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8aj\Documents\Windchill - PLM\Product\S0302 Target Assembly\S-3-02 - Target Assembly\"/>
    </mc:Choice>
  </mc:AlternateContent>
  <xr:revisionPtr revIDLastSave="0" documentId="13_ncr:1_{4A135F4C-2E99-4514-9AF5-97247ED027A7}" xr6:coauthVersionLast="47" xr6:coauthVersionMax="47" xr10:uidLastSave="{00000000-0000-0000-0000-000000000000}"/>
  <bookViews>
    <workbookView xWindow="-120" yWindow="-120" windowWidth="29040" windowHeight="15720" activeTab="1" autoFilterDateGrouping="0" xr2:uid="{00000000-000D-0000-FFFF-FFFF00000000}"/>
  </bookViews>
  <sheets>
    <sheet name="Cover Sheet" sheetId="18" r:id="rId1"/>
    <sheet name="Summary" sheetId="19" r:id="rId2"/>
    <sheet name="Horizontal" sheetId="13" r:id="rId3"/>
    <sheet name="Vertical" sheetId="10" r:id="rId4"/>
    <sheet name="Load Combinations" sheetId="12" r:id="rId5"/>
    <sheet name="Graphics" sheetId="14" r:id="rId6"/>
  </sheets>
  <definedNames>
    <definedName name="wc_CreatedBy_ContextCreator">'Cover Sheet'!$F$7</definedName>
    <definedName name="wc_LastModified_ModifiedOn">'Cover Sheet'!$F$7</definedName>
    <definedName name="wc_Number_Documentnumber">'Cover Sheet'!$F$4</definedName>
    <definedName name="wc_VersionIdentifier_versionInfo">'Cover Sheet'!$F$5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19" l="1"/>
  <c r="F34" i="19"/>
  <c r="X54" i="13"/>
  <c r="X55" i="13" s="1"/>
  <c r="X56" i="13" s="1"/>
  <c r="X57" i="13" s="1"/>
  <c r="X58" i="13" s="1"/>
  <c r="X59" i="13" s="1"/>
  <c r="X60" i="13" s="1"/>
  <c r="X61" i="13" s="1"/>
  <c r="X62" i="13" s="1"/>
  <c r="X63" i="13" s="1"/>
  <c r="X64" i="13" s="1"/>
  <c r="X65" i="13" s="1"/>
  <c r="X66" i="13" s="1"/>
  <c r="X67" i="13" s="1"/>
  <c r="X68" i="13" s="1"/>
  <c r="X69" i="13" s="1"/>
  <c r="X70" i="13" s="1"/>
  <c r="X71" i="13" s="1"/>
  <c r="X84" i="13"/>
  <c r="X78" i="13"/>
  <c r="X73" i="13"/>
  <c r="X74" i="13" s="1"/>
  <c r="X75" i="13" s="1"/>
  <c r="X76" i="13" s="1"/>
  <c r="X141" i="13"/>
  <c r="X135" i="13"/>
  <c r="X130" i="13"/>
  <c r="X131" i="13" s="1"/>
  <c r="X132" i="13" s="1"/>
  <c r="X133" i="13" s="1"/>
  <c r="D37" i="19"/>
  <c r="X122" i="13"/>
  <c r="X116" i="13"/>
  <c r="X111" i="13"/>
  <c r="X112" i="13" s="1"/>
  <c r="X113" i="13" s="1"/>
  <c r="X114" i="13" s="1"/>
  <c r="G111" i="13"/>
  <c r="G112" i="13"/>
  <c r="G113" i="13"/>
  <c r="G114" i="13"/>
  <c r="G115" i="13"/>
  <c r="G116" i="13"/>
  <c r="G117" i="13"/>
  <c r="G118" i="13"/>
  <c r="G119" i="13"/>
  <c r="G120" i="13"/>
  <c r="G121" i="13"/>
  <c r="G122" i="13"/>
  <c r="G123" i="13"/>
  <c r="G124" i="13"/>
  <c r="G125" i="13"/>
  <c r="G126" i="13"/>
  <c r="G127" i="13"/>
  <c r="G128" i="13"/>
  <c r="G110" i="13"/>
  <c r="AY128" i="13"/>
  <c r="AX128" i="13"/>
  <c r="AW128" i="13"/>
  <c r="AV128" i="13"/>
  <c r="AU128" i="13"/>
  <c r="AT128" i="13"/>
  <c r="AS128" i="13"/>
  <c r="AR128" i="13"/>
  <c r="AQ128" i="13"/>
  <c r="AP128" i="13"/>
  <c r="AO128" i="13"/>
  <c r="AN128" i="13"/>
  <c r="AM128" i="13"/>
  <c r="DA128" i="13" s="1" a="1"/>
  <c r="DA128" i="13" s="1"/>
  <c r="AL128" i="13"/>
  <c r="BZ128" i="13" s="1" a="1"/>
  <c r="BZ128" i="13" s="1"/>
  <c r="AK128" i="13"/>
  <c r="AJ128" i="13"/>
  <c r="AI128" i="13"/>
  <c r="BJ128" i="13" s="1" a="1"/>
  <c r="BJ128" i="13" s="1"/>
  <c r="AH128" i="13"/>
  <c r="BV128" i="13" s="1" a="1"/>
  <c r="BV128" i="13" s="1"/>
  <c r="AG128" i="13"/>
  <c r="AF128" i="13"/>
  <c r="AE128" i="13"/>
  <c r="CS128" i="13" s="1" a="1"/>
  <c r="CS128" i="13" s="1"/>
  <c r="AD128" i="13"/>
  <c r="CE128" i="13" s="1" a="1"/>
  <c r="CE128" i="13" s="1"/>
  <c r="AC128" i="13"/>
  <c r="CQ128" i="13" s="1" a="1"/>
  <c r="CQ128" i="13" s="1"/>
  <c r="D128" i="13"/>
  <c r="AY127" i="13"/>
  <c r="AX127" i="13"/>
  <c r="AW127" i="13"/>
  <c r="AV127" i="13"/>
  <c r="AU127" i="13"/>
  <c r="AT127" i="13"/>
  <c r="AS127" i="13"/>
  <c r="AR127" i="13"/>
  <c r="AQ127" i="13"/>
  <c r="AP127" i="13"/>
  <c r="AO127" i="13"/>
  <c r="AN127" i="13"/>
  <c r="DB127" i="13" s="1" a="1"/>
  <c r="DB127" i="13" s="1"/>
  <c r="AM127" i="13"/>
  <c r="DA127" i="13" s="1" a="1"/>
  <c r="DA127" i="13" s="1"/>
  <c r="AL127" i="13"/>
  <c r="BZ127" i="13" s="1" a="1"/>
  <c r="BZ127" i="13" s="1"/>
  <c r="AK127" i="13"/>
  <c r="AJ127" i="13"/>
  <c r="AI127" i="13"/>
  <c r="BW127" i="13" s="1" a="1"/>
  <c r="BW127" i="13" s="1"/>
  <c r="AH127" i="13"/>
  <c r="BV127" i="13" s="1" a="1"/>
  <c r="BV127" i="13" s="1"/>
  <c r="AG127" i="13"/>
  <c r="AF127" i="13"/>
  <c r="CT127" i="13" s="1" a="1"/>
  <c r="CT127" i="13" s="1"/>
  <c r="AE127" i="13"/>
  <c r="CS127" i="13" s="1" a="1"/>
  <c r="CS127" i="13" s="1"/>
  <c r="AD127" i="13"/>
  <c r="CE127" i="13" s="1" a="1"/>
  <c r="CE127" i="13" s="1"/>
  <c r="AC127" i="13"/>
  <c r="CQ127" i="13" s="1" a="1"/>
  <c r="CQ127" i="13" s="1"/>
  <c r="D127" i="13"/>
  <c r="AY126" i="13"/>
  <c r="AX126" i="13"/>
  <c r="AW126" i="13"/>
  <c r="AV126" i="13"/>
  <c r="AU126" i="13"/>
  <c r="AT126" i="13"/>
  <c r="AS126" i="13"/>
  <c r="AR126" i="13"/>
  <c r="AQ126" i="13"/>
  <c r="AP126" i="13"/>
  <c r="AO126" i="13"/>
  <c r="AN126" i="13"/>
  <c r="DB126" i="13" s="1" a="1"/>
  <c r="DB126" i="13" s="1"/>
  <c r="AM126" i="13"/>
  <c r="BN126" i="13" s="1" a="1"/>
  <c r="BN126" i="13" s="1"/>
  <c r="AL126" i="13"/>
  <c r="CM126" i="13" s="1" a="1"/>
  <c r="CM126" i="13" s="1"/>
  <c r="AK126" i="13"/>
  <c r="AJ126" i="13"/>
  <c r="AI126" i="13"/>
  <c r="BJ126" i="13" s="1" a="1"/>
  <c r="BJ126" i="13" s="1"/>
  <c r="AH126" i="13"/>
  <c r="AG126" i="13"/>
  <c r="AF126" i="13"/>
  <c r="CT126" i="13" s="1" a="1"/>
  <c r="CT126" i="13" s="1"/>
  <c r="AE126" i="13"/>
  <c r="CF126" i="13" s="1" a="1"/>
  <c r="CF126" i="13" s="1"/>
  <c r="AD126" i="13"/>
  <c r="CE126" i="13" s="1" a="1"/>
  <c r="CE126" i="13" s="1"/>
  <c r="AC126" i="13"/>
  <c r="CQ126" i="13" s="1" a="1"/>
  <c r="CQ126" i="13" s="1"/>
  <c r="D126" i="13"/>
  <c r="AY125" i="13"/>
  <c r="AX125" i="13"/>
  <c r="AW125" i="13"/>
  <c r="AV125" i="13"/>
  <c r="AU125" i="13"/>
  <c r="AT125" i="13"/>
  <c r="AS125" i="13"/>
  <c r="AR125" i="13"/>
  <c r="AQ125" i="13"/>
  <c r="AP125" i="13"/>
  <c r="AO125" i="13"/>
  <c r="AN125" i="13"/>
  <c r="DB125" i="13" s="1" a="1"/>
  <c r="DB125" i="13" s="1"/>
  <c r="AM125" i="13"/>
  <c r="CA125" i="13" s="1" a="1"/>
  <c r="CA125" i="13" s="1"/>
  <c r="AL125" i="13"/>
  <c r="CZ125" i="13" s="1" a="1"/>
  <c r="CZ125" i="13" s="1"/>
  <c r="AK125" i="13"/>
  <c r="AJ125" i="13"/>
  <c r="AI125" i="13"/>
  <c r="AH125" i="13"/>
  <c r="AG125" i="13"/>
  <c r="AF125" i="13"/>
  <c r="CT125" i="13" s="1" a="1"/>
  <c r="CT125" i="13" s="1"/>
  <c r="AE125" i="13"/>
  <c r="CF125" i="13" s="1" a="1"/>
  <c r="CF125" i="13" s="1"/>
  <c r="AD125" i="13"/>
  <c r="CR125" i="13" s="1" a="1"/>
  <c r="CR125" i="13" s="1"/>
  <c r="AC125" i="13"/>
  <c r="CQ125" i="13" s="1" a="1"/>
  <c r="CQ125" i="13" s="1"/>
  <c r="D125" i="13"/>
  <c r="AY124" i="13"/>
  <c r="AX124" i="13"/>
  <c r="AW124" i="13"/>
  <c r="AV124" i="13"/>
  <c r="AU124" i="13"/>
  <c r="AT124" i="13"/>
  <c r="AS124" i="13"/>
  <c r="AR124" i="13"/>
  <c r="AQ124" i="13"/>
  <c r="AP124" i="13"/>
  <c r="AO124" i="13"/>
  <c r="AN124" i="13"/>
  <c r="BO124" i="13" s="1" a="1"/>
  <c r="BO124" i="13" s="1"/>
  <c r="AM124" i="13"/>
  <c r="CN124" i="13" s="1" a="1"/>
  <c r="CN124" i="13" s="1"/>
  <c r="AL124" i="13"/>
  <c r="CZ124" i="13" s="1" a="1"/>
  <c r="CZ124" i="13" s="1"/>
  <c r="AK124" i="13"/>
  <c r="BL124" i="13" s="1" a="1"/>
  <c r="BL124" i="13" s="1"/>
  <c r="AJ124" i="13"/>
  <c r="AI124" i="13"/>
  <c r="AH124" i="13"/>
  <c r="CV124" i="13" s="1" a="1"/>
  <c r="CV124" i="13" s="1"/>
  <c r="AG124" i="13"/>
  <c r="BH124" i="13" s="1" a="1"/>
  <c r="BH124" i="13" s="1"/>
  <c r="AF124" i="13"/>
  <c r="CG124" i="13" s="1" a="1"/>
  <c r="CG124" i="13" s="1"/>
  <c r="AE124" i="13"/>
  <c r="CF124" i="13" s="1" a="1"/>
  <c r="CF124" i="13" s="1"/>
  <c r="AD124" i="13"/>
  <c r="CR124" i="13" s="1" a="1"/>
  <c r="CR124" i="13" s="1"/>
  <c r="AC124" i="13"/>
  <c r="CQ124" i="13" s="1" a="1"/>
  <c r="CQ124" i="13" s="1"/>
  <c r="D124" i="13"/>
  <c r="AY123" i="13"/>
  <c r="AX123" i="13"/>
  <c r="AW123" i="13"/>
  <c r="AV123" i="13"/>
  <c r="AU123" i="13"/>
  <c r="AT123" i="13"/>
  <c r="AS123" i="13"/>
  <c r="AR123" i="13"/>
  <c r="AQ123" i="13"/>
  <c r="AP123" i="13"/>
  <c r="AO123" i="13"/>
  <c r="AN123" i="13"/>
  <c r="BO123" i="13" s="1" a="1"/>
  <c r="BO123" i="13" s="1"/>
  <c r="AM123" i="13"/>
  <c r="AL123" i="13"/>
  <c r="BM123" i="13" s="1" a="1"/>
  <c r="BM123" i="13" s="1"/>
  <c r="AK123" i="13"/>
  <c r="BL123" i="13" s="1" a="1"/>
  <c r="BL123" i="13" s="1"/>
  <c r="AJ123" i="13"/>
  <c r="AI123" i="13"/>
  <c r="BJ123" i="13" s="1" a="1"/>
  <c r="BJ123" i="13" s="1"/>
  <c r="AH123" i="13"/>
  <c r="CV123" i="13" s="1" a="1"/>
  <c r="CV123" i="13" s="1"/>
  <c r="AG123" i="13"/>
  <c r="AF123" i="13"/>
  <c r="AE123" i="13"/>
  <c r="AD123" i="13"/>
  <c r="AC123" i="13"/>
  <c r="CQ123" i="13" s="1" a="1"/>
  <c r="CQ123" i="13" s="1"/>
  <c r="D123" i="13"/>
  <c r="DB122" i="13" a="1"/>
  <c r="DB122" i="13" s="1"/>
  <c r="CT122" i="13" a="1"/>
  <c r="CT122" i="13" s="1"/>
  <c r="CS122" i="13" a="1"/>
  <c r="CS122" i="13" s="1"/>
  <c r="CO122" i="13" a="1"/>
  <c r="CO122" i="13" s="1"/>
  <c r="CG122" i="13" a="1"/>
  <c r="CG122" i="13" s="1"/>
  <c r="CF122" i="13" a="1"/>
  <c r="CF122" i="13" s="1"/>
  <c r="BT122" i="13" a="1"/>
  <c r="BT122" i="13" s="1"/>
  <c r="BS122" i="13" a="1"/>
  <c r="BS122" i="13" s="1"/>
  <c r="BG122" i="13" a="1"/>
  <c r="BG122" i="13" s="1"/>
  <c r="BF122" i="13" a="1"/>
  <c r="BF122" i="13" s="1"/>
  <c r="AY122" i="13"/>
  <c r="AX122" i="13"/>
  <c r="AW122" i="13"/>
  <c r="AV122" i="13"/>
  <c r="AU122" i="13"/>
  <c r="AT122" i="13"/>
  <c r="AS122" i="13"/>
  <c r="AR122" i="13"/>
  <c r="AQ122" i="13"/>
  <c r="AP122" i="13"/>
  <c r="AO122" i="13"/>
  <c r="AM122" i="13"/>
  <c r="CN122" i="13" s="1" a="1"/>
  <c r="CN122" i="13" s="1"/>
  <c r="AL122" i="13"/>
  <c r="BM122" i="13" s="1" a="1"/>
  <c r="BM122" i="13" s="1"/>
  <c r="AK122" i="13"/>
  <c r="BL122" i="13" s="1" a="1"/>
  <c r="BL122" i="13" s="1"/>
  <c r="AJ122" i="13"/>
  <c r="AI122" i="13"/>
  <c r="AH122" i="13"/>
  <c r="BI122" i="13" s="1" a="1"/>
  <c r="BI122" i="13" s="1"/>
  <c r="AG122" i="13"/>
  <c r="AD122" i="13"/>
  <c r="CE122" i="13" s="1" a="1"/>
  <c r="CE122" i="13" s="1"/>
  <c r="AC122" i="13"/>
  <c r="CQ122" i="13" s="1" a="1"/>
  <c r="CQ122" i="13" s="1"/>
  <c r="D122" i="13"/>
  <c r="DB121" i="13" a="1"/>
  <c r="DB121" i="13" s="1"/>
  <c r="CT121" i="13" a="1"/>
  <c r="CT121" i="13" s="1"/>
  <c r="CS121" i="13" a="1"/>
  <c r="CS121" i="13" s="1"/>
  <c r="CO121" i="13" a="1"/>
  <c r="CO121" i="13" s="1"/>
  <c r="CG121" i="13" a="1"/>
  <c r="CG121" i="13" s="1"/>
  <c r="CF121" i="13" a="1"/>
  <c r="CF121" i="13" s="1"/>
  <c r="BT121" i="13" a="1"/>
  <c r="BT121" i="13" s="1"/>
  <c r="BS121" i="13" a="1"/>
  <c r="BS121" i="13" s="1"/>
  <c r="BG121" i="13" a="1"/>
  <c r="BG121" i="13" s="1"/>
  <c r="BF121" i="13" a="1"/>
  <c r="BF121" i="13" s="1"/>
  <c r="AY121" i="13"/>
  <c r="AX121" i="13"/>
  <c r="AW121" i="13"/>
  <c r="AV121" i="13"/>
  <c r="AU121" i="13"/>
  <c r="AT121" i="13"/>
  <c r="AS121" i="13"/>
  <c r="AR121" i="13"/>
  <c r="AQ121" i="13"/>
  <c r="AP121" i="13"/>
  <c r="AO121" i="13"/>
  <c r="AM121" i="13"/>
  <c r="DA121" i="13" s="1" a="1"/>
  <c r="DA121" i="13" s="1"/>
  <c r="AL121" i="13"/>
  <c r="BM121" i="13" s="1" a="1"/>
  <c r="BM121" i="13" s="1"/>
  <c r="AK121" i="13"/>
  <c r="AJ121" i="13"/>
  <c r="AI121" i="13"/>
  <c r="BW121" i="13" s="1" a="1"/>
  <c r="BW121" i="13" s="1"/>
  <c r="AH121" i="13"/>
  <c r="BI121" i="13" s="1" a="1"/>
  <c r="BI121" i="13" s="1"/>
  <c r="AG121" i="13"/>
  <c r="BH121" i="13" s="1" a="1"/>
  <c r="BH121" i="13" s="1"/>
  <c r="AD121" i="13"/>
  <c r="CE121" i="13" s="1" a="1"/>
  <c r="CE121" i="13" s="1"/>
  <c r="AC121" i="13"/>
  <c r="CQ121" i="13" s="1" a="1"/>
  <c r="CQ121" i="13" s="1"/>
  <c r="D121" i="13"/>
  <c r="AY120" i="13"/>
  <c r="AX120" i="13"/>
  <c r="AW120" i="13"/>
  <c r="AV120" i="13"/>
  <c r="AU120" i="13"/>
  <c r="AT120" i="13"/>
  <c r="AS120" i="13"/>
  <c r="AR120" i="13"/>
  <c r="AQ120" i="13"/>
  <c r="AP120" i="13"/>
  <c r="AO120" i="13"/>
  <c r="AN120" i="13"/>
  <c r="BO120" i="13" s="1" a="1"/>
  <c r="BO120" i="13" s="1"/>
  <c r="AM120" i="13"/>
  <c r="AL120" i="13"/>
  <c r="AK120" i="13"/>
  <c r="BY120" i="13" s="1" a="1"/>
  <c r="BY120" i="13" s="1"/>
  <c r="AJ120" i="13"/>
  <c r="BK120" i="13" s="1" a="1"/>
  <c r="BK120" i="13" s="1"/>
  <c r="AI120" i="13"/>
  <c r="BJ120" i="13" s="1" a="1"/>
  <c r="BJ120" i="13" s="1"/>
  <c r="AH120" i="13"/>
  <c r="BI120" i="13" s="1" a="1"/>
  <c r="BI120" i="13" s="1"/>
  <c r="AG120" i="13"/>
  <c r="AF120" i="13"/>
  <c r="CT120" i="13" s="1" a="1"/>
  <c r="CT120" i="13" s="1"/>
  <c r="AE120" i="13"/>
  <c r="AD120" i="13"/>
  <c r="CR120" i="13" s="1" a="1"/>
  <c r="CR120" i="13" s="1"/>
  <c r="AC120" i="13"/>
  <c r="CQ120" i="13" s="1" a="1"/>
  <c r="CQ120" i="13" s="1"/>
  <c r="D120" i="13"/>
  <c r="AY119" i="13"/>
  <c r="AX119" i="13"/>
  <c r="AW119" i="13"/>
  <c r="AV119" i="13"/>
  <c r="AU119" i="13"/>
  <c r="AT119" i="13"/>
  <c r="AS119" i="13"/>
  <c r="AR119" i="13"/>
  <c r="AQ119" i="13"/>
  <c r="AP119" i="13"/>
  <c r="AO119" i="13"/>
  <c r="AN119" i="13"/>
  <c r="AM119" i="13"/>
  <c r="AL119" i="13"/>
  <c r="CZ119" i="13" s="1" a="1"/>
  <c r="CZ119" i="13" s="1"/>
  <c r="AK119" i="13"/>
  <c r="BL119" i="13" s="1" a="1"/>
  <c r="BL119" i="13" s="1"/>
  <c r="AJ119" i="13"/>
  <c r="BK119" i="13" s="1" a="1"/>
  <c r="BK119" i="13" s="1"/>
  <c r="AI119" i="13"/>
  <c r="BW119" i="13" s="1" a="1"/>
  <c r="BW119" i="13" s="1"/>
  <c r="AH119" i="13"/>
  <c r="BV119" i="13" s="1" a="1"/>
  <c r="BV119" i="13" s="1"/>
  <c r="AG119" i="13"/>
  <c r="AF119" i="13"/>
  <c r="AE119" i="13"/>
  <c r="AD119" i="13"/>
  <c r="CR119" i="13" s="1" a="1"/>
  <c r="CR119" i="13" s="1"/>
  <c r="AC119" i="13"/>
  <c r="CQ119" i="13" s="1" a="1"/>
  <c r="CQ119" i="13" s="1"/>
  <c r="D119" i="13"/>
  <c r="AY118" i="13"/>
  <c r="AX118" i="13"/>
  <c r="AW118" i="13"/>
  <c r="AV118" i="13"/>
  <c r="AU118" i="13"/>
  <c r="AT118" i="13"/>
  <c r="AS118" i="13"/>
  <c r="AR118" i="13"/>
  <c r="AQ118" i="13"/>
  <c r="AP118" i="13"/>
  <c r="AO118" i="13"/>
  <c r="AN118" i="13"/>
  <c r="DB118" i="13" s="1" a="1"/>
  <c r="DB118" i="13" s="1"/>
  <c r="AM118" i="13"/>
  <c r="CN118" i="13" s="1" a="1"/>
  <c r="CN118" i="13" s="1"/>
  <c r="AL118" i="13"/>
  <c r="BM118" i="13" s="1" a="1"/>
  <c r="BM118" i="13" s="1"/>
  <c r="AK118" i="13"/>
  <c r="BL118" i="13" s="1" a="1"/>
  <c r="BL118" i="13" s="1"/>
  <c r="AJ118" i="13"/>
  <c r="AI118" i="13"/>
  <c r="AH118" i="13"/>
  <c r="CV118" i="13" s="1" a="1"/>
  <c r="CV118" i="13" s="1"/>
  <c r="AG118" i="13"/>
  <c r="BH118" i="13" s="1" a="1"/>
  <c r="BH118" i="13" s="1"/>
  <c r="AF118" i="13"/>
  <c r="AE118" i="13"/>
  <c r="CS118" i="13" s="1" a="1"/>
  <c r="CS118" i="13" s="1"/>
  <c r="AD118" i="13"/>
  <c r="CR118" i="13" s="1" a="1"/>
  <c r="CR118" i="13" s="1"/>
  <c r="AC118" i="13"/>
  <c r="CD118" i="13" s="1" a="1"/>
  <c r="CD118" i="13" s="1"/>
  <c r="D118" i="13"/>
  <c r="AY117" i="13"/>
  <c r="AX117" i="13"/>
  <c r="AW117" i="13"/>
  <c r="AV117" i="13"/>
  <c r="AU117" i="13"/>
  <c r="AT117" i="13"/>
  <c r="AS117" i="13"/>
  <c r="AR117" i="13"/>
  <c r="AQ117" i="13"/>
  <c r="AP117" i="13"/>
  <c r="AO117" i="13"/>
  <c r="AN117" i="13"/>
  <c r="DB117" i="13" s="1" a="1"/>
  <c r="DB117" i="13" s="1"/>
  <c r="AM117" i="13"/>
  <c r="DA117" i="13" s="1" a="1"/>
  <c r="DA117" i="13" s="1"/>
  <c r="AL117" i="13"/>
  <c r="CZ117" i="13" s="1" a="1"/>
  <c r="CZ117" i="13" s="1"/>
  <c r="AK117" i="13"/>
  <c r="BY117" i="13" s="1" a="1"/>
  <c r="BY117" i="13" s="1"/>
  <c r="AJ117" i="13"/>
  <c r="AI117" i="13"/>
  <c r="BW117" i="13" s="1" a="1"/>
  <c r="BW117" i="13" s="1"/>
  <c r="AH117" i="13"/>
  <c r="AG117" i="13"/>
  <c r="AF117" i="13"/>
  <c r="CT117" i="13" s="1" a="1"/>
  <c r="CT117" i="13" s="1"/>
  <c r="AE117" i="13"/>
  <c r="CF117" i="13" s="1" a="1"/>
  <c r="CF117" i="13" s="1"/>
  <c r="AD117" i="13"/>
  <c r="CR117" i="13" s="1" a="1"/>
  <c r="CR117" i="13" s="1"/>
  <c r="AC117" i="13"/>
  <c r="D117" i="13"/>
  <c r="DB116" i="13" a="1"/>
  <c r="DB116" i="13" s="1"/>
  <c r="CT116" i="13" a="1"/>
  <c r="CT116" i="13" s="1"/>
  <c r="CS116" i="13" a="1"/>
  <c r="CS116" i="13" s="1"/>
  <c r="CO116" i="13" a="1"/>
  <c r="CO116" i="13" s="1"/>
  <c r="CG116" i="13" a="1"/>
  <c r="CG116" i="13" s="1"/>
  <c r="CF116" i="13" a="1"/>
  <c r="CF116" i="13" s="1"/>
  <c r="BT116" i="13" a="1"/>
  <c r="BT116" i="13" s="1"/>
  <c r="BS116" i="13" a="1"/>
  <c r="BS116" i="13" s="1"/>
  <c r="BG116" i="13" a="1"/>
  <c r="BG116" i="13" s="1"/>
  <c r="BF116" i="13" a="1"/>
  <c r="BF116" i="13" s="1"/>
  <c r="AY116" i="13"/>
  <c r="AX116" i="13"/>
  <c r="AW116" i="13"/>
  <c r="AV116" i="13"/>
  <c r="AU116" i="13"/>
  <c r="AT116" i="13"/>
  <c r="AS116" i="13"/>
  <c r="AR116" i="13"/>
  <c r="AQ116" i="13"/>
  <c r="AP116" i="13"/>
  <c r="AO116" i="13"/>
  <c r="AM116" i="13"/>
  <c r="AL116" i="13"/>
  <c r="CZ116" i="13" s="1" a="1"/>
  <c r="CZ116" i="13" s="1"/>
  <c r="AK116" i="13"/>
  <c r="BY116" i="13" s="1" a="1"/>
  <c r="BY116" i="13" s="1"/>
  <c r="AJ116" i="13"/>
  <c r="AI116" i="13"/>
  <c r="BJ116" i="13" s="1" a="1"/>
  <c r="BJ116" i="13" s="1"/>
  <c r="AH116" i="13"/>
  <c r="BI116" i="13" s="1" a="1"/>
  <c r="BI116" i="13" s="1"/>
  <c r="AG116" i="13"/>
  <c r="AD116" i="13"/>
  <c r="CR116" i="13" s="1" a="1"/>
  <c r="CR116" i="13" s="1"/>
  <c r="AC116" i="13"/>
  <c r="D116" i="13"/>
  <c r="DB115" i="13" a="1"/>
  <c r="DB115" i="13" s="1"/>
  <c r="CT115" i="13" a="1"/>
  <c r="CT115" i="13" s="1"/>
  <c r="CS115" i="13" a="1"/>
  <c r="CS115" i="13" s="1"/>
  <c r="CO115" i="13" a="1"/>
  <c r="CO115" i="13" s="1"/>
  <c r="CG115" i="13" a="1"/>
  <c r="CG115" i="13" s="1"/>
  <c r="CF115" i="13" a="1"/>
  <c r="CF115" i="13" s="1"/>
  <c r="BT115" i="13" a="1"/>
  <c r="BT115" i="13" s="1"/>
  <c r="BS115" i="13" a="1"/>
  <c r="BS115" i="13" s="1"/>
  <c r="BG115" i="13" a="1"/>
  <c r="BG115" i="13" s="1"/>
  <c r="BF115" i="13" a="1"/>
  <c r="BF115" i="13" s="1"/>
  <c r="AY115" i="13"/>
  <c r="AX115" i="13"/>
  <c r="AW115" i="13"/>
  <c r="AV115" i="13"/>
  <c r="AU115" i="13"/>
  <c r="AT115" i="13"/>
  <c r="AS115" i="13"/>
  <c r="AR115" i="13"/>
  <c r="AQ115" i="13"/>
  <c r="AP115" i="13"/>
  <c r="AO115" i="13"/>
  <c r="AM115" i="13"/>
  <c r="BN115" i="13" s="1" a="1"/>
  <c r="BN115" i="13" s="1"/>
  <c r="AL115" i="13"/>
  <c r="AK115" i="13"/>
  <c r="BL115" i="13" s="1" a="1"/>
  <c r="BL115" i="13" s="1"/>
  <c r="AJ115" i="13"/>
  <c r="BX115" i="13" s="1" a="1"/>
  <c r="BX115" i="13" s="1"/>
  <c r="AI115" i="13"/>
  <c r="AH115" i="13"/>
  <c r="AG115" i="13"/>
  <c r="BU115" i="13" s="1" a="1"/>
  <c r="BU115" i="13" s="1"/>
  <c r="AD115" i="13"/>
  <c r="CR115" i="13" s="1" a="1"/>
  <c r="CR115" i="13" s="1"/>
  <c r="AC115" i="13"/>
  <c r="CD115" i="13" s="1" a="1"/>
  <c r="CD115" i="13" s="1"/>
  <c r="D115" i="13"/>
  <c r="AY114" i="13"/>
  <c r="AX114" i="13"/>
  <c r="AW114" i="13"/>
  <c r="AV114" i="13"/>
  <c r="AU114" i="13"/>
  <c r="AT114" i="13"/>
  <c r="AS114" i="13"/>
  <c r="AR114" i="13"/>
  <c r="AQ114" i="13"/>
  <c r="AP114" i="13"/>
  <c r="AO114" i="13"/>
  <c r="AN114" i="13"/>
  <c r="CB114" i="13" s="1" a="1"/>
  <c r="CB114" i="13" s="1"/>
  <c r="AM114" i="13"/>
  <c r="CN114" i="13" s="1" a="1"/>
  <c r="CN114" i="13" s="1"/>
  <c r="AL114" i="13"/>
  <c r="BZ114" i="13" s="1" a="1"/>
  <c r="BZ114" i="13" s="1"/>
  <c r="AK114" i="13"/>
  <c r="BY114" i="13" s="1" a="1"/>
  <c r="BY114" i="13" s="1"/>
  <c r="AJ114" i="13"/>
  <c r="AI114" i="13"/>
  <c r="AH114" i="13"/>
  <c r="BV114" i="13" s="1" a="1"/>
  <c r="BV114" i="13" s="1"/>
  <c r="AG114" i="13"/>
  <c r="BH114" i="13" s="1" a="1"/>
  <c r="BH114" i="13" s="1"/>
  <c r="AF114" i="13"/>
  <c r="CG114" i="13" s="1" a="1"/>
  <c r="CG114" i="13" s="1"/>
  <c r="AE114" i="13"/>
  <c r="CS114" i="13" s="1" a="1"/>
  <c r="CS114" i="13" s="1"/>
  <c r="AD114" i="13"/>
  <c r="AC114" i="13"/>
  <c r="D114" i="13"/>
  <c r="AY113" i="13"/>
  <c r="AX113" i="13"/>
  <c r="AW113" i="13"/>
  <c r="AV113" i="13"/>
  <c r="AU113" i="13"/>
  <c r="AT113" i="13"/>
  <c r="AS113" i="13"/>
  <c r="AR113" i="13"/>
  <c r="AQ113" i="13"/>
  <c r="AP113" i="13"/>
  <c r="AO113" i="13"/>
  <c r="AN113" i="13"/>
  <c r="DB113" i="13" s="1" a="1"/>
  <c r="DB113" i="13" s="1"/>
  <c r="AM113" i="13"/>
  <c r="CA113" i="13" s="1" a="1"/>
  <c r="CA113" i="13" s="1"/>
  <c r="AL113" i="13"/>
  <c r="CZ113" i="13" s="1" a="1"/>
  <c r="CZ113" i="13" s="1"/>
  <c r="AK113" i="13"/>
  <c r="AJ113" i="13"/>
  <c r="BK113" i="13" s="1" a="1"/>
  <c r="BK113" i="13" s="1"/>
  <c r="AI113" i="13"/>
  <c r="BW113" i="13" s="1" a="1"/>
  <c r="BW113" i="13" s="1"/>
  <c r="AH113" i="13"/>
  <c r="CI113" i="13" s="1" a="1"/>
  <c r="CI113" i="13" s="1"/>
  <c r="AG113" i="13"/>
  <c r="BH113" i="13" s="1" a="1"/>
  <c r="BH113" i="13" s="1"/>
  <c r="AF113" i="13"/>
  <c r="CG113" i="13" s="1" a="1"/>
  <c r="CG113" i="13" s="1"/>
  <c r="AE113" i="13"/>
  <c r="CF113" i="13" s="1" a="1"/>
  <c r="CF113" i="13" s="1"/>
  <c r="AD113" i="13"/>
  <c r="CR113" i="13" s="1" a="1"/>
  <c r="CR113" i="13" s="1"/>
  <c r="AC113" i="13"/>
  <c r="D113" i="13"/>
  <c r="AY112" i="13"/>
  <c r="AX112" i="13"/>
  <c r="AW112" i="13"/>
  <c r="AV112" i="13"/>
  <c r="AU112" i="13"/>
  <c r="AT112" i="13"/>
  <c r="AS112" i="13"/>
  <c r="AR112" i="13"/>
  <c r="AQ112" i="13"/>
  <c r="AP112" i="13"/>
  <c r="AO112" i="13"/>
  <c r="AN112" i="13"/>
  <c r="BO112" i="13" s="1" a="1"/>
  <c r="BO112" i="13" s="1"/>
  <c r="AM112" i="13"/>
  <c r="CN112" i="13" s="1" a="1"/>
  <c r="CN112" i="13" s="1"/>
  <c r="AL112" i="13"/>
  <c r="BM112" i="13" s="1" a="1"/>
  <c r="BM112" i="13" s="1"/>
  <c r="AK112" i="13"/>
  <c r="AJ112" i="13"/>
  <c r="AI112" i="13"/>
  <c r="BW112" i="13" s="1" a="1"/>
  <c r="BW112" i="13" s="1"/>
  <c r="AH112" i="13"/>
  <c r="BI112" i="13" s="1" a="1"/>
  <c r="BI112" i="13" s="1"/>
  <c r="AG112" i="13"/>
  <c r="BH112" i="13" s="1" a="1"/>
  <c r="BH112" i="13" s="1"/>
  <c r="AF112" i="13"/>
  <c r="CG112" i="13" s="1" a="1"/>
  <c r="CG112" i="13" s="1"/>
  <c r="AE112" i="13"/>
  <c r="CF112" i="13" s="1" a="1"/>
  <c r="CF112" i="13" s="1"/>
  <c r="AD112" i="13"/>
  <c r="AC112" i="13"/>
  <c r="D112" i="13"/>
  <c r="AY111" i="13"/>
  <c r="AX111" i="13"/>
  <c r="AW111" i="13"/>
  <c r="AV111" i="13"/>
  <c r="AU111" i="13"/>
  <c r="AT111" i="13"/>
  <c r="AS111" i="13"/>
  <c r="AR111" i="13"/>
  <c r="AQ111" i="13"/>
  <c r="AP111" i="13"/>
  <c r="AO111" i="13"/>
  <c r="AN111" i="13"/>
  <c r="CB111" i="13" s="1" a="1"/>
  <c r="CB111" i="13" s="1"/>
  <c r="AM111" i="13"/>
  <c r="DA111" i="13" s="1" a="1"/>
  <c r="DA111" i="13" s="1"/>
  <c r="AL111" i="13"/>
  <c r="CZ111" i="13" s="1" a="1"/>
  <c r="CZ111" i="13" s="1"/>
  <c r="AK111" i="13"/>
  <c r="AJ111" i="13"/>
  <c r="BX111" i="13" s="1" a="1"/>
  <c r="BX111" i="13" s="1"/>
  <c r="AI111" i="13"/>
  <c r="BJ111" i="13" s="1" a="1"/>
  <c r="BJ111" i="13" s="1"/>
  <c r="AH111" i="13"/>
  <c r="BI111" i="13" s="1" a="1"/>
  <c r="BI111" i="13" s="1"/>
  <c r="AG111" i="13"/>
  <c r="BU111" i="13" s="1" a="1"/>
  <c r="BU111" i="13" s="1"/>
  <c r="AF111" i="13"/>
  <c r="CT111" i="13" s="1" a="1"/>
  <c r="CT111" i="13" s="1"/>
  <c r="AE111" i="13"/>
  <c r="CS111" i="13" s="1" a="1"/>
  <c r="CS111" i="13" s="1"/>
  <c r="AD111" i="13"/>
  <c r="AC111" i="13"/>
  <c r="CQ111" i="13" s="1" a="1"/>
  <c r="CQ111" i="13" s="1"/>
  <c r="AB111" i="13"/>
  <c r="AB112" i="13" s="1"/>
  <c r="AB113" i="13" s="1"/>
  <c r="AB114" i="13" s="1"/>
  <c r="AB115" i="13" s="1"/>
  <c r="AB116" i="13" s="1"/>
  <c r="AB117" i="13" s="1"/>
  <c r="AB118" i="13" s="1"/>
  <c r="AB119" i="13" s="1"/>
  <c r="AB120" i="13" s="1"/>
  <c r="AB121" i="13" s="1"/>
  <c r="AB122" i="13" s="1"/>
  <c r="AB123" i="13" s="1"/>
  <c r="AB124" i="13" s="1"/>
  <c r="AB125" i="13" s="1"/>
  <c r="AB126" i="13" s="1"/>
  <c r="AB127" i="13" s="1"/>
  <c r="AB128" i="13" s="1"/>
  <c r="AA111" i="13"/>
  <c r="AA112" i="13" s="1"/>
  <c r="AA113" i="13" s="1"/>
  <c r="AA114" i="13" s="1"/>
  <c r="AA115" i="13" s="1"/>
  <c r="AA116" i="13" s="1"/>
  <c r="AA117" i="13" s="1"/>
  <c r="AA118" i="13" s="1"/>
  <c r="AA119" i="13" s="1"/>
  <c r="AA120" i="13" s="1"/>
  <c r="AA121" i="13" s="1"/>
  <c r="AA122" i="13" s="1"/>
  <c r="AA123" i="13" s="1"/>
  <c r="AA124" i="13" s="1"/>
  <c r="AA125" i="13" s="1"/>
  <c r="AA126" i="13" s="1"/>
  <c r="AA127" i="13" s="1"/>
  <c r="AA128" i="13" s="1"/>
  <c r="Z111" i="13"/>
  <c r="Z112" i="13" s="1"/>
  <c r="Z113" i="13" s="1"/>
  <c r="Z114" i="13" s="1"/>
  <c r="Z115" i="13" s="1"/>
  <c r="Z116" i="13" s="1"/>
  <c r="Z117" i="13" s="1"/>
  <c r="Z118" i="13" s="1"/>
  <c r="Z119" i="13" s="1"/>
  <c r="Z120" i="13" s="1"/>
  <c r="Z121" i="13" s="1"/>
  <c r="Z122" i="13" s="1"/>
  <c r="Z123" i="13" s="1"/>
  <c r="Z124" i="13" s="1"/>
  <c r="Z125" i="13" s="1"/>
  <c r="Z126" i="13" s="1"/>
  <c r="Z127" i="13" s="1"/>
  <c r="Z128" i="13" s="1"/>
  <c r="Y111" i="13"/>
  <c r="Y112" i="13" s="1"/>
  <c r="Y113" i="13" s="1"/>
  <c r="Y114" i="13" s="1"/>
  <c r="Y115" i="13" s="1"/>
  <c r="Y116" i="13" s="1"/>
  <c r="Y117" i="13" s="1"/>
  <c r="Y118" i="13" s="1"/>
  <c r="Y119" i="13" s="1"/>
  <c r="Y120" i="13" s="1"/>
  <c r="Y121" i="13" s="1"/>
  <c r="Y122" i="13" s="1"/>
  <c r="Y123" i="13" s="1"/>
  <c r="Y124" i="13" s="1"/>
  <c r="Y125" i="13" s="1"/>
  <c r="Y126" i="13" s="1"/>
  <c r="Y127" i="13" s="1"/>
  <c r="Y128" i="13" s="1"/>
  <c r="W111" i="13"/>
  <c r="W112" i="13" s="1"/>
  <c r="W113" i="13" s="1"/>
  <c r="W114" i="13" s="1"/>
  <c r="W115" i="13" s="1"/>
  <c r="W116" i="13" s="1"/>
  <c r="W117" i="13" s="1"/>
  <c r="W118" i="13" s="1"/>
  <c r="W119" i="13" s="1"/>
  <c r="W120" i="13" s="1"/>
  <c r="W121" i="13" s="1"/>
  <c r="W122" i="13" s="1"/>
  <c r="W123" i="13" s="1"/>
  <c r="W124" i="13" s="1"/>
  <c r="W125" i="13" s="1"/>
  <c r="W126" i="13" s="1"/>
  <c r="W127" i="13" s="1"/>
  <c r="W128" i="13" s="1"/>
  <c r="V111" i="13"/>
  <c r="V112" i="13" s="1"/>
  <c r="V113" i="13" s="1"/>
  <c r="V114" i="13" s="1"/>
  <c r="V115" i="13" s="1"/>
  <c r="V116" i="13" s="1"/>
  <c r="V117" i="13" s="1"/>
  <c r="V118" i="13" s="1"/>
  <c r="V119" i="13" s="1"/>
  <c r="V120" i="13" s="1"/>
  <c r="V121" i="13" s="1"/>
  <c r="V122" i="13" s="1"/>
  <c r="V123" i="13" s="1"/>
  <c r="V124" i="13" s="1"/>
  <c r="V125" i="13" s="1"/>
  <c r="V126" i="13" s="1"/>
  <c r="V127" i="13" s="1"/>
  <c r="V128" i="13" s="1"/>
  <c r="U111" i="13"/>
  <c r="U112" i="13" s="1"/>
  <c r="U113" i="13" s="1"/>
  <c r="U114" i="13" s="1"/>
  <c r="U115" i="13" s="1"/>
  <c r="U116" i="13" s="1"/>
  <c r="U117" i="13" s="1"/>
  <c r="U118" i="13" s="1"/>
  <c r="U119" i="13" s="1"/>
  <c r="U120" i="13" s="1"/>
  <c r="U121" i="13" s="1"/>
  <c r="U122" i="13" s="1"/>
  <c r="U123" i="13" s="1"/>
  <c r="U124" i="13" s="1"/>
  <c r="U125" i="13" s="1"/>
  <c r="U126" i="13" s="1"/>
  <c r="U127" i="13" s="1"/>
  <c r="U128" i="13" s="1"/>
  <c r="T111" i="13"/>
  <c r="T112" i="13" s="1"/>
  <c r="T113" i="13" s="1"/>
  <c r="T114" i="13" s="1"/>
  <c r="T115" i="13" s="1"/>
  <c r="T116" i="13" s="1"/>
  <c r="T117" i="13" s="1"/>
  <c r="T118" i="13" s="1"/>
  <c r="T119" i="13" s="1"/>
  <c r="T120" i="13" s="1"/>
  <c r="T121" i="13" s="1"/>
  <c r="T122" i="13" s="1"/>
  <c r="T123" i="13" s="1"/>
  <c r="T124" i="13" s="1"/>
  <c r="T125" i="13" s="1"/>
  <c r="T126" i="13" s="1"/>
  <c r="T127" i="13" s="1"/>
  <c r="T128" i="13" s="1"/>
  <c r="S111" i="13"/>
  <c r="S112" i="13" s="1"/>
  <c r="S113" i="13" s="1"/>
  <c r="S114" i="13" s="1"/>
  <c r="S115" i="13" s="1"/>
  <c r="S116" i="13" s="1"/>
  <c r="S117" i="13" s="1"/>
  <c r="S118" i="13" s="1"/>
  <c r="S119" i="13" s="1"/>
  <c r="S120" i="13" s="1"/>
  <c r="S121" i="13" s="1"/>
  <c r="S122" i="13" s="1"/>
  <c r="S123" i="13" s="1"/>
  <c r="S124" i="13" s="1"/>
  <c r="S125" i="13" s="1"/>
  <c r="S126" i="13" s="1"/>
  <c r="S127" i="13" s="1"/>
  <c r="S128" i="13" s="1"/>
  <c r="R111" i="13"/>
  <c r="R112" i="13" s="1"/>
  <c r="R113" i="13" s="1"/>
  <c r="R114" i="13" s="1"/>
  <c r="R115" i="13" s="1"/>
  <c r="R116" i="13" s="1"/>
  <c r="R117" i="13" s="1"/>
  <c r="R118" i="13" s="1"/>
  <c r="R119" i="13" s="1"/>
  <c r="R120" i="13" s="1"/>
  <c r="R121" i="13" s="1"/>
  <c r="R122" i="13" s="1"/>
  <c r="R123" i="13" s="1"/>
  <c r="R124" i="13" s="1"/>
  <c r="R125" i="13" s="1"/>
  <c r="R126" i="13" s="1"/>
  <c r="R127" i="13" s="1"/>
  <c r="R128" i="13" s="1"/>
  <c r="Q111" i="13"/>
  <c r="Q112" i="13" s="1"/>
  <c r="Q113" i="13" s="1"/>
  <c r="Q114" i="13" s="1"/>
  <c r="Q115" i="13" s="1"/>
  <c r="Q116" i="13" s="1"/>
  <c r="Q117" i="13" s="1"/>
  <c r="Q118" i="13" s="1"/>
  <c r="Q119" i="13" s="1"/>
  <c r="Q120" i="13" s="1"/>
  <c r="Q121" i="13" s="1"/>
  <c r="Q122" i="13" s="1"/>
  <c r="Q123" i="13" s="1"/>
  <c r="Q124" i="13" s="1"/>
  <c r="Q125" i="13" s="1"/>
  <c r="Q126" i="13" s="1"/>
  <c r="Q127" i="13" s="1"/>
  <c r="Q128" i="13" s="1"/>
  <c r="P111" i="13"/>
  <c r="P112" i="13" s="1"/>
  <c r="P113" i="13" s="1"/>
  <c r="P114" i="13" s="1"/>
  <c r="P115" i="13" s="1"/>
  <c r="P116" i="13" s="1"/>
  <c r="P117" i="13" s="1"/>
  <c r="P118" i="13" s="1"/>
  <c r="P119" i="13" s="1"/>
  <c r="P120" i="13" s="1"/>
  <c r="P121" i="13" s="1"/>
  <c r="P122" i="13" s="1"/>
  <c r="P123" i="13" s="1"/>
  <c r="P124" i="13" s="1"/>
  <c r="P125" i="13" s="1"/>
  <c r="P126" i="13" s="1"/>
  <c r="P127" i="13" s="1"/>
  <c r="P128" i="13" s="1"/>
  <c r="O111" i="13"/>
  <c r="O112" i="13" s="1"/>
  <c r="O113" i="13" s="1"/>
  <c r="O114" i="13" s="1"/>
  <c r="O115" i="13" s="1"/>
  <c r="O116" i="13" s="1"/>
  <c r="O117" i="13" s="1"/>
  <c r="O118" i="13" s="1"/>
  <c r="O119" i="13" s="1"/>
  <c r="O120" i="13" s="1"/>
  <c r="O121" i="13" s="1"/>
  <c r="O122" i="13" s="1"/>
  <c r="O123" i="13" s="1"/>
  <c r="O124" i="13" s="1"/>
  <c r="O125" i="13" s="1"/>
  <c r="O126" i="13" s="1"/>
  <c r="O127" i="13" s="1"/>
  <c r="O128" i="13" s="1"/>
  <c r="N111" i="13"/>
  <c r="N112" i="13" s="1"/>
  <c r="N113" i="13" s="1"/>
  <c r="N114" i="13" s="1"/>
  <c r="N115" i="13" s="1"/>
  <c r="N116" i="13" s="1"/>
  <c r="N117" i="13" s="1"/>
  <c r="N118" i="13" s="1"/>
  <c r="N119" i="13" s="1"/>
  <c r="N120" i="13" s="1"/>
  <c r="N121" i="13" s="1"/>
  <c r="N122" i="13" s="1"/>
  <c r="N123" i="13" s="1"/>
  <c r="N124" i="13" s="1"/>
  <c r="N125" i="13" s="1"/>
  <c r="N126" i="13" s="1"/>
  <c r="N127" i="13" s="1"/>
  <c r="N128" i="13" s="1"/>
  <c r="M111" i="13"/>
  <c r="M112" i="13" s="1"/>
  <c r="M113" i="13" s="1"/>
  <c r="M114" i="13" s="1"/>
  <c r="M115" i="13" s="1"/>
  <c r="M116" i="13" s="1"/>
  <c r="M117" i="13" s="1"/>
  <c r="M118" i="13" s="1"/>
  <c r="M119" i="13" s="1"/>
  <c r="M120" i="13" s="1"/>
  <c r="M121" i="13" s="1"/>
  <c r="M122" i="13" s="1"/>
  <c r="M123" i="13" s="1"/>
  <c r="M124" i="13" s="1"/>
  <c r="M125" i="13" s="1"/>
  <c r="M126" i="13" s="1"/>
  <c r="M127" i="13" s="1"/>
  <c r="M128" i="13" s="1"/>
  <c r="L111" i="13"/>
  <c r="L112" i="13" s="1"/>
  <c r="L113" i="13" s="1"/>
  <c r="L114" i="13" s="1"/>
  <c r="L115" i="13" s="1"/>
  <c r="L116" i="13" s="1"/>
  <c r="L117" i="13" s="1"/>
  <c r="L118" i="13" s="1"/>
  <c r="L119" i="13" s="1"/>
  <c r="L120" i="13" s="1"/>
  <c r="L121" i="13" s="1"/>
  <c r="L122" i="13" s="1"/>
  <c r="L123" i="13" s="1"/>
  <c r="L124" i="13" s="1"/>
  <c r="L125" i="13" s="1"/>
  <c r="L126" i="13" s="1"/>
  <c r="L127" i="13" s="1"/>
  <c r="L128" i="13" s="1"/>
  <c r="K111" i="13"/>
  <c r="K112" i="13" s="1"/>
  <c r="D111" i="13"/>
  <c r="DB110" i="13" a="1"/>
  <c r="DB110" i="13" s="1"/>
  <c r="DA110" i="13" a="1"/>
  <c r="DA110" i="13" s="1"/>
  <c r="CZ110" i="13" a="1"/>
  <c r="CZ110" i="13" s="1"/>
  <c r="CV110" i="13" a="1"/>
  <c r="CV110" i="13" s="1"/>
  <c r="CT110" i="13" a="1"/>
  <c r="CT110" i="13" s="1"/>
  <c r="CS110" i="13" a="1"/>
  <c r="CS110" i="13" s="1"/>
  <c r="CR110" i="13" a="1"/>
  <c r="CR110" i="13" s="1"/>
  <c r="CQ110" i="13" a="1"/>
  <c r="CQ110" i="13" s="1"/>
  <c r="CO110" i="13" a="1"/>
  <c r="CO110" i="13" s="1"/>
  <c r="CN110" i="13" a="1"/>
  <c r="CN110" i="13" s="1"/>
  <c r="CM110" i="13" a="1"/>
  <c r="CM110" i="13" s="1"/>
  <c r="CI110" i="13" a="1"/>
  <c r="CI110" i="13" s="1"/>
  <c r="CG110" i="13" a="1"/>
  <c r="CG110" i="13" s="1"/>
  <c r="CF110" i="13" a="1"/>
  <c r="CF110" i="13" s="1"/>
  <c r="CE110" i="13" a="1"/>
  <c r="CE110" i="13" s="1"/>
  <c r="CD110" i="13" a="1"/>
  <c r="CD110" i="13" s="1"/>
  <c r="CB110" i="13" a="1"/>
  <c r="CB110" i="13" s="1"/>
  <c r="CA110" i="13" a="1"/>
  <c r="CA110" i="13" s="1"/>
  <c r="BZ110" i="13" a="1"/>
  <c r="BZ110" i="13" s="1"/>
  <c r="BY110" i="13" a="1"/>
  <c r="BY110" i="13" s="1"/>
  <c r="BX110" i="13" a="1"/>
  <c r="BX110" i="13" s="1"/>
  <c r="BW110" i="13" a="1"/>
  <c r="BW110" i="13" s="1"/>
  <c r="BV110" i="13" a="1"/>
  <c r="BV110" i="13" s="1"/>
  <c r="BU110" i="13" a="1"/>
  <c r="BU110" i="13" s="1"/>
  <c r="BO110" i="13" a="1"/>
  <c r="BO110" i="13" s="1"/>
  <c r="BN110" i="13" a="1"/>
  <c r="BN110" i="13" s="1"/>
  <c r="BM110" i="13" a="1"/>
  <c r="BM110" i="13" s="1"/>
  <c r="BL110" i="13" a="1"/>
  <c r="BL110" i="13" s="1"/>
  <c r="BK110" i="13" a="1"/>
  <c r="BK110" i="13" s="1"/>
  <c r="BJ110" i="13" a="1"/>
  <c r="BJ110" i="13" s="1"/>
  <c r="BI110" i="13" a="1"/>
  <c r="BI110" i="13" s="1"/>
  <c r="BH110" i="13" a="1"/>
  <c r="BH110" i="13" s="1"/>
  <c r="AY110" i="13"/>
  <c r="AX110" i="13"/>
  <c r="AW110" i="13"/>
  <c r="AV110" i="13"/>
  <c r="AU110" i="13"/>
  <c r="AT110" i="13"/>
  <c r="AS110" i="13"/>
  <c r="AR110" i="13"/>
  <c r="AQ110" i="13"/>
  <c r="AP110" i="13"/>
  <c r="AO110" i="13"/>
  <c r="D110" i="13"/>
  <c r="AV301" i="10"/>
  <c r="AU301" i="10"/>
  <c r="AT301" i="10"/>
  <c r="AS301" i="10"/>
  <c r="AR301" i="10"/>
  <c r="AQ301" i="10"/>
  <c r="AP301" i="10"/>
  <c r="AO301" i="10"/>
  <c r="AN301" i="10"/>
  <c r="AM301" i="10"/>
  <c r="AL301" i="10"/>
  <c r="AK301" i="10"/>
  <c r="BW301" i="10" s="1" a="1"/>
  <c r="BW301" i="10" s="1"/>
  <c r="AJ301" i="10"/>
  <c r="AI301" i="10"/>
  <c r="AH301" i="10"/>
  <c r="CR301" i="10" s="1" a="1"/>
  <c r="CR301" i="10" s="1"/>
  <c r="AG301" i="10"/>
  <c r="BS301" i="10" s="1" a="1"/>
  <c r="BS301" i="10" s="1"/>
  <c r="AF301" i="10"/>
  <c r="AE301" i="10"/>
  <c r="AD301" i="10"/>
  <c r="CN301" i="10" s="1" a="1"/>
  <c r="CN301" i="10" s="1"/>
  <c r="AC301" i="10"/>
  <c r="AB301" i="10"/>
  <c r="AA301" i="10"/>
  <c r="BA301" i="10" s="1" a="1"/>
  <c r="BA301" i="10" s="1"/>
  <c r="Z301" i="10"/>
  <c r="Y301" i="10"/>
  <c r="X301" i="10"/>
  <c r="W301" i="10"/>
  <c r="V301" i="10"/>
  <c r="U301" i="10"/>
  <c r="T301" i="10"/>
  <c r="S301" i="10"/>
  <c r="R301" i="10"/>
  <c r="Q301" i="10"/>
  <c r="P301" i="10"/>
  <c r="O301" i="10"/>
  <c r="N301" i="10"/>
  <c r="M301" i="10"/>
  <c r="L301" i="10"/>
  <c r="K301" i="10"/>
  <c r="D301" i="10"/>
  <c r="AV300" i="10"/>
  <c r="AU300" i="10"/>
  <c r="AT300" i="10"/>
  <c r="AS300" i="10"/>
  <c r="AR300" i="10"/>
  <c r="AQ300" i="10"/>
  <c r="AP300" i="10"/>
  <c r="AO300" i="10"/>
  <c r="AN300" i="10"/>
  <c r="AM300" i="10"/>
  <c r="AL300" i="10"/>
  <c r="AK300" i="10"/>
  <c r="BK300" i="10" s="1" a="1"/>
  <c r="BK300" i="10" s="1"/>
  <c r="AJ300" i="10"/>
  <c r="CH300" i="10" s="1" a="1"/>
  <c r="CH300" i="10" s="1"/>
  <c r="AI300" i="10"/>
  <c r="AH300" i="10"/>
  <c r="BH300" i="10" s="1" a="1"/>
  <c r="BH300" i="10" s="1"/>
  <c r="AG300" i="10"/>
  <c r="BS300" i="10" s="1" a="1"/>
  <c r="BS300" i="10" s="1"/>
  <c r="AF300" i="10"/>
  <c r="CP300" i="10" s="1" a="1"/>
  <c r="CP300" i="10" s="1"/>
  <c r="AE300" i="10"/>
  <c r="AD300" i="10"/>
  <c r="BD300" i="10" s="1" a="1"/>
  <c r="BD300" i="10" s="1"/>
  <c r="AC300" i="10"/>
  <c r="AB300" i="10"/>
  <c r="BZ300" i="10" s="1" a="1"/>
  <c r="BZ300" i="10" s="1"/>
  <c r="AA300" i="10"/>
  <c r="BM300" i="10" s="1" a="1"/>
  <c r="BM300" i="10" s="1"/>
  <c r="Z300" i="10"/>
  <c r="Y300" i="10"/>
  <c r="X300" i="10"/>
  <c r="W300" i="10"/>
  <c r="V300" i="10"/>
  <c r="U300" i="10"/>
  <c r="T300" i="10"/>
  <c r="S300" i="10"/>
  <c r="R300" i="10"/>
  <c r="Q300" i="10"/>
  <c r="P300" i="10"/>
  <c r="O300" i="10"/>
  <c r="N300" i="10"/>
  <c r="M300" i="10"/>
  <c r="L300" i="10"/>
  <c r="K300" i="10"/>
  <c r="D300" i="10"/>
  <c r="AV299" i="10"/>
  <c r="AU299" i="10"/>
  <c r="AT299" i="10"/>
  <c r="AS299" i="10"/>
  <c r="AR299" i="10"/>
  <c r="AQ299" i="10"/>
  <c r="AP299" i="10"/>
  <c r="AO299" i="10"/>
  <c r="AN299" i="10"/>
  <c r="AM299" i="10"/>
  <c r="AL299" i="10"/>
  <c r="AK299" i="10"/>
  <c r="BK299" i="10" s="1" a="1"/>
  <c r="BK299" i="10" s="1"/>
  <c r="AJ299" i="10"/>
  <c r="BJ299" i="10" s="1" a="1"/>
  <c r="BJ299" i="10" s="1"/>
  <c r="AI299" i="10"/>
  <c r="CS299" i="10" s="1" a="1"/>
  <c r="CS299" i="10" s="1"/>
  <c r="AH299" i="10"/>
  <c r="CF299" i="10" s="1" a="1"/>
  <c r="CF299" i="10" s="1"/>
  <c r="AG299" i="10"/>
  <c r="AF299" i="10"/>
  <c r="AE299" i="10"/>
  <c r="CO299" i="10" s="1" a="1"/>
  <c r="CO299" i="10" s="1"/>
  <c r="AD299" i="10"/>
  <c r="AC299" i="10"/>
  <c r="AB299" i="10"/>
  <c r="AA299" i="10"/>
  <c r="CK299" i="10" s="1" a="1"/>
  <c r="CK299" i="10" s="1"/>
  <c r="Z299" i="10"/>
  <c r="Y299" i="10"/>
  <c r="X299" i="10"/>
  <c r="W299" i="10"/>
  <c r="V299" i="10"/>
  <c r="U299" i="10"/>
  <c r="T299" i="10"/>
  <c r="S299" i="10"/>
  <c r="R299" i="10"/>
  <c r="Q299" i="10"/>
  <c r="P299" i="10"/>
  <c r="O299" i="10"/>
  <c r="N299" i="10"/>
  <c r="M299" i="10"/>
  <c r="L299" i="10"/>
  <c r="K299" i="10"/>
  <c r="D299" i="10"/>
  <c r="AV298" i="10"/>
  <c r="AU298" i="10"/>
  <c r="AT298" i="10"/>
  <c r="AS298" i="10"/>
  <c r="AR298" i="10"/>
  <c r="AQ298" i="10"/>
  <c r="AP298" i="10"/>
  <c r="AO298" i="10"/>
  <c r="AN298" i="10"/>
  <c r="AM298" i="10"/>
  <c r="AL298" i="10"/>
  <c r="AK298" i="10"/>
  <c r="AJ298" i="10"/>
  <c r="BJ298" i="10" s="1" a="1"/>
  <c r="BJ298" i="10" s="1"/>
  <c r="AI298" i="10"/>
  <c r="AH298" i="10"/>
  <c r="BT298" i="10" s="1" a="1"/>
  <c r="BT298" i="10" s="1"/>
  <c r="AG298" i="10"/>
  <c r="CE298" i="10" s="1" a="1"/>
  <c r="CE298" i="10" s="1"/>
  <c r="AF298" i="10"/>
  <c r="CD298" i="10" s="1" a="1"/>
  <c r="CD298" i="10" s="1"/>
  <c r="AE298" i="10"/>
  <c r="CO298" i="10" s="1" a="1"/>
  <c r="CO298" i="10" s="1"/>
  <c r="AD298" i="10"/>
  <c r="AC298" i="10"/>
  <c r="AB298" i="10"/>
  <c r="AA298" i="10"/>
  <c r="CK298" i="10" s="1" a="1"/>
  <c r="CK298" i="10" s="1"/>
  <c r="Z298" i="10"/>
  <c r="Y298" i="10"/>
  <c r="X298" i="10"/>
  <c r="W298" i="10"/>
  <c r="V298" i="10"/>
  <c r="U298" i="10"/>
  <c r="T298" i="10"/>
  <c r="S298" i="10"/>
  <c r="R298" i="10"/>
  <c r="Q298" i="10"/>
  <c r="P298" i="10"/>
  <c r="O298" i="10"/>
  <c r="N298" i="10"/>
  <c r="M298" i="10"/>
  <c r="L298" i="10"/>
  <c r="K298" i="10"/>
  <c r="D298" i="10"/>
  <c r="AV297" i="10"/>
  <c r="AU297" i="10"/>
  <c r="AT297" i="10"/>
  <c r="AS297" i="10"/>
  <c r="AR297" i="10"/>
  <c r="AQ297" i="10"/>
  <c r="AP297" i="10"/>
  <c r="AO297" i="10"/>
  <c r="AN297" i="10"/>
  <c r="AM297" i="10"/>
  <c r="AL297" i="10"/>
  <c r="AK297" i="10"/>
  <c r="BK297" i="10" s="1" a="1"/>
  <c r="BK297" i="10" s="1"/>
  <c r="AJ297" i="10"/>
  <c r="CT297" i="10" s="1" a="1"/>
  <c r="CT297" i="10" s="1"/>
  <c r="AI297" i="10"/>
  <c r="AH297" i="10"/>
  <c r="AG297" i="10"/>
  <c r="BG297" i="10" s="1" a="1"/>
  <c r="BG297" i="10" s="1"/>
  <c r="AF297" i="10"/>
  <c r="AE297" i="10"/>
  <c r="AD297" i="10"/>
  <c r="BP297" i="10" s="1" a="1"/>
  <c r="BP297" i="10" s="1"/>
  <c r="AC297" i="10"/>
  <c r="AB297" i="10"/>
  <c r="CL297" i="10" s="1" a="1"/>
  <c r="CL297" i="10" s="1"/>
  <c r="AA297" i="10"/>
  <c r="BM297" i="10" s="1" a="1"/>
  <c r="BM297" i="10" s="1"/>
  <c r="Z297" i="10"/>
  <c r="Y297" i="10"/>
  <c r="X297" i="10"/>
  <c r="W297" i="10"/>
  <c r="V297" i="10"/>
  <c r="U297" i="10"/>
  <c r="T297" i="10"/>
  <c r="S297" i="10"/>
  <c r="R297" i="10"/>
  <c r="Q297" i="10"/>
  <c r="P297" i="10"/>
  <c r="O297" i="10"/>
  <c r="N297" i="10"/>
  <c r="M297" i="10"/>
  <c r="L297" i="10"/>
  <c r="K297" i="10"/>
  <c r="D297" i="10"/>
  <c r="AV296" i="10"/>
  <c r="AU296" i="10"/>
  <c r="AT296" i="10"/>
  <c r="AS296" i="10"/>
  <c r="AR296" i="10"/>
  <c r="AQ296" i="10"/>
  <c r="AP296" i="10"/>
  <c r="AO296" i="10"/>
  <c r="AN296" i="10"/>
  <c r="AM296" i="10"/>
  <c r="AL296" i="10"/>
  <c r="AK296" i="10"/>
  <c r="BW296" i="10" s="1" a="1"/>
  <c r="BW296" i="10" s="1"/>
  <c r="AJ296" i="10"/>
  <c r="CT296" i="10" s="1" a="1"/>
  <c r="CT296" i="10" s="1"/>
  <c r="AI296" i="10"/>
  <c r="CS296" i="10" s="1" a="1"/>
  <c r="CS296" i="10" s="1"/>
  <c r="AH296" i="10"/>
  <c r="BH296" i="10" s="1" a="1"/>
  <c r="BH296" i="10" s="1"/>
  <c r="AG296" i="10"/>
  <c r="BS296" i="10" s="1" a="1"/>
  <c r="BS296" i="10" s="1"/>
  <c r="AF296" i="10"/>
  <c r="CD296" i="10" s="1" a="1"/>
  <c r="CD296" i="10" s="1"/>
  <c r="AE296" i="10"/>
  <c r="CC296" i="10" s="1" a="1"/>
  <c r="CC296" i="10" s="1"/>
  <c r="AD296" i="10"/>
  <c r="CN296" i="10" s="1" a="1"/>
  <c r="CN296" i="10" s="1"/>
  <c r="AC296" i="10"/>
  <c r="AB296" i="10"/>
  <c r="BZ296" i="10" s="1" a="1"/>
  <c r="BZ296" i="10" s="1"/>
  <c r="AA296" i="10"/>
  <c r="BM296" i="10" s="1" a="1"/>
  <c r="BM296" i="10" s="1"/>
  <c r="Z296" i="10"/>
  <c r="Y296" i="10"/>
  <c r="X296" i="10"/>
  <c r="W296" i="10"/>
  <c r="V296" i="10"/>
  <c r="U296" i="10"/>
  <c r="T296" i="10"/>
  <c r="S296" i="10"/>
  <c r="R296" i="10"/>
  <c r="Q296" i="10"/>
  <c r="P296" i="10"/>
  <c r="O296" i="10"/>
  <c r="N296" i="10"/>
  <c r="M296" i="10"/>
  <c r="L296" i="10"/>
  <c r="K296" i="10"/>
  <c r="D296" i="10"/>
  <c r="AV295" i="10"/>
  <c r="AU295" i="10"/>
  <c r="AT295" i="10"/>
  <c r="AS295" i="10"/>
  <c r="AR295" i="10"/>
  <c r="AQ295" i="10"/>
  <c r="AP295" i="10"/>
  <c r="AO295" i="10"/>
  <c r="AN295" i="10"/>
  <c r="AM295" i="10"/>
  <c r="AL295" i="10"/>
  <c r="AK295" i="10"/>
  <c r="AJ295" i="10"/>
  <c r="CT295" i="10" s="1" a="1"/>
  <c r="CT295" i="10" s="1"/>
  <c r="AI295" i="10"/>
  <c r="AH295" i="10"/>
  <c r="CF295" i="10" s="1" a="1"/>
  <c r="CF295" i="10" s="1"/>
  <c r="AG295" i="10"/>
  <c r="CE295" i="10" s="1" a="1"/>
  <c r="CE295" i="10" s="1"/>
  <c r="AF295" i="10"/>
  <c r="AE295" i="10"/>
  <c r="AD295" i="10"/>
  <c r="BP295" i="10" s="1" a="1"/>
  <c r="BP295" i="10" s="1"/>
  <c r="AC295" i="10"/>
  <c r="AB295" i="10"/>
  <c r="CL295" i="10" s="1" a="1"/>
  <c r="CL295" i="10" s="1"/>
  <c r="AA295" i="10"/>
  <c r="BY295" i="10" s="1" a="1"/>
  <c r="BY295" i="10" s="1"/>
  <c r="Z295" i="10"/>
  <c r="Y295" i="10"/>
  <c r="X295" i="10"/>
  <c r="W295" i="10"/>
  <c r="V295" i="10"/>
  <c r="U295" i="10"/>
  <c r="T295" i="10"/>
  <c r="S295" i="10"/>
  <c r="R295" i="10"/>
  <c r="Q295" i="10"/>
  <c r="P295" i="10"/>
  <c r="O295" i="10"/>
  <c r="N295" i="10"/>
  <c r="M295" i="10"/>
  <c r="L295" i="10"/>
  <c r="K295" i="10"/>
  <c r="D295" i="10"/>
  <c r="AV294" i="10"/>
  <c r="AU294" i="10"/>
  <c r="AT294" i="10"/>
  <c r="AS294" i="10"/>
  <c r="AR294" i="10"/>
  <c r="AQ294" i="10"/>
  <c r="AP294" i="10"/>
  <c r="AO294" i="10"/>
  <c r="AN294" i="10"/>
  <c r="AM294" i="10"/>
  <c r="AL294" i="10"/>
  <c r="AK294" i="10"/>
  <c r="AJ294" i="10"/>
  <c r="BV294" i="10" s="1" a="1"/>
  <c r="BV294" i="10" s="1"/>
  <c r="AI294" i="10"/>
  <c r="CS294" i="10" s="1" a="1"/>
  <c r="CS294" i="10" s="1"/>
  <c r="AH294" i="10"/>
  <c r="BT294" i="10" s="1" a="1"/>
  <c r="BT294" i="10" s="1"/>
  <c r="AG294" i="10"/>
  <c r="CE294" i="10" s="1" a="1"/>
  <c r="CE294" i="10" s="1"/>
  <c r="AF294" i="10"/>
  <c r="AE294" i="10"/>
  <c r="AD294" i="10"/>
  <c r="BP294" i="10" s="1" a="1"/>
  <c r="BP294" i="10" s="1"/>
  <c r="AC294" i="10"/>
  <c r="CM294" i="10" s="1" a="1"/>
  <c r="CM294" i="10" s="1"/>
  <c r="AB294" i="10"/>
  <c r="AA294" i="10"/>
  <c r="CK294" i="10" s="1" a="1"/>
  <c r="CK294" i="10" s="1"/>
  <c r="Z294" i="10"/>
  <c r="Y294" i="10"/>
  <c r="X294" i="10"/>
  <c r="W294" i="10"/>
  <c r="V294" i="10"/>
  <c r="U294" i="10"/>
  <c r="T294" i="10"/>
  <c r="S294" i="10"/>
  <c r="R294" i="10"/>
  <c r="Q294" i="10"/>
  <c r="P294" i="10"/>
  <c r="O294" i="10"/>
  <c r="N294" i="10"/>
  <c r="M294" i="10"/>
  <c r="L294" i="10"/>
  <c r="K294" i="10"/>
  <c r="D294" i="10"/>
  <c r="AV293" i="10"/>
  <c r="AU293" i="10"/>
  <c r="AT293" i="10"/>
  <c r="AS293" i="10"/>
  <c r="AR293" i="10"/>
  <c r="AQ293" i="10"/>
  <c r="AP293" i="10"/>
  <c r="AO293" i="10"/>
  <c r="AN293" i="10"/>
  <c r="AM293" i="10"/>
  <c r="AL293" i="10"/>
  <c r="AK293" i="10"/>
  <c r="AJ293" i="10"/>
  <c r="BV293" i="10" s="1" a="1"/>
  <c r="BV293" i="10" s="1"/>
  <c r="AI293" i="10"/>
  <c r="CG293" i="10" s="1" a="1"/>
  <c r="CG293" i="10" s="1"/>
  <c r="AH293" i="10"/>
  <c r="BT293" i="10" s="1" a="1"/>
  <c r="BT293" i="10" s="1"/>
  <c r="AG293" i="10"/>
  <c r="CE293" i="10" s="1" a="1"/>
  <c r="CE293" i="10" s="1"/>
  <c r="AF293" i="10"/>
  <c r="CP293" i="10" s="1" a="1"/>
  <c r="CP293" i="10" s="1"/>
  <c r="AE293" i="10"/>
  <c r="AD293" i="10"/>
  <c r="AC293" i="10"/>
  <c r="CM293" i="10" s="1" a="1"/>
  <c r="CM293" i="10" s="1"/>
  <c r="AB293" i="10"/>
  <c r="AA293" i="10"/>
  <c r="BM293" i="10" s="1" a="1"/>
  <c r="BM293" i="10" s="1"/>
  <c r="Z293" i="10"/>
  <c r="Y293" i="10"/>
  <c r="X293" i="10"/>
  <c r="W293" i="10"/>
  <c r="V293" i="10"/>
  <c r="U293" i="10"/>
  <c r="T293" i="10"/>
  <c r="S293" i="10"/>
  <c r="R293" i="10"/>
  <c r="Q293" i="10"/>
  <c r="P293" i="10"/>
  <c r="O293" i="10"/>
  <c r="N293" i="10"/>
  <c r="M293" i="10"/>
  <c r="L293" i="10"/>
  <c r="K293" i="10"/>
  <c r="D293" i="10"/>
  <c r="AV292" i="10"/>
  <c r="AU292" i="10"/>
  <c r="AT292" i="10"/>
  <c r="AS292" i="10"/>
  <c r="AR292" i="10"/>
  <c r="AQ292" i="10"/>
  <c r="AP292" i="10"/>
  <c r="AO292" i="10"/>
  <c r="AN292" i="10"/>
  <c r="AM292" i="10"/>
  <c r="AL292" i="10"/>
  <c r="AK292" i="10"/>
  <c r="BK292" i="10" s="1" a="1"/>
  <c r="BK292" i="10" s="1"/>
  <c r="AJ292" i="10"/>
  <c r="CT292" i="10" s="1" a="1"/>
  <c r="CT292" i="10" s="1"/>
  <c r="AI292" i="10"/>
  <c r="AH292" i="10"/>
  <c r="AG292" i="10"/>
  <c r="BG292" i="10" s="1" a="1"/>
  <c r="BG292" i="10" s="1"/>
  <c r="AF292" i="10"/>
  <c r="AE292" i="10"/>
  <c r="CC292" i="10" s="1" a="1"/>
  <c r="CC292" i="10" s="1"/>
  <c r="AD292" i="10"/>
  <c r="CB292" i="10" s="1" a="1"/>
  <c r="CB292" i="10" s="1"/>
  <c r="AC292" i="10"/>
  <c r="AB292" i="10"/>
  <c r="CL292" i="10" s="1" a="1"/>
  <c r="CL292" i="10" s="1"/>
  <c r="AA292" i="10"/>
  <c r="BA292" i="10" s="1" a="1"/>
  <c r="BA292" i="10" s="1"/>
  <c r="Z292" i="10"/>
  <c r="Y292" i="10"/>
  <c r="X292" i="10"/>
  <c r="W292" i="10"/>
  <c r="V292" i="10"/>
  <c r="U292" i="10"/>
  <c r="T292" i="10"/>
  <c r="S292" i="10"/>
  <c r="R292" i="10"/>
  <c r="Q292" i="10"/>
  <c r="P292" i="10"/>
  <c r="O292" i="10"/>
  <c r="N292" i="10"/>
  <c r="M292" i="10"/>
  <c r="L292" i="10"/>
  <c r="K292" i="10"/>
  <c r="D292" i="10"/>
  <c r="AV291" i="10"/>
  <c r="AU291" i="10"/>
  <c r="AT291" i="10"/>
  <c r="AS291" i="10"/>
  <c r="AR291" i="10"/>
  <c r="AQ291" i="10"/>
  <c r="AP291" i="10"/>
  <c r="AO291" i="10"/>
  <c r="AN291" i="10"/>
  <c r="AM291" i="10"/>
  <c r="AL291" i="10"/>
  <c r="AK291" i="10"/>
  <c r="AJ291" i="10"/>
  <c r="AI291" i="10"/>
  <c r="AH291" i="10"/>
  <c r="CF291" i="10" s="1" a="1"/>
  <c r="CF291" i="10" s="1"/>
  <c r="AG291" i="10"/>
  <c r="CQ291" i="10" s="1" a="1"/>
  <c r="CQ291" i="10" s="1"/>
  <c r="AF291" i="10"/>
  <c r="AE291" i="10"/>
  <c r="CO291" i="10" s="1" a="1"/>
  <c r="CO291" i="10" s="1"/>
  <c r="AD291" i="10"/>
  <c r="AC291" i="10"/>
  <c r="CA291" i="10" s="1" a="1"/>
  <c r="CA291" i="10" s="1"/>
  <c r="AB291" i="10"/>
  <c r="BZ291" i="10" s="1" a="1"/>
  <c r="BZ291" i="10" s="1"/>
  <c r="AA291" i="10"/>
  <c r="BA291" i="10" s="1" a="1"/>
  <c r="BA291" i="10" s="1"/>
  <c r="Z291" i="10"/>
  <c r="Y291" i="10"/>
  <c r="X291" i="10"/>
  <c r="W291" i="10"/>
  <c r="V291" i="10"/>
  <c r="U291" i="10"/>
  <c r="T291" i="10"/>
  <c r="S291" i="10"/>
  <c r="R291" i="10"/>
  <c r="Q291" i="10"/>
  <c r="P291" i="10"/>
  <c r="O291" i="10"/>
  <c r="N291" i="10"/>
  <c r="M291" i="10"/>
  <c r="L291" i="10"/>
  <c r="K291" i="10"/>
  <c r="D291" i="10"/>
  <c r="AV290" i="10"/>
  <c r="AU290" i="10"/>
  <c r="AT290" i="10"/>
  <c r="AS290" i="10"/>
  <c r="AR290" i="10"/>
  <c r="AQ290" i="10"/>
  <c r="AP290" i="10"/>
  <c r="AO290" i="10"/>
  <c r="AN290" i="10"/>
  <c r="AM290" i="10"/>
  <c r="AL290" i="10"/>
  <c r="AK290" i="10"/>
  <c r="BK290" i="10" s="1" a="1"/>
  <c r="BK290" i="10" s="1"/>
  <c r="AJ290" i="10"/>
  <c r="CT290" i="10" s="1" a="1"/>
  <c r="CT290" i="10" s="1"/>
  <c r="AI290" i="10"/>
  <c r="AH290" i="10"/>
  <c r="AG290" i="10"/>
  <c r="BG290" i="10" s="1" a="1"/>
  <c r="BG290" i="10" s="1"/>
  <c r="AF290" i="10"/>
  <c r="CP290" i="10" s="1" a="1"/>
  <c r="CP290" i="10" s="1"/>
  <c r="AE290" i="10"/>
  <c r="AD290" i="10"/>
  <c r="BP290" i="10" s="1" a="1"/>
  <c r="BP290" i="10" s="1"/>
  <c r="AC290" i="10"/>
  <c r="AB290" i="10"/>
  <c r="CL290" i="10" s="1" a="1"/>
  <c r="CL290" i="10" s="1"/>
  <c r="AA290" i="10"/>
  <c r="Z290" i="10"/>
  <c r="Y290" i="10"/>
  <c r="X290" i="10"/>
  <c r="W290" i="10"/>
  <c r="V290" i="10"/>
  <c r="U290" i="10"/>
  <c r="T290" i="10"/>
  <c r="S290" i="10"/>
  <c r="R290" i="10"/>
  <c r="Q290" i="10"/>
  <c r="P290" i="10"/>
  <c r="O290" i="10"/>
  <c r="N290" i="10"/>
  <c r="M290" i="10"/>
  <c r="L290" i="10"/>
  <c r="K290" i="10"/>
  <c r="D290" i="10"/>
  <c r="AV289" i="10"/>
  <c r="AU289" i="10"/>
  <c r="AT289" i="10"/>
  <c r="AS289" i="10"/>
  <c r="AR289" i="10"/>
  <c r="AQ289" i="10"/>
  <c r="AP289" i="10"/>
  <c r="AO289" i="10"/>
  <c r="AN289" i="10"/>
  <c r="AM289" i="10"/>
  <c r="AL289" i="10"/>
  <c r="AK289" i="10"/>
  <c r="CU289" i="10" s="1" a="1"/>
  <c r="CU289" i="10" s="1"/>
  <c r="AJ289" i="10"/>
  <c r="BJ289" i="10" s="1" a="1"/>
  <c r="BJ289" i="10" s="1"/>
  <c r="AI289" i="10"/>
  <c r="CS289" i="10" s="1" a="1"/>
  <c r="CS289" i="10" s="1"/>
  <c r="AH289" i="10"/>
  <c r="BT289" i="10" s="1" a="1"/>
  <c r="BT289" i="10" s="1"/>
  <c r="AG289" i="10"/>
  <c r="CQ289" i="10" s="1" a="1"/>
  <c r="CQ289" i="10" s="1"/>
  <c r="AF289" i="10"/>
  <c r="AE289" i="10"/>
  <c r="CC289" i="10" s="1" a="1"/>
  <c r="CC289" i="10" s="1"/>
  <c r="AD289" i="10"/>
  <c r="CB289" i="10" s="1" a="1"/>
  <c r="CB289" i="10" s="1"/>
  <c r="AC289" i="10"/>
  <c r="AB289" i="10"/>
  <c r="AA289" i="10"/>
  <c r="BA289" i="10" s="1" a="1"/>
  <c r="BA289" i="10" s="1"/>
  <c r="Z289" i="10"/>
  <c r="Y289" i="10"/>
  <c r="X289" i="10"/>
  <c r="W289" i="10"/>
  <c r="V289" i="10"/>
  <c r="U289" i="10"/>
  <c r="T289" i="10"/>
  <c r="S289" i="10"/>
  <c r="R289" i="10"/>
  <c r="Q289" i="10"/>
  <c r="P289" i="10"/>
  <c r="O289" i="10"/>
  <c r="N289" i="10"/>
  <c r="M289" i="10"/>
  <c r="L289" i="10"/>
  <c r="K289" i="10"/>
  <c r="D289" i="10"/>
  <c r="AV288" i="10"/>
  <c r="AU288" i="10"/>
  <c r="AT288" i="10"/>
  <c r="AS288" i="10"/>
  <c r="AR288" i="10"/>
  <c r="AQ288" i="10"/>
  <c r="AP288" i="10"/>
  <c r="AO288" i="10"/>
  <c r="AN288" i="10"/>
  <c r="AM288" i="10"/>
  <c r="AL288" i="10"/>
  <c r="AK288" i="10"/>
  <c r="AJ288" i="10"/>
  <c r="BV288" i="10" s="1" a="1"/>
  <c r="BV288" i="10" s="1"/>
  <c r="AI288" i="10"/>
  <c r="AH288" i="10"/>
  <c r="BT288" i="10" s="1" a="1"/>
  <c r="BT288" i="10" s="1"/>
  <c r="AG288" i="10"/>
  <c r="CQ288" i="10" s="1" a="1"/>
  <c r="CQ288" i="10" s="1"/>
  <c r="AF288" i="10"/>
  <c r="CP288" i="10" s="1" a="1"/>
  <c r="CP288" i="10" s="1"/>
  <c r="AE288" i="10"/>
  <c r="AD288" i="10"/>
  <c r="AC288" i="10"/>
  <c r="AB288" i="10"/>
  <c r="AA288" i="10"/>
  <c r="Z288" i="10"/>
  <c r="Y288" i="10"/>
  <c r="X288" i="10"/>
  <c r="W288" i="10"/>
  <c r="V288" i="10"/>
  <c r="U288" i="10"/>
  <c r="T288" i="10"/>
  <c r="S288" i="10"/>
  <c r="R288" i="10"/>
  <c r="Q288" i="10"/>
  <c r="P288" i="10"/>
  <c r="O288" i="10"/>
  <c r="N288" i="10"/>
  <c r="M288" i="10"/>
  <c r="L288" i="10"/>
  <c r="K288" i="10"/>
  <c r="D288" i="10"/>
  <c r="AV287" i="10"/>
  <c r="AU287" i="10"/>
  <c r="AT287" i="10"/>
  <c r="AS287" i="10"/>
  <c r="AR287" i="10"/>
  <c r="AQ287" i="10"/>
  <c r="AP287" i="10"/>
  <c r="AO287" i="10"/>
  <c r="AN287" i="10"/>
  <c r="AM287" i="10"/>
  <c r="AL287" i="10"/>
  <c r="AK287" i="10"/>
  <c r="BK287" i="10" s="1" a="1"/>
  <c r="BK287" i="10" s="1"/>
  <c r="AJ287" i="10"/>
  <c r="AI287" i="10"/>
  <c r="AH287" i="10"/>
  <c r="BT287" i="10" s="1" a="1"/>
  <c r="BT287" i="10" s="1"/>
  <c r="AG287" i="10"/>
  <c r="CQ287" i="10" s="1" a="1"/>
  <c r="CQ287" i="10" s="1"/>
  <c r="AF287" i="10"/>
  <c r="AE287" i="10"/>
  <c r="AD287" i="10"/>
  <c r="BD287" i="10" s="1" a="1"/>
  <c r="BD287" i="10" s="1"/>
  <c r="AC287" i="10"/>
  <c r="AB287" i="10"/>
  <c r="AA287" i="10"/>
  <c r="BA287" i="10" s="1" a="1"/>
  <c r="BA287" i="10" s="1"/>
  <c r="Z287" i="10"/>
  <c r="Y287" i="10"/>
  <c r="X287" i="10"/>
  <c r="W287" i="10"/>
  <c r="V287" i="10"/>
  <c r="U287" i="10"/>
  <c r="T287" i="10"/>
  <c r="S287" i="10"/>
  <c r="R287" i="10"/>
  <c r="Q287" i="10"/>
  <c r="P287" i="10"/>
  <c r="O287" i="10"/>
  <c r="N287" i="10"/>
  <c r="M287" i="10"/>
  <c r="L287" i="10"/>
  <c r="K287" i="10"/>
  <c r="D287" i="10"/>
  <c r="AV286" i="10"/>
  <c r="AU286" i="10"/>
  <c r="AT286" i="10"/>
  <c r="AS286" i="10"/>
  <c r="AR286" i="10"/>
  <c r="AQ286" i="10"/>
  <c r="AP286" i="10"/>
  <c r="AO286" i="10"/>
  <c r="AN286" i="10"/>
  <c r="AM286" i="10"/>
  <c r="AL286" i="10"/>
  <c r="AK286" i="10"/>
  <c r="BW286" i="10" s="1" a="1"/>
  <c r="BW286" i="10" s="1"/>
  <c r="AJ286" i="10"/>
  <c r="CH286" i="10" s="1" a="1"/>
  <c r="CH286" i="10" s="1"/>
  <c r="AI286" i="10"/>
  <c r="AH286" i="10"/>
  <c r="CF286" i="10" s="1" a="1"/>
  <c r="CF286" i="10" s="1"/>
  <c r="AG286" i="10"/>
  <c r="CE286" i="10" s="1" a="1"/>
  <c r="CE286" i="10" s="1"/>
  <c r="AF286" i="10"/>
  <c r="CD286" i="10" s="1" a="1"/>
  <c r="CD286" i="10" s="1"/>
  <c r="AE286" i="10"/>
  <c r="CC286" i="10" s="1" a="1"/>
  <c r="CC286" i="10" s="1"/>
  <c r="AD286" i="10"/>
  <c r="BD286" i="10" s="1" a="1"/>
  <c r="BD286" i="10" s="1"/>
  <c r="AC286" i="10"/>
  <c r="AB286" i="10"/>
  <c r="BZ286" i="10" s="1" a="1"/>
  <c r="BZ286" i="10" s="1"/>
  <c r="AA286" i="10"/>
  <c r="BM286" i="10" s="1" a="1"/>
  <c r="BM286" i="10" s="1"/>
  <c r="Z286" i="10"/>
  <c r="Y286" i="10"/>
  <c r="X286" i="10"/>
  <c r="W286" i="10"/>
  <c r="V286" i="10"/>
  <c r="U286" i="10"/>
  <c r="T286" i="10"/>
  <c r="S286" i="10"/>
  <c r="R286" i="10"/>
  <c r="Q286" i="10"/>
  <c r="P286" i="10"/>
  <c r="O286" i="10"/>
  <c r="N286" i="10"/>
  <c r="M286" i="10"/>
  <c r="L286" i="10"/>
  <c r="K286" i="10"/>
  <c r="D286" i="10"/>
  <c r="AV285" i="10"/>
  <c r="AU285" i="10"/>
  <c r="AT285" i="10"/>
  <c r="AS285" i="10"/>
  <c r="AR285" i="10"/>
  <c r="AQ285" i="10"/>
  <c r="AP285" i="10"/>
  <c r="AO285" i="10"/>
  <c r="AN285" i="10"/>
  <c r="AM285" i="10"/>
  <c r="AL285" i="10"/>
  <c r="AK285" i="10"/>
  <c r="CU285" i="10" s="1" a="1"/>
  <c r="CU285" i="10" s="1"/>
  <c r="AJ285" i="10"/>
  <c r="BJ285" i="10" s="1" a="1"/>
  <c r="BJ285" i="10" s="1"/>
  <c r="AI285" i="10"/>
  <c r="CS285" i="10" s="1" a="1"/>
  <c r="CS285" i="10" s="1"/>
  <c r="AH285" i="10"/>
  <c r="CR285" i="10" s="1" a="1"/>
  <c r="CR285" i="10" s="1"/>
  <c r="AG285" i="10"/>
  <c r="BG285" i="10" s="1" a="1"/>
  <c r="BG285" i="10" s="1"/>
  <c r="AF285" i="10"/>
  <c r="AE285" i="10"/>
  <c r="AD285" i="10"/>
  <c r="CN285" i="10" s="1" a="1"/>
  <c r="CN285" i="10" s="1"/>
  <c r="AC285" i="10"/>
  <c r="AB285" i="10"/>
  <c r="AA285" i="10"/>
  <c r="BY285" i="10" s="1" a="1"/>
  <c r="BY285" i="10" s="1"/>
  <c r="Z285" i="10"/>
  <c r="Y285" i="10"/>
  <c r="X285" i="10"/>
  <c r="W285" i="10"/>
  <c r="V285" i="10"/>
  <c r="U285" i="10"/>
  <c r="T285" i="10"/>
  <c r="S285" i="10"/>
  <c r="R285" i="10"/>
  <c r="Q285" i="10"/>
  <c r="P285" i="10"/>
  <c r="O285" i="10"/>
  <c r="N285" i="10"/>
  <c r="M285" i="10"/>
  <c r="L285" i="10"/>
  <c r="K285" i="10"/>
  <c r="D285" i="10"/>
  <c r="AV284" i="10"/>
  <c r="AU284" i="10"/>
  <c r="AT284" i="10"/>
  <c r="AS284" i="10"/>
  <c r="AR284" i="10"/>
  <c r="AQ284" i="10"/>
  <c r="AP284" i="10"/>
  <c r="AO284" i="10"/>
  <c r="AN284" i="10"/>
  <c r="AM284" i="10"/>
  <c r="AL284" i="10"/>
  <c r="AK284" i="10"/>
  <c r="CU284" i="10" s="1" a="1"/>
  <c r="CU284" i="10" s="1"/>
  <c r="AJ284" i="10"/>
  <c r="BJ284" i="10" s="1" a="1"/>
  <c r="BJ284" i="10" s="1"/>
  <c r="AI284" i="10"/>
  <c r="CS284" i="10" s="1" a="1"/>
  <c r="CS284" i="10" s="1"/>
  <c r="AH284" i="10"/>
  <c r="CR284" i="10" s="1" a="1"/>
  <c r="CR284" i="10" s="1"/>
  <c r="AG284" i="10"/>
  <c r="CQ284" i="10" s="1" a="1"/>
  <c r="CQ284" i="10" s="1"/>
  <c r="AF284" i="10"/>
  <c r="AE284" i="10"/>
  <c r="AD284" i="10"/>
  <c r="CN284" i="10" s="1" a="1"/>
  <c r="CN284" i="10" s="1"/>
  <c r="AC284" i="10"/>
  <c r="CM284" i="10" s="1" a="1"/>
  <c r="CM284" i="10" s="1"/>
  <c r="AB284" i="10"/>
  <c r="CL284" i="10" s="1" a="1"/>
  <c r="CL284" i="10" s="1"/>
  <c r="AA284" i="10"/>
  <c r="BA284" i="10" s="1" a="1"/>
  <c r="BA284" i="10" s="1"/>
  <c r="Z284" i="10"/>
  <c r="Y284" i="10"/>
  <c r="X284" i="10"/>
  <c r="W284" i="10"/>
  <c r="V284" i="10"/>
  <c r="U284" i="10"/>
  <c r="T284" i="10"/>
  <c r="S284" i="10"/>
  <c r="R284" i="10"/>
  <c r="Q284" i="10"/>
  <c r="P284" i="10"/>
  <c r="O284" i="10"/>
  <c r="N284" i="10"/>
  <c r="M284" i="10"/>
  <c r="L284" i="10"/>
  <c r="K284" i="10"/>
  <c r="D284" i="10"/>
  <c r="CU283" i="10" a="1"/>
  <c r="CU283" i="10" s="1"/>
  <c r="CT283" i="10" a="1"/>
  <c r="CT283" i="10" s="1"/>
  <c r="CS283" i="10" a="1"/>
  <c r="CS283" i="10" s="1"/>
  <c r="CR283" i="10" a="1"/>
  <c r="CR283" i="10" s="1"/>
  <c r="CQ283" i="10" a="1"/>
  <c r="CQ283" i="10" s="1"/>
  <c r="CP283" i="10" a="1"/>
  <c r="CP283" i="10" s="1"/>
  <c r="CO283" i="10" a="1"/>
  <c r="CO283" i="10" s="1"/>
  <c r="CN283" i="10" a="1"/>
  <c r="CN283" i="10" s="1"/>
  <c r="CM283" i="10" a="1"/>
  <c r="CM283" i="10" s="1"/>
  <c r="CL283" i="10" a="1"/>
  <c r="CL283" i="10" s="1"/>
  <c r="CK283" i="10" a="1"/>
  <c r="CK283" i="10" s="1"/>
  <c r="CI283" i="10" a="1"/>
  <c r="CI283" i="10" s="1"/>
  <c r="CH283" i="10" a="1"/>
  <c r="CH283" i="10" s="1"/>
  <c r="CG283" i="10" a="1"/>
  <c r="CG283" i="10" s="1"/>
  <c r="CF283" i="10" a="1"/>
  <c r="CF283" i="10" s="1"/>
  <c r="CE283" i="10" a="1"/>
  <c r="CE283" i="10" s="1"/>
  <c r="CD283" i="10" a="1"/>
  <c r="CD283" i="10" s="1"/>
  <c r="CC283" i="10" a="1"/>
  <c r="CC283" i="10" s="1"/>
  <c r="CB283" i="10" a="1"/>
  <c r="CB283" i="10" s="1"/>
  <c r="CA283" i="10" a="1"/>
  <c r="CA283" i="10" s="1"/>
  <c r="BZ283" i="10" a="1"/>
  <c r="BZ283" i="10" s="1"/>
  <c r="BY283" i="10" a="1"/>
  <c r="BY283" i="10" s="1"/>
  <c r="BW283" i="10" a="1"/>
  <c r="BW283" i="10" s="1"/>
  <c r="BV283" i="10" a="1"/>
  <c r="BV283" i="10" s="1"/>
  <c r="BT283" i="10" a="1"/>
  <c r="BT283" i="10" s="1"/>
  <c r="BS283" i="10" a="1"/>
  <c r="BS283" i="10" s="1"/>
  <c r="BP283" i="10" a="1"/>
  <c r="BP283" i="10" s="1"/>
  <c r="BM283" i="10" a="1"/>
  <c r="BM283" i="10" s="1"/>
  <c r="BK283" i="10" a="1"/>
  <c r="BK283" i="10" s="1"/>
  <c r="BJ283" i="10" a="1"/>
  <c r="BJ283" i="10" s="1"/>
  <c r="BH283" i="10" a="1"/>
  <c r="BH283" i="10" s="1"/>
  <c r="BG283" i="10" a="1"/>
  <c r="BG283" i="10" s="1"/>
  <c r="BD283" i="10" a="1"/>
  <c r="BD283" i="10" s="1"/>
  <c r="BA283" i="10" a="1"/>
  <c r="BA283" i="10" s="1"/>
  <c r="AV283" i="10"/>
  <c r="AU283" i="10"/>
  <c r="AT283" i="10"/>
  <c r="AS283" i="10"/>
  <c r="AR283" i="10"/>
  <c r="AQ283" i="10"/>
  <c r="AP283" i="10"/>
  <c r="AO283" i="10"/>
  <c r="AN283" i="10"/>
  <c r="AM283" i="10"/>
  <c r="AL283" i="10"/>
  <c r="D283" i="10"/>
  <c r="CU22" i="10"/>
  <c r="CT22" i="10"/>
  <c r="CS22" i="10"/>
  <c r="CR22" i="10"/>
  <c r="CQ22" i="10"/>
  <c r="CP22" i="10"/>
  <c r="CO22" i="10"/>
  <c r="CN22" i="10"/>
  <c r="CM22" i="10"/>
  <c r="CL22" i="10"/>
  <c r="CK22" i="10"/>
  <c r="CI22" i="10"/>
  <c r="CH22" i="10"/>
  <c r="CG22" i="10"/>
  <c r="CF22" i="10"/>
  <c r="CE22" i="10"/>
  <c r="CD22" i="10"/>
  <c r="CC22" i="10"/>
  <c r="CB22" i="10"/>
  <c r="CA22" i="10"/>
  <c r="BZ22" i="10"/>
  <c r="BY22" i="10"/>
  <c r="BW22" i="10"/>
  <c r="BV22" i="10"/>
  <c r="BU22" i="10"/>
  <c r="BT22" i="10"/>
  <c r="BS22" i="10"/>
  <c r="BR22" i="10"/>
  <c r="BQ22" i="10"/>
  <c r="BP22" i="10"/>
  <c r="BO22" i="10"/>
  <c r="BN22" i="10"/>
  <c r="BM22" i="10"/>
  <c r="BB22" i="10"/>
  <c r="BC22" i="10"/>
  <c r="BD22" i="10"/>
  <c r="BE22" i="10"/>
  <c r="BF22" i="10"/>
  <c r="BG22" i="10"/>
  <c r="BH22" i="10"/>
  <c r="BI22" i="10"/>
  <c r="BJ22" i="10"/>
  <c r="BK22" i="10"/>
  <c r="BA22" i="10"/>
  <c r="AA22" i="10"/>
  <c r="AB22" i="10"/>
  <c r="AC22" i="10"/>
  <c r="AD22" i="10"/>
  <c r="AE22" i="10"/>
  <c r="AF22" i="10"/>
  <c r="AG22" i="10"/>
  <c r="AH22" i="10"/>
  <c r="AI22" i="10"/>
  <c r="AJ22" i="10"/>
  <c r="AK22" i="10"/>
  <c r="L22" i="10"/>
  <c r="M22" i="10"/>
  <c r="N22" i="10"/>
  <c r="O22" i="10"/>
  <c r="P22" i="10"/>
  <c r="Q22" i="10"/>
  <c r="R22" i="10"/>
  <c r="S22" i="10"/>
  <c r="T22" i="10"/>
  <c r="U22" i="10"/>
  <c r="V22" i="10"/>
  <c r="W22" i="10"/>
  <c r="X22" i="10"/>
  <c r="Y22" i="10"/>
  <c r="Z22" i="10"/>
  <c r="K22" i="10"/>
  <c r="CR25" i="13"/>
  <c r="CS25" i="13"/>
  <c r="CT25" i="13"/>
  <c r="CU25" i="13"/>
  <c r="CV25" i="13"/>
  <c r="CW25" i="13"/>
  <c r="CX25" i="13"/>
  <c r="CY25" i="13"/>
  <c r="CZ25" i="13"/>
  <c r="DA25" i="13"/>
  <c r="DB25" i="13"/>
  <c r="CQ25" i="13"/>
  <c r="CE25" i="13"/>
  <c r="CF25" i="13"/>
  <c r="CG25" i="13"/>
  <c r="CH25" i="13"/>
  <c r="CI25" i="13"/>
  <c r="CJ25" i="13"/>
  <c r="CK25" i="13"/>
  <c r="CL25" i="13"/>
  <c r="CM25" i="13"/>
  <c r="CN25" i="13"/>
  <c r="CO25" i="13"/>
  <c r="CD25" i="13"/>
  <c r="BR25" i="13"/>
  <c r="BS25" i="13"/>
  <c r="BT25" i="13"/>
  <c r="BU25" i="13"/>
  <c r="BV25" i="13"/>
  <c r="BW25" i="13"/>
  <c r="BX25" i="13"/>
  <c r="BY25" i="13"/>
  <c r="BZ25" i="13"/>
  <c r="CA25" i="13"/>
  <c r="BQ25" i="13"/>
  <c r="BE25" i="13"/>
  <c r="BF25" i="13"/>
  <c r="BG25" i="13"/>
  <c r="BH25" i="13"/>
  <c r="BI25" i="13"/>
  <c r="BJ25" i="13"/>
  <c r="BK25" i="13"/>
  <c r="BL25" i="13"/>
  <c r="BM25" i="13"/>
  <c r="BN25" i="13"/>
  <c r="BO25" i="13"/>
  <c r="BD25" i="13"/>
  <c r="AC25" i="13"/>
  <c r="AD25" i="13"/>
  <c r="AE25" i="13"/>
  <c r="AF25" i="13"/>
  <c r="AG25" i="13"/>
  <c r="AH25" i="13"/>
  <c r="AI25" i="13"/>
  <c r="AJ25" i="13"/>
  <c r="AK25" i="13"/>
  <c r="AL25" i="13"/>
  <c r="AM25" i="13"/>
  <c r="AN25" i="13"/>
  <c r="L25" i="13"/>
  <c r="M25" i="13"/>
  <c r="N25" i="13"/>
  <c r="O25" i="13"/>
  <c r="P25" i="13"/>
  <c r="Q25" i="13"/>
  <c r="R25" i="13"/>
  <c r="S25" i="13"/>
  <c r="T25" i="13"/>
  <c r="U25" i="13"/>
  <c r="V25" i="13"/>
  <c r="W25" i="13"/>
  <c r="X25" i="13"/>
  <c r="Y25" i="13"/>
  <c r="Z25" i="13"/>
  <c r="AA25" i="13"/>
  <c r="AB25" i="13"/>
  <c r="K25" i="13"/>
  <c r="I4" i="13"/>
  <c r="CN115" i="13" l="1" a="1"/>
  <c r="CN115" i="13" s="1"/>
  <c r="CI127" i="13" a="1"/>
  <c r="CI127" i="13" s="1"/>
  <c r="CI123" i="13" a="1"/>
  <c r="CI123" i="13" s="1"/>
  <c r="CI120" i="13" a="1"/>
  <c r="CI120" i="13" s="1"/>
  <c r="CA126" i="13" a="1"/>
  <c r="CA126" i="13" s="1"/>
  <c r="CB112" i="13" a="1"/>
  <c r="CB112" i="13" s="1"/>
  <c r="CI116" i="13" a="1"/>
  <c r="CI116" i="13" s="1"/>
  <c r="DB120" i="13" a="1"/>
  <c r="DB120" i="13" s="1"/>
  <c r="CD123" i="13" a="1"/>
  <c r="CD123" i="13" s="1"/>
  <c r="CI121" i="13" a="1"/>
  <c r="CI121" i="13" s="1"/>
  <c r="BH111" i="13" a="1"/>
  <c r="BH111" i="13" s="1"/>
  <c r="CZ118" i="13" a="1"/>
  <c r="CZ118" i="13" s="1"/>
  <c r="CV122" i="13" a="1"/>
  <c r="CV122" i="13" s="1"/>
  <c r="CN126" i="13" a="1"/>
  <c r="CN126" i="13" s="1"/>
  <c r="BY115" i="13" a="1"/>
  <c r="BY115" i="13" s="1"/>
  <c r="CR126" i="13" a="1"/>
  <c r="CR126" i="13" s="1"/>
  <c r="BU114" i="13" a="1"/>
  <c r="BU114" i="13" s="1"/>
  <c r="DA115" i="13" a="1"/>
  <c r="DA115" i="13" s="1"/>
  <c r="BJ119" i="13" a="1"/>
  <c r="BJ119" i="13" s="1"/>
  <c r="BJ112" i="13" a="1"/>
  <c r="BJ112" i="13" s="1"/>
  <c r="BM119" i="13" a="1"/>
  <c r="BM119" i="13" s="1"/>
  <c r="BU121" i="13" a="1"/>
  <c r="BU121" i="13" s="1"/>
  <c r="BO125" i="13" a="1"/>
  <c r="BO125" i="13" s="1"/>
  <c r="BK123" i="13" a="1"/>
  <c r="BK123" i="13" s="1"/>
  <c r="CB125" i="13" a="1"/>
  <c r="CB125" i="13" s="1"/>
  <c r="BW111" i="13" a="1"/>
  <c r="BW111" i="13" s="1"/>
  <c r="BU113" i="13" a="1"/>
  <c r="BU113" i="13" s="1"/>
  <c r="CA114" i="13" a="1"/>
  <c r="CA114" i="13" s="1"/>
  <c r="DA114" i="13" a="1"/>
  <c r="DA114" i="13" s="1"/>
  <c r="CA115" i="13" a="1"/>
  <c r="CA115" i="13" s="1"/>
  <c r="BZ117" i="13" a="1"/>
  <c r="BZ117" i="13" s="1"/>
  <c r="CM117" i="13" a="1"/>
  <c r="CM117" i="13" s="1"/>
  <c r="CA118" i="13" a="1"/>
  <c r="CA118" i="13" s="1"/>
  <c r="CE119" i="13" a="1"/>
  <c r="CE119" i="13" s="1"/>
  <c r="DA122" i="13" a="1"/>
  <c r="DA122" i="13" s="1"/>
  <c r="CS125" i="13" a="1"/>
  <c r="CS125" i="13" s="1"/>
  <c r="BJ127" i="13" a="1"/>
  <c r="BJ127" i="13" s="1"/>
  <c r="CI112" i="13" a="1"/>
  <c r="CI112" i="13" s="1"/>
  <c r="CM113" i="13" a="1"/>
  <c r="CM113" i="13" s="1"/>
  <c r="BK114" i="13" a="1"/>
  <c r="BK114" i="13" s="1"/>
  <c r="CF114" i="13" a="1"/>
  <c r="CF114" i="13" s="1"/>
  <c r="CQ115" i="13" a="1"/>
  <c r="CQ115" i="13" s="1"/>
  <c r="CB117" i="13" a="1"/>
  <c r="CB117" i="13" s="1"/>
  <c r="CO117" i="13" a="1"/>
  <c r="CO117" i="13" s="1"/>
  <c r="BN118" i="13" a="1"/>
  <c r="BN118" i="13" s="1"/>
  <c r="CB118" i="13" a="1"/>
  <c r="CB118" i="13" s="1"/>
  <c r="CO118" i="13" a="1"/>
  <c r="CO118" i="13" s="1"/>
  <c r="BV121" i="13" a="1"/>
  <c r="BV121" i="13" s="1"/>
  <c r="CV121" i="13" a="1"/>
  <c r="CV121" i="13" s="1"/>
  <c r="DB123" i="13" a="1"/>
  <c r="DB123" i="13" s="1"/>
  <c r="DA125" i="13" a="1"/>
  <c r="DA125" i="13" s="1"/>
  <c r="BN128" i="13" a="1"/>
  <c r="BN128" i="13" s="1"/>
  <c r="BN112" i="13" a="1"/>
  <c r="BN112" i="13" s="1"/>
  <c r="BZ113" i="13" a="1"/>
  <c r="BZ113" i="13" s="1"/>
  <c r="CN113" i="13" a="1"/>
  <c r="CN113" i="13" s="1"/>
  <c r="BN114" i="13" a="1"/>
  <c r="BN114" i="13" s="1"/>
  <c r="CM116" i="13" a="1"/>
  <c r="CM116" i="13" s="1"/>
  <c r="CE117" i="13" a="1"/>
  <c r="CE117" i="13" s="1"/>
  <c r="BO118" i="13" a="1"/>
  <c r="BO118" i="13" s="1"/>
  <c r="CQ118" i="13" a="1"/>
  <c r="CQ118" i="13" s="1"/>
  <c r="BY119" i="13" a="1"/>
  <c r="BY119" i="13" s="1"/>
  <c r="BL120" i="13" a="1"/>
  <c r="BL120" i="13" s="1"/>
  <c r="CO120" i="13" a="1"/>
  <c r="CO120" i="13" s="1"/>
  <c r="BX122" i="13" a="1"/>
  <c r="BX122" i="13" s="1"/>
  <c r="CM122" i="13" a="1"/>
  <c r="CM122" i="13" s="1"/>
  <c r="CO124" i="13" a="1"/>
  <c r="CO124" i="13" s="1"/>
  <c r="BX125" i="13" a="1"/>
  <c r="BX125" i="13" s="1"/>
  <c r="BN127" i="13" a="1"/>
  <c r="BN127" i="13" s="1"/>
  <c r="CM127" i="13" a="1"/>
  <c r="CM127" i="13" s="1"/>
  <c r="BK111" i="13" a="1"/>
  <c r="BK111" i="13" s="1"/>
  <c r="CV112" i="13" a="1"/>
  <c r="CV112" i="13" s="1"/>
  <c r="CS113" i="13" a="1"/>
  <c r="CS113" i="13" s="1"/>
  <c r="CE118" i="13" a="1"/>
  <c r="CE118" i="13" s="1"/>
  <c r="CM119" i="13" a="1"/>
  <c r="CM119" i="13" s="1"/>
  <c r="BJ121" i="13" a="1"/>
  <c r="BJ121" i="13" s="1"/>
  <c r="BK122" i="13" a="1"/>
  <c r="BK122" i="13" s="1"/>
  <c r="BZ122" i="13" a="1"/>
  <c r="BZ122" i="13" s="1"/>
  <c r="BV123" i="13" a="1"/>
  <c r="BV123" i="13" s="1"/>
  <c r="CS124" i="13" a="1"/>
  <c r="CS124" i="13" s="1"/>
  <c r="BK126" i="13" a="1"/>
  <c r="BK126" i="13" s="1"/>
  <c r="BN111" i="13" a="1"/>
  <c r="BN111" i="13" s="1"/>
  <c r="CI111" i="13" a="1"/>
  <c r="CI111" i="13" s="1"/>
  <c r="BV112" i="13" a="1"/>
  <c r="BV112" i="13" s="1"/>
  <c r="CZ112" i="13" a="1"/>
  <c r="CZ112" i="13" s="1"/>
  <c r="CB113" i="13" a="1"/>
  <c r="CB113" i="13" s="1"/>
  <c r="CI114" i="13" a="1"/>
  <c r="CI114" i="13" s="1"/>
  <c r="BK116" i="13" a="1"/>
  <c r="BK116" i="13" s="1"/>
  <c r="CE116" i="13" a="1"/>
  <c r="CE116" i="13" s="1"/>
  <c r="BO117" i="13" a="1"/>
  <c r="BO117" i="13" s="1"/>
  <c r="BX118" i="13" a="1"/>
  <c r="BX118" i="13" s="1"/>
  <c r="BZ119" i="13" a="1"/>
  <c r="BZ119" i="13" s="1"/>
  <c r="BV120" i="13" a="1"/>
  <c r="BV120" i="13" s="1"/>
  <c r="CR121" i="13" a="1"/>
  <c r="CR121" i="13" s="1"/>
  <c r="BI123" i="13" a="1"/>
  <c r="BI123" i="13" s="1"/>
  <c r="DA124" i="13" a="1"/>
  <c r="DA124" i="13" s="1"/>
  <c r="BO126" i="13" a="1"/>
  <c r="BO126" i="13" s="1"/>
  <c r="CR127" i="13" a="1"/>
  <c r="CR127" i="13" s="1"/>
  <c r="CV111" i="13" a="1"/>
  <c r="CV111" i="13" s="1"/>
  <c r="CE113" i="13" a="1"/>
  <c r="CE113" i="13" s="1"/>
  <c r="CM114" i="13" a="1"/>
  <c r="CM114" i="13" s="1"/>
  <c r="BM116" i="13" a="1"/>
  <c r="BM116" i="13" s="1"/>
  <c r="CG117" i="13" a="1"/>
  <c r="CG117" i="13" s="1"/>
  <c r="CV120" i="13" a="1"/>
  <c r="CV120" i="13" s="1"/>
  <c r="CA122" i="13" a="1"/>
  <c r="CA122" i="13" s="1"/>
  <c r="BW123" i="13" a="1"/>
  <c r="BW123" i="13" s="1"/>
  <c r="BW126" i="13" a="1"/>
  <c r="BW126" i="13" s="1"/>
  <c r="CZ126" i="13" a="1"/>
  <c r="CZ126" i="13" s="1"/>
  <c r="CA127" i="13" a="1"/>
  <c r="CA127" i="13" s="1"/>
  <c r="CV127" i="13" a="1"/>
  <c r="CV127" i="13" s="1"/>
  <c r="CI128" i="13" a="1"/>
  <c r="CI128" i="13" s="1"/>
  <c r="BO111" i="13" a="1"/>
  <c r="BO111" i="13" s="1"/>
  <c r="BX114" i="13" a="1"/>
  <c r="BX114" i="13" s="1"/>
  <c r="BX117" i="13" a="1"/>
  <c r="BX117" i="13" s="1"/>
  <c r="BZ118" i="13" a="1"/>
  <c r="BZ118" i="13" s="1"/>
  <c r="CM118" i="13" a="1"/>
  <c r="CM118" i="13" s="1"/>
  <c r="CD119" i="13" a="1"/>
  <c r="CD119" i="13" s="1"/>
  <c r="CD120" i="13" a="1"/>
  <c r="CD120" i="13" s="1"/>
  <c r="BN122" i="13" a="1"/>
  <c r="BN122" i="13" s="1"/>
  <c r="BX123" i="13" a="1"/>
  <c r="BX123" i="13" s="1"/>
  <c r="CB124" i="13" a="1"/>
  <c r="CB124" i="13" s="1"/>
  <c r="BK125" i="13" a="1"/>
  <c r="BK125" i="13" s="1"/>
  <c r="CN125" i="13" a="1"/>
  <c r="CN125" i="13" s="1"/>
  <c r="CZ127" i="13" a="1"/>
  <c r="CZ127" i="13" s="1"/>
  <c r="CM128" i="13" a="1"/>
  <c r="CM128" i="13" s="1"/>
  <c r="BJ114" i="13" a="1"/>
  <c r="BJ114" i="13" s="1"/>
  <c r="BW114" i="13" a="1"/>
  <c r="BW114" i="13" s="1"/>
  <c r="CE111" i="13" a="1"/>
  <c r="CE111" i="13" s="1"/>
  <c r="CR111" i="13" a="1"/>
  <c r="CR111" i="13" s="1"/>
  <c r="CM111" i="13" a="1"/>
  <c r="CM111" i="13" s="1"/>
  <c r="BM111" i="13" a="1"/>
  <c r="BM111" i="13" s="1"/>
  <c r="BZ111" i="13" a="1"/>
  <c r="BZ111" i="13" s="1"/>
  <c r="CD112" i="13" a="1"/>
  <c r="CD112" i="13" s="1"/>
  <c r="CQ112" i="13" a="1"/>
  <c r="CQ112" i="13" s="1"/>
  <c r="CF120" i="13" a="1"/>
  <c r="CF120" i="13" s="1"/>
  <c r="CS120" i="13" a="1"/>
  <c r="CS120" i="13" s="1"/>
  <c r="CN120" i="13" a="1"/>
  <c r="CN120" i="13" s="1"/>
  <c r="DA120" i="13" a="1"/>
  <c r="DA120" i="13" s="1"/>
  <c r="BN120" i="13" a="1"/>
  <c r="BN120" i="13" s="1"/>
  <c r="CA120" i="13" a="1"/>
  <c r="CA120" i="13" s="1"/>
  <c r="BL121" i="13" a="1"/>
  <c r="BL121" i="13" s="1"/>
  <c r="BY121" i="13" a="1"/>
  <c r="BY121" i="13" s="1"/>
  <c r="BU117" i="13" a="1"/>
  <c r="BU117" i="13" s="1"/>
  <c r="BH117" i="13" a="1"/>
  <c r="BH117" i="13" s="1"/>
  <c r="BK112" i="13" a="1"/>
  <c r="BK112" i="13" s="1"/>
  <c r="BX112" i="13" a="1"/>
  <c r="BX112" i="13" s="1"/>
  <c r="CD111" i="13" a="1"/>
  <c r="CD111" i="13" s="1"/>
  <c r="BY111" i="13" a="1"/>
  <c r="BY111" i="13" s="1"/>
  <c r="BL111" i="13" a="1"/>
  <c r="BL111" i="13" s="1"/>
  <c r="K113" i="13"/>
  <c r="CD113" i="13" a="1"/>
  <c r="CD113" i="13" s="1"/>
  <c r="CQ113" i="13" a="1"/>
  <c r="CQ113" i="13" s="1"/>
  <c r="BL113" i="13" a="1"/>
  <c r="BL113" i="13" s="1"/>
  <c r="BY113" i="13" a="1"/>
  <c r="BY113" i="13" s="1"/>
  <c r="CE115" i="13" a="1"/>
  <c r="CE115" i="13" s="1"/>
  <c r="CQ116" i="13" a="1"/>
  <c r="CQ116" i="13" s="1"/>
  <c r="CD116" i="13" a="1"/>
  <c r="CD116" i="13" s="1"/>
  <c r="CI117" i="13" a="1"/>
  <c r="CI117" i="13" s="1"/>
  <c r="BI117" i="13" a="1"/>
  <c r="BI117" i="13" s="1"/>
  <c r="CV117" i="13" a="1"/>
  <c r="CV117" i="13" s="1"/>
  <c r="BV117" i="13" a="1"/>
  <c r="BV117" i="13" s="1"/>
  <c r="DA112" i="13" a="1"/>
  <c r="DA112" i="13" s="1"/>
  <c r="BX113" i="13" a="1"/>
  <c r="BX113" i="13" s="1"/>
  <c r="CT113" i="13" a="1"/>
  <c r="CT113" i="13" s="1"/>
  <c r="BL114" i="13" a="1"/>
  <c r="BL114" i="13" s="1"/>
  <c r="CV114" i="13" a="1"/>
  <c r="CV114" i="13" s="1"/>
  <c r="CI115" i="13" a="1"/>
  <c r="CI115" i="13" s="1"/>
  <c r="BI115" i="13" a="1"/>
  <c r="BI115" i="13" s="1"/>
  <c r="BV115" i="13" a="1"/>
  <c r="BV115" i="13" s="1"/>
  <c r="CS119" i="13" a="1"/>
  <c r="CS119" i="13" s="1"/>
  <c r="CF119" i="13" a="1"/>
  <c r="CF119" i="13" s="1"/>
  <c r="DA119" i="13" a="1"/>
  <c r="DA119" i="13" s="1"/>
  <c r="BN119" i="13" a="1"/>
  <c r="BN119" i="13" s="1"/>
  <c r="CN119" i="13" a="1"/>
  <c r="CN119" i="13" s="1"/>
  <c r="CA119" i="13" a="1"/>
  <c r="CA119" i="13" s="1"/>
  <c r="CA116" i="13" a="1"/>
  <c r="CA116" i="13" s="1"/>
  <c r="BN116" i="13" a="1"/>
  <c r="BN116" i="13" s="1"/>
  <c r="CN116" i="13" a="1"/>
  <c r="CN116" i="13" s="1"/>
  <c r="CZ121" i="13" a="1"/>
  <c r="CZ121" i="13" s="1"/>
  <c r="CM121" i="13" a="1"/>
  <c r="CM121" i="13" s="1"/>
  <c r="BZ121" i="13" a="1"/>
  <c r="BZ121" i="13" s="1"/>
  <c r="DB111" i="13" a="1"/>
  <c r="DB111" i="13" s="1"/>
  <c r="BY112" i="13" a="1"/>
  <c r="BY112" i="13" s="1"/>
  <c r="CO113" i="13" a="1"/>
  <c r="CO113" i="13" s="1"/>
  <c r="BJ115" i="13" a="1"/>
  <c r="BJ115" i="13" s="1"/>
  <c r="BW115" i="13" a="1"/>
  <c r="BW115" i="13" s="1"/>
  <c r="BU118" i="13" a="1"/>
  <c r="BU118" i="13" s="1"/>
  <c r="CG119" i="13" a="1"/>
  <c r="CG119" i="13" s="1"/>
  <c r="CB119" i="13" a="1"/>
  <c r="CB119" i="13" s="1"/>
  <c r="DB119" i="13" a="1"/>
  <c r="DB119" i="13" s="1"/>
  <c r="BO119" i="13" a="1"/>
  <c r="BO119" i="13" s="1"/>
  <c r="CO119" i="13" a="1"/>
  <c r="CO119" i="13" s="1"/>
  <c r="CS123" i="13" a="1"/>
  <c r="CS123" i="13" s="1"/>
  <c r="DA123" i="13" a="1"/>
  <c r="DA123" i="13" s="1"/>
  <c r="CN123" i="13" a="1"/>
  <c r="CN123" i="13" s="1"/>
  <c r="BN123" i="13" a="1"/>
  <c r="BN123" i="13" s="1"/>
  <c r="CA123" i="13" a="1"/>
  <c r="CA123" i="13" s="1"/>
  <c r="CN111" i="13" a="1"/>
  <c r="CN111" i="13" s="1"/>
  <c r="BU112" i="13" a="1"/>
  <c r="BU112" i="13" s="1"/>
  <c r="CS112" i="13" a="1"/>
  <c r="CS112" i="13" s="1"/>
  <c r="DB112" i="13" a="1"/>
  <c r="DB112" i="13" s="1"/>
  <c r="BN113" i="13" a="1"/>
  <c r="BN113" i="13" s="1"/>
  <c r="DA113" i="13" a="1"/>
  <c r="DA113" i="13" s="1"/>
  <c r="BM114" i="13" a="1"/>
  <c r="BM114" i="13" s="1"/>
  <c r="CD114" i="13" a="1"/>
  <c r="CD114" i="13" s="1"/>
  <c r="CQ114" i="13" a="1"/>
  <c r="CQ114" i="13" s="1"/>
  <c r="BH115" i="13" a="1"/>
  <c r="BH115" i="13" s="1"/>
  <c r="CV116" i="13" a="1"/>
  <c r="CV116" i="13" s="1"/>
  <c r="BV116" i="13" a="1"/>
  <c r="BV116" i="13" s="1"/>
  <c r="BU116" i="13" a="1"/>
  <c r="BU116" i="13" s="1"/>
  <c r="DA116" i="13" a="1"/>
  <c r="DA116" i="13" s="1"/>
  <c r="CQ117" i="13" a="1"/>
  <c r="CQ117" i="13" s="1"/>
  <c r="CD117" i="13" a="1"/>
  <c r="CD117" i="13" s="1"/>
  <c r="BL117" i="13" a="1"/>
  <c r="BL117" i="13" s="1"/>
  <c r="BI118" i="13" a="1"/>
  <c r="BI118" i="13" s="1"/>
  <c r="CI118" i="13" a="1"/>
  <c r="CI118" i="13" s="1"/>
  <c r="BV118" i="13" a="1"/>
  <c r="BV118" i="13" s="1"/>
  <c r="BU119" i="13" a="1"/>
  <c r="BU119" i="13" s="1"/>
  <c r="BH119" i="13" a="1"/>
  <c r="BH119" i="13" s="1"/>
  <c r="CE114" i="13" a="1"/>
  <c r="CE114" i="13" s="1"/>
  <c r="CR114" i="13" a="1"/>
  <c r="CR114" i="13" s="1"/>
  <c r="CV115" i="13" a="1"/>
  <c r="CV115" i="13" s="1"/>
  <c r="BW116" i="13" a="1"/>
  <c r="BW116" i="13" s="1"/>
  <c r="BJ118" i="13" a="1"/>
  <c r="BJ118" i="13" s="1"/>
  <c r="BW118" i="13" a="1"/>
  <c r="BW118" i="13" s="1"/>
  <c r="CV119" i="13" a="1"/>
  <c r="CV119" i="13" s="1"/>
  <c r="CI119" i="13" a="1"/>
  <c r="CI119" i="13" s="1"/>
  <c r="BI119" i="13" a="1"/>
  <c r="BI119" i="13" s="1"/>
  <c r="CT119" i="13" a="1"/>
  <c r="CT119" i="13" s="1"/>
  <c r="BW122" i="13" a="1"/>
  <c r="BW122" i="13" s="1"/>
  <c r="BJ122" i="13" a="1"/>
  <c r="BJ122" i="13" s="1"/>
  <c r="CV125" i="13" a="1"/>
  <c r="CV125" i="13" s="1"/>
  <c r="CI125" i="13" a="1"/>
  <c r="CI125" i="13" s="1"/>
  <c r="BV125" i="13" a="1"/>
  <c r="BV125" i="13" s="1"/>
  <c r="BI125" i="13" a="1"/>
  <c r="BI125" i="13" s="1"/>
  <c r="CR112" i="13" a="1"/>
  <c r="CR112" i="13" s="1"/>
  <c r="BV111" i="13" a="1"/>
  <c r="BV111" i="13" s="1"/>
  <c r="CO111" i="13" a="1"/>
  <c r="CO111" i="13" s="1"/>
  <c r="BL112" i="13" a="1"/>
  <c r="BL112" i="13" s="1"/>
  <c r="BZ112" i="13" a="1"/>
  <c r="BZ112" i="13" s="1"/>
  <c r="CE112" i="13" a="1"/>
  <c r="CE112" i="13" s="1"/>
  <c r="CV113" i="13" a="1"/>
  <c r="CV113" i="13" s="1"/>
  <c r="BI113" i="13" a="1"/>
  <c r="BI113" i="13" s="1"/>
  <c r="BO113" i="13" a="1"/>
  <c r="BO113" i="13" s="1"/>
  <c r="CO114" i="13" a="1"/>
  <c r="CO114" i="13" s="1"/>
  <c r="DB114" i="13" a="1"/>
  <c r="DB114" i="13" s="1"/>
  <c r="CA111" i="13" a="1"/>
  <c r="CA111" i="13" s="1"/>
  <c r="CF111" i="13" a="1"/>
  <c r="CF111" i="13" s="1"/>
  <c r="CO112" i="13" a="1"/>
  <c r="CO112" i="13" s="1"/>
  <c r="CT112" i="13" a="1"/>
  <c r="CT112" i="13" s="1"/>
  <c r="BJ113" i="13" a="1"/>
  <c r="BJ113" i="13" s="1"/>
  <c r="BI114" i="13" a="1"/>
  <c r="BI114" i="13" s="1"/>
  <c r="CZ114" i="13" a="1"/>
  <c r="CZ114" i="13" s="1"/>
  <c r="CM115" i="13" a="1"/>
  <c r="CM115" i="13" s="1"/>
  <c r="BM115" i="13" a="1"/>
  <c r="BM115" i="13" s="1"/>
  <c r="CZ115" i="13" a="1"/>
  <c r="CZ115" i="13" s="1"/>
  <c r="BZ115" i="13" a="1"/>
  <c r="BZ115" i="13" s="1"/>
  <c r="BH116" i="13" a="1"/>
  <c r="BH116" i="13" s="1"/>
  <c r="BX116" i="13" a="1"/>
  <c r="BX116" i="13" s="1"/>
  <c r="CS117" i="13" a="1"/>
  <c r="CS117" i="13" s="1"/>
  <c r="BN117" i="13" a="1"/>
  <c r="BN117" i="13" s="1"/>
  <c r="CN117" i="13" a="1"/>
  <c r="CN117" i="13" s="1"/>
  <c r="CA117" i="13" a="1"/>
  <c r="CA117" i="13" s="1"/>
  <c r="CE120" i="13" a="1"/>
  <c r="CE120" i="13" s="1"/>
  <c r="CV126" i="13" a="1"/>
  <c r="CV126" i="13" s="1"/>
  <c r="CI126" i="13" a="1"/>
  <c r="CI126" i="13" s="1"/>
  <c r="BV126" i="13" a="1"/>
  <c r="BV126" i="13" s="1"/>
  <c r="BI126" i="13" a="1"/>
  <c r="BI126" i="13" s="1"/>
  <c r="CM112" i="13" a="1"/>
  <c r="CM112" i="13" s="1"/>
  <c r="CG111" i="13" a="1"/>
  <c r="CG111" i="13" s="1"/>
  <c r="CA112" i="13" a="1"/>
  <c r="CA112" i="13" s="1"/>
  <c r="BV113" i="13" a="1"/>
  <c r="BV113" i="13" s="1"/>
  <c r="BO114" i="13" a="1"/>
  <c r="BO114" i="13" s="1"/>
  <c r="CT114" i="13" a="1"/>
  <c r="CT114" i="13" s="1"/>
  <c r="CZ120" i="13" a="1"/>
  <c r="CZ120" i="13" s="1"/>
  <c r="BM120" i="13" a="1"/>
  <c r="BM120" i="13" s="1"/>
  <c r="CM120" i="13" a="1"/>
  <c r="CM120" i="13" s="1"/>
  <c r="BZ120" i="13" a="1"/>
  <c r="BZ120" i="13" s="1"/>
  <c r="CF123" i="13" a="1"/>
  <c r="CF123" i="13" s="1"/>
  <c r="BM113" i="13" a="1"/>
  <c r="BM113" i="13" s="1"/>
  <c r="BK115" i="13" a="1"/>
  <c r="BK115" i="13" s="1"/>
  <c r="BL116" i="13" a="1"/>
  <c r="BL116" i="13" s="1"/>
  <c r="BJ117" i="13" a="1"/>
  <c r="BJ117" i="13" s="1"/>
  <c r="BK117" i="13" a="1"/>
  <c r="BK117" i="13" s="1"/>
  <c r="CF118" i="13" a="1"/>
  <c r="CF118" i="13" s="1"/>
  <c r="DA118" i="13" a="1"/>
  <c r="DA118" i="13" s="1"/>
  <c r="CR122" i="13" a="1"/>
  <c r="CR122" i="13" s="1"/>
  <c r="CT118" i="13" a="1"/>
  <c r="CT118" i="13" s="1"/>
  <c r="CG118" i="13" a="1"/>
  <c r="CG118" i="13" s="1"/>
  <c r="BU122" i="13" a="1"/>
  <c r="BU122" i="13" s="1"/>
  <c r="BH122" i="13" a="1"/>
  <c r="BH122" i="13" s="1"/>
  <c r="CE123" i="13" a="1"/>
  <c r="CE123" i="13" s="1"/>
  <c r="CR123" i="13" a="1"/>
  <c r="CR123" i="13" s="1"/>
  <c r="CZ123" i="13" a="1"/>
  <c r="CZ123" i="13" s="1"/>
  <c r="CM123" i="13" a="1"/>
  <c r="CM123" i="13" s="1"/>
  <c r="BZ123" i="13" a="1"/>
  <c r="BZ123" i="13" s="1"/>
  <c r="BZ116" i="13" a="1"/>
  <c r="BZ116" i="13" s="1"/>
  <c r="BM117" i="13" a="1"/>
  <c r="BM117" i="13" s="1"/>
  <c r="BK118" i="13" a="1"/>
  <c r="BK118" i="13" s="1"/>
  <c r="BX119" i="13" a="1"/>
  <c r="BX119" i="13" s="1"/>
  <c r="BU120" i="13" a="1"/>
  <c r="BU120" i="13" s="1"/>
  <c r="BW124" i="13" a="1"/>
  <c r="BW124" i="13" s="1"/>
  <c r="BJ124" i="13" a="1"/>
  <c r="BJ124" i="13" s="1"/>
  <c r="BH120" i="13" a="1"/>
  <c r="BH120" i="13" s="1"/>
  <c r="BX121" i="13" a="1"/>
  <c r="BX121" i="13" s="1"/>
  <c r="BK121" i="13" a="1"/>
  <c r="BK121" i="13" s="1"/>
  <c r="CA121" i="13" a="1"/>
  <c r="CA121" i="13" s="1"/>
  <c r="BK124" i="13" a="1"/>
  <c r="BK124" i="13" s="1"/>
  <c r="BX124" i="13" a="1"/>
  <c r="BX124" i="13" s="1"/>
  <c r="BW125" i="13" a="1"/>
  <c r="BW125" i="13" s="1"/>
  <c r="BJ125" i="13" a="1"/>
  <c r="BJ125" i="13" s="1"/>
  <c r="CD121" i="13" a="1"/>
  <c r="CD121" i="13" s="1"/>
  <c r="BV122" i="13" a="1"/>
  <c r="BV122" i="13" s="1"/>
  <c r="CG123" i="13" a="1"/>
  <c r="CG123" i="13" s="1"/>
  <c r="CO123" i="13" a="1"/>
  <c r="CO123" i="13" s="1"/>
  <c r="CB123" i="13" a="1"/>
  <c r="CB123" i="13" s="1"/>
  <c r="CT128" i="13" a="1"/>
  <c r="CT128" i="13" s="1"/>
  <c r="CG128" i="13" a="1"/>
  <c r="CG128" i="13" s="1"/>
  <c r="DB128" i="13" a="1"/>
  <c r="DB128" i="13" s="1"/>
  <c r="CO128" i="13" a="1"/>
  <c r="CO128" i="13" s="1"/>
  <c r="CB128" i="13" a="1"/>
  <c r="CB128" i="13" s="1"/>
  <c r="BO128" i="13" a="1"/>
  <c r="BO128" i="13" s="1"/>
  <c r="BY118" i="13" a="1"/>
  <c r="BY118" i="13" s="1"/>
  <c r="BW120" i="13" a="1"/>
  <c r="BW120" i="13" s="1"/>
  <c r="CB120" i="13" a="1"/>
  <c r="CB120" i="13" s="1"/>
  <c r="CG120" i="13" a="1"/>
  <c r="CG120" i="13" s="1"/>
  <c r="BN121" i="13" a="1"/>
  <c r="BN121" i="13" s="1"/>
  <c r="CN121" i="13" a="1"/>
  <c r="CN121" i="13" s="1"/>
  <c r="CI122" i="13" a="1"/>
  <c r="CI122" i="13" s="1"/>
  <c r="CZ122" i="13" a="1"/>
  <c r="CZ122" i="13" s="1"/>
  <c r="BU123" i="13" a="1"/>
  <c r="BU123" i="13" s="1"/>
  <c r="BH123" i="13" a="1"/>
  <c r="BH123" i="13" s="1"/>
  <c r="BX120" i="13" a="1"/>
  <c r="BX120" i="13" s="1"/>
  <c r="CD122" i="13" a="1"/>
  <c r="CD122" i="13" s="1"/>
  <c r="CT123" i="13" a="1"/>
  <c r="CT123" i="13" s="1"/>
  <c r="BU127" i="13" a="1"/>
  <c r="BU127" i="13" s="1"/>
  <c r="BH127" i="13" a="1"/>
  <c r="BH127" i="13" s="1"/>
  <c r="BY122" i="13" a="1"/>
  <c r="BY122" i="13" s="1"/>
  <c r="BY123" i="13" a="1"/>
  <c r="BY123" i="13" s="1"/>
  <c r="BU124" i="13" a="1"/>
  <c r="BU124" i="13" s="1"/>
  <c r="BY124" i="13" a="1"/>
  <c r="BY124" i="13" s="1"/>
  <c r="CT124" i="13" a="1"/>
  <c r="CT124" i="13" s="1"/>
  <c r="DB124" i="13" a="1"/>
  <c r="DB124" i="13" s="1"/>
  <c r="BH125" i="13" a="1"/>
  <c r="BH125" i="13" s="1"/>
  <c r="BL125" i="13" a="1"/>
  <c r="BL125" i="13" s="1"/>
  <c r="CG125" i="13" a="1"/>
  <c r="CG125" i="13" s="1"/>
  <c r="CO125" i="13" a="1"/>
  <c r="CO125" i="13" s="1"/>
  <c r="BX126" i="13" a="1"/>
  <c r="BX126" i="13" s="1"/>
  <c r="CB126" i="13" a="1"/>
  <c r="CB126" i="13" s="1"/>
  <c r="CS126" i="13" a="1"/>
  <c r="CS126" i="13" s="1"/>
  <c r="DA126" i="13" a="1"/>
  <c r="DA126" i="13" s="1"/>
  <c r="BK127" i="13" a="1"/>
  <c r="BK127" i="13" s="1"/>
  <c r="BO127" i="13" a="1"/>
  <c r="BO127" i="13" s="1"/>
  <c r="CF127" i="13" a="1"/>
  <c r="CF127" i="13" s="1"/>
  <c r="CN127" i="13" a="1"/>
  <c r="CN127" i="13" s="1"/>
  <c r="BW128" i="13" a="1"/>
  <c r="BW128" i="13" s="1"/>
  <c r="CA128" i="13" a="1"/>
  <c r="CA128" i="13" s="1"/>
  <c r="CR128" i="13" a="1"/>
  <c r="CR128" i="13" s="1"/>
  <c r="CV128" i="13" a="1"/>
  <c r="CV128" i="13" s="1"/>
  <c r="CZ128" i="13" a="1"/>
  <c r="CZ128" i="13" s="1"/>
  <c r="BI124" i="13" a="1"/>
  <c r="BI124" i="13" s="1"/>
  <c r="BM124" i="13" a="1"/>
  <c r="BM124" i="13" s="1"/>
  <c r="CD124" i="13" a="1"/>
  <c r="CD124" i="13" s="1"/>
  <c r="BU125" i="13" a="1"/>
  <c r="BU125" i="13" s="1"/>
  <c r="BY125" i="13" a="1"/>
  <c r="BY125" i="13" s="1"/>
  <c r="BH126" i="13" a="1"/>
  <c r="BH126" i="13" s="1"/>
  <c r="BL126" i="13" a="1"/>
  <c r="BL126" i="13" s="1"/>
  <c r="CG126" i="13" a="1"/>
  <c r="CG126" i="13" s="1"/>
  <c r="CO126" i="13" a="1"/>
  <c r="CO126" i="13" s="1"/>
  <c r="BX127" i="13" a="1"/>
  <c r="BX127" i="13" s="1"/>
  <c r="CB127" i="13" a="1"/>
  <c r="CB127" i="13" s="1"/>
  <c r="BK128" i="13" a="1"/>
  <c r="BK128" i="13" s="1"/>
  <c r="CF128" i="13" a="1"/>
  <c r="CF128" i="13" s="1"/>
  <c r="CN128" i="13" a="1"/>
  <c r="CN128" i="13" s="1"/>
  <c r="BV124" i="13" a="1"/>
  <c r="BV124" i="13" s="1"/>
  <c r="BZ124" i="13" a="1"/>
  <c r="BZ124" i="13" s="1"/>
  <c r="BM125" i="13" a="1"/>
  <c r="BM125" i="13" s="1"/>
  <c r="CD125" i="13" a="1"/>
  <c r="CD125" i="13" s="1"/>
  <c r="BU126" i="13" a="1"/>
  <c r="BU126" i="13" s="1"/>
  <c r="BY126" i="13" a="1"/>
  <c r="BY126" i="13" s="1"/>
  <c r="BL127" i="13" a="1"/>
  <c r="BL127" i="13" s="1"/>
  <c r="CG127" i="13" a="1"/>
  <c r="CG127" i="13" s="1"/>
  <c r="CO127" i="13" a="1"/>
  <c r="CO127" i="13" s="1"/>
  <c r="BX128" i="13" a="1"/>
  <c r="BX128" i="13" s="1"/>
  <c r="BN124" i="13" a="1"/>
  <c r="BN124" i="13" s="1"/>
  <c r="CE124" i="13" a="1"/>
  <c r="CE124" i="13" s="1"/>
  <c r="CI124" i="13" a="1"/>
  <c r="CI124" i="13" s="1"/>
  <c r="CM124" i="13" a="1"/>
  <c r="CM124" i="13" s="1"/>
  <c r="BZ125" i="13" a="1"/>
  <c r="BZ125" i="13" s="1"/>
  <c r="BM126" i="13" a="1"/>
  <c r="BM126" i="13" s="1"/>
  <c r="CD126" i="13" a="1"/>
  <c r="CD126" i="13" s="1"/>
  <c r="BY127" i="13" a="1"/>
  <c r="BY127" i="13" s="1"/>
  <c r="BH128" i="13" a="1"/>
  <c r="BH128" i="13" s="1"/>
  <c r="BL128" i="13" a="1"/>
  <c r="BL128" i="13" s="1"/>
  <c r="CA124" i="13" a="1"/>
  <c r="CA124" i="13" s="1"/>
  <c r="BN125" i="13" a="1"/>
  <c r="BN125" i="13" s="1"/>
  <c r="CE125" i="13" a="1"/>
  <c r="CE125" i="13" s="1"/>
  <c r="CM125" i="13" a="1"/>
  <c r="CM125" i="13" s="1"/>
  <c r="BZ126" i="13" a="1"/>
  <c r="BZ126" i="13" s="1"/>
  <c r="BI127" i="13" a="1"/>
  <c r="BI127" i="13" s="1"/>
  <c r="BM127" i="13" a="1"/>
  <c r="BM127" i="13" s="1"/>
  <c r="CD127" i="13" a="1"/>
  <c r="CD127" i="13" s="1"/>
  <c r="BU128" i="13" a="1"/>
  <c r="BU128" i="13" s="1"/>
  <c r="BY128" i="13" a="1"/>
  <c r="BY128" i="13" s="1"/>
  <c r="BI128" i="13" a="1"/>
  <c r="BI128" i="13" s="1"/>
  <c r="BM128" i="13" a="1"/>
  <c r="BM128" i="13" s="1"/>
  <c r="CD128" i="13" a="1"/>
  <c r="CD128" i="13" s="1"/>
  <c r="BD296" i="10" a="1"/>
  <c r="BD296" i="10" s="1"/>
  <c r="CF285" i="10" a="1"/>
  <c r="CF285" i="10" s="1"/>
  <c r="CF293" i="10" a="1"/>
  <c r="CF293" i="10" s="1"/>
  <c r="BH294" i="10" a="1"/>
  <c r="BH294" i="10" s="1"/>
  <c r="CR294" i="10" a="1"/>
  <c r="CR294" i="10" s="1"/>
  <c r="CL299" i="10" a="1"/>
  <c r="CL299" i="10" s="1"/>
  <c r="BV297" i="10" a="1"/>
  <c r="BV297" i="10" s="1"/>
  <c r="CS291" i="10" a="1"/>
  <c r="CS291" i="10" s="1"/>
  <c r="CA292" i="10" a="1"/>
  <c r="CA292" i="10" s="1"/>
  <c r="BZ293" i="10" a="1"/>
  <c r="BZ293" i="10" s="1"/>
  <c r="BT284" i="10" a="1"/>
  <c r="BT284" i="10" s="1"/>
  <c r="CK289" i="10" a="1"/>
  <c r="CK289" i="10" s="1"/>
  <c r="CA290" i="10" a="1"/>
  <c r="CA290" i="10" s="1"/>
  <c r="CG289" i="10" a="1"/>
  <c r="CG289" i="10" s="1"/>
  <c r="CE284" i="10" a="1"/>
  <c r="CE284" i="10" s="1"/>
  <c r="CG296" i="10" a="1"/>
  <c r="CG296" i="10" s="1"/>
  <c r="BH285" i="10" a="1"/>
  <c r="BH285" i="10" s="1"/>
  <c r="CQ286" i="10" a="1"/>
  <c r="CQ286" i="10" s="1"/>
  <c r="BZ297" i="10" a="1"/>
  <c r="BZ297" i="10" s="1"/>
  <c r="BS284" i="10" a="1"/>
  <c r="BS284" i="10" s="1"/>
  <c r="CK287" i="10" a="1"/>
  <c r="CK287" i="10" s="1"/>
  <c r="BS298" i="10" a="1"/>
  <c r="BS298" i="10" s="1"/>
  <c r="CU287" i="10" a="1"/>
  <c r="CU287" i="10" s="1"/>
  <c r="CQ294" i="10" a="1"/>
  <c r="CQ294" i="10" s="1"/>
  <c r="CF298" i="10" a="1"/>
  <c r="CF298" i="10" s="1"/>
  <c r="BM289" i="10" a="1"/>
  <c r="BM289" i="10" s="1"/>
  <c r="BM295" i="10" a="1"/>
  <c r="BM295" i="10" s="1"/>
  <c r="BV299" i="10" a="1"/>
  <c r="BV299" i="10" s="1"/>
  <c r="CF284" i="10" a="1"/>
  <c r="CF284" i="10" s="1"/>
  <c r="CG285" i="10" a="1"/>
  <c r="CG285" i="10" s="1"/>
  <c r="CN287" i="10" a="1"/>
  <c r="CN287" i="10" s="1"/>
  <c r="CB290" i="10" a="1"/>
  <c r="CB290" i="10" s="1"/>
  <c r="CI292" i="10" a="1"/>
  <c r="CI292" i="10" s="1"/>
  <c r="CD293" i="10" a="1"/>
  <c r="CD293" i="10" s="1"/>
  <c r="BT299" i="10" a="1"/>
  <c r="BT299" i="10" s="1"/>
  <c r="CT299" i="10" a="1"/>
  <c r="CT299" i="10" s="1"/>
  <c r="BG284" i="10" a="1"/>
  <c r="BG284" i="10" s="1"/>
  <c r="CK285" i="10" a="1"/>
  <c r="CK285" i="10" s="1"/>
  <c r="CP287" i="10" a="1"/>
  <c r="CP287" i="10" s="1"/>
  <c r="CU290" i="10" a="1"/>
  <c r="CU290" i="10" s="1"/>
  <c r="BG291" i="10" a="1"/>
  <c r="BG291" i="10" s="1"/>
  <c r="CM292" i="10" a="1"/>
  <c r="CM292" i="10" s="1"/>
  <c r="BH284" i="10" a="1"/>
  <c r="BH284" i="10" s="1"/>
  <c r="BA285" i="10" a="1"/>
  <c r="BA285" i="10" s="1"/>
  <c r="CS287" i="10" a="1"/>
  <c r="CS287" i="10" s="1"/>
  <c r="BY289" i="10" a="1"/>
  <c r="BY289" i="10" s="1"/>
  <c r="BS291" i="10" a="1"/>
  <c r="BS291" i="10" s="1"/>
  <c r="CU292" i="10" a="1"/>
  <c r="CU292" i="10" s="1"/>
  <c r="CR293" i="10" a="1"/>
  <c r="CR293" i="10" s="1"/>
  <c r="BD294" i="10" a="1"/>
  <c r="BD294" i="10" s="1"/>
  <c r="BA297" i="10" a="1"/>
  <c r="BA297" i="10" s="1"/>
  <c r="CH297" i="10" a="1"/>
  <c r="CH297" i="10" s="1"/>
  <c r="BY299" i="10" a="1"/>
  <c r="BY299" i="10" s="1"/>
  <c r="BW300" i="10" a="1"/>
  <c r="BW300" i="10" s="1"/>
  <c r="CB286" i="10" a="1"/>
  <c r="CB286" i="10" s="1"/>
  <c r="BH288" i="10" a="1"/>
  <c r="BH288" i="10" s="1"/>
  <c r="BY291" i="10" a="1"/>
  <c r="BY291" i="10" s="1"/>
  <c r="BG293" i="10" a="1"/>
  <c r="BG293" i="10" s="1"/>
  <c r="BG294" i="10" a="1"/>
  <c r="BG294" i="10" s="1"/>
  <c r="CB295" i="10" a="1"/>
  <c r="CB295" i="10" s="1"/>
  <c r="CQ298" i="10" a="1"/>
  <c r="CQ298" i="10" s="1"/>
  <c r="CB300" i="10" a="1"/>
  <c r="CB300" i="10" s="1"/>
  <c r="CN297" i="10" a="1"/>
  <c r="CN297" i="10" s="1"/>
  <c r="CG299" i="10" a="1"/>
  <c r="CG299" i="10" s="1"/>
  <c r="CR300" i="10" a="1"/>
  <c r="CR300" i="10" s="1"/>
  <c r="CA284" i="10" a="1"/>
  <c r="CA284" i="10" s="1"/>
  <c r="BM285" i="10" a="1"/>
  <c r="BM285" i="10" s="1"/>
  <c r="CD288" i="10" a="1"/>
  <c r="CD288" i="10" s="1"/>
  <c r="CN289" i="10" a="1"/>
  <c r="CN289" i="10" s="1"/>
  <c r="BW292" i="10" a="1"/>
  <c r="BW292" i="10" s="1"/>
  <c r="BS293" i="10" a="1"/>
  <c r="BS293" i="10" s="1"/>
  <c r="CN295" i="10" a="1"/>
  <c r="CN295" i="10" s="1"/>
  <c r="BJ297" i="10" a="1"/>
  <c r="BJ297" i="10" s="1"/>
  <c r="BG298" i="10" a="1"/>
  <c r="BG298" i="10" s="1"/>
  <c r="CR298" i="10" a="1"/>
  <c r="CR298" i="10" s="1"/>
  <c r="BA299" i="10" a="1"/>
  <c r="BA299" i="10" s="1"/>
  <c r="CH299" i="10" a="1"/>
  <c r="CH299" i="10" s="1"/>
  <c r="CU300" i="10" a="1"/>
  <c r="CU300" i="10" s="1"/>
  <c r="BT301" i="10" a="1"/>
  <c r="BT301" i="10" s="1"/>
  <c r="CB284" i="10" a="1"/>
  <c r="CB284" i="10" s="1"/>
  <c r="CE287" i="10" a="1"/>
  <c r="CE287" i="10" s="1"/>
  <c r="CO288" i="10" a="1"/>
  <c r="CO288" i="10" s="1"/>
  <c r="BD290" i="10" a="1"/>
  <c r="BD290" i="10" s="1"/>
  <c r="CK291" i="10" a="1"/>
  <c r="CK291" i="10" s="1"/>
  <c r="BZ292" i="10" a="1"/>
  <c r="BZ292" i="10" s="1"/>
  <c r="CQ295" i="10" a="1"/>
  <c r="CQ295" i="10" s="1"/>
  <c r="BH298" i="10" a="1"/>
  <c r="BH298" i="10" s="1"/>
  <c r="BM299" i="10" a="1"/>
  <c r="BM299" i="10" s="1"/>
  <c r="CF301" i="10" a="1"/>
  <c r="CF301" i="10" s="1"/>
  <c r="BS286" i="10" a="1"/>
  <c r="BS286" i="10" s="1"/>
  <c r="CE288" i="10" a="1"/>
  <c r="CE288" i="10" s="1"/>
  <c r="CQ290" i="10" a="1"/>
  <c r="CQ290" i="10" s="1"/>
  <c r="BT291" i="10" a="1"/>
  <c r="BT291" i="10" s="1"/>
  <c r="CR291" i="10" a="1"/>
  <c r="CR291" i="10" s="1"/>
  <c r="CN294" i="10" a="1"/>
  <c r="CN294" i="10" s="1"/>
  <c r="CR296" i="10" a="1"/>
  <c r="CR296" i="10" s="1"/>
  <c r="BW297" i="10" a="1"/>
  <c r="BW297" i="10" s="1"/>
  <c r="CM297" i="10" a="1"/>
  <c r="CM297" i="10" s="1"/>
  <c r="BA300" i="10" a="1"/>
  <c r="BA300" i="10" s="1"/>
  <c r="BG301" i="10" a="1"/>
  <c r="BG301" i="10" s="1"/>
  <c r="CH285" i="10" a="1"/>
  <c r="CH285" i="10" s="1"/>
  <c r="CT285" i="10" a="1"/>
  <c r="CT285" i="10" s="1"/>
  <c r="BG287" i="10" a="1"/>
  <c r="BG287" i="10" s="1"/>
  <c r="CG287" i="10" a="1"/>
  <c r="CG287" i="10" s="1"/>
  <c r="BG288" i="10" a="1"/>
  <c r="BG288" i="10" s="1"/>
  <c r="CF288" i="10" a="1"/>
  <c r="CF288" i="10" s="1"/>
  <c r="CD290" i="10" a="1"/>
  <c r="CD290" i="10" s="1"/>
  <c r="BY294" i="10" a="1"/>
  <c r="BY294" i="10" s="1"/>
  <c r="BA296" i="10" a="1"/>
  <c r="BA296" i="10" s="1"/>
  <c r="CF296" i="10" a="1"/>
  <c r="CF296" i="10" s="1"/>
  <c r="BH287" i="10" a="1"/>
  <c r="BH287" i="10" s="1"/>
  <c r="CB294" i="10" a="1"/>
  <c r="CB294" i="10" s="1"/>
  <c r="CA297" i="10" a="1"/>
  <c r="CA297" i="10" s="1"/>
  <c r="CD300" i="10" a="1"/>
  <c r="CD300" i="10" s="1"/>
  <c r="CL285" i="10" a="1"/>
  <c r="CL285" i="10" s="1"/>
  <c r="CG294" i="10" a="1"/>
  <c r="CG294" i="10" s="1"/>
  <c r="CK296" i="10" a="1"/>
  <c r="CK296" i="10" s="1"/>
  <c r="CU297" i="10" a="1"/>
  <c r="CU297" i="10" s="1"/>
  <c r="BJ295" i="10" a="1"/>
  <c r="BJ295" i="10" s="1"/>
  <c r="BT296" i="10" a="1"/>
  <c r="BT296" i="10" s="1"/>
  <c r="CO292" i="10" a="1"/>
  <c r="CO292" i="10" s="1"/>
  <c r="BM294" i="10" a="1"/>
  <c r="BM294" i="10" s="1"/>
  <c r="BG286" i="10" a="1"/>
  <c r="BG286" i="10" s="1"/>
  <c r="BS287" i="10" a="1"/>
  <c r="BS287" i="10" s="1"/>
  <c r="CR288" i="10" a="1"/>
  <c r="CR288" i="10" s="1"/>
  <c r="BP289" i="10" a="1"/>
  <c r="BP289" i="10" s="1"/>
  <c r="CP289" i="10" a="1"/>
  <c r="CP289" i="10" s="1"/>
  <c r="BJ290" i="10" a="1"/>
  <c r="BJ290" i="10" s="1"/>
  <c r="CI290" i="10" a="1"/>
  <c r="CI290" i="10" s="1"/>
  <c r="BH291" i="10" a="1"/>
  <c r="BH291" i="10" s="1"/>
  <c r="BD284" i="10" a="1"/>
  <c r="BD284" i="10" s="1"/>
  <c r="BZ285" i="10" a="1"/>
  <c r="BZ285" i="10" s="1"/>
  <c r="BK286" i="10" a="1"/>
  <c r="BK286" i="10" s="1"/>
  <c r="CM286" i="10" a="1"/>
  <c r="CM286" i="10" s="1"/>
  <c r="CM290" i="10" a="1"/>
  <c r="CM290" i="10" s="1"/>
  <c r="BM291" i="10" a="1"/>
  <c r="BM291" i="10" s="1"/>
  <c r="CE291" i="10" a="1"/>
  <c r="CE291" i="10" s="1"/>
  <c r="BA293" i="10" a="1"/>
  <c r="BA293" i="10" s="1"/>
  <c r="BA294" i="10" a="1"/>
  <c r="BA294" i="10" s="1"/>
  <c r="BD295" i="10" a="1"/>
  <c r="BD295" i="10" s="1"/>
  <c r="CH295" i="10" a="1"/>
  <c r="CH295" i="10" s="1"/>
  <c r="BY296" i="10" a="1"/>
  <c r="BY296" i="10" s="1"/>
  <c r="BD297" i="10" a="1"/>
  <c r="BD297" i="10" s="1"/>
  <c r="BH299" i="10" a="1"/>
  <c r="BH299" i="10" s="1"/>
  <c r="BZ299" i="10" a="1"/>
  <c r="BZ299" i="10" s="1"/>
  <c r="CM300" i="10" a="1"/>
  <c r="CM300" i="10" s="1"/>
  <c r="CK301" i="10" a="1"/>
  <c r="CK301" i="10" s="1"/>
  <c r="BZ289" i="10" a="1"/>
  <c r="BZ289" i="10" s="1"/>
  <c r="BP284" i="10" a="1"/>
  <c r="BP284" i="10" s="1"/>
  <c r="CN292" i="10" a="1"/>
  <c r="CN292" i="10" s="1"/>
  <c r="BV285" i="10" a="1"/>
  <c r="BV285" i="10" s="1"/>
  <c r="CO289" i="10" a="1"/>
  <c r="CO289" i="10" s="1"/>
  <c r="CH290" i="10" a="1"/>
  <c r="CH290" i="10" s="1"/>
  <c r="CD291" i="10" a="1"/>
  <c r="CD291" i="10" s="1"/>
  <c r="BD285" i="10" a="1"/>
  <c r="BD285" i="10" s="1"/>
  <c r="CB285" i="10" a="1"/>
  <c r="CB285" i="10" s="1"/>
  <c r="CN286" i="10" a="1"/>
  <c r="CN286" i="10" s="1"/>
  <c r="BY287" i="10" a="1"/>
  <c r="BY287" i="10" s="1"/>
  <c r="BD289" i="10" a="1"/>
  <c r="BD289" i="10" s="1"/>
  <c r="BZ290" i="10" a="1"/>
  <c r="BZ290" i="10" s="1"/>
  <c r="CN290" i="10" a="1"/>
  <c r="CN290" i="10" s="1"/>
  <c r="CG291" i="10" a="1"/>
  <c r="CG291" i="10" s="1"/>
  <c r="BJ292" i="10" a="1"/>
  <c r="BJ292" i="10" s="1"/>
  <c r="CE292" i="10" a="1"/>
  <c r="CE292" i="10" s="1"/>
  <c r="BY293" i="10" a="1"/>
  <c r="BY293" i="10" s="1"/>
  <c r="BS294" i="10" a="1"/>
  <c r="BS294" i="10" s="1"/>
  <c r="BG295" i="10" a="1"/>
  <c r="BG295" i="10" s="1"/>
  <c r="CK295" i="10" a="1"/>
  <c r="CK295" i="10" s="1"/>
  <c r="CO296" i="10" a="1"/>
  <c r="CO296" i="10" s="1"/>
  <c r="BS297" i="10" a="1"/>
  <c r="BS297" i="10" s="1"/>
  <c r="CI297" i="10" a="1"/>
  <c r="CI297" i="10" s="1"/>
  <c r="CD299" i="10" a="1"/>
  <c r="CD299" i="10" s="1"/>
  <c r="CN300" i="10" a="1"/>
  <c r="CN300" i="10" s="1"/>
  <c r="CS301" i="10" a="1"/>
  <c r="CS301" i="10" s="1"/>
  <c r="CV283" i="10"/>
  <c r="CJ283" i="10"/>
  <c r="CO285" i="10" a="1"/>
  <c r="CO285" i="10" s="1"/>
  <c r="CD285" i="10" a="1"/>
  <c r="CD285" i="10" s="1"/>
  <c r="CA286" i="10" a="1"/>
  <c r="CA286" i="10" s="1"/>
  <c r="CU286" i="10" a="1"/>
  <c r="CU286" i="10" s="1"/>
  <c r="CA287" i="10" a="1"/>
  <c r="CA287" i="10" s="1"/>
  <c r="CM287" i="10" a="1"/>
  <c r="CM287" i="10" s="1"/>
  <c r="BK284" i="10" a="1"/>
  <c r="BK284" i="10" s="1"/>
  <c r="CG284" i="10" a="1"/>
  <c r="CG284" i="10" s="1"/>
  <c r="BS285" i="10" a="1"/>
  <c r="BS285" i="10" s="1"/>
  <c r="CE285" i="10" a="1"/>
  <c r="CE285" i="10" s="1"/>
  <c r="BW284" i="10" a="1"/>
  <c r="BW284" i="10" s="1"/>
  <c r="BT285" i="10" a="1"/>
  <c r="BT285" i="10" s="1"/>
  <c r="CP285" i="10" a="1"/>
  <c r="CP285" i="10" s="1"/>
  <c r="CB287" i="10" a="1"/>
  <c r="CB287" i="10" s="1"/>
  <c r="BV284" i="10" a="1"/>
  <c r="BV284" i="10" s="1"/>
  <c r="CH284" i="10" a="1"/>
  <c r="CH284" i="10" s="1"/>
  <c r="CT286" i="10" a="1"/>
  <c r="CT286" i="10" s="1"/>
  <c r="BJ287" i="10" a="1"/>
  <c r="BJ287" i="10" s="1"/>
  <c r="CH287" i="10" a="1"/>
  <c r="CH287" i="10" s="1"/>
  <c r="CC284" i="10" a="1"/>
  <c r="CC284" i="10" s="1"/>
  <c r="CI284" i="10" a="1"/>
  <c r="CI284" i="10" s="1"/>
  <c r="BV286" i="10" a="1"/>
  <c r="BV286" i="10" s="1"/>
  <c r="CI286" i="10" a="1"/>
  <c r="CI286" i="10" s="1"/>
  <c r="CP286" i="10" a="1"/>
  <c r="CP286" i="10" s="1"/>
  <c r="CO287" i="10" a="1"/>
  <c r="CO287" i="10" s="1"/>
  <c r="BV287" i="10" a="1"/>
  <c r="BV287" i="10" s="1"/>
  <c r="CI287" i="10" a="1"/>
  <c r="CI287" i="10" s="1"/>
  <c r="BM288" i="10" a="1"/>
  <c r="BM288" i="10" s="1"/>
  <c r="BY288" i="10" a="1"/>
  <c r="BY288" i="10" s="1"/>
  <c r="BA288" i="10" a="1"/>
  <c r="BA288" i="10" s="1"/>
  <c r="CG288" i="10" a="1"/>
  <c r="CG288" i="10" s="1"/>
  <c r="CF292" i="10" a="1"/>
  <c r="CF292" i="10" s="1"/>
  <c r="CR292" i="10" a="1"/>
  <c r="CR292" i="10" s="1"/>
  <c r="BH292" i="10" a="1"/>
  <c r="BH292" i="10" s="1"/>
  <c r="BT292" i="10" a="1"/>
  <c r="BT292" i="10" s="1"/>
  <c r="CC285" i="10" a="1"/>
  <c r="CC285" i="10" s="1"/>
  <c r="CD284" i="10" a="1"/>
  <c r="CD284" i="10" s="1"/>
  <c r="BM284" i="10" a="1"/>
  <c r="BM284" i="10" s="1"/>
  <c r="CO284" i="10" a="1"/>
  <c r="CO284" i="10" s="1"/>
  <c r="CT284" i="10" a="1"/>
  <c r="CT284" i="10" s="1"/>
  <c r="BP285" i="10" a="1"/>
  <c r="BP285" i="10" s="1"/>
  <c r="CQ285" i="10" a="1"/>
  <c r="CQ285" i="10" s="1"/>
  <c r="BP287" i="10" a="1"/>
  <c r="BP287" i="10" s="1"/>
  <c r="BW287" i="10" a="1"/>
  <c r="BW287" i="10" s="1"/>
  <c r="CC287" i="10" a="1"/>
  <c r="CC287" i="10" s="1"/>
  <c r="CL288" i="10" a="1"/>
  <c r="CL288" i="10" s="1"/>
  <c r="BZ288" i="10" a="1"/>
  <c r="BZ288" i="10" s="1"/>
  <c r="CT288" i="10" a="1"/>
  <c r="CT288" i="10" s="1"/>
  <c r="CH288" i="10" a="1"/>
  <c r="CH288" i="10" s="1"/>
  <c r="BJ288" i="10" a="1"/>
  <c r="BJ288" i="10" s="1"/>
  <c r="CS288" i="10" a="1"/>
  <c r="CS288" i="10" s="1"/>
  <c r="CC290" i="10" a="1"/>
  <c r="CC290" i="10" s="1"/>
  <c r="CO290" i="10" a="1"/>
  <c r="CO290" i="10" s="1"/>
  <c r="BM292" i="10" a="1"/>
  <c r="BM292" i="10" s="1"/>
  <c r="CK292" i="10" a="1"/>
  <c r="CK292" i="10" s="1"/>
  <c r="BY292" i="10" a="1"/>
  <c r="BY292" i="10" s="1"/>
  <c r="CS292" i="10" a="1"/>
  <c r="CS292" i="10" s="1"/>
  <c r="CG292" i="10" a="1"/>
  <c r="CG292" i="10" s="1"/>
  <c r="CF289" i="10" a="1"/>
  <c r="CF289" i="10" s="1"/>
  <c r="BH289" i="10" a="1"/>
  <c r="BH289" i="10" s="1"/>
  <c r="CR289" i="10" a="1"/>
  <c r="CR289" i="10" s="1"/>
  <c r="BY284" i="10" a="1"/>
  <c r="BY284" i="10" s="1"/>
  <c r="CA285" i="10" a="1"/>
  <c r="CA285" i="10" s="1"/>
  <c r="BW285" i="10" a="1"/>
  <c r="BW285" i="10" s="1"/>
  <c r="CI285" i="10" a="1"/>
  <c r="CI285" i="10" s="1"/>
  <c r="BK285" i="10" a="1"/>
  <c r="BK285" i="10" s="1"/>
  <c r="BH286" i="10" a="1"/>
  <c r="BH286" i="10" s="1"/>
  <c r="BT286" i="10" a="1"/>
  <c r="BT286" i="10" s="1"/>
  <c r="BJ286" i="10" a="1"/>
  <c r="BJ286" i="10" s="1"/>
  <c r="CM288" i="10" a="1"/>
  <c r="CM288" i="10" s="1"/>
  <c r="CI288" i="10" a="1"/>
  <c r="CI288" i="10" s="1"/>
  <c r="BK288" i="10" a="1"/>
  <c r="BK288" i="10" s="1"/>
  <c r="CU288" i="10" a="1"/>
  <c r="CU288" i="10" s="1"/>
  <c r="BW288" i="10" a="1"/>
  <c r="BW288" i="10" s="1"/>
  <c r="BZ284" i="10" a="1"/>
  <c r="BZ284" i="10" s="1"/>
  <c r="BZ287" i="10" a="1"/>
  <c r="BZ287" i="10" s="1"/>
  <c r="CK284" i="10" a="1"/>
  <c r="CK284" i="10" s="1"/>
  <c r="CP284" i="10" a="1"/>
  <c r="CP284" i="10" s="1"/>
  <c r="CM285" i="10" a="1"/>
  <c r="CM285" i="10" s="1"/>
  <c r="BA286" i="10" a="1"/>
  <c r="BA286" i="10" s="1"/>
  <c r="BY286" i="10" a="1"/>
  <c r="BY286" i="10" s="1"/>
  <c r="CK286" i="10" a="1"/>
  <c r="CK286" i="10" s="1"/>
  <c r="CG286" i="10" a="1"/>
  <c r="CG286" i="10" s="1"/>
  <c r="CS286" i="10" a="1"/>
  <c r="CS286" i="10" s="1"/>
  <c r="CL286" i="10" a="1"/>
  <c r="CL286" i="10" s="1"/>
  <c r="CR286" i="10" a="1"/>
  <c r="CR286" i="10" s="1"/>
  <c r="CF287" i="10" a="1"/>
  <c r="CF287" i="10" s="1"/>
  <c r="CR287" i="10" a="1"/>
  <c r="CR287" i="10" s="1"/>
  <c r="CL287" i="10" a="1"/>
  <c r="CL287" i="10" s="1"/>
  <c r="CT287" i="10" a="1"/>
  <c r="CT287" i="10" s="1"/>
  <c r="CN288" i="10" a="1"/>
  <c r="CN288" i="10" s="1"/>
  <c r="BP288" i="10" a="1"/>
  <c r="BP288" i="10" s="1"/>
  <c r="CB288" i="10" a="1"/>
  <c r="CB288" i="10" s="1"/>
  <c r="BD288" i="10" a="1"/>
  <c r="BD288" i="10" s="1"/>
  <c r="CA288" i="10" a="1"/>
  <c r="CA288" i="10" s="1"/>
  <c r="CK288" i="10" a="1"/>
  <c r="CK288" i="10" s="1"/>
  <c r="BP293" i="10" a="1"/>
  <c r="BP293" i="10" s="1"/>
  <c r="BD293" i="10" a="1"/>
  <c r="BD293" i="10" s="1"/>
  <c r="CB293" i="10" a="1"/>
  <c r="CB293" i="10" s="1"/>
  <c r="CN293" i="10" a="1"/>
  <c r="CN293" i="10" s="1"/>
  <c r="CL289" i="10" a="1"/>
  <c r="CL289" i="10" s="1"/>
  <c r="CM295" i="10" a="1"/>
  <c r="CM295" i="10" s="1"/>
  <c r="CA295" i="10" a="1"/>
  <c r="CA295" i="10" s="1"/>
  <c r="CU295" i="10" a="1"/>
  <c r="CU295" i="10" s="1"/>
  <c r="BK295" i="10" a="1"/>
  <c r="BK295" i="10" s="1"/>
  <c r="CI295" i="10" a="1"/>
  <c r="CI295" i="10" s="1"/>
  <c r="BW295" i="10" a="1"/>
  <c r="BW295" i="10" s="1"/>
  <c r="CA289" i="10" a="1"/>
  <c r="CA289" i="10" s="1"/>
  <c r="BK289" i="10" a="1"/>
  <c r="BK289" i="10" s="1"/>
  <c r="CI289" i="10" a="1"/>
  <c r="CI289" i="10" s="1"/>
  <c r="BS290" i="10" a="1"/>
  <c r="BS290" i="10" s="1"/>
  <c r="CL291" i="10" a="1"/>
  <c r="CL291" i="10" s="1"/>
  <c r="BV291" i="10" a="1"/>
  <c r="BV291" i="10" s="1"/>
  <c r="BJ291" i="10" a="1"/>
  <c r="BJ291" i="10" s="1"/>
  <c r="CT291" i="10" a="1"/>
  <c r="CT291" i="10" s="1"/>
  <c r="BP286" i="10" a="1"/>
  <c r="BP286" i="10" s="1"/>
  <c r="CO286" i="10" a="1"/>
  <c r="CO286" i="10" s="1"/>
  <c r="BM287" i="10" a="1"/>
  <c r="BM287" i="10" s="1"/>
  <c r="BS288" i="10" a="1"/>
  <c r="BS288" i="10" s="1"/>
  <c r="BV289" i="10" a="1"/>
  <c r="BV289" i="10" s="1"/>
  <c r="CM289" i="10" a="1"/>
  <c r="CM289" i="10" s="1"/>
  <c r="BH290" i="10" a="1"/>
  <c r="BH290" i="10" s="1"/>
  <c r="BT290" i="10" a="1"/>
  <c r="BT290" i="10" s="1"/>
  <c r="CF290" i="10" a="1"/>
  <c r="CF290" i="10" s="1"/>
  <c r="CR290" i="10" a="1"/>
  <c r="CR290" i="10" s="1"/>
  <c r="CM291" i="10" a="1"/>
  <c r="CM291" i="10" s="1"/>
  <c r="CU291" i="10" a="1"/>
  <c r="CU291" i="10" s="1"/>
  <c r="CI291" i="10" a="1"/>
  <c r="CI291" i="10" s="1"/>
  <c r="BK291" i="10" a="1"/>
  <c r="BK291" i="10" s="1"/>
  <c r="BW291" i="10" a="1"/>
  <c r="BW291" i="10" s="1"/>
  <c r="CD287" i="10" a="1"/>
  <c r="CD287" i="10" s="1"/>
  <c r="CC288" i="10" a="1"/>
  <c r="CC288" i="10" s="1"/>
  <c r="BW289" i="10" a="1"/>
  <c r="BW289" i="10" s="1"/>
  <c r="CH289" i="10" a="1"/>
  <c r="CH289" i="10" s="1"/>
  <c r="BM290" i="10" a="1"/>
  <c r="BM290" i="10" s="1"/>
  <c r="BY290" i="10" a="1"/>
  <c r="BY290" i="10" s="1"/>
  <c r="CK290" i="10" a="1"/>
  <c r="CK290" i="10" s="1"/>
  <c r="CG290" i="10" a="1"/>
  <c r="CG290" i="10" s="1"/>
  <c r="CS290" i="10" a="1"/>
  <c r="CS290" i="10" s="1"/>
  <c r="BV290" i="10" a="1"/>
  <c r="BV290" i="10" s="1"/>
  <c r="CN291" i="10" a="1"/>
  <c r="CN291" i="10" s="1"/>
  <c r="BP291" i="10" a="1"/>
  <c r="BP291" i="10" s="1"/>
  <c r="CB291" i="10" a="1"/>
  <c r="CB291" i="10" s="1"/>
  <c r="BD291" i="10" a="1"/>
  <c r="BD291" i="10" s="1"/>
  <c r="CH291" i="10" a="1"/>
  <c r="CH291" i="10" s="1"/>
  <c r="CT289" i="10" a="1"/>
  <c r="CT289" i="10" s="1"/>
  <c r="CC291" i="10" a="1"/>
  <c r="CC291" i="10" s="1"/>
  <c r="CP292" i="10" a="1"/>
  <c r="CP292" i="10" s="1"/>
  <c r="CD292" i="10" a="1"/>
  <c r="CD292" i="10" s="1"/>
  <c r="CA294" i="10" a="1"/>
  <c r="CA294" i="10" s="1"/>
  <c r="CI294" i="10" a="1"/>
  <c r="CI294" i="10" s="1"/>
  <c r="BK294" i="10" a="1"/>
  <c r="BK294" i="10" s="1"/>
  <c r="BW294" i="10" a="1"/>
  <c r="BW294" i="10" s="1"/>
  <c r="CU294" i="10" a="1"/>
  <c r="CU294" i="10" s="1"/>
  <c r="BG289" i="10" a="1"/>
  <c r="BG289" i="10" s="1"/>
  <c r="CE289" i="10" a="1"/>
  <c r="CE289" i="10" s="1"/>
  <c r="BS289" i="10" a="1"/>
  <c r="BS289" i="10" s="1"/>
  <c r="CD289" i="10" a="1"/>
  <c r="CD289" i="10" s="1"/>
  <c r="BA290" i="10" a="1"/>
  <c r="BA290" i="10" s="1"/>
  <c r="BW290" i="10" a="1"/>
  <c r="BW290" i="10" s="1"/>
  <c r="CE290" i="10" a="1"/>
  <c r="CE290" i="10" s="1"/>
  <c r="CA293" i="10" a="1"/>
  <c r="CA293" i="10" s="1"/>
  <c r="CI293" i="10" a="1"/>
  <c r="CI293" i="10" s="1"/>
  <c r="BK293" i="10" a="1"/>
  <c r="BK293" i="10" s="1"/>
  <c r="BW293" i="10" a="1"/>
  <c r="BW293" i="10" s="1"/>
  <c r="CU293" i="10" a="1"/>
  <c r="CU293" i="10" s="1"/>
  <c r="BV292" i="10" a="1"/>
  <c r="BV292" i="10" s="1"/>
  <c r="CQ292" i="10" a="1"/>
  <c r="CQ292" i="10" s="1"/>
  <c r="CO293" i="10" a="1"/>
  <c r="CO293" i="10" s="1"/>
  <c r="CH293" i="10" a="1"/>
  <c r="CH293" i="10" s="1"/>
  <c r="CO294" i="10" a="1"/>
  <c r="CO294" i="10" s="1"/>
  <c r="CC295" i="10" a="1"/>
  <c r="CC295" i="10" s="1"/>
  <c r="CO295" i="10" a="1"/>
  <c r="CO295" i="10" s="1"/>
  <c r="CP291" i="10" a="1"/>
  <c r="CP291" i="10" s="1"/>
  <c r="BD292" i="10" a="1"/>
  <c r="BD292" i="10" s="1"/>
  <c r="BH293" i="10" a="1"/>
  <c r="BH293" i="10" s="1"/>
  <c r="CD294" i="10" a="1"/>
  <c r="CD294" i="10" s="1"/>
  <c r="CC294" i="10" a="1"/>
  <c r="CC294" i="10" s="1"/>
  <c r="CP295" i="10" a="1"/>
  <c r="CP295" i="10" s="1"/>
  <c r="CD295" i="10" a="1"/>
  <c r="CD295" i="10" s="1"/>
  <c r="CC293" i="10" a="1"/>
  <c r="CC293" i="10" s="1"/>
  <c r="CP294" i="10" a="1"/>
  <c r="CP294" i="10" s="1"/>
  <c r="BS292" i="10" a="1"/>
  <c r="BS292" i="10" s="1"/>
  <c r="CH292" i="10" a="1"/>
  <c r="CH292" i="10" s="1"/>
  <c r="CQ293" i="10" a="1"/>
  <c r="CQ293" i="10" s="1"/>
  <c r="BT295" i="10" a="1"/>
  <c r="BT295" i="10" s="1"/>
  <c r="CR295" i="10" a="1"/>
  <c r="CR295" i="10" s="1"/>
  <c r="BH295" i="10" a="1"/>
  <c r="BH295" i="10" s="1"/>
  <c r="CM298" i="10" a="1"/>
  <c r="CM298" i="10" s="1"/>
  <c r="CA298" i="10" a="1"/>
  <c r="CA298" i="10" s="1"/>
  <c r="CU298" i="10" a="1"/>
  <c r="CU298" i="10" s="1"/>
  <c r="BW298" i="10" a="1"/>
  <c r="BW298" i="10" s="1"/>
  <c r="BK298" i="10" a="1"/>
  <c r="BK298" i="10" s="1"/>
  <c r="CI298" i="10" a="1"/>
  <c r="CI298" i="10" s="1"/>
  <c r="CP296" i="10" a="1"/>
  <c r="CP296" i="10" s="1"/>
  <c r="BD298" i="10" a="1"/>
  <c r="BD298" i="10" s="1"/>
  <c r="CN298" i="10" a="1"/>
  <c r="CN298" i="10" s="1"/>
  <c r="CB298" i="10" a="1"/>
  <c r="CB298" i="10" s="1"/>
  <c r="BP292" i="10" a="1"/>
  <c r="BP292" i="10" s="1"/>
  <c r="CL293" i="10" a="1"/>
  <c r="CL293" i="10" s="1"/>
  <c r="CT293" i="10" a="1"/>
  <c r="CT293" i="10" s="1"/>
  <c r="BJ293" i="10" a="1"/>
  <c r="BJ293" i="10" s="1"/>
  <c r="BZ294" i="10" a="1"/>
  <c r="BZ294" i="10" s="1"/>
  <c r="BJ294" i="10" a="1"/>
  <c r="BJ294" i="10" s="1"/>
  <c r="CH294" i="10" a="1"/>
  <c r="CH294" i="10" s="1"/>
  <c r="CT294" i="10" a="1"/>
  <c r="CT294" i="10" s="1"/>
  <c r="CF294" i="10" a="1"/>
  <c r="CF294" i="10" s="1"/>
  <c r="CL294" i="10" a="1"/>
  <c r="CL294" i="10" s="1"/>
  <c r="CE296" i="10" a="1"/>
  <c r="CE296" i="10" s="1"/>
  <c r="CQ296" i="10" a="1"/>
  <c r="CQ296" i="10" s="1"/>
  <c r="BG296" i="10" a="1"/>
  <c r="BG296" i="10" s="1"/>
  <c r="BP298" i="10" a="1"/>
  <c r="BP298" i="10" s="1"/>
  <c r="BG299" i="10" a="1"/>
  <c r="BG299" i="10" s="1"/>
  <c r="BS299" i="10" a="1"/>
  <c r="BS299" i="10" s="1"/>
  <c r="CE299" i="10" a="1"/>
  <c r="CE299" i="10" s="1"/>
  <c r="CQ299" i="10" a="1"/>
  <c r="CQ299" i="10" s="1"/>
  <c r="BA295" i="10" a="1"/>
  <c r="BA295" i="10" s="1"/>
  <c r="BV295" i="10" a="1"/>
  <c r="BV295" i="10" s="1"/>
  <c r="CC297" i="10" a="1"/>
  <c r="CC297" i="10" s="1"/>
  <c r="CO297" i="10" a="1"/>
  <c r="CO297" i="10" s="1"/>
  <c r="CC298" i="10" a="1"/>
  <c r="CC298" i="10" s="1"/>
  <c r="CP297" i="10" a="1"/>
  <c r="CP297" i="10" s="1"/>
  <c r="BG300" i="10" a="1"/>
  <c r="BG300" i="10" s="1"/>
  <c r="CE300" i="10" a="1"/>
  <c r="CE300" i="10" s="1"/>
  <c r="CQ300" i="10" a="1"/>
  <c r="CQ300" i="10" s="1"/>
  <c r="CG295" i="10" a="1"/>
  <c r="CG295" i="10" s="1"/>
  <c r="CS295" i="10" a="1"/>
  <c r="CS295" i="10" s="1"/>
  <c r="BJ296" i="10" a="1"/>
  <c r="BJ296" i="10" s="1"/>
  <c r="BV296" i="10" a="1"/>
  <c r="BV296" i="10" s="1"/>
  <c r="BP296" i="10" a="1"/>
  <c r="BP296" i="10" s="1"/>
  <c r="CL296" i="10" a="1"/>
  <c r="CL296" i="10" s="1"/>
  <c r="BZ301" i="10" a="1"/>
  <c r="BZ301" i="10" s="1"/>
  <c r="CL301" i="10" a="1"/>
  <c r="CL301" i="10" s="1"/>
  <c r="BJ301" i="10" a="1"/>
  <c r="BJ301" i="10" s="1"/>
  <c r="BV301" i="10" a="1"/>
  <c r="BV301" i="10" s="1"/>
  <c r="CH301" i="10" a="1"/>
  <c r="CH301" i="10" s="1"/>
  <c r="CT301" i="10" a="1"/>
  <c r="CT301" i="10" s="1"/>
  <c r="CK293" i="10" a="1"/>
  <c r="CK293" i="10" s="1"/>
  <c r="CS293" i="10" a="1"/>
  <c r="CS293" i="10" s="1"/>
  <c r="BS295" i="10" a="1"/>
  <c r="BS295" i="10" s="1"/>
  <c r="CA296" i="10" a="1"/>
  <c r="CA296" i="10" s="1"/>
  <c r="CM296" i="10" a="1"/>
  <c r="CM296" i="10" s="1"/>
  <c r="CI296" i="10" a="1"/>
  <c r="CI296" i="10" s="1"/>
  <c r="CU296" i="10" a="1"/>
  <c r="CU296" i="10" s="1"/>
  <c r="BK296" i="10" a="1"/>
  <c r="BK296" i="10" s="1"/>
  <c r="CB296" i="10" a="1"/>
  <c r="CB296" i="10" s="1"/>
  <c r="BH297" i="10" a="1"/>
  <c r="BH297" i="10" s="1"/>
  <c r="BT297" i="10" a="1"/>
  <c r="BT297" i="10" s="1"/>
  <c r="CF297" i="10" a="1"/>
  <c r="CF297" i="10" s="1"/>
  <c r="CD297" i="10" a="1"/>
  <c r="CD297" i="10" s="1"/>
  <c r="CQ297" i="10" a="1"/>
  <c r="CQ297" i="10" s="1"/>
  <c r="BY297" i="10" a="1"/>
  <c r="BY297" i="10" s="1"/>
  <c r="CK297" i="10" a="1"/>
  <c r="CK297" i="10" s="1"/>
  <c r="CG297" i="10" a="1"/>
  <c r="CG297" i="10" s="1"/>
  <c r="CS297" i="10" a="1"/>
  <c r="CS297" i="10" s="1"/>
  <c r="BA298" i="10" a="1"/>
  <c r="BA298" i="10" s="1"/>
  <c r="BM298" i="10" a="1"/>
  <c r="BM298" i="10" s="1"/>
  <c r="BY298" i="10" a="1"/>
  <c r="BY298" i="10" s="1"/>
  <c r="CG298" i="10" a="1"/>
  <c r="CG298" i="10" s="1"/>
  <c r="CS298" i="10" a="1"/>
  <c r="CS298" i="10" s="1"/>
  <c r="CB299" i="10" a="1"/>
  <c r="CB299" i="10" s="1"/>
  <c r="CN299" i="10" a="1"/>
  <c r="CN299" i="10" s="1"/>
  <c r="BD299" i="10" a="1"/>
  <c r="BD299" i="10" s="1"/>
  <c r="BP299" i="10" a="1"/>
  <c r="BP299" i="10" s="1"/>
  <c r="CL300" i="10" a="1"/>
  <c r="CL300" i="10" s="1"/>
  <c r="CT300" i="10" a="1"/>
  <c r="CT300" i="10" s="1"/>
  <c r="BJ300" i="10" a="1"/>
  <c r="BJ300" i="10" s="1"/>
  <c r="BV300" i="10" a="1"/>
  <c r="BV300" i="10" s="1"/>
  <c r="BZ295" i="10" a="1"/>
  <c r="BZ295" i="10" s="1"/>
  <c r="CH296" i="10" a="1"/>
  <c r="CH296" i="10" s="1"/>
  <c r="CE297" i="10" a="1"/>
  <c r="CE297" i="10" s="1"/>
  <c r="CR297" i="10" a="1"/>
  <c r="CR297" i="10" s="1"/>
  <c r="BZ298" i="10" a="1"/>
  <c r="BZ298" i="10" s="1"/>
  <c r="CL298" i="10" a="1"/>
  <c r="CL298" i="10" s="1"/>
  <c r="BV298" i="10" a="1"/>
  <c r="BV298" i="10" s="1"/>
  <c r="CH298" i="10" a="1"/>
  <c r="CH298" i="10" s="1"/>
  <c r="CT298" i="10" a="1"/>
  <c r="CT298" i="10" s="1"/>
  <c r="CC299" i="10" a="1"/>
  <c r="CC299" i="10" s="1"/>
  <c r="CC301" i="10" a="1"/>
  <c r="CC301" i="10" s="1"/>
  <c r="CO301" i="10" a="1"/>
  <c r="CO301" i="10" s="1"/>
  <c r="BK301" i="10" a="1"/>
  <c r="BK301" i="10" s="1"/>
  <c r="CB301" i="10" a="1"/>
  <c r="CB301" i="10" s="1"/>
  <c r="CP299" i="10" a="1"/>
  <c r="CP299" i="10" s="1"/>
  <c r="CA300" i="10" a="1"/>
  <c r="CA300" i="10" s="1"/>
  <c r="CI300" i="10" a="1"/>
  <c r="CI300" i="10" s="1"/>
  <c r="BP301" i="10" a="1"/>
  <c r="BP301" i="10" s="1"/>
  <c r="BD301" i="10" a="1"/>
  <c r="BD301" i="10" s="1"/>
  <c r="BH301" i="10" a="1"/>
  <c r="BH301" i="10" s="1"/>
  <c r="BY301" i="10" a="1"/>
  <c r="BY301" i="10" s="1"/>
  <c r="CG301" i="10" a="1"/>
  <c r="CG301" i="10" s="1"/>
  <c r="CM299" i="10" a="1"/>
  <c r="CM299" i="10" s="1"/>
  <c r="CU299" i="10" a="1"/>
  <c r="CU299" i="10" s="1"/>
  <c r="CF300" i="10" a="1"/>
  <c r="CF300" i="10" s="1"/>
  <c r="BM301" i="10" a="1"/>
  <c r="BM301" i="10" s="1"/>
  <c r="CP301" i="10" a="1"/>
  <c r="CP301" i="10" s="1"/>
  <c r="CB297" i="10" a="1"/>
  <c r="CB297" i="10" s="1"/>
  <c r="CP298" i="10" a="1"/>
  <c r="CP298" i="10" s="1"/>
  <c r="CA299" i="10" a="1"/>
  <c r="CA299" i="10" s="1"/>
  <c r="CI299" i="10" a="1"/>
  <c r="CI299" i="10" s="1"/>
  <c r="BP300" i="10" a="1"/>
  <c r="BP300" i="10" s="1"/>
  <c r="BT300" i="10" a="1"/>
  <c r="BT300" i="10" s="1"/>
  <c r="CK300" i="10" a="1"/>
  <c r="CK300" i="10" s="1"/>
  <c r="CO300" i="10" a="1"/>
  <c r="CO300" i="10" s="1"/>
  <c r="CS300" i="10" a="1"/>
  <c r="CS300" i="10" s="1"/>
  <c r="CD301" i="10" a="1"/>
  <c r="CD301" i="10" s="1"/>
  <c r="BW299" i="10" a="1"/>
  <c r="BW299" i="10" s="1"/>
  <c r="CR299" i="10" a="1"/>
  <c r="CR299" i="10" s="1"/>
  <c r="BY300" i="10" a="1"/>
  <c r="BY300" i="10" s="1"/>
  <c r="CC300" i="10" a="1"/>
  <c r="CC300" i="10" s="1"/>
  <c r="CG300" i="10" a="1"/>
  <c r="CG300" i="10" s="1"/>
  <c r="CM301" i="10" a="1"/>
  <c r="CM301" i="10" s="1"/>
  <c r="CQ301" i="10" a="1"/>
  <c r="CQ301" i="10" s="1"/>
  <c r="CU301" i="10" a="1"/>
  <c r="CU301" i="10" s="1"/>
  <c r="CA301" i="10" a="1"/>
  <c r="CA301" i="10" s="1"/>
  <c r="CE301" i="10" a="1"/>
  <c r="CE301" i="10" s="1"/>
  <c r="CI301" i="10" a="1"/>
  <c r="CI301" i="10" s="1"/>
  <c r="G106" i="10"/>
  <c r="G107" i="10"/>
  <c r="G108" i="10"/>
  <c r="G109" i="10"/>
  <c r="G110" i="10"/>
  <c r="G111" i="10"/>
  <c r="G112" i="10"/>
  <c r="G113" i="10"/>
  <c r="G114" i="10"/>
  <c r="G115" i="10"/>
  <c r="G116" i="10"/>
  <c r="G117" i="10"/>
  <c r="G118" i="10"/>
  <c r="G119" i="10"/>
  <c r="G120" i="10"/>
  <c r="G121" i="10"/>
  <c r="G122" i="10"/>
  <c r="G123" i="10"/>
  <c r="G105" i="10"/>
  <c r="AV123" i="10"/>
  <c r="AU123" i="10"/>
  <c r="AT123" i="10"/>
  <c r="AS123" i="10"/>
  <c r="AR123" i="10"/>
  <c r="AQ123" i="10"/>
  <c r="AP123" i="10"/>
  <c r="AO123" i="10"/>
  <c r="AN123" i="10"/>
  <c r="AM123" i="10"/>
  <c r="AL123" i="10"/>
  <c r="AK123" i="10"/>
  <c r="AJ123" i="10"/>
  <c r="AI123" i="10"/>
  <c r="BI123" i="10" s="1" a="1"/>
  <c r="BI123" i="10" s="1"/>
  <c r="AH123" i="10"/>
  <c r="CR123" i="10" s="1" a="1"/>
  <c r="CR123" i="10" s="1"/>
  <c r="AG123" i="10"/>
  <c r="AF123" i="10"/>
  <c r="BF123" i="10" s="1" a="1"/>
  <c r="BF123" i="10" s="1"/>
  <c r="AE123" i="10"/>
  <c r="AD123" i="10"/>
  <c r="AC123" i="10"/>
  <c r="AB123" i="10"/>
  <c r="AA123" i="10"/>
  <c r="BA123" i="10" s="1" a="1"/>
  <c r="BA123" i="10" s="1"/>
  <c r="Z123" i="10"/>
  <c r="Y123" i="10"/>
  <c r="X123" i="10"/>
  <c r="W123" i="10"/>
  <c r="V123" i="10"/>
  <c r="U123" i="10"/>
  <c r="T123" i="10"/>
  <c r="S123" i="10"/>
  <c r="R123" i="10"/>
  <c r="Q123" i="10"/>
  <c r="P123" i="10"/>
  <c r="O123" i="10"/>
  <c r="N123" i="10"/>
  <c r="M123" i="10"/>
  <c r="L123" i="10"/>
  <c r="K123" i="10"/>
  <c r="D123" i="10"/>
  <c r="AV122" i="10"/>
  <c r="AU122" i="10"/>
  <c r="AT122" i="10"/>
  <c r="AS122" i="10"/>
  <c r="AR122" i="10"/>
  <c r="AQ122" i="10"/>
  <c r="AP122" i="10"/>
  <c r="AO122" i="10"/>
  <c r="AN122" i="10"/>
  <c r="AM122" i="10"/>
  <c r="AL122" i="10"/>
  <c r="AK122" i="10"/>
  <c r="CU122" i="10" s="1" a="1"/>
  <c r="CU122" i="10" s="1"/>
  <c r="AJ122" i="10"/>
  <c r="AI122" i="10"/>
  <c r="BI122" i="10" s="1" a="1"/>
  <c r="BI122" i="10" s="1"/>
  <c r="AH122" i="10"/>
  <c r="BH122" i="10" s="1" a="1"/>
  <c r="BH122" i="10" s="1"/>
  <c r="AG122" i="10"/>
  <c r="CQ122" i="10" s="1" a="1"/>
  <c r="CQ122" i="10" s="1"/>
  <c r="AF122" i="10"/>
  <c r="BR122" i="10" s="1" a="1"/>
  <c r="BR122" i="10" s="1"/>
  <c r="AE122" i="10"/>
  <c r="AD122" i="10"/>
  <c r="BD122" i="10" s="1" a="1"/>
  <c r="BD122" i="10" s="1"/>
  <c r="AC122" i="10"/>
  <c r="AB122" i="10"/>
  <c r="AA122" i="10"/>
  <c r="BA122" i="10" s="1" a="1"/>
  <c r="BA122" i="10" s="1"/>
  <c r="Z122" i="10"/>
  <c r="Y122" i="10"/>
  <c r="X122" i="10"/>
  <c r="W122" i="10"/>
  <c r="V122" i="10"/>
  <c r="U122" i="10"/>
  <c r="T122" i="10"/>
  <c r="S122" i="10"/>
  <c r="R122" i="10"/>
  <c r="Q122" i="10"/>
  <c r="P122" i="10"/>
  <c r="O122" i="10"/>
  <c r="N122" i="10"/>
  <c r="M122" i="10"/>
  <c r="L122" i="10"/>
  <c r="K122" i="10"/>
  <c r="D122" i="10"/>
  <c r="AV121" i="10"/>
  <c r="AU121" i="10"/>
  <c r="AT121" i="10"/>
  <c r="AS121" i="10"/>
  <c r="AR121" i="10"/>
  <c r="AQ121" i="10"/>
  <c r="AP121" i="10"/>
  <c r="AO121" i="10"/>
  <c r="AN121" i="10"/>
  <c r="AM121" i="10"/>
  <c r="AL121" i="10"/>
  <c r="AK121" i="10"/>
  <c r="CU121" i="10" s="1" a="1"/>
  <c r="CU121" i="10" s="1"/>
  <c r="AJ121" i="10"/>
  <c r="CT121" i="10" s="1" a="1"/>
  <c r="CT121" i="10" s="1"/>
  <c r="AI121" i="10"/>
  <c r="AH121" i="10"/>
  <c r="AG121" i="10"/>
  <c r="CE121" i="10" s="1" a="1"/>
  <c r="CE121" i="10" s="1"/>
  <c r="AF121" i="10"/>
  <c r="BR121" i="10" s="1" a="1"/>
  <c r="BR121" i="10" s="1"/>
  <c r="AE121" i="10"/>
  <c r="AD121" i="10"/>
  <c r="BP121" i="10" s="1" a="1"/>
  <c r="BP121" i="10" s="1"/>
  <c r="AC121" i="10"/>
  <c r="AB121" i="10"/>
  <c r="AA121" i="10"/>
  <c r="Z121" i="10"/>
  <c r="Y121" i="10"/>
  <c r="X121" i="10"/>
  <c r="W121" i="10"/>
  <c r="V121" i="10"/>
  <c r="U121" i="10"/>
  <c r="T121" i="10"/>
  <c r="S121" i="10"/>
  <c r="R121" i="10"/>
  <c r="Q121" i="10"/>
  <c r="P121" i="10"/>
  <c r="O121" i="10"/>
  <c r="N121" i="10"/>
  <c r="M121" i="10"/>
  <c r="L121" i="10"/>
  <c r="K121" i="10"/>
  <c r="D121" i="10"/>
  <c r="AV120" i="10"/>
  <c r="AU120" i="10"/>
  <c r="AT120" i="10"/>
  <c r="AS120" i="10"/>
  <c r="AR120" i="10"/>
  <c r="AQ120" i="10"/>
  <c r="AP120" i="10"/>
  <c r="AO120" i="10"/>
  <c r="AN120" i="10"/>
  <c r="AM120" i="10"/>
  <c r="AL120" i="10"/>
  <c r="AK120" i="10"/>
  <c r="AJ120" i="10"/>
  <c r="CT120" i="10" s="1" a="1"/>
  <c r="CT120" i="10" s="1"/>
  <c r="AI120" i="10"/>
  <c r="CS120" i="10" s="1" a="1"/>
  <c r="CS120" i="10" s="1"/>
  <c r="AH120" i="10"/>
  <c r="BT120" i="10" s="1" a="1"/>
  <c r="BT120" i="10" s="1"/>
  <c r="AG120" i="10"/>
  <c r="AF120" i="10"/>
  <c r="AE120" i="10"/>
  <c r="AD120" i="10"/>
  <c r="BP120" i="10" s="1" a="1"/>
  <c r="BP120" i="10" s="1"/>
  <c r="AC120" i="10"/>
  <c r="AB120" i="10"/>
  <c r="AA120" i="10"/>
  <c r="Z120" i="10"/>
  <c r="Y120" i="10"/>
  <c r="X120" i="10"/>
  <c r="W120" i="10"/>
  <c r="V120" i="10"/>
  <c r="U120" i="10"/>
  <c r="T120" i="10"/>
  <c r="S120" i="10"/>
  <c r="R120" i="10"/>
  <c r="Q120" i="10"/>
  <c r="P120" i="10"/>
  <c r="O120" i="10"/>
  <c r="N120" i="10"/>
  <c r="M120" i="10"/>
  <c r="L120" i="10"/>
  <c r="K120" i="10"/>
  <c r="D120" i="10"/>
  <c r="AV119" i="10"/>
  <c r="AU119" i="10"/>
  <c r="AT119" i="10"/>
  <c r="AS119" i="10"/>
  <c r="AR119" i="10"/>
  <c r="AQ119" i="10"/>
  <c r="AP119" i="10"/>
  <c r="AO119" i="10"/>
  <c r="AN119" i="10"/>
  <c r="AM119" i="10"/>
  <c r="AL119" i="10"/>
  <c r="AK119" i="10"/>
  <c r="CI119" i="10" s="1" a="1"/>
  <c r="CI119" i="10" s="1"/>
  <c r="AJ119" i="10"/>
  <c r="CH119" i="10" s="1" a="1"/>
  <c r="CH119" i="10" s="1"/>
  <c r="AI119" i="10"/>
  <c r="AH119" i="10"/>
  <c r="CR119" i="10" s="1" a="1"/>
  <c r="CR119" i="10" s="1"/>
  <c r="AG119" i="10"/>
  <c r="AF119" i="10"/>
  <c r="BR119" i="10" s="1" a="1"/>
  <c r="BR119" i="10" s="1"/>
  <c r="AE119" i="10"/>
  <c r="AD119" i="10"/>
  <c r="CN119" i="10" s="1" a="1"/>
  <c r="CN119" i="10" s="1"/>
  <c r="AC119" i="10"/>
  <c r="AB119" i="10"/>
  <c r="AA119" i="10"/>
  <c r="Z119" i="10"/>
  <c r="Y119" i="10"/>
  <c r="X119" i="10"/>
  <c r="W119" i="10"/>
  <c r="V119" i="10"/>
  <c r="U119" i="10"/>
  <c r="T119" i="10"/>
  <c r="S119" i="10"/>
  <c r="R119" i="10"/>
  <c r="Q119" i="10"/>
  <c r="P119" i="10"/>
  <c r="O119" i="10"/>
  <c r="N119" i="10"/>
  <c r="M119" i="10"/>
  <c r="L119" i="10"/>
  <c r="K119" i="10"/>
  <c r="D119" i="10"/>
  <c r="AV118" i="10"/>
  <c r="AU118" i="10"/>
  <c r="AT118" i="10"/>
  <c r="AS118" i="10"/>
  <c r="AR118" i="10"/>
  <c r="AQ118" i="10"/>
  <c r="AP118" i="10"/>
  <c r="AO118" i="10"/>
  <c r="AN118" i="10"/>
  <c r="AM118" i="10"/>
  <c r="AL118" i="10"/>
  <c r="AK118" i="10"/>
  <c r="CU118" i="10" s="1" a="1"/>
  <c r="CU118" i="10" s="1"/>
  <c r="AJ118" i="10"/>
  <c r="AI118" i="10"/>
  <c r="AH118" i="10"/>
  <c r="BT118" i="10" s="1" a="1"/>
  <c r="BT118" i="10" s="1"/>
  <c r="AG118" i="10"/>
  <c r="CQ118" i="10" s="1" a="1"/>
  <c r="CQ118" i="10" s="1"/>
  <c r="AF118" i="10"/>
  <c r="BR118" i="10" s="1" a="1"/>
  <c r="BR118" i="10" s="1"/>
  <c r="AE118" i="10"/>
  <c r="AD118" i="10"/>
  <c r="BP118" i="10" s="1" a="1"/>
  <c r="BP118" i="10" s="1"/>
  <c r="AC118" i="10"/>
  <c r="AB118" i="10"/>
  <c r="AA118" i="10"/>
  <c r="Z118" i="10"/>
  <c r="Y118" i="10"/>
  <c r="X118" i="10"/>
  <c r="W118" i="10"/>
  <c r="V118" i="10"/>
  <c r="U118" i="10"/>
  <c r="T118" i="10"/>
  <c r="S118" i="10"/>
  <c r="R118" i="10"/>
  <c r="Q118" i="10"/>
  <c r="P118" i="10"/>
  <c r="O118" i="10"/>
  <c r="N118" i="10"/>
  <c r="M118" i="10"/>
  <c r="L118" i="10"/>
  <c r="K118" i="10"/>
  <c r="D118" i="10"/>
  <c r="AV117" i="10"/>
  <c r="AU117" i="10"/>
  <c r="AT117" i="10"/>
  <c r="AS117" i="10"/>
  <c r="AR117" i="10"/>
  <c r="AQ117" i="10"/>
  <c r="AP117" i="10"/>
  <c r="AO117" i="10"/>
  <c r="AN117" i="10"/>
  <c r="AM117" i="10"/>
  <c r="AL117" i="10"/>
  <c r="AK117" i="10"/>
  <c r="CI117" i="10" s="1" a="1"/>
  <c r="CI117" i="10" s="1"/>
  <c r="AJ117" i="10"/>
  <c r="CT117" i="10" s="1" a="1"/>
  <c r="CT117" i="10" s="1"/>
  <c r="AI117" i="10"/>
  <c r="BI117" i="10" s="1" a="1"/>
  <c r="BI117" i="10" s="1"/>
  <c r="AH117" i="10"/>
  <c r="AG117" i="10"/>
  <c r="AF117" i="10"/>
  <c r="BR117" i="10" s="1" a="1"/>
  <c r="BR117" i="10" s="1"/>
  <c r="AE117" i="10"/>
  <c r="AD117" i="10"/>
  <c r="AC117" i="10"/>
  <c r="AB117" i="10"/>
  <c r="AA117" i="10"/>
  <c r="BM117" i="10" s="1" a="1"/>
  <c r="BM117" i="10" s="1"/>
  <c r="Z117" i="10"/>
  <c r="Y117" i="10"/>
  <c r="X117" i="10"/>
  <c r="W117" i="10"/>
  <c r="V117" i="10"/>
  <c r="U117" i="10"/>
  <c r="T117" i="10"/>
  <c r="S117" i="10"/>
  <c r="R117" i="10"/>
  <c r="Q117" i="10"/>
  <c r="P117" i="10"/>
  <c r="O117" i="10"/>
  <c r="N117" i="10"/>
  <c r="M117" i="10"/>
  <c r="L117" i="10"/>
  <c r="K117" i="10"/>
  <c r="D117" i="10"/>
  <c r="AV116" i="10"/>
  <c r="AU116" i="10"/>
  <c r="AT116" i="10"/>
  <c r="AS116" i="10"/>
  <c r="AR116" i="10"/>
  <c r="AQ116" i="10"/>
  <c r="AP116" i="10"/>
  <c r="AO116" i="10"/>
  <c r="AN116" i="10"/>
  <c r="AM116" i="10"/>
  <c r="AL116" i="10"/>
  <c r="AK116" i="10"/>
  <c r="AJ116" i="10"/>
  <c r="AI116" i="10"/>
  <c r="CS116" i="10" s="1" a="1"/>
  <c r="CS116" i="10" s="1"/>
  <c r="AH116" i="10"/>
  <c r="BT116" i="10" s="1" a="1"/>
  <c r="BT116" i="10" s="1"/>
  <c r="AG116" i="10"/>
  <c r="AF116" i="10"/>
  <c r="AE116" i="10"/>
  <c r="AD116" i="10"/>
  <c r="CB116" i="10" s="1" a="1"/>
  <c r="CB116" i="10" s="1"/>
  <c r="AC116" i="10"/>
  <c r="AB116" i="10"/>
  <c r="AA116" i="10"/>
  <c r="BM116" i="10" s="1" a="1"/>
  <c r="BM116" i="10" s="1"/>
  <c r="Z116" i="10"/>
  <c r="Y116" i="10"/>
  <c r="X116" i="10"/>
  <c r="W116" i="10"/>
  <c r="V116" i="10"/>
  <c r="U116" i="10"/>
  <c r="T116" i="10"/>
  <c r="S116" i="10"/>
  <c r="R116" i="10"/>
  <c r="Q116" i="10"/>
  <c r="P116" i="10"/>
  <c r="O116" i="10"/>
  <c r="N116" i="10"/>
  <c r="M116" i="10"/>
  <c r="L116" i="10"/>
  <c r="K116" i="10"/>
  <c r="D116" i="10"/>
  <c r="AV115" i="10"/>
  <c r="AU115" i="10"/>
  <c r="AT115" i="10"/>
  <c r="AS115" i="10"/>
  <c r="AR115" i="10"/>
  <c r="AQ115" i="10"/>
  <c r="AP115" i="10"/>
  <c r="AO115" i="10"/>
  <c r="AN115" i="10"/>
  <c r="AM115" i="10"/>
  <c r="AL115" i="10"/>
  <c r="AK115" i="10"/>
  <c r="CI115" i="10" s="1" a="1"/>
  <c r="CI115" i="10" s="1"/>
  <c r="AJ115" i="10"/>
  <c r="AI115" i="10"/>
  <c r="AH115" i="10"/>
  <c r="CR115" i="10" s="1" a="1"/>
  <c r="CR115" i="10" s="1"/>
  <c r="AG115" i="10"/>
  <c r="CE115" i="10" s="1" a="1"/>
  <c r="CE115" i="10" s="1"/>
  <c r="AF115" i="10"/>
  <c r="BR115" i="10" s="1" a="1"/>
  <c r="BR115" i="10" s="1"/>
  <c r="AE115" i="10"/>
  <c r="AD115" i="10"/>
  <c r="CB115" i="10" s="1" a="1"/>
  <c r="CB115" i="10" s="1"/>
  <c r="AC115" i="10"/>
  <c r="AB115" i="10"/>
  <c r="AA115" i="10"/>
  <c r="Z115" i="10"/>
  <c r="Y115" i="10"/>
  <c r="X115" i="10"/>
  <c r="W115" i="10"/>
  <c r="V115" i="10"/>
  <c r="U115" i="10"/>
  <c r="T115" i="10"/>
  <c r="S115" i="10"/>
  <c r="R115" i="10"/>
  <c r="Q115" i="10"/>
  <c r="P115" i="10"/>
  <c r="O115" i="10"/>
  <c r="N115" i="10"/>
  <c r="M115" i="10"/>
  <c r="L115" i="10"/>
  <c r="K115" i="10"/>
  <c r="D115" i="10"/>
  <c r="AV114" i="10"/>
  <c r="AU114" i="10"/>
  <c r="AT114" i="10"/>
  <c r="AS114" i="10"/>
  <c r="AR114" i="10"/>
  <c r="AQ114" i="10"/>
  <c r="AP114" i="10"/>
  <c r="AO114" i="10"/>
  <c r="AN114" i="10"/>
  <c r="AM114" i="10"/>
  <c r="AL114" i="10"/>
  <c r="AK114" i="10"/>
  <c r="AJ114" i="10"/>
  <c r="CH114" i="10" s="1" a="1"/>
  <c r="CH114" i="10" s="1"/>
  <c r="AI114" i="10"/>
  <c r="AH114" i="10"/>
  <c r="CR114" i="10" s="1" a="1"/>
  <c r="CR114" i="10" s="1"/>
  <c r="AG114" i="10"/>
  <c r="CQ114" i="10" s="1" a="1"/>
  <c r="CQ114" i="10" s="1"/>
  <c r="AF114" i="10"/>
  <c r="AE114" i="10"/>
  <c r="AD114" i="10"/>
  <c r="BD114" i="10" s="1" a="1"/>
  <c r="BD114" i="10" s="1"/>
  <c r="AC114" i="10"/>
  <c r="AB114" i="10"/>
  <c r="AA114" i="10"/>
  <c r="BA114" i="10" s="1" a="1"/>
  <c r="BA114" i="10" s="1"/>
  <c r="Z114" i="10"/>
  <c r="Y114" i="10"/>
  <c r="X114" i="10"/>
  <c r="W114" i="10"/>
  <c r="V114" i="10"/>
  <c r="U114" i="10"/>
  <c r="T114" i="10"/>
  <c r="S114" i="10"/>
  <c r="R114" i="10"/>
  <c r="Q114" i="10"/>
  <c r="P114" i="10"/>
  <c r="O114" i="10"/>
  <c r="N114" i="10"/>
  <c r="M114" i="10"/>
  <c r="L114" i="10"/>
  <c r="K114" i="10"/>
  <c r="D114" i="10"/>
  <c r="AV113" i="10"/>
  <c r="AU113" i="10"/>
  <c r="AT113" i="10"/>
  <c r="AS113" i="10"/>
  <c r="AR113" i="10"/>
  <c r="AQ113" i="10"/>
  <c r="AP113" i="10"/>
  <c r="AO113" i="10"/>
  <c r="AN113" i="10"/>
  <c r="AM113" i="10"/>
  <c r="AL113" i="10"/>
  <c r="AK113" i="10"/>
  <c r="CI113" i="10" s="1" a="1"/>
  <c r="CI113" i="10" s="1"/>
  <c r="AJ113" i="10"/>
  <c r="AI113" i="10"/>
  <c r="BI113" i="10" s="1" a="1"/>
  <c r="BI113" i="10" s="1"/>
  <c r="AH113" i="10"/>
  <c r="BT113" i="10" s="1" a="1"/>
  <c r="BT113" i="10" s="1"/>
  <c r="AG113" i="10"/>
  <c r="CQ113" i="10" s="1" a="1"/>
  <c r="CQ113" i="10" s="1"/>
  <c r="AF113" i="10"/>
  <c r="BR113" i="10" s="1" a="1"/>
  <c r="BR113" i="10" s="1"/>
  <c r="AE113" i="10"/>
  <c r="AD113" i="10"/>
  <c r="BP113" i="10" s="1" a="1"/>
  <c r="BP113" i="10" s="1"/>
  <c r="AC113" i="10"/>
  <c r="AB113" i="10"/>
  <c r="AA113" i="10"/>
  <c r="Z113" i="10"/>
  <c r="Y113" i="10"/>
  <c r="X113" i="10"/>
  <c r="W113" i="10"/>
  <c r="V113" i="10"/>
  <c r="U113" i="10"/>
  <c r="T113" i="10"/>
  <c r="S113" i="10"/>
  <c r="R113" i="10"/>
  <c r="Q113" i="10"/>
  <c r="P113" i="10"/>
  <c r="O113" i="10"/>
  <c r="N113" i="10"/>
  <c r="M113" i="10"/>
  <c r="L113" i="10"/>
  <c r="K113" i="10"/>
  <c r="D113" i="10"/>
  <c r="AV112" i="10"/>
  <c r="AU112" i="10"/>
  <c r="AT112" i="10"/>
  <c r="AS112" i="10"/>
  <c r="AR112" i="10"/>
  <c r="AQ112" i="10"/>
  <c r="AP112" i="10"/>
  <c r="AO112" i="10"/>
  <c r="AN112" i="10"/>
  <c r="AM112" i="10"/>
  <c r="AL112" i="10"/>
  <c r="AK112" i="10"/>
  <c r="AJ112" i="10"/>
  <c r="CT112" i="10" s="1" a="1"/>
  <c r="CT112" i="10" s="1"/>
  <c r="AI112" i="10"/>
  <c r="CG112" i="10" s="1" a="1"/>
  <c r="CG112" i="10" s="1"/>
  <c r="AH112" i="10"/>
  <c r="BH112" i="10" s="1" a="1"/>
  <c r="BH112" i="10" s="1"/>
  <c r="AG112" i="10"/>
  <c r="CE112" i="10" s="1" a="1"/>
  <c r="CE112" i="10" s="1"/>
  <c r="AF112" i="10"/>
  <c r="BR112" i="10" s="1" a="1"/>
  <c r="BR112" i="10" s="1"/>
  <c r="AE112" i="10"/>
  <c r="AD112" i="10"/>
  <c r="CB112" i="10" s="1" a="1"/>
  <c r="CB112" i="10" s="1"/>
  <c r="AC112" i="10"/>
  <c r="AB112" i="10"/>
  <c r="AA112" i="10"/>
  <c r="BA112" i="10" s="1" a="1"/>
  <c r="BA112" i="10" s="1"/>
  <c r="Z112" i="10"/>
  <c r="Y112" i="10"/>
  <c r="X112" i="10"/>
  <c r="W112" i="10"/>
  <c r="V112" i="10"/>
  <c r="U112" i="10"/>
  <c r="T112" i="10"/>
  <c r="S112" i="10"/>
  <c r="R112" i="10"/>
  <c r="Q112" i="10"/>
  <c r="P112" i="10"/>
  <c r="O112" i="10"/>
  <c r="N112" i="10"/>
  <c r="M112" i="10"/>
  <c r="L112" i="10"/>
  <c r="K112" i="10"/>
  <c r="D112" i="10"/>
  <c r="AV111" i="10"/>
  <c r="AU111" i="10"/>
  <c r="AT111" i="10"/>
  <c r="AS111" i="10"/>
  <c r="AR111" i="10"/>
  <c r="AQ111" i="10"/>
  <c r="AP111" i="10"/>
  <c r="AO111" i="10"/>
  <c r="AN111" i="10"/>
  <c r="AM111" i="10"/>
  <c r="AL111" i="10"/>
  <c r="AK111" i="10"/>
  <c r="CI111" i="10" s="1" a="1"/>
  <c r="CI111" i="10" s="1"/>
  <c r="AJ111" i="10"/>
  <c r="CH111" i="10" s="1" a="1"/>
  <c r="CH111" i="10" s="1"/>
  <c r="AI111" i="10"/>
  <c r="BU111" i="10" s="1" a="1"/>
  <c r="BU111" i="10" s="1"/>
  <c r="AH111" i="10"/>
  <c r="CR111" i="10" s="1" a="1"/>
  <c r="CR111" i="10" s="1"/>
  <c r="AG111" i="10"/>
  <c r="CE111" i="10" s="1" a="1"/>
  <c r="CE111" i="10" s="1"/>
  <c r="AF111" i="10"/>
  <c r="AE111" i="10"/>
  <c r="AD111" i="10"/>
  <c r="CN111" i="10" s="1" a="1"/>
  <c r="CN111" i="10" s="1"/>
  <c r="AC111" i="10"/>
  <c r="AB111" i="10"/>
  <c r="AA111" i="10"/>
  <c r="Z111" i="10"/>
  <c r="Y111" i="10"/>
  <c r="X111" i="10"/>
  <c r="W111" i="10"/>
  <c r="V111" i="10"/>
  <c r="U111" i="10"/>
  <c r="T111" i="10"/>
  <c r="S111" i="10"/>
  <c r="R111" i="10"/>
  <c r="Q111" i="10"/>
  <c r="P111" i="10"/>
  <c r="O111" i="10"/>
  <c r="N111" i="10"/>
  <c r="M111" i="10"/>
  <c r="L111" i="10"/>
  <c r="K111" i="10"/>
  <c r="D111" i="10"/>
  <c r="AV110" i="10"/>
  <c r="AU110" i="10"/>
  <c r="AT110" i="10"/>
  <c r="AS110" i="10"/>
  <c r="AR110" i="10"/>
  <c r="AQ110" i="10"/>
  <c r="AP110" i="10"/>
  <c r="AO110" i="10"/>
  <c r="AN110" i="10"/>
  <c r="AM110" i="10"/>
  <c r="AL110" i="10"/>
  <c r="AK110" i="10"/>
  <c r="CI110" i="10" s="1" a="1"/>
  <c r="CI110" i="10" s="1"/>
  <c r="AJ110" i="10"/>
  <c r="AI110" i="10"/>
  <c r="BI110" i="10" s="1" a="1"/>
  <c r="BI110" i="10" s="1"/>
  <c r="AH110" i="10"/>
  <c r="AG110" i="10"/>
  <c r="CE110" i="10" s="1" a="1"/>
  <c r="CE110" i="10" s="1"/>
  <c r="AF110" i="10"/>
  <c r="BF110" i="10" s="1" a="1"/>
  <c r="BF110" i="10" s="1"/>
  <c r="AE110" i="10"/>
  <c r="AD110" i="10"/>
  <c r="AC110" i="10"/>
  <c r="AB110" i="10"/>
  <c r="AA110" i="10"/>
  <c r="BM110" i="10" s="1" a="1"/>
  <c r="BM110" i="10" s="1"/>
  <c r="Z110" i="10"/>
  <c r="Y110" i="10"/>
  <c r="X110" i="10"/>
  <c r="W110" i="10"/>
  <c r="V110" i="10"/>
  <c r="U110" i="10"/>
  <c r="T110" i="10"/>
  <c r="S110" i="10"/>
  <c r="R110" i="10"/>
  <c r="Q110" i="10"/>
  <c r="P110" i="10"/>
  <c r="O110" i="10"/>
  <c r="N110" i="10"/>
  <c r="M110" i="10"/>
  <c r="L110" i="10"/>
  <c r="K110" i="10"/>
  <c r="D110" i="10"/>
  <c r="AV109" i="10"/>
  <c r="AU109" i="10"/>
  <c r="AT109" i="10"/>
  <c r="AS109" i="10"/>
  <c r="AR109" i="10"/>
  <c r="AQ109" i="10"/>
  <c r="AP109" i="10"/>
  <c r="AO109" i="10"/>
  <c r="AN109" i="10"/>
  <c r="AM109" i="10"/>
  <c r="AL109" i="10"/>
  <c r="AK109" i="10"/>
  <c r="CU109" i="10" s="1" a="1"/>
  <c r="CU109" i="10" s="1"/>
  <c r="AJ109" i="10"/>
  <c r="CH109" i="10" s="1" a="1"/>
  <c r="CH109" i="10" s="1"/>
  <c r="AI109" i="10"/>
  <c r="BI109" i="10" s="1" a="1"/>
  <c r="BI109" i="10" s="1"/>
  <c r="AH109" i="10"/>
  <c r="BH109" i="10" s="1" a="1"/>
  <c r="BH109" i="10" s="1"/>
  <c r="AG109" i="10"/>
  <c r="CE109" i="10" s="1" a="1"/>
  <c r="CE109" i="10" s="1"/>
  <c r="AF109" i="10"/>
  <c r="BR109" i="10" s="1" a="1"/>
  <c r="BR109" i="10" s="1"/>
  <c r="AE109" i="10"/>
  <c r="AD109" i="10"/>
  <c r="AC109" i="10"/>
  <c r="AB109" i="10"/>
  <c r="AA109" i="10"/>
  <c r="BM109" i="10" s="1" a="1"/>
  <c r="BM109" i="10" s="1"/>
  <c r="Z109" i="10"/>
  <c r="Y109" i="10"/>
  <c r="X109" i="10"/>
  <c r="W109" i="10"/>
  <c r="V109" i="10"/>
  <c r="U109" i="10"/>
  <c r="T109" i="10"/>
  <c r="S109" i="10"/>
  <c r="R109" i="10"/>
  <c r="Q109" i="10"/>
  <c r="P109" i="10"/>
  <c r="O109" i="10"/>
  <c r="N109" i="10"/>
  <c r="M109" i="10"/>
  <c r="L109" i="10"/>
  <c r="K109" i="10"/>
  <c r="D109" i="10"/>
  <c r="AV108" i="10"/>
  <c r="AU108" i="10"/>
  <c r="AT108" i="10"/>
  <c r="AS108" i="10"/>
  <c r="AR108" i="10"/>
  <c r="AQ108" i="10"/>
  <c r="AP108" i="10"/>
  <c r="AO108" i="10"/>
  <c r="AN108" i="10"/>
  <c r="AM108" i="10"/>
  <c r="AL108" i="10"/>
  <c r="AK108" i="10"/>
  <c r="AJ108" i="10"/>
  <c r="CT108" i="10" s="1" a="1"/>
  <c r="CT108" i="10" s="1"/>
  <c r="AI108" i="10"/>
  <c r="AH108" i="10"/>
  <c r="CR108" i="10" s="1" a="1"/>
  <c r="CR108" i="10" s="1"/>
  <c r="AG108" i="10"/>
  <c r="AF108" i="10"/>
  <c r="BR108" i="10" s="1" a="1"/>
  <c r="BR108" i="10" s="1"/>
  <c r="AE108" i="10"/>
  <c r="AD108" i="10"/>
  <c r="AC108" i="10"/>
  <c r="AB108" i="10"/>
  <c r="AA108" i="10"/>
  <c r="Z108" i="10"/>
  <c r="Y108" i="10"/>
  <c r="X108" i="10"/>
  <c r="W108" i="10"/>
  <c r="V108" i="10"/>
  <c r="U108" i="10"/>
  <c r="T108" i="10"/>
  <c r="S108" i="10"/>
  <c r="R108" i="10"/>
  <c r="Q108" i="10"/>
  <c r="P108" i="10"/>
  <c r="O108" i="10"/>
  <c r="N108" i="10"/>
  <c r="M108" i="10"/>
  <c r="L108" i="10"/>
  <c r="K108" i="10"/>
  <c r="D108" i="10"/>
  <c r="AV107" i="10"/>
  <c r="AU107" i="10"/>
  <c r="AT107" i="10"/>
  <c r="AS107" i="10"/>
  <c r="AR107" i="10"/>
  <c r="AQ107" i="10"/>
  <c r="AP107" i="10"/>
  <c r="AO107" i="10"/>
  <c r="AN107" i="10"/>
  <c r="AM107" i="10"/>
  <c r="AL107" i="10"/>
  <c r="AK107" i="10"/>
  <c r="CU107" i="10" s="1" a="1"/>
  <c r="CU107" i="10" s="1"/>
  <c r="AJ107" i="10"/>
  <c r="AI107" i="10"/>
  <c r="CG107" i="10" s="1" a="1"/>
  <c r="CG107" i="10" s="1"/>
  <c r="AH107" i="10"/>
  <c r="CR107" i="10" s="1" a="1"/>
  <c r="CR107" i="10" s="1"/>
  <c r="AG107" i="10"/>
  <c r="CQ107" i="10" s="1" a="1"/>
  <c r="CQ107" i="10" s="1"/>
  <c r="AF107" i="10"/>
  <c r="BR107" i="10" s="1" a="1"/>
  <c r="BR107" i="10" s="1"/>
  <c r="AE107" i="10"/>
  <c r="AD107" i="10"/>
  <c r="CN107" i="10" s="1" a="1"/>
  <c r="CN107" i="10" s="1"/>
  <c r="AC107" i="10"/>
  <c r="AB107" i="10"/>
  <c r="AA107" i="10"/>
  <c r="BM107" i="10" s="1" a="1"/>
  <c r="BM107" i="10" s="1"/>
  <c r="Z107" i="10"/>
  <c r="Y107" i="10"/>
  <c r="X107" i="10"/>
  <c r="W107" i="10"/>
  <c r="V107" i="10"/>
  <c r="U107" i="10"/>
  <c r="T107" i="10"/>
  <c r="S107" i="10"/>
  <c r="R107" i="10"/>
  <c r="Q107" i="10"/>
  <c r="P107" i="10"/>
  <c r="O107" i="10"/>
  <c r="N107" i="10"/>
  <c r="M107" i="10"/>
  <c r="L107" i="10"/>
  <c r="K107" i="10"/>
  <c r="D107" i="10"/>
  <c r="AV106" i="10"/>
  <c r="AU106" i="10"/>
  <c r="AT106" i="10"/>
  <c r="AS106" i="10"/>
  <c r="AR106" i="10"/>
  <c r="AQ106" i="10"/>
  <c r="AP106" i="10"/>
  <c r="AO106" i="10"/>
  <c r="AN106" i="10"/>
  <c r="AM106" i="10"/>
  <c r="AL106" i="10"/>
  <c r="AK106" i="10"/>
  <c r="CI106" i="10" s="1" a="1"/>
  <c r="CI106" i="10" s="1"/>
  <c r="AJ106" i="10"/>
  <c r="CT106" i="10" s="1" a="1"/>
  <c r="CT106" i="10" s="1"/>
  <c r="AI106" i="10"/>
  <c r="CG106" i="10" s="1" a="1"/>
  <c r="CG106" i="10" s="1"/>
  <c r="AH106" i="10"/>
  <c r="BT106" i="10" s="1" a="1"/>
  <c r="BT106" i="10" s="1"/>
  <c r="AG106" i="10"/>
  <c r="CQ106" i="10" s="1" a="1"/>
  <c r="CQ106" i="10" s="1"/>
  <c r="AF106" i="10"/>
  <c r="BR106" i="10" s="1" a="1"/>
  <c r="BR106" i="10" s="1"/>
  <c r="AE106" i="10"/>
  <c r="AD106" i="10"/>
  <c r="BP106" i="10" s="1" a="1"/>
  <c r="BP106" i="10" s="1"/>
  <c r="AC106" i="10"/>
  <c r="AB106" i="10"/>
  <c r="AA106" i="10"/>
  <c r="BA106" i="10" s="1" a="1"/>
  <c r="BA106" i="10" s="1"/>
  <c r="Z106" i="10"/>
  <c r="Y106" i="10"/>
  <c r="X106" i="10"/>
  <c r="W106" i="10"/>
  <c r="V106" i="10"/>
  <c r="U106" i="10"/>
  <c r="T106" i="10"/>
  <c r="S106" i="10"/>
  <c r="R106" i="10"/>
  <c r="Q106" i="10"/>
  <c r="P106" i="10"/>
  <c r="O106" i="10"/>
  <c r="N106" i="10"/>
  <c r="M106" i="10"/>
  <c r="L106" i="10"/>
  <c r="K106" i="10"/>
  <c r="D106" i="10"/>
  <c r="CU105" i="10" a="1"/>
  <c r="CU105" i="10" s="1"/>
  <c r="CT105" i="10" a="1"/>
  <c r="CT105" i="10" s="1"/>
  <c r="CS105" i="10" a="1"/>
  <c r="CS105" i="10" s="1"/>
  <c r="CR105" i="10" a="1"/>
  <c r="CR105" i="10" s="1"/>
  <c r="CQ105" i="10" a="1"/>
  <c r="CQ105" i="10" s="1"/>
  <c r="CN105" i="10" a="1"/>
  <c r="CN105" i="10" s="1"/>
  <c r="CI105" i="10" a="1"/>
  <c r="CI105" i="10" s="1"/>
  <c r="CH105" i="10" a="1"/>
  <c r="CH105" i="10" s="1"/>
  <c r="CG105" i="10" a="1"/>
  <c r="CG105" i="10" s="1"/>
  <c r="CF105" i="10" a="1"/>
  <c r="CF105" i="10" s="1"/>
  <c r="CE105" i="10" a="1"/>
  <c r="CE105" i="10" s="1"/>
  <c r="CB105" i="10" a="1"/>
  <c r="CB105" i="10" s="1"/>
  <c r="BU105" i="10" a="1"/>
  <c r="BU105" i="10" s="1"/>
  <c r="BT105" i="10" a="1"/>
  <c r="BT105" i="10" s="1"/>
  <c r="BR105" i="10" a="1"/>
  <c r="BR105" i="10" s="1"/>
  <c r="BP105" i="10" a="1"/>
  <c r="BP105" i="10" s="1"/>
  <c r="BM105" i="10" a="1"/>
  <c r="BM105" i="10" s="1"/>
  <c r="BI105" i="10" a="1"/>
  <c r="BI105" i="10" s="1"/>
  <c r="BH105" i="10" a="1"/>
  <c r="BH105" i="10" s="1"/>
  <c r="BF105" i="10" a="1"/>
  <c r="BF105" i="10" s="1"/>
  <c r="BD105" i="10" a="1"/>
  <c r="BD105" i="10" s="1"/>
  <c r="BA105" i="10" a="1"/>
  <c r="BA105" i="10" s="1"/>
  <c r="AV105" i="10"/>
  <c r="AU105" i="10"/>
  <c r="AT105" i="10"/>
  <c r="AS105" i="10"/>
  <c r="AR105" i="10"/>
  <c r="AQ105" i="10"/>
  <c r="AP105" i="10"/>
  <c r="AO105" i="10"/>
  <c r="AN105" i="10"/>
  <c r="AM105" i="10"/>
  <c r="AL105" i="10"/>
  <c r="D105" i="10"/>
  <c r="G91" i="19"/>
  <c r="H91" i="19"/>
  <c r="G92" i="19"/>
  <c r="H92" i="19"/>
  <c r="G90" i="19"/>
  <c r="H90" i="19"/>
  <c r="E96" i="19"/>
  <c r="F96" i="19"/>
  <c r="E97" i="19"/>
  <c r="F97" i="19"/>
  <c r="F95" i="19"/>
  <c r="E95" i="19"/>
  <c r="E51" i="19"/>
  <c r="BY150" i="10" a="1"/>
  <c r="BY150" i="10" s="1"/>
  <c r="BZ150" i="10" a="1"/>
  <c r="BZ150" i="10" s="1"/>
  <c r="CA150" i="10" a="1"/>
  <c r="CA150" i="10" s="1"/>
  <c r="CB150" i="10" a="1"/>
  <c r="CB150" i="10" s="1"/>
  <c r="CC150" i="10" a="1"/>
  <c r="CC150" i="10" s="1"/>
  <c r="CD150" i="10" a="1"/>
  <c r="CD150" i="10" s="1"/>
  <c r="CE150" i="10" a="1"/>
  <c r="CE150" i="10" s="1"/>
  <c r="CF150" i="10" a="1"/>
  <c r="CF150" i="10" s="1"/>
  <c r="CG150" i="10" a="1"/>
  <c r="CG150" i="10" s="1"/>
  <c r="CH150" i="10" a="1"/>
  <c r="CH150" i="10" s="1"/>
  <c r="CI150" i="10" a="1"/>
  <c r="CI150" i="10" s="1"/>
  <c r="BY169" i="10" a="1"/>
  <c r="BY169" i="10" s="1"/>
  <c r="BZ169" i="10" a="1"/>
  <c r="BZ169" i="10" s="1"/>
  <c r="CA169" i="10" a="1"/>
  <c r="CA169" i="10" s="1"/>
  <c r="CB169" i="10" a="1"/>
  <c r="CB169" i="10" s="1"/>
  <c r="CC169" i="10" a="1"/>
  <c r="CC169" i="10" s="1"/>
  <c r="CD169" i="10" a="1"/>
  <c r="CD169" i="10" s="1"/>
  <c r="CE169" i="10" a="1"/>
  <c r="CE169" i="10" s="1"/>
  <c r="CF169" i="10" a="1"/>
  <c r="CF169" i="10" s="1"/>
  <c r="CG169" i="10" a="1"/>
  <c r="CG169" i="10" s="1"/>
  <c r="CH169" i="10" a="1"/>
  <c r="CH169" i="10" s="1"/>
  <c r="CI169" i="10" a="1"/>
  <c r="CI169" i="10" s="1"/>
  <c r="BY188" i="10" a="1"/>
  <c r="BY188" i="10" s="1"/>
  <c r="BZ188" i="10" a="1"/>
  <c r="BZ188" i="10" s="1"/>
  <c r="CA188" i="10" a="1"/>
  <c r="CA188" i="10" s="1"/>
  <c r="CB188" i="10" a="1"/>
  <c r="CB188" i="10" s="1"/>
  <c r="CC188" i="10" a="1"/>
  <c r="CC188" i="10" s="1"/>
  <c r="CD188" i="10" a="1"/>
  <c r="CD188" i="10" s="1"/>
  <c r="CE188" i="10" a="1"/>
  <c r="CE188" i="10" s="1"/>
  <c r="CF188" i="10" a="1"/>
  <c r="CF188" i="10" s="1"/>
  <c r="CG188" i="10" a="1"/>
  <c r="CG188" i="10" s="1"/>
  <c r="CH188" i="10" a="1"/>
  <c r="CH188" i="10" s="1"/>
  <c r="CI188" i="10" a="1"/>
  <c r="CI188" i="10" s="1"/>
  <c r="BY207" i="10" a="1"/>
  <c r="BY207" i="10" s="1"/>
  <c r="BZ207" i="10" a="1"/>
  <c r="BZ207" i="10" s="1"/>
  <c r="CA207" i="10" a="1"/>
  <c r="CA207" i="10" s="1"/>
  <c r="CB207" i="10" a="1"/>
  <c r="CB207" i="10" s="1"/>
  <c r="CC207" i="10" a="1"/>
  <c r="CC207" i="10" s="1"/>
  <c r="CD207" i="10" a="1"/>
  <c r="CD207" i="10" s="1"/>
  <c r="CE207" i="10" a="1"/>
  <c r="CE207" i="10" s="1"/>
  <c r="CF207" i="10" a="1"/>
  <c r="CF207" i="10" s="1"/>
  <c r="CG207" i="10" a="1"/>
  <c r="CG207" i="10" s="1"/>
  <c r="CH207" i="10" a="1"/>
  <c r="CH207" i="10" s="1"/>
  <c r="CI207" i="10" a="1"/>
  <c r="CI207" i="10" s="1"/>
  <c r="BY226" i="10" a="1"/>
  <c r="BY226" i="10" s="1"/>
  <c r="BZ226" i="10" a="1"/>
  <c r="BZ226" i="10" s="1"/>
  <c r="CA226" i="10" a="1"/>
  <c r="CA226" i="10" s="1"/>
  <c r="CB226" i="10" a="1"/>
  <c r="CB226" i="10" s="1"/>
  <c r="CC226" i="10" a="1"/>
  <c r="CC226" i="10" s="1"/>
  <c r="CD226" i="10" a="1"/>
  <c r="CD226" i="10" s="1"/>
  <c r="CE226" i="10" a="1"/>
  <c r="CE226" i="10" s="1"/>
  <c r="CF226" i="10" a="1"/>
  <c r="CF226" i="10" s="1"/>
  <c r="CG226" i="10" a="1"/>
  <c r="CG226" i="10" s="1"/>
  <c r="CH226" i="10" a="1"/>
  <c r="CH226" i="10" s="1"/>
  <c r="CI226" i="10" a="1"/>
  <c r="CI226" i="10" s="1"/>
  <c r="BY245" i="10" a="1"/>
  <c r="BY245" i="10" s="1"/>
  <c r="BZ245" i="10" a="1"/>
  <c r="BZ245" i="10" s="1"/>
  <c r="CA245" i="10" a="1"/>
  <c r="CA245" i="10" s="1"/>
  <c r="CB245" i="10" a="1"/>
  <c r="CB245" i="10" s="1"/>
  <c r="CC245" i="10" a="1"/>
  <c r="CC245" i="10" s="1"/>
  <c r="CD245" i="10" a="1"/>
  <c r="CD245" i="10" s="1"/>
  <c r="CE245" i="10" a="1"/>
  <c r="CE245" i="10" s="1"/>
  <c r="CF245" i="10" a="1"/>
  <c r="CF245" i="10" s="1"/>
  <c r="CG245" i="10" a="1"/>
  <c r="CG245" i="10" s="1"/>
  <c r="CH245" i="10" a="1"/>
  <c r="CH245" i="10" s="1"/>
  <c r="CI245" i="10" a="1"/>
  <c r="CI245" i="10" s="1"/>
  <c r="BY264" i="10" a="1"/>
  <c r="BY264" i="10" s="1"/>
  <c r="BZ264" i="10" a="1"/>
  <c r="BZ264" i="10" s="1"/>
  <c r="CA264" i="10" a="1"/>
  <c r="CA264" i="10" s="1"/>
  <c r="CB264" i="10" a="1"/>
  <c r="CB264" i="10" s="1"/>
  <c r="CC264" i="10" a="1"/>
  <c r="CC264" i="10" s="1"/>
  <c r="CD264" i="10" a="1"/>
  <c r="CD264" i="10" s="1"/>
  <c r="CE264" i="10" a="1"/>
  <c r="CE264" i="10" s="1"/>
  <c r="CF264" i="10" a="1"/>
  <c r="CF264" i="10" s="1"/>
  <c r="CG264" i="10" a="1"/>
  <c r="CG264" i="10" s="1"/>
  <c r="CH264" i="10" a="1"/>
  <c r="CH264" i="10" s="1"/>
  <c r="CI264" i="10" a="1"/>
  <c r="CI264" i="10" s="1"/>
  <c r="BY131" i="10" a="1"/>
  <c r="BY131" i="10" s="1"/>
  <c r="BZ131" i="10" a="1"/>
  <c r="BZ131" i="10" s="1"/>
  <c r="CA131" i="10" a="1"/>
  <c r="CA131" i="10" s="1"/>
  <c r="CB131" i="10" a="1"/>
  <c r="CB131" i="10" s="1"/>
  <c r="CC131" i="10" a="1"/>
  <c r="CC131" i="10" s="1"/>
  <c r="CD131" i="10" a="1"/>
  <c r="CD131" i="10" s="1"/>
  <c r="CE131" i="10" a="1"/>
  <c r="CE131" i="10" s="1"/>
  <c r="CF131" i="10" a="1"/>
  <c r="CF131" i="10" s="1"/>
  <c r="CG131" i="10" a="1"/>
  <c r="CG131" i="10" s="1"/>
  <c r="CH131" i="10" a="1"/>
  <c r="CH131" i="10" s="1"/>
  <c r="CI131" i="10" a="1"/>
  <c r="CI131" i="10" s="1"/>
  <c r="CA48" i="10" a="1"/>
  <c r="CA48" i="10" s="1"/>
  <c r="CB48" i="10" a="1"/>
  <c r="CB48" i="10" s="1"/>
  <c r="CC48" i="10" a="1"/>
  <c r="CC48" i="10" s="1"/>
  <c r="CE48" i="10" a="1"/>
  <c r="CE48" i="10" s="1"/>
  <c r="CF48" i="10" a="1"/>
  <c r="CF48" i="10" s="1"/>
  <c r="CG48" i="10" a="1"/>
  <c r="CG48" i="10" s="1"/>
  <c r="CH48" i="10" a="1"/>
  <c r="CH48" i="10" s="1"/>
  <c r="CI48" i="10" a="1"/>
  <c r="CI48" i="10" s="1"/>
  <c r="BY67" i="10" a="1"/>
  <c r="BY67" i="10" s="1"/>
  <c r="BZ67" i="10" a="1"/>
  <c r="BZ67" i="10" s="1"/>
  <c r="CB67" i="10" a="1"/>
  <c r="CB67" i="10" s="1"/>
  <c r="CG67" i="10" a="1"/>
  <c r="CG67" i="10" s="1"/>
  <c r="CH67" i="10" a="1"/>
  <c r="CH67" i="10" s="1"/>
  <c r="CI67" i="10" a="1"/>
  <c r="CI67" i="10" s="1"/>
  <c r="CA86" i="10" a="1"/>
  <c r="CA86" i="10" s="1"/>
  <c r="CB86" i="10" a="1"/>
  <c r="CB86" i="10" s="1"/>
  <c r="CC86" i="10" a="1"/>
  <c r="CC86" i="10" s="1"/>
  <c r="CE86" i="10" a="1"/>
  <c r="CE86" i="10" s="1"/>
  <c r="CF86" i="10" a="1"/>
  <c r="CF86" i="10" s="1"/>
  <c r="CG86" i="10" a="1"/>
  <c r="CG86" i="10" s="1"/>
  <c r="CH86" i="10" a="1"/>
  <c r="CH86" i="10" s="1"/>
  <c r="CI86" i="10" a="1"/>
  <c r="CI86" i="10" s="1"/>
  <c r="BZ29" i="10" a="1"/>
  <c r="BZ29" i="10" s="1"/>
  <c r="CC29" i="10" a="1"/>
  <c r="CC29" i="10" s="1"/>
  <c r="CD29" i="10" a="1"/>
  <c r="CD29" i="10" s="1"/>
  <c r="CF29" i="10" a="1"/>
  <c r="CF29" i="10" s="1"/>
  <c r="CG29" i="10" a="1"/>
  <c r="CG29" i="10" s="1"/>
  <c r="CI29" i="10" a="1"/>
  <c r="CI29" i="10" s="1"/>
  <c r="BY29" i="10" a="1"/>
  <c r="BY29" i="10" s="1"/>
  <c r="AD5" i="10"/>
  <c r="AD6" i="10"/>
  <c r="AD7" i="10"/>
  <c r="AD8" i="10"/>
  <c r="AD9" i="10"/>
  <c r="AD10" i="10"/>
  <c r="AD11" i="10"/>
  <c r="AD12" i="10"/>
  <c r="AD13" i="10"/>
  <c r="AD14" i="10"/>
  <c r="AD4" i="10"/>
  <c r="S5" i="10"/>
  <c r="S6" i="10"/>
  <c r="S7" i="10"/>
  <c r="S8" i="10"/>
  <c r="S9" i="10"/>
  <c r="S10" i="10"/>
  <c r="S11" i="10"/>
  <c r="S12" i="10"/>
  <c r="S13" i="10"/>
  <c r="S14" i="10"/>
  <c r="S4" i="10"/>
  <c r="CM48" i="10" a="1"/>
  <c r="CM48" i="10" s="1"/>
  <c r="CN48" i="10" a="1"/>
  <c r="CN48" i="10" s="1"/>
  <c r="CO48" i="10" a="1"/>
  <c r="CO48" i="10" s="1"/>
  <c r="CQ48" i="10" a="1"/>
  <c r="CQ48" i="10" s="1"/>
  <c r="CR48" i="10" a="1"/>
  <c r="CR48" i="10" s="1"/>
  <c r="CS48" i="10" a="1"/>
  <c r="CS48" i="10" s="1"/>
  <c r="CT48" i="10" a="1"/>
  <c r="CT48" i="10" s="1"/>
  <c r="CU48" i="10" a="1"/>
  <c r="CU48" i="10" s="1"/>
  <c r="G101" i="10"/>
  <c r="G102" i="10"/>
  <c r="G103" i="10"/>
  <c r="G104" i="10"/>
  <c r="G69" i="10"/>
  <c r="G70" i="10"/>
  <c r="G71" i="10"/>
  <c r="G72" i="10"/>
  <c r="G73" i="10"/>
  <c r="G74" i="10"/>
  <c r="G75" i="10"/>
  <c r="G76" i="10"/>
  <c r="G77" i="10"/>
  <c r="G78" i="10"/>
  <c r="G79" i="10"/>
  <c r="G80" i="10"/>
  <c r="G81" i="10"/>
  <c r="G82" i="10"/>
  <c r="G83" i="10"/>
  <c r="G84" i="10"/>
  <c r="G85" i="10"/>
  <c r="G57" i="10"/>
  <c r="G58" i="10"/>
  <c r="G59" i="10"/>
  <c r="G60" i="10"/>
  <c r="G61" i="10"/>
  <c r="G62" i="10"/>
  <c r="G63" i="10"/>
  <c r="G64" i="10"/>
  <c r="G65" i="10"/>
  <c r="G66" i="10"/>
  <c r="G47" i="10"/>
  <c r="AL30" i="10"/>
  <c r="AM30" i="10"/>
  <c r="AN30" i="10"/>
  <c r="AO30" i="10"/>
  <c r="AP30" i="10"/>
  <c r="AQ30" i="10"/>
  <c r="AR30" i="10"/>
  <c r="AS30" i="10"/>
  <c r="AT30" i="10"/>
  <c r="AU30" i="10"/>
  <c r="AV30" i="10"/>
  <c r="AL31" i="10"/>
  <c r="AM31" i="10"/>
  <c r="AN31" i="10"/>
  <c r="AO31" i="10"/>
  <c r="AP31" i="10"/>
  <c r="AQ31" i="10"/>
  <c r="AR31" i="10"/>
  <c r="AS31" i="10"/>
  <c r="AT31" i="10"/>
  <c r="AU31" i="10"/>
  <c r="AV31" i="10"/>
  <c r="AL32" i="10"/>
  <c r="AM32" i="10"/>
  <c r="AN32" i="10"/>
  <c r="AO32" i="10"/>
  <c r="AP32" i="10"/>
  <c r="AQ32" i="10"/>
  <c r="AR32" i="10"/>
  <c r="AS32" i="10"/>
  <c r="AT32" i="10"/>
  <c r="AU32" i="10"/>
  <c r="AV32" i="10"/>
  <c r="AL33" i="10"/>
  <c r="AM33" i="10"/>
  <c r="AN33" i="10"/>
  <c r="AO33" i="10"/>
  <c r="AP33" i="10"/>
  <c r="AQ33" i="10"/>
  <c r="AR33" i="10"/>
  <c r="AS33" i="10"/>
  <c r="AT33" i="10"/>
  <c r="AU33" i="10"/>
  <c r="AV33" i="10"/>
  <c r="AL34" i="10"/>
  <c r="AM34" i="10"/>
  <c r="AN34" i="10"/>
  <c r="AO34" i="10"/>
  <c r="AP34" i="10"/>
  <c r="AQ34" i="10"/>
  <c r="AR34" i="10"/>
  <c r="AS34" i="10"/>
  <c r="AT34" i="10"/>
  <c r="AU34" i="10"/>
  <c r="AV34" i="10"/>
  <c r="AL35" i="10"/>
  <c r="AM35" i="10"/>
  <c r="AN35" i="10"/>
  <c r="AO35" i="10"/>
  <c r="AP35" i="10"/>
  <c r="AQ35" i="10"/>
  <c r="AR35" i="10"/>
  <c r="AS35" i="10"/>
  <c r="AT35" i="10"/>
  <c r="AU35" i="10"/>
  <c r="AV35" i="10"/>
  <c r="AL36" i="10"/>
  <c r="AM36" i="10"/>
  <c r="AN36" i="10"/>
  <c r="AO36" i="10"/>
  <c r="AP36" i="10"/>
  <c r="AQ36" i="10"/>
  <c r="AR36" i="10"/>
  <c r="AS36" i="10"/>
  <c r="AT36" i="10"/>
  <c r="AU36" i="10"/>
  <c r="AV36" i="10"/>
  <c r="AL37" i="10"/>
  <c r="AM37" i="10"/>
  <c r="AN37" i="10"/>
  <c r="AO37" i="10"/>
  <c r="AP37" i="10"/>
  <c r="AQ37" i="10"/>
  <c r="AR37" i="10"/>
  <c r="AS37" i="10"/>
  <c r="AT37" i="10"/>
  <c r="AU37" i="10"/>
  <c r="AV37" i="10"/>
  <c r="AL38" i="10"/>
  <c r="AM38" i="10"/>
  <c r="AN38" i="10"/>
  <c r="AO38" i="10"/>
  <c r="AP38" i="10"/>
  <c r="AQ38" i="10"/>
  <c r="AR38" i="10"/>
  <c r="AS38" i="10"/>
  <c r="AT38" i="10"/>
  <c r="AU38" i="10"/>
  <c r="AV38" i="10"/>
  <c r="AL39" i="10"/>
  <c r="AM39" i="10"/>
  <c r="AN39" i="10"/>
  <c r="AO39" i="10"/>
  <c r="AP39" i="10"/>
  <c r="AQ39" i="10"/>
  <c r="AR39" i="10"/>
  <c r="AS39" i="10"/>
  <c r="AT39" i="10"/>
  <c r="AU39" i="10"/>
  <c r="AV39" i="10"/>
  <c r="AL40" i="10"/>
  <c r="AM40" i="10"/>
  <c r="AN40" i="10"/>
  <c r="AO40" i="10"/>
  <c r="AP40" i="10"/>
  <c r="AQ40" i="10"/>
  <c r="AR40" i="10"/>
  <c r="AS40" i="10"/>
  <c r="AT40" i="10"/>
  <c r="AU40" i="10"/>
  <c r="AV40" i="10"/>
  <c r="AL41" i="10"/>
  <c r="AM41" i="10"/>
  <c r="AN41" i="10"/>
  <c r="AO41" i="10"/>
  <c r="AP41" i="10"/>
  <c r="AQ41" i="10"/>
  <c r="AR41" i="10"/>
  <c r="AS41" i="10"/>
  <c r="AT41" i="10"/>
  <c r="AU41" i="10"/>
  <c r="AV41" i="10"/>
  <c r="AL42" i="10"/>
  <c r="AM42" i="10"/>
  <c r="AN42" i="10"/>
  <c r="AO42" i="10"/>
  <c r="AP42" i="10"/>
  <c r="AQ42" i="10"/>
  <c r="AR42" i="10"/>
  <c r="AS42" i="10"/>
  <c r="AT42" i="10"/>
  <c r="AU42" i="10"/>
  <c r="AV42" i="10"/>
  <c r="AL43" i="10"/>
  <c r="AM43" i="10"/>
  <c r="AN43" i="10"/>
  <c r="AO43" i="10"/>
  <c r="AP43" i="10"/>
  <c r="AQ43" i="10"/>
  <c r="AR43" i="10"/>
  <c r="AS43" i="10"/>
  <c r="AT43" i="10"/>
  <c r="AU43" i="10"/>
  <c r="AV43" i="10"/>
  <c r="AL44" i="10"/>
  <c r="AM44" i="10"/>
  <c r="AN44" i="10"/>
  <c r="AO44" i="10"/>
  <c r="AP44" i="10"/>
  <c r="AQ44" i="10"/>
  <c r="AR44" i="10"/>
  <c r="AS44" i="10"/>
  <c r="AT44" i="10"/>
  <c r="AU44" i="10"/>
  <c r="AV44" i="10"/>
  <c r="AL45" i="10"/>
  <c r="AM45" i="10"/>
  <c r="AN45" i="10"/>
  <c r="AO45" i="10"/>
  <c r="AP45" i="10"/>
  <c r="AQ45" i="10"/>
  <c r="AR45" i="10"/>
  <c r="AS45" i="10"/>
  <c r="AT45" i="10"/>
  <c r="AU45" i="10"/>
  <c r="AV45" i="10"/>
  <c r="AL46" i="10"/>
  <c r="AM46" i="10"/>
  <c r="AN46" i="10"/>
  <c r="AO46" i="10"/>
  <c r="AP46" i="10"/>
  <c r="AQ46" i="10"/>
  <c r="AR46" i="10"/>
  <c r="AS46" i="10"/>
  <c r="AT46" i="10"/>
  <c r="AU46" i="10"/>
  <c r="AV46" i="10"/>
  <c r="AL47" i="10"/>
  <c r="AM47" i="10"/>
  <c r="AN47" i="10"/>
  <c r="AO47" i="10"/>
  <c r="AP47" i="10"/>
  <c r="AQ47" i="10"/>
  <c r="AR47" i="10"/>
  <c r="AS47" i="10"/>
  <c r="AT47" i="10"/>
  <c r="AU47" i="10"/>
  <c r="AV47" i="10"/>
  <c r="AL48" i="10"/>
  <c r="AM48" i="10"/>
  <c r="AN48" i="10"/>
  <c r="AO48" i="10"/>
  <c r="AP48" i="10"/>
  <c r="AQ48" i="10"/>
  <c r="AR48" i="10"/>
  <c r="AS48" i="10"/>
  <c r="AT48" i="10"/>
  <c r="AU48" i="10"/>
  <c r="AV48" i="10"/>
  <c r="BA48" i="10" a="1"/>
  <c r="BA48" i="10" s="1"/>
  <c r="BB48" i="10" a="1"/>
  <c r="BB48" i="10" s="1"/>
  <c r="BD48" i="10" a="1"/>
  <c r="BD48" i="10" s="1"/>
  <c r="BF48" i="10" a="1"/>
  <c r="BF48" i="10" s="1"/>
  <c r="BH48" i="10" a="1"/>
  <c r="BH48" i="10" s="1"/>
  <c r="BJ48" i="10" a="1"/>
  <c r="BJ48" i="10" s="1"/>
  <c r="BK48" i="10" a="1"/>
  <c r="BK48" i="10" s="1"/>
  <c r="BM48" i="10" a="1"/>
  <c r="BM48" i="10" s="1"/>
  <c r="BN48" i="10" a="1"/>
  <c r="BN48" i="10" s="1"/>
  <c r="BP48" i="10" a="1"/>
  <c r="BP48" i="10" s="1"/>
  <c r="BR48" i="10" a="1"/>
  <c r="BR48" i="10" s="1"/>
  <c r="BT48" i="10" a="1"/>
  <c r="BT48" i="10" s="1"/>
  <c r="BV48" i="10" a="1"/>
  <c r="BV48" i="10" s="1"/>
  <c r="BW48" i="10" a="1"/>
  <c r="BW48" i="10" s="1"/>
  <c r="AL49" i="10"/>
  <c r="AM49" i="10"/>
  <c r="AN49" i="10"/>
  <c r="AO49" i="10"/>
  <c r="AP49" i="10"/>
  <c r="AQ49" i="10"/>
  <c r="AR49" i="10"/>
  <c r="AS49" i="10"/>
  <c r="AT49" i="10"/>
  <c r="AU49" i="10"/>
  <c r="AV49" i="10"/>
  <c r="AL50" i="10"/>
  <c r="AM50" i="10"/>
  <c r="AN50" i="10"/>
  <c r="AO50" i="10"/>
  <c r="AP50" i="10"/>
  <c r="AQ50" i="10"/>
  <c r="AR50" i="10"/>
  <c r="AS50" i="10"/>
  <c r="AT50" i="10"/>
  <c r="AU50" i="10"/>
  <c r="AV50" i="10"/>
  <c r="AL51" i="10"/>
  <c r="AM51" i="10"/>
  <c r="AN51" i="10"/>
  <c r="AO51" i="10"/>
  <c r="AP51" i="10"/>
  <c r="AQ51" i="10"/>
  <c r="AR51" i="10"/>
  <c r="AS51" i="10"/>
  <c r="AT51" i="10"/>
  <c r="AU51" i="10"/>
  <c r="AV51" i="10"/>
  <c r="AL52" i="10"/>
  <c r="AM52" i="10"/>
  <c r="AN52" i="10"/>
  <c r="AO52" i="10"/>
  <c r="AP52" i="10"/>
  <c r="AQ52" i="10"/>
  <c r="AR52" i="10"/>
  <c r="AS52" i="10"/>
  <c r="AT52" i="10"/>
  <c r="AU52" i="10"/>
  <c r="AV52" i="10"/>
  <c r="AL53" i="10"/>
  <c r="AM53" i="10"/>
  <c r="AN53" i="10"/>
  <c r="AO53" i="10"/>
  <c r="AP53" i="10"/>
  <c r="AQ53" i="10"/>
  <c r="AR53" i="10"/>
  <c r="AS53" i="10"/>
  <c r="AT53" i="10"/>
  <c r="AU53" i="10"/>
  <c r="AV53" i="10"/>
  <c r="AL54" i="10"/>
  <c r="AM54" i="10"/>
  <c r="AN54" i="10"/>
  <c r="AO54" i="10"/>
  <c r="AP54" i="10"/>
  <c r="AQ54" i="10"/>
  <c r="AR54" i="10"/>
  <c r="AS54" i="10"/>
  <c r="AT54" i="10"/>
  <c r="AU54" i="10"/>
  <c r="AV54" i="10"/>
  <c r="AL55" i="10"/>
  <c r="AM55" i="10"/>
  <c r="AN55" i="10"/>
  <c r="AO55" i="10"/>
  <c r="AP55" i="10"/>
  <c r="AQ55" i="10"/>
  <c r="AR55" i="10"/>
  <c r="AS55" i="10"/>
  <c r="AT55" i="10"/>
  <c r="AU55" i="10"/>
  <c r="AV55" i="10"/>
  <c r="AL56" i="10"/>
  <c r="AM56" i="10"/>
  <c r="AN56" i="10"/>
  <c r="AO56" i="10"/>
  <c r="AP56" i="10"/>
  <c r="AQ56" i="10"/>
  <c r="AR56" i="10"/>
  <c r="AS56" i="10"/>
  <c r="AT56" i="10"/>
  <c r="AU56" i="10"/>
  <c r="AV56" i="10"/>
  <c r="AL57" i="10"/>
  <c r="AM57" i="10"/>
  <c r="AN57" i="10"/>
  <c r="AO57" i="10"/>
  <c r="AP57" i="10"/>
  <c r="AQ57" i="10"/>
  <c r="AR57" i="10"/>
  <c r="AS57" i="10"/>
  <c r="AT57" i="10"/>
  <c r="AU57" i="10"/>
  <c r="AV57" i="10"/>
  <c r="AL58" i="10"/>
  <c r="AM58" i="10"/>
  <c r="AN58" i="10"/>
  <c r="AO58" i="10"/>
  <c r="AP58" i="10"/>
  <c r="AQ58" i="10"/>
  <c r="AR58" i="10"/>
  <c r="AS58" i="10"/>
  <c r="AT58" i="10"/>
  <c r="AU58" i="10"/>
  <c r="AV58" i="10"/>
  <c r="AL59" i="10"/>
  <c r="AM59" i="10"/>
  <c r="AN59" i="10"/>
  <c r="AO59" i="10"/>
  <c r="AP59" i="10"/>
  <c r="AQ59" i="10"/>
  <c r="AR59" i="10"/>
  <c r="AS59" i="10"/>
  <c r="AT59" i="10"/>
  <c r="AU59" i="10"/>
  <c r="AV59" i="10"/>
  <c r="AL60" i="10"/>
  <c r="AM60" i="10"/>
  <c r="AN60" i="10"/>
  <c r="AO60" i="10"/>
  <c r="AP60" i="10"/>
  <c r="AQ60" i="10"/>
  <c r="AR60" i="10"/>
  <c r="AS60" i="10"/>
  <c r="AT60" i="10"/>
  <c r="AU60" i="10"/>
  <c r="AV60" i="10"/>
  <c r="AL61" i="10"/>
  <c r="AM61" i="10"/>
  <c r="AN61" i="10"/>
  <c r="AO61" i="10"/>
  <c r="AP61" i="10"/>
  <c r="AQ61" i="10"/>
  <c r="AR61" i="10"/>
  <c r="AS61" i="10"/>
  <c r="AT61" i="10"/>
  <c r="AU61" i="10"/>
  <c r="AV61" i="10"/>
  <c r="AL62" i="10"/>
  <c r="AM62" i="10"/>
  <c r="AN62" i="10"/>
  <c r="AO62" i="10"/>
  <c r="AP62" i="10"/>
  <c r="AQ62" i="10"/>
  <c r="AR62" i="10"/>
  <c r="AS62" i="10"/>
  <c r="AT62" i="10"/>
  <c r="AU62" i="10"/>
  <c r="AV62" i="10"/>
  <c r="AL63" i="10"/>
  <c r="AM63" i="10"/>
  <c r="AN63" i="10"/>
  <c r="AO63" i="10"/>
  <c r="AP63" i="10"/>
  <c r="AQ63" i="10"/>
  <c r="AR63" i="10"/>
  <c r="AS63" i="10"/>
  <c r="AT63" i="10"/>
  <c r="AU63" i="10"/>
  <c r="AV63" i="10"/>
  <c r="AL64" i="10"/>
  <c r="AM64" i="10"/>
  <c r="AN64" i="10"/>
  <c r="AO64" i="10"/>
  <c r="AP64" i="10"/>
  <c r="AQ64" i="10"/>
  <c r="AR64" i="10"/>
  <c r="AS64" i="10"/>
  <c r="AT64" i="10"/>
  <c r="AU64" i="10"/>
  <c r="AV64" i="10"/>
  <c r="AL65" i="10"/>
  <c r="AM65" i="10"/>
  <c r="AN65" i="10"/>
  <c r="AO65" i="10"/>
  <c r="AP65" i="10"/>
  <c r="AQ65" i="10"/>
  <c r="AR65" i="10"/>
  <c r="AS65" i="10"/>
  <c r="AT65" i="10"/>
  <c r="AU65" i="10"/>
  <c r="AV65" i="10"/>
  <c r="AL66" i="10"/>
  <c r="AM66" i="10"/>
  <c r="AN66" i="10"/>
  <c r="AO66" i="10"/>
  <c r="AP66" i="10"/>
  <c r="AQ66" i="10"/>
  <c r="AR66" i="10"/>
  <c r="AS66" i="10"/>
  <c r="AT66" i="10"/>
  <c r="AU66" i="10"/>
  <c r="AV66" i="10"/>
  <c r="AL67" i="10"/>
  <c r="AM67" i="10"/>
  <c r="AN67" i="10"/>
  <c r="AO67" i="10"/>
  <c r="AP67" i="10"/>
  <c r="AQ67" i="10"/>
  <c r="AR67" i="10"/>
  <c r="AS67" i="10"/>
  <c r="AT67" i="10"/>
  <c r="AU67" i="10"/>
  <c r="AV67" i="10"/>
  <c r="BC67" i="10" a="1"/>
  <c r="BC67" i="10" s="1"/>
  <c r="BD67" i="10" a="1"/>
  <c r="BD67" i="10" s="1"/>
  <c r="BE67" i="10" a="1"/>
  <c r="BE67" i="10" s="1"/>
  <c r="BF67" i="10" a="1"/>
  <c r="BF67" i="10" s="1"/>
  <c r="BG67" i="10" a="1"/>
  <c r="BG67" i="10" s="1"/>
  <c r="BH67" i="10" a="1"/>
  <c r="BH67" i="10" s="1"/>
  <c r="BI67" i="10" a="1"/>
  <c r="BI67" i="10" s="1"/>
  <c r="BJ67" i="10" a="1"/>
  <c r="BJ67" i="10" s="1"/>
  <c r="BK67" i="10" a="1"/>
  <c r="BK67" i="10" s="1"/>
  <c r="BO67" i="10" a="1"/>
  <c r="BO67" i="10" s="1"/>
  <c r="BP67" i="10" a="1"/>
  <c r="BP67" i="10" s="1"/>
  <c r="BQ67" i="10" a="1"/>
  <c r="BQ67" i="10" s="1"/>
  <c r="BR67" i="10" a="1"/>
  <c r="BR67" i="10" s="1"/>
  <c r="BS67" i="10" a="1"/>
  <c r="BS67" i="10" s="1"/>
  <c r="BT67" i="10" a="1"/>
  <c r="BT67" i="10" s="1"/>
  <c r="BU67" i="10" a="1"/>
  <c r="BU67" i="10" s="1"/>
  <c r="BV67" i="10" a="1"/>
  <c r="BV67" i="10" s="1"/>
  <c r="BW67" i="10" a="1"/>
  <c r="BW67" i="10" s="1"/>
  <c r="CK67" i="10" a="1"/>
  <c r="CK67" i="10" s="1"/>
  <c r="CL67" i="10" a="1"/>
  <c r="CL67" i="10" s="1"/>
  <c r="CN67" i="10" a="1"/>
  <c r="CN67" i="10" s="1"/>
  <c r="CS67" i="10" a="1"/>
  <c r="CS67" i="10" s="1"/>
  <c r="CT67" i="10" a="1"/>
  <c r="CT67" i="10" s="1"/>
  <c r="CU67" i="10" a="1"/>
  <c r="CU67" i="10" s="1"/>
  <c r="AL68" i="10"/>
  <c r="AM68" i="10"/>
  <c r="AN68" i="10"/>
  <c r="AO68" i="10"/>
  <c r="AP68" i="10"/>
  <c r="AQ68" i="10"/>
  <c r="AR68" i="10"/>
  <c r="AS68" i="10"/>
  <c r="AT68" i="10"/>
  <c r="AU68" i="10"/>
  <c r="AV68" i="10"/>
  <c r="AL69" i="10"/>
  <c r="AM69" i="10"/>
  <c r="AN69" i="10"/>
  <c r="AO69" i="10"/>
  <c r="AP69" i="10"/>
  <c r="AQ69" i="10"/>
  <c r="AR69" i="10"/>
  <c r="AS69" i="10"/>
  <c r="AT69" i="10"/>
  <c r="AU69" i="10"/>
  <c r="AV69" i="10"/>
  <c r="AL70" i="10"/>
  <c r="AM70" i="10"/>
  <c r="AN70" i="10"/>
  <c r="AO70" i="10"/>
  <c r="AP70" i="10"/>
  <c r="AQ70" i="10"/>
  <c r="AR70" i="10"/>
  <c r="AS70" i="10"/>
  <c r="AT70" i="10"/>
  <c r="AU70" i="10"/>
  <c r="AV70" i="10"/>
  <c r="AL71" i="10"/>
  <c r="AM71" i="10"/>
  <c r="AN71" i="10"/>
  <c r="AO71" i="10"/>
  <c r="AP71" i="10"/>
  <c r="AQ71" i="10"/>
  <c r="AR71" i="10"/>
  <c r="AS71" i="10"/>
  <c r="AT71" i="10"/>
  <c r="AU71" i="10"/>
  <c r="AV71" i="10"/>
  <c r="AL72" i="10"/>
  <c r="AM72" i="10"/>
  <c r="AN72" i="10"/>
  <c r="AO72" i="10"/>
  <c r="AP72" i="10"/>
  <c r="AQ72" i="10"/>
  <c r="AR72" i="10"/>
  <c r="AS72" i="10"/>
  <c r="AT72" i="10"/>
  <c r="AU72" i="10"/>
  <c r="AV72" i="10"/>
  <c r="AL73" i="10"/>
  <c r="AM73" i="10"/>
  <c r="AN73" i="10"/>
  <c r="AO73" i="10"/>
  <c r="AP73" i="10"/>
  <c r="AQ73" i="10"/>
  <c r="AR73" i="10"/>
  <c r="AS73" i="10"/>
  <c r="AT73" i="10"/>
  <c r="AU73" i="10"/>
  <c r="AV73" i="10"/>
  <c r="AL74" i="10"/>
  <c r="AM74" i="10"/>
  <c r="AN74" i="10"/>
  <c r="AO74" i="10"/>
  <c r="AP74" i="10"/>
  <c r="AQ74" i="10"/>
  <c r="AR74" i="10"/>
  <c r="AS74" i="10"/>
  <c r="AT74" i="10"/>
  <c r="AU74" i="10"/>
  <c r="AV74" i="10"/>
  <c r="AL75" i="10"/>
  <c r="AM75" i="10"/>
  <c r="AN75" i="10"/>
  <c r="AO75" i="10"/>
  <c r="AP75" i="10"/>
  <c r="AQ75" i="10"/>
  <c r="AR75" i="10"/>
  <c r="AS75" i="10"/>
  <c r="AT75" i="10"/>
  <c r="AU75" i="10"/>
  <c r="AV75" i="10"/>
  <c r="AL76" i="10"/>
  <c r="AM76" i="10"/>
  <c r="AN76" i="10"/>
  <c r="AO76" i="10"/>
  <c r="AP76" i="10"/>
  <c r="AQ76" i="10"/>
  <c r="AR76" i="10"/>
  <c r="AS76" i="10"/>
  <c r="AT76" i="10"/>
  <c r="AU76" i="10"/>
  <c r="AV76" i="10"/>
  <c r="AL77" i="10"/>
  <c r="AM77" i="10"/>
  <c r="AN77" i="10"/>
  <c r="AO77" i="10"/>
  <c r="AP77" i="10"/>
  <c r="AQ77" i="10"/>
  <c r="AR77" i="10"/>
  <c r="AS77" i="10"/>
  <c r="AT77" i="10"/>
  <c r="AU77" i="10"/>
  <c r="AV77" i="10"/>
  <c r="AL78" i="10"/>
  <c r="AM78" i="10"/>
  <c r="AN78" i="10"/>
  <c r="AO78" i="10"/>
  <c r="AP78" i="10"/>
  <c r="AQ78" i="10"/>
  <c r="AR78" i="10"/>
  <c r="AS78" i="10"/>
  <c r="AT78" i="10"/>
  <c r="AU78" i="10"/>
  <c r="AV78" i="10"/>
  <c r="AL79" i="10"/>
  <c r="AM79" i="10"/>
  <c r="AN79" i="10"/>
  <c r="AO79" i="10"/>
  <c r="AP79" i="10"/>
  <c r="AQ79" i="10"/>
  <c r="AR79" i="10"/>
  <c r="AS79" i="10"/>
  <c r="AT79" i="10"/>
  <c r="AU79" i="10"/>
  <c r="AV79" i="10"/>
  <c r="AL80" i="10"/>
  <c r="AM80" i="10"/>
  <c r="AN80" i="10"/>
  <c r="AO80" i="10"/>
  <c r="AP80" i="10"/>
  <c r="AQ80" i="10"/>
  <c r="AR80" i="10"/>
  <c r="AS80" i="10"/>
  <c r="AT80" i="10"/>
  <c r="AU80" i="10"/>
  <c r="AV80" i="10"/>
  <c r="AL81" i="10"/>
  <c r="AM81" i="10"/>
  <c r="AN81" i="10"/>
  <c r="AO81" i="10"/>
  <c r="AP81" i="10"/>
  <c r="AQ81" i="10"/>
  <c r="AR81" i="10"/>
  <c r="AS81" i="10"/>
  <c r="AT81" i="10"/>
  <c r="AU81" i="10"/>
  <c r="AV81" i="10"/>
  <c r="AL82" i="10"/>
  <c r="AM82" i="10"/>
  <c r="AN82" i="10"/>
  <c r="AO82" i="10"/>
  <c r="AP82" i="10"/>
  <c r="AQ82" i="10"/>
  <c r="AR82" i="10"/>
  <c r="AS82" i="10"/>
  <c r="AT82" i="10"/>
  <c r="AU82" i="10"/>
  <c r="AV82" i="10"/>
  <c r="AL83" i="10"/>
  <c r="AM83" i="10"/>
  <c r="AN83" i="10"/>
  <c r="AO83" i="10"/>
  <c r="AP83" i="10"/>
  <c r="AQ83" i="10"/>
  <c r="AR83" i="10"/>
  <c r="AS83" i="10"/>
  <c r="AT83" i="10"/>
  <c r="AU83" i="10"/>
  <c r="AV83" i="10"/>
  <c r="AL84" i="10"/>
  <c r="AM84" i="10"/>
  <c r="AN84" i="10"/>
  <c r="AO84" i="10"/>
  <c r="AP84" i="10"/>
  <c r="AQ84" i="10"/>
  <c r="AR84" i="10"/>
  <c r="AS84" i="10"/>
  <c r="AT84" i="10"/>
  <c r="AU84" i="10"/>
  <c r="AV84" i="10"/>
  <c r="AL85" i="10"/>
  <c r="AM85" i="10"/>
  <c r="AN85" i="10"/>
  <c r="AO85" i="10"/>
  <c r="AP85" i="10"/>
  <c r="AQ85" i="10"/>
  <c r="AR85" i="10"/>
  <c r="AS85" i="10"/>
  <c r="AT85" i="10"/>
  <c r="AU85" i="10"/>
  <c r="AV85" i="10"/>
  <c r="AL86" i="10"/>
  <c r="AM86" i="10"/>
  <c r="AN86" i="10"/>
  <c r="AO86" i="10"/>
  <c r="AP86" i="10"/>
  <c r="AQ86" i="10"/>
  <c r="AR86" i="10"/>
  <c r="AS86" i="10"/>
  <c r="AT86" i="10"/>
  <c r="AU86" i="10"/>
  <c r="AV86" i="10"/>
  <c r="BA86" i="10" a="1"/>
  <c r="BA86" i="10" s="1"/>
  <c r="BB86" i="10" a="1"/>
  <c r="BB86" i="10" s="1"/>
  <c r="BD86" i="10" a="1"/>
  <c r="BD86" i="10" s="1"/>
  <c r="BF86" i="10" a="1"/>
  <c r="BF86" i="10" s="1"/>
  <c r="BH86" i="10" a="1"/>
  <c r="BH86" i="10" s="1"/>
  <c r="BI86" i="10" a="1"/>
  <c r="BI86" i="10" s="1"/>
  <c r="BM86" i="10" a="1"/>
  <c r="BM86" i="10" s="1"/>
  <c r="BN86" i="10" a="1"/>
  <c r="BN86" i="10" s="1"/>
  <c r="BP86" i="10" a="1"/>
  <c r="BP86" i="10" s="1"/>
  <c r="BR86" i="10" a="1"/>
  <c r="BR86" i="10" s="1"/>
  <c r="BT86" i="10" a="1"/>
  <c r="BT86" i="10" s="1"/>
  <c r="BU86" i="10" a="1"/>
  <c r="BU86" i="10" s="1"/>
  <c r="CM86" i="10" a="1"/>
  <c r="CM86" i="10" s="1"/>
  <c r="CN86" i="10" a="1"/>
  <c r="CN86" i="10" s="1"/>
  <c r="CO86" i="10" a="1"/>
  <c r="CO86" i="10" s="1"/>
  <c r="CQ86" i="10" a="1"/>
  <c r="CQ86" i="10" s="1"/>
  <c r="CR86" i="10" a="1"/>
  <c r="CR86" i="10" s="1"/>
  <c r="CS86" i="10" a="1"/>
  <c r="CS86" i="10" s="1"/>
  <c r="CT86" i="10" a="1"/>
  <c r="CT86" i="10" s="1"/>
  <c r="CU86" i="10" a="1"/>
  <c r="CU86" i="10" s="1"/>
  <c r="AL87" i="10"/>
  <c r="AM87" i="10"/>
  <c r="AN87" i="10"/>
  <c r="AO87" i="10"/>
  <c r="AP87" i="10"/>
  <c r="AQ87" i="10"/>
  <c r="AR87" i="10"/>
  <c r="AS87" i="10"/>
  <c r="AT87" i="10"/>
  <c r="AU87" i="10"/>
  <c r="AV87" i="10"/>
  <c r="AL88" i="10"/>
  <c r="AM88" i="10"/>
  <c r="AN88" i="10"/>
  <c r="AO88" i="10"/>
  <c r="AP88" i="10"/>
  <c r="AQ88" i="10"/>
  <c r="AR88" i="10"/>
  <c r="AS88" i="10"/>
  <c r="AT88" i="10"/>
  <c r="AU88" i="10"/>
  <c r="AV88" i="10"/>
  <c r="AL89" i="10"/>
  <c r="AM89" i="10"/>
  <c r="AN89" i="10"/>
  <c r="AO89" i="10"/>
  <c r="AP89" i="10"/>
  <c r="AQ89" i="10"/>
  <c r="AR89" i="10"/>
  <c r="AS89" i="10"/>
  <c r="AT89" i="10"/>
  <c r="AU89" i="10"/>
  <c r="AV89" i="10"/>
  <c r="AL90" i="10"/>
  <c r="AM90" i="10"/>
  <c r="AN90" i="10"/>
  <c r="AO90" i="10"/>
  <c r="AP90" i="10"/>
  <c r="AQ90" i="10"/>
  <c r="AR90" i="10"/>
  <c r="AS90" i="10"/>
  <c r="AT90" i="10"/>
  <c r="AU90" i="10"/>
  <c r="AV90" i="10"/>
  <c r="AL91" i="10"/>
  <c r="AM91" i="10"/>
  <c r="AN91" i="10"/>
  <c r="AO91" i="10"/>
  <c r="AP91" i="10"/>
  <c r="AQ91" i="10"/>
  <c r="AR91" i="10"/>
  <c r="AS91" i="10"/>
  <c r="AT91" i="10"/>
  <c r="AU91" i="10"/>
  <c r="AV91" i="10"/>
  <c r="AL92" i="10"/>
  <c r="AM92" i="10"/>
  <c r="AN92" i="10"/>
  <c r="AO92" i="10"/>
  <c r="AP92" i="10"/>
  <c r="AQ92" i="10"/>
  <c r="AR92" i="10"/>
  <c r="AS92" i="10"/>
  <c r="AT92" i="10"/>
  <c r="AU92" i="10"/>
  <c r="AV92" i="10"/>
  <c r="AL93" i="10"/>
  <c r="AM93" i="10"/>
  <c r="AN93" i="10"/>
  <c r="AO93" i="10"/>
  <c r="AP93" i="10"/>
  <c r="AQ93" i="10"/>
  <c r="AR93" i="10"/>
  <c r="AS93" i="10"/>
  <c r="AT93" i="10"/>
  <c r="AU93" i="10"/>
  <c r="AV93" i="10"/>
  <c r="AL94" i="10"/>
  <c r="AM94" i="10"/>
  <c r="AN94" i="10"/>
  <c r="AO94" i="10"/>
  <c r="AP94" i="10"/>
  <c r="AQ94" i="10"/>
  <c r="AR94" i="10"/>
  <c r="AS94" i="10"/>
  <c r="AT94" i="10"/>
  <c r="AU94" i="10"/>
  <c r="AV94" i="10"/>
  <c r="AL95" i="10"/>
  <c r="AM95" i="10"/>
  <c r="AN95" i="10"/>
  <c r="AO95" i="10"/>
  <c r="AP95" i="10"/>
  <c r="AQ95" i="10"/>
  <c r="AR95" i="10"/>
  <c r="AS95" i="10"/>
  <c r="AT95" i="10"/>
  <c r="AU95" i="10"/>
  <c r="AV95" i="10"/>
  <c r="AL96" i="10"/>
  <c r="AM96" i="10"/>
  <c r="AN96" i="10"/>
  <c r="AO96" i="10"/>
  <c r="AP96" i="10"/>
  <c r="AQ96" i="10"/>
  <c r="AR96" i="10"/>
  <c r="AS96" i="10"/>
  <c r="AT96" i="10"/>
  <c r="AU96" i="10"/>
  <c r="AV96" i="10"/>
  <c r="AL97" i="10"/>
  <c r="AM97" i="10"/>
  <c r="AN97" i="10"/>
  <c r="AO97" i="10"/>
  <c r="AP97" i="10"/>
  <c r="AQ97" i="10"/>
  <c r="AR97" i="10"/>
  <c r="AS97" i="10"/>
  <c r="AT97" i="10"/>
  <c r="AU97" i="10"/>
  <c r="AV97" i="10"/>
  <c r="AL98" i="10"/>
  <c r="AM98" i="10"/>
  <c r="AN98" i="10"/>
  <c r="AO98" i="10"/>
  <c r="AP98" i="10"/>
  <c r="AQ98" i="10"/>
  <c r="AR98" i="10"/>
  <c r="AS98" i="10"/>
  <c r="AT98" i="10"/>
  <c r="AU98" i="10"/>
  <c r="AV98" i="10"/>
  <c r="AL99" i="10"/>
  <c r="AM99" i="10"/>
  <c r="AN99" i="10"/>
  <c r="AO99" i="10"/>
  <c r="AP99" i="10"/>
  <c r="AQ99" i="10"/>
  <c r="AR99" i="10"/>
  <c r="AS99" i="10"/>
  <c r="AT99" i="10"/>
  <c r="AU99" i="10"/>
  <c r="AV99" i="10"/>
  <c r="AL100" i="10"/>
  <c r="AM100" i="10"/>
  <c r="AN100" i="10"/>
  <c r="AO100" i="10"/>
  <c r="AP100" i="10"/>
  <c r="AQ100" i="10"/>
  <c r="AR100" i="10"/>
  <c r="AS100" i="10"/>
  <c r="AT100" i="10"/>
  <c r="AU100" i="10"/>
  <c r="AV100" i="10"/>
  <c r="AL101" i="10"/>
  <c r="AM101" i="10"/>
  <c r="AN101" i="10"/>
  <c r="AO101" i="10"/>
  <c r="AP101" i="10"/>
  <c r="AQ101" i="10"/>
  <c r="AR101" i="10"/>
  <c r="AS101" i="10"/>
  <c r="AT101" i="10"/>
  <c r="AU101" i="10"/>
  <c r="AV101" i="10"/>
  <c r="AL102" i="10"/>
  <c r="AM102" i="10"/>
  <c r="AN102" i="10"/>
  <c r="AO102" i="10"/>
  <c r="AP102" i="10"/>
  <c r="AQ102" i="10"/>
  <c r="AR102" i="10"/>
  <c r="AS102" i="10"/>
  <c r="AT102" i="10"/>
  <c r="AU102" i="10"/>
  <c r="AV102" i="10"/>
  <c r="AL103" i="10"/>
  <c r="AM103" i="10"/>
  <c r="AN103" i="10"/>
  <c r="AO103" i="10"/>
  <c r="AP103" i="10"/>
  <c r="AQ103" i="10"/>
  <c r="AR103" i="10"/>
  <c r="AS103" i="10"/>
  <c r="AT103" i="10"/>
  <c r="AU103" i="10"/>
  <c r="AV103" i="10"/>
  <c r="AL104" i="10"/>
  <c r="AM104" i="10"/>
  <c r="AN104" i="10"/>
  <c r="AO104" i="10"/>
  <c r="AP104" i="10"/>
  <c r="AQ104" i="10"/>
  <c r="AR104" i="10"/>
  <c r="AS104" i="10"/>
  <c r="AT104" i="10"/>
  <c r="AU104" i="10"/>
  <c r="AV104" i="10"/>
  <c r="AL131" i="10"/>
  <c r="AM131" i="10"/>
  <c r="AN131" i="10"/>
  <c r="AO131" i="10"/>
  <c r="AP131" i="10"/>
  <c r="AQ131" i="10"/>
  <c r="AR131" i="10"/>
  <c r="AS131" i="10"/>
  <c r="AT131" i="10"/>
  <c r="AU131" i="10"/>
  <c r="AV131" i="10"/>
  <c r="BC131" i="10" a="1"/>
  <c r="BC131" i="10" s="1"/>
  <c r="BD131" i="10" a="1"/>
  <c r="BD131" i="10" s="1"/>
  <c r="BE131" i="10" a="1"/>
  <c r="BE131" i="10" s="1"/>
  <c r="BF131" i="10" a="1"/>
  <c r="BF131" i="10" s="1"/>
  <c r="BG131" i="10" a="1"/>
  <c r="BG131" i="10" s="1"/>
  <c r="BH131" i="10" a="1"/>
  <c r="BH131" i="10" s="1"/>
  <c r="BI131" i="10" a="1"/>
  <c r="BI131" i="10" s="1"/>
  <c r="BJ131" i="10" a="1"/>
  <c r="BJ131" i="10" s="1"/>
  <c r="BK131" i="10" a="1"/>
  <c r="BK131" i="10" s="1"/>
  <c r="BO131" i="10" a="1"/>
  <c r="BO131" i="10" s="1"/>
  <c r="BP131" i="10" a="1"/>
  <c r="BP131" i="10" s="1"/>
  <c r="BQ131" i="10" a="1"/>
  <c r="BQ131" i="10" s="1"/>
  <c r="BR131" i="10" a="1"/>
  <c r="BR131" i="10" s="1"/>
  <c r="BS131" i="10" a="1"/>
  <c r="BS131" i="10" s="1"/>
  <c r="BT131" i="10" a="1"/>
  <c r="BT131" i="10" s="1"/>
  <c r="BU131" i="10" a="1"/>
  <c r="BU131" i="10" s="1"/>
  <c r="BV131" i="10" a="1"/>
  <c r="BV131" i="10" s="1"/>
  <c r="BW131" i="10" a="1"/>
  <c r="BW131" i="10" s="1"/>
  <c r="CK131" i="10" a="1"/>
  <c r="CK131" i="10" s="1"/>
  <c r="CL131" i="10" a="1"/>
  <c r="CL131" i="10" s="1"/>
  <c r="CM131" i="10" a="1"/>
  <c r="CM131" i="10" s="1"/>
  <c r="CN131" i="10" a="1"/>
  <c r="CN131" i="10" s="1"/>
  <c r="CO131" i="10" a="1"/>
  <c r="CO131" i="10" s="1"/>
  <c r="CP131" i="10" a="1"/>
  <c r="CP131" i="10" s="1"/>
  <c r="CQ131" i="10" a="1"/>
  <c r="CQ131" i="10" s="1"/>
  <c r="CR131" i="10" a="1"/>
  <c r="CR131" i="10" s="1"/>
  <c r="CS131" i="10" a="1"/>
  <c r="CS131" i="10" s="1"/>
  <c r="CT131" i="10" a="1"/>
  <c r="CT131" i="10" s="1"/>
  <c r="CU131" i="10" a="1"/>
  <c r="CU131" i="10" s="1"/>
  <c r="AL132" i="10"/>
  <c r="AM132" i="10"/>
  <c r="AN132" i="10"/>
  <c r="AO132" i="10"/>
  <c r="AP132" i="10"/>
  <c r="AQ132" i="10"/>
  <c r="AR132" i="10"/>
  <c r="AS132" i="10"/>
  <c r="AT132" i="10"/>
  <c r="AU132" i="10"/>
  <c r="AV132" i="10"/>
  <c r="AL133" i="10"/>
  <c r="AM133" i="10"/>
  <c r="AN133" i="10"/>
  <c r="AO133" i="10"/>
  <c r="AP133" i="10"/>
  <c r="AQ133" i="10"/>
  <c r="AR133" i="10"/>
  <c r="AS133" i="10"/>
  <c r="AT133" i="10"/>
  <c r="AU133" i="10"/>
  <c r="AV133" i="10"/>
  <c r="AL134" i="10"/>
  <c r="AM134" i="10"/>
  <c r="AN134" i="10"/>
  <c r="AO134" i="10"/>
  <c r="AP134" i="10"/>
  <c r="AQ134" i="10"/>
  <c r="AR134" i="10"/>
  <c r="AS134" i="10"/>
  <c r="AT134" i="10"/>
  <c r="AU134" i="10"/>
  <c r="AV134" i="10"/>
  <c r="AL135" i="10"/>
  <c r="AM135" i="10"/>
  <c r="AN135" i="10"/>
  <c r="AO135" i="10"/>
  <c r="AP135" i="10"/>
  <c r="AQ135" i="10"/>
  <c r="AR135" i="10"/>
  <c r="AS135" i="10"/>
  <c r="AT135" i="10"/>
  <c r="AU135" i="10"/>
  <c r="AV135" i="10"/>
  <c r="AL136" i="10"/>
  <c r="AM136" i="10"/>
  <c r="AN136" i="10"/>
  <c r="AO136" i="10"/>
  <c r="AP136" i="10"/>
  <c r="AQ136" i="10"/>
  <c r="AR136" i="10"/>
  <c r="AS136" i="10"/>
  <c r="AT136" i="10"/>
  <c r="AU136" i="10"/>
  <c r="AV136" i="10"/>
  <c r="AL137" i="10"/>
  <c r="AM137" i="10"/>
  <c r="AN137" i="10"/>
  <c r="AO137" i="10"/>
  <c r="AP137" i="10"/>
  <c r="AQ137" i="10"/>
  <c r="AR137" i="10"/>
  <c r="AS137" i="10"/>
  <c r="AT137" i="10"/>
  <c r="AU137" i="10"/>
  <c r="AV137" i="10"/>
  <c r="AL138" i="10"/>
  <c r="AM138" i="10"/>
  <c r="AN138" i="10"/>
  <c r="AO138" i="10"/>
  <c r="AP138" i="10"/>
  <c r="AQ138" i="10"/>
  <c r="AR138" i="10"/>
  <c r="AS138" i="10"/>
  <c r="AT138" i="10"/>
  <c r="AU138" i="10"/>
  <c r="AV138" i="10"/>
  <c r="AL139" i="10"/>
  <c r="AM139" i="10"/>
  <c r="AN139" i="10"/>
  <c r="AO139" i="10"/>
  <c r="AP139" i="10"/>
  <c r="AQ139" i="10"/>
  <c r="AR139" i="10"/>
  <c r="AS139" i="10"/>
  <c r="AT139" i="10"/>
  <c r="AU139" i="10"/>
  <c r="AV139" i="10"/>
  <c r="AL140" i="10"/>
  <c r="AM140" i="10"/>
  <c r="AN140" i="10"/>
  <c r="AO140" i="10"/>
  <c r="AP140" i="10"/>
  <c r="AQ140" i="10"/>
  <c r="AR140" i="10"/>
  <c r="AS140" i="10"/>
  <c r="AT140" i="10"/>
  <c r="AU140" i="10"/>
  <c r="AV140" i="10"/>
  <c r="AL141" i="10"/>
  <c r="AM141" i="10"/>
  <c r="AN141" i="10"/>
  <c r="AO141" i="10"/>
  <c r="AP141" i="10"/>
  <c r="AQ141" i="10"/>
  <c r="AR141" i="10"/>
  <c r="AS141" i="10"/>
  <c r="AT141" i="10"/>
  <c r="AU141" i="10"/>
  <c r="AV141" i="10"/>
  <c r="AL142" i="10"/>
  <c r="AM142" i="10"/>
  <c r="AN142" i="10"/>
  <c r="AO142" i="10"/>
  <c r="AP142" i="10"/>
  <c r="AQ142" i="10"/>
  <c r="AR142" i="10"/>
  <c r="AS142" i="10"/>
  <c r="AT142" i="10"/>
  <c r="AU142" i="10"/>
  <c r="AV142" i="10"/>
  <c r="AL143" i="10"/>
  <c r="AM143" i="10"/>
  <c r="AN143" i="10"/>
  <c r="AO143" i="10"/>
  <c r="AP143" i="10"/>
  <c r="AQ143" i="10"/>
  <c r="AR143" i="10"/>
  <c r="AS143" i="10"/>
  <c r="AT143" i="10"/>
  <c r="AU143" i="10"/>
  <c r="AV143" i="10"/>
  <c r="AL144" i="10"/>
  <c r="AM144" i="10"/>
  <c r="AN144" i="10"/>
  <c r="AO144" i="10"/>
  <c r="AP144" i="10"/>
  <c r="AQ144" i="10"/>
  <c r="AR144" i="10"/>
  <c r="AS144" i="10"/>
  <c r="AT144" i="10"/>
  <c r="AU144" i="10"/>
  <c r="AV144" i="10"/>
  <c r="AL145" i="10"/>
  <c r="AM145" i="10"/>
  <c r="AN145" i="10"/>
  <c r="AO145" i="10"/>
  <c r="AP145" i="10"/>
  <c r="AQ145" i="10"/>
  <c r="AR145" i="10"/>
  <c r="AS145" i="10"/>
  <c r="AT145" i="10"/>
  <c r="AU145" i="10"/>
  <c r="AV145" i="10"/>
  <c r="AL146" i="10"/>
  <c r="AM146" i="10"/>
  <c r="AN146" i="10"/>
  <c r="AO146" i="10"/>
  <c r="AP146" i="10"/>
  <c r="AQ146" i="10"/>
  <c r="AR146" i="10"/>
  <c r="AS146" i="10"/>
  <c r="AT146" i="10"/>
  <c r="AU146" i="10"/>
  <c r="AV146" i="10"/>
  <c r="AL147" i="10"/>
  <c r="AM147" i="10"/>
  <c r="AN147" i="10"/>
  <c r="AO147" i="10"/>
  <c r="AP147" i="10"/>
  <c r="AQ147" i="10"/>
  <c r="AR147" i="10"/>
  <c r="AS147" i="10"/>
  <c r="AT147" i="10"/>
  <c r="AU147" i="10"/>
  <c r="AV147" i="10"/>
  <c r="AL148" i="10"/>
  <c r="AM148" i="10"/>
  <c r="AN148" i="10"/>
  <c r="AO148" i="10"/>
  <c r="AP148" i="10"/>
  <c r="AQ148" i="10"/>
  <c r="AR148" i="10"/>
  <c r="AS148" i="10"/>
  <c r="AT148" i="10"/>
  <c r="AU148" i="10"/>
  <c r="AV148" i="10"/>
  <c r="AL149" i="10"/>
  <c r="AM149" i="10"/>
  <c r="AN149" i="10"/>
  <c r="AO149" i="10"/>
  <c r="AP149" i="10"/>
  <c r="AQ149" i="10"/>
  <c r="AR149" i="10"/>
  <c r="AS149" i="10"/>
  <c r="AT149" i="10"/>
  <c r="AU149" i="10"/>
  <c r="AV149" i="10"/>
  <c r="AL150" i="10"/>
  <c r="AM150" i="10"/>
  <c r="AN150" i="10"/>
  <c r="AO150" i="10"/>
  <c r="AP150" i="10"/>
  <c r="AQ150" i="10"/>
  <c r="AR150" i="10"/>
  <c r="AS150" i="10"/>
  <c r="AT150" i="10"/>
  <c r="AU150" i="10"/>
  <c r="AV150" i="10"/>
  <c r="BA150" i="10" a="1"/>
  <c r="BA150" i="10" s="1"/>
  <c r="BB150" i="10" a="1"/>
  <c r="BB150" i="10" s="1"/>
  <c r="BC150" i="10" a="1"/>
  <c r="BC150" i="10" s="1"/>
  <c r="BD150" i="10" a="1"/>
  <c r="BD150" i="10" s="1"/>
  <c r="BE150" i="10" a="1"/>
  <c r="BE150" i="10" s="1"/>
  <c r="BF150" i="10" a="1"/>
  <c r="BF150" i="10" s="1"/>
  <c r="BH150" i="10" a="1"/>
  <c r="BH150" i="10" s="1"/>
  <c r="BI150" i="10" a="1"/>
  <c r="BI150" i="10" s="1"/>
  <c r="BK150" i="10" a="1"/>
  <c r="BK150" i="10" s="1"/>
  <c r="BM150" i="10" a="1"/>
  <c r="BM150" i="10" s="1"/>
  <c r="BN150" i="10" a="1"/>
  <c r="BN150" i="10" s="1"/>
  <c r="BO150" i="10" a="1"/>
  <c r="BO150" i="10" s="1"/>
  <c r="BP150" i="10" a="1"/>
  <c r="BP150" i="10" s="1"/>
  <c r="BQ150" i="10" a="1"/>
  <c r="BQ150" i="10" s="1"/>
  <c r="BR150" i="10" a="1"/>
  <c r="BR150" i="10" s="1"/>
  <c r="BT150" i="10" a="1"/>
  <c r="BT150" i="10" s="1"/>
  <c r="BU150" i="10" a="1"/>
  <c r="BU150" i="10" s="1"/>
  <c r="BW150" i="10" a="1"/>
  <c r="BW150" i="10" s="1"/>
  <c r="CK150" i="10" a="1"/>
  <c r="CK150" i="10" s="1"/>
  <c r="CL150" i="10" a="1"/>
  <c r="CL150" i="10" s="1"/>
  <c r="CM150" i="10" a="1"/>
  <c r="CM150" i="10" s="1"/>
  <c r="CN150" i="10" a="1"/>
  <c r="CN150" i="10" s="1"/>
  <c r="CO150" i="10" a="1"/>
  <c r="CO150" i="10" s="1"/>
  <c r="CP150" i="10" a="1"/>
  <c r="CP150" i="10" s="1"/>
  <c r="CQ150" i="10" a="1"/>
  <c r="CQ150" i="10" s="1"/>
  <c r="CR150" i="10" a="1"/>
  <c r="CR150" i="10" s="1"/>
  <c r="CS150" i="10" a="1"/>
  <c r="CS150" i="10" s="1"/>
  <c r="CT150" i="10" a="1"/>
  <c r="CT150" i="10" s="1"/>
  <c r="CU150" i="10" a="1"/>
  <c r="CU150" i="10" s="1"/>
  <c r="AL151" i="10"/>
  <c r="AM151" i="10"/>
  <c r="AN151" i="10"/>
  <c r="AO151" i="10"/>
  <c r="AP151" i="10"/>
  <c r="AQ151" i="10"/>
  <c r="AR151" i="10"/>
  <c r="AS151" i="10"/>
  <c r="AT151" i="10"/>
  <c r="AU151" i="10"/>
  <c r="AV151" i="10"/>
  <c r="AL152" i="10"/>
  <c r="AM152" i="10"/>
  <c r="AN152" i="10"/>
  <c r="AO152" i="10"/>
  <c r="AP152" i="10"/>
  <c r="AQ152" i="10"/>
  <c r="AR152" i="10"/>
  <c r="AS152" i="10"/>
  <c r="AT152" i="10"/>
  <c r="AU152" i="10"/>
  <c r="AV152" i="10"/>
  <c r="AL153" i="10"/>
  <c r="AM153" i="10"/>
  <c r="AN153" i="10"/>
  <c r="AO153" i="10"/>
  <c r="AP153" i="10"/>
  <c r="AQ153" i="10"/>
  <c r="AR153" i="10"/>
  <c r="AS153" i="10"/>
  <c r="AT153" i="10"/>
  <c r="AU153" i="10"/>
  <c r="AV153" i="10"/>
  <c r="AL154" i="10"/>
  <c r="AM154" i="10"/>
  <c r="AN154" i="10"/>
  <c r="AO154" i="10"/>
  <c r="AP154" i="10"/>
  <c r="AQ154" i="10"/>
  <c r="AR154" i="10"/>
  <c r="AS154" i="10"/>
  <c r="AT154" i="10"/>
  <c r="AU154" i="10"/>
  <c r="AV154" i="10"/>
  <c r="AL155" i="10"/>
  <c r="AM155" i="10"/>
  <c r="AN155" i="10"/>
  <c r="AO155" i="10"/>
  <c r="AP155" i="10"/>
  <c r="AQ155" i="10"/>
  <c r="AR155" i="10"/>
  <c r="AS155" i="10"/>
  <c r="AT155" i="10"/>
  <c r="AU155" i="10"/>
  <c r="AV155" i="10"/>
  <c r="AL156" i="10"/>
  <c r="AM156" i="10"/>
  <c r="AN156" i="10"/>
  <c r="AO156" i="10"/>
  <c r="AP156" i="10"/>
  <c r="AQ156" i="10"/>
  <c r="AR156" i="10"/>
  <c r="AS156" i="10"/>
  <c r="AT156" i="10"/>
  <c r="AU156" i="10"/>
  <c r="AV156" i="10"/>
  <c r="AL157" i="10"/>
  <c r="AM157" i="10"/>
  <c r="AN157" i="10"/>
  <c r="AO157" i="10"/>
  <c r="AP157" i="10"/>
  <c r="AQ157" i="10"/>
  <c r="AR157" i="10"/>
  <c r="AS157" i="10"/>
  <c r="AT157" i="10"/>
  <c r="AU157" i="10"/>
  <c r="AV157" i="10"/>
  <c r="AL158" i="10"/>
  <c r="AM158" i="10"/>
  <c r="AN158" i="10"/>
  <c r="AO158" i="10"/>
  <c r="AP158" i="10"/>
  <c r="AQ158" i="10"/>
  <c r="AR158" i="10"/>
  <c r="AS158" i="10"/>
  <c r="AT158" i="10"/>
  <c r="AU158" i="10"/>
  <c r="AV158" i="10"/>
  <c r="AL159" i="10"/>
  <c r="AM159" i="10"/>
  <c r="AN159" i="10"/>
  <c r="AO159" i="10"/>
  <c r="AP159" i="10"/>
  <c r="AQ159" i="10"/>
  <c r="AR159" i="10"/>
  <c r="AS159" i="10"/>
  <c r="AT159" i="10"/>
  <c r="AU159" i="10"/>
  <c r="AV159" i="10"/>
  <c r="AL160" i="10"/>
  <c r="AM160" i="10"/>
  <c r="AN160" i="10"/>
  <c r="AO160" i="10"/>
  <c r="AP160" i="10"/>
  <c r="AQ160" i="10"/>
  <c r="AR160" i="10"/>
  <c r="AS160" i="10"/>
  <c r="AT160" i="10"/>
  <c r="AU160" i="10"/>
  <c r="AV160" i="10"/>
  <c r="AL161" i="10"/>
  <c r="AM161" i="10"/>
  <c r="AN161" i="10"/>
  <c r="AO161" i="10"/>
  <c r="AP161" i="10"/>
  <c r="AQ161" i="10"/>
  <c r="AR161" i="10"/>
  <c r="AS161" i="10"/>
  <c r="AT161" i="10"/>
  <c r="AU161" i="10"/>
  <c r="AV161" i="10"/>
  <c r="AL162" i="10"/>
  <c r="AM162" i="10"/>
  <c r="AN162" i="10"/>
  <c r="AO162" i="10"/>
  <c r="AP162" i="10"/>
  <c r="AQ162" i="10"/>
  <c r="AR162" i="10"/>
  <c r="AS162" i="10"/>
  <c r="AT162" i="10"/>
  <c r="AU162" i="10"/>
  <c r="AV162" i="10"/>
  <c r="AL163" i="10"/>
  <c r="AM163" i="10"/>
  <c r="AN163" i="10"/>
  <c r="AO163" i="10"/>
  <c r="AP163" i="10"/>
  <c r="AQ163" i="10"/>
  <c r="AR163" i="10"/>
  <c r="AS163" i="10"/>
  <c r="AT163" i="10"/>
  <c r="AU163" i="10"/>
  <c r="AV163" i="10"/>
  <c r="AL164" i="10"/>
  <c r="AM164" i="10"/>
  <c r="AN164" i="10"/>
  <c r="AO164" i="10"/>
  <c r="AP164" i="10"/>
  <c r="AQ164" i="10"/>
  <c r="AR164" i="10"/>
  <c r="AS164" i="10"/>
  <c r="AT164" i="10"/>
  <c r="AU164" i="10"/>
  <c r="AV164" i="10"/>
  <c r="AL165" i="10"/>
  <c r="AM165" i="10"/>
  <c r="AN165" i="10"/>
  <c r="AO165" i="10"/>
  <c r="AP165" i="10"/>
  <c r="AQ165" i="10"/>
  <c r="AR165" i="10"/>
  <c r="AS165" i="10"/>
  <c r="AT165" i="10"/>
  <c r="AU165" i="10"/>
  <c r="AV165" i="10"/>
  <c r="AL166" i="10"/>
  <c r="AM166" i="10"/>
  <c r="AN166" i="10"/>
  <c r="AO166" i="10"/>
  <c r="AP166" i="10"/>
  <c r="AQ166" i="10"/>
  <c r="AR166" i="10"/>
  <c r="AS166" i="10"/>
  <c r="AT166" i="10"/>
  <c r="AU166" i="10"/>
  <c r="AV166" i="10"/>
  <c r="AL167" i="10"/>
  <c r="AM167" i="10"/>
  <c r="AN167" i="10"/>
  <c r="AO167" i="10"/>
  <c r="AP167" i="10"/>
  <c r="AQ167" i="10"/>
  <c r="AR167" i="10"/>
  <c r="AS167" i="10"/>
  <c r="AT167" i="10"/>
  <c r="AU167" i="10"/>
  <c r="AV167" i="10"/>
  <c r="AL168" i="10"/>
  <c r="AM168" i="10"/>
  <c r="AN168" i="10"/>
  <c r="AO168" i="10"/>
  <c r="AP168" i="10"/>
  <c r="AQ168" i="10"/>
  <c r="AR168" i="10"/>
  <c r="AS168" i="10"/>
  <c r="AT168" i="10"/>
  <c r="AU168" i="10"/>
  <c r="AV168" i="10"/>
  <c r="AL169" i="10"/>
  <c r="AM169" i="10"/>
  <c r="AN169" i="10"/>
  <c r="AO169" i="10"/>
  <c r="AP169" i="10"/>
  <c r="AQ169" i="10"/>
  <c r="AR169" i="10"/>
  <c r="AS169" i="10"/>
  <c r="AT169" i="10"/>
  <c r="AU169" i="10"/>
  <c r="AV169" i="10"/>
  <c r="BA169" i="10" a="1"/>
  <c r="BA169" i="10" s="1"/>
  <c r="BB169" i="10" a="1"/>
  <c r="BB169" i="10" s="1"/>
  <c r="BC169" i="10" a="1"/>
  <c r="BC169" i="10" s="1"/>
  <c r="BD169" i="10" a="1"/>
  <c r="BD169" i="10" s="1"/>
  <c r="BE169" i="10" a="1"/>
  <c r="BE169" i="10" s="1"/>
  <c r="BF169" i="10" a="1"/>
  <c r="BF169" i="10" s="1"/>
  <c r="BH169" i="10" a="1"/>
  <c r="BH169" i="10" s="1"/>
  <c r="BI169" i="10" a="1"/>
  <c r="BI169" i="10" s="1"/>
  <c r="BJ169" i="10" a="1"/>
  <c r="BJ169" i="10" s="1"/>
  <c r="BK169" i="10" a="1"/>
  <c r="BK169" i="10" s="1"/>
  <c r="BM169" i="10" a="1"/>
  <c r="BM169" i="10" s="1"/>
  <c r="BN169" i="10" a="1"/>
  <c r="BN169" i="10" s="1"/>
  <c r="BO169" i="10" a="1"/>
  <c r="BO169" i="10" s="1"/>
  <c r="BP169" i="10" a="1"/>
  <c r="BP169" i="10" s="1"/>
  <c r="BQ169" i="10" a="1"/>
  <c r="BQ169" i="10" s="1"/>
  <c r="BR169" i="10" a="1"/>
  <c r="BR169" i="10" s="1"/>
  <c r="BT169" i="10" a="1"/>
  <c r="BT169" i="10" s="1"/>
  <c r="BU169" i="10" a="1"/>
  <c r="BU169" i="10" s="1"/>
  <c r="BV169" i="10" a="1"/>
  <c r="BV169" i="10" s="1"/>
  <c r="BW169" i="10" a="1"/>
  <c r="BW169" i="10" s="1"/>
  <c r="CK169" i="10" a="1"/>
  <c r="CK169" i="10" s="1"/>
  <c r="CL169" i="10" a="1"/>
  <c r="CL169" i="10" s="1"/>
  <c r="CM169" i="10" a="1"/>
  <c r="CM169" i="10" s="1"/>
  <c r="CN169" i="10" a="1"/>
  <c r="CN169" i="10" s="1"/>
  <c r="CO169" i="10" a="1"/>
  <c r="CO169" i="10" s="1"/>
  <c r="CP169" i="10" a="1"/>
  <c r="CP169" i="10" s="1"/>
  <c r="CQ169" i="10" a="1"/>
  <c r="CQ169" i="10" s="1"/>
  <c r="CR169" i="10" a="1"/>
  <c r="CR169" i="10" s="1"/>
  <c r="CS169" i="10" a="1"/>
  <c r="CS169" i="10" s="1"/>
  <c r="CT169" i="10" a="1"/>
  <c r="CT169" i="10" s="1"/>
  <c r="CU169" i="10" a="1"/>
  <c r="CU169" i="10" s="1"/>
  <c r="AL170" i="10"/>
  <c r="AM170" i="10"/>
  <c r="AN170" i="10"/>
  <c r="AO170" i="10"/>
  <c r="AP170" i="10"/>
  <c r="AQ170" i="10"/>
  <c r="AR170" i="10"/>
  <c r="AS170" i="10"/>
  <c r="AT170" i="10"/>
  <c r="AU170" i="10"/>
  <c r="AV170" i="10"/>
  <c r="AL171" i="10"/>
  <c r="AM171" i="10"/>
  <c r="AN171" i="10"/>
  <c r="AO171" i="10"/>
  <c r="AP171" i="10"/>
  <c r="AQ171" i="10"/>
  <c r="AR171" i="10"/>
  <c r="AS171" i="10"/>
  <c r="AT171" i="10"/>
  <c r="AU171" i="10"/>
  <c r="AV171" i="10"/>
  <c r="AL172" i="10"/>
  <c r="AM172" i="10"/>
  <c r="AN172" i="10"/>
  <c r="AO172" i="10"/>
  <c r="AP172" i="10"/>
  <c r="AQ172" i="10"/>
  <c r="AR172" i="10"/>
  <c r="AS172" i="10"/>
  <c r="AT172" i="10"/>
  <c r="AU172" i="10"/>
  <c r="AV172" i="10"/>
  <c r="AL173" i="10"/>
  <c r="AM173" i="10"/>
  <c r="AN173" i="10"/>
  <c r="AO173" i="10"/>
  <c r="AP173" i="10"/>
  <c r="AQ173" i="10"/>
  <c r="AR173" i="10"/>
  <c r="AS173" i="10"/>
  <c r="AT173" i="10"/>
  <c r="AU173" i="10"/>
  <c r="AV173" i="10"/>
  <c r="AL174" i="10"/>
  <c r="AM174" i="10"/>
  <c r="AN174" i="10"/>
  <c r="AO174" i="10"/>
  <c r="AP174" i="10"/>
  <c r="AQ174" i="10"/>
  <c r="AR174" i="10"/>
  <c r="AS174" i="10"/>
  <c r="AT174" i="10"/>
  <c r="AU174" i="10"/>
  <c r="AV174" i="10"/>
  <c r="AL175" i="10"/>
  <c r="AM175" i="10"/>
  <c r="AN175" i="10"/>
  <c r="AO175" i="10"/>
  <c r="AP175" i="10"/>
  <c r="AQ175" i="10"/>
  <c r="AR175" i="10"/>
  <c r="AS175" i="10"/>
  <c r="AT175" i="10"/>
  <c r="AU175" i="10"/>
  <c r="AV175" i="10"/>
  <c r="AL176" i="10"/>
  <c r="AM176" i="10"/>
  <c r="AN176" i="10"/>
  <c r="AO176" i="10"/>
  <c r="AP176" i="10"/>
  <c r="AQ176" i="10"/>
  <c r="AR176" i="10"/>
  <c r="AS176" i="10"/>
  <c r="AT176" i="10"/>
  <c r="AU176" i="10"/>
  <c r="AV176" i="10"/>
  <c r="AL177" i="10"/>
  <c r="AM177" i="10"/>
  <c r="AN177" i="10"/>
  <c r="AO177" i="10"/>
  <c r="AP177" i="10"/>
  <c r="AQ177" i="10"/>
  <c r="AR177" i="10"/>
  <c r="AS177" i="10"/>
  <c r="AT177" i="10"/>
  <c r="AU177" i="10"/>
  <c r="AV177" i="10"/>
  <c r="AL178" i="10"/>
  <c r="AM178" i="10"/>
  <c r="AN178" i="10"/>
  <c r="AO178" i="10"/>
  <c r="AP178" i="10"/>
  <c r="AQ178" i="10"/>
  <c r="AR178" i="10"/>
  <c r="AS178" i="10"/>
  <c r="AT178" i="10"/>
  <c r="AU178" i="10"/>
  <c r="AV178" i="10"/>
  <c r="AL179" i="10"/>
  <c r="AM179" i="10"/>
  <c r="AN179" i="10"/>
  <c r="AO179" i="10"/>
  <c r="AP179" i="10"/>
  <c r="AQ179" i="10"/>
  <c r="AR179" i="10"/>
  <c r="AS179" i="10"/>
  <c r="AT179" i="10"/>
  <c r="AU179" i="10"/>
  <c r="AV179" i="10"/>
  <c r="AL180" i="10"/>
  <c r="AM180" i="10"/>
  <c r="AN180" i="10"/>
  <c r="AO180" i="10"/>
  <c r="AP180" i="10"/>
  <c r="AQ180" i="10"/>
  <c r="AR180" i="10"/>
  <c r="AS180" i="10"/>
  <c r="AT180" i="10"/>
  <c r="AU180" i="10"/>
  <c r="AV180" i="10"/>
  <c r="AL181" i="10"/>
  <c r="AM181" i="10"/>
  <c r="AN181" i="10"/>
  <c r="AO181" i="10"/>
  <c r="AP181" i="10"/>
  <c r="AQ181" i="10"/>
  <c r="AR181" i="10"/>
  <c r="AS181" i="10"/>
  <c r="AT181" i="10"/>
  <c r="AU181" i="10"/>
  <c r="AV181" i="10"/>
  <c r="AL182" i="10"/>
  <c r="AM182" i="10"/>
  <c r="AN182" i="10"/>
  <c r="AO182" i="10"/>
  <c r="AP182" i="10"/>
  <c r="AQ182" i="10"/>
  <c r="AR182" i="10"/>
  <c r="AS182" i="10"/>
  <c r="AT182" i="10"/>
  <c r="AU182" i="10"/>
  <c r="AV182" i="10"/>
  <c r="AL183" i="10"/>
  <c r="AM183" i="10"/>
  <c r="AN183" i="10"/>
  <c r="AO183" i="10"/>
  <c r="AP183" i="10"/>
  <c r="AQ183" i="10"/>
  <c r="AR183" i="10"/>
  <c r="AS183" i="10"/>
  <c r="AT183" i="10"/>
  <c r="AU183" i="10"/>
  <c r="AV183" i="10"/>
  <c r="AL184" i="10"/>
  <c r="AM184" i="10"/>
  <c r="AN184" i="10"/>
  <c r="AO184" i="10"/>
  <c r="AP184" i="10"/>
  <c r="AQ184" i="10"/>
  <c r="AR184" i="10"/>
  <c r="AS184" i="10"/>
  <c r="AT184" i="10"/>
  <c r="AU184" i="10"/>
  <c r="AV184" i="10"/>
  <c r="AL185" i="10"/>
  <c r="AM185" i="10"/>
  <c r="AN185" i="10"/>
  <c r="AO185" i="10"/>
  <c r="AP185" i="10"/>
  <c r="AQ185" i="10"/>
  <c r="AR185" i="10"/>
  <c r="AS185" i="10"/>
  <c r="AT185" i="10"/>
  <c r="AU185" i="10"/>
  <c r="AV185" i="10"/>
  <c r="AL186" i="10"/>
  <c r="AM186" i="10"/>
  <c r="AN186" i="10"/>
  <c r="AO186" i="10"/>
  <c r="AP186" i="10"/>
  <c r="AQ186" i="10"/>
  <c r="AR186" i="10"/>
  <c r="AS186" i="10"/>
  <c r="AT186" i="10"/>
  <c r="AU186" i="10"/>
  <c r="AV186" i="10"/>
  <c r="AL187" i="10"/>
  <c r="AM187" i="10"/>
  <c r="AN187" i="10"/>
  <c r="AO187" i="10"/>
  <c r="AP187" i="10"/>
  <c r="AQ187" i="10"/>
  <c r="AR187" i="10"/>
  <c r="AS187" i="10"/>
  <c r="AT187" i="10"/>
  <c r="AU187" i="10"/>
  <c r="AV187" i="10"/>
  <c r="AL188" i="10"/>
  <c r="AM188" i="10"/>
  <c r="AN188" i="10"/>
  <c r="AO188" i="10"/>
  <c r="AP188" i="10"/>
  <c r="AQ188" i="10"/>
  <c r="AR188" i="10"/>
  <c r="AS188" i="10"/>
  <c r="AT188" i="10"/>
  <c r="AU188" i="10"/>
  <c r="AV188" i="10"/>
  <c r="BA188" i="10" a="1"/>
  <c r="BA188" i="10" s="1"/>
  <c r="BB188" i="10" a="1"/>
  <c r="BB188" i="10" s="1"/>
  <c r="BC188" i="10" a="1"/>
  <c r="BC188" i="10" s="1"/>
  <c r="BD188" i="10" a="1"/>
  <c r="BD188" i="10" s="1"/>
  <c r="BE188" i="10" a="1"/>
  <c r="BE188" i="10" s="1"/>
  <c r="BF188" i="10" a="1"/>
  <c r="BF188" i="10" s="1"/>
  <c r="BH188" i="10" a="1"/>
  <c r="BH188" i="10" s="1"/>
  <c r="BI188" i="10" a="1"/>
  <c r="BI188" i="10" s="1"/>
  <c r="BM188" i="10" a="1"/>
  <c r="BM188" i="10" s="1"/>
  <c r="BN188" i="10" a="1"/>
  <c r="BN188" i="10" s="1"/>
  <c r="BO188" i="10" a="1"/>
  <c r="BO188" i="10" s="1"/>
  <c r="BP188" i="10" a="1"/>
  <c r="BP188" i="10" s="1"/>
  <c r="BQ188" i="10" a="1"/>
  <c r="BQ188" i="10" s="1"/>
  <c r="BR188" i="10" a="1"/>
  <c r="BR188" i="10" s="1"/>
  <c r="BT188" i="10" a="1"/>
  <c r="BT188" i="10" s="1"/>
  <c r="BU188" i="10" a="1"/>
  <c r="BU188" i="10" s="1"/>
  <c r="CK188" i="10" a="1"/>
  <c r="CK188" i="10" s="1"/>
  <c r="CL188" i="10" a="1"/>
  <c r="CL188" i="10" s="1"/>
  <c r="CM188" i="10" a="1"/>
  <c r="CM188" i="10" s="1"/>
  <c r="CN188" i="10" a="1"/>
  <c r="CN188" i="10" s="1"/>
  <c r="CO188" i="10" a="1"/>
  <c r="CO188" i="10" s="1"/>
  <c r="CP188" i="10" a="1"/>
  <c r="CP188" i="10" s="1"/>
  <c r="CQ188" i="10" a="1"/>
  <c r="CQ188" i="10" s="1"/>
  <c r="CR188" i="10" a="1"/>
  <c r="CR188" i="10" s="1"/>
  <c r="CS188" i="10" a="1"/>
  <c r="CS188" i="10" s="1"/>
  <c r="CT188" i="10" a="1"/>
  <c r="CT188" i="10" s="1"/>
  <c r="CU188" i="10" a="1"/>
  <c r="CU188" i="10" s="1"/>
  <c r="AL189" i="10"/>
  <c r="AM189" i="10"/>
  <c r="AN189" i="10"/>
  <c r="AO189" i="10"/>
  <c r="AP189" i="10"/>
  <c r="AQ189" i="10"/>
  <c r="AR189" i="10"/>
  <c r="AS189" i="10"/>
  <c r="AT189" i="10"/>
  <c r="AU189" i="10"/>
  <c r="AV189" i="10"/>
  <c r="AL190" i="10"/>
  <c r="AM190" i="10"/>
  <c r="AN190" i="10"/>
  <c r="AO190" i="10"/>
  <c r="AP190" i="10"/>
  <c r="AQ190" i="10"/>
  <c r="AR190" i="10"/>
  <c r="AS190" i="10"/>
  <c r="AT190" i="10"/>
  <c r="AU190" i="10"/>
  <c r="AV190" i="10"/>
  <c r="AL191" i="10"/>
  <c r="AM191" i="10"/>
  <c r="AN191" i="10"/>
  <c r="AO191" i="10"/>
  <c r="AP191" i="10"/>
  <c r="AQ191" i="10"/>
  <c r="AR191" i="10"/>
  <c r="AS191" i="10"/>
  <c r="AT191" i="10"/>
  <c r="AU191" i="10"/>
  <c r="AV191" i="10"/>
  <c r="AL192" i="10"/>
  <c r="AM192" i="10"/>
  <c r="AN192" i="10"/>
  <c r="AO192" i="10"/>
  <c r="AP192" i="10"/>
  <c r="AQ192" i="10"/>
  <c r="AR192" i="10"/>
  <c r="AS192" i="10"/>
  <c r="AT192" i="10"/>
  <c r="AU192" i="10"/>
  <c r="AV192" i="10"/>
  <c r="AL193" i="10"/>
  <c r="AM193" i="10"/>
  <c r="AN193" i="10"/>
  <c r="AO193" i="10"/>
  <c r="AP193" i="10"/>
  <c r="AQ193" i="10"/>
  <c r="AR193" i="10"/>
  <c r="AS193" i="10"/>
  <c r="AT193" i="10"/>
  <c r="AU193" i="10"/>
  <c r="AV193" i="10"/>
  <c r="AL194" i="10"/>
  <c r="AM194" i="10"/>
  <c r="AN194" i="10"/>
  <c r="AO194" i="10"/>
  <c r="AP194" i="10"/>
  <c r="AQ194" i="10"/>
  <c r="AR194" i="10"/>
  <c r="AS194" i="10"/>
  <c r="AT194" i="10"/>
  <c r="AU194" i="10"/>
  <c r="AV194" i="10"/>
  <c r="AL195" i="10"/>
  <c r="AM195" i="10"/>
  <c r="AN195" i="10"/>
  <c r="AO195" i="10"/>
  <c r="AP195" i="10"/>
  <c r="AQ195" i="10"/>
  <c r="AR195" i="10"/>
  <c r="AS195" i="10"/>
  <c r="AT195" i="10"/>
  <c r="AU195" i="10"/>
  <c r="AV195" i="10"/>
  <c r="AL196" i="10"/>
  <c r="AM196" i="10"/>
  <c r="AN196" i="10"/>
  <c r="AO196" i="10"/>
  <c r="AP196" i="10"/>
  <c r="AQ196" i="10"/>
  <c r="AR196" i="10"/>
  <c r="AS196" i="10"/>
  <c r="AT196" i="10"/>
  <c r="AU196" i="10"/>
  <c r="AV196" i="10"/>
  <c r="AL197" i="10"/>
  <c r="AM197" i="10"/>
  <c r="AN197" i="10"/>
  <c r="AO197" i="10"/>
  <c r="AP197" i="10"/>
  <c r="AQ197" i="10"/>
  <c r="AR197" i="10"/>
  <c r="AS197" i="10"/>
  <c r="AT197" i="10"/>
  <c r="AU197" i="10"/>
  <c r="AV197" i="10"/>
  <c r="AL198" i="10"/>
  <c r="AM198" i="10"/>
  <c r="AN198" i="10"/>
  <c r="AO198" i="10"/>
  <c r="AP198" i="10"/>
  <c r="AQ198" i="10"/>
  <c r="AR198" i="10"/>
  <c r="AS198" i="10"/>
  <c r="AT198" i="10"/>
  <c r="AU198" i="10"/>
  <c r="AV198" i="10"/>
  <c r="AL199" i="10"/>
  <c r="AM199" i="10"/>
  <c r="AN199" i="10"/>
  <c r="AO199" i="10"/>
  <c r="AP199" i="10"/>
  <c r="AQ199" i="10"/>
  <c r="AR199" i="10"/>
  <c r="AS199" i="10"/>
  <c r="AT199" i="10"/>
  <c r="AU199" i="10"/>
  <c r="AV199" i="10"/>
  <c r="AL200" i="10"/>
  <c r="AM200" i="10"/>
  <c r="AN200" i="10"/>
  <c r="AO200" i="10"/>
  <c r="AP200" i="10"/>
  <c r="AQ200" i="10"/>
  <c r="AR200" i="10"/>
  <c r="AS200" i="10"/>
  <c r="AT200" i="10"/>
  <c r="AU200" i="10"/>
  <c r="AV200" i="10"/>
  <c r="AL201" i="10"/>
  <c r="AM201" i="10"/>
  <c r="AN201" i="10"/>
  <c r="AO201" i="10"/>
  <c r="AP201" i="10"/>
  <c r="AQ201" i="10"/>
  <c r="AR201" i="10"/>
  <c r="AS201" i="10"/>
  <c r="AT201" i="10"/>
  <c r="AU201" i="10"/>
  <c r="AV201" i="10"/>
  <c r="AL202" i="10"/>
  <c r="AM202" i="10"/>
  <c r="AN202" i="10"/>
  <c r="AO202" i="10"/>
  <c r="AP202" i="10"/>
  <c r="AQ202" i="10"/>
  <c r="AR202" i="10"/>
  <c r="AS202" i="10"/>
  <c r="AT202" i="10"/>
  <c r="AU202" i="10"/>
  <c r="AV202" i="10"/>
  <c r="AL203" i="10"/>
  <c r="AM203" i="10"/>
  <c r="AN203" i="10"/>
  <c r="AO203" i="10"/>
  <c r="AP203" i="10"/>
  <c r="AQ203" i="10"/>
  <c r="AR203" i="10"/>
  <c r="AS203" i="10"/>
  <c r="AT203" i="10"/>
  <c r="AU203" i="10"/>
  <c r="AV203" i="10"/>
  <c r="AL204" i="10"/>
  <c r="AM204" i="10"/>
  <c r="AN204" i="10"/>
  <c r="AO204" i="10"/>
  <c r="AP204" i="10"/>
  <c r="AQ204" i="10"/>
  <c r="AR204" i="10"/>
  <c r="AS204" i="10"/>
  <c r="AT204" i="10"/>
  <c r="AU204" i="10"/>
  <c r="AV204" i="10"/>
  <c r="AL205" i="10"/>
  <c r="AM205" i="10"/>
  <c r="AN205" i="10"/>
  <c r="AO205" i="10"/>
  <c r="AP205" i="10"/>
  <c r="AQ205" i="10"/>
  <c r="AR205" i="10"/>
  <c r="AS205" i="10"/>
  <c r="AT205" i="10"/>
  <c r="AU205" i="10"/>
  <c r="AV205" i="10"/>
  <c r="AL206" i="10"/>
  <c r="AM206" i="10"/>
  <c r="AN206" i="10"/>
  <c r="AO206" i="10"/>
  <c r="AP206" i="10"/>
  <c r="AQ206" i="10"/>
  <c r="AR206" i="10"/>
  <c r="AS206" i="10"/>
  <c r="AT206" i="10"/>
  <c r="AU206" i="10"/>
  <c r="AV206" i="10"/>
  <c r="AL207" i="10"/>
  <c r="AM207" i="10"/>
  <c r="AN207" i="10"/>
  <c r="AO207" i="10"/>
  <c r="AP207" i="10"/>
  <c r="AQ207" i="10"/>
  <c r="AR207" i="10"/>
  <c r="AS207" i="10"/>
  <c r="AT207" i="10"/>
  <c r="AU207" i="10"/>
  <c r="AV207" i="10"/>
  <c r="BA207" i="10" a="1"/>
  <c r="BA207" i="10" s="1"/>
  <c r="BB207" i="10" a="1"/>
  <c r="BB207" i="10" s="1"/>
  <c r="BE207" i="10" a="1"/>
  <c r="BE207" i="10" s="1"/>
  <c r="BF207" i="10" a="1"/>
  <c r="BF207" i="10" s="1"/>
  <c r="BG207" i="10" a="1"/>
  <c r="BG207" i="10" s="1"/>
  <c r="BH207" i="10" a="1"/>
  <c r="BH207" i="10" s="1"/>
  <c r="BI207" i="10" a="1"/>
  <c r="BI207" i="10" s="1"/>
  <c r="BJ207" i="10" a="1"/>
  <c r="BJ207" i="10" s="1"/>
  <c r="BK207" i="10" a="1"/>
  <c r="BK207" i="10" s="1"/>
  <c r="BM207" i="10" a="1"/>
  <c r="BM207" i="10" s="1"/>
  <c r="BN207" i="10" a="1"/>
  <c r="BN207" i="10" s="1"/>
  <c r="BQ207" i="10" a="1"/>
  <c r="BQ207" i="10" s="1"/>
  <c r="BR207" i="10" a="1"/>
  <c r="BR207" i="10" s="1"/>
  <c r="BS207" i="10" a="1"/>
  <c r="BS207" i="10" s="1"/>
  <c r="BT207" i="10" a="1"/>
  <c r="BT207" i="10" s="1"/>
  <c r="BU207" i="10" a="1"/>
  <c r="BU207" i="10" s="1"/>
  <c r="BV207" i="10" a="1"/>
  <c r="BV207" i="10" s="1"/>
  <c r="BW207" i="10" a="1"/>
  <c r="BW207" i="10" s="1"/>
  <c r="CK207" i="10" a="1"/>
  <c r="CK207" i="10" s="1"/>
  <c r="CL207" i="10" a="1"/>
  <c r="CL207" i="10" s="1"/>
  <c r="CM207" i="10" a="1"/>
  <c r="CM207" i="10" s="1"/>
  <c r="CN207" i="10" a="1"/>
  <c r="CN207" i="10" s="1"/>
  <c r="CO207" i="10" a="1"/>
  <c r="CO207" i="10" s="1"/>
  <c r="CP207" i="10" a="1"/>
  <c r="CP207" i="10" s="1"/>
  <c r="CQ207" i="10" a="1"/>
  <c r="CQ207" i="10" s="1"/>
  <c r="CR207" i="10" a="1"/>
  <c r="CR207" i="10" s="1"/>
  <c r="CS207" i="10" a="1"/>
  <c r="CS207" i="10" s="1"/>
  <c r="CT207" i="10" a="1"/>
  <c r="CT207" i="10" s="1"/>
  <c r="CU207" i="10" a="1"/>
  <c r="CU207" i="10" s="1"/>
  <c r="AL208" i="10"/>
  <c r="AM208" i="10"/>
  <c r="AN208" i="10"/>
  <c r="AO208" i="10"/>
  <c r="AP208" i="10"/>
  <c r="AQ208" i="10"/>
  <c r="AR208" i="10"/>
  <c r="AS208" i="10"/>
  <c r="AT208" i="10"/>
  <c r="AU208" i="10"/>
  <c r="AV208" i="10"/>
  <c r="AL209" i="10"/>
  <c r="AM209" i="10"/>
  <c r="AN209" i="10"/>
  <c r="AO209" i="10"/>
  <c r="AP209" i="10"/>
  <c r="AQ209" i="10"/>
  <c r="AR209" i="10"/>
  <c r="AS209" i="10"/>
  <c r="AT209" i="10"/>
  <c r="AU209" i="10"/>
  <c r="AV209" i="10"/>
  <c r="AL210" i="10"/>
  <c r="AM210" i="10"/>
  <c r="AN210" i="10"/>
  <c r="AO210" i="10"/>
  <c r="AP210" i="10"/>
  <c r="AQ210" i="10"/>
  <c r="AR210" i="10"/>
  <c r="AS210" i="10"/>
  <c r="AT210" i="10"/>
  <c r="AU210" i="10"/>
  <c r="AV210" i="10"/>
  <c r="AL211" i="10"/>
  <c r="AM211" i="10"/>
  <c r="AN211" i="10"/>
  <c r="AO211" i="10"/>
  <c r="AP211" i="10"/>
  <c r="AQ211" i="10"/>
  <c r="AR211" i="10"/>
  <c r="AS211" i="10"/>
  <c r="AT211" i="10"/>
  <c r="AU211" i="10"/>
  <c r="AV211" i="10"/>
  <c r="AL212" i="10"/>
  <c r="AM212" i="10"/>
  <c r="AN212" i="10"/>
  <c r="AO212" i="10"/>
  <c r="AP212" i="10"/>
  <c r="AQ212" i="10"/>
  <c r="AR212" i="10"/>
  <c r="AS212" i="10"/>
  <c r="AT212" i="10"/>
  <c r="AU212" i="10"/>
  <c r="AV212" i="10"/>
  <c r="AL213" i="10"/>
  <c r="AM213" i="10"/>
  <c r="AN213" i="10"/>
  <c r="AO213" i="10"/>
  <c r="AP213" i="10"/>
  <c r="AQ213" i="10"/>
  <c r="AR213" i="10"/>
  <c r="AS213" i="10"/>
  <c r="AT213" i="10"/>
  <c r="AU213" i="10"/>
  <c r="AV213" i="10"/>
  <c r="AL214" i="10"/>
  <c r="AM214" i="10"/>
  <c r="AN214" i="10"/>
  <c r="AO214" i="10"/>
  <c r="AP214" i="10"/>
  <c r="AQ214" i="10"/>
  <c r="AR214" i="10"/>
  <c r="AS214" i="10"/>
  <c r="AT214" i="10"/>
  <c r="AU214" i="10"/>
  <c r="AV214" i="10"/>
  <c r="AL215" i="10"/>
  <c r="AM215" i="10"/>
  <c r="AN215" i="10"/>
  <c r="AO215" i="10"/>
  <c r="AP215" i="10"/>
  <c r="AQ215" i="10"/>
  <c r="AR215" i="10"/>
  <c r="AS215" i="10"/>
  <c r="AT215" i="10"/>
  <c r="AU215" i="10"/>
  <c r="AV215" i="10"/>
  <c r="AL216" i="10"/>
  <c r="AM216" i="10"/>
  <c r="AN216" i="10"/>
  <c r="AO216" i="10"/>
  <c r="AP216" i="10"/>
  <c r="AQ216" i="10"/>
  <c r="AR216" i="10"/>
  <c r="AS216" i="10"/>
  <c r="AT216" i="10"/>
  <c r="AU216" i="10"/>
  <c r="AV216" i="10"/>
  <c r="AL217" i="10"/>
  <c r="AM217" i="10"/>
  <c r="AN217" i="10"/>
  <c r="AO217" i="10"/>
  <c r="AP217" i="10"/>
  <c r="AQ217" i="10"/>
  <c r="AR217" i="10"/>
  <c r="AS217" i="10"/>
  <c r="AT217" i="10"/>
  <c r="AU217" i="10"/>
  <c r="AV217" i="10"/>
  <c r="AL218" i="10"/>
  <c r="AM218" i="10"/>
  <c r="AN218" i="10"/>
  <c r="AO218" i="10"/>
  <c r="AP218" i="10"/>
  <c r="AQ218" i="10"/>
  <c r="AR218" i="10"/>
  <c r="AS218" i="10"/>
  <c r="AT218" i="10"/>
  <c r="AU218" i="10"/>
  <c r="AV218" i="10"/>
  <c r="AL219" i="10"/>
  <c r="AM219" i="10"/>
  <c r="AN219" i="10"/>
  <c r="AO219" i="10"/>
  <c r="AP219" i="10"/>
  <c r="AQ219" i="10"/>
  <c r="AR219" i="10"/>
  <c r="AS219" i="10"/>
  <c r="AT219" i="10"/>
  <c r="AU219" i="10"/>
  <c r="AV219" i="10"/>
  <c r="AL220" i="10"/>
  <c r="AM220" i="10"/>
  <c r="AN220" i="10"/>
  <c r="AO220" i="10"/>
  <c r="AP220" i="10"/>
  <c r="AQ220" i="10"/>
  <c r="AR220" i="10"/>
  <c r="AS220" i="10"/>
  <c r="AT220" i="10"/>
  <c r="AU220" i="10"/>
  <c r="AV220" i="10"/>
  <c r="AL221" i="10"/>
  <c r="AM221" i="10"/>
  <c r="AN221" i="10"/>
  <c r="AO221" i="10"/>
  <c r="AP221" i="10"/>
  <c r="AQ221" i="10"/>
  <c r="AR221" i="10"/>
  <c r="AS221" i="10"/>
  <c r="AT221" i="10"/>
  <c r="AU221" i="10"/>
  <c r="AV221" i="10"/>
  <c r="AL222" i="10"/>
  <c r="AM222" i="10"/>
  <c r="AN222" i="10"/>
  <c r="AO222" i="10"/>
  <c r="AP222" i="10"/>
  <c r="AQ222" i="10"/>
  <c r="AR222" i="10"/>
  <c r="AS222" i="10"/>
  <c r="AT222" i="10"/>
  <c r="AU222" i="10"/>
  <c r="AV222" i="10"/>
  <c r="AL223" i="10"/>
  <c r="AM223" i="10"/>
  <c r="AN223" i="10"/>
  <c r="AO223" i="10"/>
  <c r="AP223" i="10"/>
  <c r="AQ223" i="10"/>
  <c r="AR223" i="10"/>
  <c r="AS223" i="10"/>
  <c r="AT223" i="10"/>
  <c r="AU223" i="10"/>
  <c r="AV223" i="10"/>
  <c r="AL224" i="10"/>
  <c r="AM224" i="10"/>
  <c r="AN224" i="10"/>
  <c r="AO224" i="10"/>
  <c r="AP224" i="10"/>
  <c r="AQ224" i="10"/>
  <c r="AR224" i="10"/>
  <c r="AS224" i="10"/>
  <c r="AT224" i="10"/>
  <c r="AU224" i="10"/>
  <c r="AV224" i="10"/>
  <c r="AL225" i="10"/>
  <c r="AM225" i="10"/>
  <c r="AN225" i="10"/>
  <c r="AO225" i="10"/>
  <c r="AP225" i="10"/>
  <c r="AQ225" i="10"/>
  <c r="AR225" i="10"/>
  <c r="AS225" i="10"/>
  <c r="AT225" i="10"/>
  <c r="AU225" i="10"/>
  <c r="AV225" i="10"/>
  <c r="AL226" i="10"/>
  <c r="AM226" i="10"/>
  <c r="AN226" i="10"/>
  <c r="AO226" i="10"/>
  <c r="AP226" i="10"/>
  <c r="AQ226" i="10"/>
  <c r="AR226" i="10"/>
  <c r="AS226" i="10"/>
  <c r="AT226" i="10"/>
  <c r="AU226" i="10"/>
  <c r="AV226" i="10"/>
  <c r="BA226" i="10" a="1"/>
  <c r="BA226" i="10" s="1"/>
  <c r="BB226" i="10" a="1"/>
  <c r="BB226" i="10" s="1"/>
  <c r="BG226" i="10" a="1"/>
  <c r="BG226" i="10" s="1"/>
  <c r="BH226" i="10" a="1"/>
  <c r="BH226" i="10" s="1"/>
  <c r="BI226" i="10" a="1"/>
  <c r="BI226" i="10" s="1"/>
  <c r="BJ226" i="10" a="1"/>
  <c r="BJ226" i="10" s="1"/>
  <c r="BK226" i="10" a="1"/>
  <c r="BK226" i="10" s="1"/>
  <c r="BM226" i="10" a="1"/>
  <c r="BM226" i="10" s="1"/>
  <c r="BN226" i="10" a="1"/>
  <c r="BN226" i="10" s="1"/>
  <c r="BS226" i="10" a="1"/>
  <c r="BS226" i="10" s="1"/>
  <c r="BT226" i="10" a="1"/>
  <c r="BT226" i="10" s="1"/>
  <c r="BU226" i="10" a="1"/>
  <c r="BU226" i="10" s="1"/>
  <c r="BV226" i="10" a="1"/>
  <c r="BV226" i="10" s="1"/>
  <c r="BW226" i="10" a="1"/>
  <c r="BW226" i="10" s="1"/>
  <c r="CK226" i="10" a="1"/>
  <c r="CK226" i="10" s="1"/>
  <c r="CL226" i="10" a="1"/>
  <c r="CL226" i="10" s="1"/>
  <c r="CM226" i="10" a="1"/>
  <c r="CM226" i="10" s="1"/>
  <c r="CN226" i="10" a="1"/>
  <c r="CN226" i="10" s="1"/>
  <c r="CO226" i="10" a="1"/>
  <c r="CO226" i="10" s="1"/>
  <c r="CP226" i="10" a="1"/>
  <c r="CP226" i="10" s="1"/>
  <c r="CQ226" i="10" a="1"/>
  <c r="CQ226" i="10" s="1"/>
  <c r="CR226" i="10" a="1"/>
  <c r="CR226" i="10" s="1"/>
  <c r="CS226" i="10" a="1"/>
  <c r="CS226" i="10" s="1"/>
  <c r="CT226" i="10" a="1"/>
  <c r="CT226" i="10" s="1"/>
  <c r="CU226" i="10" a="1"/>
  <c r="CU226" i="10" s="1"/>
  <c r="AL227" i="10"/>
  <c r="AM227" i="10"/>
  <c r="AN227" i="10"/>
  <c r="AO227" i="10"/>
  <c r="AP227" i="10"/>
  <c r="AQ227" i="10"/>
  <c r="AR227" i="10"/>
  <c r="AS227" i="10"/>
  <c r="AT227" i="10"/>
  <c r="AU227" i="10"/>
  <c r="AV227" i="10"/>
  <c r="AL228" i="10"/>
  <c r="AM228" i="10"/>
  <c r="AN228" i="10"/>
  <c r="AO228" i="10"/>
  <c r="AP228" i="10"/>
  <c r="AQ228" i="10"/>
  <c r="AR228" i="10"/>
  <c r="AS228" i="10"/>
  <c r="AT228" i="10"/>
  <c r="AU228" i="10"/>
  <c r="AV228" i="10"/>
  <c r="AL229" i="10"/>
  <c r="AM229" i="10"/>
  <c r="AN229" i="10"/>
  <c r="AO229" i="10"/>
  <c r="AP229" i="10"/>
  <c r="AQ229" i="10"/>
  <c r="AR229" i="10"/>
  <c r="AS229" i="10"/>
  <c r="AT229" i="10"/>
  <c r="AU229" i="10"/>
  <c r="AV229" i="10"/>
  <c r="AL230" i="10"/>
  <c r="AM230" i="10"/>
  <c r="AN230" i="10"/>
  <c r="AO230" i="10"/>
  <c r="AP230" i="10"/>
  <c r="AQ230" i="10"/>
  <c r="AR230" i="10"/>
  <c r="AS230" i="10"/>
  <c r="AT230" i="10"/>
  <c r="AU230" i="10"/>
  <c r="AV230" i="10"/>
  <c r="AL231" i="10"/>
  <c r="AM231" i="10"/>
  <c r="AN231" i="10"/>
  <c r="AO231" i="10"/>
  <c r="AP231" i="10"/>
  <c r="AQ231" i="10"/>
  <c r="AR231" i="10"/>
  <c r="AS231" i="10"/>
  <c r="AT231" i="10"/>
  <c r="AU231" i="10"/>
  <c r="AV231" i="10"/>
  <c r="AL232" i="10"/>
  <c r="AM232" i="10"/>
  <c r="AN232" i="10"/>
  <c r="AO232" i="10"/>
  <c r="AP232" i="10"/>
  <c r="AQ232" i="10"/>
  <c r="AR232" i="10"/>
  <c r="AS232" i="10"/>
  <c r="AT232" i="10"/>
  <c r="AU232" i="10"/>
  <c r="AV232" i="10"/>
  <c r="AL233" i="10"/>
  <c r="AM233" i="10"/>
  <c r="AN233" i="10"/>
  <c r="AO233" i="10"/>
  <c r="AP233" i="10"/>
  <c r="AQ233" i="10"/>
  <c r="AR233" i="10"/>
  <c r="AS233" i="10"/>
  <c r="AT233" i="10"/>
  <c r="AU233" i="10"/>
  <c r="AV233" i="10"/>
  <c r="AL234" i="10"/>
  <c r="AM234" i="10"/>
  <c r="AN234" i="10"/>
  <c r="AO234" i="10"/>
  <c r="AP234" i="10"/>
  <c r="AQ234" i="10"/>
  <c r="AR234" i="10"/>
  <c r="AS234" i="10"/>
  <c r="AT234" i="10"/>
  <c r="AU234" i="10"/>
  <c r="AV234" i="10"/>
  <c r="AL235" i="10"/>
  <c r="AM235" i="10"/>
  <c r="AN235" i="10"/>
  <c r="AO235" i="10"/>
  <c r="AP235" i="10"/>
  <c r="AQ235" i="10"/>
  <c r="AR235" i="10"/>
  <c r="AS235" i="10"/>
  <c r="AT235" i="10"/>
  <c r="AU235" i="10"/>
  <c r="AV235" i="10"/>
  <c r="AL236" i="10"/>
  <c r="AM236" i="10"/>
  <c r="AN236" i="10"/>
  <c r="AO236" i="10"/>
  <c r="AP236" i="10"/>
  <c r="AQ236" i="10"/>
  <c r="AR236" i="10"/>
  <c r="AS236" i="10"/>
  <c r="AT236" i="10"/>
  <c r="AU236" i="10"/>
  <c r="AV236" i="10"/>
  <c r="AL237" i="10"/>
  <c r="AM237" i="10"/>
  <c r="AN237" i="10"/>
  <c r="AO237" i="10"/>
  <c r="AP237" i="10"/>
  <c r="AQ237" i="10"/>
  <c r="AR237" i="10"/>
  <c r="AS237" i="10"/>
  <c r="AT237" i="10"/>
  <c r="AU237" i="10"/>
  <c r="AV237" i="10"/>
  <c r="AL238" i="10"/>
  <c r="AM238" i="10"/>
  <c r="AN238" i="10"/>
  <c r="AO238" i="10"/>
  <c r="AP238" i="10"/>
  <c r="AQ238" i="10"/>
  <c r="AR238" i="10"/>
  <c r="AS238" i="10"/>
  <c r="AT238" i="10"/>
  <c r="AU238" i="10"/>
  <c r="AV238" i="10"/>
  <c r="AL239" i="10"/>
  <c r="AM239" i="10"/>
  <c r="AN239" i="10"/>
  <c r="AO239" i="10"/>
  <c r="AP239" i="10"/>
  <c r="AQ239" i="10"/>
  <c r="AR239" i="10"/>
  <c r="AS239" i="10"/>
  <c r="AT239" i="10"/>
  <c r="AU239" i="10"/>
  <c r="AV239" i="10"/>
  <c r="AL240" i="10"/>
  <c r="AM240" i="10"/>
  <c r="AN240" i="10"/>
  <c r="AO240" i="10"/>
  <c r="AP240" i="10"/>
  <c r="AQ240" i="10"/>
  <c r="AR240" i="10"/>
  <c r="AS240" i="10"/>
  <c r="AT240" i="10"/>
  <c r="AU240" i="10"/>
  <c r="AV240" i="10"/>
  <c r="AL241" i="10"/>
  <c r="AM241" i="10"/>
  <c r="AN241" i="10"/>
  <c r="AO241" i="10"/>
  <c r="AP241" i="10"/>
  <c r="AQ241" i="10"/>
  <c r="AR241" i="10"/>
  <c r="AS241" i="10"/>
  <c r="AT241" i="10"/>
  <c r="AU241" i="10"/>
  <c r="AV241" i="10"/>
  <c r="AL242" i="10"/>
  <c r="AM242" i="10"/>
  <c r="AN242" i="10"/>
  <c r="AO242" i="10"/>
  <c r="AP242" i="10"/>
  <c r="AQ242" i="10"/>
  <c r="AR242" i="10"/>
  <c r="AS242" i="10"/>
  <c r="AT242" i="10"/>
  <c r="AU242" i="10"/>
  <c r="AV242" i="10"/>
  <c r="AL243" i="10"/>
  <c r="AM243" i="10"/>
  <c r="AN243" i="10"/>
  <c r="AO243" i="10"/>
  <c r="AP243" i="10"/>
  <c r="AQ243" i="10"/>
  <c r="AR243" i="10"/>
  <c r="AS243" i="10"/>
  <c r="AT243" i="10"/>
  <c r="AU243" i="10"/>
  <c r="AV243" i="10"/>
  <c r="AL244" i="10"/>
  <c r="AM244" i="10"/>
  <c r="AN244" i="10"/>
  <c r="AO244" i="10"/>
  <c r="AP244" i="10"/>
  <c r="AQ244" i="10"/>
  <c r="AR244" i="10"/>
  <c r="AS244" i="10"/>
  <c r="AT244" i="10"/>
  <c r="AU244" i="10"/>
  <c r="AV244" i="10"/>
  <c r="AL245" i="10"/>
  <c r="AM245" i="10"/>
  <c r="AN245" i="10"/>
  <c r="AO245" i="10"/>
  <c r="AP245" i="10"/>
  <c r="AQ245" i="10"/>
  <c r="AR245" i="10"/>
  <c r="AS245" i="10"/>
  <c r="AT245" i="10"/>
  <c r="AU245" i="10"/>
  <c r="AV245" i="10"/>
  <c r="BA245" i="10" a="1"/>
  <c r="BA245" i="10" s="1"/>
  <c r="BB245" i="10" a="1"/>
  <c r="BB245" i="10" s="1"/>
  <c r="BC245" i="10" a="1"/>
  <c r="BC245" i="10" s="1"/>
  <c r="BD245" i="10" a="1"/>
  <c r="BD245" i="10" s="1"/>
  <c r="BE245" i="10" a="1"/>
  <c r="BE245" i="10" s="1"/>
  <c r="BF245" i="10" a="1"/>
  <c r="BF245" i="10" s="1"/>
  <c r="BG245" i="10" a="1"/>
  <c r="BG245" i="10" s="1"/>
  <c r="BI245" i="10" a="1"/>
  <c r="BI245" i="10" s="1"/>
  <c r="BJ245" i="10" a="1"/>
  <c r="BJ245" i="10" s="1"/>
  <c r="BK245" i="10" a="1"/>
  <c r="BK245" i="10" s="1"/>
  <c r="BM245" i="10" a="1"/>
  <c r="BM245" i="10" s="1"/>
  <c r="BN245" i="10" a="1"/>
  <c r="BN245" i="10" s="1"/>
  <c r="BO245" i="10" a="1"/>
  <c r="BO245" i="10" s="1"/>
  <c r="BP245" i="10" a="1"/>
  <c r="BP245" i="10" s="1"/>
  <c r="BQ245" i="10" a="1"/>
  <c r="BQ245" i="10" s="1"/>
  <c r="BR245" i="10" a="1"/>
  <c r="BR245" i="10" s="1"/>
  <c r="BS245" i="10" a="1"/>
  <c r="BS245" i="10" s="1"/>
  <c r="BU245" i="10" a="1"/>
  <c r="BU245" i="10" s="1"/>
  <c r="BV245" i="10" a="1"/>
  <c r="BV245" i="10" s="1"/>
  <c r="BW245" i="10" a="1"/>
  <c r="BW245" i="10" s="1"/>
  <c r="CK245" i="10" a="1"/>
  <c r="CK245" i="10" s="1"/>
  <c r="CL245" i="10" a="1"/>
  <c r="CL245" i="10" s="1"/>
  <c r="CM245" i="10" a="1"/>
  <c r="CM245" i="10" s="1"/>
  <c r="CN245" i="10" a="1"/>
  <c r="CN245" i="10" s="1"/>
  <c r="CO245" i="10" a="1"/>
  <c r="CO245" i="10" s="1"/>
  <c r="CP245" i="10" a="1"/>
  <c r="CP245" i="10" s="1"/>
  <c r="CQ245" i="10" a="1"/>
  <c r="CQ245" i="10" s="1"/>
  <c r="CR245" i="10" a="1"/>
  <c r="CR245" i="10" s="1"/>
  <c r="CS245" i="10" a="1"/>
  <c r="CS245" i="10" s="1"/>
  <c r="CT245" i="10" a="1"/>
  <c r="CT245" i="10" s="1"/>
  <c r="CU245" i="10" a="1"/>
  <c r="CU245" i="10" s="1"/>
  <c r="AL246" i="10"/>
  <c r="AM246" i="10"/>
  <c r="AN246" i="10"/>
  <c r="AO246" i="10"/>
  <c r="AP246" i="10"/>
  <c r="AQ246" i="10"/>
  <c r="AR246" i="10"/>
  <c r="AS246" i="10"/>
  <c r="AT246" i="10"/>
  <c r="AU246" i="10"/>
  <c r="AV246" i="10"/>
  <c r="AL247" i="10"/>
  <c r="AM247" i="10"/>
  <c r="AN247" i="10"/>
  <c r="AO247" i="10"/>
  <c r="AP247" i="10"/>
  <c r="AQ247" i="10"/>
  <c r="AR247" i="10"/>
  <c r="AS247" i="10"/>
  <c r="AT247" i="10"/>
  <c r="AU247" i="10"/>
  <c r="AV247" i="10"/>
  <c r="AL248" i="10"/>
  <c r="AM248" i="10"/>
  <c r="AN248" i="10"/>
  <c r="AO248" i="10"/>
  <c r="AP248" i="10"/>
  <c r="AQ248" i="10"/>
  <c r="AR248" i="10"/>
  <c r="AS248" i="10"/>
  <c r="AT248" i="10"/>
  <c r="AU248" i="10"/>
  <c r="AV248" i="10"/>
  <c r="AL249" i="10"/>
  <c r="AM249" i="10"/>
  <c r="AN249" i="10"/>
  <c r="AO249" i="10"/>
  <c r="AP249" i="10"/>
  <c r="AQ249" i="10"/>
  <c r="AR249" i="10"/>
  <c r="AS249" i="10"/>
  <c r="AT249" i="10"/>
  <c r="AU249" i="10"/>
  <c r="AV249" i="10"/>
  <c r="AL250" i="10"/>
  <c r="AM250" i="10"/>
  <c r="AN250" i="10"/>
  <c r="AO250" i="10"/>
  <c r="AP250" i="10"/>
  <c r="AQ250" i="10"/>
  <c r="AR250" i="10"/>
  <c r="AS250" i="10"/>
  <c r="AT250" i="10"/>
  <c r="AU250" i="10"/>
  <c r="AV250" i="10"/>
  <c r="AL251" i="10"/>
  <c r="AM251" i="10"/>
  <c r="AN251" i="10"/>
  <c r="AO251" i="10"/>
  <c r="AP251" i="10"/>
  <c r="AQ251" i="10"/>
  <c r="AR251" i="10"/>
  <c r="AS251" i="10"/>
  <c r="AT251" i="10"/>
  <c r="AU251" i="10"/>
  <c r="AV251" i="10"/>
  <c r="AL252" i="10"/>
  <c r="AM252" i="10"/>
  <c r="AN252" i="10"/>
  <c r="AO252" i="10"/>
  <c r="AP252" i="10"/>
  <c r="AQ252" i="10"/>
  <c r="AR252" i="10"/>
  <c r="AS252" i="10"/>
  <c r="AT252" i="10"/>
  <c r="AU252" i="10"/>
  <c r="AV252" i="10"/>
  <c r="AL253" i="10"/>
  <c r="AM253" i="10"/>
  <c r="AN253" i="10"/>
  <c r="AO253" i="10"/>
  <c r="AP253" i="10"/>
  <c r="AQ253" i="10"/>
  <c r="AR253" i="10"/>
  <c r="AS253" i="10"/>
  <c r="AT253" i="10"/>
  <c r="AU253" i="10"/>
  <c r="AV253" i="10"/>
  <c r="AL254" i="10"/>
  <c r="AM254" i="10"/>
  <c r="AN254" i="10"/>
  <c r="AO254" i="10"/>
  <c r="AP254" i="10"/>
  <c r="AQ254" i="10"/>
  <c r="AR254" i="10"/>
  <c r="AS254" i="10"/>
  <c r="AT254" i="10"/>
  <c r="AU254" i="10"/>
  <c r="AV254" i="10"/>
  <c r="AL255" i="10"/>
  <c r="AM255" i="10"/>
  <c r="AN255" i="10"/>
  <c r="AO255" i="10"/>
  <c r="AP255" i="10"/>
  <c r="AQ255" i="10"/>
  <c r="AR255" i="10"/>
  <c r="AS255" i="10"/>
  <c r="AT255" i="10"/>
  <c r="AU255" i="10"/>
  <c r="AV255" i="10"/>
  <c r="AL256" i="10"/>
  <c r="AM256" i="10"/>
  <c r="AN256" i="10"/>
  <c r="AO256" i="10"/>
  <c r="AP256" i="10"/>
  <c r="AQ256" i="10"/>
  <c r="AR256" i="10"/>
  <c r="AS256" i="10"/>
  <c r="AT256" i="10"/>
  <c r="AU256" i="10"/>
  <c r="AV256" i="10"/>
  <c r="AL257" i="10"/>
  <c r="AM257" i="10"/>
  <c r="AN257" i="10"/>
  <c r="AO257" i="10"/>
  <c r="AP257" i="10"/>
  <c r="AQ257" i="10"/>
  <c r="AR257" i="10"/>
  <c r="AS257" i="10"/>
  <c r="AT257" i="10"/>
  <c r="AU257" i="10"/>
  <c r="AV257" i="10"/>
  <c r="AL258" i="10"/>
  <c r="AM258" i="10"/>
  <c r="AN258" i="10"/>
  <c r="AO258" i="10"/>
  <c r="AP258" i="10"/>
  <c r="AQ258" i="10"/>
  <c r="AR258" i="10"/>
  <c r="AS258" i="10"/>
  <c r="AT258" i="10"/>
  <c r="AU258" i="10"/>
  <c r="AV258" i="10"/>
  <c r="AL259" i="10"/>
  <c r="AM259" i="10"/>
  <c r="AN259" i="10"/>
  <c r="AO259" i="10"/>
  <c r="AP259" i="10"/>
  <c r="AQ259" i="10"/>
  <c r="AR259" i="10"/>
  <c r="AS259" i="10"/>
  <c r="AT259" i="10"/>
  <c r="AU259" i="10"/>
  <c r="AV259" i="10"/>
  <c r="AL260" i="10"/>
  <c r="AM260" i="10"/>
  <c r="AN260" i="10"/>
  <c r="AO260" i="10"/>
  <c r="AP260" i="10"/>
  <c r="AQ260" i="10"/>
  <c r="AR260" i="10"/>
  <c r="AS260" i="10"/>
  <c r="AT260" i="10"/>
  <c r="AU260" i="10"/>
  <c r="AV260" i="10"/>
  <c r="AL261" i="10"/>
  <c r="AM261" i="10"/>
  <c r="AN261" i="10"/>
  <c r="AO261" i="10"/>
  <c r="AP261" i="10"/>
  <c r="AQ261" i="10"/>
  <c r="AR261" i="10"/>
  <c r="AS261" i="10"/>
  <c r="AT261" i="10"/>
  <c r="AU261" i="10"/>
  <c r="AV261" i="10"/>
  <c r="AL262" i="10"/>
  <c r="AM262" i="10"/>
  <c r="AN262" i="10"/>
  <c r="AO262" i="10"/>
  <c r="AP262" i="10"/>
  <c r="AQ262" i="10"/>
  <c r="AR262" i="10"/>
  <c r="AS262" i="10"/>
  <c r="AT262" i="10"/>
  <c r="AU262" i="10"/>
  <c r="AV262" i="10"/>
  <c r="AL263" i="10"/>
  <c r="AM263" i="10"/>
  <c r="AN263" i="10"/>
  <c r="AO263" i="10"/>
  <c r="AP263" i="10"/>
  <c r="AQ263" i="10"/>
  <c r="AR263" i="10"/>
  <c r="AS263" i="10"/>
  <c r="AT263" i="10"/>
  <c r="AU263" i="10"/>
  <c r="AV263" i="10"/>
  <c r="AL264" i="10"/>
  <c r="AM264" i="10"/>
  <c r="AN264" i="10"/>
  <c r="AO264" i="10"/>
  <c r="AP264" i="10"/>
  <c r="AQ264" i="10"/>
  <c r="AR264" i="10"/>
  <c r="AS264" i="10"/>
  <c r="AT264" i="10"/>
  <c r="AU264" i="10"/>
  <c r="AV264" i="10"/>
  <c r="BA264" i="10" a="1"/>
  <c r="BA264" i="10" s="1"/>
  <c r="BB264" i="10" a="1"/>
  <c r="BB264" i="10" s="1"/>
  <c r="BC264" i="10" a="1"/>
  <c r="BC264" i="10" s="1"/>
  <c r="BD264" i="10" a="1"/>
  <c r="BD264" i="10" s="1"/>
  <c r="BE264" i="10" a="1"/>
  <c r="BE264" i="10" s="1"/>
  <c r="BF264" i="10" a="1"/>
  <c r="BF264" i="10" s="1"/>
  <c r="BG264" i="10" a="1"/>
  <c r="BG264" i="10" s="1"/>
  <c r="BH264" i="10" a="1"/>
  <c r="BH264" i="10" s="1"/>
  <c r="BJ264" i="10" a="1"/>
  <c r="BJ264" i="10" s="1"/>
  <c r="BK264" i="10" a="1"/>
  <c r="BK264" i="10" s="1"/>
  <c r="BM264" i="10" a="1"/>
  <c r="BM264" i="10" s="1"/>
  <c r="BN264" i="10" a="1"/>
  <c r="BN264" i="10" s="1"/>
  <c r="BO264" i="10" a="1"/>
  <c r="BO264" i="10" s="1"/>
  <c r="BP264" i="10" a="1"/>
  <c r="BP264" i="10" s="1"/>
  <c r="BQ264" i="10" a="1"/>
  <c r="BQ264" i="10" s="1"/>
  <c r="BR264" i="10" a="1"/>
  <c r="BR264" i="10" s="1"/>
  <c r="BS264" i="10" a="1"/>
  <c r="BS264" i="10" s="1"/>
  <c r="BT264" i="10" a="1"/>
  <c r="BT264" i="10" s="1"/>
  <c r="BV264" i="10" a="1"/>
  <c r="BV264" i="10" s="1"/>
  <c r="BW264" i="10" a="1"/>
  <c r="BW264" i="10" s="1"/>
  <c r="CK264" i="10" a="1"/>
  <c r="CK264" i="10" s="1"/>
  <c r="CL264" i="10" a="1"/>
  <c r="CL264" i="10" s="1"/>
  <c r="CM264" i="10" a="1"/>
  <c r="CM264" i="10" s="1"/>
  <c r="CN264" i="10" a="1"/>
  <c r="CN264" i="10" s="1"/>
  <c r="CO264" i="10" a="1"/>
  <c r="CO264" i="10" s="1"/>
  <c r="CP264" i="10" a="1"/>
  <c r="CP264" i="10" s="1"/>
  <c r="CQ264" i="10" a="1"/>
  <c r="CQ264" i="10" s="1"/>
  <c r="CR264" i="10" a="1"/>
  <c r="CR264" i="10" s="1"/>
  <c r="CS264" i="10" a="1"/>
  <c r="CS264" i="10" s="1"/>
  <c r="CT264" i="10" a="1"/>
  <c r="CT264" i="10" s="1"/>
  <c r="CU264" i="10" a="1"/>
  <c r="CU264" i="10" s="1"/>
  <c r="AL265" i="10"/>
  <c r="AM265" i="10"/>
  <c r="AN265" i="10"/>
  <c r="AO265" i="10"/>
  <c r="AP265" i="10"/>
  <c r="AQ265" i="10"/>
  <c r="AR265" i="10"/>
  <c r="AS265" i="10"/>
  <c r="AT265" i="10"/>
  <c r="AU265" i="10"/>
  <c r="AV265" i="10"/>
  <c r="AL266" i="10"/>
  <c r="AM266" i="10"/>
  <c r="AN266" i="10"/>
  <c r="AO266" i="10"/>
  <c r="AP266" i="10"/>
  <c r="AQ266" i="10"/>
  <c r="AR266" i="10"/>
  <c r="AS266" i="10"/>
  <c r="AT266" i="10"/>
  <c r="AU266" i="10"/>
  <c r="AV266" i="10"/>
  <c r="AL267" i="10"/>
  <c r="AM267" i="10"/>
  <c r="AN267" i="10"/>
  <c r="AO267" i="10"/>
  <c r="AP267" i="10"/>
  <c r="AQ267" i="10"/>
  <c r="AR267" i="10"/>
  <c r="AS267" i="10"/>
  <c r="AT267" i="10"/>
  <c r="AU267" i="10"/>
  <c r="AV267" i="10"/>
  <c r="AL268" i="10"/>
  <c r="AM268" i="10"/>
  <c r="AN268" i="10"/>
  <c r="AO268" i="10"/>
  <c r="AP268" i="10"/>
  <c r="AQ268" i="10"/>
  <c r="AR268" i="10"/>
  <c r="AS268" i="10"/>
  <c r="AT268" i="10"/>
  <c r="AU268" i="10"/>
  <c r="AV268" i="10"/>
  <c r="AL269" i="10"/>
  <c r="AM269" i="10"/>
  <c r="AN269" i="10"/>
  <c r="AO269" i="10"/>
  <c r="AP269" i="10"/>
  <c r="AQ269" i="10"/>
  <c r="AR269" i="10"/>
  <c r="AS269" i="10"/>
  <c r="AT269" i="10"/>
  <c r="AU269" i="10"/>
  <c r="AV269" i="10"/>
  <c r="AL270" i="10"/>
  <c r="AM270" i="10"/>
  <c r="AN270" i="10"/>
  <c r="AO270" i="10"/>
  <c r="AP270" i="10"/>
  <c r="AQ270" i="10"/>
  <c r="AR270" i="10"/>
  <c r="AS270" i="10"/>
  <c r="AT270" i="10"/>
  <c r="AU270" i="10"/>
  <c r="AV270" i="10"/>
  <c r="AL271" i="10"/>
  <c r="AM271" i="10"/>
  <c r="AN271" i="10"/>
  <c r="AO271" i="10"/>
  <c r="AP271" i="10"/>
  <c r="AQ271" i="10"/>
  <c r="AR271" i="10"/>
  <c r="AS271" i="10"/>
  <c r="AT271" i="10"/>
  <c r="AU271" i="10"/>
  <c r="AV271" i="10"/>
  <c r="AL272" i="10"/>
  <c r="AM272" i="10"/>
  <c r="AN272" i="10"/>
  <c r="AO272" i="10"/>
  <c r="AP272" i="10"/>
  <c r="AQ272" i="10"/>
  <c r="AR272" i="10"/>
  <c r="AS272" i="10"/>
  <c r="AT272" i="10"/>
  <c r="AU272" i="10"/>
  <c r="AV272" i="10"/>
  <c r="AL273" i="10"/>
  <c r="AM273" i="10"/>
  <c r="AN273" i="10"/>
  <c r="AO273" i="10"/>
  <c r="AP273" i="10"/>
  <c r="AQ273" i="10"/>
  <c r="AR273" i="10"/>
  <c r="AS273" i="10"/>
  <c r="AT273" i="10"/>
  <c r="AU273" i="10"/>
  <c r="AV273" i="10"/>
  <c r="AL274" i="10"/>
  <c r="AM274" i="10"/>
  <c r="AN274" i="10"/>
  <c r="AO274" i="10"/>
  <c r="AP274" i="10"/>
  <c r="AQ274" i="10"/>
  <c r="AR274" i="10"/>
  <c r="AS274" i="10"/>
  <c r="AT274" i="10"/>
  <c r="AU274" i="10"/>
  <c r="AV274" i="10"/>
  <c r="AL275" i="10"/>
  <c r="AM275" i="10"/>
  <c r="AN275" i="10"/>
  <c r="AO275" i="10"/>
  <c r="AP275" i="10"/>
  <c r="AQ275" i="10"/>
  <c r="AR275" i="10"/>
  <c r="AS275" i="10"/>
  <c r="AT275" i="10"/>
  <c r="AU275" i="10"/>
  <c r="AV275" i="10"/>
  <c r="AL276" i="10"/>
  <c r="AM276" i="10"/>
  <c r="AN276" i="10"/>
  <c r="AO276" i="10"/>
  <c r="AP276" i="10"/>
  <c r="AQ276" i="10"/>
  <c r="AR276" i="10"/>
  <c r="AS276" i="10"/>
  <c r="AT276" i="10"/>
  <c r="AU276" i="10"/>
  <c r="AV276" i="10"/>
  <c r="AL277" i="10"/>
  <c r="AM277" i="10"/>
  <c r="AN277" i="10"/>
  <c r="AO277" i="10"/>
  <c r="AP277" i="10"/>
  <c r="AQ277" i="10"/>
  <c r="AR277" i="10"/>
  <c r="AS277" i="10"/>
  <c r="AT277" i="10"/>
  <c r="AU277" i="10"/>
  <c r="AV277" i="10"/>
  <c r="AL278" i="10"/>
  <c r="AM278" i="10"/>
  <c r="AN278" i="10"/>
  <c r="AO278" i="10"/>
  <c r="AP278" i="10"/>
  <c r="AQ278" i="10"/>
  <c r="AR278" i="10"/>
  <c r="AS278" i="10"/>
  <c r="AT278" i="10"/>
  <c r="AU278" i="10"/>
  <c r="AV278" i="10"/>
  <c r="AL279" i="10"/>
  <c r="AM279" i="10"/>
  <c r="AN279" i="10"/>
  <c r="AO279" i="10"/>
  <c r="AP279" i="10"/>
  <c r="AQ279" i="10"/>
  <c r="AR279" i="10"/>
  <c r="AS279" i="10"/>
  <c r="AT279" i="10"/>
  <c r="AU279" i="10"/>
  <c r="AV279" i="10"/>
  <c r="AL280" i="10"/>
  <c r="AM280" i="10"/>
  <c r="AN280" i="10"/>
  <c r="AO280" i="10"/>
  <c r="AP280" i="10"/>
  <c r="AQ280" i="10"/>
  <c r="AR280" i="10"/>
  <c r="AS280" i="10"/>
  <c r="AT280" i="10"/>
  <c r="AU280" i="10"/>
  <c r="AV280" i="10"/>
  <c r="AL281" i="10"/>
  <c r="AM281" i="10"/>
  <c r="AN281" i="10"/>
  <c r="AO281" i="10"/>
  <c r="AP281" i="10"/>
  <c r="AQ281" i="10"/>
  <c r="AR281" i="10"/>
  <c r="AS281" i="10"/>
  <c r="AT281" i="10"/>
  <c r="AU281" i="10"/>
  <c r="AV281" i="10"/>
  <c r="AL282" i="10"/>
  <c r="AM282" i="10"/>
  <c r="AN282" i="10"/>
  <c r="AO282" i="10"/>
  <c r="AP282" i="10"/>
  <c r="AQ282" i="10"/>
  <c r="AR282" i="10"/>
  <c r="AS282" i="10"/>
  <c r="AT282" i="10"/>
  <c r="AU282" i="10"/>
  <c r="AV282" i="10"/>
  <c r="CL29" i="10" a="1"/>
  <c r="CL29" i="10" s="1"/>
  <c r="CO29" i="10" a="1"/>
  <c r="CO29" i="10" s="1"/>
  <c r="CP29" i="10" a="1"/>
  <c r="CP29" i="10" s="1"/>
  <c r="CR29" i="10" a="1"/>
  <c r="CR29" i="10" s="1"/>
  <c r="CS29" i="10" a="1"/>
  <c r="CS29" i="10" s="1"/>
  <c r="CU29" i="10" a="1"/>
  <c r="CU29" i="10" s="1"/>
  <c r="CK29" i="10" a="1"/>
  <c r="CK29" i="10" s="1"/>
  <c r="BO29" i="10" a="1"/>
  <c r="BO29" i="10" s="1"/>
  <c r="BP29" i="10" a="1"/>
  <c r="BP29" i="10" s="1"/>
  <c r="BQ29" i="10" a="1"/>
  <c r="BQ29" i="10" s="1"/>
  <c r="BR29" i="10" a="1"/>
  <c r="BR29" i="10" s="1"/>
  <c r="BS29" i="10" a="1"/>
  <c r="BS29" i="10" s="1"/>
  <c r="BT29" i="10" a="1"/>
  <c r="BT29" i="10" s="1"/>
  <c r="BU29" i="10" a="1"/>
  <c r="BU29" i="10" s="1"/>
  <c r="BV29" i="10" a="1"/>
  <c r="BV29" i="10" s="1"/>
  <c r="BW29" i="10" a="1"/>
  <c r="BW29" i="10" s="1"/>
  <c r="BC29" i="10" a="1"/>
  <c r="BC29" i="10" s="1"/>
  <c r="BD29" i="10" a="1"/>
  <c r="BD29" i="10" s="1"/>
  <c r="BE29" i="10" a="1"/>
  <c r="BE29" i="10" s="1"/>
  <c r="BF29" i="10" a="1"/>
  <c r="BF29" i="10" s="1"/>
  <c r="BG29" i="10" a="1"/>
  <c r="BG29" i="10" s="1"/>
  <c r="BH29" i="10" a="1"/>
  <c r="BH29" i="10" s="1"/>
  <c r="BI29" i="10" a="1"/>
  <c r="BI29" i="10" s="1"/>
  <c r="BJ29" i="10" a="1"/>
  <c r="BJ29" i="10" s="1"/>
  <c r="BK29" i="10" a="1"/>
  <c r="BK29" i="10" s="1"/>
  <c r="AM29" i="10"/>
  <c r="AN29" i="10"/>
  <c r="AO29" i="10"/>
  <c r="AP29" i="10"/>
  <c r="AQ29" i="10"/>
  <c r="AR29" i="10"/>
  <c r="AS29" i="10"/>
  <c r="AT29" i="10"/>
  <c r="AU29" i="10"/>
  <c r="AV29" i="10"/>
  <c r="AL29" i="10"/>
  <c r="AO160" i="13"/>
  <c r="AP160" i="13"/>
  <c r="AQ160" i="13"/>
  <c r="AR160" i="13"/>
  <c r="AS160" i="13"/>
  <c r="AT160" i="13"/>
  <c r="AU160" i="13"/>
  <c r="AV160" i="13"/>
  <c r="AW160" i="13"/>
  <c r="AX160" i="13"/>
  <c r="AY160" i="13"/>
  <c r="AO161" i="13"/>
  <c r="AP161" i="13"/>
  <c r="AQ161" i="13"/>
  <c r="AR161" i="13"/>
  <c r="AS161" i="13"/>
  <c r="AT161" i="13"/>
  <c r="AU161" i="13"/>
  <c r="AV161" i="13"/>
  <c r="AW161" i="13"/>
  <c r="AX161" i="13"/>
  <c r="AY161" i="13"/>
  <c r="AO162" i="13"/>
  <c r="AP162" i="13"/>
  <c r="AQ162" i="13"/>
  <c r="AR162" i="13"/>
  <c r="AS162" i="13"/>
  <c r="AT162" i="13"/>
  <c r="AU162" i="13"/>
  <c r="AV162" i="13"/>
  <c r="AW162" i="13"/>
  <c r="AX162" i="13"/>
  <c r="AY162" i="13"/>
  <c r="AO163" i="13"/>
  <c r="AP163" i="13"/>
  <c r="AQ163" i="13"/>
  <c r="AR163" i="13"/>
  <c r="AS163" i="13"/>
  <c r="AT163" i="13"/>
  <c r="AU163" i="13"/>
  <c r="AV163" i="13"/>
  <c r="AW163" i="13"/>
  <c r="AX163" i="13"/>
  <c r="AY163" i="13"/>
  <c r="AO164" i="13"/>
  <c r="AP164" i="13"/>
  <c r="AQ164" i="13"/>
  <c r="AR164" i="13"/>
  <c r="AS164" i="13"/>
  <c r="AT164" i="13"/>
  <c r="AU164" i="13"/>
  <c r="AV164" i="13"/>
  <c r="AW164" i="13"/>
  <c r="AX164" i="13"/>
  <c r="AY164" i="13"/>
  <c r="AO165" i="13"/>
  <c r="AP165" i="13"/>
  <c r="AQ165" i="13"/>
  <c r="AR165" i="13"/>
  <c r="AS165" i="13"/>
  <c r="AT165" i="13"/>
  <c r="AU165" i="13"/>
  <c r="AV165" i="13"/>
  <c r="AW165" i="13"/>
  <c r="AX165" i="13"/>
  <c r="AY165" i="13"/>
  <c r="AO166" i="13"/>
  <c r="AP166" i="13"/>
  <c r="AQ166" i="13"/>
  <c r="AR166" i="13"/>
  <c r="AS166" i="13"/>
  <c r="AT166" i="13"/>
  <c r="AU166" i="13"/>
  <c r="AV166" i="13"/>
  <c r="AW166" i="13"/>
  <c r="AX166" i="13"/>
  <c r="AY166" i="13"/>
  <c r="AO167" i="13"/>
  <c r="AP167" i="13"/>
  <c r="AQ167" i="13"/>
  <c r="AR167" i="13"/>
  <c r="AS167" i="13"/>
  <c r="AT167" i="13"/>
  <c r="AU167" i="13"/>
  <c r="AV167" i="13"/>
  <c r="AW167" i="13"/>
  <c r="AX167" i="13"/>
  <c r="AY167" i="13"/>
  <c r="AO168" i="13"/>
  <c r="AP168" i="13"/>
  <c r="AQ168" i="13"/>
  <c r="AR168" i="13"/>
  <c r="AS168" i="13"/>
  <c r="AT168" i="13"/>
  <c r="AU168" i="13"/>
  <c r="AV168" i="13"/>
  <c r="AW168" i="13"/>
  <c r="AX168" i="13"/>
  <c r="AY168" i="13"/>
  <c r="AO169" i="13"/>
  <c r="AP169" i="13"/>
  <c r="AQ169" i="13"/>
  <c r="AR169" i="13"/>
  <c r="AS169" i="13"/>
  <c r="AT169" i="13"/>
  <c r="AU169" i="13"/>
  <c r="AV169" i="13"/>
  <c r="AW169" i="13"/>
  <c r="AX169" i="13"/>
  <c r="AY169" i="13"/>
  <c r="AO170" i="13"/>
  <c r="AP170" i="13"/>
  <c r="AQ170" i="13"/>
  <c r="AR170" i="13"/>
  <c r="AS170" i="13"/>
  <c r="AT170" i="13"/>
  <c r="AU170" i="13"/>
  <c r="AV170" i="13"/>
  <c r="AW170" i="13"/>
  <c r="AX170" i="13"/>
  <c r="AY170" i="13"/>
  <c r="AO171" i="13"/>
  <c r="AP171" i="13"/>
  <c r="AQ171" i="13"/>
  <c r="AR171" i="13"/>
  <c r="AS171" i="13"/>
  <c r="AT171" i="13"/>
  <c r="AU171" i="13"/>
  <c r="AV171" i="13"/>
  <c r="AW171" i="13"/>
  <c r="AX171" i="13"/>
  <c r="AY171" i="13"/>
  <c r="AO172" i="13"/>
  <c r="AP172" i="13"/>
  <c r="AQ172" i="13"/>
  <c r="AR172" i="13"/>
  <c r="AS172" i="13"/>
  <c r="AT172" i="13"/>
  <c r="AU172" i="13"/>
  <c r="AV172" i="13"/>
  <c r="AW172" i="13"/>
  <c r="AX172" i="13"/>
  <c r="AY172" i="13"/>
  <c r="AO173" i="13"/>
  <c r="AP173" i="13"/>
  <c r="AQ173" i="13"/>
  <c r="AR173" i="13"/>
  <c r="AS173" i="13"/>
  <c r="AT173" i="13"/>
  <c r="AU173" i="13"/>
  <c r="AV173" i="13"/>
  <c r="AW173" i="13"/>
  <c r="AX173" i="13"/>
  <c r="AY173" i="13"/>
  <c r="AO174" i="13"/>
  <c r="AP174" i="13"/>
  <c r="AQ174" i="13"/>
  <c r="AR174" i="13"/>
  <c r="AS174" i="13"/>
  <c r="AT174" i="13"/>
  <c r="AU174" i="13"/>
  <c r="AV174" i="13"/>
  <c r="AW174" i="13"/>
  <c r="AX174" i="13"/>
  <c r="AY174" i="13"/>
  <c r="AO175" i="13"/>
  <c r="AP175" i="13"/>
  <c r="AQ175" i="13"/>
  <c r="AR175" i="13"/>
  <c r="AS175" i="13"/>
  <c r="AT175" i="13"/>
  <c r="AU175" i="13"/>
  <c r="AV175" i="13"/>
  <c r="AW175" i="13"/>
  <c r="AX175" i="13"/>
  <c r="AY175" i="13"/>
  <c r="AO176" i="13"/>
  <c r="AP176" i="13"/>
  <c r="AQ176" i="13"/>
  <c r="AR176" i="13"/>
  <c r="AS176" i="13"/>
  <c r="AT176" i="13"/>
  <c r="AU176" i="13"/>
  <c r="AV176" i="13"/>
  <c r="AW176" i="13"/>
  <c r="AX176" i="13"/>
  <c r="AY176" i="13"/>
  <c r="AO177" i="13"/>
  <c r="AP177" i="13"/>
  <c r="AQ177" i="13"/>
  <c r="AR177" i="13"/>
  <c r="AS177" i="13"/>
  <c r="AT177" i="13"/>
  <c r="AU177" i="13"/>
  <c r="AV177" i="13"/>
  <c r="AW177" i="13"/>
  <c r="AX177" i="13"/>
  <c r="AY177" i="13"/>
  <c r="AO178" i="13"/>
  <c r="AP178" i="13"/>
  <c r="AQ178" i="13"/>
  <c r="AR178" i="13"/>
  <c r="AS178" i="13"/>
  <c r="AT178" i="13"/>
  <c r="AU178" i="13"/>
  <c r="AV178" i="13"/>
  <c r="AW178" i="13"/>
  <c r="AX178" i="13"/>
  <c r="AY178" i="13"/>
  <c r="BD178" i="13" a="1"/>
  <c r="BD178" i="13" s="1"/>
  <c r="BE178" i="13" a="1"/>
  <c r="BE178" i="13" s="1"/>
  <c r="BF178" i="13" a="1"/>
  <c r="BF178" i="13" s="1"/>
  <c r="BG178" i="13" a="1"/>
  <c r="BG178" i="13" s="1"/>
  <c r="BH178" i="13" a="1"/>
  <c r="BH178" i="13" s="1"/>
  <c r="BI178" i="13" a="1"/>
  <c r="BI178" i="13" s="1"/>
  <c r="BL178" i="13" a="1"/>
  <c r="BL178" i="13" s="1"/>
  <c r="BN178" i="13" a="1"/>
  <c r="BN178" i="13" s="1"/>
  <c r="BO178" i="13" a="1"/>
  <c r="BO178" i="13" s="1"/>
  <c r="BQ178" i="13" a="1"/>
  <c r="BQ178" i="13" s="1"/>
  <c r="BR178" i="13" a="1"/>
  <c r="BR178" i="13" s="1"/>
  <c r="BS178" i="13" a="1"/>
  <c r="BS178" i="13" s="1"/>
  <c r="BT178" i="13" a="1"/>
  <c r="BT178" i="13" s="1"/>
  <c r="BU178" i="13" a="1"/>
  <c r="BU178" i="13" s="1"/>
  <c r="BV178" i="13" a="1"/>
  <c r="BV178" i="13" s="1"/>
  <c r="BY178" i="13" a="1"/>
  <c r="BY178" i="13" s="1"/>
  <c r="CA178" i="13" a="1"/>
  <c r="CA178" i="13" s="1"/>
  <c r="CB178" i="13" a="1"/>
  <c r="CB178" i="13" s="1"/>
  <c r="CD178" i="13" a="1"/>
  <c r="CD178" i="13" s="1"/>
  <c r="CE178" i="13" a="1"/>
  <c r="CE178" i="13" s="1"/>
  <c r="CF178" i="13" a="1"/>
  <c r="CF178" i="13" s="1"/>
  <c r="CG178" i="13" a="1"/>
  <c r="CG178" i="13" s="1"/>
  <c r="CH178" i="13" a="1"/>
  <c r="CH178" i="13" s="1"/>
  <c r="CI178" i="13" a="1"/>
  <c r="CI178" i="13" s="1"/>
  <c r="CJ178" i="13" a="1"/>
  <c r="CJ178" i="13" s="1"/>
  <c r="CK178" i="13" a="1"/>
  <c r="CK178" i="13" s="1"/>
  <c r="CL178" i="13" a="1"/>
  <c r="CL178" i="13" s="1"/>
  <c r="CM178" i="13" a="1"/>
  <c r="CM178" i="13" s="1"/>
  <c r="CN178" i="13" a="1"/>
  <c r="CN178" i="13" s="1"/>
  <c r="CO178" i="13" a="1"/>
  <c r="CO178" i="13" s="1"/>
  <c r="CQ178" i="13" a="1"/>
  <c r="CQ178" i="13" s="1"/>
  <c r="CR178" i="13" a="1"/>
  <c r="CR178" i="13" s="1"/>
  <c r="CS178" i="13" a="1"/>
  <c r="CS178" i="13" s="1"/>
  <c r="CT178" i="13" a="1"/>
  <c r="CT178" i="13" s="1"/>
  <c r="CU178" i="13" a="1"/>
  <c r="CU178" i="13" s="1"/>
  <c r="CV178" i="13" a="1"/>
  <c r="CV178" i="13" s="1"/>
  <c r="CW178" i="13" a="1"/>
  <c r="CW178" i="13" s="1"/>
  <c r="CX178" i="13" a="1"/>
  <c r="CX178" i="13" s="1"/>
  <c r="CY178" i="13" a="1"/>
  <c r="CY178" i="13" s="1"/>
  <c r="CZ178" i="13" a="1"/>
  <c r="CZ178" i="13" s="1"/>
  <c r="DA178" i="13" a="1"/>
  <c r="DA178" i="13" s="1"/>
  <c r="DB178" i="13" a="1"/>
  <c r="DB178" i="13" s="1"/>
  <c r="AO179" i="13"/>
  <c r="AP179" i="13"/>
  <c r="AQ179" i="13"/>
  <c r="AR179" i="13"/>
  <c r="AS179" i="13"/>
  <c r="AT179" i="13"/>
  <c r="AU179" i="13"/>
  <c r="AV179" i="13"/>
  <c r="AW179" i="13"/>
  <c r="AX179" i="13"/>
  <c r="AY179" i="13"/>
  <c r="AO180" i="13"/>
  <c r="AP180" i="13"/>
  <c r="AQ180" i="13"/>
  <c r="AR180" i="13"/>
  <c r="AS180" i="13"/>
  <c r="AT180" i="13"/>
  <c r="AU180" i="13"/>
  <c r="AV180" i="13"/>
  <c r="AW180" i="13"/>
  <c r="AX180" i="13"/>
  <c r="AY180" i="13"/>
  <c r="AO181" i="13"/>
  <c r="AP181" i="13"/>
  <c r="AQ181" i="13"/>
  <c r="AR181" i="13"/>
  <c r="AS181" i="13"/>
  <c r="AT181" i="13"/>
  <c r="AU181" i="13"/>
  <c r="AV181" i="13"/>
  <c r="AW181" i="13"/>
  <c r="AX181" i="13"/>
  <c r="AY181" i="13"/>
  <c r="AO182" i="13"/>
  <c r="AP182" i="13"/>
  <c r="AQ182" i="13"/>
  <c r="AR182" i="13"/>
  <c r="AS182" i="13"/>
  <c r="AT182" i="13"/>
  <c r="AU182" i="13"/>
  <c r="AV182" i="13"/>
  <c r="AW182" i="13"/>
  <c r="AX182" i="13"/>
  <c r="AY182" i="13"/>
  <c r="AO183" i="13"/>
  <c r="AP183" i="13"/>
  <c r="AQ183" i="13"/>
  <c r="AR183" i="13"/>
  <c r="AS183" i="13"/>
  <c r="AT183" i="13"/>
  <c r="AU183" i="13"/>
  <c r="AV183" i="13"/>
  <c r="AW183" i="13"/>
  <c r="AX183" i="13"/>
  <c r="AY183" i="13"/>
  <c r="AO184" i="13"/>
  <c r="AP184" i="13"/>
  <c r="AQ184" i="13"/>
  <c r="AR184" i="13"/>
  <c r="AS184" i="13"/>
  <c r="AT184" i="13"/>
  <c r="AU184" i="13"/>
  <c r="AV184" i="13"/>
  <c r="AW184" i="13"/>
  <c r="AX184" i="13"/>
  <c r="AY184" i="13"/>
  <c r="AO185" i="13"/>
  <c r="AP185" i="13"/>
  <c r="AQ185" i="13"/>
  <c r="AR185" i="13"/>
  <c r="AS185" i="13"/>
  <c r="AT185" i="13"/>
  <c r="AU185" i="13"/>
  <c r="AV185" i="13"/>
  <c r="AW185" i="13"/>
  <c r="AX185" i="13"/>
  <c r="AY185" i="13"/>
  <c r="AO186" i="13"/>
  <c r="AP186" i="13"/>
  <c r="AQ186" i="13"/>
  <c r="AR186" i="13"/>
  <c r="AS186" i="13"/>
  <c r="AT186" i="13"/>
  <c r="AU186" i="13"/>
  <c r="AV186" i="13"/>
  <c r="AW186" i="13"/>
  <c r="AX186" i="13"/>
  <c r="AY186" i="13"/>
  <c r="AO187" i="13"/>
  <c r="AP187" i="13"/>
  <c r="AQ187" i="13"/>
  <c r="AR187" i="13"/>
  <c r="AS187" i="13"/>
  <c r="AT187" i="13"/>
  <c r="AU187" i="13"/>
  <c r="AV187" i="13"/>
  <c r="AW187" i="13"/>
  <c r="AX187" i="13"/>
  <c r="AY187" i="13"/>
  <c r="AO188" i="13"/>
  <c r="AP188" i="13"/>
  <c r="AQ188" i="13"/>
  <c r="AR188" i="13"/>
  <c r="AS188" i="13"/>
  <c r="AT188" i="13"/>
  <c r="AU188" i="13"/>
  <c r="AV188" i="13"/>
  <c r="AW188" i="13"/>
  <c r="AX188" i="13"/>
  <c r="AY188" i="13"/>
  <c r="AO189" i="13"/>
  <c r="AP189" i="13"/>
  <c r="AQ189" i="13"/>
  <c r="AR189" i="13"/>
  <c r="AS189" i="13"/>
  <c r="AT189" i="13"/>
  <c r="AU189" i="13"/>
  <c r="AV189" i="13"/>
  <c r="AW189" i="13"/>
  <c r="AX189" i="13"/>
  <c r="AY189" i="13"/>
  <c r="AO190" i="13"/>
  <c r="AP190" i="13"/>
  <c r="AQ190" i="13"/>
  <c r="AR190" i="13"/>
  <c r="AS190" i="13"/>
  <c r="AT190" i="13"/>
  <c r="AU190" i="13"/>
  <c r="AV190" i="13"/>
  <c r="AW190" i="13"/>
  <c r="AX190" i="13"/>
  <c r="AY190" i="13"/>
  <c r="AO191" i="13"/>
  <c r="AP191" i="13"/>
  <c r="AQ191" i="13"/>
  <c r="AR191" i="13"/>
  <c r="AS191" i="13"/>
  <c r="AT191" i="13"/>
  <c r="AU191" i="13"/>
  <c r="AV191" i="13"/>
  <c r="AW191" i="13"/>
  <c r="AX191" i="13"/>
  <c r="AY191" i="13"/>
  <c r="AO192" i="13"/>
  <c r="AP192" i="13"/>
  <c r="AQ192" i="13"/>
  <c r="AR192" i="13"/>
  <c r="AS192" i="13"/>
  <c r="AT192" i="13"/>
  <c r="AU192" i="13"/>
  <c r="AV192" i="13"/>
  <c r="AW192" i="13"/>
  <c r="AX192" i="13"/>
  <c r="AY192" i="13"/>
  <c r="AO193" i="13"/>
  <c r="AP193" i="13"/>
  <c r="AQ193" i="13"/>
  <c r="AR193" i="13"/>
  <c r="AS193" i="13"/>
  <c r="AT193" i="13"/>
  <c r="AU193" i="13"/>
  <c r="AV193" i="13"/>
  <c r="AW193" i="13"/>
  <c r="AX193" i="13"/>
  <c r="AY193" i="13"/>
  <c r="AO194" i="13"/>
  <c r="AP194" i="13"/>
  <c r="AQ194" i="13"/>
  <c r="AR194" i="13"/>
  <c r="AS194" i="13"/>
  <c r="AT194" i="13"/>
  <c r="AU194" i="13"/>
  <c r="AV194" i="13"/>
  <c r="AW194" i="13"/>
  <c r="AX194" i="13"/>
  <c r="AY194" i="13"/>
  <c r="AO195" i="13"/>
  <c r="AP195" i="13"/>
  <c r="AQ195" i="13"/>
  <c r="AR195" i="13"/>
  <c r="AS195" i="13"/>
  <c r="AT195" i="13"/>
  <c r="AU195" i="13"/>
  <c r="AV195" i="13"/>
  <c r="AW195" i="13"/>
  <c r="AX195" i="13"/>
  <c r="AY195" i="13"/>
  <c r="AO196" i="13"/>
  <c r="AP196" i="13"/>
  <c r="AQ196" i="13"/>
  <c r="AR196" i="13"/>
  <c r="AS196" i="13"/>
  <c r="AT196" i="13"/>
  <c r="AU196" i="13"/>
  <c r="AV196" i="13"/>
  <c r="AW196" i="13"/>
  <c r="AX196" i="13"/>
  <c r="AY196" i="13"/>
  <c r="AO197" i="13"/>
  <c r="AP197" i="13"/>
  <c r="AQ197" i="13"/>
  <c r="AR197" i="13"/>
  <c r="AS197" i="13"/>
  <c r="AT197" i="13"/>
  <c r="AU197" i="13"/>
  <c r="AV197" i="13"/>
  <c r="AW197" i="13"/>
  <c r="AX197" i="13"/>
  <c r="AY197" i="13"/>
  <c r="BD197" i="13" a="1"/>
  <c r="BD197" i="13" s="1"/>
  <c r="BE197" i="13" a="1"/>
  <c r="BE197" i="13" s="1"/>
  <c r="BF197" i="13" a="1"/>
  <c r="BF197" i="13" s="1"/>
  <c r="BG197" i="13" a="1"/>
  <c r="BG197" i="13" s="1"/>
  <c r="BH197" i="13" a="1"/>
  <c r="BH197" i="13" s="1"/>
  <c r="BI197" i="13" a="1"/>
  <c r="BI197" i="13" s="1"/>
  <c r="BK197" i="13" a="1"/>
  <c r="BK197" i="13" s="1"/>
  <c r="BL197" i="13" a="1"/>
  <c r="BL197" i="13" s="1"/>
  <c r="BM197" i="13" a="1"/>
  <c r="BM197" i="13" s="1"/>
  <c r="BN197" i="13" a="1"/>
  <c r="BN197" i="13" s="1"/>
  <c r="BO197" i="13" a="1"/>
  <c r="BO197" i="13" s="1"/>
  <c r="BQ197" i="13" a="1"/>
  <c r="BQ197" i="13" s="1"/>
  <c r="BR197" i="13" a="1"/>
  <c r="BR197" i="13" s="1"/>
  <c r="BS197" i="13" a="1"/>
  <c r="BS197" i="13" s="1"/>
  <c r="BT197" i="13" a="1"/>
  <c r="BT197" i="13" s="1"/>
  <c r="BU197" i="13" a="1"/>
  <c r="BU197" i="13" s="1"/>
  <c r="BV197" i="13" a="1"/>
  <c r="BV197" i="13" s="1"/>
  <c r="BX197" i="13" a="1"/>
  <c r="BX197" i="13" s="1"/>
  <c r="BY197" i="13" a="1"/>
  <c r="BY197" i="13" s="1"/>
  <c r="BZ197" i="13" a="1"/>
  <c r="BZ197" i="13" s="1"/>
  <c r="CA197" i="13" a="1"/>
  <c r="CA197" i="13" s="1"/>
  <c r="CB197" i="13" a="1"/>
  <c r="CB197" i="13" s="1"/>
  <c r="CD197" i="13" a="1"/>
  <c r="CD197" i="13" s="1"/>
  <c r="CE197" i="13" a="1"/>
  <c r="CE197" i="13" s="1"/>
  <c r="CF197" i="13" a="1"/>
  <c r="CF197" i="13" s="1"/>
  <c r="CG197" i="13" a="1"/>
  <c r="CG197" i="13" s="1"/>
  <c r="CH197" i="13" a="1"/>
  <c r="CH197" i="13" s="1"/>
  <c r="CI197" i="13" a="1"/>
  <c r="CI197" i="13" s="1"/>
  <c r="CJ197" i="13" a="1"/>
  <c r="CJ197" i="13" s="1"/>
  <c r="CK197" i="13" a="1"/>
  <c r="CK197" i="13" s="1"/>
  <c r="CL197" i="13" a="1"/>
  <c r="CL197" i="13" s="1"/>
  <c r="CM197" i="13" a="1"/>
  <c r="CM197" i="13" s="1"/>
  <c r="CN197" i="13" a="1"/>
  <c r="CN197" i="13" s="1"/>
  <c r="CO197" i="13" a="1"/>
  <c r="CO197" i="13" s="1"/>
  <c r="CQ197" i="13" a="1"/>
  <c r="CQ197" i="13" s="1"/>
  <c r="CR197" i="13" a="1"/>
  <c r="CR197" i="13" s="1"/>
  <c r="CS197" i="13" a="1"/>
  <c r="CS197" i="13" s="1"/>
  <c r="CT197" i="13" a="1"/>
  <c r="CT197" i="13" s="1"/>
  <c r="CU197" i="13" a="1"/>
  <c r="CU197" i="13" s="1"/>
  <c r="CV197" i="13" a="1"/>
  <c r="CV197" i="13" s="1"/>
  <c r="CW197" i="13" a="1"/>
  <c r="CW197" i="13" s="1"/>
  <c r="CX197" i="13" a="1"/>
  <c r="CX197" i="13" s="1"/>
  <c r="CY197" i="13" a="1"/>
  <c r="CY197" i="13" s="1"/>
  <c r="CZ197" i="13" a="1"/>
  <c r="CZ197" i="13" s="1"/>
  <c r="DA197" i="13" a="1"/>
  <c r="DA197" i="13" s="1"/>
  <c r="DB197" i="13" a="1"/>
  <c r="DB197" i="13" s="1"/>
  <c r="AO198" i="13"/>
  <c r="AP198" i="13"/>
  <c r="AQ198" i="13"/>
  <c r="AR198" i="13"/>
  <c r="AS198" i="13"/>
  <c r="AT198" i="13"/>
  <c r="AU198" i="13"/>
  <c r="AV198" i="13"/>
  <c r="AW198" i="13"/>
  <c r="AX198" i="13"/>
  <c r="AY198" i="13"/>
  <c r="AO199" i="13"/>
  <c r="AP199" i="13"/>
  <c r="AQ199" i="13"/>
  <c r="AR199" i="13"/>
  <c r="AS199" i="13"/>
  <c r="AT199" i="13"/>
  <c r="AU199" i="13"/>
  <c r="AV199" i="13"/>
  <c r="AW199" i="13"/>
  <c r="AX199" i="13"/>
  <c r="AY199" i="13"/>
  <c r="AO200" i="13"/>
  <c r="AP200" i="13"/>
  <c r="AQ200" i="13"/>
  <c r="AR200" i="13"/>
  <c r="AS200" i="13"/>
  <c r="AT200" i="13"/>
  <c r="AU200" i="13"/>
  <c r="AV200" i="13"/>
  <c r="AW200" i="13"/>
  <c r="AX200" i="13"/>
  <c r="AY200" i="13"/>
  <c r="AO201" i="13"/>
  <c r="AP201" i="13"/>
  <c r="AQ201" i="13"/>
  <c r="AR201" i="13"/>
  <c r="AS201" i="13"/>
  <c r="AT201" i="13"/>
  <c r="AU201" i="13"/>
  <c r="AV201" i="13"/>
  <c r="AW201" i="13"/>
  <c r="AX201" i="13"/>
  <c r="AY201" i="13"/>
  <c r="AO202" i="13"/>
  <c r="AP202" i="13"/>
  <c r="AQ202" i="13"/>
  <c r="AR202" i="13"/>
  <c r="AS202" i="13"/>
  <c r="AT202" i="13"/>
  <c r="AU202" i="13"/>
  <c r="AV202" i="13"/>
  <c r="AW202" i="13"/>
  <c r="AX202" i="13"/>
  <c r="AY202" i="13"/>
  <c r="AO203" i="13"/>
  <c r="AP203" i="13"/>
  <c r="AQ203" i="13"/>
  <c r="AR203" i="13"/>
  <c r="AS203" i="13"/>
  <c r="AT203" i="13"/>
  <c r="AU203" i="13"/>
  <c r="AV203" i="13"/>
  <c r="AW203" i="13"/>
  <c r="AX203" i="13"/>
  <c r="AY203" i="13"/>
  <c r="AO204" i="13"/>
  <c r="AP204" i="13"/>
  <c r="AQ204" i="13"/>
  <c r="AR204" i="13"/>
  <c r="AS204" i="13"/>
  <c r="AT204" i="13"/>
  <c r="AU204" i="13"/>
  <c r="AV204" i="13"/>
  <c r="AW204" i="13"/>
  <c r="AX204" i="13"/>
  <c r="AY204" i="13"/>
  <c r="AO205" i="13"/>
  <c r="AP205" i="13"/>
  <c r="AQ205" i="13"/>
  <c r="AR205" i="13"/>
  <c r="AS205" i="13"/>
  <c r="AT205" i="13"/>
  <c r="AU205" i="13"/>
  <c r="AV205" i="13"/>
  <c r="AW205" i="13"/>
  <c r="AX205" i="13"/>
  <c r="AY205" i="13"/>
  <c r="AO206" i="13"/>
  <c r="AP206" i="13"/>
  <c r="AQ206" i="13"/>
  <c r="AR206" i="13"/>
  <c r="AS206" i="13"/>
  <c r="AT206" i="13"/>
  <c r="AU206" i="13"/>
  <c r="AV206" i="13"/>
  <c r="AW206" i="13"/>
  <c r="AX206" i="13"/>
  <c r="AY206" i="13"/>
  <c r="AO207" i="13"/>
  <c r="AP207" i="13"/>
  <c r="AQ207" i="13"/>
  <c r="AR207" i="13"/>
  <c r="AS207" i="13"/>
  <c r="AT207" i="13"/>
  <c r="AU207" i="13"/>
  <c r="AV207" i="13"/>
  <c r="AW207" i="13"/>
  <c r="AX207" i="13"/>
  <c r="AY207" i="13"/>
  <c r="AO208" i="13"/>
  <c r="AP208" i="13"/>
  <c r="AQ208" i="13"/>
  <c r="AR208" i="13"/>
  <c r="AS208" i="13"/>
  <c r="AT208" i="13"/>
  <c r="AU208" i="13"/>
  <c r="AV208" i="13"/>
  <c r="AW208" i="13"/>
  <c r="AX208" i="13"/>
  <c r="AY208" i="13"/>
  <c r="AO209" i="13"/>
  <c r="AP209" i="13"/>
  <c r="AQ209" i="13"/>
  <c r="AR209" i="13"/>
  <c r="AS209" i="13"/>
  <c r="AT209" i="13"/>
  <c r="AU209" i="13"/>
  <c r="AV209" i="13"/>
  <c r="AW209" i="13"/>
  <c r="AX209" i="13"/>
  <c r="AY209" i="13"/>
  <c r="AO210" i="13"/>
  <c r="AP210" i="13"/>
  <c r="AQ210" i="13"/>
  <c r="AR210" i="13"/>
  <c r="AS210" i="13"/>
  <c r="AT210" i="13"/>
  <c r="AU210" i="13"/>
  <c r="AV210" i="13"/>
  <c r="AW210" i="13"/>
  <c r="AX210" i="13"/>
  <c r="AY210" i="13"/>
  <c r="AO211" i="13"/>
  <c r="AP211" i="13"/>
  <c r="AQ211" i="13"/>
  <c r="AR211" i="13"/>
  <c r="AS211" i="13"/>
  <c r="AT211" i="13"/>
  <c r="AU211" i="13"/>
  <c r="AV211" i="13"/>
  <c r="AW211" i="13"/>
  <c r="AX211" i="13"/>
  <c r="AY211" i="13"/>
  <c r="AO212" i="13"/>
  <c r="AP212" i="13"/>
  <c r="AQ212" i="13"/>
  <c r="AR212" i="13"/>
  <c r="AS212" i="13"/>
  <c r="AT212" i="13"/>
  <c r="AU212" i="13"/>
  <c r="AV212" i="13"/>
  <c r="AW212" i="13"/>
  <c r="AX212" i="13"/>
  <c r="AY212" i="13"/>
  <c r="AO213" i="13"/>
  <c r="AP213" i="13"/>
  <c r="AQ213" i="13"/>
  <c r="AR213" i="13"/>
  <c r="AS213" i="13"/>
  <c r="AT213" i="13"/>
  <c r="AU213" i="13"/>
  <c r="AV213" i="13"/>
  <c r="AW213" i="13"/>
  <c r="AX213" i="13"/>
  <c r="AY213" i="13"/>
  <c r="AO214" i="13"/>
  <c r="AP214" i="13"/>
  <c r="AQ214" i="13"/>
  <c r="AR214" i="13"/>
  <c r="AS214" i="13"/>
  <c r="AT214" i="13"/>
  <c r="AU214" i="13"/>
  <c r="AV214" i="13"/>
  <c r="AW214" i="13"/>
  <c r="AX214" i="13"/>
  <c r="AY214" i="13"/>
  <c r="AO215" i="13"/>
  <c r="AP215" i="13"/>
  <c r="AQ215" i="13"/>
  <c r="AR215" i="13"/>
  <c r="AS215" i="13"/>
  <c r="AT215" i="13"/>
  <c r="AU215" i="13"/>
  <c r="AV215" i="13"/>
  <c r="AW215" i="13"/>
  <c r="AX215" i="13"/>
  <c r="AY215" i="13"/>
  <c r="AO216" i="13"/>
  <c r="AP216" i="13"/>
  <c r="AQ216" i="13"/>
  <c r="AR216" i="13"/>
  <c r="AS216" i="13"/>
  <c r="AT216" i="13"/>
  <c r="AU216" i="13"/>
  <c r="AV216" i="13"/>
  <c r="AW216" i="13"/>
  <c r="AX216" i="13"/>
  <c r="AY216" i="13"/>
  <c r="BD216" i="13" a="1"/>
  <c r="BD216" i="13" s="1"/>
  <c r="BE216" i="13" a="1"/>
  <c r="BE216" i="13" s="1"/>
  <c r="BF216" i="13" a="1"/>
  <c r="BF216" i="13" s="1"/>
  <c r="BG216" i="13" a="1"/>
  <c r="BG216" i="13" s="1"/>
  <c r="BH216" i="13" a="1"/>
  <c r="BH216" i="13" s="1"/>
  <c r="BI216" i="13" a="1"/>
  <c r="BI216" i="13" s="1"/>
  <c r="BL216" i="13" a="1"/>
  <c r="BL216" i="13" s="1"/>
  <c r="BO216" i="13" a="1"/>
  <c r="BO216" i="13" s="1"/>
  <c r="BQ216" i="13" a="1"/>
  <c r="BQ216" i="13" s="1"/>
  <c r="BR216" i="13" a="1"/>
  <c r="BR216" i="13" s="1"/>
  <c r="BS216" i="13" a="1"/>
  <c r="BS216" i="13" s="1"/>
  <c r="BT216" i="13" a="1"/>
  <c r="BT216" i="13" s="1"/>
  <c r="BU216" i="13" a="1"/>
  <c r="BU216" i="13" s="1"/>
  <c r="BV216" i="13" a="1"/>
  <c r="BV216" i="13" s="1"/>
  <c r="BY216" i="13" a="1"/>
  <c r="BY216" i="13" s="1"/>
  <c r="CB216" i="13" a="1"/>
  <c r="CB216" i="13" s="1"/>
  <c r="CD216" i="13" a="1"/>
  <c r="CD216" i="13" s="1"/>
  <c r="CE216" i="13" a="1"/>
  <c r="CE216" i="13" s="1"/>
  <c r="CF216" i="13" a="1"/>
  <c r="CF216" i="13" s="1"/>
  <c r="CG216" i="13" a="1"/>
  <c r="CG216" i="13" s="1"/>
  <c r="CH216" i="13" a="1"/>
  <c r="CH216" i="13" s="1"/>
  <c r="CI216" i="13" a="1"/>
  <c r="CI216" i="13" s="1"/>
  <c r="CJ216" i="13" a="1"/>
  <c r="CJ216" i="13" s="1"/>
  <c r="CK216" i="13" a="1"/>
  <c r="CK216" i="13" s="1"/>
  <c r="CL216" i="13" a="1"/>
  <c r="CL216" i="13" s="1"/>
  <c r="CM216" i="13" a="1"/>
  <c r="CM216" i="13" s="1"/>
  <c r="CN216" i="13" a="1"/>
  <c r="CN216" i="13" s="1"/>
  <c r="CO216" i="13" a="1"/>
  <c r="CO216" i="13" s="1"/>
  <c r="CQ216" i="13" a="1"/>
  <c r="CQ216" i="13" s="1"/>
  <c r="CR216" i="13" a="1"/>
  <c r="CR216" i="13" s="1"/>
  <c r="CS216" i="13" a="1"/>
  <c r="CS216" i="13" s="1"/>
  <c r="CT216" i="13" a="1"/>
  <c r="CT216" i="13" s="1"/>
  <c r="CU216" i="13" a="1"/>
  <c r="CU216" i="13" s="1"/>
  <c r="CV216" i="13" a="1"/>
  <c r="CV216" i="13" s="1"/>
  <c r="CW216" i="13" a="1"/>
  <c r="CW216" i="13" s="1"/>
  <c r="CX216" i="13" a="1"/>
  <c r="CX216" i="13" s="1"/>
  <c r="CY216" i="13" a="1"/>
  <c r="CY216" i="13" s="1"/>
  <c r="CZ216" i="13" a="1"/>
  <c r="CZ216" i="13" s="1"/>
  <c r="DA216" i="13" a="1"/>
  <c r="DA216" i="13" s="1"/>
  <c r="DB216" i="13" a="1"/>
  <c r="DB216" i="13" s="1"/>
  <c r="AO217" i="13"/>
  <c r="AP217" i="13"/>
  <c r="AQ217" i="13"/>
  <c r="AR217" i="13"/>
  <c r="AS217" i="13"/>
  <c r="AT217" i="13"/>
  <c r="AU217" i="13"/>
  <c r="AV217" i="13"/>
  <c r="AW217" i="13"/>
  <c r="AX217" i="13"/>
  <c r="AY217" i="13"/>
  <c r="AO218" i="13"/>
  <c r="AP218" i="13"/>
  <c r="AQ218" i="13"/>
  <c r="AR218" i="13"/>
  <c r="AS218" i="13"/>
  <c r="AT218" i="13"/>
  <c r="AU218" i="13"/>
  <c r="AV218" i="13"/>
  <c r="AW218" i="13"/>
  <c r="AX218" i="13"/>
  <c r="AY218" i="13"/>
  <c r="AO219" i="13"/>
  <c r="AP219" i="13"/>
  <c r="AQ219" i="13"/>
  <c r="AR219" i="13"/>
  <c r="AS219" i="13"/>
  <c r="AT219" i="13"/>
  <c r="AU219" i="13"/>
  <c r="AV219" i="13"/>
  <c r="AW219" i="13"/>
  <c r="AX219" i="13"/>
  <c r="AY219" i="13"/>
  <c r="AO220" i="13"/>
  <c r="AP220" i="13"/>
  <c r="AQ220" i="13"/>
  <c r="AR220" i="13"/>
  <c r="AS220" i="13"/>
  <c r="AT220" i="13"/>
  <c r="AU220" i="13"/>
  <c r="AV220" i="13"/>
  <c r="AW220" i="13"/>
  <c r="AX220" i="13"/>
  <c r="AY220" i="13"/>
  <c r="AO221" i="13"/>
  <c r="AP221" i="13"/>
  <c r="AQ221" i="13"/>
  <c r="AR221" i="13"/>
  <c r="AS221" i="13"/>
  <c r="AT221" i="13"/>
  <c r="AU221" i="13"/>
  <c r="AV221" i="13"/>
  <c r="AW221" i="13"/>
  <c r="AX221" i="13"/>
  <c r="AY221" i="13"/>
  <c r="AO222" i="13"/>
  <c r="AP222" i="13"/>
  <c r="AQ222" i="13"/>
  <c r="AR222" i="13"/>
  <c r="AS222" i="13"/>
  <c r="AT222" i="13"/>
  <c r="AU222" i="13"/>
  <c r="AV222" i="13"/>
  <c r="AW222" i="13"/>
  <c r="AX222" i="13"/>
  <c r="AY222" i="13"/>
  <c r="AO223" i="13"/>
  <c r="AP223" i="13"/>
  <c r="AQ223" i="13"/>
  <c r="AR223" i="13"/>
  <c r="AS223" i="13"/>
  <c r="AT223" i="13"/>
  <c r="AU223" i="13"/>
  <c r="AV223" i="13"/>
  <c r="AW223" i="13"/>
  <c r="AX223" i="13"/>
  <c r="AY223" i="13"/>
  <c r="AO224" i="13"/>
  <c r="AP224" i="13"/>
  <c r="AQ224" i="13"/>
  <c r="AR224" i="13"/>
  <c r="AS224" i="13"/>
  <c r="AT224" i="13"/>
  <c r="AU224" i="13"/>
  <c r="AV224" i="13"/>
  <c r="AW224" i="13"/>
  <c r="AX224" i="13"/>
  <c r="AY224" i="13"/>
  <c r="AO225" i="13"/>
  <c r="AP225" i="13"/>
  <c r="AQ225" i="13"/>
  <c r="AR225" i="13"/>
  <c r="AS225" i="13"/>
  <c r="AT225" i="13"/>
  <c r="AU225" i="13"/>
  <c r="AV225" i="13"/>
  <c r="AW225" i="13"/>
  <c r="AX225" i="13"/>
  <c r="AY225" i="13"/>
  <c r="AO226" i="13"/>
  <c r="AP226" i="13"/>
  <c r="AQ226" i="13"/>
  <c r="AR226" i="13"/>
  <c r="AS226" i="13"/>
  <c r="AT226" i="13"/>
  <c r="AU226" i="13"/>
  <c r="AV226" i="13"/>
  <c r="AW226" i="13"/>
  <c r="AX226" i="13"/>
  <c r="AY226" i="13"/>
  <c r="AO227" i="13"/>
  <c r="AP227" i="13"/>
  <c r="AQ227" i="13"/>
  <c r="AR227" i="13"/>
  <c r="AS227" i="13"/>
  <c r="AT227" i="13"/>
  <c r="AU227" i="13"/>
  <c r="AV227" i="13"/>
  <c r="AW227" i="13"/>
  <c r="AX227" i="13"/>
  <c r="AY227" i="13"/>
  <c r="AO228" i="13"/>
  <c r="AP228" i="13"/>
  <c r="AQ228" i="13"/>
  <c r="AR228" i="13"/>
  <c r="AS228" i="13"/>
  <c r="AT228" i="13"/>
  <c r="AU228" i="13"/>
  <c r="AV228" i="13"/>
  <c r="AW228" i="13"/>
  <c r="AX228" i="13"/>
  <c r="AY228" i="13"/>
  <c r="AO229" i="13"/>
  <c r="AP229" i="13"/>
  <c r="AQ229" i="13"/>
  <c r="AR229" i="13"/>
  <c r="AS229" i="13"/>
  <c r="AT229" i="13"/>
  <c r="AU229" i="13"/>
  <c r="AV229" i="13"/>
  <c r="AW229" i="13"/>
  <c r="AX229" i="13"/>
  <c r="AY229" i="13"/>
  <c r="AO230" i="13"/>
  <c r="AP230" i="13"/>
  <c r="AQ230" i="13"/>
  <c r="AR230" i="13"/>
  <c r="AS230" i="13"/>
  <c r="AT230" i="13"/>
  <c r="AU230" i="13"/>
  <c r="AV230" i="13"/>
  <c r="AW230" i="13"/>
  <c r="AX230" i="13"/>
  <c r="AY230" i="13"/>
  <c r="AO231" i="13"/>
  <c r="AP231" i="13"/>
  <c r="AQ231" i="13"/>
  <c r="AR231" i="13"/>
  <c r="AS231" i="13"/>
  <c r="AT231" i="13"/>
  <c r="AU231" i="13"/>
  <c r="AV231" i="13"/>
  <c r="AW231" i="13"/>
  <c r="AX231" i="13"/>
  <c r="AY231" i="13"/>
  <c r="AO232" i="13"/>
  <c r="AP232" i="13"/>
  <c r="AQ232" i="13"/>
  <c r="AR232" i="13"/>
  <c r="AS232" i="13"/>
  <c r="AT232" i="13"/>
  <c r="AU232" i="13"/>
  <c r="AV232" i="13"/>
  <c r="AW232" i="13"/>
  <c r="AX232" i="13"/>
  <c r="AY232" i="13"/>
  <c r="AO233" i="13"/>
  <c r="AP233" i="13"/>
  <c r="AQ233" i="13"/>
  <c r="AR233" i="13"/>
  <c r="AS233" i="13"/>
  <c r="AT233" i="13"/>
  <c r="AU233" i="13"/>
  <c r="AV233" i="13"/>
  <c r="AW233" i="13"/>
  <c r="AX233" i="13"/>
  <c r="AY233" i="13"/>
  <c r="AO234" i="13"/>
  <c r="AP234" i="13"/>
  <c r="AQ234" i="13"/>
  <c r="AR234" i="13"/>
  <c r="AS234" i="13"/>
  <c r="AT234" i="13"/>
  <c r="AU234" i="13"/>
  <c r="AV234" i="13"/>
  <c r="AW234" i="13"/>
  <c r="AX234" i="13"/>
  <c r="AY234" i="13"/>
  <c r="AO235" i="13"/>
  <c r="AP235" i="13"/>
  <c r="AQ235" i="13"/>
  <c r="AR235" i="13"/>
  <c r="AS235" i="13"/>
  <c r="AT235" i="13"/>
  <c r="AU235" i="13"/>
  <c r="AV235" i="13"/>
  <c r="AW235" i="13"/>
  <c r="AX235" i="13"/>
  <c r="AY235" i="13"/>
  <c r="BD235" i="13" a="1"/>
  <c r="BD235" i="13" s="1"/>
  <c r="BE235" i="13" a="1"/>
  <c r="BE235" i="13" s="1"/>
  <c r="BH235" i="13" a="1"/>
  <c r="BH235" i="13" s="1"/>
  <c r="BI235" i="13" a="1"/>
  <c r="BI235" i="13" s="1"/>
  <c r="BJ235" i="13" a="1"/>
  <c r="BJ235" i="13" s="1"/>
  <c r="BK235" i="13" a="1"/>
  <c r="BK235" i="13" s="1"/>
  <c r="BL235" i="13" a="1"/>
  <c r="BL235" i="13" s="1"/>
  <c r="BM235" i="13" a="1"/>
  <c r="BM235" i="13" s="1"/>
  <c r="BN235" i="13" a="1"/>
  <c r="BN235" i="13" s="1"/>
  <c r="BO235" i="13" a="1"/>
  <c r="BO235" i="13" s="1"/>
  <c r="BQ235" i="13" a="1"/>
  <c r="BQ235" i="13" s="1"/>
  <c r="BR235" i="13" a="1"/>
  <c r="BR235" i="13" s="1"/>
  <c r="BU235" i="13" a="1"/>
  <c r="BU235" i="13" s="1"/>
  <c r="BV235" i="13" a="1"/>
  <c r="BV235" i="13" s="1"/>
  <c r="BW235" i="13" a="1"/>
  <c r="BW235" i="13" s="1"/>
  <c r="BX235" i="13" a="1"/>
  <c r="BX235" i="13" s="1"/>
  <c r="BY235" i="13" a="1"/>
  <c r="BY235" i="13" s="1"/>
  <c r="BZ235" i="13" a="1"/>
  <c r="BZ235" i="13" s="1"/>
  <c r="CA235" i="13" a="1"/>
  <c r="CA235" i="13" s="1"/>
  <c r="CB235" i="13" a="1"/>
  <c r="CB235" i="13" s="1"/>
  <c r="CD235" i="13" a="1"/>
  <c r="CD235" i="13" s="1"/>
  <c r="CE235" i="13" a="1"/>
  <c r="CE235" i="13" s="1"/>
  <c r="CF235" i="13" a="1"/>
  <c r="CF235" i="13" s="1"/>
  <c r="CG235" i="13" a="1"/>
  <c r="CG235" i="13" s="1"/>
  <c r="CH235" i="13" a="1"/>
  <c r="CH235" i="13" s="1"/>
  <c r="CI235" i="13" a="1"/>
  <c r="CI235" i="13" s="1"/>
  <c r="CJ235" i="13" a="1"/>
  <c r="CJ235" i="13" s="1"/>
  <c r="CK235" i="13" a="1"/>
  <c r="CK235" i="13" s="1"/>
  <c r="CL235" i="13" a="1"/>
  <c r="CL235" i="13" s="1"/>
  <c r="CM235" i="13" a="1"/>
  <c r="CM235" i="13" s="1"/>
  <c r="CN235" i="13" a="1"/>
  <c r="CN235" i="13" s="1"/>
  <c r="CO235" i="13" a="1"/>
  <c r="CO235" i="13" s="1"/>
  <c r="CQ235" i="13" a="1"/>
  <c r="CQ235" i="13" s="1"/>
  <c r="CR235" i="13" a="1"/>
  <c r="CR235" i="13" s="1"/>
  <c r="CS235" i="13" a="1"/>
  <c r="CS235" i="13" s="1"/>
  <c r="CT235" i="13" a="1"/>
  <c r="CT235" i="13" s="1"/>
  <c r="CU235" i="13" a="1"/>
  <c r="CU235" i="13" s="1"/>
  <c r="CV235" i="13" a="1"/>
  <c r="CV235" i="13" s="1"/>
  <c r="CW235" i="13" a="1"/>
  <c r="CW235" i="13" s="1"/>
  <c r="CX235" i="13" a="1"/>
  <c r="CX235" i="13" s="1"/>
  <c r="CY235" i="13" a="1"/>
  <c r="CY235" i="13" s="1"/>
  <c r="CZ235" i="13" a="1"/>
  <c r="CZ235" i="13" s="1"/>
  <c r="DA235" i="13" a="1"/>
  <c r="DA235" i="13" s="1"/>
  <c r="DB235" i="13" a="1"/>
  <c r="DB235" i="13" s="1"/>
  <c r="AO236" i="13"/>
  <c r="AP236" i="13"/>
  <c r="AQ236" i="13"/>
  <c r="AR236" i="13"/>
  <c r="AS236" i="13"/>
  <c r="AT236" i="13"/>
  <c r="AU236" i="13"/>
  <c r="AV236" i="13"/>
  <c r="AW236" i="13"/>
  <c r="AX236" i="13"/>
  <c r="AY236" i="13"/>
  <c r="AO237" i="13"/>
  <c r="AP237" i="13"/>
  <c r="AQ237" i="13"/>
  <c r="AR237" i="13"/>
  <c r="AS237" i="13"/>
  <c r="AT237" i="13"/>
  <c r="AU237" i="13"/>
  <c r="AV237" i="13"/>
  <c r="AW237" i="13"/>
  <c r="AX237" i="13"/>
  <c r="AY237" i="13"/>
  <c r="AO238" i="13"/>
  <c r="AP238" i="13"/>
  <c r="AQ238" i="13"/>
  <c r="AR238" i="13"/>
  <c r="AS238" i="13"/>
  <c r="AT238" i="13"/>
  <c r="AU238" i="13"/>
  <c r="AV238" i="13"/>
  <c r="AW238" i="13"/>
  <c r="AX238" i="13"/>
  <c r="AY238" i="13"/>
  <c r="AO239" i="13"/>
  <c r="AP239" i="13"/>
  <c r="AQ239" i="13"/>
  <c r="AR239" i="13"/>
  <c r="AS239" i="13"/>
  <c r="AT239" i="13"/>
  <c r="AU239" i="13"/>
  <c r="AV239" i="13"/>
  <c r="AW239" i="13"/>
  <c r="AX239" i="13"/>
  <c r="AY239" i="13"/>
  <c r="AO240" i="13"/>
  <c r="AP240" i="13"/>
  <c r="AQ240" i="13"/>
  <c r="AR240" i="13"/>
  <c r="AS240" i="13"/>
  <c r="AT240" i="13"/>
  <c r="AU240" i="13"/>
  <c r="AV240" i="13"/>
  <c r="AW240" i="13"/>
  <c r="AX240" i="13"/>
  <c r="AY240" i="13"/>
  <c r="AO241" i="13"/>
  <c r="AP241" i="13"/>
  <c r="AQ241" i="13"/>
  <c r="AR241" i="13"/>
  <c r="AS241" i="13"/>
  <c r="AT241" i="13"/>
  <c r="AU241" i="13"/>
  <c r="AV241" i="13"/>
  <c r="AW241" i="13"/>
  <c r="AX241" i="13"/>
  <c r="AY241" i="13"/>
  <c r="AO242" i="13"/>
  <c r="AP242" i="13"/>
  <c r="AQ242" i="13"/>
  <c r="AR242" i="13"/>
  <c r="AS242" i="13"/>
  <c r="AT242" i="13"/>
  <c r="AU242" i="13"/>
  <c r="AV242" i="13"/>
  <c r="AW242" i="13"/>
  <c r="AX242" i="13"/>
  <c r="AY242" i="13"/>
  <c r="AO243" i="13"/>
  <c r="AP243" i="13"/>
  <c r="AQ243" i="13"/>
  <c r="AR243" i="13"/>
  <c r="AS243" i="13"/>
  <c r="AT243" i="13"/>
  <c r="AU243" i="13"/>
  <c r="AV243" i="13"/>
  <c r="AW243" i="13"/>
  <c r="AX243" i="13"/>
  <c r="AY243" i="13"/>
  <c r="AO244" i="13"/>
  <c r="AP244" i="13"/>
  <c r="AQ244" i="13"/>
  <c r="AR244" i="13"/>
  <c r="AS244" i="13"/>
  <c r="AT244" i="13"/>
  <c r="AU244" i="13"/>
  <c r="AV244" i="13"/>
  <c r="AW244" i="13"/>
  <c r="AX244" i="13"/>
  <c r="AY244" i="13"/>
  <c r="AO245" i="13"/>
  <c r="AP245" i="13"/>
  <c r="AQ245" i="13"/>
  <c r="AR245" i="13"/>
  <c r="AS245" i="13"/>
  <c r="AT245" i="13"/>
  <c r="AU245" i="13"/>
  <c r="AV245" i="13"/>
  <c r="AW245" i="13"/>
  <c r="AX245" i="13"/>
  <c r="AY245" i="13"/>
  <c r="AO246" i="13"/>
  <c r="AP246" i="13"/>
  <c r="AQ246" i="13"/>
  <c r="AR246" i="13"/>
  <c r="AS246" i="13"/>
  <c r="AT246" i="13"/>
  <c r="AU246" i="13"/>
  <c r="AV246" i="13"/>
  <c r="AW246" i="13"/>
  <c r="AX246" i="13"/>
  <c r="AY246" i="13"/>
  <c r="AO247" i="13"/>
  <c r="AP247" i="13"/>
  <c r="AQ247" i="13"/>
  <c r="AR247" i="13"/>
  <c r="AS247" i="13"/>
  <c r="AT247" i="13"/>
  <c r="AU247" i="13"/>
  <c r="AV247" i="13"/>
  <c r="AW247" i="13"/>
  <c r="AX247" i="13"/>
  <c r="AY247" i="13"/>
  <c r="AO248" i="13"/>
  <c r="AP248" i="13"/>
  <c r="AQ248" i="13"/>
  <c r="AR248" i="13"/>
  <c r="AS248" i="13"/>
  <c r="AT248" i="13"/>
  <c r="AU248" i="13"/>
  <c r="AV248" i="13"/>
  <c r="AW248" i="13"/>
  <c r="AX248" i="13"/>
  <c r="AY248" i="13"/>
  <c r="AO249" i="13"/>
  <c r="AP249" i="13"/>
  <c r="AQ249" i="13"/>
  <c r="AR249" i="13"/>
  <c r="AS249" i="13"/>
  <c r="AT249" i="13"/>
  <c r="AU249" i="13"/>
  <c r="AV249" i="13"/>
  <c r="AW249" i="13"/>
  <c r="AX249" i="13"/>
  <c r="AY249" i="13"/>
  <c r="AO250" i="13"/>
  <c r="AP250" i="13"/>
  <c r="AQ250" i="13"/>
  <c r="AR250" i="13"/>
  <c r="AS250" i="13"/>
  <c r="AT250" i="13"/>
  <c r="AU250" i="13"/>
  <c r="AV250" i="13"/>
  <c r="AW250" i="13"/>
  <c r="AX250" i="13"/>
  <c r="AY250" i="13"/>
  <c r="AO251" i="13"/>
  <c r="AP251" i="13"/>
  <c r="AQ251" i="13"/>
  <c r="AR251" i="13"/>
  <c r="AS251" i="13"/>
  <c r="AT251" i="13"/>
  <c r="AU251" i="13"/>
  <c r="AV251" i="13"/>
  <c r="AW251" i="13"/>
  <c r="AX251" i="13"/>
  <c r="AY251" i="13"/>
  <c r="AO252" i="13"/>
  <c r="AP252" i="13"/>
  <c r="AQ252" i="13"/>
  <c r="AR252" i="13"/>
  <c r="AS252" i="13"/>
  <c r="AT252" i="13"/>
  <c r="AU252" i="13"/>
  <c r="AV252" i="13"/>
  <c r="AW252" i="13"/>
  <c r="AX252" i="13"/>
  <c r="AY252" i="13"/>
  <c r="AO253" i="13"/>
  <c r="AP253" i="13"/>
  <c r="AQ253" i="13"/>
  <c r="AR253" i="13"/>
  <c r="AS253" i="13"/>
  <c r="AT253" i="13"/>
  <c r="AU253" i="13"/>
  <c r="AV253" i="13"/>
  <c r="AW253" i="13"/>
  <c r="AX253" i="13"/>
  <c r="AY253" i="13"/>
  <c r="AO254" i="13"/>
  <c r="AP254" i="13"/>
  <c r="AQ254" i="13"/>
  <c r="AR254" i="13"/>
  <c r="AS254" i="13"/>
  <c r="AT254" i="13"/>
  <c r="AU254" i="13"/>
  <c r="AV254" i="13"/>
  <c r="AW254" i="13"/>
  <c r="AX254" i="13"/>
  <c r="AY254" i="13"/>
  <c r="BD254" i="13" a="1"/>
  <c r="BD254" i="13" s="1"/>
  <c r="BE254" i="13" a="1"/>
  <c r="BE254" i="13" s="1"/>
  <c r="BF254" i="13" a="1"/>
  <c r="BF254" i="13" s="1"/>
  <c r="BG254" i="13" a="1"/>
  <c r="BG254" i="13" s="1"/>
  <c r="BH254" i="13" a="1"/>
  <c r="BH254" i="13" s="1"/>
  <c r="BJ254" i="13" a="1"/>
  <c r="BJ254" i="13" s="1"/>
  <c r="BK254" i="13" a="1"/>
  <c r="BK254" i="13" s="1"/>
  <c r="BL254" i="13" a="1"/>
  <c r="BL254" i="13" s="1"/>
  <c r="BM254" i="13" a="1"/>
  <c r="BM254" i="13" s="1"/>
  <c r="BN254" i="13" a="1"/>
  <c r="BN254" i="13" s="1"/>
  <c r="BO254" i="13" a="1"/>
  <c r="BO254" i="13" s="1"/>
  <c r="BQ254" i="13" a="1"/>
  <c r="BQ254" i="13" s="1"/>
  <c r="BR254" i="13" a="1"/>
  <c r="BR254" i="13" s="1"/>
  <c r="BS254" i="13" a="1"/>
  <c r="BS254" i="13" s="1"/>
  <c r="BT254" i="13" a="1"/>
  <c r="BT254" i="13" s="1"/>
  <c r="BU254" i="13" a="1"/>
  <c r="BU254" i="13" s="1"/>
  <c r="BW254" i="13" a="1"/>
  <c r="BW254" i="13" s="1"/>
  <c r="BX254" i="13" a="1"/>
  <c r="BX254" i="13" s="1"/>
  <c r="BY254" i="13" a="1"/>
  <c r="BY254" i="13" s="1"/>
  <c r="BZ254" i="13" a="1"/>
  <c r="BZ254" i="13" s="1"/>
  <c r="CA254" i="13" a="1"/>
  <c r="CA254" i="13" s="1"/>
  <c r="CB254" i="13" a="1"/>
  <c r="CB254" i="13" s="1"/>
  <c r="CD254" i="13" a="1"/>
  <c r="CD254" i="13" s="1"/>
  <c r="CE254" i="13" a="1"/>
  <c r="CE254" i="13" s="1"/>
  <c r="CF254" i="13" a="1"/>
  <c r="CF254" i="13" s="1"/>
  <c r="CG254" i="13" a="1"/>
  <c r="CG254" i="13" s="1"/>
  <c r="CH254" i="13" a="1"/>
  <c r="CH254" i="13" s="1"/>
  <c r="CI254" i="13" a="1"/>
  <c r="CI254" i="13" s="1"/>
  <c r="CJ254" i="13" a="1"/>
  <c r="CJ254" i="13" s="1"/>
  <c r="CK254" i="13" a="1"/>
  <c r="CK254" i="13" s="1"/>
  <c r="CL254" i="13" a="1"/>
  <c r="CL254" i="13" s="1"/>
  <c r="CM254" i="13" a="1"/>
  <c r="CM254" i="13" s="1"/>
  <c r="CN254" i="13" a="1"/>
  <c r="CN254" i="13" s="1"/>
  <c r="CO254" i="13" a="1"/>
  <c r="CO254" i="13" s="1"/>
  <c r="CQ254" i="13" a="1"/>
  <c r="CQ254" i="13" s="1"/>
  <c r="CR254" i="13" a="1"/>
  <c r="CR254" i="13" s="1"/>
  <c r="CS254" i="13" a="1"/>
  <c r="CS254" i="13" s="1"/>
  <c r="CT254" i="13" a="1"/>
  <c r="CT254" i="13" s="1"/>
  <c r="CU254" i="13" a="1"/>
  <c r="CU254" i="13" s="1"/>
  <c r="CV254" i="13" a="1"/>
  <c r="CV254" i="13" s="1"/>
  <c r="CW254" i="13" a="1"/>
  <c r="CW254" i="13" s="1"/>
  <c r="CX254" i="13" a="1"/>
  <c r="CX254" i="13" s="1"/>
  <c r="CY254" i="13" a="1"/>
  <c r="CY254" i="13" s="1"/>
  <c r="CZ254" i="13" a="1"/>
  <c r="CZ254" i="13" s="1"/>
  <c r="DA254" i="13" a="1"/>
  <c r="DA254" i="13" s="1"/>
  <c r="DB254" i="13" a="1"/>
  <c r="DB254" i="13" s="1"/>
  <c r="AO255" i="13"/>
  <c r="AP255" i="13"/>
  <c r="AQ255" i="13"/>
  <c r="AR255" i="13"/>
  <c r="AS255" i="13"/>
  <c r="AT255" i="13"/>
  <c r="AU255" i="13"/>
  <c r="AV255" i="13"/>
  <c r="AW255" i="13"/>
  <c r="AX255" i="13"/>
  <c r="AY255" i="13"/>
  <c r="AO256" i="13"/>
  <c r="AP256" i="13"/>
  <c r="AQ256" i="13"/>
  <c r="AR256" i="13"/>
  <c r="AS256" i="13"/>
  <c r="AT256" i="13"/>
  <c r="AU256" i="13"/>
  <c r="AV256" i="13"/>
  <c r="AW256" i="13"/>
  <c r="AX256" i="13"/>
  <c r="AY256" i="13"/>
  <c r="AO257" i="13"/>
  <c r="AP257" i="13"/>
  <c r="AQ257" i="13"/>
  <c r="AR257" i="13"/>
  <c r="AS257" i="13"/>
  <c r="AT257" i="13"/>
  <c r="AU257" i="13"/>
  <c r="AV257" i="13"/>
  <c r="AW257" i="13"/>
  <c r="AX257" i="13"/>
  <c r="AY257" i="13"/>
  <c r="AO258" i="13"/>
  <c r="AP258" i="13"/>
  <c r="AQ258" i="13"/>
  <c r="AR258" i="13"/>
  <c r="AS258" i="13"/>
  <c r="AT258" i="13"/>
  <c r="AU258" i="13"/>
  <c r="AV258" i="13"/>
  <c r="AW258" i="13"/>
  <c r="AX258" i="13"/>
  <c r="AY258" i="13"/>
  <c r="AO259" i="13"/>
  <c r="AP259" i="13"/>
  <c r="AQ259" i="13"/>
  <c r="AR259" i="13"/>
  <c r="AS259" i="13"/>
  <c r="AT259" i="13"/>
  <c r="AU259" i="13"/>
  <c r="AV259" i="13"/>
  <c r="AW259" i="13"/>
  <c r="AX259" i="13"/>
  <c r="AY259" i="13"/>
  <c r="AO260" i="13"/>
  <c r="AP260" i="13"/>
  <c r="AQ260" i="13"/>
  <c r="AR260" i="13"/>
  <c r="AS260" i="13"/>
  <c r="AT260" i="13"/>
  <c r="AU260" i="13"/>
  <c r="AV260" i="13"/>
  <c r="AW260" i="13"/>
  <c r="AX260" i="13"/>
  <c r="AY260" i="13"/>
  <c r="AO261" i="13"/>
  <c r="AP261" i="13"/>
  <c r="AQ261" i="13"/>
  <c r="AR261" i="13"/>
  <c r="AS261" i="13"/>
  <c r="AT261" i="13"/>
  <c r="AU261" i="13"/>
  <c r="AV261" i="13"/>
  <c r="AW261" i="13"/>
  <c r="AX261" i="13"/>
  <c r="AY261" i="13"/>
  <c r="AO262" i="13"/>
  <c r="AP262" i="13"/>
  <c r="AQ262" i="13"/>
  <c r="AR262" i="13"/>
  <c r="AS262" i="13"/>
  <c r="AT262" i="13"/>
  <c r="AU262" i="13"/>
  <c r="AV262" i="13"/>
  <c r="AW262" i="13"/>
  <c r="AX262" i="13"/>
  <c r="AY262" i="13"/>
  <c r="AO263" i="13"/>
  <c r="AP263" i="13"/>
  <c r="AQ263" i="13"/>
  <c r="AR263" i="13"/>
  <c r="AS263" i="13"/>
  <c r="AT263" i="13"/>
  <c r="AU263" i="13"/>
  <c r="AV263" i="13"/>
  <c r="AW263" i="13"/>
  <c r="AX263" i="13"/>
  <c r="AY263" i="13"/>
  <c r="AO264" i="13"/>
  <c r="AP264" i="13"/>
  <c r="AQ264" i="13"/>
  <c r="AR264" i="13"/>
  <c r="AS264" i="13"/>
  <c r="AT264" i="13"/>
  <c r="AU264" i="13"/>
  <c r="AV264" i="13"/>
  <c r="AW264" i="13"/>
  <c r="AX264" i="13"/>
  <c r="AY264" i="13"/>
  <c r="AO265" i="13"/>
  <c r="AP265" i="13"/>
  <c r="AQ265" i="13"/>
  <c r="AR265" i="13"/>
  <c r="AS265" i="13"/>
  <c r="AT265" i="13"/>
  <c r="AU265" i="13"/>
  <c r="AV265" i="13"/>
  <c r="AW265" i="13"/>
  <c r="AX265" i="13"/>
  <c r="AY265" i="13"/>
  <c r="AO266" i="13"/>
  <c r="AP266" i="13"/>
  <c r="AQ266" i="13"/>
  <c r="AR266" i="13"/>
  <c r="AS266" i="13"/>
  <c r="AT266" i="13"/>
  <c r="AU266" i="13"/>
  <c r="AV266" i="13"/>
  <c r="AW266" i="13"/>
  <c r="AX266" i="13"/>
  <c r="AY266" i="13"/>
  <c r="AO267" i="13"/>
  <c r="AP267" i="13"/>
  <c r="AQ267" i="13"/>
  <c r="AR267" i="13"/>
  <c r="AS267" i="13"/>
  <c r="AT267" i="13"/>
  <c r="AU267" i="13"/>
  <c r="AV267" i="13"/>
  <c r="AW267" i="13"/>
  <c r="AX267" i="13"/>
  <c r="AY267" i="13"/>
  <c r="AO268" i="13"/>
  <c r="AP268" i="13"/>
  <c r="AQ268" i="13"/>
  <c r="AR268" i="13"/>
  <c r="AS268" i="13"/>
  <c r="AT268" i="13"/>
  <c r="AU268" i="13"/>
  <c r="AV268" i="13"/>
  <c r="AW268" i="13"/>
  <c r="AX268" i="13"/>
  <c r="AY268" i="13"/>
  <c r="AO269" i="13"/>
  <c r="AP269" i="13"/>
  <c r="AQ269" i="13"/>
  <c r="AR269" i="13"/>
  <c r="AS269" i="13"/>
  <c r="AT269" i="13"/>
  <c r="AU269" i="13"/>
  <c r="AV269" i="13"/>
  <c r="AW269" i="13"/>
  <c r="AX269" i="13"/>
  <c r="AY269" i="13"/>
  <c r="AO270" i="13"/>
  <c r="AP270" i="13"/>
  <c r="AQ270" i="13"/>
  <c r="AR270" i="13"/>
  <c r="AS270" i="13"/>
  <c r="AT270" i="13"/>
  <c r="AU270" i="13"/>
  <c r="AV270" i="13"/>
  <c r="AW270" i="13"/>
  <c r="AX270" i="13"/>
  <c r="AY270" i="13"/>
  <c r="AO271" i="13"/>
  <c r="AP271" i="13"/>
  <c r="AQ271" i="13"/>
  <c r="AR271" i="13"/>
  <c r="AS271" i="13"/>
  <c r="AT271" i="13"/>
  <c r="AU271" i="13"/>
  <c r="AV271" i="13"/>
  <c r="AW271" i="13"/>
  <c r="AX271" i="13"/>
  <c r="AY271" i="13"/>
  <c r="AO272" i="13"/>
  <c r="AP272" i="13"/>
  <c r="AQ272" i="13"/>
  <c r="AR272" i="13"/>
  <c r="AS272" i="13"/>
  <c r="AT272" i="13"/>
  <c r="AU272" i="13"/>
  <c r="AV272" i="13"/>
  <c r="AW272" i="13"/>
  <c r="AX272" i="13"/>
  <c r="AY272" i="13"/>
  <c r="AO273" i="13"/>
  <c r="AP273" i="13"/>
  <c r="AQ273" i="13"/>
  <c r="AR273" i="13"/>
  <c r="AS273" i="13"/>
  <c r="AT273" i="13"/>
  <c r="AU273" i="13"/>
  <c r="AV273" i="13"/>
  <c r="AW273" i="13"/>
  <c r="AX273" i="13"/>
  <c r="AY273" i="13"/>
  <c r="BD273" i="13" a="1"/>
  <c r="BD273" i="13" s="1"/>
  <c r="BE273" i="13" a="1"/>
  <c r="BE273" i="13" s="1"/>
  <c r="BF273" i="13" a="1"/>
  <c r="BF273" i="13" s="1"/>
  <c r="BG273" i="13" a="1"/>
  <c r="BG273" i="13" s="1"/>
  <c r="BI273" i="13" a="1"/>
  <c r="BI273" i="13" s="1"/>
  <c r="BJ273" i="13" a="1"/>
  <c r="BJ273" i="13" s="1"/>
  <c r="BK273" i="13" a="1"/>
  <c r="BK273" i="13" s="1"/>
  <c r="BL273" i="13" a="1"/>
  <c r="BL273" i="13" s="1"/>
  <c r="BM273" i="13" a="1"/>
  <c r="BM273" i="13" s="1"/>
  <c r="BN273" i="13" a="1"/>
  <c r="BN273" i="13" s="1"/>
  <c r="BO273" i="13" a="1"/>
  <c r="BO273" i="13" s="1"/>
  <c r="BQ273" i="13" a="1"/>
  <c r="BQ273" i="13" s="1"/>
  <c r="BR273" i="13" a="1"/>
  <c r="BR273" i="13" s="1"/>
  <c r="BS273" i="13" a="1"/>
  <c r="BS273" i="13" s="1"/>
  <c r="BT273" i="13" a="1"/>
  <c r="BT273" i="13" s="1"/>
  <c r="BV273" i="13" a="1"/>
  <c r="BV273" i="13" s="1"/>
  <c r="BW273" i="13" a="1"/>
  <c r="BW273" i="13" s="1"/>
  <c r="BX273" i="13" a="1"/>
  <c r="BX273" i="13" s="1"/>
  <c r="BY273" i="13" a="1"/>
  <c r="BY273" i="13" s="1"/>
  <c r="BZ273" i="13" a="1"/>
  <c r="BZ273" i="13" s="1"/>
  <c r="CA273" i="13" a="1"/>
  <c r="CA273" i="13" s="1"/>
  <c r="CB273" i="13" a="1"/>
  <c r="CB273" i="13" s="1"/>
  <c r="CD273" i="13" a="1"/>
  <c r="CD273" i="13" s="1"/>
  <c r="CE273" i="13" a="1"/>
  <c r="CE273" i="13" s="1"/>
  <c r="CF273" i="13" a="1"/>
  <c r="CF273" i="13" s="1"/>
  <c r="CG273" i="13" a="1"/>
  <c r="CG273" i="13" s="1"/>
  <c r="CH273" i="13" a="1"/>
  <c r="CH273" i="13" s="1"/>
  <c r="CI273" i="13" a="1"/>
  <c r="CI273" i="13" s="1"/>
  <c r="CJ273" i="13" a="1"/>
  <c r="CJ273" i="13" s="1"/>
  <c r="CK273" i="13" a="1"/>
  <c r="CK273" i="13" s="1"/>
  <c r="CL273" i="13" a="1"/>
  <c r="CL273" i="13" s="1"/>
  <c r="CM273" i="13" a="1"/>
  <c r="CM273" i="13" s="1"/>
  <c r="CN273" i="13" a="1"/>
  <c r="CN273" i="13" s="1"/>
  <c r="CO273" i="13" a="1"/>
  <c r="CO273" i="13" s="1"/>
  <c r="CQ273" i="13" a="1"/>
  <c r="CQ273" i="13" s="1"/>
  <c r="CR273" i="13" a="1"/>
  <c r="CR273" i="13" s="1"/>
  <c r="CS273" i="13" a="1"/>
  <c r="CS273" i="13" s="1"/>
  <c r="CT273" i="13" a="1"/>
  <c r="CT273" i="13" s="1"/>
  <c r="CU273" i="13" a="1"/>
  <c r="CU273" i="13" s="1"/>
  <c r="CV273" i="13" a="1"/>
  <c r="CV273" i="13" s="1"/>
  <c r="CW273" i="13" a="1"/>
  <c r="CW273" i="13" s="1"/>
  <c r="CX273" i="13" a="1"/>
  <c r="CX273" i="13" s="1"/>
  <c r="CY273" i="13" a="1"/>
  <c r="CY273" i="13" s="1"/>
  <c r="CZ273" i="13" a="1"/>
  <c r="CZ273" i="13" s="1"/>
  <c r="DA273" i="13" a="1"/>
  <c r="DA273" i="13" s="1"/>
  <c r="DB273" i="13" a="1"/>
  <c r="DB273" i="13" s="1"/>
  <c r="AO274" i="13"/>
  <c r="AP274" i="13"/>
  <c r="AQ274" i="13"/>
  <c r="AR274" i="13"/>
  <c r="AS274" i="13"/>
  <c r="AT274" i="13"/>
  <c r="AU274" i="13"/>
  <c r="AV274" i="13"/>
  <c r="AW274" i="13"/>
  <c r="AX274" i="13"/>
  <c r="AY274" i="13"/>
  <c r="AO275" i="13"/>
  <c r="AP275" i="13"/>
  <c r="AQ275" i="13"/>
  <c r="AR275" i="13"/>
  <c r="AS275" i="13"/>
  <c r="AT275" i="13"/>
  <c r="AU275" i="13"/>
  <c r="AV275" i="13"/>
  <c r="AW275" i="13"/>
  <c r="AX275" i="13"/>
  <c r="AY275" i="13"/>
  <c r="AO276" i="13"/>
  <c r="AP276" i="13"/>
  <c r="AQ276" i="13"/>
  <c r="AR276" i="13"/>
  <c r="AS276" i="13"/>
  <c r="AT276" i="13"/>
  <c r="AU276" i="13"/>
  <c r="AV276" i="13"/>
  <c r="AW276" i="13"/>
  <c r="AX276" i="13"/>
  <c r="AY276" i="13"/>
  <c r="AO277" i="13"/>
  <c r="AP277" i="13"/>
  <c r="AQ277" i="13"/>
  <c r="AR277" i="13"/>
  <c r="AS277" i="13"/>
  <c r="AT277" i="13"/>
  <c r="AU277" i="13"/>
  <c r="AV277" i="13"/>
  <c r="AW277" i="13"/>
  <c r="AX277" i="13"/>
  <c r="AY277" i="13"/>
  <c r="AO278" i="13"/>
  <c r="AP278" i="13"/>
  <c r="AQ278" i="13"/>
  <c r="AR278" i="13"/>
  <c r="AS278" i="13"/>
  <c r="AT278" i="13"/>
  <c r="AU278" i="13"/>
  <c r="AV278" i="13"/>
  <c r="AW278" i="13"/>
  <c r="AX278" i="13"/>
  <c r="AY278" i="13"/>
  <c r="AO279" i="13"/>
  <c r="AP279" i="13"/>
  <c r="AQ279" i="13"/>
  <c r="AR279" i="13"/>
  <c r="AS279" i="13"/>
  <c r="AT279" i="13"/>
  <c r="AU279" i="13"/>
  <c r="AV279" i="13"/>
  <c r="AW279" i="13"/>
  <c r="AX279" i="13"/>
  <c r="AY279" i="13"/>
  <c r="AO280" i="13"/>
  <c r="AP280" i="13"/>
  <c r="AQ280" i="13"/>
  <c r="AR280" i="13"/>
  <c r="AS280" i="13"/>
  <c r="AT280" i="13"/>
  <c r="AU280" i="13"/>
  <c r="AV280" i="13"/>
  <c r="AW280" i="13"/>
  <c r="AX280" i="13"/>
  <c r="AY280" i="13"/>
  <c r="AO281" i="13"/>
  <c r="AP281" i="13"/>
  <c r="AQ281" i="13"/>
  <c r="AR281" i="13"/>
  <c r="AS281" i="13"/>
  <c r="AT281" i="13"/>
  <c r="AU281" i="13"/>
  <c r="AV281" i="13"/>
  <c r="AW281" i="13"/>
  <c r="AX281" i="13"/>
  <c r="AY281" i="13"/>
  <c r="AO282" i="13"/>
  <c r="AP282" i="13"/>
  <c r="AQ282" i="13"/>
  <c r="AR282" i="13"/>
  <c r="AS282" i="13"/>
  <c r="AT282" i="13"/>
  <c r="AU282" i="13"/>
  <c r="AV282" i="13"/>
  <c r="AW282" i="13"/>
  <c r="AX282" i="13"/>
  <c r="AY282" i="13"/>
  <c r="AO283" i="13"/>
  <c r="AP283" i="13"/>
  <c r="AQ283" i="13"/>
  <c r="AR283" i="13"/>
  <c r="AS283" i="13"/>
  <c r="AT283" i="13"/>
  <c r="AU283" i="13"/>
  <c r="AV283" i="13"/>
  <c r="AW283" i="13"/>
  <c r="AX283" i="13"/>
  <c r="AY283" i="13"/>
  <c r="AO284" i="13"/>
  <c r="AP284" i="13"/>
  <c r="AQ284" i="13"/>
  <c r="AR284" i="13"/>
  <c r="AS284" i="13"/>
  <c r="AT284" i="13"/>
  <c r="AU284" i="13"/>
  <c r="AV284" i="13"/>
  <c r="AW284" i="13"/>
  <c r="AX284" i="13"/>
  <c r="AY284" i="13"/>
  <c r="AO285" i="13"/>
  <c r="AP285" i="13"/>
  <c r="AQ285" i="13"/>
  <c r="AR285" i="13"/>
  <c r="AS285" i="13"/>
  <c r="AT285" i="13"/>
  <c r="AU285" i="13"/>
  <c r="AV285" i="13"/>
  <c r="AW285" i="13"/>
  <c r="AX285" i="13"/>
  <c r="AY285" i="13"/>
  <c r="AO286" i="13"/>
  <c r="AP286" i="13"/>
  <c r="AQ286" i="13"/>
  <c r="AR286" i="13"/>
  <c r="AS286" i="13"/>
  <c r="AT286" i="13"/>
  <c r="AU286" i="13"/>
  <c r="AV286" i="13"/>
  <c r="AW286" i="13"/>
  <c r="AX286" i="13"/>
  <c r="AY286" i="13"/>
  <c r="AO287" i="13"/>
  <c r="AP287" i="13"/>
  <c r="AQ287" i="13"/>
  <c r="AR287" i="13"/>
  <c r="AS287" i="13"/>
  <c r="AT287" i="13"/>
  <c r="AU287" i="13"/>
  <c r="AV287" i="13"/>
  <c r="AW287" i="13"/>
  <c r="AX287" i="13"/>
  <c r="AY287" i="13"/>
  <c r="AO288" i="13"/>
  <c r="AP288" i="13"/>
  <c r="AQ288" i="13"/>
  <c r="AR288" i="13"/>
  <c r="AS288" i="13"/>
  <c r="AT288" i="13"/>
  <c r="AU288" i="13"/>
  <c r="AV288" i="13"/>
  <c r="AW288" i="13"/>
  <c r="AX288" i="13"/>
  <c r="AY288" i="13"/>
  <c r="AO289" i="13"/>
  <c r="AP289" i="13"/>
  <c r="AQ289" i="13"/>
  <c r="AR289" i="13"/>
  <c r="AS289" i="13"/>
  <c r="AT289" i="13"/>
  <c r="AU289" i="13"/>
  <c r="AV289" i="13"/>
  <c r="AW289" i="13"/>
  <c r="AX289" i="13"/>
  <c r="AY289" i="13"/>
  <c r="AO290" i="13"/>
  <c r="AP290" i="13"/>
  <c r="AQ290" i="13"/>
  <c r="AR290" i="13"/>
  <c r="AS290" i="13"/>
  <c r="AT290" i="13"/>
  <c r="AU290" i="13"/>
  <c r="AV290" i="13"/>
  <c r="AW290" i="13"/>
  <c r="AX290" i="13"/>
  <c r="AY290" i="13"/>
  <c r="AO291" i="13"/>
  <c r="AP291" i="13"/>
  <c r="AQ291" i="13"/>
  <c r="AR291" i="13"/>
  <c r="AS291" i="13"/>
  <c r="AT291" i="13"/>
  <c r="AU291" i="13"/>
  <c r="AV291" i="13"/>
  <c r="AW291" i="13"/>
  <c r="AX291" i="13"/>
  <c r="AY291" i="13"/>
  <c r="AO292" i="13"/>
  <c r="AP292" i="13"/>
  <c r="AQ292" i="13"/>
  <c r="AR292" i="13"/>
  <c r="AS292" i="13"/>
  <c r="AT292" i="13"/>
  <c r="AU292" i="13"/>
  <c r="AV292" i="13"/>
  <c r="AW292" i="13"/>
  <c r="AX292" i="13"/>
  <c r="AY292" i="13"/>
  <c r="BD292" i="13" a="1"/>
  <c r="BD292" i="13" s="1"/>
  <c r="BE292" i="13" a="1"/>
  <c r="BE292" i="13" s="1"/>
  <c r="BF292" i="13" a="1"/>
  <c r="BF292" i="13" s="1"/>
  <c r="BG292" i="13" a="1"/>
  <c r="BG292" i="13" s="1"/>
  <c r="BH292" i="13" a="1"/>
  <c r="BH292" i="13" s="1"/>
  <c r="BI292" i="13" a="1"/>
  <c r="BI292" i="13" s="1"/>
  <c r="BJ292" i="13" a="1"/>
  <c r="BJ292" i="13" s="1"/>
  <c r="BL292" i="13" a="1"/>
  <c r="BL292" i="13" s="1"/>
  <c r="BN292" i="13" a="1"/>
  <c r="BN292" i="13" s="1"/>
  <c r="BO292" i="13" a="1"/>
  <c r="BO292" i="13" s="1"/>
  <c r="BQ292" i="13" a="1"/>
  <c r="BQ292" i="13" s="1"/>
  <c r="BR292" i="13" a="1"/>
  <c r="BR292" i="13" s="1"/>
  <c r="BS292" i="13" a="1"/>
  <c r="BS292" i="13" s="1"/>
  <c r="BT292" i="13" a="1"/>
  <c r="BT292" i="13" s="1"/>
  <c r="BU292" i="13" a="1"/>
  <c r="BU292" i="13" s="1"/>
  <c r="BV292" i="13" a="1"/>
  <c r="BV292" i="13" s="1"/>
  <c r="BW292" i="13" a="1"/>
  <c r="BW292" i="13" s="1"/>
  <c r="BY292" i="13" a="1"/>
  <c r="BY292" i="13" s="1"/>
  <c r="CA292" i="13" a="1"/>
  <c r="CA292" i="13" s="1"/>
  <c r="CB292" i="13" a="1"/>
  <c r="CB292" i="13" s="1"/>
  <c r="CD292" i="13" a="1"/>
  <c r="CD292" i="13" s="1"/>
  <c r="CE292" i="13" a="1"/>
  <c r="CE292" i="13" s="1"/>
  <c r="CF292" i="13" a="1"/>
  <c r="CF292" i="13" s="1"/>
  <c r="CG292" i="13" a="1"/>
  <c r="CG292" i="13" s="1"/>
  <c r="CH292" i="13" a="1"/>
  <c r="CH292" i="13" s="1"/>
  <c r="CI292" i="13" a="1"/>
  <c r="CI292" i="13" s="1"/>
  <c r="CJ292" i="13" a="1"/>
  <c r="CJ292" i="13" s="1"/>
  <c r="CK292" i="13" a="1"/>
  <c r="CK292" i="13" s="1"/>
  <c r="CL292" i="13" a="1"/>
  <c r="CL292" i="13" s="1"/>
  <c r="CM292" i="13" a="1"/>
  <c r="CM292" i="13" s="1"/>
  <c r="CN292" i="13" a="1"/>
  <c r="CN292" i="13" s="1"/>
  <c r="CO292" i="13" a="1"/>
  <c r="CO292" i="13" s="1"/>
  <c r="CQ292" i="13" a="1"/>
  <c r="CQ292" i="13" s="1"/>
  <c r="CR292" i="13" a="1"/>
  <c r="CR292" i="13" s="1"/>
  <c r="CS292" i="13" a="1"/>
  <c r="CS292" i="13" s="1"/>
  <c r="CT292" i="13" a="1"/>
  <c r="CT292" i="13" s="1"/>
  <c r="CU292" i="13" a="1"/>
  <c r="CU292" i="13" s="1"/>
  <c r="CV292" i="13" a="1"/>
  <c r="CV292" i="13" s="1"/>
  <c r="CW292" i="13" a="1"/>
  <c r="CW292" i="13" s="1"/>
  <c r="CX292" i="13" a="1"/>
  <c r="CX292" i="13" s="1"/>
  <c r="CY292" i="13" a="1"/>
  <c r="CY292" i="13" s="1"/>
  <c r="CZ292" i="13" a="1"/>
  <c r="CZ292" i="13" s="1"/>
  <c r="DA292" i="13" a="1"/>
  <c r="DA292" i="13" s="1"/>
  <c r="DB292" i="13" a="1"/>
  <c r="DB292" i="13" s="1"/>
  <c r="AO293" i="13"/>
  <c r="AP293" i="13"/>
  <c r="AQ293" i="13"/>
  <c r="AR293" i="13"/>
  <c r="AS293" i="13"/>
  <c r="AT293" i="13"/>
  <c r="AU293" i="13"/>
  <c r="AV293" i="13"/>
  <c r="AW293" i="13"/>
  <c r="AX293" i="13"/>
  <c r="AY293" i="13"/>
  <c r="AO294" i="13"/>
  <c r="AP294" i="13"/>
  <c r="AQ294" i="13"/>
  <c r="AR294" i="13"/>
  <c r="AS294" i="13"/>
  <c r="AT294" i="13"/>
  <c r="AU294" i="13"/>
  <c r="AV294" i="13"/>
  <c r="AW294" i="13"/>
  <c r="AX294" i="13"/>
  <c r="AY294" i="13"/>
  <c r="AO295" i="13"/>
  <c r="AP295" i="13"/>
  <c r="AQ295" i="13"/>
  <c r="AR295" i="13"/>
  <c r="AS295" i="13"/>
  <c r="AT295" i="13"/>
  <c r="AU295" i="13"/>
  <c r="AV295" i="13"/>
  <c r="AW295" i="13"/>
  <c r="AX295" i="13"/>
  <c r="AY295" i="13"/>
  <c r="AO296" i="13"/>
  <c r="AP296" i="13"/>
  <c r="AQ296" i="13"/>
  <c r="AR296" i="13"/>
  <c r="AS296" i="13"/>
  <c r="AT296" i="13"/>
  <c r="AU296" i="13"/>
  <c r="AV296" i="13"/>
  <c r="AW296" i="13"/>
  <c r="AX296" i="13"/>
  <c r="AY296" i="13"/>
  <c r="AO297" i="13"/>
  <c r="AP297" i="13"/>
  <c r="AQ297" i="13"/>
  <c r="AR297" i="13"/>
  <c r="AS297" i="13"/>
  <c r="AT297" i="13"/>
  <c r="AU297" i="13"/>
  <c r="AV297" i="13"/>
  <c r="AW297" i="13"/>
  <c r="AX297" i="13"/>
  <c r="AY297" i="13"/>
  <c r="AO298" i="13"/>
  <c r="AP298" i="13"/>
  <c r="AQ298" i="13"/>
  <c r="AR298" i="13"/>
  <c r="AS298" i="13"/>
  <c r="AT298" i="13"/>
  <c r="AU298" i="13"/>
  <c r="AV298" i="13"/>
  <c r="AW298" i="13"/>
  <c r="AX298" i="13"/>
  <c r="AY298" i="13"/>
  <c r="AO299" i="13"/>
  <c r="AP299" i="13"/>
  <c r="AQ299" i="13"/>
  <c r="AR299" i="13"/>
  <c r="AS299" i="13"/>
  <c r="AT299" i="13"/>
  <c r="AU299" i="13"/>
  <c r="AV299" i="13"/>
  <c r="AW299" i="13"/>
  <c r="AX299" i="13"/>
  <c r="AY299" i="13"/>
  <c r="AO300" i="13"/>
  <c r="AP300" i="13"/>
  <c r="AQ300" i="13"/>
  <c r="AR300" i="13"/>
  <c r="AS300" i="13"/>
  <c r="AT300" i="13"/>
  <c r="AU300" i="13"/>
  <c r="AV300" i="13"/>
  <c r="AW300" i="13"/>
  <c r="AX300" i="13"/>
  <c r="AY300" i="13"/>
  <c r="AO301" i="13"/>
  <c r="AP301" i="13"/>
  <c r="AQ301" i="13"/>
  <c r="AR301" i="13"/>
  <c r="AS301" i="13"/>
  <c r="AT301" i="13"/>
  <c r="AU301" i="13"/>
  <c r="AV301" i="13"/>
  <c r="AW301" i="13"/>
  <c r="AX301" i="13"/>
  <c r="AY301" i="13"/>
  <c r="AO302" i="13"/>
  <c r="AP302" i="13"/>
  <c r="AQ302" i="13"/>
  <c r="AR302" i="13"/>
  <c r="AS302" i="13"/>
  <c r="AT302" i="13"/>
  <c r="AU302" i="13"/>
  <c r="AV302" i="13"/>
  <c r="AW302" i="13"/>
  <c r="AX302" i="13"/>
  <c r="AY302" i="13"/>
  <c r="AO303" i="13"/>
  <c r="AP303" i="13"/>
  <c r="AQ303" i="13"/>
  <c r="AR303" i="13"/>
  <c r="AS303" i="13"/>
  <c r="AT303" i="13"/>
  <c r="AU303" i="13"/>
  <c r="AV303" i="13"/>
  <c r="AW303" i="13"/>
  <c r="AX303" i="13"/>
  <c r="AY303" i="13"/>
  <c r="AO304" i="13"/>
  <c r="AP304" i="13"/>
  <c r="AQ304" i="13"/>
  <c r="AR304" i="13"/>
  <c r="AS304" i="13"/>
  <c r="AT304" i="13"/>
  <c r="AU304" i="13"/>
  <c r="AV304" i="13"/>
  <c r="AW304" i="13"/>
  <c r="AX304" i="13"/>
  <c r="AY304" i="13"/>
  <c r="AO305" i="13"/>
  <c r="AP305" i="13"/>
  <c r="AQ305" i="13"/>
  <c r="AR305" i="13"/>
  <c r="AS305" i="13"/>
  <c r="AT305" i="13"/>
  <c r="AU305" i="13"/>
  <c r="AV305" i="13"/>
  <c r="AW305" i="13"/>
  <c r="AX305" i="13"/>
  <c r="AY305" i="13"/>
  <c r="AO306" i="13"/>
  <c r="AP306" i="13"/>
  <c r="AQ306" i="13"/>
  <c r="AR306" i="13"/>
  <c r="AS306" i="13"/>
  <c r="AT306" i="13"/>
  <c r="AU306" i="13"/>
  <c r="AV306" i="13"/>
  <c r="AW306" i="13"/>
  <c r="AX306" i="13"/>
  <c r="AY306" i="13"/>
  <c r="AO307" i="13"/>
  <c r="AP307" i="13"/>
  <c r="AQ307" i="13"/>
  <c r="AR307" i="13"/>
  <c r="AS307" i="13"/>
  <c r="AT307" i="13"/>
  <c r="AU307" i="13"/>
  <c r="AV307" i="13"/>
  <c r="AW307" i="13"/>
  <c r="AX307" i="13"/>
  <c r="AY307" i="13"/>
  <c r="AO308" i="13"/>
  <c r="AP308" i="13"/>
  <c r="AQ308" i="13"/>
  <c r="AR308" i="13"/>
  <c r="AS308" i="13"/>
  <c r="AT308" i="13"/>
  <c r="AU308" i="13"/>
  <c r="AV308" i="13"/>
  <c r="AW308" i="13"/>
  <c r="AX308" i="13"/>
  <c r="AY308" i="13"/>
  <c r="AO309" i="13"/>
  <c r="AP309" i="13"/>
  <c r="AQ309" i="13"/>
  <c r="AR309" i="13"/>
  <c r="AS309" i="13"/>
  <c r="AT309" i="13"/>
  <c r="AU309" i="13"/>
  <c r="AV309" i="13"/>
  <c r="AW309" i="13"/>
  <c r="AX309" i="13"/>
  <c r="AY309" i="13"/>
  <c r="AO310" i="13"/>
  <c r="AP310" i="13"/>
  <c r="AQ310" i="13"/>
  <c r="AR310" i="13"/>
  <c r="AS310" i="13"/>
  <c r="AT310" i="13"/>
  <c r="AU310" i="13"/>
  <c r="AV310" i="13"/>
  <c r="AW310" i="13"/>
  <c r="AX310" i="13"/>
  <c r="AY310" i="13"/>
  <c r="AO311" i="13"/>
  <c r="AP311" i="13"/>
  <c r="AQ311" i="13"/>
  <c r="AR311" i="13"/>
  <c r="AS311" i="13"/>
  <c r="AT311" i="13"/>
  <c r="AU311" i="13"/>
  <c r="AV311" i="13"/>
  <c r="AW311" i="13"/>
  <c r="AX311" i="13"/>
  <c r="AY311" i="13"/>
  <c r="BD311" i="13" a="1"/>
  <c r="BD311" i="13" s="1"/>
  <c r="BE311" i="13" a="1"/>
  <c r="BE311" i="13" s="1"/>
  <c r="BF311" i="13" a="1"/>
  <c r="BF311" i="13" s="1"/>
  <c r="BG311" i="13" a="1"/>
  <c r="BG311" i="13" s="1"/>
  <c r="BH311" i="13" a="1"/>
  <c r="BH311" i="13" s="1"/>
  <c r="BI311" i="13" a="1"/>
  <c r="BI311" i="13" s="1"/>
  <c r="BJ311" i="13" a="1"/>
  <c r="BJ311" i="13" s="1"/>
  <c r="BK311" i="13" a="1"/>
  <c r="BK311" i="13" s="1"/>
  <c r="BM311" i="13" a="1"/>
  <c r="BM311" i="13" s="1"/>
  <c r="BN311" i="13" a="1"/>
  <c r="BN311" i="13" s="1"/>
  <c r="BO311" i="13" a="1"/>
  <c r="BO311" i="13" s="1"/>
  <c r="BQ311" i="13" a="1"/>
  <c r="BQ311" i="13" s="1"/>
  <c r="BR311" i="13" a="1"/>
  <c r="BR311" i="13" s="1"/>
  <c r="BS311" i="13" a="1"/>
  <c r="BS311" i="13" s="1"/>
  <c r="BT311" i="13" a="1"/>
  <c r="BT311" i="13" s="1"/>
  <c r="BU311" i="13" a="1"/>
  <c r="BU311" i="13" s="1"/>
  <c r="BV311" i="13" a="1"/>
  <c r="BV311" i="13" s="1"/>
  <c r="BW311" i="13" a="1"/>
  <c r="BW311" i="13" s="1"/>
  <c r="BX311" i="13" a="1"/>
  <c r="BX311" i="13" s="1"/>
  <c r="BZ311" i="13" a="1"/>
  <c r="BZ311" i="13" s="1"/>
  <c r="CA311" i="13" a="1"/>
  <c r="CA311" i="13" s="1"/>
  <c r="CB311" i="13" a="1"/>
  <c r="CB311" i="13" s="1"/>
  <c r="CD311" i="13" a="1"/>
  <c r="CD311" i="13" s="1"/>
  <c r="CE311" i="13" a="1"/>
  <c r="CE311" i="13" s="1"/>
  <c r="CF311" i="13" a="1"/>
  <c r="CF311" i="13" s="1"/>
  <c r="CG311" i="13" a="1"/>
  <c r="CG311" i="13" s="1"/>
  <c r="CH311" i="13" a="1"/>
  <c r="CH311" i="13" s="1"/>
  <c r="CI311" i="13" a="1"/>
  <c r="CI311" i="13" s="1"/>
  <c r="CJ311" i="13" a="1"/>
  <c r="CJ311" i="13" s="1"/>
  <c r="CK311" i="13" a="1"/>
  <c r="CK311" i="13" s="1"/>
  <c r="CL311" i="13" a="1"/>
  <c r="CL311" i="13" s="1"/>
  <c r="CM311" i="13" a="1"/>
  <c r="CM311" i="13" s="1"/>
  <c r="CN311" i="13" a="1"/>
  <c r="CN311" i="13" s="1"/>
  <c r="CO311" i="13" a="1"/>
  <c r="CO311" i="13" s="1"/>
  <c r="CQ311" i="13" a="1"/>
  <c r="CQ311" i="13" s="1"/>
  <c r="CR311" i="13" a="1"/>
  <c r="CR311" i="13" s="1"/>
  <c r="CS311" i="13" a="1"/>
  <c r="CS311" i="13" s="1"/>
  <c r="CT311" i="13" a="1"/>
  <c r="CT311" i="13" s="1"/>
  <c r="CU311" i="13" a="1"/>
  <c r="CU311" i="13" s="1"/>
  <c r="CV311" i="13" a="1"/>
  <c r="CV311" i="13" s="1"/>
  <c r="CW311" i="13" a="1"/>
  <c r="CW311" i="13" s="1"/>
  <c r="CX311" i="13" a="1"/>
  <c r="CX311" i="13" s="1"/>
  <c r="CY311" i="13" a="1"/>
  <c r="CY311" i="13" s="1"/>
  <c r="CZ311" i="13" a="1"/>
  <c r="CZ311" i="13" s="1"/>
  <c r="DA311" i="13" a="1"/>
  <c r="DA311" i="13" s="1"/>
  <c r="DB311" i="13" a="1"/>
  <c r="DB311" i="13" s="1"/>
  <c r="AO312" i="13"/>
  <c r="AP312" i="13"/>
  <c r="AQ312" i="13"/>
  <c r="AR312" i="13"/>
  <c r="AS312" i="13"/>
  <c r="AT312" i="13"/>
  <c r="AU312" i="13"/>
  <c r="AV312" i="13"/>
  <c r="AW312" i="13"/>
  <c r="AX312" i="13"/>
  <c r="AY312" i="13"/>
  <c r="AO313" i="13"/>
  <c r="AP313" i="13"/>
  <c r="AQ313" i="13"/>
  <c r="AR313" i="13"/>
  <c r="AS313" i="13"/>
  <c r="AT313" i="13"/>
  <c r="AU313" i="13"/>
  <c r="AV313" i="13"/>
  <c r="AW313" i="13"/>
  <c r="AX313" i="13"/>
  <c r="AY313" i="13"/>
  <c r="AO314" i="13"/>
  <c r="AP314" i="13"/>
  <c r="AQ314" i="13"/>
  <c r="AR314" i="13"/>
  <c r="AS314" i="13"/>
  <c r="AT314" i="13"/>
  <c r="AU314" i="13"/>
  <c r="AV314" i="13"/>
  <c r="AW314" i="13"/>
  <c r="AX314" i="13"/>
  <c r="AY314" i="13"/>
  <c r="AO315" i="13"/>
  <c r="AP315" i="13"/>
  <c r="AQ315" i="13"/>
  <c r="AR315" i="13"/>
  <c r="AS315" i="13"/>
  <c r="AT315" i="13"/>
  <c r="AU315" i="13"/>
  <c r="AV315" i="13"/>
  <c r="AW315" i="13"/>
  <c r="AX315" i="13"/>
  <c r="AY315" i="13"/>
  <c r="AO316" i="13"/>
  <c r="AP316" i="13"/>
  <c r="AQ316" i="13"/>
  <c r="AR316" i="13"/>
  <c r="AS316" i="13"/>
  <c r="AT316" i="13"/>
  <c r="AU316" i="13"/>
  <c r="AV316" i="13"/>
  <c r="AW316" i="13"/>
  <c r="AX316" i="13"/>
  <c r="AY316" i="13"/>
  <c r="AO317" i="13"/>
  <c r="AP317" i="13"/>
  <c r="AQ317" i="13"/>
  <c r="AR317" i="13"/>
  <c r="AS317" i="13"/>
  <c r="AT317" i="13"/>
  <c r="AU317" i="13"/>
  <c r="AV317" i="13"/>
  <c r="AW317" i="13"/>
  <c r="AX317" i="13"/>
  <c r="AY317" i="13"/>
  <c r="AO318" i="13"/>
  <c r="AP318" i="13"/>
  <c r="AQ318" i="13"/>
  <c r="AR318" i="13"/>
  <c r="AS318" i="13"/>
  <c r="AT318" i="13"/>
  <c r="AU318" i="13"/>
  <c r="AV318" i="13"/>
  <c r="AW318" i="13"/>
  <c r="AX318" i="13"/>
  <c r="AY318" i="13"/>
  <c r="AO319" i="13"/>
  <c r="AP319" i="13"/>
  <c r="AQ319" i="13"/>
  <c r="AR319" i="13"/>
  <c r="AS319" i="13"/>
  <c r="AT319" i="13"/>
  <c r="AU319" i="13"/>
  <c r="AV319" i="13"/>
  <c r="AW319" i="13"/>
  <c r="AX319" i="13"/>
  <c r="AY319" i="13"/>
  <c r="AO320" i="13"/>
  <c r="AP320" i="13"/>
  <c r="AQ320" i="13"/>
  <c r="AR320" i="13"/>
  <c r="AS320" i="13"/>
  <c r="AT320" i="13"/>
  <c r="AU320" i="13"/>
  <c r="AV320" i="13"/>
  <c r="AW320" i="13"/>
  <c r="AX320" i="13"/>
  <c r="AY320" i="13"/>
  <c r="AO321" i="13"/>
  <c r="AP321" i="13"/>
  <c r="AQ321" i="13"/>
  <c r="AR321" i="13"/>
  <c r="AS321" i="13"/>
  <c r="AT321" i="13"/>
  <c r="AU321" i="13"/>
  <c r="AV321" i="13"/>
  <c r="AW321" i="13"/>
  <c r="AX321" i="13"/>
  <c r="AY321" i="13"/>
  <c r="AO322" i="13"/>
  <c r="AP322" i="13"/>
  <c r="AQ322" i="13"/>
  <c r="AR322" i="13"/>
  <c r="AS322" i="13"/>
  <c r="AT322" i="13"/>
  <c r="AU322" i="13"/>
  <c r="AV322" i="13"/>
  <c r="AW322" i="13"/>
  <c r="AX322" i="13"/>
  <c r="AY322" i="13"/>
  <c r="AO323" i="13"/>
  <c r="AP323" i="13"/>
  <c r="AQ323" i="13"/>
  <c r="AR323" i="13"/>
  <c r="AS323" i="13"/>
  <c r="AT323" i="13"/>
  <c r="AU323" i="13"/>
  <c r="AV323" i="13"/>
  <c r="AW323" i="13"/>
  <c r="AX323" i="13"/>
  <c r="AY323" i="13"/>
  <c r="AO324" i="13"/>
  <c r="AP324" i="13"/>
  <c r="AQ324" i="13"/>
  <c r="AR324" i="13"/>
  <c r="AS324" i="13"/>
  <c r="AT324" i="13"/>
  <c r="AU324" i="13"/>
  <c r="AV324" i="13"/>
  <c r="AW324" i="13"/>
  <c r="AX324" i="13"/>
  <c r="AY324" i="13"/>
  <c r="AO325" i="13"/>
  <c r="AP325" i="13"/>
  <c r="AQ325" i="13"/>
  <c r="AR325" i="13"/>
  <c r="AS325" i="13"/>
  <c r="AT325" i="13"/>
  <c r="AU325" i="13"/>
  <c r="AV325" i="13"/>
  <c r="AW325" i="13"/>
  <c r="AX325" i="13"/>
  <c r="AY325" i="13"/>
  <c r="AO326" i="13"/>
  <c r="AP326" i="13"/>
  <c r="AQ326" i="13"/>
  <c r="AR326" i="13"/>
  <c r="AS326" i="13"/>
  <c r="AT326" i="13"/>
  <c r="AU326" i="13"/>
  <c r="AV326" i="13"/>
  <c r="AW326" i="13"/>
  <c r="AX326" i="13"/>
  <c r="AY326" i="13"/>
  <c r="AO327" i="13"/>
  <c r="AP327" i="13"/>
  <c r="AQ327" i="13"/>
  <c r="AR327" i="13"/>
  <c r="AS327" i="13"/>
  <c r="AT327" i="13"/>
  <c r="AU327" i="13"/>
  <c r="AV327" i="13"/>
  <c r="AW327" i="13"/>
  <c r="AX327" i="13"/>
  <c r="AY327" i="13"/>
  <c r="AO328" i="13"/>
  <c r="AP328" i="13"/>
  <c r="AQ328" i="13"/>
  <c r="AR328" i="13"/>
  <c r="AS328" i="13"/>
  <c r="AT328" i="13"/>
  <c r="AU328" i="13"/>
  <c r="AV328" i="13"/>
  <c r="AW328" i="13"/>
  <c r="AX328" i="13"/>
  <c r="AY328" i="13"/>
  <c r="AO329" i="13"/>
  <c r="AP329" i="13"/>
  <c r="AQ329" i="13"/>
  <c r="AR329" i="13"/>
  <c r="AS329" i="13"/>
  <c r="AT329" i="13"/>
  <c r="AU329" i="13"/>
  <c r="AV329" i="13"/>
  <c r="AW329" i="13"/>
  <c r="AX329" i="13"/>
  <c r="AY329" i="13"/>
  <c r="AO159" i="13"/>
  <c r="AP159" i="13"/>
  <c r="AQ159" i="13"/>
  <c r="AR159" i="13"/>
  <c r="AS159" i="13"/>
  <c r="AT159" i="13"/>
  <c r="AU159" i="13"/>
  <c r="AV159" i="13"/>
  <c r="AW159" i="13"/>
  <c r="AX159" i="13"/>
  <c r="AY159" i="13"/>
  <c r="BF159" i="13" a="1"/>
  <c r="BF159" i="13" s="1"/>
  <c r="BG159" i="13" a="1"/>
  <c r="BG159" i="13" s="1"/>
  <c r="BH159" i="13" a="1"/>
  <c r="BH159" i="13" s="1"/>
  <c r="BI159" i="13" a="1"/>
  <c r="BI159" i="13" s="1"/>
  <c r="BJ159" i="13" a="1"/>
  <c r="BJ159" i="13" s="1"/>
  <c r="BK159" i="13" a="1"/>
  <c r="BK159" i="13" s="1"/>
  <c r="BL159" i="13" a="1"/>
  <c r="BL159" i="13" s="1"/>
  <c r="BM159" i="13" a="1"/>
  <c r="BM159" i="13" s="1"/>
  <c r="BN159" i="13" a="1"/>
  <c r="BN159" i="13" s="1"/>
  <c r="BO159" i="13" a="1"/>
  <c r="BO159" i="13" s="1"/>
  <c r="BS159" i="13" a="1"/>
  <c r="BS159" i="13" s="1"/>
  <c r="BT159" i="13" a="1"/>
  <c r="BT159" i="13" s="1"/>
  <c r="BU159" i="13" a="1"/>
  <c r="BU159" i="13" s="1"/>
  <c r="BV159" i="13" a="1"/>
  <c r="BV159" i="13" s="1"/>
  <c r="BW159" i="13" a="1"/>
  <c r="BW159" i="13" s="1"/>
  <c r="BX159" i="13" a="1"/>
  <c r="BX159" i="13" s="1"/>
  <c r="BY159" i="13" a="1"/>
  <c r="BY159" i="13" s="1"/>
  <c r="BZ159" i="13" a="1"/>
  <c r="BZ159" i="13" s="1"/>
  <c r="CA159" i="13" a="1"/>
  <c r="CA159" i="13" s="1"/>
  <c r="CB159" i="13" a="1"/>
  <c r="CB159" i="13" s="1"/>
  <c r="CD159" i="13" a="1"/>
  <c r="CD159" i="13" s="1"/>
  <c r="CE159" i="13" a="1"/>
  <c r="CE159" i="13" s="1"/>
  <c r="CF159" i="13" a="1"/>
  <c r="CF159" i="13" s="1"/>
  <c r="CG159" i="13" a="1"/>
  <c r="CG159" i="13" s="1"/>
  <c r="CH159" i="13" a="1"/>
  <c r="CH159" i="13" s="1"/>
  <c r="CI159" i="13" a="1"/>
  <c r="CI159" i="13" s="1"/>
  <c r="CJ159" i="13" a="1"/>
  <c r="CJ159" i="13" s="1"/>
  <c r="CK159" i="13" a="1"/>
  <c r="CK159" i="13" s="1"/>
  <c r="CL159" i="13" a="1"/>
  <c r="CL159" i="13" s="1"/>
  <c r="CM159" i="13" a="1"/>
  <c r="CM159" i="13" s="1"/>
  <c r="CN159" i="13" a="1"/>
  <c r="CN159" i="13" s="1"/>
  <c r="CO159" i="13" a="1"/>
  <c r="CO159" i="13" s="1"/>
  <c r="CQ159" i="13" a="1"/>
  <c r="CQ159" i="13" s="1"/>
  <c r="CR159" i="13" a="1"/>
  <c r="CR159" i="13" s="1"/>
  <c r="CS159" i="13" a="1"/>
  <c r="CS159" i="13" s="1"/>
  <c r="CT159" i="13" a="1"/>
  <c r="CT159" i="13" s="1"/>
  <c r="CU159" i="13" a="1"/>
  <c r="CU159" i="13" s="1"/>
  <c r="CV159" i="13" a="1"/>
  <c r="CV159" i="13" s="1"/>
  <c r="CW159" i="13" a="1"/>
  <c r="CW159" i="13" s="1"/>
  <c r="CX159" i="13" a="1"/>
  <c r="CX159" i="13" s="1"/>
  <c r="CY159" i="13" a="1"/>
  <c r="CY159" i="13" s="1"/>
  <c r="CZ159" i="13" a="1"/>
  <c r="CZ159" i="13" s="1"/>
  <c r="DA159" i="13" a="1"/>
  <c r="DA159" i="13" s="1"/>
  <c r="DB159" i="13" a="1"/>
  <c r="DB159" i="13" s="1"/>
  <c r="BD53" i="13" a="1"/>
  <c r="BD53" i="13" s="1"/>
  <c r="BE53" i="13" a="1"/>
  <c r="BE53" i="13" s="1"/>
  <c r="BF53" i="13" a="1"/>
  <c r="BF53" i="13" s="1"/>
  <c r="BG53" i="13" a="1"/>
  <c r="BG53" i="13" s="1"/>
  <c r="BH53" i="13" a="1"/>
  <c r="BH53" i="13" s="1"/>
  <c r="BI53" i="13" a="1"/>
  <c r="BI53" i="13" s="1"/>
  <c r="BL53" i="13" a="1"/>
  <c r="BL53" i="13" s="1"/>
  <c r="BM53" i="13" a="1"/>
  <c r="BM53" i="13" s="1"/>
  <c r="BN53" i="13" a="1"/>
  <c r="BN53" i="13" s="1"/>
  <c r="BO53" i="13" a="1"/>
  <c r="BO53" i="13" s="1"/>
  <c r="BQ53" i="13" a="1"/>
  <c r="BQ53" i="13" s="1"/>
  <c r="BR53" i="13" a="1"/>
  <c r="BR53" i="13" s="1"/>
  <c r="BS53" i="13" a="1"/>
  <c r="BS53" i="13" s="1"/>
  <c r="BT53" i="13" a="1"/>
  <c r="BT53" i="13" s="1"/>
  <c r="BU53" i="13" a="1"/>
  <c r="BU53" i="13" s="1"/>
  <c r="BV53" i="13" a="1"/>
  <c r="BV53" i="13" s="1"/>
  <c r="BY53" i="13" a="1"/>
  <c r="BY53" i="13" s="1"/>
  <c r="BZ53" i="13" a="1"/>
  <c r="BZ53" i="13" s="1"/>
  <c r="CA53" i="13" a="1"/>
  <c r="CA53" i="13" s="1"/>
  <c r="CB53" i="13" a="1"/>
  <c r="CB53" i="13" s="1"/>
  <c r="CH53" i="13" a="1"/>
  <c r="CH53" i="13" s="1"/>
  <c r="CI53" i="13" a="1"/>
  <c r="CI53" i="13" s="1"/>
  <c r="CJ53" i="13" a="1"/>
  <c r="CJ53" i="13" s="1"/>
  <c r="CK53" i="13" a="1"/>
  <c r="CK53" i="13" s="1"/>
  <c r="CL53" i="13" a="1"/>
  <c r="CL53" i="13" s="1"/>
  <c r="CM53" i="13" a="1"/>
  <c r="CM53" i="13" s="1"/>
  <c r="CN53" i="13" a="1"/>
  <c r="CN53" i="13" s="1"/>
  <c r="CO53" i="13" a="1"/>
  <c r="CO53" i="13" s="1"/>
  <c r="CU53" i="13" a="1"/>
  <c r="CU53" i="13" s="1"/>
  <c r="CV53" i="13" a="1"/>
  <c r="CV53" i="13" s="1"/>
  <c r="CW53" i="13" a="1"/>
  <c r="CW53" i="13" s="1"/>
  <c r="CX53" i="13" a="1"/>
  <c r="CX53" i="13" s="1"/>
  <c r="CY53" i="13" a="1"/>
  <c r="CY53" i="13" s="1"/>
  <c r="CZ53" i="13" a="1"/>
  <c r="CZ53" i="13" s="1"/>
  <c r="DA53" i="13" a="1"/>
  <c r="DA53" i="13" s="1"/>
  <c r="DB53" i="13" a="1"/>
  <c r="DB53" i="13" s="1"/>
  <c r="BH72" i="13" a="1"/>
  <c r="BH72" i="13" s="1"/>
  <c r="BI72" i="13" a="1"/>
  <c r="BI72" i="13" s="1"/>
  <c r="BJ72" i="13" a="1"/>
  <c r="BJ72" i="13" s="1"/>
  <c r="BK72" i="13" a="1"/>
  <c r="BK72" i="13" s="1"/>
  <c r="BL72" i="13" a="1"/>
  <c r="BL72" i="13" s="1"/>
  <c r="BM72" i="13" a="1"/>
  <c r="BM72" i="13" s="1"/>
  <c r="BN72" i="13" a="1"/>
  <c r="BN72" i="13" s="1"/>
  <c r="BO72" i="13" a="1"/>
  <c r="BO72" i="13" s="1"/>
  <c r="BU72" i="13" a="1"/>
  <c r="BU72" i="13" s="1"/>
  <c r="BV72" i="13" a="1"/>
  <c r="BV72" i="13" s="1"/>
  <c r="BW72" i="13" a="1"/>
  <c r="BW72" i="13" s="1"/>
  <c r="BX72" i="13" a="1"/>
  <c r="BX72" i="13" s="1"/>
  <c r="BY72" i="13" a="1"/>
  <c r="BY72" i="13" s="1"/>
  <c r="BZ72" i="13" a="1"/>
  <c r="BZ72" i="13" s="1"/>
  <c r="CA72" i="13" a="1"/>
  <c r="CA72" i="13" s="1"/>
  <c r="CB72" i="13" a="1"/>
  <c r="CB72" i="13" s="1"/>
  <c r="CD72" i="13" a="1"/>
  <c r="CD72" i="13" s="1"/>
  <c r="CE72" i="13" a="1"/>
  <c r="CE72" i="13" s="1"/>
  <c r="CF72" i="13" a="1"/>
  <c r="CF72" i="13" s="1"/>
  <c r="CG72" i="13" a="1"/>
  <c r="CG72" i="13" s="1"/>
  <c r="CI72" i="13" a="1"/>
  <c r="CI72" i="13" s="1"/>
  <c r="CL72" i="13" a="1"/>
  <c r="CL72" i="13" s="1"/>
  <c r="CN72" i="13" a="1"/>
  <c r="CN72" i="13" s="1"/>
  <c r="CO72" i="13" a="1"/>
  <c r="CO72" i="13" s="1"/>
  <c r="CQ72" i="13" a="1"/>
  <c r="CQ72" i="13" s="1"/>
  <c r="CR72" i="13" a="1"/>
  <c r="CR72" i="13" s="1"/>
  <c r="CS72" i="13" a="1"/>
  <c r="CS72" i="13" s="1"/>
  <c r="CT72" i="13" a="1"/>
  <c r="CT72" i="13" s="1"/>
  <c r="CV72" i="13" a="1"/>
  <c r="CV72" i="13" s="1"/>
  <c r="CY72" i="13" a="1"/>
  <c r="CY72" i="13" s="1"/>
  <c r="DA72" i="13" a="1"/>
  <c r="DA72" i="13" s="1"/>
  <c r="DB72" i="13" a="1"/>
  <c r="DB72" i="13" s="1"/>
  <c r="BF77" i="13" a="1"/>
  <c r="BF77" i="13" s="1"/>
  <c r="BG77" i="13" a="1"/>
  <c r="BG77" i="13" s="1"/>
  <c r="BS77" i="13" a="1"/>
  <c r="BS77" i="13" s="1"/>
  <c r="BT77" i="13" a="1"/>
  <c r="BT77" i="13" s="1"/>
  <c r="CF77" i="13" a="1"/>
  <c r="CF77" i="13" s="1"/>
  <c r="CG77" i="13" a="1"/>
  <c r="CG77" i="13" s="1"/>
  <c r="CO77" i="13" a="1"/>
  <c r="CO77" i="13" s="1"/>
  <c r="CS77" i="13" a="1"/>
  <c r="CS77" i="13" s="1"/>
  <c r="CT77" i="13" a="1"/>
  <c r="CT77" i="13" s="1"/>
  <c r="DB77" i="13" a="1"/>
  <c r="DB77" i="13" s="1"/>
  <c r="BF78" i="13" a="1"/>
  <c r="BF78" i="13" s="1"/>
  <c r="BG78" i="13" a="1"/>
  <c r="BG78" i="13" s="1"/>
  <c r="BS78" i="13" a="1"/>
  <c r="BS78" i="13" s="1"/>
  <c r="BT78" i="13" a="1"/>
  <c r="BT78" i="13" s="1"/>
  <c r="CF78" i="13" a="1"/>
  <c r="CF78" i="13" s="1"/>
  <c r="CG78" i="13" a="1"/>
  <c r="CG78" i="13" s="1"/>
  <c r="CO78" i="13" a="1"/>
  <c r="CO78" i="13" s="1"/>
  <c r="CS78" i="13" a="1"/>
  <c r="CS78" i="13" s="1"/>
  <c r="CT78" i="13" a="1"/>
  <c r="CT78" i="13" s="1"/>
  <c r="DB78" i="13" a="1"/>
  <c r="DB78" i="13" s="1"/>
  <c r="BF83" i="13" a="1"/>
  <c r="BF83" i="13" s="1"/>
  <c r="BG83" i="13" a="1"/>
  <c r="BG83" i="13" s="1"/>
  <c r="BS83" i="13" a="1"/>
  <c r="BS83" i="13" s="1"/>
  <c r="BT83" i="13" a="1"/>
  <c r="BT83" i="13" s="1"/>
  <c r="CF83" i="13" a="1"/>
  <c r="CF83" i="13" s="1"/>
  <c r="CG83" i="13" a="1"/>
  <c r="CG83" i="13" s="1"/>
  <c r="CO83" i="13" a="1"/>
  <c r="CO83" i="13" s="1"/>
  <c r="CS83" i="13" a="1"/>
  <c r="CS83" i="13" s="1"/>
  <c r="CT83" i="13" a="1"/>
  <c r="CT83" i="13" s="1"/>
  <c r="DB83" i="13" a="1"/>
  <c r="DB83" i="13" s="1"/>
  <c r="BF84" i="13" a="1"/>
  <c r="BF84" i="13" s="1"/>
  <c r="BG84" i="13" a="1"/>
  <c r="BG84" i="13" s="1"/>
  <c r="BS84" i="13" a="1"/>
  <c r="BS84" i="13" s="1"/>
  <c r="BT84" i="13" a="1"/>
  <c r="BT84" i="13" s="1"/>
  <c r="CF84" i="13" a="1"/>
  <c r="CF84" i="13" s="1"/>
  <c r="CG84" i="13" a="1"/>
  <c r="CG84" i="13" s="1"/>
  <c r="CO84" i="13" a="1"/>
  <c r="CO84" i="13" s="1"/>
  <c r="CS84" i="13" a="1"/>
  <c r="CS84" i="13" s="1"/>
  <c r="CT84" i="13" a="1"/>
  <c r="CT84" i="13" s="1"/>
  <c r="DB84" i="13" a="1"/>
  <c r="DB84" i="13" s="1"/>
  <c r="BH91" i="13" a="1"/>
  <c r="BH91" i="13" s="1"/>
  <c r="BI91" i="13" a="1"/>
  <c r="BI91" i="13" s="1"/>
  <c r="BJ91" i="13" a="1"/>
  <c r="BJ91" i="13" s="1"/>
  <c r="BK91" i="13" a="1"/>
  <c r="BK91" i="13" s="1"/>
  <c r="BL91" i="13" a="1"/>
  <c r="BL91" i="13" s="1"/>
  <c r="BM91" i="13" a="1"/>
  <c r="BM91" i="13" s="1"/>
  <c r="BN91" i="13" a="1"/>
  <c r="BN91" i="13" s="1"/>
  <c r="BO91" i="13" a="1"/>
  <c r="BO91" i="13" s="1"/>
  <c r="BU91" i="13" a="1"/>
  <c r="BU91" i="13" s="1"/>
  <c r="BV91" i="13" a="1"/>
  <c r="BV91" i="13" s="1"/>
  <c r="BW91" i="13" a="1"/>
  <c r="BW91" i="13" s="1"/>
  <c r="BX91" i="13" a="1"/>
  <c r="BX91" i="13" s="1"/>
  <c r="BY91" i="13" a="1"/>
  <c r="BY91" i="13" s="1"/>
  <c r="BZ91" i="13" a="1"/>
  <c r="BZ91" i="13" s="1"/>
  <c r="CA91" i="13" a="1"/>
  <c r="CA91" i="13" s="1"/>
  <c r="CB91" i="13" a="1"/>
  <c r="CB91" i="13" s="1"/>
  <c r="CD91" i="13" a="1"/>
  <c r="CD91" i="13" s="1"/>
  <c r="CE91" i="13" a="1"/>
  <c r="CE91" i="13" s="1"/>
  <c r="CF91" i="13" a="1"/>
  <c r="CF91" i="13" s="1"/>
  <c r="CG91" i="13" a="1"/>
  <c r="CG91" i="13" s="1"/>
  <c r="CI91" i="13" a="1"/>
  <c r="CI91" i="13" s="1"/>
  <c r="CK91" i="13" a="1"/>
  <c r="CK91" i="13" s="1"/>
  <c r="CM91" i="13" a="1"/>
  <c r="CM91" i="13" s="1"/>
  <c r="CN91" i="13" a="1"/>
  <c r="CN91" i="13" s="1"/>
  <c r="CO91" i="13" a="1"/>
  <c r="CO91" i="13" s="1"/>
  <c r="CQ91" i="13" a="1"/>
  <c r="CQ91" i="13" s="1"/>
  <c r="CR91" i="13" a="1"/>
  <c r="CR91" i="13" s="1"/>
  <c r="CS91" i="13" a="1"/>
  <c r="CS91" i="13" s="1"/>
  <c r="CT91" i="13" a="1"/>
  <c r="CT91" i="13" s="1"/>
  <c r="CV91" i="13" a="1"/>
  <c r="CV91" i="13" s="1"/>
  <c r="CX91" i="13" a="1"/>
  <c r="CX91" i="13" s="1"/>
  <c r="CZ91" i="13" a="1"/>
  <c r="CZ91" i="13" s="1"/>
  <c r="DA91" i="13" a="1"/>
  <c r="DA91" i="13" s="1"/>
  <c r="DB91" i="13" a="1"/>
  <c r="DB91" i="13" s="1"/>
  <c r="BF96" i="13" a="1"/>
  <c r="BF96" i="13" s="1"/>
  <c r="BG96" i="13" a="1"/>
  <c r="BG96" i="13" s="1"/>
  <c r="BS96" i="13" a="1"/>
  <c r="BS96" i="13" s="1"/>
  <c r="BT96" i="13" a="1"/>
  <c r="BT96" i="13" s="1"/>
  <c r="CF96" i="13" a="1"/>
  <c r="CF96" i="13" s="1"/>
  <c r="CG96" i="13" a="1"/>
  <c r="CG96" i="13" s="1"/>
  <c r="CO96" i="13" a="1"/>
  <c r="CO96" i="13" s="1"/>
  <c r="CS96" i="13" a="1"/>
  <c r="CS96" i="13" s="1"/>
  <c r="CT96" i="13" a="1"/>
  <c r="CT96" i="13" s="1"/>
  <c r="DB96" i="13" a="1"/>
  <c r="DB96" i="13" s="1"/>
  <c r="BF97" i="13" a="1"/>
  <c r="BF97" i="13" s="1"/>
  <c r="BG97" i="13" a="1"/>
  <c r="BG97" i="13" s="1"/>
  <c r="BS97" i="13" a="1"/>
  <c r="BS97" i="13" s="1"/>
  <c r="BT97" i="13" a="1"/>
  <c r="BT97" i="13" s="1"/>
  <c r="CF97" i="13" a="1"/>
  <c r="CF97" i="13" s="1"/>
  <c r="CG97" i="13" a="1"/>
  <c r="CG97" i="13" s="1"/>
  <c r="CO97" i="13" a="1"/>
  <c r="CO97" i="13" s="1"/>
  <c r="CS97" i="13" a="1"/>
  <c r="CS97" i="13" s="1"/>
  <c r="CT97" i="13" a="1"/>
  <c r="CT97" i="13" s="1"/>
  <c r="DB97" i="13" a="1"/>
  <c r="DB97" i="13" s="1"/>
  <c r="BF102" i="13" a="1"/>
  <c r="BF102" i="13" s="1"/>
  <c r="BG102" i="13" a="1"/>
  <c r="BG102" i="13" s="1"/>
  <c r="BS102" i="13" a="1"/>
  <c r="BS102" i="13" s="1"/>
  <c r="BT102" i="13" a="1"/>
  <c r="BT102" i="13" s="1"/>
  <c r="CF102" i="13" a="1"/>
  <c r="CF102" i="13" s="1"/>
  <c r="CG102" i="13" a="1"/>
  <c r="CG102" i="13" s="1"/>
  <c r="CO102" i="13" a="1"/>
  <c r="CO102" i="13" s="1"/>
  <c r="CS102" i="13" a="1"/>
  <c r="CS102" i="13" s="1"/>
  <c r="CT102" i="13" a="1"/>
  <c r="CT102" i="13" s="1"/>
  <c r="DB102" i="13" a="1"/>
  <c r="DB102" i="13" s="1"/>
  <c r="BF103" i="13" a="1"/>
  <c r="BF103" i="13" s="1"/>
  <c r="BG103" i="13" a="1"/>
  <c r="BG103" i="13" s="1"/>
  <c r="BS103" i="13" a="1"/>
  <c r="BS103" i="13" s="1"/>
  <c r="BT103" i="13" a="1"/>
  <c r="BT103" i="13" s="1"/>
  <c r="CF103" i="13" a="1"/>
  <c r="CF103" i="13" s="1"/>
  <c r="CG103" i="13" a="1"/>
  <c r="CG103" i="13" s="1"/>
  <c r="CO103" i="13" a="1"/>
  <c r="CO103" i="13" s="1"/>
  <c r="CS103" i="13" a="1"/>
  <c r="CS103" i="13" s="1"/>
  <c r="CT103" i="13" a="1"/>
  <c r="CT103" i="13" s="1"/>
  <c r="DB103" i="13" a="1"/>
  <c r="DB103" i="13" s="1"/>
  <c r="BD129" i="13" a="1"/>
  <c r="BD129" i="13" s="1"/>
  <c r="BE129" i="13" a="1"/>
  <c r="BE129" i="13" s="1"/>
  <c r="BF129" i="13" a="1"/>
  <c r="BF129" i="13" s="1"/>
  <c r="BG129" i="13" a="1"/>
  <c r="BG129" i="13" s="1"/>
  <c r="BH129" i="13" a="1"/>
  <c r="BH129" i="13" s="1"/>
  <c r="BI129" i="13" a="1"/>
  <c r="BI129" i="13" s="1"/>
  <c r="BL129" i="13" a="1"/>
  <c r="BL129" i="13" s="1"/>
  <c r="BO129" i="13" a="1"/>
  <c r="BO129" i="13" s="1"/>
  <c r="BQ129" i="13" a="1"/>
  <c r="BQ129" i="13" s="1"/>
  <c r="BR129" i="13" a="1"/>
  <c r="BR129" i="13" s="1"/>
  <c r="BS129" i="13" a="1"/>
  <c r="BS129" i="13" s="1"/>
  <c r="BT129" i="13" a="1"/>
  <c r="BT129" i="13" s="1"/>
  <c r="BU129" i="13" a="1"/>
  <c r="BU129" i="13" s="1"/>
  <c r="BV129" i="13" a="1"/>
  <c r="BV129" i="13" s="1"/>
  <c r="BY129" i="13" a="1"/>
  <c r="BY129" i="13" s="1"/>
  <c r="CB129" i="13" a="1"/>
  <c r="CB129" i="13" s="1"/>
  <c r="CH129" i="13" a="1"/>
  <c r="CH129" i="13" s="1"/>
  <c r="CJ129" i="13" a="1"/>
  <c r="CJ129" i="13" s="1"/>
  <c r="CK129" i="13" a="1"/>
  <c r="CK129" i="13" s="1"/>
  <c r="CL129" i="13" a="1"/>
  <c r="CL129" i="13" s="1"/>
  <c r="CM129" i="13" a="1"/>
  <c r="CM129" i="13" s="1"/>
  <c r="CN129" i="13" a="1"/>
  <c r="CN129" i="13" s="1"/>
  <c r="CO129" i="13" a="1"/>
  <c r="CO129" i="13" s="1"/>
  <c r="CU129" i="13" a="1"/>
  <c r="CU129" i="13" s="1"/>
  <c r="CW129" i="13" a="1"/>
  <c r="CW129" i="13" s="1"/>
  <c r="CX129" i="13" a="1"/>
  <c r="CX129" i="13" s="1"/>
  <c r="CY129" i="13" a="1"/>
  <c r="CY129" i="13" s="1"/>
  <c r="CZ129" i="13" a="1"/>
  <c r="CZ129" i="13" s="1"/>
  <c r="DA129" i="13" a="1"/>
  <c r="DA129" i="13" s="1"/>
  <c r="DB129" i="13" a="1"/>
  <c r="DB129" i="13" s="1"/>
  <c r="BF134" i="13" a="1"/>
  <c r="BF134" i="13" s="1"/>
  <c r="BG134" i="13" a="1"/>
  <c r="BG134" i="13" s="1"/>
  <c r="BS134" i="13" a="1"/>
  <c r="BS134" i="13" s="1"/>
  <c r="BT134" i="13" a="1"/>
  <c r="BT134" i="13" s="1"/>
  <c r="CF134" i="13" a="1"/>
  <c r="CF134" i="13" s="1"/>
  <c r="CG134" i="13" a="1"/>
  <c r="CG134" i="13" s="1"/>
  <c r="CO134" i="13" a="1"/>
  <c r="CO134" i="13" s="1"/>
  <c r="CS134" i="13" a="1"/>
  <c r="CS134" i="13" s="1"/>
  <c r="CT134" i="13" a="1"/>
  <c r="CT134" i="13" s="1"/>
  <c r="DB134" i="13" a="1"/>
  <c r="DB134" i="13" s="1"/>
  <c r="BF135" i="13" a="1"/>
  <c r="BF135" i="13" s="1"/>
  <c r="BG135" i="13" a="1"/>
  <c r="BG135" i="13" s="1"/>
  <c r="BS135" i="13" a="1"/>
  <c r="BS135" i="13" s="1"/>
  <c r="BT135" i="13" a="1"/>
  <c r="BT135" i="13" s="1"/>
  <c r="CF135" i="13" a="1"/>
  <c r="CF135" i="13" s="1"/>
  <c r="CG135" i="13" a="1"/>
  <c r="CG135" i="13" s="1"/>
  <c r="CO135" i="13" a="1"/>
  <c r="CO135" i="13" s="1"/>
  <c r="CS135" i="13" a="1"/>
  <c r="CS135" i="13" s="1"/>
  <c r="CT135" i="13" a="1"/>
  <c r="CT135" i="13" s="1"/>
  <c r="DB135" i="13" a="1"/>
  <c r="DB135" i="13" s="1"/>
  <c r="BF140" i="13" a="1"/>
  <c r="BF140" i="13" s="1"/>
  <c r="BG140" i="13" a="1"/>
  <c r="BG140" i="13" s="1"/>
  <c r="BS140" i="13" a="1"/>
  <c r="BS140" i="13" s="1"/>
  <c r="BT140" i="13" a="1"/>
  <c r="BT140" i="13" s="1"/>
  <c r="CF140" i="13" a="1"/>
  <c r="CF140" i="13" s="1"/>
  <c r="CG140" i="13" a="1"/>
  <c r="CG140" i="13" s="1"/>
  <c r="CO140" i="13" a="1"/>
  <c r="CO140" i="13" s="1"/>
  <c r="CS140" i="13" a="1"/>
  <c r="CS140" i="13" s="1"/>
  <c r="CT140" i="13" a="1"/>
  <c r="CT140" i="13" s="1"/>
  <c r="DB140" i="13" a="1"/>
  <c r="DB140" i="13" s="1"/>
  <c r="BF141" i="13" a="1"/>
  <c r="BF141" i="13" s="1"/>
  <c r="BG141" i="13" a="1"/>
  <c r="BG141" i="13" s="1"/>
  <c r="BS141" i="13" a="1"/>
  <c r="BS141" i="13" s="1"/>
  <c r="BT141" i="13" a="1"/>
  <c r="BT141" i="13" s="1"/>
  <c r="CF141" i="13" a="1"/>
  <c r="CF141" i="13" s="1"/>
  <c r="CG141" i="13" a="1"/>
  <c r="CG141" i="13" s="1"/>
  <c r="CO141" i="13" a="1"/>
  <c r="CO141" i="13" s="1"/>
  <c r="CS141" i="13" a="1"/>
  <c r="CS141" i="13" s="1"/>
  <c r="CT141" i="13" a="1"/>
  <c r="CT141" i="13" s="1"/>
  <c r="DB141" i="13" a="1"/>
  <c r="DB141" i="13" s="1"/>
  <c r="BF148" i="13" a="1"/>
  <c r="BF148" i="13" s="1"/>
  <c r="BG148" i="13" a="1"/>
  <c r="BG148" i="13" s="1"/>
  <c r="BH148" i="13" a="1"/>
  <c r="BH148" i="13" s="1"/>
  <c r="BI148" i="13" a="1"/>
  <c r="BI148" i="13" s="1"/>
  <c r="BL148" i="13" a="1"/>
  <c r="BL148" i="13" s="1"/>
  <c r="BN148" i="13" a="1"/>
  <c r="BN148" i="13" s="1"/>
  <c r="BS148" i="13" a="1"/>
  <c r="BS148" i="13" s="1"/>
  <c r="BT148" i="13" a="1"/>
  <c r="BT148" i="13" s="1"/>
  <c r="BU148" i="13" a="1"/>
  <c r="BU148" i="13" s="1"/>
  <c r="BV148" i="13" a="1"/>
  <c r="BV148" i="13" s="1"/>
  <c r="BY148" i="13" a="1"/>
  <c r="BY148" i="13" s="1"/>
  <c r="CA148" i="13" a="1"/>
  <c r="CA148" i="13" s="1"/>
  <c r="CD148" i="13" a="1"/>
  <c r="CD148" i="13" s="1"/>
  <c r="CE148" i="13" a="1"/>
  <c r="CE148" i="13" s="1"/>
  <c r="CF148" i="13" a="1"/>
  <c r="CF148" i="13" s="1"/>
  <c r="CG148" i="13" a="1"/>
  <c r="CG148" i="13" s="1"/>
  <c r="CH148" i="13" a="1"/>
  <c r="CH148" i="13" s="1"/>
  <c r="CI148" i="13" a="1"/>
  <c r="CI148" i="13" s="1"/>
  <c r="CJ148" i="13" a="1"/>
  <c r="CJ148" i="13" s="1"/>
  <c r="CK148" i="13" a="1"/>
  <c r="CK148" i="13" s="1"/>
  <c r="CL148" i="13" a="1"/>
  <c r="CL148" i="13" s="1"/>
  <c r="CM148" i="13" a="1"/>
  <c r="CM148" i="13" s="1"/>
  <c r="CN148" i="13" a="1"/>
  <c r="CN148" i="13" s="1"/>
  <c r="CO148" i="13" a="1"/>
  <c r="CO148" i="13" s="1"/>
  <c r="CQ148" i="13" a="1"/>
  <c r="CQ148" i="13" s="1"/>
  <c r="CR148" i="13" a="1"/>
  <c r="CR148" i="13" s="1"/>
  <c r="CS148" i="13" a="1"/>
  <c r="CS148" i="13" s="1"/>
  <c r="CT148" i="13" a="1"/>
  <c r="CT148" i="13" s="1"/>
  <c r="CU148" i="13" a="1"/>
  <c r="CU148" i="13" s="1"/>
  <c r="CV148" i="13" a="1"/>
  <c r="CV148" i="13" s="1"/>
  <c r="CW148" i="13" a="1"/>
  <c r="CW148" i="13" s="1"/>
  <c r="CX148" i="13" a="1"/>
  <c r="CX148" i="13" s="1"/>
  <c r="CY148" i="13" a="1"/>
  <c r="CY148" i="13" s="1"/>
  <c r="CZ148" i="13" a="1"/>
  <c r="CZ148" i="13" s="1"/>
  <c r="DA148" i="13" a="1"/>
  <c r="DA148" i="13" s="1"/>
  <c r="DB148" i="13" a="1"/>
  <c r="DB148" i="13" s="1"/>
  <c r="BV149" i="13" a="1"/>
  <c r="BV149" i="13" s="1"/>
  <c r="CF149" i="13" a="1"/>
  <c r="CF149" i="13" s="1"/>
  <c r="DA149" i="13" a="1"/>
  <c r="DA149" i="13" s="1"/>
  <c r="BN150" i="13" a="1"/>
  <c r="BN150" i="13" s="1"/>
  <c r="BS150" i="13" a="1"/>
  <c r="BS150" i="13" s="1"/>
  <c r="CF150" i="13" a="1"/>
  <c r="CF150" i="13" s="1"/>
  <c r="CQ150" i="13" a="1"/>
  <c r="CQ150" i="13" s="1"/>
  <c r="CY150" i="13" a="1"/>
  <c r="CY150" i="13" s="1"/>
  <c r="CE151" i="13" a="1"/>
  <c r="CE151" i="13" s="1"/>
  <c r="CV151" i="13" a="1"/>
  <c r="CV151" i="13" s="1"/>
  <c r="BL152" i="13" a="1"/>
  <c r="BL152" i="13" s="1"/>
  <c r="BY152" i="13" a="1"/>
  <c r="BY152" i="13" s="1"/>
  <c r="CD152" i="13" a="1"/>
  <c r="CD152" i="13" s="1"/>
  <c r="CY152" i="13" a="1"/>
  <c r="CY152" i="13" s="1"/>
  <c r="CQ34" i="13" a="1"/>
  <c r="CQ34" i="13" s="1"/>
  <c r="CD34" i="13" a="1"/>
  <c r="CD34" i="13" s="1"/>
  <c r="BU34" i="13" a="1"/>
  <c r="BU34" i="13" s="1"/>
  <c r="BV34" i="13" a="1"/>
  <c r="BV34" i="13" s="1"/>
  <c r="BW34" i="13" a="1"/>
  <c r="BW34" i="13" s="1"/>
  <c r="BX34" i="13" a="1"/>
  <c r="BX34" i="13" s="1"/>
  <c r="BY34" i="13" a="1"/>
  <c r="BY34" i="13" s="1"/>
  <c r="BZ34" i="13" a="1"/>
  <c r="BZ34" i="13" s="1"/>
  <c r="CA34" i="13" a="1"/>
  <c r="CA34" i="13" s="1"/>
  <c r="CB34" i="13" a="1"/>
  <c r="CB34" i="13" s="1"/>
  <c r="BH34" i="13" a="1"/>
  <c r="BH34" i="13" s="1"/>
  <c r="BI34" i="13" a="1"/>
  <c r="BI34" i="13" s="1"/>
  <c r="BJ34" i="13" a="1"/>
  <c r="BJ34" i="13" s="1"/>
  <c r="BK34" i="13" a="1"/>
  <c r="BK34" i="13" s="1"/>
  <c r="BL34" i="13" a="1"/>
  <c r="BL34" i="13" s="1"/>
  <c r="BM34" i="13" a="1"/>
  <c r="BM34" i="13" s="1"/>
  <c r="BN34" i="13" a="1"/>
  <c r="BN34" i="13" s="1"/>
  <c r="BO34" i="13" a="1"/>
  <c r="BO34" i="13" s="1"/>
  <c r="AO129" i="13"/>
  <c r="AP129" i="13"/>
  <c r="AQ129" i="13"/>
  <c r="AR129" i="13"/>
  <c r="AS129" i="13"/>
  <c r="AT129" i="13"/>
  <c r="AU129" i="13"/>
  <c r="AV129" i="13"/>
  <c r="AW129" i="13"/>
  <c r="AX129" i="13"/>
  <c r="AY129" i="13"/>
  <c r="AO130" i="13"/>
  <c r="AP130" i="13"/>
  <c r="AQ130" i="13"/>
  <c r="AR130" i="13"/>
  <c r="AS130" i="13"/>
  <c r="AT130" i="13"/>
  <c r="AU130" i="13"/>
  <c r="AV130" i="13"/>
  <c r="AW130" i="13"/>
  <c r="AX130" i="13"/>
  <c r="AY130" i="13"/>
  <c r="AO131" i="13"/>
  <c r="AP131" i="13"/>
  <c r="AQ131" i="13"/>
  <c r="AR131" i="13"/>
  <c r="AS131" i="13"/>
  <c r="AT131" i="13"/>
  <c r="AU131" i="13"/>
  <c r="AV131" i="13"/>
  <c r="AW131" i="13"/>
  <c r="AX131" i="13"/>
  <c r="AY131" i="13"/>
  <c r="AO132" i="13"/>
  <c r="AP132" i="13"/>
  <c r="AQ132" i="13"/>
  <c r="AR132" i="13"/>
  <c r="AS132" i="13"/>
  <c r="AT132" i="13"/>
  <c r="AU132" i="13"/>
  <c r="AV132" i="13"/>
  <c r="AW132" i="13"/>
  <c r="AX132" i="13"/>
  <c r="AY132" i="13"/>
  <c r="AO133" i="13"/>
  <c r="AP133" i="13"/>
  <c r="AQ133" i="13"/>
  <c r="AR133" i="13"/>
  <c r="AS133" i="13"/>
  <c r="AT133" i="13"/>
  <c r="AU133" i="13"/>
  <c r="AV133" i="13"/>
  <c r="AW133" i="13"/>
  <c r="AX133" i="13"/>
  <c r="AY133" i="13"/>
  <c r="AO134" i="13"/>
  <c r="AP134" i="13"/>
  <c r="AQ134" i="13"/>
  <c r="AR134" i="13"/>
  <c r="AS134" i="13"/>
  <c r="AT134" i="13"/>
  <c r="AU134" i="13"/>
  <c r="AV134" i="13"/>
  <c r="AW134" i="13"/>
  <c r="AX134" i="13"/>
  <c r="AY134" i="13"/>
  <c r="AO135" i="13"/>
  <c r="AP135" i="13"/>
  <c r="AQ135" i="13"/>
  <c r="AR135" i="13"/>
  <c r="AS135" i="13"/>
  <c r="AT135" i="13"/>
  <c r="AU135" i="13"/>
  <c r="AV135" i="13"/>
  <c r="AW135" i="13"/>
  <c r="AX135" i="13"/>
  <c r="AY135" i="13"/>
  <c r="AO136" i="13"/>
  <c r="AP136" i="13"/>
  <c r="AQ136" i="13"/>
  <c r="AR136" i="13"/>
  <c r="AS136" i="13"/>
  <c r="AT136" i="13"/>
  <c r="AU136" i="13"/>
  <c r="AV136" i="13"/>
  <c r="AW136" i="13"/>
  <c r="AX136" i="13"/>
  <c r="AY136" i="13"/>
  <c r="AO137" i="13"/>
  <c r="AP137" i="13"/>
  <c r="AQ137" i="13"/>
  <c r="AR137" i="13"/>
  <c r="AS137" i="13"/>
  <c r="AT137" i="13"/>
  <c r="AU137" i="13"/>
  <c r="AV137" i="13"/>
  <c r="AW137" i="13"/>
  <c r="AX137" i="13"/>
  <c r="AY137" i="13"/>
  <c r="AO138" i="13"/>
  <c r="AP138" i="13"/>
  <c r="AQ138" i="13"/>
  <c r="AR138" i="13"/>
  <c r="AS138" i="13"/>
  <c r="AT138" i="13"/>
  <c r="AU138" i="13"/>
  <c r="AV138" i="13"/>
  <c r="AW138" i="13"/>
  <c r="AX138" i="13"/>
  <c r="AY138" i="13"/>
  <c r="AO139" i="13"/>
  <c r="AP139" i="13"/>
  <c r="AQ139" i="13"/>
  <c r="AR139" i="13"/>
  <c r="AS139" i="13"/>
  <c r="AT139" i="13"/>
  <c r="AU139" i="13"/>
  <c r="AV139" i="13"/>
  <c r="AW139" i="13"/>
  <c r="AX139" i="13"/>
  <c r="AY139" i="13"/>
  <c r="AO140" i="13"/>
  <c r="AP140" i="13"/>
  <c r="AQ140" i="13"/>
  <c r="AR140" i="13"/>
  <c r="AS140" i="13"/>
  <c r="AT140" i="13"/>
  <c r="AU140" i="13"/>
  <c r="AV140" i="13"/>
  <c r="AW140" i="13"/>
  <c r="AX140" i="13"/>
  <c r="AY140" i="13"/>
  <c r="AO141" i="13"/>
  <c r="AP141" i="13"/>
  <c r="AQ141" i="13"/>
  <c r="AR141" i="13"/>
  <c r="AS141" i="13"/>
  <c r="AT141" i="13"/>
  <c r="AU141" i="13"/>
  <c r="AV141" i="13"/>
  <c r="AW141" i="13"/>
  <c r="AX141" i="13"/>
  <c r="AY141" i="13"/>
  <c r="AO142" i="13"/>
  <c r="AP142" i="13"/>
  <c r="AQ142" i="13"/>
  <c r="AR142" i="13"/>
  <c r="AS142" i="13"/>
  <c r="AT142" i="13"/>
  <c r="AU142" i="13"/>
  <c r="AV142" i="13"/>
  <c r="AW142" i="13"/>
  <c r="AX142" i="13"/>
  <c r="AY142" i="13"/>
  <c r="AO143" i="13"/>
  <c r="AP143" i="13"/>
  <c r="AQ143" i="13"/>
  <c r="AR143" i="13"/>
  <c r="AS143" i="13"/>
  <c r="AT143" i="13"/>
  <c r="AU143" i="13"/>
  <c r="AV143" i="13"/>
  <c r="AW143" i="13"/>
  <c r="AX143" i="13"/>
  <c r="AY143" i="13"/>
  <c r="AO144" i="13"/>
  <c r="AP144" i="13"/>
  <c r="AQ144" i="13"/>
  <c r="AR144" i="13"/>
  <c r="AS144" i="13"/>
  <c r="AT144" i="13"/>
  <c r="AU144" i="13"/>
  <c r="AV144" i="13"/>
  <c r="AW144" i="13"/>
  <c r="AX144" i="13"/>
  <c r="AY144" i="13"/>
  <c r="AO145" i="13"/>
  <c r="AP145" i="13"/>
  <c r="AQ145" i="13"/>
  <c r="AR145" i="13"/>
  <c r="AS145" i="13"/>
  <c r="AT145" i="13"/>
  <c r="AU145" i="13"/>
  <c r="AV145" i="13"/>
  <c r="AW145" i="13"/>
  <c r="AX145" i="13"/>
  <c r="AY145" i="13"/>
  <c r="AO146" i="13"/>
  <c r="AP146" i="13"/>
  <c r="AQ146" i="13"/>
  <c r="AR146" i="13"/>
  <c r="AS146" i="13"/>
  <c r="AT146" i="13"/>
  <c r="AU146" i="13"/>
  <c r="AV146" i="13"/>
  <c r="AW146" i="13"/>
  <c r="AX146" i="13"/>
  <c r="AY146" i="13"/>
  <c r="AO147" i="13"/>
  <c r="AP147" i="13"/>
  <c r="AQ147" i="13"/>
  <c r="AR147" i="13"/>
  <c r="AS147" i="13"/>
  <c r="AT147" i="13"/>
  <c r="AU147" i="13"/>
  <c r="AV147" i="13"/>
  <c r="AW147" i="13"/>
  <c r="AX147" i="13"/>
  <c r="AY147" i="13"/>
  <c r="AO148" i="13"/>
  <c r="AP148" i="13"/>
  <c r="AQ148" i="13"/>
  <c r="AR148" i="13"/>
  <c r="AS148" i="13"/>
  <c r="AT148" i="13"/>
  <c r="AU148" i="13"/>
  <c r="AV148" i="13"/>
  <c r="AW148" i="13"/>
  <c r="AX148" i="13"/>
  <c r="AY148" i="13"/>
  <c r="AO149" i="13"/>
  <c r="AP149" i="13"/>
  <c r="AQ149" i="13"/>
  <c r="AR149" i="13"/>
  <c r="AS149" i="13"/>
  <c r="AT149" i="13"/>
  <c r="AU149" i="13"/>
  <c r="AV149" i="13"/>
  <c r="AW149" i="13"/>
  <c r="AX149" i="13"/>
  <c r="AY149" i="13"/>
  <c r="AO150" i="13"/>
  <c r="AP150" i="13"/>
  <c r="AQ150" i="13"/>
  <c r="AR150" i="13"/>
  <c r="AS150" i="13"/>
  <c r="AT150" i="13"/>
  <c r="AU150" i="13"/>
  <c r="AV150" i="13"/>
  <c r="AW150" i="13"/>
  <c r="AX150" i="13"/>
  <c r="AY150" i="13"/>
  <c r="AO151" i="13"/>
  <c r="AP151" i="13"/>
  <c r="AQ151" i="13"/>
  <c r="AR151" i="13"/>
  <c r="AS151" i="13"/>
  <c r="AT151" i="13"/>
  <c r="AU151" i="13"/>
  <c r="AV151" i="13"/>
  <c r="AW151" i="13"/>
  <c r="AX151" i="13"/>
  <c r="AY151" i="13"/>
  <c r="AO152" i="13"/>
  <c r="AP152" i="13"/>
  <c r="AQ152" i="13"/>
  <c r="AR152" i="13"/>
  <c r="AS152" i="13"/>
  <c r="AT152" i="13"/>
  <c r="AU152" i="13"/>
  <c r="AV152" i="13"/>
  <c r="AW152" i="13"/>
  <c r="AX152" i="13"/>
  <c r="AY152" i="13"/>
  <c r="AO34" i="13"/>
  <c r="AP34" i="13"/>
  <c r="AQ34" i="13"/>
  <c r="AR34" i="13"/>
  <c r="AS34" i="13"/>
  <c r="AT34" i="13"/>
  <c r="AU34" i="13"/>
  <c r="AV34" i="13"/>
  <c r="AW34" i="13"/>
  <c r="AX34" i="13"/>
  <c r="AY34" i="13"/>
  <c r="AO35" i="13"/>
  <c r="AP35" i="13"/>
  <c r="AQ35" i="13"/>
  <c r="AR35" i="13"/>
  <c r="AS35" i="13"/>
  <c r="AT35" i="13"/>
  <c r="AU35" i="13"/>
  <c r="AV35" i="13"/>
  <c r="AW35" i="13"/>
  <c r="AX35" i="13"/>
  <c r="AY35" i="13"/>
  <c r="AO36" i="13"/>
  <c r="AP36" i="13"/>
  <c r="AQ36" i="13"/>
  <c r="AR36" i="13"/>
  <c r="AS36" i="13"/>
  <c r="AT36" i="13"/>
  <c r="AU36" i="13"/>
  <c r="AV36" i="13"/>
  <c r="AW36" i="13"/>
  <c r="AX36" i="13"/>
  <c r="AY36" i="13"/>
  <c r="AO37" i="13"/>
  <c r="AP37" i="13"/>
  <c r="AQ37" i="13"/>
  <c r="AR37" i="13"/>
  <c r="AS37" i="13"/>
  <c r="AT37" i="13"/>
  <c r="AU37" i="13"/>
  <c r="AV37" i="13"/>
  <c r="AW37" i="13"/>
  <c r="AX37" i="13"/>
  <c r="AY37" i="13"/>
  <c r="AO38" i="13"/>
  <c r="AP38" i="13"/>
  <c r="AQ38" i="13"/>
  <c r="AR38" i="13"/>
  <c r="AS38" i="13"/>
  <c r="AT38" i="13"/>
  <c r="AU38" i="13"/>
  <c r="AV38" i="13"/>
  <c r="AW38" i="13"/>
  <c r="AX38" i="13"/>
  <c r="AY38" i="13"/>
  <c r="AO39" i="13"/>
  <c r="AP39" i="13"/>
  <c r="AQ39" i="13"/>
  <c r="AR39" i="13"/>
  <c r="AS39" i="13"/>
  <c r="AT39" i="13"/>
  <c r="AU39" i="13"/>
  <c r="AV39" i="13"/>
  <c r="AW39" i="13"/>
  <c r="AX39" i="13"/>
  <c r="AY39" i="13"/>
  <c r="AO40" i="13"/>
  <c r="AP40" i="13"/>
  <c r="AQ40" i="13"/>
  <c r="AR40" i="13"/>
  <c r="AS40" i="13"/>
  <c r="AT40" i="13"/>
  <c r="AU40" i="13"/>
  <c r="AV40" i="13"/>
  <c r="AW40" i="13"/>
  <c r="AX40" i="13"/>
  <c r="AY40" i="13"/>
  <c r="AO41" i="13"/>
  <c r="AP41" i="13"/>
  <c r="AQ41" i="13"/>
  <c r="AR41" i="13"/>
  <c r="AS41" i="13"/>
  <c r="AT41" i="13"/>
  <c r="AU41" i="13"/>
  <c r="AV41" i="13"/>
  <c r="AW41" i="13"/>
  <c r="AX41" i="13"/>
  <c r="AY41" i="13"/>
  <c r="AO42" i="13"/>
  <c r="AP42" i="13"/>
  <c r="AQ42" i="13"/>
  <c r="AR42" i="13"/>
  <c r="AS42" i="13"/>
  <c r="AT42" i="13"/>
  <c r="AU42" i="13"/>
  <c r="AV42" i="13"/>
  <c r="AW42" i="13"/>
  <c r="AX42" i="13"/>
  <c r="AY42" i="13"/>
  <c r="AO43" i="13"/>
  <c r="AP43" i="13"/>
  <c r="AQ43" i="13"/>
  <c r="AR43" i="13"/>
  <c r="AS43" i="13"/>
  <c r="AT43" i="13"/>
  <c r="AU43" i="13"/>
  <c r="AV43" i="13"/>
  <c r="AW43" i="13"/>
  <c r="AX43" i="13"/>
  <c r="AY43" i="13"/>
  <c r="AO44" i="13"/>
  <c r="AP44" i="13"/>
  <c r="AQ44" i="13"/>
  <c r="AR44" i="13"/>
  <c r="AS44" i="13"/>
  <c r="AT44" i="13"/>
  <c r="AU44" i="13"/>
  <c r="AV44" i="13"/>
  <c r="AW44" i="13"/>
  <c r="AX44" i="13"/>
  <c r="AY44" i="13"/>
  <c r="AO45" i="13"/>
  <c r="AP45" i="13"/>
  <c r="AQ45" i="13"/>
  <c r="AR45" i="13"/>
  <c r="AS45" i="13"/>
  <c r="AT45" i="13"/>
  <c r="AU45" i="13"/>
  <c r="AV45" i="13"/>
  <c r="AW45" i="13"/>
  <c r="AX45" i="13"/>
  <c r="AY45" i="13"/>
  <c r="AO46" i="13"/>
  <c r="AP46" i="13"/>
  <c r="AQ46" i="13"/>
  <c r="AR46" i="13"/>
  <c r="AS46" i="13"/>
  <c r="AT46" i="13"/>
  <c r="AU46" i="13"/>
  <c r="AV46" i="13"/>
  <c r="AW46" i="13"/>
  <c r="AX46" i="13"/>
  <c r="AY46" i="13"/>
  <c r="AO47" i="13"/>
  <c r="AP47" i="13"/>
  <c r="AQ47" i="13"/>
  <c r="AR47" i="13"/>
  <c r="AS47" i="13"/>
  <c r="AT47" i="13"/>
  <c r="AU47" i="13"/>
  <c r="AV47" i="13"/>
  <c r="AW47" i="13"/>
  <c r="AX47" i="13"/>
  <c r="AY47" i="13"/>
  <c r="AO48" i="13"/>
  <c r="AP48" i="13"/>
  <c r="AQ48" i="13"/>
  <c r="AR48" i="13"/>
  <c r="AS48" i="13"/>
  <c r="AT48" i="13"/>
  <c r="AU48" i="13"/>
  <c r="AV48" i="13"/>
  <c r="AW48" i="13"/>
  <c r="AX48" i="13"/>
  <c r="AY48" i="13"/>
  <c r="AO49" i="13"/>
  <c r="AP49" i="13"/>
  <c r="AQ49" i="13"/>
  <c r="AR49" i="13"/>
  <c r="AS49" i="13"/>
  <c r="AT49" i="13"/>
  <c r="AU49" i="13"/>
  <c r="AV49" i="13"/>
  <c r="AW49" i="13"/>
  <c r="AX49" i="13"/>
  <c r="AY49" i="13"/>
  <c r="AO50" i="13"/>
  <c r="AP50" i="13"/>
  <c r="AQ50" i="13"/>
  <c r="AR50" i="13"/>
  <c r="AS50" i="13"/>
  <c r="AT50" i="13"/>
  <c r="AU50" i="13"/>
  <c r="AV50" i="13"/>
  <c r="AW50" i="13"/>
  <c r="AX50" i="13"/>
  <c r="AY50" i="13"/>
  <c r="AO51" i="13"/>
  <c r="AP51" i="13"/>
  <c r="AQ51" i="13"/>
  <c r="AR51" i="13"/>
  <c r="AS51" i="13"/>
  <c r="AT51" i="13"/>
  <c r="AU51" i="13"/>
  <c r="AV51" i="13"/>
  <c r="AW51" i="13"/>
  <c r="AX51" i="13"/>
  <c r="AY51" i="13"/>
  <c r="AO52" i="13"/>
  <c r="AP52" i="13"/>
  <c r="AQ52" i="13"/>
  <c r="AR52" i="13"/>
  <c r="AS52" i="13"/>
  <c r="AT52" i="13"/>
  <c r="AU52" i="13"/>
  <c r="AV52" i="13"/>
  <c r="AW52" i="13"/>
  <c r="AX52" i="13"/>
  <c r="AY52" i="13"/>
  <c r="AO53" i="13"/>
  <c r="AP53" i="13"/>
  <c r="AQ53" i="13"/>
  <c r="AR53" i="13"/>
  <c r="AS53" i="13"/>
  <c r="AT53" i="13"/>
  <c r="AU53" i="13"/>
  <c r="AV53" i="13"/>
  <c r="AW53" i="13"/>
  <c r="AX53" i="13"/>
  <c r="AY53" i="13"/>
  <c r="AO54" i="13"/>
  <c r="AP54" i="13"/>
  <c r="AQ54" i="13"/>
  <c r="AR54" i="13"/>
  <c r="AS54" i="13"/>
  <c r="AT54" i="13"/>
  <c r="AU54" i="13"/>
  <c r="AV54" i="13"/>
  <c r="AW54" i="13"/>
  <c r="AX54" i="13"/>
  <c r="AY54" i="13"/>
  <c r="AO55" i="13"/>
  <c r="AP55" i="13"/>
  <c r="AQ55" i="13"/>
  <c r="AR55" i="13"/>
  <c r="AS55" i="13"/>
  <c r="AT55" i="13"/>
  <c r="AU55" i="13"/>
  <c r="AV55" i="13"/>
  <c r="AW55" i="13"/>
  <c r="AX55" i="13"/>
  <c r="AY55" i="13"/>
  <c r="AO56" i="13"/>
  <c r="AP56" i="13"/>
  <c r="AQ56" i="13"/>
  <c r="AR56" i="13"/>
  <c r="AS56" i="13"/>
  <c r="AT56" i="13"/>
  <c r="AU56" i="13"/>
  <c r="AV56" i="13"/>
  <c r="AW56" i="13"/>
  <c r="AX56" i="13"/>
  <c r="AY56" i="13"/>
  <c r="AO57" i="13"/>
  <c r="AP57" i="13"/>
  <c r="AQ57" i="13"/>
  <c r="AR57" i="13"/>
  <c r="AS57" i="13"/>
  <c r="AT57" i="13"/>
  <c r="AU57" i="13"/>
  <c r="AV57" i="13"/>
  <c r="AW57" i="13"/>
  <c r="AX57" i="13"/>
  <c r="AY57" i="13"/>
  <c r="AO58" i="13"/>
  <c r="AP58" i="13"/>
  <c r="AQ58" i="13"/>
  <c r="AR58" i="13"/>
  <c r="AS58" i="13"/>
  <c r="AT58" i="13"/>
  <c r="AU58" i="13"/>
  <c r="AV58" i="13"/>
  <c r="AW58" i="13"/>
  <c r="AX58" i="13"/>
  <c r="AY58" i="13"/>
  <c r="AO59" i="13"/>
  <c r="AP59" i="13"/>
  <c r="AQ59" i="13"/>
  <c r="AR59" i="13"/>
  <c r="AS59" i="13"/>
  <c r="AT59" i="13"/>
  <c r="AU59" i="13"/>
  <c r="AV59" i="13"/>
  <c r="AW59" i="13"/>
  <c r="AX59" i="13"/>
  <c r="AY59" i="13"/>
  <c r="AO60" i="13"/>
  <c r="AP60" i="13"/>
  <c r="AQ60" i="13"/>
  <c r="AR60" i="13"/>
  <c r="AS60" i="13"/>
  <c r="AT60" i="13"/>
  <c r="AU60" i="13"/>
  <c r="AV60" i="13"/>
  <c r="AW60" i="13"/>
  <c r="AX60" i="13"/>
  <c r="AY60" i="13"/>
  <c r="AO61" i="13"/>
  <c r="AP61" i="13"/>
  <c r="AQ61" i="13"/>
  <c r="AR61" i="13"/>
  <c r="AS61" i="13"/>
  <c r="AT61" i="13"/>
  <c r="AU61" i="13"/>
  <c r="AV61" i="13"/>
  <c r="AW61" i="13"/>
  <c r="AX61" i="13"/>
  <c r="AY61" i="13"/>
  <c r="AO62" i="13"/>
  <c r="AP62" i="13"/>
  <c r="AQ62" i="13"/>
  <c r="AR62" i="13"/>
  <c r="AS62" i="13"/>
  <c r="AT62" i="13"/>
  <c r="AU62" i="13"/>
  <c r="AV62" i="13"/>
  <c r="AW62" i="13"/>
  <c r="AX62" i="13"/>
  <c r="AY62" i="13"/>
  <c r="AO63" i="13"/>
  <c r="AP63" i="13"/>
  <c r="AQ63" i="13"/>
  <c r="AR63" i="13"/>
  <c r="AS63" i="13"/>
  <c r="AT63" i="13"/>
  <c r="AU63" i="13"/>
  <c r="AV63" i="13"/>
  <c r="AW63" i="13"/>
  <c r="AX63" i="13"/>
  <c r="AY63" i="13"/>
  <c r="AO64" i="13"/>
  <c r="AP64" i="13"/>
  <c r="AQ64" i="13"/>
  <c r="AR64" i="13"/>
  <c r="AS64" i="13"/>
  <c r="AT64" i="13"/>
  <c r="AU64" i="13"/>
  <c r="AV64" i="13"/>
  <c r="AW64" i="13"/>
  <c r="AX64" i="13"/>
  <c r="AY64" i="13"/>
  <c r="AO65" i="13"/>
  <c r="AP65" i="13"/>
  <c r="AQ65" i="13"/>
  <c r="AR65" i="13"/>
  <c r="AS65" i="13"/>
  <c r="AT65" i="13"/>
  <c r="AU65" i="13"/>
  <c r="AV65" i="13"/>
  <c r="AW65" i="13"/>
  <c r="AX65" i="13"/>
  <c r="AY65" i="13"/>
  <c r="AO66" i="13"/>
  <c r="AP66" i="13"/>
  <c r="AQ66" i="13"/>
  <c r="AR66" i="13"/>
  <c r="AS66" i="13"/>
  <c r="AT66" i="13"/>
  <c r="AU66" i="13"/>
  <c r="AV66" i="13"/>
  <c r="AW66" i="13"/>
  <c r="AX66" i="13"/>
  <c r="AY66" i="13"/>
  <c r="AO67" i="13"/>
  <c r="AP67" i="13"/>
  <c r="AQ67" i="13"/>
  <c r="AR67" i="13"/>
  <c r="AS67" i="13"/>
  <c r="AT67" i="13"/>
  <c r="AU67" i="13"/>
  <c r="AV67" i="13"/>
  <c r="AW67" i="13"/>
  <c r="AX67" i="13"/>
  <c r="AY67" i="13"/>
  <c r="AO68" i="13"/>
  <c r="AP68" i="13"/>
  <c r="AQ68" i="13"/>
  <c r="AR68" i="13"/>
  <c r="AS68" i="13"/>
  <c r="AT68" i="13"/>
  <c r="AU68" i="13"/>
  <c r="AV68" i="13"/>
  <c r="AW68" i="13"/>
  <c r="AX68" i="13"/>
  <c r="AY68" i="13"/>
  <c r="AO69" i="13"/>
  <c r="AP69" i="13"/>
  <c r="AQ69" i="13"/>
  <c r="AR69" i="13"/>
  <c r="AS69" i="13"/>
  <c r="AT69" i="13"/>
  <c r="AU69" i="13"/>
  <c r="AV69" i="13"/>
  <c r="AW69" i="13"/>
  <c r="AX69" i="13"/>
  <c r="AY69" i="13"/>
  <c r="AO70" i="13"/>
  <c r="AP70" i="13"/>
  <c r="AQ70" i="13"/>
  <c r="AR70" i="13"/>
  <c r="AS70" i="13"/>
  <c r="AT70" i="13"/>
  <c r="AU70" i="13"/>
  <c r="AV70" i="13"/>
  <c r="AW70" i="13"/>
  <c r="AX70" i="13"/>
  <c r="AY70" i="13"/>
  <c r="AO71" i="13"/>
  <c r="AP71" i="13"/>
  <c r="AQ71" i="13"/>
  <c r="AR71" i="13"/>
  <c r="AS71" i="13"/>
  <c r="AT71" i="13"/>
  <c r="AU71" i="13"/>
  <c r="AV71" i="13"/>
  <c r="AW71" i="13"/>
  <c r="AX71" i="13"/>
  <c r="AY71" i="13"/>
  <c r="AO72" i="13"/>
  <c r="AP72" i="13"/>
  <c r="AQ72" i="13"/>
  <c r="AR72" i="13"/>
  <c r="AS72" i="13"/>
  <c r="AT72" i="13"/>
  <c r="AU72" i="13"/>
  <c r="AV72" i="13"/>
  <c r="AW72" i="13"/>
  <c r="AX72" i="13"/>
  <c r="AY72" i="13"/>
  <c r="AO73" i="13"/>
  <c r="AP73" i="13"/>
  <c r="AQ73" i="13"/>
  <c r="AR73" i="13"/>
  <c r="AS73" i="13"/>
  <c r="AT73" i="13"/>
  <c r="AU73" i="13"/>
  <c r="AV73" i="13"/>
  <c r="AW73" i="13"/>
  <c r="AX73" i="13"/>
  <c r="AY73" i="13"/>
  <c r="AO74" i="13"/>
  <c r="AP74" i="13"/>
  <c r="AQ74" i="13"/>
  <c r="AR74" i="13"/>
  <c r="AS74" i="13"/>
  <c r="AT74" i="13"/>
  <c r="AU74" i="13"/>
  <c r="AV74" i="13"/>
  <c r="AW74" i="13"/>
  <c r="AX74" i="13"/>
  <c r="AY74" i="13"/>
  <c r="AO75" i="13"/>
  <c r="AP75" i="13"/>
  <c r="AQ75" i="13"/>
  <c r="AR75" i="13"/>
  <c r="AS75" i="13"/>
  <c r="AT75" i="13"/>
  <c r="AU75" i="13"/>
  <c r="AV75" i="13"/>
  <c r="AW75" i="13"/>
  <c r="AX75" i="13"/>
  <c r="AY75" i="13"/>
  <c r="AO76" i="13"/>
  <c r="AP76" i="13"/>
  <c r="AQ76" i="13"/>
  <c r="AR76" i="13"/>
  <c r="AS76" i="13"/>
  <c r="AT76" i="13"/>
  <c r="AU76" i="13"/>
  <c r="AV76" i="13"/>
  <c r="AW76" i="13"/>
  <c r="AX76" i="13"/>
  <c r="AY76" i="13"/>
  <c r="AO77" i="13"/>
  <c r="AP77" i="13"/>
  <c r="AQ77" i="13"/>
  <c r="AR77" i="13"/>
  <c r="AS77" i="13"/>
  <c r="AT77" i="13"/>
  <c r="AU77" i="13"/>
  <c r="AV77" i="13"/>
  <c r="AW77" i="13"/>
  <c r="AX77" i="13"/>
  <c r="AY77" i="13"/>
  <c r="AO78" i="13"/>
  <c r="AP78" i="13"/>
  <c r="AQ78" i="13"/>
  <c r="AR78" i="13"/>
  <c r="AS78" i="13"/>
  <c r="AT78" i="13"/>
  <c r="AU78" i="13"/>
  <c r="AV78" i="13"/>
  <c r="AW78" i="13"/>
  <c r="AX78" i="13"/>
  <c r="AY78" i="13"/>
  <c r="AO79" i="13"/>
  <c r="AP79" i="13"/>
  <c r="AQ79" i="13"/>
  <c r="AR79" i="13"/>
  <c r="AS79" i="13"/>
  <c r="AT79" i="13"/>
  <c r="AU79" i="13"/>
  <c r="AV79" i="13"/>
  <c r="AW79" i="13"/>
  <c r="AX79" i="13"/>
  <c r="AY79" i="13"/>
  <c r="AO80" i="13"/>
  <c r="AP80" i="13"/>
  <c r="AQ80" i="13"/>
  <c r="AR80" i="13"/>
  <c r="AS80" i="13"/>
  <c r="AT80" i="13"/>
  <c r="AU80" i="13"/>
  <c r="AV80" i="13"/>
  <c r="AW80" i="13"/>
  <c r="AX80" i="13"/>
  <c r="AY80" i="13"/>
  <c r="AO81" i="13"/>
  <c r="AP81" i="13"/>
  <c r="AQ81" i="13"/>
  <c r="AR81" i="13"/>
  <c r="AS81" i="13"/>
  <c r="AT81" i="13"/>
  <c r="AU81" i="13"/>
  <c r="AV81" i="13"/>
  <c r="AW81" i="13"/>
  <c r="AX81" i="13"/>
  <c r="AY81" i="13"/>
  <c r="AO82" i="13"/>
  <c r="AP82" i="13"/>
  <c r="AQ82" i="13"/>
  <c r="AR82" i="13"/>
  <c r="AS82" i="13"/>
  <c r="AT82" i="13"/>
  <c r="AU82" i="13"/>
  <c r="AV82" i="13"/>
  <c r="AW82" i="13"/>
  <c r="AX82" i="13"/>
  <c r="AY82" i="13"/>
  <c r="AO83" i="13"/>
  <c r="AP83" i="13"/>
  <c r="AQ83" i="13"/>
  <c r="AR83" i="13"/>
  <c r="AS83" i="13"/>
  <c r="AT83" i="13"/>
  <c r="AU83" i="13"/>
  <c r="AV83" i="13"/>
  <c r="AW83" i="13"/>
  <c r="AX83" i="13"/>
  <c r="AY83" i="13"/>
  <c r="AO84" i="13"/>
  <c r="AP84" i="13"/>
  <c r="AQ84" i="13"/>
  <c r="AR84" i="13"/>
  <c r="AS84" i="13"/>
  <c r="AT84" i="13"/>
  <c r="AU84" i="13"/>
  <c r="AV84" i="13"/>
  <c r="AW84" i="13"/>
  <c r="AX84" i="13"/>
  <c r="AY84" i="13"/>
  <c r="AO85" i="13"/>
  <c r="AP85" i="13"/>
  <c r="AQ85" i="13"/>
  <c r="AR85" i="13"/>
  <c r="AS85" i="13"/>
  <c r="AT85" i="13"/>
  <c r="AU85" i="13"/>
  <c r="AV85" i="13"/>
  <c r="AW85" i="13"/>
  <c r="AX85" i="13"/>
  <c r="AY85" i="13"/>
  <c r="AO86" i="13"/>
  <c r="AP86" i="13"/>
  <c r="AQ86" i="13"/>
  <c r="AR86" i="13"/>
  <c r="AS86" i="13"/>
  <c r="AT86" i="13"/>
  <c r="AU86" i="13"/>
  <c r="AV86" i="13"/>
  <c r="AW86" i="13"/>
  <c r="AX86" i="13"/>
  <c r="AY86" i="13"/>
  <c r="AO87" i="13"/>
  <c r="AP87" i="13"/>
  <c r="AQ87" i="13"/>
  <c r="AR87" i="13"/>
  <c r="AS87" i="13"/>
  <c r="AT87" i="13"/>
  <c r="AU87" i="13"/>
  <c r="AV87" i="13"/>
  <c r="AW87" i="13"/>
  <c r="AX87" i="13"/>
  <c r="AY87" i="13"/>
  <c r="AO88" i="13"/>
  <c r="AP88" i="13"/>
  <c r="AQ88" i="13"/>
  <c r="AR88" i="13"/>
  <c r="AS88" i="13"/>
  <c r="AT88" i="13"/>
  <c r="AU88" i="13"/>
  <c r="AV88" i="13"/>
  <c r="AW88" i="13"/>
  <c r="AX88" i="13"/>
  <c r="AY88" i="13"/>
  <c r="AO89" i="13"/>
  <c r="AP89" i="13"/>
  <c r="AQ89" i="13"/>
  <c r="AR89" i="13"/>
  <c r="AS89" i="13"/>
  <c r="AT89" i="13"/>
  <c r="AU89" i="13"/>
  <c r="AV89" i="13"/>
  <c r="AW89" i="13"/>
  <c r="AX89" i="13"/>
  <c r="AY89" i="13"/>
  <c r="AO90" i="13"/>
  <c r="AP90" i="13"/>
  <c r="AQ90" i="13"/>
  <c r="AR90" i="13"/>
  <c r="AS90" i="13"/>
  <c r="AT90" i="13"/>
  <c r="AU90" i="13"/>
  <c r="AV90" i="13"/>
  <c r="AW90" i="13"/>
  <c r="AX90" i="13"/>
  <c r="AY90" i="13"/>
  <c r="AO91" i="13"/>
  <c r="AP91" i="13"/>
  <c r="AQ91" i="13"/>
  <c r="AR91" i="13"/>
  <c r="AS91" i="13"/>
  <c r="AT91" i="13"/>
  <c r="AU91" i="13"/>
  <c r="AV91" i="13"/>
  <c r="AW91" i="13"/>
  <c r="AX91" i="13"/>
  <c r="AY91" i="13"/>
  <c r="AO92" i="13"/>
  <c r="AP92" i="13"/>
  <c r="AQ92" i="13"/>
  <c r="AR92" i="13"/>
  <c r="AS92" i="13"/>
  <c r="AT92" i="13"/>
  <c r="AU92" i="13"/>
  <c r="AV92" i="13"/>
  <c r="AW92" i="13"/>
  <c r="AX92" i="13"/>
  <c r="AY92" i="13"/>
  <c r="AO94" i="13"/>
  <c r="AP94" i="13"/>
  <c r="AQ94" i="13"/>
  <c r="AR94" i="13"/>
  <c r="AS94" i="13"/>
  <c r="AT94" i="13"/>
  <c r="AU94" i="13"/>
  <c r="AV94" i="13"/>
  <c r="AW94" i="13"/>
  <c r="AX94" i="13"/>
  <c r="AY94" i="13"/>
  <c r="AO95" i="13"/>
  <c r="AP95" i="13"/>
  <c r="AQ95" i="13"/>
  <c r="AR95" i="13"/>
  <c r="AS95" i="13"/>
  <c r="AT95" i="13"/>
  <c r="AU95" i="13"/>
  <c r="AV95" i="13"/>
  <c r="AW95" i="13"/>
  <c r="AX95" i="13"/>
  <c r="AY95" i="13"/>
  <c r="AO96" i="13"/>
  <c r="AP96" i="13"/>
  <c r="AQ96" i="13"/>
  <c r="AR96" i="13"/>
  <c r="AS96" i="13"/>
  <c r="AT96" i="13"/>
  <c r="AU96" i="13"/>
  <c r="AV96" i="13"/>
  <c r="AW96" i="13"/>
  <c r="AX96" i="13"/>
  <c r="AY96" i="13"/>
  <c r="AO97" i="13"/>
  <c r="AP97" i="13"/>
  <c r="AQ97" i="13"/>
  <c r="AR97" i="13"/>
  <c r="AS97" i="13"/>
  <c r="AT97" i="13"/>
  <c r="AU97" i="13"/>
  <c r="AV97" i="13"/>
  <c r="AW97" i="13"/>
  <c r="AX97" i="13"/>
  <c r="AY97" i="13"/>
  <c r="AO98" i="13"/>
  <c r="AP98" i="13"/>
  <c r="AQ98" i="13"/>
  <c r="AR98" i="13"/>
  <c r="AS98" i="13"/>
  <c r="AT98" i="13"/>
  <c r="AU98" i="13"/>
  <c r="AV98" i="13"/>
  <c r="AW98" i="13"/>
  <c r="AX98" i="13"/>
  <c r="AY98" i="13"/>
  <c r="AO99" i="13"/>
  <c r="AP99" i="13"/>
  <c r="AQ99" i="13"/>
  <c r="AR99" i="13"/>
  <c r="AS99" i="13"/>
  <c r="AT99" i="13"/>
  <c r="AU99" i="13"/>
  <c r="AV99" i="13"/>
  <c r="AW99" i="13"/>
  <c r="AX99" i="13"/>
  <c r="AY99" i="13"/>
  <c r="AO100" i="13"/>
  <c r="AP100" i="13"/>
  <c r="AQ100" i="13"/>
  <c r="AR100" i="13"/>
  <c r="AS100" i="13"/>
  <c r="AT100" i="13"/>
  <c r="AU100" i="13"/>
  <c r="AV100" i="13"/>
  <c r="AW100" i="13"/>
  <c r="AX100" i="13"/>
  <c r="AY100" i="13"/>
  <c r="AO101" i="13"/>
  <c r="AP101" i="13"/>
  <c r="AQ101" i="13"/>
  <c r="AR101" i="13"/>
  <c r="AS101" i="13"/>
  <c r="AT101" i="13"/>
  <c r="AU101" i="13"/>
  <c r="AV101" i="13"/>
  <c r="AW101" i="13"/>
  <c r="AX101" i="13"/>
  <c r="AY101" i="13"/>
  <c r="AO102" i="13"/>
  <c r="AP102" i="13"/>
  <c r="AQ102" i="13"/>
  <c r="AR102" i="13"/>
  <c r="AS102" i="13"/>
  <c r="AT102" i="13"/>
  <c r="AU102" i="13"/>
  <c r="AV102" i="13"/>
  <c r="AW102" i="13"/>
  <c r="AX102" i="13"/>
  <c r="AY102" i="13"/>
  <c r="AO103" i="13"/>
  <c r="AP103" i="13"/>
  <c r="AQ103" i="13"/>
  <c r="AR103" i="13"/>
  <c r="AS103" i="13"/>
  <c r="AT103" i="13"/>
  <c r="AU103" i="13"/>
  <c r="AV103" i="13"/>
  <c r="AW103" i="13"/>
  <c r="AX103" i="13"/>
  <c r="AY103" i="13"/>
  <c r="AO104" i="13"/>
  <c r="AP104" i="13"/>
  <c r="AQ104" i="13"/>
  <c r="AR104" i="13"/>
  <c r="AS104" i="13"/>
  <c r="AT104" i="13"/>
  <c r="AU104" i="13"/>
  <c r="AV104" i="13"/>
  <c r="AW104" i="13"/>
  <c r="AX104" i="13"/>
  <c r="AY104" i="13"/>
  <c r="AO105" i="13"/>
  <c r="AP105" i="13"/>
  <c r="AQ105" i="13"/>
  <c r="AR105" i="13"/>
  <c r="AS105" i="13"/>
  <c r="AT105" i="13"/>
  <c r="AU105" i="13"/>
  <c r="AV105" i="13"/>
  <c r="AW105" i="13"/>
  <c r="AX105" i="13"/>
  <c r="AY105" i="13"/>
  <c r="AO106" i="13"/>
  <c r="AP106" i="13"/>
  <c r="AQ106" i="13"/>
  <c r="AR106" i="13"/>
  <c r="AS106" i="13"/>
  <c r="AT106" i="13"/>
  <c r="AU106" i="13"/>
  <c r="AV106" i="13"/>
  <c r="AW106" i="13"/>
  <c r="AX106" i="13"/>
  <c r="AY106" i="13"/>
  <c r="AO107" i="13"/>
  <c r="AP107" i="13"/>
  <c r="AQ107" i="13"/>
  <c r="AR107" i="13"/>
  <c r="AS107" i="13"/>
  <c r="AT107" i="13"/>
  <c r="AU107" i="13"/>
  <c r="AV107" i="13"/>
  <c r="AW107" i="13"/>
  <c r="AX107" i="13"/>
  <c r="AY107" i="13"/>
  <c r="AO108" i="13"/>
  <c r="AP108" i="13"/>
  <c r="AQ108" i="13"/>
  <c r="AR108" i="13"/>
  <c r="AS108" i="13"/>
  <c r="AT108" i="13"/>
  <c r="AU108" i="13"/>
  <c r="AV108" i="13"/>
  <c r="AW108" i="13"/>
  <c r="AX108" i="13"/>
  <c r="AY108" i="13"/>
  <c r="AO109" i="13"/>
  <c r="AP109" i="13"/>
  <c r="AQ109" i="13"/>
  <c r="AR109" i="13"/>
  <c r="AS109" i="13"/>
  <c r="AT109" i="13"/>
  <c r="AU109" i="13"/>
  <c r="AV109" i="13"/>
  <c r="AW109" i="13"/>
  <c r="AX109" i="13"/>
  <c r="AY109" i="13"/>
  <c r="AP93" i="13"/>
  <c r="AQ93" i="13"/>
  <c r="AR93" i="13"/>
  <c r="AS93" i="13"/>
  <c r="AT93" i="13"/>
  <c r="AU93" i="13"/>
  <c r="AV93" i="13"/>
  <c r="AW93" i="13"/>
  <c r="AX93" i="13"/>
  <c r="AY93" i="13"/>
  <c r="AO93" i="13"/>
  <c r="AD5" i="13"/>
  <c r="AD6" i="13"/>
  <c r="AD7" i="13"/>
  <c r="AD8" i="13"/>
  <c r="AD9" i="13"/>
  <c r="AD10" i="13"/>
  <c r="AD11" i="13"/>
  <c r="AD12" i="13"/>
  <c r="AD13" i="13"/>
  <c r="AD14" i="13"/>
  <c r="AD15" i="13"/>
  <c r="AD4" i="13"/>
  <c r="S5" i="13"/>
  <c r="S6" i="13"/>
  <c r="S7" i="13"/>
  <c r="S8" i="13"/>
  <c r="S9" i="13"/>
  <c r="S10" i="13"/>
  <c r="S11" i="13"/>
  <c r="S12" i="13"/>
  <c r="S13" i="13"/>
  <c r="S14" i="13"/>
  <c r="S15" i="13"/>
  <c r="S4" i="13"/>
  <c r="F43" i="19"/>
  <c r="J43" i="19" s="1"/>
  <c r="E43" i="19"/>
  <c r="I43" i="19" s="1"/>
  <c r="E44" i="19"/>
  <c r="I44" i="19" s="1"/>
  <c r="F44" i="19"/>
  <c r="J44" i="19" s="1"/>
  <c r="G30" i="10"/>
  <c r="G31" i="10"/>
  <c r="G32" i="10"/>
  <c r="G33" i="10"/>
  <c r="G34" i="10"/>
  <c r="G35" i="10"/>
  <c r="G36" i="10"/>
  <c r="G37" i="10"/>
  <c r="G38" i="10"/>
  <c r="G39" i="10"/>
  <c r="G40" i="10"/>
  <c r="G41" i="10"/>
  <c r="G42" i="10"/>
  <c r="G43" i="10"/>
  <c r="G44" i="10"/>
  <c r="G45" i="10"/>
  <c r="G46" i="10"/>
  <c r="G29" i="10"/>
  <c r="F54" i="19"/>
  <c r="E54" i="19"/>
  <c r="I54" i="19" s="1"/>
  <c r="J107" i="19"/>
  <c r="J110" i="19"/>
  <c r="J111" i="19"/>
  <c r="J106" i="19"/>
  <c r="J69" i="19"/>
  <c r="J70" i="19"/>
  <c r="E116" i="19"/>
  <c r="I116" i="19" s="1"/>
  <c r="AC147" i="13"/>
  <c r="BD147" i="13" s="1" a="1"/>
  <c r="BD147" i="13" s="1"/>
  <c r="AC150" i="13"/>
  <c r="CD150" i="13" s="1" a="1"/>
  <c r="CD150" i="13" s="1"/>
  <c r="AD150" i="13"/>
  <c r="CR150" i="13" s="1" a="1"/>
  <c r="CR150" i="13" s="1"/>
  <c r="AE150" i="13"/>
  <c r="BF150" i="13" s="1" a="1"/>
  <c r="BF150" i="13" s="1"/>
  <c r="AF150" i="13"/>
  <c r="BT150" i="13" s="1" a="1"/>
  <c r="BT150" i="13" s="1"/>
  <c r="AG150" i="13"/>
  <c r="BU150" i="13" s="1" a="1"/>
  <c r="BU150" i="13" s="1"/>
  <c r="AH150" i="13"/>
  <c r="BV150" i="13" s="1" a="1"/>
  <c r="BV150" i="13" s="1"/>
  <c r="AI150" i="13"/>
  <c r="CJ150" i="13" s="1" a="1"/>
  <c r="CJ150" i="13" s="1"/>
  <c r="AJ150" i="13"/>
  <c r="AK150" i="13"/>
  <c r="BY150" i="13" s="1" a="1"/>
  <c r="BY150" i="13" s="1"/>
  <c r="AL150" i="13"/>
  <c r="CZ150" i="13" s="1" a="1"/>
  <c r="CZ150" i="13" s="1"/>
  <c r="AM150" i="13"/>
  <c r="CN150" i="13" s="1" a="1"/>
  <c r="CN150" i="13" s="1"/>
  <c r="AN150" i="13"/>
  <c r="DB150" i="13" s="1" a="1"/>
  <c r="DB150" i="13" s="1"/>
  <c r="AC151" i="13"/>
  <c r="CD151" i="13" s="1" a="1"/>
  <c r="CD151" i="13" s="1"/>
  <c r="AD151" i="13"/>
  <c r="CR151" i="13" s="1" a="1"/>
  <c r="CR151" i="13" s="1"/>
  <c r="AE151" i="13"/>
  <c r="BF151" i="13" s="1" a="1"/>
  <c r="BF151" i="13" s="1"/>
  <c r="AF151" i="13"/>
  <c r="BT151" i="13" s="1" a="1"/>
  <c r="BT151" i="13" s="1"/>
  <c r="AG151" i="13"/>
  <c r="BU151" i="13" s="1" a="1"/>
  <c r="BU151" i="13" s="1"/>
  <c r="AH151" i="13"/>
  <c r="BV151" i="13" s="1" a="1"/>
  <c r="BV151" i="13" s="1"/>
  <c r="AI151" i="13"/>
  <c r="CJ151" i="13" s="1" a="1"/>
  <c r="CJ151" i="13" s="1"/>
  <c r="AJ151" i="13"/>
  <c r="CK151" i="13" s="1" a="1"/>
  <c r="CK151" i="13" s="1"/>
  <c r="AK151" i="13"/>
  <c r="BY151" i="13" s="1" a="1"/>
  <c r="BY151" i="13" s="1"/>
  <c r="AL151" i="13"/>
  <c r="CM151" i="13" s="1" a="1"/>
  <c r="CM151" i="13" s="1"/>
  <c r="AM151" i="13"/>
  <c r="DA151" i="13" s="1" a="1"/>
  <c r="DA151" i="13" s="1"/>
  <c r="AN151" i="13"/>
  <c r="DB151" i="13" s="1" a="1"/>
  <c r="DB151" i="13" s="1"/>
  <c r="AC152" i="13"/>
  <c r="CQ152" i="13" s="1" a="1"/>
  <c r="CQ152" i="13" s="1"/>
  <c r="AD152" i="13"/>
  <c r="CR152" i="13" s="1" a="1"/>
  <c r="CR152" i="13" s="1"/>
  <c r="AE152" i="13"/>
  <c r="BS152" i="13" s="1" a="1"/>
  <c r="BS152" i="13" s="1"/>
  <c r="AF152" i="13"/>
  <c r="BT152" i="13" s="1" a="1"/>
  <c r="BT152" i="13" s="1"/>
  <c r="AG152" i="13"/>
  <c r="BU152" i="13" s="1" a="1"/>
  <c r="BU152" i="13" s="1"/>
  <c r="AH152" i="13"/>
  <c r="BV152" i="13" s="1" a="1"/>
  <c r="BV152" i="13" s="1"/>
  <c r="AI152" i="13"/>
  <c r="CW152" i="13" s="1" a="1"/>
  <c r="CW152" i="13" s="1"/>
  <c r="AJ152" i="13"/>
  <c r="CX152" i="13" s="1" a="1"/>
  <c r="CX152" i="13" s="1"/>
  <c r="AK152" i="13"/>
  <c r="CL152" i="13" s="1" a="1"/>
  <c r="CL152" i="13" s="1"/>
  <c r="AL152" i="13"/>
  <c r="CM152" i="13" s="1" a="1"/>
  <c r="CM152" i="13" s="1"/>
  <c r="AM152" i="13"/>
  <c r="DA152" i="13" s="1" a="1"/>
  <c r="DA152" i="13" s="1"/>
  <c r="AN152" i="13"/>
  <c r="DB152" i="13" s="1" a="1"/>
  <c r="DB152" i="13" s="1"/>
  <c r="AD149" i="13"/>
  <c r="CE149" i="13" s="1" a="1"/>
  <c r="CE149" i="13" s="1"/>
  <c r="AE149" i="13"/>
  <c r="CS149" i="13" s="1" a="1"/>
  <c r="CS149" i="13" s="1"/>
  <c r="AF149" i="13"/>
  <c r="CT149" i="13" s="1" a="1"/>
  <c r="CT149" i="13" s="1"/>
  <c r="AG149" i="13"/>
  <c r="BH149" i="13" s="1" a="1"/>
  <c r="BH149" i="13" s="1"/>
  <c r="AH149" i="13"/>
  <c r="BI149" i="13" s="1" a="1"/>
  <c r="BI149" i="13" s="1"/>
  <c r="AI149" i="13"/>
  <c r="CJ149" i="13" s="1" a="1"/>
  <c r="CJ149" i="13" s="1"/>
  <c r="AJ149" i="13"/>
  <c r="CX149" i="13" s="1" a="1"/>
  <c r="CX149" i="13" s="1"/>
  <c r="AK149" i="13"/>
  <c r="BY149" i="13" s="1" a="1"/>
  <c r="BY149" i="13" s="1"/>
  <c r="AL149" i="13"/>
  <c r="CM149" i="13" s="1" a="1"/>
  <c r="CM149" i="13" s="1"/>
  <c r="AM149" i="13"/>
  <c r="CA149" i="13" s="1" a="1"/>
  <c r="CA149" i="13" s="1"/>
  <c r="AN149" i="13"/>
  <c r="DB149" i="13" s="1" a="1"/>
  <c r="DB149" i="13" s="1"/>
  <c r="AC149" i="13"/>
  <c r="CD149" i="13" s="1" a="1"/>
  <c r="CD149" i="13" s="1"/>
  <c r="K151" i="13"/>
  <c r="L151" i="13"/>
  <c r="M151" i="13"/>
  <c r="N151" i="13"/>
  <c r="O151" i="13"/>
  <c r="P151" i="13"/>
  <c r="Q151" i="13"/>
  <c r="R151" i="13"/>
  <c r="S151" i="13"/>
  <c r="T151" i="13"/>
  <c r="U151" i="13"/>
  <c r="V151" i="13"/>
  <c r="W151" i="13"/>
  <c r="X151" i="13"/>
  <c r="Y151" i="13"/>
  <c r="Z151" i="13"/>
  <c r="AA151" i="13"/>
  <c r="AB151" i="13"/>
  <c r="D151" i="13"/>
  <c r="D152" i="13"/>
  <c r="K150" i="13"/>
  <c r="L150" i="13"/>
  <c r="M150" i="13"/>
  <c r="N150" i="13"/>
  <c r="O150" i="13"/>
  <c r="P150" i="13"/>
  <c r="Q150" i="13"/>
  <c r="R150" i="13"/>
  <c r="S150" i="13"/>
  <c r="T150" i="13"/>
  <c r="U150" i="13"/>
  <c r="V150" i="13"/>
  <c r="W150" i="13"/>
  <c r="X150" i="13"/>
  <c r="Y150" i="13"/>
  <c r="Z150" i="13"/>
  <c r="AA150" i="13"/>
  <c r="AB150" i="13"/>
  <c r="K152" i="13"/>
  <c r="L152" i="13"/>
  <c r="M152" i="13"/>
  <c r="N152" i="13"/>
  <c r="O152" i="13"/>
  <c r="P152" i="13"/>
  <c r="Q152" i="13"/>
  <c r="R152" i="13"/>
  <c r="S152" i="13"/>
  <c r="T152" i="13"/>
  <c r="U152" i="13"/>
  <c r="V152" i="13"/>
  <c r="W152" i="13"/>
  <c r="X152" i="13"/>
  <c r="Y152" i="13"/>
  <c r="Z152" i="13"/>
  <c r="AA152" i="13"/>
  <c r="AB152" i="13"/>
  <c r="K149" i="13"/>
  <c r="L149" i="13"/>
  <c r="M149" i="13"/>
  <c r="N149" i="13"/>
  <c r="O149" i="13"/>
  <c r="P149" i="13"/>
  <c r="Q149" i="13"/>
  <c r="R149" i="13"/>
  <c r="S149" i="13"/>
  <c r="T149" i="13"/>
  <c r="U149" i="13"/>
  <c r="W149" i="13"/>
  <c r="X149" i="13"/>
  <c r="Y149" i="13"/>
  <c r="Z149" i="13"/>
  <c r="AA149" i="13"/>
  <c r="AB149" i="13"/>
  <c r="V149" i="13"/>
  <c r="F116" i="19"/>
  <c r="J116" i="19" s="1"/>
  <c r="F108" i="19"/>
  <c r="J108" i="19" s="1"/>
  <c r="E109" i="19"/>
  <c r="I109" i="19" s="1"/>
  <c r="F109" i="19"/>
  <c r="J109" i="19" s="1"/>
  <c r="E108" i="19"/>
  <c r="I108" i="19" s="1"/>
  <c r="F130" i="19"/>
  <c r="J130" i="19" s="1"/>
  <c r="E130" i="19"/>
  <c r="I130" i="19" s="1"/>
  <c r="F114" i="19"/>
  <c r="E115" i="19"/>
  <c r="I115" i="19" s="1"/>
  <c r="F115" i="19"/>
  <c r="E114" i="19"/>
  <c r="I114" i="19" s="1"/>
  <c r="F86" i="19"/>
  <c r="G86" i="19"/>
  <c r="H86" i="19"/>
  <c r="E86" i="19"/>
  <c r="F85" i="19"/>
  <c r="G85" i="19"/>
  <c r="H85" i="19"/>
  <c r="E85" i="19"/>
  <c r="F62" i="19"/>
  <c r="E62" i="19"/>
  <c r="I62" i="19" s="1"/>
  <c r="F72" i="19"/>
  <c r="J72" i="19" s="1"/>
  <c r="E72" i="19"/>
  <c r="I72" i="19" s="1"/>
  <c r="F71" i="19"/>
  <c r="J71" i="19" s="1"/>
  <c r="E71" i="19"/>
  <c r="I71" i="19" s="1"/>
  <c r="F61" i="19"/>
  <c r="E61" i="19"/>
  <c r="I61" i="19" s="1"/>
  <c r="F53" i="19"/>
  <c r="E53" i="19"/>
  <c r="I53" i="19" s="1"/>
  <c r="DB338" i="13" a="1"/>
  <c r="DB338" i="13" s="1"/>
  <c r="DA338" i="13" a="1"/>
  <c r="DA338" i="13" s="1"/>
  <c r="CZ338" i="13" a="1"/>
  <c r="CZ338" i="13" s="1"/>
  <c r="CY338" i="13" a="1"/>
  <c r="CY338" i="13" s="1"/>
  <c r="CX338" i="13" a="1"/>
  <c r="CX338" i="13" s="1"/>
  <c r="CW338" i="13" a="1"/>
  <c r="CW338" i="13" s="1"/>
  <c r="CV338" i="13" a="1"/>
  <c r="CV338" i="13" s="1"/>
  <c r="CU338" i="13" a="1"/>
  <c r="CU338" i="13" s="1"/>
  <c r="CT338" i="13" a="1"/>
  <c r="CT338" i="13" s="1"/>
  <c r="CS338" i="13" a="1"/>
  <c r="CS338" i="13" s="1"/>
  <c r="CR338" i="13" a="1"/>
  <c r="CR338" i="13" s="1"/>
  <c r="CQ338" i="13" a="1"/>
  <c r="CQ338" i="13" s="1"/>
  <c r="CO338" i="13" a="1"/>
  <c r="CO338" i="13" s="1"/>
  <c r="CN338" i="13" a="1"/>
  <c r="CN338" i="13" s="1"/>
  <c r="CM338" i="13" a="1"/>
  <c r="CM338" i="13" s="1"/>
  <c r="CL338" i="13" a="1"/>
  <c r="CL338" i="13" s="1"/>
  <c r="CK338" i="13" a="1"/>
  <c r="CK338" i="13" s="1"/>
  <c r="CJ338" i="13" a="1"/>
  <c r="CJ338" i="13" s="1"/>
  <c r="CI338" i="13" a="1"/>
  <c r="CI338" i="13" s="1"/>
  <c r="CH338" i="13" a="1"/>
  <c r="CH338" i="13" s="1"/>
  <c r="CG338" i="13" a="1"/>
  <c r="CG338" i="13" s="1"/>
  <c r="CF338" i="13" a="1"/>
  <c r="CF338" i="13" s="1"/>
  <c r="CE338" i="13" a="1"/>
  <c r="CE338" i="13" s="1"/>
  <c r="CD338" i="13" a="1"/>
  <c r="CD338" i="13" s="1"/>
  <c r="CB338" i="13" a="1"/>
  <c r="CB338" i="13" s="1"/>
  <c r="CA338" i="13" a="1"/>
  <c r="CA338" i="13" s="1"/>
  <c r="BZ338" i="13" a="1"/>
  <c r="BZ338" i="13" s="1"/>
  <c r="BY338" i="13" a="1"/>
  <c r="BY338" i="13" s="1"/>
  <c r="BX338" i="13" a="1"/>
  <c r="BX338" i="13" s="1"/>
  <c r="BW338" i="13" a="1"/>
  <c r="BW338" i="13" s="1"/>
  <c r="BV338" i="13" a="1"/>
  <c r="BV338" i="13" s="1"/>
  <c r="BU338" i="13" a="1"/>
  <c r="BU338" i="13" s="1"/>
  <c r="BR338" i="13" a="1"/>
  <c r="BR338" i="13" s="1"/>
  <c r="BQ338" i="13" a="1"/>
  <c r="BQ338" i="13" s="1"/>
  <c r="BO338" i="13" a="1"/>
  <c r="BO338" i="13" s="1"/>
  <c r="BN338" i="13" a="1"/>
  <c r="BN338" i="13" s="1"/>
  <c r="BM338" i="13" a="1"/>
  <c r="BM338" i="13" s="1"/>
  <c r="BL338" i="13" a="1"/>
  <c r="BL338" i="13" s="1"/>
  <c r="BK338" i="13" a="1"/>
  <c r="BK338" i="13" s="1"/>
  <c r="BJ338" i="13" a="1"/>
  <c r="BJ338" i="13" s="1"/>
  <c r="BI338" i="13" a="1"/>
  <c r="BI338" i="13" s="1"/>
  <c r="BH338" i="13" a="1"/>
  <c r="BH338" i="13" s="1"/>
  <c r="BE338" i="13" a="1"/>
  <c r="BE338" i="13" s="1"/>
  <c r="BD338" i="13" a="1"/>
  <c r="BD338" i="13" s="1"/>
  <c r="AX338" i="13"/>
  <c r="AW338" i="13"/>
  <c r="AV338" i="13"/>
  <c r="AU338" i="13"/>
  <c r="AT338" i="13"/>
  <c r="AS338" i="13"/>
  <c r="AR338" i="13"/>
  <c r="AQ338" i="13"/>
  <c r="AP338" i="13"/>
  <c r="AO338" i="13"/>
  <c r="D338" i="13"/>
  <c r="DB337" i="13" a="1"/>
  <c r="DB337" i="13" s="1"/>
  <c r="DA337" i="13" a="1"/>
  <c r="DA337" i="13" s="1"/>
  <c r="CZ337" i="13" a="1"/>
  <c r="CZ337" i="13" s="1"/>
  <c r="CY337" i="13" a="1"/>
  <c r="CY337" i="13" s="1"/>
  <c r="CX337" i="13" a="1"/>
  <c r="CX337" i="13" s="1"/>
  <c r="CW337" i="13" a="1"/>
  <c r="CW337" i="13" s="1"/>
  <c r="CV337" i="13" a="1"/>
  <c r="CV337" i="13" s="1"/>
  <c r="CU337" i="13" a="1"/>
  <c r="CU337" i="13" s="1"/>
  <c r="CT337" i="13" a="1"/>
  <c r="CT337" i="13" s="1"/>
  <c r="CS337" i="13" a="1"/>
  <c r="CS337" i="13" s="1"/>
  <c r="CR337" i="13" a="1"/>
  <c r="CR337" i="13" s="1"/>
  <c r="CQ337" i="13" a="1"/>
  <c r="CQ337" i="13" s="1"/>
  <c r="CO337" i="13" a="1"/>
  <c r="CO337" i="13" s="1"/>
  <c r="CN337" i="13" a="1"/>
  <c r="CN337" i="13" s="1"/>
  <c r="CM337" i="13" a="1"/>
  <c r="CM337" i="13" s="1"/>
  <c r="CL337" i="13" a="1"/>
  <c r="CL337" i="13" s="1"/>
  <c r="CK337" i="13" a="1"/>
  <c r="CK337" i="13" s="1"/>
  <c r="CJ337" i="13" a="1"/>
  <c r="CJ337" i="13" s="1"/>
  <c r="CI337" i="13" a="1"/>
  <c r="CI337" i="13" s="1"/>
  <c r="CH337" i="13" a="1"/>
  <c r="CH337" i="13" s="1"/>
  <c r="CG337" i="13" a="1"/>
  <c r="CG337" i="13" s="1"/>
  <c r="CF337" i="13" a="1"/>
  <c r="CF337" i="13" s="1"/>
  <c r="CE337" i="13" a="1"/>
  <c r="CE337" i="13" s="1"/>
  <c r="CD337" i="13" a="1"/>
  <c r="CD337" i="13" s="1"/>
  <c r="CB337" i="13" a="1"/>
  <c r="CB337" i="13" s="1"/>
  <c r="BY337" i="13" a="1"/>
  <c r="BY337" i="13" s="1"/>
  <c r="BX337" i="13" a="1"/>
  <c r="BX337" i="13" s="1"/>
  <c r="BV337" i="13" a="1"/>
  <c r="BV337" i="13" s="1"/>
  <c r="BU337" i="13" a="1"/>
  <c r="BU337" i="13" s="1"/>
  <c r="BT337" i="13" a="1"/>
  <c r="BT337" i="13" s="1"/>
  <c r="BS337" i="13" a="1"/>
  <c r="BS337" i="13" s="1"/>
  <c r="BR337" i="13" a="1"/>
  <c r="BR337" i="13" s="1"/>
  <c r="BQ337" i="13" a="1"/>
  <c r="BQ337" i="13" s="1"/>
  <c r="BO337" i="13" a="1"/>
  <c r="BO337" i="13" s="1"/>
  <c r="BL337" i="13" a="1"/>
  <c r="BL337" i="13" s="1"/>
  <c r="BK337" i="13" a="1"/>
  <c r="BK337" i="13" s="1"/>
  <c r="BI337" i="13" a="1"/>
  <c r="BI337" i="13" s="1"/>
  <c r="BH337" i="13" a="1"/>
  <c r="BH337" i="13" s="1"/>
  <c r="BG337" i="13" a="1"/>
  <c r="BG337" i="13" s="1"/>
  <c r="BF337" i="13" a="1"/>
  <c r="BF337" i="13" s="1"/>
  <c r="BE337" i="13" a="1"/>
  <c r="BE337" i="13" s="1"/>
  <c r="BD337" i="13" a="1"/>
  <c r="BD337" i="13" s="1"/>
  <c r="AX337" i="13"/>
  <c r="AW337" i="13"/>
  <c r="AV337" i="13"/>
  <c r="AU337" i="13"/>
  <c r="AT337" i="13"/>
  <c r="AS337" i="13"/>
  <c r="AR337" i="13"/>
  <c r="AQ337" i="13"/>
  <c r="AP337" i="13"/>
  <c r="AO337" i="13"/>
  <c r="D337" i="13"/>
  <c r="DB336" i="13" a="1"/>
  <c r="DB336" i="13" s="1"/>
  <c r="DA336" i="13" a="1"/>
  <c r="DA336" i="13" s="1"/>
  <c r="CZ336" i="13" a="1"/>
  <c r="CZ336" i="13" s="1"/>
  <c r="CY336" i="13" a="1"/>
  <c r="CY336" i="13" s="1"/>
  <c r="CX336" i="13" a="1"/>
  <c r="CX336" i="13" s="1"/>
  <c r="CW336" i="13" a="1"/>
  <c r="CW336" i="13" s="1"/>
  <c r="CV336" i="13" a="1"/>
  <c r="CV336" i="13" s="1"/>
  <c r="CU336" i="13" a="1"/>
  <c r="CU336" i="13" s="1"/>
  <c r="CT336" i="13" a="1"/>
  <c r="CT336" i="13" s="1"/>
  <c r="CS336" i="13" a="1"/>
  <c r="CS336" i="13" s="1"/>
  <c r="CR336" i="13" a="1"/>
  <c r="CR336" i="13" s="1"/>
  <c r="CQ336" i="13" a="1"/>
  <c r="CQ336" i="13" s="1"/>
  <c r="CO336" i="13" a="1"/>
  <c r="CO336" i="13" s="1"/>
  <c r="CN336" i="13" a="1"/>
  <c r="CN336" i="13" s="1"/>
  <c r="CM336" i="13" a="1"/>
  <c r="CM336" i="13" s="1"/>
  <c r="CL336" i="13" a="1"/>
  <c r="CL336" i="13" s="1"/>
  <c r="CK336" i="13" a="1"/>
  <c r="CK336" i="13" s="1"/>
  <c r="CJ336" i="13" a="1"/>
  <c r="CJ336" i="13" s="1"/>
  <c r="CI336" i="13" a="1"/>
  <c r="CI336" i="13" s="1"/>
  <c r="CH336" i="13" a="1"/>
  <c r="CH336" i="13" s="1"/>
  <c r="CG336" i="13" a="1"/>
  <c r="CG336" i="13" s="1"/>
  <c r="CF336" i="13" a="1"/>
  <c r="CF336" i="13" s="1"/>
  <c r="CE336" i="13" a="1"/>
  <c r="CE336" i="13" s="1"/>
  <c r="CD336" i="13" a="1"/>
  <c r="CD336" i="13" s="1"/>
  <c r="CB336" i="13" a="1"/>
  <c r="CB336" i="13" s="1"/>
  <c r="CA336" i="13" a="1"/>
  <c r="CA336" i="13" s="1"/>
  <c r="BZ336" i="13" a="1"/>
  <c r="BZ336" i="13" s="1"/>
  <c r="BY336" i="13" a="1"/>
  <c r="BY336" i="13" s="1"/>
  <c r="BX336" i="13" a="1"/>
  <c r="BX336" i="13" s="1"/>
  <c r="BV336" i="13" a="1"/>
  <c r="BV336" i="13" s="1"/>
  <c r="BU336" i="13" a="1"/>
  <c r="BU336" i="13" s="1"/>
  <c r="BT336" i="13" a="1"/>
  <c r="BT336" i="13" s="1"/>
  <c r="BS336" i="13" a="1"/>
  <c r="BS336" i="13" s="1"/>
  <c r="BR336" i="13" a="1"/>
  <c r="BR336" i="13" s="1"/>
  <c r="BQ336" i="13" a="1"/>
  <c r="BQ336" i="13" s="1"/>
  <c r="BO336" i="13" a="1"/>
  <c r="BO336" i="13" s="1"/>
  <c r="BN336" i="13" a="1"/>
  <c r="BN336" i="13" s="1"/>
  <c r="BM336" i="13" a="1"/>
  <c r="BM336" i="13" s="1"/>
  <c r="BL336" i="13" a="1"/>
  <c r="BL336" i="13" s="1"/>
  <c r="BK336" i="13" a="1"/>
  <c r="BK336" i="13" s="1"/>
  <c r="BI336" i="13" a="1"/>
  <c r="BI336" i="13" s="1"/>
  <c r="BH336" i="13" a="1"/>
  <c r="BH336" i="13" s="1"/>
  <c r="BG336" i="13" a="1"/>
  <c r="BG336" i="13" s="1"/>
  <c r="BF336" i="13" a="1"/>
  <c r="BF336" i="13" s="1"/>
  <c r="BE336" i="13" a="1"/>
  <c r="BE336" i="13" s="1"/>
  <c r="BD336" i="13" a="1"/>
  <c r="BD336" i="13" s="1"/>
  <c r="AX336" i="13"/>
  <c r="AW336" i="13"/>
  <c r="AV336" i="13"/>
  <c r="AU336" i="13"/>
  <c r="AT336" i="13"/>
  <c r="AS336" i="13"/>
  <c r="AR336" i="13"/>
  <c r="AQ336" i="13"/>
  <c r="AP336" i="13"/>
  <c r="AO336" i="13"/>
  <c r="D336" i="13"/>
  <c r="DB335" i="13" a="1"/>
  <c r="DB335" i="13" s="1"/>
  <c r="DA335" i="13" a="1"/>
  <c r="DA335" i="13" s="1"/>
  <c r="CZ335" i="13" a="1"/>
  <c r="CZ335" i="13" s="1"/>
  <c r="CY335" i="13" a="1"/>
  <c r="CY335" i="13" s="1"/>
  <c r="CX335" i="13" a="1"/>
  <c r="CX335" i="13" s="1"/>
  <c r="CW335" i="13" a="1"/>
  <c r="CW335" i="13" s="1"/>
  <c r="CV335" i="13" a="1"/>
  <c r="CV335" i="13" s="1"/>
  <c r="CU335" i="13" a="1"/>
  <c r="CU335" i="13" s="1"/>
  <c r="CT335" i="13" a="1"/>
  <c r="CT335" i="13" s="1"/>
  <c r="CS335" i="13" a="1"/>
  <c r="CS335" i="13" s="1"/>
  <c r="CR335" i="13" a="1"/>
  <c r="CR335" i="13" s="1"/>
  <c r="CQ335" i="13" a="1"/>
  <c r="CQ335" i="13" s="1"/>
  <c r="CO335" i="13" a="1"/>
  <c r="CO335" i="13" s="1"/>
  <c r="CN335" i="13" a="1"/>
  <c r="CN335" i="13" s="1"/>
  <c r="CM335" i="13" a="1"/>
  <c r="CM335" i="13" s="1"/>
  <c r="CL335" i="13" a="1"/>
  <c r="CL335" i="13" s="1"/>
  <c r="CK335" i="13" a="1"/>
  <c r="CK335" i="13" s="1"/>
  <c r="CJ335" i="13" a="1"/>
  <c r="CJ335" i="13" s="1"/>
  <c r="CI335" i="13" a="1"/>
  <c r="CI335" i="13" s="1"/>
  <c r="CH335" i="13" a="1"/>
  <c r="CH335" i="13" s="1"/>
  <c r="CG335" i="13" a="1"/>
  <c r="CG335" i="13" s="1"/>
  <c r="CF335" i="13" a="1"/>
  <c r="CF335" i="13" s="1"/>
  <c r="CE335" i="13" a="1"/>
  <c r="CE335" i="13" s="1"/>
  <c r="CD335" i="13" a="1"/>
  <c r="CD335" i="13" s="1"/>
  <c r="CB335" i="13" a="1"/>
  <c r="CB335" i="13" s="1"/>
  <c r="CA335" i="13" a="1"/>
  <c r="CA335" i="13" s="1"/>
  <c r="BY335" i="13" a="1"/>
  <c r="BY335" i="13" s="1"/>
  <c r="BX335" i="13" a="1"/>
  <c r="BX335" i="13" s="1"/>
  <c r="BV335" i="13" a="1"/>
  <c r="BV335" i="13" s="1"/>
  <c r="BU335" i="13" a="1"/>
  <c r="BU335" i="13" s="1"/>
  <c r="BT335" i="13" a="1"/>
  <c r="BT335" i="13" s="1"/>
  <c r="BS335" i="13" a="1"/>
  <c r="BS335" i="13" s="1"/>
  <c r="BR335" i="13" a="1"/>
  <c r="BR335" i="13" s="1"/>
  <c r="BQ335" i="13" a="1"/>
  <c r="BQ335" i="13" s="1"/>
  <c r="BO335" i="13" a="1"/>
  <c r="BO335" i="13" s="1"/>
  <c r="BN335" i="13" a="1"/>
  <c r="BN335" i="13" s="1"/>
  <c r="BL335" i="13" a="1"/>
  <c r="BL335" i="13" s="1"/>
  <c r="BK335" i="13" a="1"/>
  <c r="BK335" i="13" s="1"/>
  <c r="BI335" i="13" a="1"/>
  <c r="BI335" i="13" s="1"/>
  <c r="BH335" i="13" a="1"/>
  <c r="BH335" i="13" s="1"/>
  <c r="BG335" i="13" a="1"/>
  <c r="BG335" i="13" s="1"/>
  <c r="BF335" i="13" a="1"/>
  <c r="BF335" i="13" s="1"/>
  <c r="BE335" i="13" a="1"/>
  <c r="BE335" i="13" s="1"/>
  <c r="BD335" i="13" a="1"/>
  <c r="BD335" i="13" s="1"/>
  <c r="AX335" i="13"/>
  <c r="AW335" i="13"/>
  <c r="AV335" i="13"/>
  <c r="AU335" i="13"/>
  <c r="AT335" i="13"/>
  <c r="AS335" i="13"/>
  <c r="AR335" i="13"/>
  <c r="AQ335" i="13"/>
  <c r="AP335" i="13"/>
  <c r="AO335" i="13"/>
  <c r="D335" i="13"/>
  <c r="DB334" i="13" a="1"/>
  <c r="DB334" i="13" s="1"/>
  <c r="DA334" i="13" a="1"/>
  <c r="DA334" i="13" s="1"/>
  <c r="CZ334" i="13" a="1"/>
  <c r="CZ334" i="13" s="1"/>
  <c r="CY334" i="13" a="1"/>
  <c r="CY334" i="13" s="1"/>
  <c r="CX334" i="13" a="1"/>
  <c r="CX334" i="13" s="1"/>
  <c r="CW334" i="13" a="1"/>
  <c r="CW334" i="13" s="1"/>
  <c r="CV334" i="13" a="1"/>
  <c r="CV334" i="13" s="1"/>
  <c r="CU334" i="13" a="1"/>
  <c r="CU334" i="13" s="1"/>
  <c r="CT334" i="13" a="1"/>
  <c r="CT334" i="13" s="1"/>
  <c r="CS334" i="13" a="1"/>
  <c r="CS334" i="13" s="1"/>
  <c r="CR334" i="13" a="1"/>
  <c r="CR334" i="13" s="1"/>
  <c r="CQ334" i="13" a="1"/>
  <c r="CQ334" i="13" s="1"/>
  <c r="CO334" i="13" a="1"/>
  <c r="CO334" i="13" s="1"/>
  <c r="CN334" i="13" a="1"/>
  <c r="CN334" i="13" s="1"/>
  <c r="CM334" i="13" a="1"/>
  <c r="CM334" i="13" s="1"/>
  <c r="CL334" i="13" a="1"/>
  <c r="CL334" i="13" s="1"/>
  <c r="CK334" i="13" a="1"/>
  <c r="CK334" i="13" s="1"/>
  <c r="CJ334" i="13" a="1"/>
  <c r="CJ334" i="13" s="1"/>
  <c r="CI334" i="13" a="1"/>
  <c r="CI334" i="13" s="1"/>
  <c r="CH334" i="13" a="1"/>
  <c r="CH334" i="13" s="1"/>
  <c r="CG334" i="13" a="1"/>
  <c r="CG334" i="13" s="1"/>
  <c r="CF334" i="13" a="1"/>
  <c r="CF334" i="13" s="1"/>
  <c r="CE334" i="13" a="1"/>
  <c r="CE334" i="13" s="1"/>
  <c r="CD334" i="13" a="1"/>
  <c r="CD334" i="13" s="1"/>
  <c r="CB334" i="13" a="1"/>
  <c r="CB334" i="13" s="1"/>
  <c r="CA334" i="13" a="1"/>
  <c r="CA334" i="13" s="1"/>
  <c r="BZ334" i="13" a="1"/>
  <c r="BZ334" i="13" s="1"/>
  <c r="BY334" i="13" a="1"/>
  <c r="BY334" i="13" s="1"/>
  <c r="BX334" i="13" a="1"/>
  <c r="BX334" i="13" s="1"/>
  <c r="BW334" i="13" a="1"/>
  <c r="BW334" i="13" s="1"/>
  <c r="BV334" i="13" a="1"/>
  <c r="BV334" i="13" s="1"/>
  <c r="BU334" i="13" a="1"/>
  <c r="BU334" i="13" s="1"/>
  <c r="BT334" i="13" a="1"/>
  <c r="BT334" i="13" s="1"/>
  <c r="BS334" i="13" a="1"/>
  <c r="BS334" i="13" s="1"/>
  <c r="BO334" i="13" a="1"/>
  <c r="BO334" i="13" s="1"/>
  <c r="BN334" i="13" a="1"/>
  <c r="BN334" i="13" s="1"/>
  <c r="BM334" i="13" a="1"/>
  <c r="BM334" i="13" s="1"/>
  <c r="BL334" i="13" a="1"/>
  <c r="BL334" i="13" s="1"/>
  <c r="BK334" i="13" a="1"/>
  <c r="BK334" i="13" s="1"/>
  <c r="BJ334" i="13" a="1"/>
  <c r="BJ334" i="13" s="1"/>
  <c r="BI334" i="13" a="1"/>
  <c r="BI334" i="13" s="1"/>
  <c r="BH334" i="13" a="1"/>
  <c r="BH334" i="13" s="1"/>
  <c r="BG334" i="13" a="1"/>
  <c r="BG334" i="13" s="1"/>
  <c r="BF334" i="13" a="1"/>
  <c r="BF334" i="13" s="1"/>
  <c r="AX334" i="13"/>
  <c r="AW334" i="13"/>
  <c r="AV334" i="13"/>
  <c r="AU334" i="13"/>
  <c r="AT334" i="13"/>
  <c r="AS334" i="13"/>
  <c r="AR334" i="13"/>
  <c r="AQ334" i="13"/>
  <c r="AP334" i="13"/>
  <c r="AO334" i="13"/>
  <c r="D334" i="13"/>
  <c r="AN329" i="13"/>
  <c r="BO329" i="13" s="1" a="1"/>
  <c r="BO329" i="13" s="1"/>
  <c r="AM329" i="13"/>
  <c r="BN329" i="13" s="1" a="1"/>
  <c r="BN329" i="13" s="1"/>
  <c r="AL329" i="13"/>
  <c r="BZ329" i="13" s="1" a="1"/>
  <c r="BZ329" i="13" s="1"/>
  <c r="AK329" i="13"/>
  <c r="CY329" i="13" s="1" a="1"/>
  <c r="CY329" i="13" s="1"/>
  <c r="AJ329" i="13"/>
  <c r="BK329" i="13" s="1" a="1"/>
  <c r="BK329" i="13" s="1"/>
  <c r="AI329" i="13"/>
  <c r="BJ329" i="13" s="1" a="1"/>
  <c r="BJ329" i="13" s="1"/>
  <c r="AH329" i="13"/>
  <c r="BV329" i="13" s="1" a="1"/>
  <c r="BV329" i="13" s="1"/>
  <c r="AG329" i="13"/>
  <c r="CU329" i="13" s="1" a="1"/>
  <c r="CU329" i="13" s="1"/>
  <c r="AF329" i="13"/>
  <c r="BG329" i="13" s="1" a="1"/>
  <c r="BG329" i="13" s="1"/>
  <c r="AE329" i="13"/>
  <c r="BF329" i="13" s="1" a="1"/>
  <c r="BF329" i="13" s="1"/>
  <c r="AD329" i="13"/>
  <c r="BR329" i="13" s="1" a="1"/>
  <c r="BR329" i="13" s="1"/>
  <c r="AC329" i="13"/>
  <c r="CQ329" i="13" s="1" a="1"/>
  <c r="CQ329" i="13" s="1"/>
  <c r="AN328" i="13"/>
  <c r="BO328" i="13" s="1" a="1"/>
  <c r="BO328" i="13" s="1"/>
  <c r="AM328" i="13"/>
  <c r="BN328" i="13" s="1" a="1"/>
  <c r="BN328" i="13" s="1"/>
  <c r="AL328" i="13"/>
  <c r="BM328" i="13" s="1" a="1"/>
  <c r="BM328" i="13" s="1"/>
  <c r="AK328" i="13"/>
  <c r="CL328" i="13" s="1" a="1"/>
  <c r="CL328" i="13" s="1"/>
  <c r="AJ328" i="13"/>
  <c r="BK328" i="13" s="1" a="1"/>
  <c r="BK328" i="13" s="1"/>
  <c r="AI328" i="13"/>
  <c r="BJ328" i="13" s="1" a="1"/>
  <c r="BJ328" i="13" s="1"/>
  <c r="AH328" i="13"/>
  <c r="BI328" i="13" s="1" a="1"/>
  <c r="BI328" i="13" s="1"/>
  <c r="AG328" i="13"/>
  <c r="CH328" i="13" s="1" a="1"/>
  <c r="CH328" i="13" s="1"/>
  <c r="AF328" i="13"/>
  <c r="BG328" i="13" s="1" a="1"/>
  <c r="BG328" i="13" s="1"/>
  <c r="AE328" i="13"/>
  <c r="BF328" i="13" s="1" a="1"/>
  <c r="BF328" i="13" s="1"/>
  <c r="AD328" i="13"/>
  <c r="BE328" i="13" s="1" a="1"/>
  <c r="BE328" i="13" s="1"/>
  <c r="AC328" i="13"/>
  <c r="CD328" i="13" s="1" a="1"/>
  <c r="CD328" i="13" s="1"/>
  <c r="AN327" i="13"/>
  <c r="DB327" i="13" s="1" a="1"/>
  <c r="DB327" i="13" s="1"/>
  <c r="AM327" i="13"/>
  <c r="BN327" i="13" s="1" a="1"/>
  <c r="BN327" i="13" s="1"/>
  <c r="AL327" i="13"/>
  <c r="BM327" i="13" s="1" a="1"/>
  <c r="BM327" i="13" s="1"/>
  <c r="AK327" i="13"/>
  <c r="AJ327" i="13"/>
  <c r="CX327" i="13" s="1" a="1"/>
  <c r="CX327" i="13" s="1"/>
  <c r="AI327" i="13"/>
  <c r="BJ327" i="13" s="1" a="1"/>
  <c r="BJ327" i="13" s="1"/>
  <c r="AH327" i="13"/>
  <c r="BI327" i="13" s="1" a="1"/>
  <c r="BI327" i="13" s="1"/>
  <c r="AG327" i="13"/>
  <c r="BU327" i="13" s="1" a="1"/>
  <c r="BU327" i="13" s="1"/>
  <c r="AF327" i="13"/>
  <c r="CT327" i="13" s="1" a="1"/>
  <c r="CT327" i="13" s="1"/>
  <c r="AE327" i="13"/>
  <c r="BF327" i="13" s="1" a="1"/>
  <c r="BF327" i="13" s="1"/>
  <c r="AD327" i="13"/>
  <c r="BE327" i="13" s="1" a="1"/>
  <c r="BE327" i="13" s="1"/>
  <c r="AC327" i="13"/>
  <c r="BQ327" i="13" s="1" a="1"/>
  <c r="BQ327" i="13" s="1"/>
  <c r="AN326" i="13"/>
  <c r="CO326" i="13" s="1" a="1"/>
  <c r="CO326" i="13" s="1"/>
  <c r="AM326" i="13"/>
  <c r="BN326" i="13" s="1" a="1"/>
  <c r="BN326" i="13" s="1"/>
  <c r="AL326" i="13"/>
  <c r="BM326" i="13" s="1" a="1"/>
  <c r="BM326" i="13" s="1"/>
  <c r="AK326" i="13"/>
  <c r="AJ326" i="13"/>
  <c r="CK326" i="13" s="1" a="1"/>
  <c r="CK326" i="13" s="1"/>
  <c r="AI326" i="13"/>
  <c r="BJ326" i="13" s="1" a="1"/>
  <c r="BJ326" i="13" s="1"/>
  <c r="AH326" i="13"/>
  <c r="BI326" i="13" s="1" a="1"/>
  <c r="BI326" i="13" s="1"/>
  <c r="AG326" i="13"/>
  <c r="BH326" i="13" s="1" a="1"/>
  <c r="BH326" i="13" s="1"/>
  <c r="AF326" i="13"/>
  <c r="CG326" i="13" s="1" a="1"/>
  <c r="CG326" i="13" s="1"/>
  <c r="AE326" i="13"/>
  <c r="BF326" i="13" s="1" a="1"/>
  <c r="BF326" i="13" s="1"/>
  <c r="AD326" i="13"/>
  <c r="BE326" i="13" s="1" a="1"/>
  <c r="BE326" i="13" s="1"/>
  <c r="AC326" i="13"/>
  <c r="BD326" i="13" s="1" a="1"/>
  <c r="BD326" i="13" s="1"/>
  <c r="AN325" i="13"/>
  <c r="CB325" i="13" s="1" a="1"/>
  <c r="CB325" i="13" s="1"/>
  <c r="AM325" i="13"/>
  <c r="DA325" i="13" s="1" a="1"/>
  <c r="DA325" i="13" s="1"/>
  <c r="AL325" i="13"/>
  <c r="BM325" i="13" s="1" a="1"/>
  <c r="BM325" i="13" s="1"/>
  <c r="AK325" i="13"/>
  <c r="AJ325" i="13"/>
  <c r="BX325" i="13" s="1" a="1"/>
  <c r="BX325" i="13" s="1"/>
  <c r="AI325" i="13"/>
  <c r="CW325" i="13" s="1" a="1"/>
  <c r="CW325" i="13" s="1"/>
  <c r="AH325" i="13"/>
  <c r="BI325" i="13" s="1" a="1"/>
  <c r="BI325" i="13" s="1"/>
  <c r="AG325" i="13"/>
  <c r="BH325" i="13" s="1" a="1"/>
  <c r="BH325" i="13" s="1"/>
  <c r="AF325" i="13"/>
  <c r="BT325" i="13" s="1" a="1"/>
  <c r="BT325" i="13" s="1"/>
  <c r="AE325" i="13"/>
  <c r="CS325" i="13" s="1" a="1"/>
  <c r="CS325" i="13" s="1"/>
  <c r="AD325" i="13"/>
  <c r="BE325" i="13" s="1" a="1"/>
  <c r="BE325" i="13" s="1"/>
  <c r="AC325" i="13"/>
  <c r="BD325" i="13" s="1" a="1"/>
  <c r="BD325" i="13" s="1"/>
  <c r="AN324" i="13"/>
  <c r="BO324" i="13" s="1" a="1"/>
  <c r="BO324" i="13" s="1"/>
  <c r="AM324" i="13"/>
  <c r="DA324" i="13" s="1" a="1"/>
  <c r="DA324" i="13" s="1"/>
  <c r="AL324" i="13"/>
  <c r="BM324" i="13" s="1" a="1"/>
  <c r="BM324" i="13" s="1"/>
  <c r="AK324" i="13"/>
  <c r="AJ324" i="13"/>
  <c r="BK324" i="13" s="1" a="1"/>
  <c r="BK324" i="13" s="1"/>
  <c r="AI324" i="13"/>
  <c r="CW324" i="13" s="1" a="1"/>
  <c r="CW324" i="13" s="1"/>
  <c r="AH324" i="13"/>
  <c r="BI324" i="13" s="1" a="1"/>
  <c r="BI324" i="13" s="1"/>
  <c r="AG324" i="13"/>
  <c r="AF324" i="13"/>
  <c r="BG324" i="13" s="1" a="1"/>
  <c r="BG324" i="13" s="1"/>
  <c r="AE324" i="13"/>
  <c r="CS324" i="13" s="1" a="1"/>
  <c r="CS324" i="13" s="1"/>
  <c r="AD324" i="13"/>
  <c r="BE324" i="13" s="1" a="1"/>
  <c r="BE324" i="13" s="1"/>
  <c r="AC324" i="13"/>
  <c r="CQ324" i="13" s="1" a="1"/>
  <c r="CQ324" i="13" s="1"/>
  <c r="AN323" i="13"/>
  <c r="AM323" i="13"/>
  <c r="BN323" i="13" s="1" a="1"/>
  <c r="BN323" i="13" s="1"/>
  <c r="AL323" i="13"/>
  <c r="CZ323" i="13" s="1" a="1"/>
  <c r="CZ323" i="13" s="1"/>
  <c r="AK323" i="13"/>
  <c r="CY323" i="13" s="1" a="1"/>
  <c r="CY323" i="13" s="1"/>
  <c r="AJ323" i="13"/>
  <c r="AI323" i="13"/>
  <c r="AH323" i="13"/>
  <c r="CI323" i="13" s="1" a="1"/>
  <c r="CI323" i="13" s="1"/>
  <c r="AG323" i="13"/>
  <c r="CH323" i="13" s="1" a="1"/>
  <c r="CH323" i="13" s="1"/>
  <c r="AF323" i="13"/>
  <c r="AE323" i="13"/>
  <c r="BF323" i="13" s="1" a="1"/>
  <c r="BF323" i="13" s="1"/>
  <c r="AD323" i="13"/>
  <c r="CR323" i="13" s="1" a="1"/>
  <c r="CR323" i="13" s="1"/>
  <c r="AC323" i="13"/>
  <c r="CQ323" i="13" s="1" a="1"/>
  <c r="CQ323" i="13" s="1"/>
  <c r="AN322" i="13"/>
  <c r="AM322" i="13"/>
  <c r="AL322" i="13"/>
  <c r="CZ322" i="13" s="1" a="1"/>
  <c r="CZ322" i="13" s="1"/>
  <c r="AK322" i="13"/>
  <c r="AJ322" i="13"/>
  <c r="CX322" i="13" s="1" a="1"/>
  <c r="CX322" i="13" s="1"/>
  <c r="AI322" i="13"/>
  <c r="BJ322" i="13" s="1" a="1"/>
  <c r="BJ322" i="13" s="1"/>
  <c r="AH322" i="13"/>
  <c r="CV322" i="13" s="1" a="1"/>
  <c r="CV322" i="13" s="1"/>
  <c r="AG322" i="13"/>
  <c r="BH322" i="13" s="1" a="1"/>
  <c r="BH322" i="13" s="1"/>
  <c r="AF322" i="13"/>
  <c r="AE322" i="13"/>
  <c r="AD322" i="13"/>
  <c r="CR322" i="13" s="1" a="1"/>
  <c r="CR322" i="13" s="1"/>
  <c r="AC322" i="13"/>
  <c r="BD322" i="13" s="1" a="1"/>
  <c r="BD322" i="13" s="1"/>
  <c r="AN321" i="13"/>
  <c r="CO321" i="13" s="1" a="1"/>
  <c r="CO321" i="13" s="1"/>
  <c r="AM321" i="13"/>
  <c r="AL321" i="13"/>
  <c r="BZ321" i="13" s="1" a="1"/>
  <c r="BZ321" i="13" s="1"/>
  <c r="AK321" i="13"/>
  <c r="AJ321" i="13"/>
  <c r="CK321" i="13" s="1" a="1"/>
  <c r="CK321" i="13" s="1"/>
  <c r="AI321" i="13"/>
  <c r="AH321" i="13"/>
  <c r="AG321" i="13"/>
  <c r="CU321" i="13" s="1" a="1"/>
  <c r="CU321" i="13" s="1"/>
  <c r="AF321" i="13"/>
  <c r="CG321" i="13" s="1" a="1"/>
  <c r="CG321" i="13" s="1"/>
  <c r="AE321" i="13"/>
  <c r="AD321" i="13"/>
  <c r="BR321" i="13" s="1" a="1"/>
  <c r="BR321" i="13" s="1"/>
  <c r="AC321" i="13"/>
  <c r="BQ321" i="13" s="1" a="1"/>
  <c r="BQ321" i="13" s="1"/>
  <c r="AN320" i="13"/>
  <c r="BO320" i="13" s="1" a="1"/>
  <c r="BO320" i="13" s="1"/>
  <c r="AM320" i="13"/>
  <c r="AL320" i="13"/>
  <c r="AK320" i="13"/>
  <c r="CY320" i="13" s="1" a="1"/>
  <c r="CY320" i="13" s="1"/>
  <c r="AJ320" i="13"/>
  <c r="BK320" i="13" s="1" a="1"/>
  <c r="BK320" i="13" s="1"/>
  <c r="AI320" i="13"/>
  <c r="CW320" i="13" s="1" a="1"/>
  <c r="CW320" i="13" s="1"/>
  <c r="AH320" i="13"/>
  <c r="AG320" i="13"/>
  <c r="CU320" i="13" s="1" a="1"/>
  <c r="CU320" i="13" s="1"/>
  <c r="AF320" i="13"/>
  <c r="BG320" i="13" s="1" a="1"/>
  <c r="BG320" i="13" s="1"/>
  <c r="AE320" i="13"/>
  <c r="AD320" i="13"/>
  <c r="AC320" i="13"/>
  <c r="CQ320" i="13" s="1" a="1"/>
  <c r="CQ320" i="13" s="1"/>
  <c r="AN319" i="13"/>
  <c r="CB319" i="13" s="1" a="1"/>
  <c r="CB319" i="13" s="1"/>
  <c r="AM319" i="13"/>
  <c r="CN319" i="13" s="1" a="1"/>
  <c r="CN319" i="13" s="1"/>
  <c r="AL319" i="13"/>
  <c r="AK319" i="13"/>
  <c r="AJ319" i="13"/>
  <c r="BK319" i="13" s="1" a="1"/>
  <c r="BK319" i="13" s="1"/>
  <c r="AI319" i="13"/>
  <c r="AH319" i="13"/>
  <c r="AG319" i="13"/>
  <c r="BH319" i="13" s="1" a="1"/>
  <c r="BH319" i="13" s="1"/>
  <c r="AF319" i="13"/>
  <c r="BT319" i="13" s="1" a="1"/>
  <c r="BT319" i="13" s="1"/>
  <c r="AE319" i="13"/>
  <c r="CF319" i="13" s="1" a="1"/>
  <c r="CF319" i="13" s="1"/>
  <c r="AD319" i="13"/>
  <c r="AC319" i="13"/>
  <c r="BQ319" i="13" s="1" a="1"/>
  <c r="BQ319" i="13" s="1"/>
  <c r="AN318" i="13"/>
  <c r="DB318" i="13" s="1" a="1"/>
  <c r="DB318" i="13" s="1"/>
  <c r="AM318" i="13"/>
  <c r="BN318" i="13" s="1" a="1"/>
  <c r="BN318" i="13" s="1"/>
  <c r="AL318" i="13"/>
  <c r="CZ318" i="13" s="1" a="1"/>
  <c r="CZ318" i="13" s="1"/>
  <c r="AK318" i="13"/>
  <c r="AJ318" i="13"/>
  <c r="CX318" i="13" s="1" a="1"/>
  <c r="CX318" i="13" s="1"/>
  <c r="AI318" i="13"/>
  <c r="BJ318" i="13" s="1" a="1"/>
  <c r="BJ318" i="13" s="1"/>
  <c r="AH318" i="13"/>
  <c r="CV318" i="13" s="1" a="1"/>
  <c r="CV318" i="13" s="1"/>
  <c r="AG318" i="13"/>
  <c r="BH318" i="13" s="1" a="1"/>
  <c r="BH318" i="13" s="1"/>
  <c r="AF318" i="13"/>
  <c r="CT318" i="13" s="1" a="1"/>
  <c r="CT318" i="13" s="1"/>
  <c r="AE318" i="13"/>
  <c r="BF318" i="13" s="1" a="1"/>
  <c r="BF318" i="13" s="1"/>
  <c r="AD318" i="13"/>
  <c r="CR318" i="13" s="1" a="1"/>
  <c r="CR318" i="13" s="1"/>
  <c r="AC318" i="13"/>
  <c r="AN317" i="13"/>
  <c r="CB317" i="13" s="1" a="1"/>
  <c r="CB317" i="13" s="1"/>
  <c r="AM317" i="13"/>
  <c r="CA317" i="13" s="1" a="1"/>
  <c r="CA317" i="13" s="1"/>
  <c r="AL317" i="13"/>
  <c r="CM317" i="13" s="1" a="1"/>
  <c r="CM317" i="13" s="1"/>
  <c r="AK317" i="13"/>
  <c r="AJ317" i="13"/>
  <c r="BX317" i="13" s="1" a="1"/>
  <c r="BX317" i="13" s="1"/>
  <c r="AI317" i="13"/>
  <c r="CJ317" i="13" s="1" a="1"/>
  <c r="CJ317" i="13" s="1"/>
  <c r="AH317" i="13"/>
  <c r="CI317" i="13" s="1" a="1"/>
  <c r="CI317" i="13" s="1"/>
  <c r="AG317" i="13"/>
  <c r="AF317" i="13"/>
  <c r="BT317" i="13" s="1" a="1"/>
  <c r="BT317" i="13" s="1"/>
  <c r="AE317" i="13"/>
  <c r="BS317" i="13" s="1" a="1"/>
  <c r="BS317" i="13" s="1"/>
  <c r="AD317" i="13"/>
  <c r="CE317" i="13" s="1" a="1"/>
  <c r="CE317" i="13" s="1"/>
  <c r="AC317" i="13"/>
  <c r="AN316" i="13"/>
  <c r="BO316" i="13" s="1" a="1"/>
  <c r="BO316" i="13" s="1"/>
  <c r="AM316" i="13"/>
  <c r="DA316" i="13" s="1" a="1"/>
  <c r="DA316" i="13" s="1"/>
  <c r="AL316" i="13"/>
  <c r="BM316" i="13" s="1" a="1"/>
  <c r="BM316" i="13" s="1"/>
  <c r="AK316" i="13"/>
  <c r="CY316" i="13" s="1" a="1"/>
  <c r="CY316" i="13" s="1"/>
  <c r="AJ316" i="13"/>
  <c r="BK316" i="13" s="1" a="1"/>
  <c r="BK316" i="13" s="1"/>
  <c r="AI316" i="13"/>
  <c r="CW316" i="13" s="1" a="1"/>
  <c r="CW316" i="13" s="1"/>
  <c r="AH316" i="13"/>
  <c r="BI316" i="13" s="1" a="1"/>
  <c r="BI316" i="13" s="1"/>
  <c r="AG316" i="13"/>
  <c r="AF316" i="13"/>
  <c r="BG316" i="13" s="1" a="1"/>
  <c r="BG316" i="13" s="1"/>
  <c r="AE316" i="13"/>
  <c r="CS316" i="13" s="1" a="1"/>
  <c r="CS316" i="13" s="1"/>
  <c r="AD316" i="13"/>
  <c r="BE316" i="13" s="1" a="1"/>
  <c r="BE316" i="13" s="1"/>
  <c r="AC316" i="13"/>
  <c r="CQ316" i="13" s="1" a="1"/>
  <c r="CQ316" i="13" s="1"/>
  <c r="AN315" i="13"/>
  <c r="AM315" i="13"/>
  <c r="BN315" i="13" s="1" a="1"/>
  <c r="BN315" i="13" s="1"/>
  <c r="AL315" i="13"/>
  <c r="CZ315" i="13" s="1" a="1"/>
  <c r="CZ315" i="13" s="1"/>
  <c r="AK315" i="13"/>
  <c r="CY315" i="13" s="1" a="1"/>
  <c r="CY315" i="13" s="1"/>
  <c r="AJ315" i="13"/>
  <c r="AI315" i="13"/>
  <c r="AH315" i="13"/>
  <c r="CI315" i="13" s="1" a="1"/>
  <c r="CI315" i="13" s="1"/>
  <c r="AG315" i="13"/>
  <c r="CH315" i="13" s="1" a="1"/>
  <c r="CH315" i="13" s="1"/>
  <c r="AF315" i="13"/>
  <c r="AE315" i="13"/>
  <c r="BF315" i="13" s="1" a="1"/>
  <c r="BF315" i="13" s="1"/>
  <c r="AD315" i="13"/>
  <c r="CR315" i="13" s="1" a="1"/>
  <c r="CR315" i="13" s="1"/>
  <c r="AC315" i="13"/>
  <c r="CQ315" i="13" s="1" a="1"/>
  <c r="CQ315" i="13" s="1"/>
  <c r="AN314" i="13"/>
  <c r="AM314" i="13"/>
  <c r="AL314" i="13"/>
  <c r="CZ314" i="13" s="1" a="1"/>
  <c r="CZ314" i="13" s="1"/>
  <c r="AK314" i="13"/>
  <c r="AJ314" i="13"/>
  <c r="CX314" i="13" s="1" a="1"/>
  <c r="CX314" i="13" s="1"/>
  <c r="AI314" i="13"/>
  <c r="BJ314" i="13" s="1" a="1"/>
  <c r="BJ314" i="13" s="1"/>
  <c r="AH314" i="13"/>
  <c r="CV314" i="13" s="1" a="1"/>
  <c r="CV314" i="13" s="1"/>
  <c r="AG314" i="13"/>
  <c r="BH314" i="13" s="1" a="1"/>
  <c r="BH314" i="13" s="1"/>
  <c r="AF314" i="13"/>
  <c r="AE314" i="13"/>
  <c r="AD314" i="13"/>
  <c r="CR314" i="13" s="1" a="1"/>
  <c r="CR314" i="13" s="1"/>
  <c r="AC314" i="13"/>
  <c r="BD314" i="13" s="1" a="1"/>
  <c r="BD314" i="13" s="1"/>
  <c r="AN313" i="13"/>
  <c r="CO313" i="13" s="1" a="1"/>
  <c r="CO313" i="13" s="1"/>
  <c r="AM313" i="13"/>
  <c r="AL313" i="13"/>
  <c r="BZ313" i="13" s="1" a="1"/>
  <c r="BZ313" i="13" s="1"/>
  <c r="AK313" i="13"/>
  <c r="AJ313" i="13"/>
  <c r="CK313" i="13" s="1" a="1"/>
  <c r="CK313" i="13" s="1"/>
  <c r="AI313" i="13"/>
  <c r="AH313" i="13"/>
  <c r="AG313" i="13"/>
  <c r="CU313" i="13" s="1" a="1"/>
  <c r="CU313" i="13" s="1"/>
  <c r="AF313" i="13"/>
  <c r="CG313" i="13" s="1" a="1"/>
  <c r="CG313" i="13" s="1"/>
  <c r="AE313" i="13"/>
  <c r="AD313" i="13"/>
  <c r="BR313" i="13" s="1" a="1"/>
  <c r="BR313" i="13" s="1"/>
  <c r="AC313" i="13"/>
  <c r="BQ313" i="13" s="1" a="1"/>
  <c r="BQ313" i="13" s="1"/>
  <c r="AN312" i="13"/>
  <c r="BO312" i="13" s="1" a="1"/>
  <c r="BO312" i="13" s="1"/>
  <c r="AM312" i="13"/>
  <c r="AL312" i="13"/>
  <c r="AK312" i="13"/>
  <c r="CY312" i="13" s="1" a="1"/>
  <c r="CY312" i="13" s="1"/>
  <c r="AJ312" i="13"/>
  <c r="BK312" i="13" s="1" a="1"/>
  <c r="BK312" i="13" s="1"/>
  <c r="AI312" i="13"/>
  <c r="CW312" i="13" s="1" a="1"/>
  <c r="CW312" i="13" s="1"/>
  <c r="AH312" i="13"/>
  <c r="AG312" i="13"/>
  <c r="CU312" i="13" s="1" a="1"/>
  <c r="CU312" i="13" s="1"/>
  <c r="AF312" i="13"/>
  <c r="BG312" i="13" s="1" a="1"/>
  <c r="BG312" i="13" s="1"/>
  <c r="AE312" i="13"/>
  <c r="AD312" i="13"/>
  <c r="AC312" i="13"/>
  <c r="CQ312" i="13" s="1" a="1"/>
  <c r="CQ312" i="13" s="1"/>
  <c r="AN310" i="13"/>
  <c r="DB310" i="13" s="1" a="1"/>
  <c r="DB310" i="13" s="1"/>
  <c r="AM310" i="13"/>
  <c r="BN310" i="13" s="1" a="1"/>
  <c r="BN310" i="13" s="1"/>
  <c r="AL310" i="13"/>
  <c r="CZ310" i="13" s="1" a="1"/>
  <c r="CZ310" i="13" s="1"/>
  <c r="AK310" i="13"/>
  <c r="BL310" i="13" s="1" a="1"/>
  <c r="BL310" i="13" s="1"/>
  <c r="AJ310" i="13"/>
  <c r="CX310" i="13" s="1" a="1"/>
  <c r="CX310" i="13" s="1"/>
  <c r="AI310" i="13"/>
  <c r="BJ310" i="13" s="1" a="1"/>
  <c r="BJ310" i="13" s="1"/>
  <c r="AH310" i="13"/>
  <c r="AG310" i="13"/>
  <c r="BH310" i="13" s="1" a="1"/>
  <c r="BH310" i="13" s="1"/>
  <c r="AF310" i="13"/>
  <c r="CT310" i="13" s="1" a="1"/>
  <c r="CT310" i="13" s="1"/>
  <c r="AE310" i="13"/>
  <c r="BF310" i="13" s="1" a="1"/>
  <c r="BF310" i="13" s="1"/>
  <c r="AD310" i="13"/>
  <c r="CR310" i="13" s="1" a="1"/>
  <c r="CR310" i="13" s="1"/>
  <c r="AC310" i="13"/>
  <c r="BD310" i="13" s="1" a="1"/>
  <c r="BD310" i="13" s="1"/>
  <c r="AN309" i="13"/>
  <c r="CB309" i="13" s="1" a="1"/>
  <c r="CB309" i="13" s="1"/>
  <c r="AM309" i="13"/>
  <c r="BN309" i="13" s="1" a="1"/>
  <c r="BN309" i="13" s="1"/>
  <c r="AL309" i="13"/>
  <c r="AK309" i="13"/>
  <c r="AJ309" i="13"/>
  <c r="AI309" i="13"/>
  <c r="BW309" i="13" s="1" a="1"/>
  <c r="BW309" i="13" s="1"/>
  <c r="AH309" i="13"/>
  <c r="CI309" i="13" s="1" a="1"/>
  <c r="CI309" i="13" s="1"/>
  <c r="AG309" i="13"/>
  <c r="AF309" i="13"/>
  <c r="BT309" i="13" s="1" a="1"/>
  <c r="BT309" i="13" s="1"/>
  <c r="AE309" i="13"/>
  <c r="BF309" i="13" s="1" a="1"/>
  <c r="BF309" i="13" s="1"/>
  <c r="AD309" i="13"/>
  <c r="AC309" i="13"/>
  <c r="AN308" i="13"/>
  <c r="BO308" i="13" s="1" a="1"/>
  <c r="BO308" i="13" s="1"/>
  <c r="AM308" i="13"/>
  <c r="DA308" i="13" s="1" a="1"/>
  <c r="DA308" i="13" s="1"/>
  <c r="AL308" i="13"/>
  <c r="AK308" i="13"/>
  <c r="CY308" i="13" s="1" a="1"/>
  <c r="CY308" i="13" s="1"/>
  <c r="AJ308" i="13"/>
  <c r="AI308" i="13"/>
  <c r="CW308" i="13" s="1" a="1"/>
  <c r="CW308" i="13" s="1"/>
  <c r="AH308" i="13"/>
  <c r="BI308" i="13" s="1" a="1"/>
  <c r="BI308" i="13" s="1"/>
  <c r="AG308" i="13"/>
  <c r="AF308" i="13"/>
  <c r="BG308" i="13" s="1" a="1"/>
  <c r="BG308" i="13" s="1"/>
  <c r="AE308" i="13"/>
  <c r="CS308" i="13" s="1" a="1"/>
  <c r="CS308" i="13" s="1"/>
  <c r="AD308" i="13"/>
  <c r="BE308" i="13" s="1" a="1"/>
  <c r="BE308" i="13" s="1"/>
  <c r="AC308" i="13"/>
  <c r="CQ308" i="13" s="1" a="1"/>
  <c r="CQ308" i="13" s="1"/>
  <c r="AN307" i="13"/>
  <c r="AM307" i="13"/>
  <c r="AL307" i="13"/>
  <c r="AK307" i="13"/>
  <c r="AJ307" i="13"/>
  <c r="AI307" i="13"/>
  <c r="AH307" i="13"/>
  <c r="AG307" i="13"/>
  <c r="AF307" i="13"/>
  <c r="BG307" i="13" s="1" a="1"/>
  <c r="BG307" i="13" s="1"/>
  <c r="AE307" i="13"/>
  <c r="CF307" i="13" s="1" a="1"/>
  <c r="CF307" i="13" s="1"/>
  <c r="AD307" i="13"/>
  <c r="AC307" i="13"/>
  <c r="CQ307" i="13" s="1" a="1"/>
  <c r="CQ307" i="13" s="1"/>
  <c r="AN306" i="13"/>
  <c r="CO306" i="13" s="1" a="1"/>
  <c r="CO306" i="13" s="1"/>
  <c r="AM306" i="13"/>
  <c r="AL306" i="13"/>
  <c r="AK306" i="13"/>
  <c r="AJ306" i="13"/>
  <c r="AI306" i="13"/>
  <c r="AH306" i="13"/>
  <c r="AG306" i="13"/>
  <c r="BU306" i="13" s="1" a="1"/>
  <c r="BU306" i="13" s="1"/>
  <c r="AF306" i="13"/>
  <c r="AE306" i="13"/>
  <c r="AD306" i="13"/>
  <c r="AC306" i="13"/>
  <c r="AN305" i="13"/>
  <c r="AM305" i="13"/>
  <c r="AL305" i="13"/>
  <c r="AK305" i="13"/>
  <c r="AJ305" i="13"/>
  <c r="AI305" i="13"/>
  <c r="CW305" i="13" s="1" a="1"/>
  <c r="CW305" i="13" s="1"/>
  <c r="AH305" i="13"/>
  <c r="AG305" i="13"/>
  <c r="AF305" i="13"/>
  <c r="AE305" i="13"/>
  <c r="AD305" i="13"/>
  <c r="AC305" i="13"/>
  <c r="AN304" i="13"/>
  <c r="AM304" i="13"/>
  <c r="AL304" i="13"/>
  <c r="AK304" i="13"/>
  <c r="BY304" i="13" s="1" a="1"/>
  <c r="BY304" i="13" s="1"/>
  <c r="AJ304" i="13"/>
  <c r="AI304" i="13"/>
  <c r="AH304" i="13"/>
  <c r="AG304" i="13"/>
  <c r="AF304" i="13"/>
  <c r="AE304" i="13"/>
  <c r="AD304" i="13"/>
  <c r="AC304" i="13"/>
  <c r="BD304" i="13" s="1" a="1"/>
  <c r="BD304" i="13" s="1"/>
  <c r="AN303" i="13"/>
  <c r="AM303" i="13"/>
  <c r="CA303" i="13" s="1" a="1"/>
  <c r="CA303" i="13" s="1"/>
  <c r="AL303" i="13"/>
  <c r="CZ303" i="13" s="1" a="1"/>
  <c r="CZ303" i="13" s="1"/>
  <c r="AK303" i="13"/>
  <c r="AJ303" i="13"/>
  <c r="CK303" i="13" s="1" a="1"/>
  <c r="CK303" i="13" s="1"/>
  <c r="AI303" i="13"/>
  <c r="AH303" i="13"/>
  <c r="AG303" i="13"/>
  <c r="AF303" i="13"/>
  <c r="AE303" i="13"/>
  <c r="AD303" i="13"/>
  <c r="BE303" i="13" s="1" a="1"/>
  <c r="BE303" i="13" s="1"/>
  <c r="AC303" i="13"/>
  <c r="BD303" i="13" s="1" a="1"/>
  <c r="BD303" i="13" s="1"/>
  <c r="AN302" i="13"/>
  <c r="DB302" i="13" s="1" a="1"/>
  <c r="DB302" i="13" s="1"/>
  <c r="AM302" i="13"/>
  <c r="BN302" i="13" s="1" a="1"/>
  <c r="BN302" i="13" s="1"/>
  <c r="AL302" i="13"/>
  <c r="CM302" i="13" s="1" a="1"/>
  <c r="CM302" i="13" s="1"/>
  <c r="AK302" i="13"/>
  <c r="AJ302" i="13"/>
  <c r="AI302" i="13"/>
  <c r="AH302" i="13"/>
  <c r="AG302" i="13"/>
  <c r="BU302" i="13" s="1" a="1"/>
  <c r="BU302" i="13" s="1"/>
  <c r="AF302" i="13"/>
  <c r="CT302" i="13" s="1" a="1"/>
  <c r="CT302" i="13" s="1"/>
  <c r="AE302" i="13"/>
  <c r="AD302" i="13"/>
  <c r="AC302" i="13"/>
  <c r="AN301" i="13"/>
  <c r="AM301" i="13"/>
  <c r="AL301" i="13"/>
  <c r="AK301" i="13"/>
  <c r="AJ301" i="13"/>
  <c r="AI301" i="13"/>
  <c r="CJ301" i="13" s="1" a="1"/>
  <c r="CJ301" i="13" s="1"/>
  <c r="AH301" i="13"/>
  <c r="BV301" i="13" s="1" a="1"/>
  <c r="BV301" i="13" s="1"/>
  <c r="AG301" i="13"/>
  <c r="CU301" i="13" s="1" a="1"/>
  <c r="CU301" i="13" s="1"/>
  <c r="AF301" i="13"/>
  <c r="AE301" i="13"/>
  <c r="AD301" i="13"/>
  <c r="AC301" i="13"/>
  <c r="AN300" i="13"/>
  <c r="CB300" i="13" s="1" a="1"/>
  <c r="CB300" i="13" s="1"/>
  <c r="AM300" i="13"/>
  <c r="DA300" i="13" s="1" a="1"/>
  <c r="DA300" i="13" s="1"/>
  <c r="AL300" i="13"/>
  <c r="CM300" i="13" s="1" a="1"/>
  <c r="CM300" i="13" s="1"/>
  <c r="AK300" i="13"/>
  <c r="AJ300" i="13"/>
  <c r="AI300" i="13"/>
  <c r="AH300" i="13"/>
  <c r="AG300" i="13"/>
  <c r="AF300" i="13"/>
  <c r="BT300" i="13" s="1" a="1"/>
  <c r="BT300" i="13" s="1"/>
  <c r="AE300" i="13"/>
  <c r="BF300" i="13" s="1" a="1"/>
  <c r="BF300" i="13" s="1"/>
  <c r="AD300" i="13"/>
  <c r="CE300" i="13" s="1" a="1"/>
  <c r="CE300" i="13" s="1"/>
  <c r="AC300" i="13"/>
  <c r="AN299" i="13"/>
  <c r="DB299" i="13" s="1" a="1"/>
  <c r="DB299" i="13" s="1"/>
  <c r="AM299" i="13"/>
  <c r="BN299" i="13" s="1" a="1"/>
  <c r="BN299" i="13" s="1"/>
  <c r="AL299" i="13"/>
  <c r="AK299" i="13"/>
  <c r="AJ299" i="13"/>
  <c r="AI299" i="13"/>
  <c r="AH299" i="13"/>
  <c r="AG299" i="13"/>
  <c r="AF299" i="13"/>
  <c r="BG299" i="13" s="1" a="1"/>
  <c r="BG299" i="13" s="1"/>
  <c r="AE299" i="13"/>
  <c r="CF299" i="13" s="1" a="1"/>
  <c r="CF299" i="13" s="1"/>
  <c r="AD299" i="13"/>
  <c r="AC299" i="13"/>
  <c r="AN298" i="13"/>
  <c r="AM298" i="13"/>
  <c r="AL298" i="13"/>
  <c r="AK298" i="13"/>
  <c r="AJ298" i="13"/>
  <c r="AI298" i="13"/>
  <c r="AH298" i="13"/>
  <c r="AG298" i="13"/>
  <c r="CU298" i="13" s="1" a="1"/>
  <c r="CU298" i="13" s="1"/>
  <c r="AF298" i="13"/>
  <c r="AE298" i="13"/>
  <c r="AD298" i="13"/>
  <c r="AC298" i="13"/>
  <c r="BD298" i="13" s="1" a="1"/>
  <c r="BD298" i="13" s="1"/>
  <c r="AN297" i="13"/>
  <c r="AM297" i="13"/>
  <c r="AL297" i="13"/>
  <c r="AK297" i="13"/>
  <c r="AJ297" i="13"/>
  <c r="AI297" i="13"/>
  <c r="AH297" i="13"/>
  <c r="AG297" i="13"/>
  <c r="AF297" i="13"/>
  <c r="AE297" i="13"/>
  <c r="AD297" i="13"/>
  <c r="AC297" i="13"/>
  <c r="CD297" i="13" s="1" a="1"/>
  <c r="CD297" i="13" s="1"/>
  <c r="AN296" i="13"/>
  <c r="AM296" i="13"/>
  <c r="AL296" i="13"/>
  <c r="AK296" i="13"/>
  <c r="AJ296" i="13"/>
  <c r="AI296" i="13"/>
  <c r="AH296" i="13"/>
  <c r="AG296" i="13"/>
  <c r="CU296" i="13" s="1" a="1"/>
  <c r="CU296" i="13" s="1"/>
  <c r="AF296" i="13"/>
  <c r="CT296" i="13" s="1" a="1"/>
  <c r="CT296" i="13" s="1"/>
  <c r="AE296" i="13"/>
  <c r="AD296" i="13"/>
  <c r="AC296" i="13"/>
  <c r="AN295" i="13"/>
  <c r="CO295" i="13" s="1" a="1"/>
  <c r="CO295" i="13" s="1"/>
  <c r="AM295" i="13"/>
  <c r="AL295" i="13"/>
  <c r="CZ295" i="13" s="1" a="1"/>
  <c r="CZ295" i="13" s="1"/>
  <c r="AK295" i="13"/>
  <c r="AJ295" i="13"/>
  <c r="AI295" i="13"/>
  <c r="AH295" i="13"/>
  <c r="AG295" i="13"/>
  <c r="AF295" i="13"/>
  <c r="AE295" i="13"/>
  <c r="AD295" i="13"/>
  <c r="AC295" i="13"/>
  <c r="AN294" i="13"/>
  <c r="DB294" i="13" s="1" a="1"/>
  <c r="DB294" i="13" s="1"/>
  <c r="AM294" i="13"/>
  <c r="DA294" i="13" s="1" a="1"/>
  <c r="DA294" i="13" s="1"/>
  <c r="AL294" i="13"/>
  <c r="AK294" i="13"/>
  <c r="AJ294" i="13"/>
  <c r="AI294" i="13"/>
  <c r="AH294" i="13"/>
  <c r="AG294" i="13"/>
  <c r="AF294" i="13"/>
  <c r="BT294" i="13" s="1" a="1"/>
  <c r="BT294" i="13" s="1"/>
  <c r="AE294" i="13"/>
  <c r="AD294" i="13"/>
  <c r="AC294" i="13"/>
  <c r="AN293" i="13"/>
  <c r="AM293" i="13"/>
  <c r="AL293" i="13"/>
  <c r="AK293" i="13"/>
  <c r="AJ293" i="13"/>
  <c r="AI293" i="13"/>
  <c r="AH293" i="13"/>
  <c r="AG293" i="13"/>
  <c r="AF293" i="13"/>
  <c r="CG293" i="13" s="1" a="1"/>
  <c r="CG293" i="13" s="1"/>
  <c r="AE293" i="13"/>
  <c r="CF293" i="13" s="1" a="1"/>
  <c r="CF293" i="13" s="1"/>
  <c r="AD293" i="13"/>
  <c r="AC293" i="13"/>
  <c r="AN291" i="13"/>
  <c r="AM291" i="13"/>
  <c r="AL291" i="13"/>
  <c r="AK291" i="13"/>
  <c r="AJ291" i="13"/>
  <c r="AI291" i="13"/>
  <c r="AH291" i="13"/>
  <c r="AG291" i="13"/>
  <c r="AF291" i="13"/>
  <c r="AE291" i="13"/>
  <c r="AD291" i="13"/>
  <c r="AC291" i="13"/>
  <c r="AN290" i="13"/>
  <c r="AM290" i="13"/>
  <c r="AL290" i="13"/>
  <c r="AK290" i="13"/>
  <c r="AJ290" i="13"/>
  <c r="AI290" i="13"/>
  <c r="BW290" i="13" s="1" a="1"/>
  <c r="BW290" i="13" s="1"/>
  <c r="AH290" i="13"/>
  <c r="AG290" i="13"/>
  <c r="AF290" i="13"/>
  <c r="AE290" i="13"/>
  <c r="AD290" i="13"/>
  <c r="AC290" i="13"/>
  <c r="AN289" i="13"/>
  <c r="AM289" i="13"/>
  <c r="AL289" i="13"/>
  <c r="AK289" i="13"/>
  <c r="AJ289" i="13"/>
  <c r="AI289" i="13"/>
  <c r="AH289" i="13"/>
  <c r="AG289" i="13"/>
  <c r="AF289" i="13"/>
  <c r="AE289" i="13"/>
  <c r="AD289" i="13"/>
  <c r="AC289" i="13"/>
  <c r="AN288" i="13"/>
  <c r="AM288" i="13"/>
  <c r="AL288" i="13"/>
  <c r="AK288" i="13"/>
  <c r="AJ288" i="13"/>
  <c r="CX288" i="13" s="1" a="1"/>
  <c r="CX288" i="13" s="1"/>
  <c r="AI288" i="13"/>
  <c r="AH288" i="13"/>
  <c r="AG288" i="13"/>
  <c r="AF288" i="13"/>
  <c r="AE288" i="13"/>
  <c r="AD288" i="13"/>
  <c r="AC288" i="13"/>
  <c r="AN287" i="13"/>
  <c r="AM287" i="13"/>
  <c r="AL287" i="13"/>
  <c r="AK287" i="13"/>
  <c r="AJ287" i="13"/>
  <c r="AI287" i="13"/>
  <c r="AH287" i="13"/>
  <c r="AG287" i="13"/>
  <c r="AF287" i="13"/>
  <c r="AE287" i="13"/>
  <c r="AD287" i="13"/>
  <c r="AC287" i="13"/>
  <c r="AN286" i="13"/>
  <c r="CB286" i="13" s="1" a="1"/>
  <c r="CB286" i="13" s="1"/>
  <c r="AM286" i="13"/>
  <c r="AL286" i="13"/>
  <c r="AK286" i="13"/>
  <c r="AJ286" i="13"/>
  <c r="AI286" i="13"/>
  <c r="AH286" i="13"/>
  <c r="AG286" i="13"/>
  <c r="AF286" i="13"/>
  <c r="AE286" i="13"/>
  <c r="AD286" i="13"/>
  <c r="AC286" i="13"/>
  <c r="AN285" i="13"/>
  <c r="AM285" i="13"/>
  <c r="AL285" i="13"/>
  <c r="AK285" i="13"/>
  <c r="AJ285" i="13"/>
  <c r="AI285" i="13"/>
  <c r="AH285" i="13"/>
  <c r="AG285" i="13"/>
  <c r="AF285" i="13"/>
  <c r="AE285" i="13"/>
  <c r="AD285" i="13"/>
  <c r="AC285" i="13"/>
  <c r="AN284" i="13"/>
  <c r="AM284" i="13"/>
  <c r="AL284" i="13"/>
  <c r="AK284" i="13"/>
  <c r="AJ284" i="13"/>
  <c r="AI284" i="13"/>
  <c r="AH284" i="13"/>
  <c r="AG284" i="13"/>
  <c r="AF284" i="13"/>
  <c r="AE284" i="13"/>
  <c r="AD284" i="13"/>
  <c r="AC284" i="13"/>
  <c r="AN283" i="13"/>
  <c r="DB283" i="13" s="1" a="1"/>
  <c r="DB283" i="13" s="1"/>
  <c r="AM283" i="13"/>
  <c r="AL283" i="13"/>
  <c r="AK283" i="13"/>
  <c r="AJ283" i="13"/>
  <c r="AI283" i="13"/>
  <c r="AH283" i="13"/>
  <c r="AG283" i="13"/>
  <c r="AF283" i="13"/>
  <c r="AE283" i="13"/>
  <c r="AD283" i="13"/>
  <c r="AC283" i="13"/>
  <c r="AN282" i="13"/>
  <c r="AM282" i="13"/>
  <c r="AL282" i="13"/>
  <c r="AK282" i="13"/>
  <c r="AJ282" i="13"/>
  <c r="AI282" i="13"/>
  <c r="AH282" i="13"/>
  <c r="AG282" i="13"/>
  <c r="AF282" i="13"/>
  <c r="AE282" i="13"/>
  <c r="AD282" i="13"/>
  <c r="AC282" i="13"/>
  <c r="AN281" i="13"/>
  <c r="AM281" i="13"/>
  <c r="AL281" i="13"/>
  <c r="AK281" i="13"/>
  <c r="AJ281" i="13"/>
  <c r="AI281" i="13"/>
  <c r="AH281" i="13"/>
  <c r="AG281" i="13"/>
  <c r="AF281" i="13"/>
  <c r="AE281" i="13"/>
  <c r="AD281" i="13"/>
  <c r="AC281" i="13"/>
  <c r="AN280" i="13"/>
  <c r="AM280" i="13"/>
  <c r="AL280" i="13"/>
  <c r="AK280" i="13"/>
  <c r="AJ280" i="13"/>
  <c r="AI280" i="13"/>
  <c r="AH280" i="13"/>
  <c r="AG280" i="13"/>
  <c r="AF280" i="13"/>
  <c r="AE280" i="13"/>
  <c r="AD280" i="13"/>
  <c r="AC280" i="13"/>
  <c r="AN279" i="13"/>
  <c r="AM279" i="13"/>
  <c r="AL279" i="13"/>
  <c r="AK279" i="13"/>
  <c r="AJ279" i="13"/>
  <c r="AI279" i="13"/>
  <c r="AH279" i="13"/>
  <c r="AG279" i="13"/>
  <c r="AF279" i="13"/>
  <c r="AE279" i="13"/>
  <c r="AD279" i="13"/>
  <c r="AC279" i="13"/>
  <c r="AN278" i="13"/>
  <c r="AM278" i="13"/>
  <c r="AL278" i="13"/>
  <c r="AK278" i="13"/>
  <c r="AJ278" i="13"/>
  <c r="AI278" i="13"/>
  <c r="AH278" i="13"/>
  <c r="AG278" i="13"/>
  <c r="AF278" i="13"/>
  <c r="AE278" i="13"/>
  <c r="AD278" i="13"/>
  <c r="AC278" i="13"/>
  <c r="AN277" i="13"/>
  <c r="AM277" i="13"/>
  <c r="AL277" i="13"/>
  <c r="AK277" i="13"/>
  <c r="AJ277" i="13"/>
  <c r="AI277" i="13"/>
  <c r="AH277" i="13"/>
  <c r="AG277" i="13"/>
  <c r="AF277" i="13"/>
  <c r="AE277" i="13"/>
  <c r="AD277" i="13"/>
  <c r="AC277" i="13"/>
  <c r="AN276" i="13"/>
  <c r="AM276" i="13"/>
  <c r="AL276" i="13"/>
  <c r="AK276" i="13"/>
  <c r="AJ276" i="13"/>
  <c r="AI276" i="13"/>
  <c r="AH276" i="13"/>
  <c r="AG276" i="13"/>
  <c r="AF276" i="13"/>
  <c r="AE276" i="13"/>
  <c r="AD276" i="13"/>
  <c r="AC276" i="13"/>
  <c r="AN275" i="13"/>
  <c r="AM275" i="13"/>
  <c r="AL275" i="13"/>
  <c r="AK275" i="13"/>
  <c r="AJ275" i="13"/>
  <c r="AI275" i="13"/>
  <c r="AH275" i="13"/>
  <c r="AG275" i="13"/>
  <c r="AF275" i="13"/>
  <c r="AE275" i="13"/>
  <c r="AD275" i="13"/>
  <c r="AC275" i="13"/>
  <c r="AN274" i="13"/>
  <c r="AM274" i="13"/>
  <c r="AL274" i="13"/>
  <c r="AK274" i="13"/>
  <c r="AJ274" i="13"/>
  <c r="AI274" i="13"/>
  <c r="AH274" i="13"/>
  <c r="AG274" i="13"/>
  <c r="AF274" i="13"/>
  <c r="AE274" i="13"/>
  <c r="AD274" i="13"/>
  <c r="AC274" i="13"/>
  <c r="AN272" i="13"/>
  <c r="AM272" i="13"/>
  <c r="AL272" i="13"/>
  <c r="AK272" i="13"/>
  <c r="AJ272" i="13"/>
  <c r="AI272" i="13"/>
  <c r="AH272" i="13"/>
  <c r="AG272" i="13"/>
  <c r="AF272" i="13"/>
  <c r="AE272" i="13"/>
  <c r="AD272" i="13"/>
  <c r="AC272" i="13"/>
  <c r="AN271" i="13"/>
  <c r="AM271" i="13"/>
  <c r="AL271" i="13"/>
  <c r="AK271" i="13"/>
  <c r="AJ271" i="13"/>
  <c r="AI271" i="13"/>
  <c r="AH271" i="13"/>
  <c r="AG271" i="13"/>
  <c r="AF271" i="13"/>
  <c r="AE271" i="13"/>
  <c r="AD271" i="13"/>
  <c r="AC271" i="13"/>
  <c r="AN270" i="13"/>
  <c r="AM270" i="13"/>
  <c r="AL270" i="13"/>
  <c r="AK270" i="13"/>
  <c r="AJ270" i="13"/>
  <c r="AI270" i="13"/>
  <c r="AH270" i="13"/>
  <c r="AG270" i="13"/>
  <c r="AF270" i="13"/>
  <c r="AE270" i="13"/>
  <c r="AD270" i="13"/>
  <c r="AC270" i="13"/>
  <c r="AN269" i="13"/>
  <c r="AM269" i="13"/>
  <c r="AL269" i="13"/>
  <c r="AK269" i="13"/>
  <c r="AJ269" i="13"/>
  <c r="AI269" i="13"/>
  <c r="AH269" i="13"/>
  <c r="AG269" i="13"/>
  <c r="AF269" i="13"/>
  <c r="AE269" i="13"/>
  <c r="AD269" i="13"/>
  <c r="AC269" i="13"/>
  <c r="AN268" i="13"/>
  <c r="AM268" i="13"/>
  <c r="AL268" i="13"/>
  <c r="AK268" i="13"/>
  <c r="AJ268" i="13"/>
  <c r="AI268" i="13"/>
  <c r="AH268" i="13"/>
  <c r="AG268" i="13"/>
  <c r="AF268" i="13"/>
  <c r="AE268" i="13"/>
  <c r="AD268" i="13"/>
  <c r="AC268" i="13"/>
  <c r="AN267" i="13"/>
  <c r="AM267" i="13"/>
  <c r="AL267" i="13"/>
  <c r="AK267" i="13"/>
  <c r="AJ267" i="13"/>
  <c r="AI267" i="13"/>
  <c r="AH267" i="13"/>
  <c r="AG267" i="13"/>
  <c r="AF267" i="13"/>
  <c r="AE267" i="13"/>
  <c r="AD267" i="13"/>
  <c r="AC267" i="13"/>
  <c r="AN266" i="13"/>
  <c r="AM266" i="13"/>
  <c r="AL266" i="13"/>
  <c r="AK266" i="13"/>
  <c r="AJ266" i="13"/>
  <c r="AI266" i="13"/>
  <c r="AH266" i="13"/>
  <c r="AG266" i="13"/>
  <c r="AF266" i="13"/>
  <c r="AE266" i="13"/>
  <c r="AD266" i="13"/>
  <c r="AC266" i="13"/>
  <c r="AN265" i="13"/>
  <c r="AM265" i="13"/>
  <c r="AL265" i="13"/>
  <c r="AK265" i="13"/>
  <c r="AJ265" i="13"/>
  <c r="AI265" i="13"/>
  <c r="AH265" i="13"/>
  <c r="AG265" i="13"/>
  <c r="AF265" i="13"/>
  <c r="AE265" i="13"/>
  <c r="AD265" i="13"/>
  <c r="AC265" i="13"/>
  <c r="AN264" i="13"/>
  <c r="AM264" i="13"/>
  <c r="AL264" i="13"/>
  <c r="AK264" i="13"/>
  <c r="AJ264" i="13"/>
  <c r="AI264" i="13"/>
  <c r="AH264" i="13"/>
  <c r="AG264" i="13"/>
  <c r="AF264" i="13"/>
  <c r="AE264" i="13"/>
  <c r="AD264" i="13"/>
  <c r="AC264" i="13"/>
  <c r="AN263" i="13"/>
  <c r="AM263" i="13"/>
  <c r="AL263" i="13"/>
  <c r="AK263" i="13"/>
  <c r="AJ263" i="13"/>
  <c r="AI263" i="13"/>
  <c r="AH263" i="13"/>
  <c r="AG263" i="13"/>
  <c r="AF263" i="13"/>
  <c r="AE263" i="13"/>
  <c r="AD263" i="13"/>
  <c r="AC263" i="13"/>
  <c r="AN262" i="13"/>
  <c r="AM262" i="13"/>
  <c r="AL262" i="13"/>
  <c r="AK262" i="13"/>
  <c r="AJ262" i="13"/>
  <c r="AI262" i="13"/>
  <c r="AH262" i="13"/>
  <c r="AG262" i="13"/>
  <c r="AF262" i="13"/>
  <c r="AE262" i="13"/>
  <c r="AD262" i="13"/>
  <c r="AC262" i="13"/>
  <c r="AN261" i="13"/>
  <c r="AM261" i="13"/>
  <c r="AL261" i="13"/>
  <c r="AK261" i="13"/>
  <c r="AJ261" i="13"/>
  <c r="AI261" i="13"/>
  <c r="AH261" i="13"/>
  <c r="AG261" i="13"/>
  <c r="AF261" i="13"/>
  <c r="AE261" i="13"/>
  <c r="AD261" i="13"/>
  <c r="AC261" i="13"/>
  <c r="AN260" i="13"/>
  <c r="AM260" i="13"/>
  <c r="AL260" i="13"/>
  <c r="AK260" i="13"/>
  <c r="AJ260" i="13"/>
  <c r="AI260" i="13"/>
  <c r="AH260" i="13"/>
  <c r="AG260" i="13"/>
  <c r="AF260" i="13"/>
  <c r="AE260" i="13"/>
  <c r="AD260" i="13"/>
  <c r="AC260" i="13"/>
  <c r="AN259" i="13"/>
  <c r="AM259" i="13"/>
  <c r="AL259" i="13"/>
  <c r="AK259" i="13"/>
  <c r="AJ259" i="13"/>
  <c r="AI259" i="13"/>
  <c r="AH259" i="13"/>
  <c r="AG259" i="13"/>
  <c r="AF259" i="13"/>
  <c r="AE259" i="13"/>
  <c r="AD259" i="13"/>
  <c r="AC259" i="13"/>
  <c r="AN258" i="13"/>
  <c r="AM258" i="13"/>
  <c r="AL258" i="13"/>
  <c r="AK258" i="13"/>
  <c r="AJ258" i="13"/>
  <c r="AI258" i="13"/>
  <c r="AH258" i="13"/>
  <c r="AG258" i="13"/>
  <c r="AF258" i="13"/>
  <c r="AE258" i="13"/>
  <c r="AD258" i="13"/>
  <c r="AC258" i="13"/>
  <c r="AN257" i="13"/>
  <c r="AM257" i="13"/>
  <c r="AL257" i="13"/>
  <c r="AK257" i="13"/>
  <c r="AJ257" i="13"/>
  <c r="AI257" i="13"/>
  <c r="AH257" i="13"/>
  <c r="AG257" i="13"/>
  <c r="AF257" i="13"/>
  <c r="AE257" i="13"/>
  <c r="AD257" i="13"/>
  <c r="AC257" i="13"/>
  <c r="AN256" i="13"/>
  <c r="AM256" i="13"/>
  <c r="AL256" i="13"/>
  <c r="AK256" i="13"/>
  <c r="AJ256" i="13"/>
  <c r="AI256" i="13"/>
  <c r="AH256" i="13"/>
  <c r="AG256" i="13"/>
  <c r="AF256" i="13"/>
  <c r="AE256" i="13"/>
  <c r="AD256" i="13"/>
  <c r="AC256" i="13"/>
  <c r="AN255" i="13"/>
  <c r="AM255" i="13"/>
  <c r="AL255" i="13"/>
  <c r="AK255" i="13"/>
  <c r="AJ255" i="13"/>
  <c r="AI255" i="13"/>
  <c r="AH255" i="13"/>
  <c r="AG255" i="13"/>
  <c r="AF255" i="13"/>
  <c r="AE255" i="13"/>
  <c r="AD255" i="13"/>
  <c r="AC255" i="13"/>
  <c r="AN253" i="13"/>
  <c r="AM253" i="13"/>
  <c r="AL253" i="13"/>
  <c r="AK253" i="13"/>
  <c r="AJ253" i="13"/>
  <c r="AI253" i="13"/>
  <c r="AH253" i="13"/>
  <c r="AG253" i="13"/>
  <c r="AF253" i="13"/>
  <c r="AE253" i="13"/>
  <c r="AD253" i="13"/>
  <c r="AC253" i="13"/>
  <c r="AN252" i="13"/>
  <c r="AM252" i="13"/>
  <c r="AL252" i="13"/>
  <c r="AK252" i="13"/>
  <c r="AJ252" i="13"/>
  <c r="AI252" i="13"/>
  <c r="AH252" i="13"/>
  <c r="AG252" i="13"/>
  <c r="AF252" i="13"/>
  <c r="AE252" i="13"/>
  <c r="AD252" i="13"/>
  <c r="AC252" i="13"/>
  <c r="AN251" i="13"/>
  <c r="AM251" i="13"/>
  <c r="AL251" i="13"/>
  <c r="AK251" i="13"/>
  <c r="AJ251" i="13"/>
  <c r="AI251" i="13"/>
  <c r="AH251" i="13"/>
  <c r="AG251" i="13"/>
  <c r="AF251" i="13"/>
  <c r="AE251" i="13"/>
  <c r="AD251" i="13"/>
  <c r="AC251" i="13"/>
  <c r="AN250" i="13"/>
  <c r="AM250" i="13"/>
  <c r="AL250" i="13"/>
  <c r="AK250" i="13"/>
  <c r="AJ250" i="13"/>
  <c r="AI250" i="13"/>
  <c r="AH250" i="13"/>
  <c r="AG250" i="13"/>
  <c r="AF250" i="13"/>
  <c r="AE250" i="13"/>
  <c r="AD250" i="13"/>
  <c r="AC250" i="13"/>
  <c r="AN249" i="13"/>
  <c r="AM249" i="13"/>
  <c r="AL249" i="13"/>
  <c r="AK249" i="13"/>
  <c r="AJ249" i="13"/>
  <c r="AI249" i="13"/>
  <c r="AH249" i="13"/>
  <c r="AG249" i="13"/>
  <c r="AF249" i="13"/>
  <c r="AE249" i="13"/>
  <c r="AD249" i="13"/>
  <c r="AC249" i="13"/>
  <c r="AN248" i="13"/>
  <c r="AM248" i="13"/>
  <c r="AL248" i="13"/>
  <c r="AK248" i="13"/>
  <c r="AJ248" i="13"/>
  <c r="AI248" i="13"/>
  <c r="AH248" i="13"/>
  <c r="AG248" i="13"/>
  <c r="AF248" i="13"/>
  <c r="AE248" i="13"/>
  <c r="AD248" i="13"/>
  <c r="AC248" i="13"/>
  <c r="AN247" i="13"/>
  <c r="AM247" i="13"/>
  <c r="AL247" i="13"/>
  <c r="AK247" i="13"/>
  <c r="AJ247" i="13"/>
  <c r="AI247" i="13"/>
  <c r="AH247" i="13"/>
  <c r="AG247" i="13"/>
  <c r="AF247" i="13"/>
  <c r="AE247" i="13"/>
  <c r="AD247" i="13"/>
  <c r="AC247" i="13"/>
  <c r="AN246" i="13"/>
  <c r="AM246" i="13"/>
  <c r="AL246" i="13"/>
  <c r="AK246" i="13"/>
  <c r="AJ246" i="13"/>
  <c r="AI246" i="13"/>
  <c r="AH246" i="13"/>
  <c r="AG246" i="13"/>
  <c r="AF246" i="13"/>
  <c r="AE246" i="13"/>
  <c r="AD246" i="13"/>
  <c r="AC246" i="13"/>
  <c r="AN245" i="13"/>
  <c r="AM245" i="13"/>
  <c r="AL245" i="13"/>
  <c r="AK245" i="13"/>
  <c r="AJ245" i="13"/>
  <c r="AI245" i="13"/>
  <c r="AH245" i="13"/>
  <c r="AG245" i="13"/>
  <c r="AF245" i="13"/>
  <c r="AE245" i="13"/>
  <c r="AD245" i="13"/>
  <c r="AC245" i="13"/>
  <c r="AN244" i="13"/>
  <c r="AM244" i="13"/>
  <c r="AL244" i="13"/>
  <c r="AK244" i="13"/>
  <c r="AJ244" i="13"/>
  <c r="AI244" i="13"/>
  <c r="AH244" i="13"/>
  <c r="AG244" i="13"/>
  <c r="AF244" i="13"/>
  <c r="AE244" i="13"/>
  <c r="AD244" i="13"/>
  <c r="AC244" i="13"/>
  <c r="AN243" i="13"/>
  <c r="AM243" i="13"/>
  <c r="AL243" i="13"/>
  <c r="AK243" i="13"/>
  <c r="AJ243" i="13"/>
  <c r="AI243" i="13"/>
  <c r="AH243" i="13"/>
  <c r="AG243" i="13"/>
  <c r="AF243" i="13"/>
  <c r="AE243" i="13"/>
  <c r="AD243" i="13"/>
  <c r="AC243" i="13"/>
  <c r="AN242" i="13"/>
  <c r="AM242" i="13"/>
  <c r="AL242" i="13"/>
  <c r="AK242" i="13"/>
  <c r="AJ242" i="13"/>
  <c r="AI242" i="13"/>
  <c r="AH242" i="13"/>
  <c r="AG242" i="13"/>
  <c r="AF242" i="13"/>
  <c r="AE242" i="13"/>
  <c r="AD242" i="13"/>
  <c r="AC242" i="13"/>
  <c r="AN241" i="13"/>
  <c r="AM241" i="13"/>
  <c r="AL241" i="13"/>
  <c r="AK241" i="13"/>
  <c r="AJ241" i="13"/>
  <c r="AI241" i="13"/>
  <c r="AH241" i="13"/>
  <c r="AG241" i="13"/>
  <c r="AF241" i="13"/>
  <c r="AE241" i="13"/>
  <c r="AD241" i="13"/>
  <c r="AC241" i="13"/>
  <c r="AN240" i="13"/>
  <c r="AM240" i="13"/>
  <c r="AL240" i="13"/>
  <c r="AK240" i="13"/>
  <c r="AJ240" i="13"/>
  <c r="AI240" i="13"/>
  <c r="AH240" i="13"/>
  <c r="AG240" i="13"/>
  <c r="AF240" i="13"/>
  <c r="AE240" i="13"/>
  <c r="AD240" i="13"/>
  <c r="AC240" i="13"/>
  <c r="AN239" i="13"/>
  <c r="AM239" i="13"/>
  <c r="AL239" i="13"/>
  <c r="AK239" i="13"/>
  <c r="AJ239" i="13"/>
  <c r="AI239" i="13"/>
  <c r="AH239" i="13"/>
  <c r="AG239" i="13"/>
  <c r="AF239" i="13"/>
  <c r="AE239" i="13"/>
  <c r="AD239" i="13"/>
  <c r="AC239" i="13"/>
  <c r="AN238" i="13"/>
  <c r="AM238" i="13"/>
  <c r="AL238" i="13"/>
  <c r="AK238" i="13"/>
  <c r="AJ238" i="13"/>
  <c r="AI238" i="13"/>
  <c r="AH238" i="13"/>
  <c r="AG238" i="13"/>
  <c r="AF238" i="13"/>
  <c r="AE238" i="13"/>
  <c r="AD238" i="13"/>
  <c r="AC238" i="13"/>
  <c r="AN237" i="13"/>
  <c r="AM237" i="13"/>
  <c r="AL237" i="13"/>
  <c r="AK237" i="13"/>
  <c r="AJ237" i="13"/>
  <c r="AI237" i="13"/>
  <c r="AH237" i="13"/>
  <c r="AG237" i="13"/>
  <c r="AF237" i="13"/>
  <c r="AE237" i="13"/>
  <c r="AD237" i="13"/>
  <c r="AC237" i="13"/>
  <c r="AN236" i="13"/>
  <c r="AM236" i="13"/>
  <c r="AL236" i="13"/>
  <c r="AK236" i="13"/>
  <c r="AJ236" i="13"/>
  <c r="AI236" i="13"/>
  <c r="AH236" i="13"/>
  <c r="AG236" i="13"/>
  <c r="AF236" i="13"/>
  <c r="AE236" i="13"/>
  <c r="AD236" i="13"/>
  <c r="AC236" i="13"/>
  <c r="AN234" i="13"/>
  <c r="AM234" i="13"/>
  <c r="AL234" i="13"/>
  <c r="AK234" i="13"/>
  <c r="AJ234" i="13"/>
  <c r="AI234" i="13"/>
  <c r="AH234" i="13"/>
  <c r="AG234" i="13"/>
  <c r="AF234" i="13"/>
  <c r="AE234" i="13"/>
  <c r="AD234" i="13"/>
  <c r="AC234" i="13"/>
  <c r="AN233" i="13"/>
  <c r="AM233" i="13"/>
  <c r="AL233" i="13"/>
  <c r="AK233" i="13"/>
  <c r="AJ233" i="13"/>
  <c r="AI233" i="13"/>
  <c r="AH233" i="13"/>
  <c r="AG233" i="13"/>
  <c r="AF233" i="13"/>
  <c r="AE233" i="13"/>
  <c r="AD233" i="13"/>
  <c r="AC233" i="13"/>
  <c r="AN232" i="13"/>
  <c r="AM232" i="13"/>
  <c r="AL232" i="13"/>
  <c r="AK232" i="13"/>
  <c r="AJ232" i="13"/>
  <c r="AI232" i="13"/>
  <c r="AH232" i="13"/>
  <c r="AG232" i="13"/>
  <c r="AF232" i="13"/>
  <c r="AE232" i="13"/>
  <c r="AD232" i="13"/>
  <c r="AC232" i="13"/>
  <c r="AN231" i="13"/>
  <c r="AM231" i="13"/>
  <c r="AL231" i="13"/>
  <c r="AK231" i="13"/>
  <c r="AJ231" i="13"/>
  <c r="AI231" i="13"/>
  <c r="AH231" i="13"/>
  <c r="AG231" i="13"/>
  <c r="AF231" i="13"/>
  <c r="AE231" i="13"/>
  <c r="AD231" i="13"/>
  <c r="AC231" i="13"/>
  <c r="AN230" i="13"/>
  <c r="AM230" i="13"/>
  <c r="AL230" i="13"/>
  <c r="AK230" i="13"/>
  <c r="AJ230" i="13"/>
  <c r="AI230" i="13"/>
  <c r="AH230" i="13"/>
  <c r="AG230" i="13"/>
  <c r="AF230" i="13"/>
  <c r="AE230" i="13"/>
  <c r="AD230" i="13"/>
  <c r="AC230" i="13"/>
  <c r="AN229" i="13"/>
  <c r="AM229" i="13"/>
  <c r="AL229" i="13"/>
  <c r="AK229" i="13"/>
  <c r="AJ229" i="13"/>
  <c r="AI229" i="13"/>
  <c r="AH229" i="13"/>
  <c r="AG229" i="13"/>
  <c r="AF229" i="13"/>
  <c r="AE229" i="13"/>
  <c r="AD229" i="13"/>
  <c r="AC229" i="13"/>
  <c r="AN228" i="13"/>
  <c r="AM228" i="13"/>
  <c r="AL228" i="13"/>
  <c r="AK228" i="13"/>
  <c r="AJ228" i="13"/>
  <c r="AI228" i="13"/>
  <c r="AH228" i="13"/>
  <c r="AG228" i="13"/>
  <c r="AF228" i="13"/>
  <c r="AE228" i="13"/>
  <c r="AD228" i="13"/>
  <c r="AC228" i="13"/>
  <c r="AN227" i="13"/>
  <c r="AM227" i="13"/>
  <c r="AL227" i="13"/>
  <c r="AK227" i="13"/>
  <c r="AJ227" i="13"/>
  <c r="AI227" i="13"/>
  <c r="AH227" i="13"/>
  <c r="AG227" i="13"/>
  <c r="AF227" i="13"/>
  <c r="AE227" i="13"/>
  <c r="AD227" i="13"/>
  <c r="AC227" i="13"/>
  <c r="AN226" i="13"/>
  <c r="AM226" i="13"/>
  <c r="AL226" i="13"/>
  <c r="AK226" i="13"/>
  <c r="AJ226" i="13"/>
  <c r="AI226" i="13"/>
  <c r="AH226" i="13"/>
  <c r="AG226" i="13"/>
  <c r="AF226" i="13"/>
  <c r="AE226" i="13"/>
  <c r="AD226" i="13"/>
  <c r="AC226" i="13"/>
  <c r="AN225" i="13"/>
  <c r="AM225" i="13"/>
  <c r="AL225" i="13"/>
  <c r="AK225" i="13"/>
  <c r="AJ225" i="13"/>
  <c r="AI225" i="13"/>
  <c r="AH225" i="13"/>
  <c r="AG225" i="13"/>
  <c r="AF225" i="13"/>
  <c r="AE225" i="13"/>
  <c r="AD225" i="13"/>
  <c r="AC225" i="13"/>
  <c r="AN224" i="13"/>
  <c r="AM224" i="13"/>
  <c r="AL224" i="13"/>
  <c r="AK224" i="13"/>
  <c r="AJ224" i="13"/>
  <c r="AI224" i="13"/>
  <c r="AH224" i="13"/>
  <c r="AG224" i="13"/>
  <c r="AF224" i="13"/>
  <c r="AE224" i="13"/>
  <c r="AD224" i="13"/>
  <c r="AC224" i="13"/>
  <c r="AN223" i="13"/>
  <c r="AM223" i="13"/>
  <c r="AL223" i="13"/>
  <c r="AK223" i="13"/>
  <c r="AJ223" i="13"/>
  <c r="AI223" i="13"/>
  <c r="AH223" i="13"/>
  <c r="AG223" i="13"/>
  <c r="AF223" i="13"/>
  <c r="AE223" i="13"/>
  <c r="AD223" i="13"/>
  <c r="AC223" i="13"/>
  <c r="AN222" i="13"/>
  <c r="AM222" i="13"/>
  <c r="AL222" i="13"/>
  <c r="AK222" i="13"/>
  <c r="AJ222" i="13"/>
  <c r="AI222" i="13"/>
  <c r="AH222" i="13"/>
  <c r="AG222" i="13"/>
  <c r="AF222" i="13"/>
  <c r="AE222" i="13"/>
  <c r="AD222" i="13"/>
  <c r="AC222" i="13"/>
  <c r="AN221" i="13"/>
  <c r="AM221" i="13"/>
  <c r="AL221" i="13"/>
  <c r="AK221" i="13"/>
  <c r="AJ221" i="13"/>
  <c r="AI221" i="13"/>
  <c r="AH221" i="13"/>
  <c r="AG221" i="13"/>
  <c r="AF221" i="13"/>
  <c r="AE221" i="13"/>
  <c r="AD221" i="13"/>
  <c r="AC221" i="13"/>
  <c r="AN220" i="13"/>
  <c r="AM220" i="13"/>
  <c r="AL220" i="13"/>
  <c r="AK220" i="13"/>
  <c r="AJ220" i="13"/>
  <c r="AI220" i="13"/>
  <c r="AH220" i="13"/>
  <c r="AG220" i="13"/>
  <c r="AF220" i="13"/>
  <c r="AE220" i="13"/>
  <c r="AD220" i="13"/>
  <c r="AC220" i="13"/>
  <c r="AN219" i="13"/>
  <c r="AM219" i="13"/>
  <c r="AL219" i="13"/>
  <c r="AK219" i="13"/>
  <c r="AJ219" i="13"/>
  <c r="AI219" i="13"/>
  <c r="AH219" i="13"/>
  <c r="AG219" i="13"/>
  <c r="AF219" i="13"/>
  <c r="AE219" i="13"/>
  <c r="AD219" i="13"/>
  <c r="AC219" i="13"/>
  <c r="AN218" i="13"/>
  <c r="AM218" i="13"/>
  <c r="AL218" i="13"/>
  <c r="AK218" i="13"/>
  <c r="AJ218" i="13"/>
  <c r="AI218" i="13"/>
  <c r="AH218" i="13"/>
  <c r="AG218" i="13"/>
  <c r="AF218" i="13"/>
  <c r="AE218" i="13"/>
  <c r="AD218" i="13"/>
  <c r="AC218" i="13"/>
  <c r="AN217" i="13"/>
  <c r="AM217" i="13"/>
  <c r="AL217" i="13"/>
  <c r="AK217" i="13"/>
  <c r="AJ217" i="13"/>
  <c r="AI217" i="13"/>
  <c r="AH217" i="13"/>
  <c r="AG217" i="13"/>
  <c r="AF217" i="13"/>
  <c r="AE217" i="13"/>
  <c r="AD217" i="13"/>
  <c r="AC217" i="13"/>
  <c r="AN215" i="13"/>
  <c r="AM215" i="13"/>
  <c r="AL215" i="13"/>
  <c r="AK215" i="13"/>
  <c r="AJ215" i="13"/>
  <c r="AI215" i="13"/>
  <c r="AH215" i="13"/>
  <c r="AG215" i="13"/>
  <c r="AF215" i="13"/>
  <c r="AE215" i="13"/>
  <c r="AD215" i="13"/>
  <c r="AC215" i="13"/>
  <c r="AN214" i="13"/>
  <c r="AM214" i="13"/>
  <c r="AL214" i="13"/>
  <c r="AK214" i="13"/>
  <c r="AJ214" i="13"/>
  <c r="AI214" i="13"/>
  <c r="AH214" i="13"/>
  <c r="AG214" i="13"/>
  <c r="AF214" i="13"/>
  <c r="AE214" i="13"/>
  <c r="AD214" i="13"/>
  <c r="AC214" i="13"/>
  <c r="AN213" i="13"/>
  <c r="AM213" i="13"/>
  <c r="AL213" i="13"/>
  <c r="AK213" i="13"/>
  <c r="AJ213" i="13"/>
  <c r="AI213" i="13"/>
  <c r="AH213" i="13"/>
  <c r="AG213" i="13"/>
  <c r="AF213" i="13"/>
  <c r="AE213" i="13"/>
  <c r="AD213" i="13"/>
  <c r="AC213" i="13"/>
  <c r="AN212" i="13"/>
  <c r="AM212" i="13"/>
  <c r="AL212" i="13"/>
  <c r="AK212" i="13"/>
  <c r="AJ212" i="13"/>
  <c r="AI212" i="13"/>
  <c r="AH212" i="13"/>
  <c r="AG212" i="13"/>
  <c r="AF212" i="13"/>
  <c r="AE212" i="13"/>
  <c r="AD212" i="13"/>
  <c r="AC212" i="13"/>
  <c r="AN211" i="13"/>
  <c r="AM211" i="13"/>
  <c r="AL211" i="13"/>
  <c r="AK211" i="13"/>
  <c r="AJ211" i="13"/>
  <c r="AI211" i="13"/>
  <c r="AH211" i="13"/>
  <c r="AG211" i="13"/>
  <c r="AF211" i="13"/>
  <c r="AE211" i="13"/>
  <c r="AD211" i="13"/>
  <c r="AC211" i="13"/>
  <c r="AN210" i="13"/>
  <c r="AM210" i="13"/>
  <c r="AL210" i="13"/>
  <c r="AK210" i="13"/>
  <c r="AJ210" i="13"/>
  <c r="AI210" i="13"/>
  <c r="AH210" i="13"/>
  <c r="AG210" i="13"/>
  <c r="AF210" i="13"/>
  <c r="AE210" i="13"/>
  <c r="AD210" i="13"/>
  <c r="AC210" i="13"/>
  <c r="AN209" i="13"/>
  <c r="AM209" i="13"/>
  <c r="AL209" i="13"/>
  <c r="AK209" i="13"/>
  <c r="AJ209" i="13"/>
  <c r="AI209" i="13"/>
  <c r="AH209" i="13"/>
  <c r="AG209" i="13"/>
  <c r="AF209" i="13"/>
  <c r="AE209" i="13"/>
  <c r="AD209" i="13"/>
  <c r="AC209" i="13"/>
  <c r="AN208" i="13"/>
  <c r="AM208" i="13"/>
  <c r="AL208" i="13"/>
  <c r="AK208" i="13"/>
  <c r="AJ208" i="13"/>
  <c r="AI208" i="13"/>
  <c r="AH208" i="13"/>
  <c r="AG208" i="13"/>
  <c r="AF208" i="13"/>
  <c r="AE208" i="13"/>
  <c r="AD208" i="13"/>
  <c r="AC208" i="13"/>
  <c r="AN207" i="13"/>
  <c r="AM207" i="13"/>
  <c r="AL207" i="13"/>
  <c r="AK207" i="13"/>
  <c r="AJ207" i="13"/>
  <c r="AI207" i="13"/>
  <c r="AH207" i="13"/>
  <c r="AG207" i="13"/>
  <c r="AF207" i="13"/>
  <c r="AE207" i="13"/>
  <c r="AD207" i="13"/>
  <c r="AC207" i="13"/>
  <c r="AN206" i="13"/>
  <c r="AM206" i="13"/>
  <c r="AL206" i="13"/>
  <c r="AK206" i="13"/>
  <c r="AJ206" i="13"/>
  <c r="AI206" i="13"/>
  <c r="AH206" i="13"/>
  <c r="AG206" i="13"/>
  <c r="AF206" i="13"/>
  <c r="AE206" i="13"/>
  <c r="AD206" i="13"/>
  <c r="AC206" i="13"/>
  <c r="AN205" i="13"/>
  <c r="AM205" i="13"/>
  <c r="AL205" i="13"/>
  <c r="AK205" i="13"/>
  <c r="AJ205" i="13"/>
  <c r="AI205" i="13"/>
  <c r="AH205" i="13"/>
  <c r="AG205" i="13"/>
  <c r="AF205" i="13"/>
  <c r="AE205" i="13"/>
  <c r="AD205" i="13"/>
  <c r="AC205" i="13"/>
  <c r="AN204" i="13"/>
  <c r="AM204" i="13"/>
  <c r="AL204" i="13"/>
  <c r="AK204" i="13"/>
  <c r="AJ204" i="13"/>
  <c r="AI204" i="13"/>
  <c r="AH204" i="13"/>
  <c r="AG204" i="13"/>
  <c r="AF204" i="13"/>
  <c r="AE204" i="13"/>
  <c r="AD204" i="13"/>
  <c r="AC204" i="13"/>
  <c r="AN203" i="13"/>
  <c r="AM203" i="13"/>
  <c r="AL203" i="13"/>
  <c r="AK203" i="13"/>
  <c r="AJ203" i="13"/>
  <c r="AI203" i="13"/>
  <c r="AH203" i="13"/>
  <c r="AG203" i="13"/>
  <c r="AF203" i="13"/>
  <c r="AE203" i="13"/>
  <c r="AD203" i="13"/>
  <c r="AC203" i="13"/>
  <c r="AN202" i="13"/>
  <c r="AM202" i="13"/>
  <c r="AL202" i="13"/>
  <c r="AK202" i="13"/>
  <c r="AJ202" i="13"/>
  <c r="AI202" i="13"/>
  <c r="AH202" i="13"/>
  <c r="AG202" i="13"/>
  <c r="AF202" i="13"/>
  <c r="AE202" i="13"/>
  <c r="AD202" i="13"/>
  <c r="AC202" i="13"/>
  <c r="AN201" i="13"/>
  <c r="AM201" i="13"/>
  <c r="AL201" i="13"/>
  <c r="AK201" i="13"/>
  <c r="AJ201" i="13"/>
  <c r="AI201" i="13"/>
  <c r="AH201" i="13"/>
  <c r="AG201" i="13"/>
  <c r="AF201" i="13"/>
  <c r="AE201" i="13"/>
  <c r="AD201" i="13"/>
  <c r="AC201" i="13"/>
  <c r="AN200" i="13"/>
  <c r="AM200" i="13"/>
  <c r="AL200" i="13"/>
  <c r="AK200" i="13"/>
  <c r="AJ200" i="13"/>
  <c r="AI200" i="13"/>
  <c r="AH200" i="13"/>
  <c r="AG200" i="13"/>
  <c r="AF200" i="13"/>
  <c r="AE200" i="13"/>
  <c r="AD200" i="13"/>
  <c r="AC200" i="13"/>
  <c r="AN199" i="13"/>
  <c r="AM199" i="13"/>
  <c r="AL199" i="13"/>
  <c r="AK199" i="13"/>
  <c r="AJ199" i="13"/>
  <c r="AI199" i="13"/>
  <c r="AH199" i="13"/>
  <c r="AG199" i="13"/>
  <c r="AF199" i="13"/>
  <c r="AE199" i="13"/>
  <c r="AD199" i="13"/>
  <c r="AC199" i="13"/>
  <c r="AN198" i="13"/>
  <c r="AM198" i="13"/>
  <c r="AL198" i="13"/>
  <c r="AK198" i="13"/>
  <c r="AJ198" i="13"/>
  <c r="AI198" i="13"/>
  <c r="AH198" i="13"/>
  <c r="AG198" i="13"/>
  <c r="AF198" i="13"/>
  <c r="AE198" i="13"/>
  <c r="AD198" i="13"/>
  <c r="AC198" i="13"/>
  <c r="AN196" i="13"/>
  <c r="AM196" i="13"/>
  <c r="AL196" i="13"/>
  <c r="AK196" i="13"/>
  <c r="AJ196" i="13"/>
  <c r="AI196" i="13"/>
  <c r="AH196" i="13"/>
  <c r="AG196" i="13"/>
  <c r="AF196" i="13"/>
  <c r="AE196" i="13"/>
  <c r="AD196" i="13"/>
  <c r="AC196" i="13"/>
  <c r="AN195" i="13"/>
  <c r="AM195" i="13"/>
  <c r="AL195" i="13"/>
  <c r="AK195" i="13"/>
  <c r="AJ195" i="13"/>
  <c r="AI195" i="13"/>
  <c r="AH195" i="13"/>
  <c r="AG195" i="13"/>
  <c r="AF195" i="13"/>
  <c r="AE195" i="13"/>
  <c r="AD195" i="13"/>
  <c r="AC195" i="13"/>
  <c r="AN194" i="13"/>
  <c r="AM194" i="13"/>
  <c r="AL194" i="13"/>
  <c r="AK194" i="13"/>
  <c r="AJ194" i="13"/>
  <c r="AI194" i="13"/>
  <c r="AH194" i="13"/>
  <c r="AG194" i="13"/>
  <c r="AF194" i="13"/>
  <c r="AE194" i="13"/>
  <c r="AD194" i="13"/>
  <c r="AC194" i="13"/>
  <c r="AN193" i="13"/>
  <c r="AM193" i="13"/>
  <c r="AL193" i="13"/>
  <c r="AK193" i="13"/>
  <c r="AJ193" i="13"/>
  <c r="AI193" i="13"/>
  <c r="AH193" i="13"/>
  <c r="AG193" i="13"/>
  <c r="AF193" i="13"/>
  <c r="AE193" i="13"/>
  <c r="AD193" i="13"/>
  <c r="AC193" i="13"/>
  <c r="AN192" i="13"/>
  <c r="AM192" i="13"/>
  <c r="AL192" i="13"/>
  <c r="AK192" i="13"/>
  <c r="AJ192" i="13"/>
  <c r="AI192" i="13"/>
  <c r="AH192" i="13"/>
  <c r="AG192" i="13"/>
  <c r="AF192" i="13"/>
  <c r="AE192" i="13"/>
  <c r="AD192" i="13"/>
  <c r="AC192" i="13"/>
  <c r="AN191" i="13"/>
  <c r="AM191" i="13"/>
  <c r="AL191" i="13"/>
  <c r="AK191" i="13"/>
  <c r="AJ191" i="13"/>
  <c r="AI191" i="13"/>
  <c r="AH191" i="13"/>
  <c r="AG191" i="13"/>
  <c r="AF191" i="13"/>
  <c r="AE191" i="13"/>
  <c r="AD191" i="13"/>
  <c r="AC191" i="13"/>
  <c r="AN190" i="13"/>
  <c r="AM190" i="13"/>
  <c r="AL190" i="13"/>
  <c r="AK190" i="13"/>
  <c r="AJ190" i="13"/>
  <c r="AI190" i="13"/>
  <c r="AH190" i="13"/>
  <c r="AG190" i="13"/>
  <c r="AF190" i="13"/>
  <c r="AE190" i="13"/>
  <c r="AD190" i="13"/>
  <c r="AC190" i="13"/>
  <c r="AN189" i="13"/>
  <c r="AM189" i="13"/>
  <c r="AL189" i="13"/>
  <c r="AK189" i="13"/>
  <c r="AJ189" i="13"/>
  <c r="AI189" i="13"/>
  <c r="AH189" i="13"/>
  <c r="AG189" i="13"/>
  <c r="AF189" i="13"/>
  <c r="AE189" i="13"/>
  <c r="AD189" i="13"/>
  <c r="AC189" i="13"/>
  <c r="AN188" i="13"/>
  <c r="AM188" i="13"/>
  <c r="AL188" i="13"/>
  <c r="AK188" i="13"/>
  <c r="AJ188" i="13"/>
  <c r="AI188" i="13"/>
  <c r="AH188" i="13"/>
  <c r="AG188" i="13"/>
  <c r="AF188" i="13"/>
  <c r="AE188" i="13"/>
  <c r="AD188" i="13"/>
  <c r="AC188" i="13"/>
  <c r="AN187" i="13"/>
  <c r="AM187" i="13"/>
  <c r="AL187" i="13"/>
  <c r="AK187" i="13"/>
  <c r="AJ187" i="13"/>
  <c r="AI187" i="13"/>
  <c r="AH187" i="13"/>
  <c r="AG187" i="13"/>
  <c r="AF187" i="13"/>
  <c r="AE187" i="13"/>
  <c r="AD187" i="13"/>
  <c r="AC187" i="13"/>
  <c r="AN186" i="13"/>
  <c r="AM186" i="13"/>
  <c r="AL186" i="13"/>
  <c r="AK186" i="13"/>
  <c r="AJ186" i="13"/>
  <c r="AI186" i="13"/>
  <c r="AH186" i="13"/>
  <c r="AG186" i="13"/>
  <c r="AF186" i="13"/>
  <c r="AE186" i="13"/>
  <c r="AD186" i="13"/>
  <c r="AC186" i="13"/>
  <c r="AN185" i="13"/>
  <c r="AM185" i="13"/>
  <c r="AL185" i="13"/>
  <c r="AK185" i="13"/>
  <c r="AJ185" i="13"/>
  <c r="AI185" i="13"/>
  <c r="AH185" i="13"/>
  <c r="AG185" i="13"/>
  <c r="AF185" i="13"/>
  <c r="AE185" i="13"/>
  <c r="AD185" i="13"/>
  <c r="AC185" i="13"/>
  <c r="AN184" i="13"/>
  <c r="AM184" i="13"/>
  <c r="AL184" i="13"/>
  <c r="AK184" i="13"/>
  <c r="AJ184" i="13"/>
  <c r="AI184" i="13"/>
  <c r="AH184" i="13"/>
  <c r="AG184" i="13"/>
  <c r="AF184" i="13"/>
  <c r="AE184" i="13"/>
  <c r="AD184" i="13"/>
  <c r="AC184" i="13"/>
  <c r="AN183" i="13"/>
  <c r="AM183" i="13"/>
  <c r="AL183" i="13"/>
  <c r="AK183" i="13"/>
  <c r="AJ183" i="13"/>
  <c r="AI183" i="13"/>
  <c r="AH183" i="13"/>
  <c r="AG183" i="13"/>
  <c r="AF183" i="13"/>
  <c r="AE183" i="13"/>
  <c r="AD183" i="13"/>
  <c r="AC183" i="13"/>
  <c r="AN182" i="13"/>
  <c r="AM182" i="13"/>
  <c r="AL182" i="13"/>
  <c r="AK182" i="13"/>
  <c r="AJ182" i="13"/>
  <c r="AI182" i="13"/>
  <c r="AH182" i="13"/>
  <c r="AG182" i="13"/>
  <c r="AF182" i="13"/>
  <c r="AE182" i="13"/>
  <c r="AD182" i="13"/>
  <c r="AC182" i="13"/>
  <c r="AN181" i="13"/>
  <c r="AM181" i="13"/>
  <c r="AL181" i="13"/>
  <c r="AK181" i="13"/>
  <c r="AJ181" i="13"/>
  <c r="AI181" i="13"/>
  <c r="AH181" i="13"/>
  <c r="AG181" i="13"/>
  <c r="AF181" i="13"/>
  <c r="AE181" i="13"/>
  <c r="AD181" i="13"/>
  <c r="AC181" i="13"/>
  <c r="AN180" i="13"/>
  <c r="AM180" i="13"/>
  <c r="AL180" i="13"/>
  <c r="AK180" i="13"/>
  <c r="AJ180" i="13"/>
  <c r="AI180" i="13"/>
  <c r="AH180" i="13"/>
  <c r="AG180" i="13"/>
  <c r="AF180" i="13"/>
  <c r="AE180" i="13"/>
  <c r="AD180" i="13"/>
  <c r="AC180" i="13"/>
  <c r="AN179" i="13"/>
  <c r="AM179" i="13"/>
  <c r="AL179" i="13"/>
  <c r="AK179" i="13"/>
  <c r="AJ179" i="13"/>
  <c r="AI179" i="13"/>
  <c r="AH179" i="13"/>
  <c r="AG179" i="13"/>
  <c r="AF179" i="13"/>
  <c r="AE179" i="13"/>
  <c r="AD179" i="13"/>
  <c r="AC179" i="13"/>
  <c r="AC161" i="13"/>
  <c r="AD161" i="13"/>
  <c r="AE161" i="13"/>
  <c r="AF161" i="13"/>
  <c r="AG161" i="13"/>
  <c r="AH161" i="13"/>
  <c r="AI161" i="13"/>
  <c r="AJ161" i="13"/>
  <c r="AK161" i="13"/>
  <c r="AL161" i="13"/>
  <c r="AM161" i="13"/>
  <c r="AN161" i="13"/>
  <c r="AC162" i="13"/>
  <c r="AD162" i="13"/>
  <c r="AE162" i="13"/>
  <c r="AF162" i="13"/>
  <c r="AG162" i="13"/>
  <c r="AH162" i="13"/>
  <c r="AI162" i="13"/>
  <c r="AJ162" i="13"/>
  <c r="AK162" i="13"/>
  <c r="AL162" i="13"/>
  <c r="AM162" i="13"/>
  <c r="AN162" i="13"/>
  <c r="AC163" i="13"/>
  <c r="AD163" i="13"/>
  <c r="AE163" i="13"/>
  <c r="AF163" i="13"/>
  <c r="AG163" i="13"/>
  <c r="AH163" i="13"/>
  <c r="AI163" i="13"/>
  <c r="AJ163" i="13"/>
  <c r="AK163" i="13"/>
  <c r="AL163" i="13"/>
  <c r="AM163" i="13"/>
  <c r="AN163" i="13"/>
  <c r="AC164" i="13"/>
  <c r="AD164" i="13"/>
  <c r="AE164" i="13"/>
  <c r="AF164" i="13"/>
  <c r="AG164" i="13"/>
  <c r="AH164" i="13"/>
  <c r="AI164" i="13"/>
  <c r="AJ164" i="13"/>
  <c r="AK164" i="13"/>
  <c r="AL164" i="13"/>
  <c r="AM164" i="13"/>
  <c r="AN164" i="13"/>
  <c r="AC165" i="13"/>
  <c r="AD165" i="13"/>
  <c r="AE165" i="13"/>
  <c r="AF165" i="13"/>
  <c r="AG165" i="13"/>
  <c r="AH165" i="13"/>
  <c r="AI165" i="13"/>
  <c r="AJ165" i="13"/>
  <c r="AK165" i="13"/>
  <c r="AL165" i="13"/>
  <c r="AM165" i="13"/>
  <c r="AN165" i="13"/>
  <c r="AC166" i="13"/>
  <c r="AD166" i="13"/>
  <c r="AE166" i="13"/>
  <c r="AF166" i="13"/>
  <c r="AG166" i="13"/>
  <c r="AH166" i="13"/>
  <c r="AI166" i="13"/>
  <c r="AJ166" i="13"/>
  <c r="AK166" i="13"/>
  <c r="AL166" i="13"/>
  <c r="AM166" i="13"/>
  <c r="AN166" i="13"/>
  <c r="AC167" i="13"/>
  <c r="AD167" i="13"/>
  <c r="AE167" i="13"/>
  <c r="AF167" i="13"/>
  <c r="AG167" i="13"/>
  <c r="AH167" i="13"/>
  <c r="AI167" i="13"/>
  <c r="AJ167" i="13"/>
  <c r="AK167" i="13"/>
  <c r="AL167" i="13"/>
  <c r="AM167" i="13"/>
  <c r="AN167" i="13"/>
  <c r="AC168" i="13"/>
  <c r="AD168" i="13"/>
  <c r="AE168" i="13"/>
  <c r="AF168" i="13"/>
  <c r="AG168" i="13"/>
  <c r="AH168" i="13"/>
  <c r="AI168" i="13"/>
  <c r="AJ168" i="13"/>
  <c r="AK168" i="13"/>
  <c r="AL168" i="13"/>
  <c r="AM168" i="13"/>
  <c r="AN168" i="13"/>
  <c r="AC169" i="13"/>
  <c r="AD169" i="13"/>
  <c r="AE169" i="13"/>
  <c r="AF169" i="13"/>
  <c r="AG169" i="13"/>
  <c r="AH169" i="13"/>
  <c r="AI169" i="13"/>
  <c r="AJ169" i="13"/>
  <c r="AK169" i="13"/>
  <c r="AL169" i="13"/>
  <c r="AM169" i="13"/>
  <c r="AN169" i="13"/>
  <c r="AC170" i="13"/>
  <c r="AD170" i="13"/>
  <c r="AE170" i="13"/>
  <c r="AF170" i="13"/>
  <c r="AG170" i="13"/>
  <c r="AH170" i="13"/>
  <c r="AI170" i="13"/>
  <c r="AJ170" i="13"/>
  <c r="AK170" i="13"/>
  <c r="AL170" i="13"/>
  <c r="AM170" i="13"/>
  <c r="AN170" i="13"/>
  <c r="AC171" i="13"/>
  <c r="AD171" i="13"/>
  <c r="AE171" i="13"/>
  <c r="AF171" i="13"/>
  <c r="AG171" i="13"/>
  <c r="AH171" i="13"/>
  <c r="AI171" i="13"/>
  <c r="AJ171" i="13"/>
  <c r="AK171" i="13"/>
  <c r="AL171" i="13"/>
  <c r="AM171" i="13"/>
  <c r="AN171" i="13"/>
  <c r="AC172" i="13"/>
  <c r="AD172" i="13"/>
  <c r="AE172" i="13"/>
  <c r="AF172" i="13"/>
  <c r="AG172" i="13"/>
  <c r="AH172" i="13"/>
  <c r="AI172" i="13"/>
  <c r="AJ172" i="13"/>
  <c r="AK172" i="13"/>
  <c r="AL172" i="13"/>
  <c r="AM172" i="13"/>
  <c r="AN172" i="13"/>
  <c r="AC173" i="13"/>
  <c r="AD173" i="13"/>
  <c r="AE173" i="13"/>
  <c r="AF173" i="13"/>
  <c r="AG173" i="13"/>
  <c r="AH173" i="13"/>
  <c r="AI173" i="13"/>
  <c r="AJ173" i="13"/>
  <c r="AK173" i="13"/>
  <c r="AL173" i="13"/>
  <c r="AM173" i="13"/>
  <c r="AN173" i="13"/>
  <c r="AC174" i="13"/>
  <c r="AD174" i="13"/>
  <c r="AE174" i="13"/>
  <c r="AF174" i="13"/>
  <c r="AG174" i="13"/>
  <c r="AH174" i="13"/>
  <c r="AI174" i="13"/>
  <c r="AJ174" i="13"/>
  <c r="AK174" i="13"/>
  <c r="AL174" i="13"/>
  <c r="AM174" i="13"/>
  <c r="AN174" i="13"/>
  <c r="AC175" i="13"/>
  <c r="AD175" i="13"/>
  <c r="AE175" i="13"/>
  <c r="AF175" i="13"/>
  <c r="AG175" i="13"/>
  <c r="AH175" i="13"/>
  <c r="AI175" i="13"/>
  <c r="AJ175" i="13"/>
  <c r="AK175" i="13"/>
  <c r="AL175" i="13"/>
  <c r="AM175" i="13"/>
  <c r="AN175" i="13"/>
  <c r="AC176" i="13"/>
  <c r="AD176" i="13"/>
  <c r="AE176" i="13"/>
  <c r="AF176" i="13"/>
  <c r="AG176" i="13"/>
  <c r="AH176" i="13"/>
  <c r="AI176" i="13"/>
  <c r="AJ176" i="13"/>
  <c r="AK176" i="13"/>
  <c r="AL176" i="13"/>
  <c r="AM176" i="13"/>
  <c r="AN176" i="13"/>
  <c r="AC177" i="13"/>
  <c r="AD177" i="13"/>
  <c r="AE177" i="13"/>
  <c r="AF177" i="13"/>
  <c r="AG177" i="13"/>
  <c r="AH177" i="13"/>
  <c r="AI177" i="13"/>
  <c r="AJ177" i="13"/>
  <c r="AK177" i="13"/>
  <c r="AL177" i="13"/>
  <c r="AM177" i="13"/>
  <c r="AN177" i="13"/>
  <c r="AN160" i="13"/>
  <c r="AM160" i="13"/>
  <c r="AL160" i="13"/>
  <c r="AK160" i="13"/>
  <c r="AJ160" i="13"/>
  <c r="AI160" i="13"/>
  <c r="AH160" i="13"/>
  <c r="AG160" i="13"/>
  <c r="AF160" i="13"/>
  <c r="AE160" i="13"/>
  <c r="AD160" i="13"/>
  <c r="AC160" i="13"/>
  <c r="AC131" i="13"/>
  <c r="AD131" i="13"/>
  <c r="AE131" i="13"/>
  <c r="AF131" i="13"/>
  <c r="AG131" i="13"/>
  <c r="AH131" i="13"/>
  <c r="AI131" i="13"/>
  <c r="AJ131" i="13"/>
  <c r="AK131" i="13"/>
  <c r="AL131" i="13"/>
  <c r="AM131" i="13"/>
  <c r="AN131" i="13"/>
  <c r="AC132" i="13"/>
  <c r="AD132" i="13"/>
  <c r="AE132" i="13"/>
  <c r="AF132" i="13"/>
  <c r="AG132" i="13"/>
  <c r="AH132" i="13"/>
  <c r="AI132" i="13"/>
  <c r="CJ132" i="13" s="1" a="1"/>
  <c r="CJ132" i="13" s="1"/>
  <c r="AJ132" i="13"/>
  <c r="AK132" i="13"/>
  <c r="AL132" i="13"/>
  <c r="AM132" i="13"/>
  <c r="AN132" i="13"/>
  <c r="AC133" i="13"/>
  <c r="AD133" i="13"/>
  <c r="AE133" i="13"/>
  <c r="AF133" i="13"/>
  <c r="AG133" i="13"/>
  <c r="CH133" i="13" s="1" a="1"/>
  <c r="CH133" i="13" s="1"/>
  <c r="AH133" i="13"/>
  <c r="AI133" i="13"/>
  <c r="AJ133" i="13"/>
  <c r="AK133" i="13"/>
  <c r="AL133" i="13"/>
  <c r="AM133" i="13"/>
  <c r="AN133" i="13"/>
  <c r="AC134" i="13"/>
  <c r="AD134" i="13"/>
  <c r="AG134" i="13"/>
  <c r="AH134" i="13"/>
  <c r="AI134" i="13"/>
  <c r="AJ134" i="13"/>
  <c r="AK134" i="13"/>
  <c r="AL134" i="13"/>
  <c r="AM134" i="13"/>
  <c r="DA134" i="13" s="1" a="1"/>
  <c r="DA134" i="13" s="1"/>
  <c r="AC135" i="13"/>
  <c r="AD135" i="13"/>
  <c r="AG135" i="13"/>
  <c r="AH135" i="13"/>
  <c r="AI135" i="13"/>
  <c r="CW135" i="13" s="1" a="1"/>
  <c r="CW135" i="13" s="1"/>
  <c r="AJ135" i="13"/>
  <c r="AK135" i="13"/>
  <c r="AL135" i="13"/>
  <c r="AM135" i="13"/>
  <c r="AC136" i="13"/>
  <c r="AD136" i="13"/>
  <c r="AE136" i="13"/>
  <c r="AF136" i="13"/>
  <c r="AG136" i="13"/>
  <c r="BH136" i="13" s="1" a="1"/>
  <c r="BH136" i="13" s="1"/>
  <c r="AH136" i="13"/>
  <c r="AI136" i="13"/>
  <c r="AJ136" i="13"/>
  <c r="CX136" i="13" s="1" a="1"/>
  <c r="CX136" i="13" s="1"/>
  <c r="AK136" i="13"/>
  <c r="AL136" i="13"/>
  <c r="AM136" i="13"/>
  <c r="AN136" i="13"/>
  <c r="DB136" i="13" s="1" a="1"/>
  <c r="DB136" i="13" s="1"/>
  <c r="AC137" i="13"/>
  <c r="BD137" i="13" s="1" a="1"/>
  <c r="BD137" i="13" s="1"/>
  <c r="AD137" i="13"/>
  <c r="AE137" i="13"/>
  <c r="AF137" i="13"/>
  <c r="AG137" i="13"/>
  <c r="AH137" i="13"/>
  <c r="AI137" i="13"/>
  <c r="AJ137" i="13"/>
  <c r="CX137" i="13" s="1" a="1"/>
  <c r="CX137" i="13" s="1"/>
  <c r="AK137" i="13"/>
  <c r="BL137" i="13" s="1" a="1"/>
  <c r="BL137" i="13" s="1"/>
  <c r="AL137" i="13"/>
  <c r="AM137" i="13"/>
  <c r="AN137" i="13"/>
  <c r="AC138" i="13"/>
  <c r="AD138" i="13"/>
  <c r="BR138" i="13" s="1" a="1"/>
  <c r="BR138" i="13" s="1"/>
  <c r="AE138" i="13"/>
  <c r="AF138" i="13"/>
  <c r="AG138" i="13"/>
  <c r="CU138" i="13" s="1" a="1"/>
  <c r="CU138" i="13" s="1"/>
  <c r="AH138" i="13"/>
  <c r="AI138" i="13"/>
  <c r="AJ138" i="13"/>
  <c r="CX138" i="13" s="1" a="1"/>
  <c r="CX138" i="13" s="1"/>
  <c r="AK138" i="13"/>
  <c r="CY138" i="13" s="1" a="1"/>
  <c r="CY138" i="13" s="1"/>
  <c r="AL138" i="13"/>
  <c r="AM138" i="13"/>
  <c r="AN138" i="13"/>
  <c r="AC139" i="13"/>
  <c r="AD139" i="13"/>
  <c r="AE139" i="13"/>
  <c r="AF139" i="13"/>
  <c r="AG139" i="13"/>
  <c r="BH139" i="13" s="1" a="1"/>
  <c r="BH139" i="13" s="1"/>
  <c r="AH139" i="13"/>
  <c r="AI139" i="13"/>
  <c r="AJ139" i="13"/>
  <c r="AK139" i="13"/>
  <c r="AL139" i="13"/>
  <c r="AM139" i="13"/>
  <c r="AN139" i="13"/>
  <c r="DB139" i="13" s="1" a="1"/>
  <c r="DB139" i="13" s="1"/>
  <c r="AC140" i="13"/>
  <c r="AD140" i="13"/>
  <c r="AG140" i="13"/>
  <c r="BH140" i="13" s="1" a="1"/>
  <c r="BH140" i="13" s="1"/>
  <c r="AH140" i="13"/>
  <c r="AI140" i="13"/>
  <c r="CJ140" i="13" s="1" a="1"/>
  <c r="CJ140" i="13" s="1"/>
  <c r="AJ140" i="13"/>
  <c r="CK140" i="13" s="1" a="1"/>
  <c r="CK140" i="13" s="1"/>
  <c r="AK140" i="13"/>
  <c r="BL140" i="13" s="1" a="1"/>
  <c r="BL140" i="13" s="1"/>
  <c r="AL140" i="13"/>
  <c r="AM140" i="13"/>
  <c r="AC141" i="13"/>
  <c r="AD141" i="13"/>
  <c r="BR141" i="13" s="1" a="1"/>
  <c r="BR141" i="13" s="1"/>
  <c r="AG141" i="13"/>
  <c r="CH141" i="13" s="1" a="1"/>
  <c r="CH141" i="13" s="1"/>
  <c r="AH141" i="13"/>
  <c r="BV141" i="13" s="1" a="1"/>
  <c r="BV141" i="13" s="1"/>
  <c r="AI141" i="13"/>
  <c r="AJ141" i="13"/>
  <c r="AK141" i="13"/>
  <c r="AL141" i="13"/>
  <c r="AM141" i="13"/>
  <c r="AC142" i="13"/>
  <c r="BQ142" i="13" s="1" a="1"/>
  <c r="BQ142" i="13" s="1"/>
  <c r="AD142" i="13"/>
  <c r="AE142" i="13"/>
  <c r="AF142" i="13"/>
  <c r="BT142" i="13" s="1" a="1"/>
  <c r="BT142" i="13" s="1"/>
  <c r="AG142" i="13"/>
  <c r="BU142" i="13" s="1" a="1"/>
  <c r="BU142" i="13" s="1"/>
  <c r="AH142" i="13"/>
  <c r="AI142" i="13"/>
  <c r="AJ142" i="13"/>
  <c r="AK142" i="13"/>
  <c r="AL142" i="13"/>
  <c r="CM142" i="13" s="1" a="1"/>
  <c r="CM142" i="13" s="1"/>
  <c r="AM142" i="13"/>
  <c r="CN142" i="13" s="1" a="1"/>
  <c r="CN142" i="13" s="1"/>
  <c r="AN142" i="13"/>
  <c r="CB142" i="13" s="1" a="1"/>
  <c r="CB142" i="13" s="1"/>
  <c r="AC143" i="13"/>
  <c r="BD143" i="13" s="1" a="1"/>
  <c r="BD143" i="13" s="1"/>
  <c r="AD143" i="13"/>
  <c r="BR143" i="13" s="1" a="1"/>
  <c r="BR143" i="13" s="1"/>
  <c r="AE143" i="13"/>
  <c r="AF143" i="13"/>
  <c r="AG143" i="13"/>
  <c r="AH143" i="13"/>
  <c r="BV143" i="13" s="1" a="1"/>
  <c r="BV143" i="13" s="1"/>
  <c r="AI143" i="13"/>
  <c r="AJ143" i="13"/>
  <c r="CK143" i="13" s="1" a="1"/>
  <c r="CK143" i="13" s="1"/>
  <c r="AK143" i="13"/>
  <c r="BL143" i="13" s="1" a="1"/>
  <c r="BL143" i="13" s="1"/>
  <c r="AL143" i="13"/>
  <c r="AM143" i="13"/>
  <c r="AN143" i="13"/>
  <c r="AC144" i="13"/>
  <c r="BQ144" i="13" s="1" a="1"/>
  <c r="BQ144" i="13" s="1"/>
  <c r="AD144" i="13"/>
  <c r="AE144" i="13"/>
  <c r="BF144" i="13" s="1" a="1"/>
  <c r="BF144" i="13" s="1"/>
  <c r="AF144" i="13"/>
  <c r="BT144" i="13" s="1" a="1"/>
  <c r="BT144" i="13" s="1"/>
  <c r="AG144" i="13"/>
  <c r="BH144" i="13" s="1" a="1"/>
  <c r="BH144" i="13" s="1"/>
  <c r="AH144" i="13"/>
  <c r="AI144" i="13"/>
  <c r="AJ144" i="13"/>
  <c r="AK144" i="13"/>
  <c r="AL144" i="13"/>
  <c r="CM144" i="13" s="1" a="1"/>
  <c r="CM144" i="13" s="1"/>
  <c r="AM144" i="13"/>
  <c r="AN144" i="13"/>
  <c r="CB144" i="13" s="1" a="1"/>
  <c r="CB144" i="13" s="1"/>
  <c r="AC145" i="13"/>
  <c r="AD145" i="13"/>
  <c r="BR145" i="13" s="1" a="1"/>
  <c r="BR145" i="13" s="1"/>
  <c r="AE145" i="13"/>
  <c r="AF145" i="13"/>
  <c r="AG145" i="13"/>
  <c r="BH145" i="13" s="1" a="1"/>
  <c r="BH145" i="13" s="1"/>
  <c r="AH145" i="13"/>
  <c r="BV145" i="13" s="1" a="1"/>
  <c r="BV145" i="13" s="1"/>
  <c r="AI145" i="13"/>
  <c r="AJ145" i="13"/>
  <c r="AK145" i="13"/>
  <c r="AL145" i="13"/>
  <c r="AM145" i="13"/>
  <c r="AN145" i="13"/>
  <c r="AC146" i="13"/>
  <c r="AD146" i="13"/>
  <c r="AE146" i="13"/>
  <c r="BF146" i="13" s="1" a="1"/>
  <c r="BF146" i="13" s="1"/>
  <c r="AF146" i="13"/>
  <c r="BT146" i="13" s="1" a="1"/>
  <c r="BT146" i="13" s="1"/>
  <c r="AG146" i="13"/>
  <c r="BU146" i="13" s="1" a="1"/>
  <c r="BU146" i="13" s="1"/>
  <c r="AH146" i="13"/>
  <c r="AI146" i="13"/>
  <c r="AJ146" i="13"/>
  <c r="AK146" i="13"/>
  <c r="BY146" i="13" s="1" a="1"/>
  <c r="BY146" i="13" s="1"/>
  <c r="AL146" i="13"/>
  <c r="CM146" i="13" s="1" a="1"/>
  <c r="CM146" i="13" s="1"/>
  <c r="AM146" i="13"/>
  <c r="AN146" i="13"/>
  <c r="CB146" i="13" s="1" a="1"/>
  <c r="CB146" i="13" s="1"/>
  <c r="AD147" i="13"/>
  <c r="BR147" i="13" s="1" a="1"/>
  <c r="BR147" i="13" s="1"/>
  <c r="AE147" i="13"/>
  <c r="BS147" i="13" s="1" a="1"/>
  <c r="BS147" i="13" s="1"/>
  <c r="AF147" i="13"/>
  <c r="AG147" i="13"/>
  <c r="AH147" i="13"/>
  <c r="BV147" i="13" s="1" a="1"/>
  <c r="BV147" i="13" s="1"/>
  <c r="AI147" i="13"/>
  <c r="AJ147" i="13"/>
  <c r="CK147" i="13" s="1" a="1"/>
  <c r="CK147" i="13" s="1"/>
  <c r="AK147" i="13"/>
  <c r="BL147" i="13" s="1" a="1"/>
  <c r="BL147" i="13" s="1"/>
  <c r="AL147" i="13"/>
  <c r="AM147" i="13"/>
  <c r="AN147" i="13"/>
  <c r="AN130" i="13"/>
  <c r="AM130" i="13"/>
  <c r="AL130" i="13"/>
  <c r="AK130" i="13"/>
  <c r="AJ130" i="13"/>
  <c r="AI130" i="13"/>
  <c r="AH130" i="13"/>
  <c r="AG130" i="13"/>
  <c r="AF130" i="13"/>
  <c r="AE130" i="13"/>
  <c r="AD130" i="13"/>
  <c r="AC130" i="13"/>
  <c r="AM103" i="13"/>
  <c r="AL103" i="13"/>
  <c r="AK103" i="13"/>
  <c r="AJ103" i="13"/>
  <c r="AI103" i="13"/>
  <c r="AH103" i="13"/>
  <c r="AG103" i="13"/>
  <c r="AD103" i="13"/>
  <c r="AC103" i="13"/>
  <c r="AM102" i="13"/>
  <c r="AL102" i="13"/>
  <c r="AK102" i="13"/>
  <c r="AJ102" i="13"/>
  <c r="AI102" i="13"/>
  <c r="AH102" i="13"/>
  <c r="AG102" i="13"/>
  <c r="AD102" i="13"/>
  <c r="AC102" i="13"/>
  <c r="AF104" i="13"/>
  <c r="AG104" i="13"/>
  <c r="AH104" i="13"/>
  <c r="AI104" i="13"/>
  <c r="AJ104" i="13"/>
  <c r="AK104" i="13"/>
  <c r="AL104" i="13"/>
  <c r="AM104" i="13"/>
  <c r="AN104" i="13"/>
  <c r="AF105" i="13"/>
  <c r="AG105" i="13"/>
  <c r="AH105" i="13"/>
  <c r="AI105" i="13"/>
  <c r="AJ105" i="13"/>
  <c r="AK105" i="13"/>
  <c r="AL105" i="13"/>
  <c r="AM105" i="13"/>
  <c r="AN105" i="13"/>
  <c r="AC93" i="13"/>
  <c r="AD93" i="13"/>
  <c r="AE93" i="13"/>
  <c r="AF93" i="13"/>
  <c r="AG93" i="13"/>
  <c r="AH93" i="13"/>
  <c r="AI93" i="13"/>
  <c r="AJ93" i="13"/>
  <c r="AK93" i="13"/>
  <c r="AL93" i="13"/>
  <c r="AM93" i="13"/>
  <c r="AN93" i="13"/>
  <c r="AC94" i="13"/>
  <c r="AD94" i="13"/>
  <c r="AE94" i="13"/>
  <c r="AF94" i="13"/>
  <c r="AG94" i="13"/>
  <c r="AH94" i="13"/>
  <c r="AI94" i="13"/>
  <c r="AJ94" i="13"/>
  <c r="AK94" i="13"/>
  <c r="AL94" i="13"/>
  <c r="AM94" i="13"/>
  <c r="AN94" i="13"/>
  <c r="AC95" i="13"/>
  <c r="AD95" i="13"/>
  <c r="AE95" i="13"/>
  <c r="AF95" i="13"/>
  <c r="AG95" i="13"/>
  <c r="AH95" i="13"/>
  <c r="AI95" i="13"/>
  <c r="AJ95" i="13"/>
  <c r="AK95" i="13"/>
  <c r="AL95" i="13"/>
  <c r="AM95" i="13"/>
  <c r="AN95" i="13"/>
  <c r="AC96" i="13"/>
  <c r="CQ96" i="13" s="1" a="1"/>
  <c r="CQ96" i="13" s="1"/>
  <c r="AD96" i="13"/>
  <c r="AG96" i="13"/>
  <c r="AH96" i="13"/>
  <c r="AI96" i="13"/>
  <c r="AJ96" i="13"/>
  <c r="AK96" i="13"/>
  <c r="AL96" i="13"/>
  <c r="AM96" i="13"/>
  <c r="AC97" i="13"/>
  <c r="AD97" i="13"/>
  <c r="AG97" i="13"/>
  <c r="AH97" i="13"/>
  <c r="AI97" i="13"/>
  <c r="AJ97" i="13"/>
  <c r="AK97" i="13"/>
  <c r="AL97" i="13"/>
  <c r="AM97" i="13"/>
  <c r="AC98" i="13"/>
  <c r="AD98" i="13"/>
  <c r="AE98" i="13"/>
  <c r="AF98" i="13"/>
  <c r="AG98" i="13"/>
  <c r="AH98" i="13"/>
  <c r="AI98" i="13"/>
  <c r="AJ98" i="13"/>
  <c r="AK98" i="13"/>
  <c r="AL98" i="13"/>
  <c r="AM98" i="13"/>
  <c r="AN98" i="13"/>
  <c r="AC99" i="13"/>
  <c r="AD99" i="13"/>
  <c r="AE99" i="13"/>
  <c r="AF99" i="13"/>
  <c r="AG99" i="13"/>
  <c r="AH99" i="13"/>
  <c r="AI99" i="13"/>
  <c r="AJ99" i="13"/>
  <c r="AK99" i="13"/>
  <c r="AL99" i="13"/>
  <c r="AM99" i="13"/>
  <c r="AN99" i="13"/>
  <c r="AC100" i="13"/>
  <c r="AD100" i="13"/>
  <c r="AE100" i="13"/>
  <c r="AF100" i="13"/>
  <c r="AG100" i="13"/>
  <c r="AH100" i="13"/>
  <c r="AI100" i="13"/>
  <c r="AJ100" i="13"/>
  <c r="AK100" i="13"/>
  <c r="AL100" i="13"/>
  <c r="AM100" i="13"/>
  <c r="AN100" i="13"/>
  <c r="AC101" i="13"/>
  <c r="AD101" i="13"/>
  <c r="AE101" i="13"/>
  <c r="AF101" i="13"/>
  <c r="AG101" i="13"/>
  <c r="AH101" i="13"/>
  <c r="AI101" i="13"/>
  <c r="AJ101" i="13"/>
  <c r="AK101" i="13"/>
  <c r="AL101" i="13"/>
  <c r="AM101" i="13"/>
  <c r="AN101" i="13"/>
  <c r="AC104" i="13"/>
  <c r="AD104" i="13"/>
  <c r="AE104" i="13"/>
  <c r="AC105" i="13"/>
  <c r="AD105" i="13"/>
  <c r="AE105" i="13"/>
  <c r="AC106" i="13"/>
  <c r="AD106" i="13"/>
  <c r="AE106" i="13"/>
  <c r="AF106" i="13"/>
  <c r="AG106" i="13"/>
  <c r="AH106" i="13"/>
  <c r="AI106" i="13"/>
  <c r="BW106" i="13" s="1" a="1"/>
  <c r="BW106" i="13" s="1"/>
  <c r="AJ106" i="13"/>
  <c r="AK106" i="13"/>
  <c r="AL106" i="13"/>
  <c r="AM106" i="13"/>
  <c r="AN106" i="13"/>
  <c r="AC107" i="13"/>
  <c r="AD107" i="13"/>
  <c r="AE107" i="13"/>
  <c r="AF107" i="13"/>
  <c r="AG107" i="13"/>
  <c r="AH107" i="13"/>
  <c r="AI107" i="13"/>
  <c r="AJ107" i="13"/>
  <c r="AK107" i="13"/>
  <c r="AL107" i="13"/>
  <c r="AM107" i="13"/>
  <c r="AN107" i="13"/>
  <c r="AC108" i="13"/>
  <c r="AD108" i="13"/>
  <c r="AE108" i="13"/>
  <c r="AF108" i="13"/>
  <c r="AG108" i="13"/>
  <c r="AH108" i="13"/>
  <c r="AI108" i="13"/>
  <c r="AJ108" i="13"/>
  <c r="AK108" i="13"/>
  <c r="AL108" i="13"/>
  <c r="BZ108" i="13" s="1" a="1"/>
  <c r="BZ108" i="13" s="1"/>
  <c r="AM108" i="13"/>
  <c r="AN108" i="13"/>
  <c r="AC109" i="13"/>
  <c r="AD109" i="13"/>
  <c r="AE109" i="13"/>
  <c r="AF109" i="13"/>
  <c r="AG109" i="13"/>
  <c r="AH109" i="13"/>
  <c r="AI109" i="13"/>
  <c r="AJ109" i="13"/>
  <c r="AK109" i="13"/>
  <c r="AL109" i="13"/>
  <c r="AM109" i="13"/>
  <c r="AN109" i="13"/>
  <c r="CO109" i="13" s="1" a="1"/>
  <c r="CO109" i="13" s="1"/>
  <c r="AN92" i="13"/>
  <c r="AM92" i="13"/>
  <c r="AL92" i="13"/>
  <c r="AK92" i="13"/>
  <c r="AJ92" i="13"/>
  <c r="AI92" i="13"/>
  <c r="AH92" i="13"/>
  <c r="AG92" i="13"/>
  <c r="AF92" i="13"/>
  <c r="AE92" i="13"/>
  <c r="AD92" i="13"/>
  <c r="AC92" i="13"/>
  <c r="AN85" i="13"/>
  <c r="AN86" i="13"/>
  <c r="AF85" i="13"/>
  <c r="AF86" i="13"/>
  <c r="AC74" i="13"/>
  <c r="AD74" i="13"/>
  <c r="AE74" i="13"/>
  <c r="AF74" i="13"/>
  <c r="AG74" i="13"/>
  <c r="AH74" i="13"/>
  <c r="AI74" i="13"/>
  <c r="AJ74" i="13"/>
  <c r="AK74" i="13"/>
  <c r="AL74" i="13"/>
  <c r="AM74" i="13"/>
  <c r="AN74" i="13"/>
  <c r="AC75" i="13"/>
  <c r="AD75" i="13"/>
  <c r="AE75" i="13"/>
  <c r="AF75" i="13"/>
  <c r="AG75" i="13"/>
  <c r="AH75" i="13"/>
  <c r="AI75" i="13"/>
  <c r="AJ75" i="13"/>
  <c r="AK75" i="13"/>
  <c r="AL75" i="13"/>
  <c r="AM75" i="13"/>
  <c r="AN75" i="13"/>
  <c r="AC76" i="13"/>
  <c r="AD76" i="13"/>
  <c r="AE76" i="13"/>
  <c r="AF76" i="13"/>
  <c r="AG76" i="13"/>
  <c r="AH76" i="13"/>
  <c r="AI76" i="13"/>
  <c r="AJ76" i="13"/>
  <c r="AK76" i="13"/>
  <c r="AL76" i="13"/>
  <c r="AM76" i="13"/>
  <c r="AN76" i="13"/>
  <c r="AC77" i="13"/>
  <c r="AD77" i="13"/>
  <c r="AG77" i="13"/>
  <c r="AH77" i="13"/>
  <c r="AI77" i="13"/>
  <c r="AJ77" i="13"/>
  <c r="AK77" i="13"/>
  <c r="AL77" i="13"/>
  <c r="AM77" i="13"/>
  <c r="AC78" i="13"/>
  <c r="AD78" i="13"/>
  <c r="AG78" i="13"/>
  <c r="AH78" i="13"/>
  <c r="AI78" i="13"/>
  <c r="AJ78" i="13"/>
  <c r="AK78" i="13"/>
  <c r="AL78" i="13"/>
  <c r="AM78" i="13"/>
  <c r="AC79" i="13"/>
  <c r="AD79" i="13"/>
  <c r="AE79" i="13"/>
  <c r="AF79" i="13"/>
  <c r="AG79" i="13"/>
  <c r="AH79" i="13"/>
  <c r="AI79" i="13"/>
  <c r="AJ79" i="13"/>
  <c r="AK79" i="13"/>
  <c r="AL79" i="13"/>
  <c r="AM79" i="13"/>
  <c r="AN79" i="13"/>
  <c r="AC80" i="13"/>
  <c r="AD80" i="13"/>
  <c r="AE80" i="13"/>
  <c r="AF80" i="13"/>
  <c r="AG80" i="13"/>
  <c r="AH80" i="13"/>
  <c r="AI80" i="13"/>
  <c r="AJ80" i="13"/>
  <c r="AK80" i="13"/>
  <c r="AL80" i="13"/>
  <c r="AM80" i="13"/>
  <c r="AN80" i="13"/>
  <c r="AC81" i="13"/>
  <c r="AD81" i="13"/>
  <c r="AE81" i="13"/>
  <c r="AF81" i="13"/>
  <c r="AG81" i="13"/>
  <c r="AH81" i="13"/>
  <c r="AI81" i="13"/>
  <c r="AJ81" i="13"/>
  <c r="AK81" i="13"/>
  <c r="AL81" i="13"/>
  <c r="AM81" i="13"/>
  <c r="AN81" i="13"/>
  <c r="AC82" i="13"/>
  <c r="AD82" i="13"/>
  <c r="AE82" i="13"/>
  <c r="AF82" i="13"/>
  <c r="AG82" i="13"/>
  <c r="AH82" i="13"/>
  <c r="AI82" i="13"/>
  <c r="AJ82" i="13"/>
  <c r="AK82" i="13"/>
  <c r="AL82" i="13"/>
  <c r="AM82" i="13"/>
  <c r="AN82" i="13"/>
  <c r="AC83" i="13"/>
  <c r="AD83" i="13"/>
  <c r="AG83" i="13"/>
  <c r="AH83" i="13"/>
  <c r="AI83" i="13"/>
  <c r="AJ83" i="13"/>
  <c r="AK83" i="13"/>
  <c r="AL83" i="13"/>
  <c r="AM83" i="13"/>
  <c r="AC84" i="13"/>
  <c r="AD84" i="13"/>
  <c r="AG84" i="13"/>
  <c r="AH84" i="13"/>
  <c r="AI84" i="13"/>
  <c r="AJ84" i="13"/>
  <c r="AK84" i="13"/>
  <c r="AL84" i="13"/>
  <c r="AM84" i="13"/>
  <c r="AC85" i="13"/>
  <c r="AD85" i="13"/>
  <c r="AE85" i="13"/>
  <c r="AG85" i="13"/>
  <c r="AH85" i="13"/>
  <c r="AI85" i="13"/>
  <c r="AJ85" i="13"/>
  <c r="AK85" i="13"/>
  <c r="AL85" i="13"/>
  <c r="AM85" i="13"/>
  <c r="AC86" i="13"/>
  <c r="AD86" i="13"/>
  <c r="AE86" i="13"/>
  <c r="AG86" i="13"/>
  <c r="AH86" i="13"/>
  <c r="AI86" i="13"/>
  <c r="AJ86" i="13"/>
  <c r="AK86" i="13"/>
  <c r="AL86" i="13"/>
  <c r="AM86" i="13"/>
  <c r="AC87" i="13"/>
  <c r="AD87" i="13"/>
  <c r="AE87" i="13"/>
  <c r="AF87" i="13"/>
  <c r="AG87" i="13"/>
  <c r="AH87" i="13"/>
  <c r="AI87" i="13"/>
  <c r="AJ87" i="13"/>
  <c r="AK87" i="13"/>
  <c r="AL87" i="13"/>
  <c r="AM87" i="13"/>
  <c r="AN87" i="13"/>
  <c r="AC88" i="13"/>
  <c r="AD88" i="13"/>
  <c r="AE88" i="13"/>
  <c r="AF88" i="13"/>
  <c r="AG88" i="13"/>
  <c r="AH88" i="13"/>
  <c r="AI88" i="13"/>
  <c r="AJ88" i="13"/>
  <c r="AK88" i="13"/>
  <c r="AL88" i="13"/>
  <c r="AM88" i="13"/>
  <c r="AN88" i="13"/>
  <c r="AC89" i="13"/>
  <c r="AD89" i="13"/>
  <c r="AE89" i="13"/>
  <c r="AF89" i="13"/>
  <c r="AG89" i="13"/>
  <c r="AH89" i="13"/>
  <c r="AI89" i="13"/>
  <c r="AJ89" i="13"/>
  <c r="AK89" i="13"/>
  <c r="AL89" i="13"/>
  <c r="AM89" i="13"/>
  <c r="AN89" i="13"/>
  <c r="AC90" i="13"/>
  <c r="AD90" i="13"/>
  <c r="AE90" i="13"/>
  <c r="AF90" i="13"/>
  <c r="AG90" i="13"/>
  <c r="AH90" i="13"/>
  <c r="AI90" i="13"/>
  <c r="AJ90" i="13"/>
  <c r="AK90" i="13"/>
  <c r="AL90" i="13"/>
  <c r="AM90" i="13"/>
  <c r="AN90" i="13"/>
  <c r="AD73" i="13"/>
  <c r="AE73" i="13"/>
  <c r="AF73" i="13"/>
  <c r="AG73" i="13"/>
  <c r="AH73" i="13"/>
  <c r="AI73" i="13"/>
  <c r="AJ73" i="13"/>
  <c r="AK73" i="13"/>
  <c r="AL73" i="13"/>
  <c r="AM73" i="13"/>
  <c r="AN73" i="13"/>
  <c r="AC73" i="13"/>
  <c r="G62" i="13"/>
  <c r="G63" i="13"/>
  <c r="G66" i="13"/>
  <c r="G67" i="13"/>
  <c r="G68" i="13"/>
  <c r="G69" i="13"/>
  <c r="G47" i="13"/>
  <c r="G48" i="13"/>
  <c r="CE152" i="13" l="1" a="1"/>
  <c r="CE152" i="13" s="1"/>
  <c r="CQ151" i="13" a="1"/>
  <c r="CQ151" i="13" s="1"/>
  <c r="CV150" i="13" a="1"/>
  <c r="CV150" i="13" s="1"/>
  <c r="CF151" i="13" a="1"/>
  <c r="CF151" i="13" s="1"/>
  <c r="BI150" i="13" a="1"/>
  <c r="BI150" i="13" s="1"/>
  <c r="BS149" i="13" a="1"/>
  <c r="BS149" i="13" s="1"/>
  <c r="CO150" i="13" a="1"/>
  <c r="CO150" i="13" s="1"/>
  <c r="BN152" i="13" a="1"/>
  <c r="BN152" i="13" s="1"/>
  <c r="CA151" i="13" a="1"/>
  <c r="CA151" i="13" s="1"/>
  <c r="CL150" i="13" a="1"/>
  <c r="CL150" i="13" s="1"/>
  <c r="CW149" i="13" a="1"/>
  <c r="CW149" i="13" s="1"/>
  <c r="BF149" i="13" a="1"/>
  <c r="BF149" i="13" s="1"/>
  <c r="BG149" i="13" a="1"/>
  <c r="BG149" i="13" s="1"/>
  <c r="BS151" i="13" a="1"/>
  <c r="BS151" i="13" s="1"/>
  <c r="CR149" i="13" a="1"/>
  <c r="CR149" i="13" s="1"/>
  <c r="CO152" i="13" a="1"/>
  <c r="CO152" i="13" s="1"/>
  <c r="CY151" i="13" a="1"/>
  <c r="CY151" i="13" s="1"/>
  <c r="BI151" i="13" a="1"/>
  <c r="BI151" i="13" s="1"/>
  <c r="CE150" i="13" a="1"/>
  <c r="CE150" i="13" s="1"/>
  <c r="CN149" i="13" a="1"/>
  <c r="CN149" i="13" s="1"/>
  <c r="CJ152" i="13" a="1"/>
  <c r="CJ152" i="13" s="1"/>
  <c r="CN152" i="13" a="1"/>
  <c r="CN152" i="13" s="1"/>
  <c r="CX151" i="13" a="1"/>
  <c r="CX151" i="13" s="1"/>
  <c r="DA150" i="13" a="1"/>
  <c r="DA150" i="13" s="1"/>
  <c r="CA150" i="13" a="1"/>
  <c r="CA150" i="13" s="1"/>
  <c r="CI149" i="13" a="1"/>
  <c r="CI149" i="13" s="1"/>
  <c r="CO151" i="13" a="1"/>
  <c r="CO151" i="13" s="1"/>
  <c r="BN151" i="13" a="1"/>
  <c r="BN151" i="13" s="1"/>
  <c r="CZ149" i="13" a="1"/>
  <c r="CZ149" i="13" s="1"/>
  <c r="CQ149" i="13" a="1"/>
  <c r="CQ149" i="13" s="1"/>
  <c r="CH149" i="13" a="1"/>
  <c r="CH149" i="13" s="1"/>
  <c r="BU149" i="13" a="1"/>
  <c r="BU149" i="13" s="1"/>
  <c r="CV152" i="13" a="1"/>
  <c r="CV152" i="13" s="1"/>
  <c r="CA152" i="13" a="1"/>
  <c r="CA152" i="13" s="1"/>
  <c r="BI152" i="13" a="1"/>
  <c r="BI152" i="13" s="1"/>
  <c r="CW151" i="13" a="1"/>
  <c r="CW151" i="13" s="1"/>
  <c r="CN151" i="13" a="1"/>
  <c r="CN151" i="13" s="1"/>
  <c r="BL151" i="13" a="1"/>
  <c r="BL151" i="13" s="1"/>
  <c r="CW150" i="13" a="1"/>
  <c r="CW150" i="13" s="1"/>
  <c r="BL150" i="13" a="1"/>
  <c r="BL150" i="13" s="1"/>
  <c r="CY149" i="13" a="1"/>
  <c r="CY149" i="13" s="1"/>
  <c r="CO149" i="13" a="1"/>
  <c r="CO149" i="13" s="1"/>
  <c r="CG149" i="13" a="1"/>
  <c r="CG149" i="13" s="1"/>
  <c r="BT149" i="13" a="1"/>
  <c r="BT149" i="13" s="1"/>
  <c r="CU152" i="13" a="1"/>
  <c r="CU152" i="13" s="1"/>
  <c r="CL151" i="13" a="1"/>
  <c r="CL151" i="13" s="1"/>
  <c r="CT152" i="13" a="1"/>
  <c r="CT152" i="13" s="1"/>
  <c r="CI152" i="13" a="1"/>
  <c r="CI152" i="13" s="1"/>
  <c r="BG152" i="13" a="1"/>
  <c r="BG152" i="13" s="1"/>
  <c r="CU151" i="13" a="1"/>
  <c r="CU151" i="13" s="1"/>
  <c r="BH151" i="13" a="1"/>
  <c r="BH151" i="13" s="1"/>
  <c r="CU150" i="13" a="1"/>
  <c r="CU150" i="13" s="1"/>
  <c r="BH150" i="13" a="1"/>
  <c r="BH150" i="13" s="1"/>
  <c r="CV149" i="13" a="1"/>
  <c r="CV149" i="13" s="1"/>
  <c r="BN149" i="13" a="1"/>
  <c r="BN149" i="13" s="1"/>
  <c r="BH152" i="13" a="1"/>
  <c r="BH152" i="13" s="1"/>
  <c r="K114" i="13"/>
  <c r="CS152" i="13" a="1"/>
  <c r="CS152" i="13" s="1"/>
  <c r="CH152" i="13" a="1"/>
  <c r="CH152" i="13" s="1"/>
  <c r="BF152" i="13" a="1"/>
  <c r="BF152" i="13" s="1"/>
  <c r="CT151" i="13" a="1"/>
  <c r="CT151" i="13" s="1"/>
  <c r="CI151" i="13" a="1"/>
  <c r="CI151" i="13" s="1"/>
  <c r="BG151" i="13" a="1"/>
  <c r="BG151" i="13" s="1"/>
  <c r="CT150" i="13" a="1"/>
  <c r="CT150" i="13" s="1"/>
  <c r="CI150" i="13" a="1"/>
  <c r="CI150" i="13" s="1"/>
  <c r="BG150" i="13" a="1"/>
  <c r="BG150" i="13" s="1"/>
  <c r="CU149" i="13" a="1"/>
  <c r="CU149" i="13" s="1"/>
  <c r="CL149" i="13" a="1"/>
  <c r="CL149" i="13" s="1"/>
  <c r="BL149" i="13" a="1"/>
  <c r="BL149" i="13" s="1"/>
  <c r="CG152" i="13" a="1"/>
  <c r="CG152" i="13" s="1"/>
  <c r="CS151" i="13" a="1"/>
  <c r="CS151" i="13" s="1"/>
  <c r="CH151" i="13" a="1"/>
  <c r="CH151" i="13" s="1"/>
  <c r="CP151" i="13" s="1"/>
  <c r="CS150" i="13" a="1"/>
  <c r="CS150" i="13" s="1"/>
  <c r="CH150" i="13" a="1"/>
  <c r="CH150" i="13" s="1"/>
  <c r="CK149" i="13" a="1"/>
  <c r="CK149" i="13" s="1"/>
  <c r="CF152" i="13" a="1"/>
  <c r="CF152" i="13" s="1"/>
  <c r="CG151" i="13" a="1"/>
  <c r="CG151" i="13" s="1"/>
  <c r="CG150" i="13" a="1"/>
  <c r="CG150" i="13" s="1"/>
  <c r="CV295" i="10"/>
  <c r="CV287" i="10"/>
  <c r="CJ295" i="10"/>
  <c r="CV294" i="10"/>
  <c r="CV291" i="10"/>
  <c r="CJ300" i="10"/>
  <c r="CJ297" i="10"/>
  <c r="CJ294" i="10"/>
  <c r="CJ296" i="10"/>
  <c r="CV285" i="10"/>
  <c r="CJ285" i="10"/>
  <c r="CV290" i="10"/>
  <c r="CJ299" i="10"/>
  <c r="CJ291" i="10"/>
  <c r="CJ289" i="10"/>
  <c r="CV296" i="10"/>
  <c r="CJ293" i="10"/>
  <c r="CJ286" i="10"/>
  <c r="CV301" i="10"/>
  <c r="CV299" i="10"/>
  <c r="CV289" i="10"/>
  <c r="CJ287" i="10"/>
  <c r="CJ288" i="10"/>
  <c r="CJ284" i="10"/>
  <c r="CJ301" i="10"/>
  <c r="CJ290" i="10"/>
  <c r="CV293" i="10"/>
  <c r="CJ292" i="10"/>
  <c r="CV298" i="10"/>
  <c r="CV292" i="10"/>
  <c r="CV284" i="10"/>
  <c r="CV300" i="10"/>
  <c r="CJ298" i="10"/>
  <c r="CV297" i="10"/>
  <c r="CV288" i="10"/>
  <c r="CV286" i="10"/>
  <c r="CZ152" i="13" a="1"/>
  <c r="CZ152" i="13" s="1"/>
  <c r="CM150" i="13" a="1"/>
  <c r="CM150" i="13" s="1"/>
  <c r="CZ151" i="13" a="1"/>
  <c r="CZ151" i="13" s="1"/>
  <c r="CK152" i="13" a="1"/>
  <c r="CK152" i="13" s="1"/>
  <c r="CX150" i="13" a="1"/>
  <c r="CX150" i="13" s="1"/>
  <c r="CK150" i="13" a="1"/>
  <c r="CK150" i="13" s="1"/>
  <c r="CQ115" i="10" a="1"/>
  <c r="CQ115" i="10" s="1"/>
  <c r="BI106" i="10" a="1"/>
  <c r="BI106" i="10" s="1"/>
  <c r="CI118" i="10" a="1"/>
  <c r="CI118" i="10" s="1"/>
  <c r="BF115" i="10" a="1"/>
  <c r="BF115" i="10" s="1"/>
  <c r="BP119" i="10" a="1"/>
  <c r="BP119" i="10" s="1"/>
  <c r="BT115" i="10" a="1"/>
  <c r="BT115" i="10" s="1"/>
  <c r="CN115" i="10" a="1"/>
  <c r="CN115" i="10" s="1"/>
  <c r="BI120" i="10" a="1"/>
  <c r="BI120" i="10" s="1"/>
  <c r="BF106" i="10" a="1"/>
  <c r="BF106" i="10" s="1"/>
  <c r="CQ110" i="10" a="1"/>
  <c r="CQ110" i="10" s="1"/>
  <c r="CS113" i="10" a="1"/>
  <c r="CS113" i="10" s="1"/>
  <c r="BA116" i="10" a="1"/>
  <c r="BA116" i="10" s="1"/>
  <c r="CN106" i="10" a="1"/>
  <c r="CN106" i="10" s="1"/>
  <c r="BM112" i="10" a="1"/>
  <c r="BM112" i="10" s="1"/>
  <c r="CF114" i="10" a="1"/>
  <c r="CF114" i="10" s="1"/>
  <c r="BU116" i="10" a="1"/>
  <c r="BU116" i="10" s="1"/>
  <c r="CF118" i="10" a="1"/>
  <c r="CF118" i="10" s="1"/>
  <c r="CB120" i="10" a="1"/>
  <c r="CB120" i="10" s="1"/>
  <c r="BT107" i="10" a="1"/>
  <c r="BT107" i="10" s="1"/>
  <c r="CF112" i="10" a="1"/>
  <c r="CF112" i="10" s="1"/>
  <c r="CG116" i="10" a="1"/>
  <c r="CG116" i="10" s="1"/>
  <c r="BF121" i="10" a="1"/>
  <c r="BF121" i="10" s="1"/>
  <c r="BD113" i="10" a="1"/>
  <c r="BD113" i="10" s="1"/>
  <c r="BA117" i="10" a="1"/>
  <c r="BA117" i="10" s="1"/>
  <c r="BD119" i="10" a="1"/>
  <c r="BD119" i="10" s="1"/>
  <c r="BF108" i="10" a="1"/>
  <c r="BF108" i="10" s="1"/>
  <c r="BF119" i="10" a="1"/>
  <c r="BF119" i="10" s="1"/>
  <c r="CR122" i="10" a="1"/>
  <c r="CR122" i="10" s="1"/>
  <c r="CI109" i="10" a="1"/>
  <c r="CI109" i="10" s="1"/>
  <c r="BH108" i="10" a="1"/>
  <c r="BH108" i="10" s="1"/>
  <c r="CH108" i="10" a="1"/>
  <c r="CH108" i="10" s="1"/>
  <c r="BU110" i="10" a="1"/>
  <c r="BU110" i="10" s="1"/>
  <c r="CS110" i="10" a="1"/>
  <c r="CS110" i="10" s="1"/>
  <c r="CQ111" i="10" a="1"/>
  <c r="CQ111" i="10" s="1"/>
  <c r="CH112" i="10" a="1"/>
  <c r="CH112" i="10" s="1"/>
  <c r="CF116" i="10" a="1"/>
  <c r="CF116" i="10" s="1"/>
  <c r="CB118" i="10" a="1"/>
  <c r="CB118" i="10" s="1"/>
  <c r="CI121" i="10" a="1"/>
  <c r="CI121" i="10" s="1"/>
  <c r="CR106" i="10" a="1"/>
  <c r="CR106" i="10" s="1"/>
  <c r="CF107" i="10" a="1"/>
  <c r="CF107" i="10" s="1"/>
  <c r="CT109" i="10" a="1"/>
  <c r="CT109" i="10" s="1"/>
  <c r="CB111" i="10" a="1"/>
  <c r="CB111" i="10" s="1"/>
  <c r="BP112" i="10" a="1"/>
  <c r="BP112" i="10" s="1"/>
  <c r="CN112" i="10" a="1"/>
  <c r="CN112" i="10" s="1"/>
  <c r="CU113" i="10" a="1"/>
  <c r="CU113" i="10" s="1"/>
  <c r="CN114" i="10" a="1"/>
  <c r="CN114" i="10" s="1"/>
  <c r="BH119" i="10" a="1"/>
  <c r="BH119" i="10" s="1"/>
  <c r="CU106" i="10" a="1"/>
  <c r="CU106" i="10" s="1"/>
  <c r="CU110" i="10" a="1"/>
  <c r="CU110" i="10" s="1"/>
  <c r="CT111" i="10" a="1"/>
  <c r="CT111" i="10" s="1"/>
  <c r="BH116" i="10" a="1"/>
  <c r="BH116" i="10" s="1"/>
  <c r="BD120" i="10" a="1"/>
  <c r="BD120" i="10" s="1"/>
  <c r="CF120" i="10" a="1"/>
  <c r="CF120" i="10" s="1"/>
  <c r="CB106" i="10" a="1"/>
  <c r="CB106" i="10" s="1"/>
  <c r="BF107" i="10" a="1"/>
  <c r="BF107" i="10" s="1"/>
  <c r="BA110" i="10" a="1"/>
  <c r="BA110" i="10" s="1"/>
  <c r="CG110" i="10" a="1"/>
  <c r="CG110" i="10" s="1"/>
  <c r="CF111" i="10" a="1"/>
  <c r="CF111" i="10" s="1"/>
  <c r="CU111" i="10" a="1"/>
  <c r="CU111" i="10" s="1"/>
  <c r="BM114" i="10" a="1"/>
  <c r="BM114" i="10" s="1"/>
  <c r="BI116" i="10" a="1"/>
  <c r="BI116" i="10" s="1"/>
  <c r="BD118" i="10" a="1"/>
  <c r="BD118" i="10" s="1"/>
  <c r="CN118" i="10" a="1"/>
  <c r="CN118" i="10" s="1"/>
  <c r="CH120" i="10" a="1"/>
  <c r="CH120" i="10" s="1"/>
  <c r="CB122" i="10" a="1"/>
  <c r="CB122" i="10" s="1"/>
  <c r="CE106" i="10" a="1"/>
  <c r="CE106" i="10" s="1"/>
  <c r="BH107" i="10" a="1"/>
  <c r="BH107" i="10" s="1"/>
  <c r="BH111" i="10" a="1"/>
  <c r="BH111" i="10" s="1"/>
  <c r="BT112" i="10" a="1"/>
  <c r="BT112" i="10" s="1"/>
  <c r="CR112" i="10" a="1"/>
  <c r="CR112" i="10" s="1"/>
  <c r="CT114" i="10" a="1"/>
  <c r="CT114" i="10" s="1"/>
  <c r="CN116" i="10" a="1"/>
  <c r="CN116" i="10" s="1"/>
  <c r="BF118" i="10" a="1"/>
  <c r="BF118" i="10" s="1"/>
  <c r="CR118" i="10" a="1"/>
  <c r="CR118" i="10" s="1"/>
  <c r="BT119" i="10" a="1"/>
  <c r="BT119" i="10" s="1"/>
  <c r="BH120" i="10" a="1"/>
  <c r="BH120" i="10" s="1"/>
  <c r="CB121" i="10" a="1"/>
  <c r="CB121" i="10" s="1"/>
  <c r="CF122" i="10" a="1"/>
  <c r="CF122" i="10" s="1"/>
  <c r="BT108" i="10" a="1"/>
  <c r="BT108" i="10" s="1"/>
  <c r="BD112" i="10" a="1"/>
  <c r="BD112" i="10" s="1"/>
  <c r="BU112" i="10" a="1"/>
  <c r="BU112" i="10" s="1"/>
  <c r="CS112" i="10" a="1"/>
  <c r="CS112" i="10" s="1"/>
  <c r="CE113" i="10" a="1"/>
  <c r="CE113" i="10" s="1"/>
  <c r="BP116" i="10" a="1"/>
  <c r="BP116" i="10" s="1"/>
  <c r="CR116" i="10" a="1"/>
  <c r="CR116" i="10" s="1"/>
  <c r="BH118" i="10" a="1"/>
  <c r="BH118" i="10" s="1"/>
  <c r="CN122" i="10" a="1"/>
  <c r="CN122" i="10" s="1"/>
  <c r="BH106" i="10" a="1"/>
  <c r="BH106" i="10" s="1"/>
  <c r="BP107" i="10" a="1"/>
  <c r="BP107" i="10" s="1"/>
  <c r="CF108" i="10" a="1"/>
  <c r="CF108" i="10" s="1"/>
  <c r="BT111" i="10" a="1"/>
  <c r="BT111" i="10" s="1"/>
  <c r="CB114" i="10" a="1"/>
  <c r="CB114" i="10" s="1"/>
  <c r="CF119" i="10" a="1"/>
  <c r="CF119" i="10" s="1"/>
  <c r="BD121" i="10" a="1"/>
  <c r="BD121" i="10" s="1"/>
  <c r="CH121" i="10" a="1"/>
  <c r="CH121" i="10" s="1"/>
  <c r="CN108" i="10" a="1"/>
  <c r="CN108" i="10" s="1"/>
  <c r="BD108" i="10" a="1"/>
  <c r="BD108" i="10" s="1"/>
  <c r="CB108" i="10" a="1"/>
  <c r="CB108" i="10" s="1"/>
  <c r="CR110" i="10" a="1"/>
  <c r="CR110" i="10" s="1"/>
  <c r="BT110" i="10" a="1"/>
  <c r="BT110" i="10" s="1"/>
  <c r="CF110" i="10" a="1"/>
  <c r="CF110" i="10" s="1"/>
  <c r="BH110" i="10" a="1"/>
  <c r="BH110" i="10" s="1"/>
  <c r="CH106" i="10" a="1"/>
  <c r="CH106" i="10" s="1"/>
  <c r="CE107" i="10" a="1"/>
  <c r="CE107" i="10" s="1"/>
  <c r="CF109" i="10" a="1"/>
  <c r="CF109" i="10" s="1"/>
  <c r="BU107" i="10" a="1"/>
  <c r="BU107" i="10" s="1"/>
  <c r="CS107" i="10" a="1"/>
  <c r="CS107" i="10" s="1"/>
  <c r="BI107" i="10" a="1"/>
  <c r="BI107" i="10" s="1"/>
  <c r="CU114" i="10" a="1"/>
  <c r="CU114" i="10" s="1"/>
  <c r="CI114" i="10" a="1"/>
  <c r="CI114" i="10" s="1"/>
  <c r="CH116" i="10" a="1"/>
  <c r="CH116" i="10" s="1"/>
  <c r="BM106" i="10" a="1"/>
  <c r="BM106" i="10" s="1"/>
  <c r="BU106" i="10" a="1"/>
  <c r="BU106" i="10" s="1"/>
  <c r="CS106" i="10" a="1"/>
  <c r="CS106" i="10" s="1"/>
  <c r="CT107" i="10" a="1"/>
  <c r="CT107" i="10" s="1"/>
  <c r="BD107" i="10" a="1"/>
  <c r="BD107" i="10" s="1"/>
  <c r="CE108" i="10" a="1"/>
  <c r="CE108" i="10" s="1"/>
  <c r="CQ108" i="10" a="1"/>
  <c r="CQ108" i="10" s="1"/>
  <c r="CR109" i="10" a="1"/>
  <c r="CR109" i="10" s="1"/>
  <c r="BT109" i="10" a="1"/>
  <c r="BT109" i="10" s="1"/>
  <c r="CI112" i="10" a="1"/>
  <c r="CI112" i="10" s="1"/>
  <c r="CU112" i="10" a="1"/>
  <c r="CU112" i="10" s="1"/>
  <c r="CB107" i="10" a="1"/>
  <c r="CB107" i="10" s="1"/>
  <c r="BM108" i="10" a="1"/>
  <c r="BM108" i="10" s="1"/>
  <c r="BU108" i="10" a="1"/>
  <c r="BU108" i="10" s="1"/>
  <c r="CG108" i="10" a="1"/>
  <c r="CG108" i="10" s="1"/>
  <c r="CS108" i="10" a="1"/>
  <c r="CS108" i="10" s="1"/>
  <c r="BF111" i="10" a="1"/>
  <c r="BF111" i="10" s="1"/>
  <c r="BR111" i="10" a="1"/>
  <c r="BR111" i="10" s="1"/>
  <c r="CN117" i="10" a="1"/>
  <c r="CN117" i="10" s="1"/>
  <c r="BD117" i="10" a="1"/>
  <c r="BD117" i="10" s="1"/>
  <c r="CB117" i="10" a="1"/>
  <c r="CB117" i="10" s="1"/>
  <c r="BP117" i="10" a="1"/>
  <c r="BP117" i="10" s="1"/>
  <c r="CN110" i="10" a="1"/>
  <c r="CN110" i="10" s="1"/>
  <c r="BP110" i="10" a="1"/>
  <c r="BP110" i="10" s="1"/>
  <c r="CB110" i="10" a="1"/>
  <c r="CB110" i="10" s="1"/>
  <c r="BD110" i="10" a="1"/>
  <c r="BD110" i="10" s="1"/>
  <c r="BD106" i="10" a="1"/>
  <c r="BD106" i="10" s="1"/>
  <c r="BA107" i="10" a="1"/>
  <c r="BA107" i="10" s="1"/>
  <c r="CH107" i="10" a="1"/>
  <c r="CH107" i="10" s="1"/>
  <c r="BA108" i="10" a="1"/>
  <c r="BA108" i="10" s="1"/>
  <c r="BP108" i="10" a="1"/>
  <c r="BP108" i="10" s="1"/>
  <c r="CF106" i="10" a="1"/>
  <c r="CF106" i="10" s="1"/>
  <c r="CI107" i="10" a="1"/>
  <c r="CI107" i="10" s="1"/>
  <c r="CI108" i="10" a="1"/>
  <c r="CI108" i="10" s="1"/>
  <c r="CU108" i="10" a="1"/>
  <c r="CU108" i="10" s="1"/>
  <c r="BI108" i="10" a="1"/>
  <c r="BI108" i="10" s="1"/>
  <c r="CN109" i="10" a="1"/>
  <c r="CN109" i="10" s="1"/>
  <c r="BP109" i="10" a="1"/>
  <c r="BP109" i="10" s="1"/>
  <c r="CB109" i="10" a="1"/>
  <c r="CB109" i="10" s="1"/>
  <c r="BD109" i="10" a="1"/>
  <c r="BD109" i="10" s="1"/>
  <c r="CT116" i="10" a="1"/>
  <c r="CT116" i="10" s="1"/>
  <c r="CT110" i="10" a="1"/>
  <c r="CT110" i="10" s="1"/>
  <c r="BA115" i="10" a="1"/>
  <c r="BA115" i="10" s="1"/>
  <c r="BM115" i="10" a="1"/>
  <c r="BM115" i="10" s="1"/>
  <c r="BI115" i="10" a="1"/>
  <c r="BI115" i="10" s="1"/>
  <c r="BU115" i="10" a="1"/>
  <c r="BU115" i="10" s="1"/>
  <c r="CG115" i="10" a="1"/>
  <c r="CG115" i="10" s="1"/>
  <c r="BA109" i="10" a="1"/>
  <c r="BA109" i="10" s="1"/>
  <c r="CG109" i="10" a="1"/>
  <c r="CG109" i="10" s="1"/>
  <c r="CQ109" i="10" a="1"/>
  <c r="CQ109" i="10" s="1"/>
  <c r="BR110" i="10" a="1"/>
  <c r="BR110" i="10" s="1"/>
  <c r="BA111" i="10" a="1"/>
  <c r="BA111" i="10" s="1"/>
  <c r="BI111" i="10" a="1"/>
  <c r="BI111" i="10" s="1"/>
  <c r="CG111" i="10" a="1"/>
  <c r="CG111" i="10" s="1"/>
  <c r="BD111" i="10" a="1"/>
  <c r="BD111" i="10" s="1"/>
  <c r="BP111" i="10" a="1"/>
  <c r="BP111" i="10" s="1"/>
  <c r="BF112" i="10" a="1"/>
  <c r="BF112" i="10" s="1"/>
  <c r="CS115" i="10" a="1"/>
  <c r="CS115" i="10" s="1"/>
  <c r="CQ117" i="10" a="1"/>
  <c r="CQ117" i="10" s="1"/>
  <c r="CE117" i="10" a="1"/>
  <c r="CE117" i="10" s="1"/>
  <c r="BF109" i="10" a="1"/>
  <c r="BF109" i="10" s="1"/>
  <c r="CE114" i="10" a="1"/>
  <c r="CE114" i="10" s="1"/>
  <c r="CH110" i="10" a="1"/>
  <c r="CH110" i="10" s="1"/>
  <c r="BM113" i="10" a="1"/>
  <c r="BM113" i="10" s="1"/>
  <c r="BA113" i="10" a="1"/>
  <c r="BA113" i="10" s="1"/>
  <c r="CG113" i="10" a="1"/>
  <c r="CG113" i="10" s="1"/>
  <c r="BU113" i="10" a="1"/>
  <c r="BU113" i="10" s="1"/>
  <c r="BU109" i="10" a="1"/>
  <c r="BU109" i="10" s="1"/>
  <c r="CS109" i="10" a="1"/>
  <c r="CS109" i="10" s="1"/>
  <c r="BM111" i="10" a="1"/>
  <c r="BM111" i="10" s="1"/>
  <c r="CS111" i="10" a="1"/>
  <c r="CS111" i="10" s="1"/>
  <c r="CT113" i="10" a="1"/>
  <c r="CT113" i="10" s="1"/>
  <c r="CH113" i="10" a="1"/>
  <c r="CH113" i="10" s="1"/>
  <c r="BM118" i="10" a="1"/>
  <c r="BM118" i="10" s="1"/>
  <c r="BA118" i="10" a="1"/>
  <c r="BA118" i="10" s="1"/>
  <c r="BU118" i="10" a="1"/>
  <c r="BU118" i="10" s="1"/>
  <c r="CS118" i="10" a="1"/>
  <c r="CS118" i="10" s="1"/>
  <c r="CG118" i="10" a="1"/>
  <c r="CG118" i="10" s="1"/>
  <c r="BI118" i="10" a="1"/>
  <c r="BI118" i="10" s="1"/>
  <c r="BI112" i="10" a="1"/>
  <c r="BI112" i="10" s="1"/>
  <c r="BF114" i="10" a="1"/>
  <c r="BF114" i="10" s="1"/>
  <c r="CU115" i="10" a="1"/>
  <c r="CU115" i="10" s="1"/>
  <c r="CI116" i="10" a="1"/>
  <c r="CI116" i="10" s="1"/>
  <c r="CU116" i="10" a="1"/>
  <c r="CU116" i="10" s="1"/>
  <c r="BR120" i="10" a="1"/>
  <c r="BR120" i="10" s="1"/>
  <c r="BF120" i="10" a="1"/>
  <c r="BF120" i="10" s="1"/>
  <c r="CQ112" i="10" a="1"/>
  <c r="CQ112" i="10" s="1"/>
  <c r="CB113" i="10" a="1"/>
  <c r="CB113" i="10" s="1"/>
  <c r="CN113" i="10" a="1"/>
  <c r="CN113" i="10" s="1"/>
  <c r="BR114" i="10" a="1"/>
  <c r="BR114" i="10" s="1"/>
  <c r="BH115" i="10" a="1"/>
  <c r="BH115" i="10" s="1"/>
  <c r="BF117" i="10" a="1"/>
  <c r="BF117" i="10" s="1"/>
  <c r="BF113" i="10" a="1"/>
  <c r="BF113" i="10" s="1"/>
  <c r="BH114" i="10" a="1"/>
  <c r="BH114" i="10" s="1"/>
  <c r="BT114" i="10" a="1"/>
  <c r="BT114" i="10" s="1"/>
  <c r="CH115" i="10" a="1"/>
  <c r="CH115" i="10" s="1"/>
  <c r="CT115" i="10" a="1"/>
  <c r="CT115" i="10" s="1"/>
  <c r="BD115" i="10" a="1"/>
  <c r="BD115" i="10" s="1"/>
  <c r="CF115" i="10" a="1"/>
  <c r="CF115" i="10" s="1"/>
  <c r="BF116" i="10" a="1"/>
  <c r="BF116" i="10" s="1"/>
  <c r="BR116" i="10" a="1"/>
  <c r="BR116" i="10" s="1"/>
  <c r="BD116" i="10" a="1"/>
  <c r="BD116" i="10" s="1"/>
  <c r="BT117" i="10" a="1"/>
  <c r="BT117" i="10" s="1"/>
  <c r="CR117" i="10" a="1"/>
  <c r="CR117" i="10" s="1"/>
  <c r="CF117" i="10" a="1"/>
  <c r="CF117" i="10" s="1"/>
  <c r="BH117" i="10" a="1"/>
  <c r="BH117" i="10" s="1"/>
  <c r="BH121" i="10" a="1"/>
  <c r="BH121" i="10" s="1"/>
  <c r="BT121" i="10" a="1"/>
  <c r="BT121" i="10" s="1"/>
  <c r="CF121" i="10" a="1"/>
  <c r="CF121" i="10" s="1"/>
  <c r="CR121" i="10" a="1"/>
  <c r="CR121" i="10" s="1"/>
  <c r="CG114" i="10" a="1"/>
  <c r="CG114" i="10" s="1"/>
  <c r="CS114" i="10" a="1"/>
  <c r="CS114" i="10" s="1"/>
  <c r="BI114" i="10" a="1"/>
  <c r="BI114" i="10" s="1"/>
  <c r="BP115" i="10" a="1"/>
  <c r="BP115" i="10" s="1"/>
  <c r="CE116" i="10" a="1"/>
  <c r="CE116" i="10" s="1"/>
  <c r="CQ116" i="10" a="1"/>
  <c r="CQ116" i="10" s="1"/>
  <c r="BM119" i="10" a="1"/>
  <c r="BM119" i="10" s="1"/>
  <c r="BA119" i="10" a="1"/>
  <c r="BA119" i="10" s="1"/>
  <c r="BU119" i="10" a="1"/>
  <c r="BU119" i="10" s="1"/>
  <c r="CG119" i="10" a="1"/>
  <c r="CG119" i="10" s="1"/>
  <c r="CS119" i="10" a="1"/>
  <c r="CS119" i="10" s="1"/>
  <c r="BI119" i="10" a="1"/>
  <c r="BI119" i="10" s="1"/>
  <c r="CF113" i="10" a="1"/>
  <c r="CF113" i="10" s="1"/>
  <c r="CR113" i="10" a="1"/>
  <c r="CR113" i="10" s="1"/>
  <c r="BH113" i="10" a="1"/>
  <c r="BH113" i="10" s="1"/>
  <c r="BU114" i="10" a="1"/>
  <c r="BU114" i="10" s="1"/>
  <c r="CE120" i="10" a="1"/>
  <c r="CE120" i="10" s="1"/>
  <c r="CQ120" i="10" a="1"/>
  <c r="CQ120" i="10" s="1"/>
  <c r="BM121" i="10" a="1"/>
  <c r="BM121" i="10" s="1"/>
  <c r="BA121" i="10" a="1"/>
  <c r="BA121" i="10" s="1"/>
  <c r="BU121" i="10" a="1"/>
  <c r="BU121" i="10" s="1"/>
  <c r="CG121" i="10" a="1"/>
  <c r="CG121" i="10" s="1"/>
  <c r="CS121" i="10" a="1"/>
  <c r="CS121" i="10" s="1"/>
  <c r="BI121" i="10" a="1"/>
  <c r="BI121" i="10" s="1"/>
  <c r="CQ119" i="10" a="1"/>
  <c r="CQ119" i="10" s="1"/>
  <c r="CE118" i="10" a="1"/>
  <c r="CE118" i="10" s="1"/>
  <c r="CE119" i="10" a="1"/>
  <c r="CE119" i="10" s="1"/>
  <c r="BM120" i="10" a="1"/>
  <c r="BM120" i="10" s="1"/>
  <c r="BU120" i="10" a="1"/>
  <c r="BU120" i="10" s="1"/>
  <c r="CH122" i="10" a="1"/>
  <c r="CH122" i="10" s="1"/>
  <c r="CT122" i="10" a="1"/>
  <c r="CT122" i="10" s="1"/>
  <c r="BU117" i="10" a="1"/>
  <c r="BU117" i="10" s="1"/>
  <c r="CS117" i="10" a="1"/>
  <c r="CS117" i="10" s="1"/>
  <c r="CT118" i="10" a="1"/>
  <c r="CT118" i="10" s="1"/>
  <c r="CI120" i="10" a="1"/>
  <c r="CI120" i="10" s="1"/>
  <c r="CU120" i="10" a="1"/>
  <c r="CU120" i="10" s="1"/>
  <c r="CN123" i="10" a="1"/>
  <c r="CN123" i="10" s="1"/>
  <c r="BD123" i="10" a="1"/>
  <c r="BD123" i="10" s="1"/>
  <c r="BP123" i="10" a="1"/>
  <c r="BP123" i="10" s="1"/>
  <c r="CB123" i="10" a="1"/>
  <c r="CB123" i="10" s="1"/>
  <c r="BP114" i="10" a="1"/>
  <c r="BP114" i="10" s="1"/>
  <c r="CG117" i="10" a="1"/>
  <c r="CG117" i="10" s="1"/>
  <c r="CU119" i="10" a="1"/>
  <c r="CU119" i="10" s="1"/>
  <c r="BA120" i="10" a="1"/>
  <c r="BA120" i="10" s="1"/>
  <c r="CG120" i="10" a="1"/>
  <c r="CG120" i="10" s="1"/>
  <c r="CH117" i="10" a="1"/>
  <c r="CH117" i="10" s="1"/>
  <c r="CU117" i="10" a="1"/>
  <c r="CU117" i="10" s="1"/>
  <c r="CH118" i="10" a="1"/>
  <c r="CH118" i="10" s="1"/>
  <c r="CB119" i="10" a="1"/>
  <c r="CB119" i="10" s="1"/>
  <c r="CQ121" i="10" a="1"/>
  <c r="CQ121" i="10" s="1"/>
  <c r="BF122" i="10" a="1"/>
  <c r="BF122" i="10" s="1"/>
  <c r="CE122" i="10" a="1"/>
  <c r="CE122" i="10" s="1"/>
  <c r="CI122" i="10" a="1"/>
  <c r="CI122" i="10" s="1"/>
  <c r="CF123" i="10" a="1"/>
  <c r="CF123" i="10" s="1"/>
  <c r="BT123" i="10" a="1"/>
  <c r="BT123" i="10" s="1"/>
  <c r="CS123" i="10" a="1"/>
  <c r="CS123" i="10" s="1"/>
  <c r="BH123" i="10" a="1"/>
  <c r="BH123" i="10" s="1"/>
  <c r="CG123" i="10" a="1"/>
  <c r="CG123" i="10" s="1"/>
  <c r="CT119" i="10" a="1"/>
  <c r="CT119" i="10" s="1"/>
  <c r="CN121" i="10" a="1"/>
  <c r="CN121" i="10" s="1"/>
  <c r="BP122" i="10" a="1"/>
  <c r="BP122" i="10" s="1"/>
  <c r="BT122" i="10" a="1"/>
  <c r="BT122" i="10" s="1"/>
  <c r="CS122" i="10" a="1"/>
  <c r="CS122" i="10" s="1"/>
  <c r="BM123" i="10" a="1"/>
  <c r="BM123" i="10" s="1"/>
  <c r="BU123" i="10" a="1"/>
  <c r="BU123" i="10" s="1"/>
  <c r="CT123" i="10" a="1"/>
  <c r="CT123" i="10" s="1"/>
  <c r="CG122" i="10" a="1"/>
  <c r="CG122" i="10" s="1"/>
  <c r="CH123" i="10" a="1"/>
  <c r="CH123" i="10" s="1"/>
  <c r="CN120" i="10" a="1"/>
  <c r="CN120" i="10" s="1"/>
  <c r="CR120" i="10" a="1"/>
  <c r="CR120" i="10" s="1"/>
  <c r="BM122" i="10" a="1"/>
  <c r="BM122" i="10" s="1"/>
  <c r="BU122" i="10" a="1"/>
  <c r="BU122" i="10" s="1"/>
  <c r="BR123" i="10" a="1"/>
  <c r="BR123" i="10" s="1"/>
  <c r="CQ123" i="10" a="1"/>
  <c r="CQ123" i="10" s="1"/>
  <c r="CU123" i="10" a="1"/>
  <c r="CU123" i="10" s="1"/>
  <c r="CE123" i="10" a="1"/>
  <c r="CE123" i="10" s="1"/>
  <c r="CI123" i="10" a="1"/>
  <c r="CI123" i="10" s="1"/>
  <c r="DC254" i="13"/>
  <c r="DC149" i="13"/>
  <c r="DC178" i="13"/>
  <c r="DC159" i="13"/>
  <c r="CJ264" i="10"/>
  <c r="CJ207" i="10"/>
  <c r="CV264" i="10"/>
  <c r="CJ245" i="10"/>
  <c r="CV226" i="10"/>
  <c r="CV245" i="10"/>
  <c r="CJ226" i="10"/>
  <c r="CV207" i="10"/>
  <c r="CV188" i="10"/>
  <c r="CJ188" i="10"/>
  <c r="CJ169" i="10"/>
  <c r="CV169" i="10"/>
  <c r="CV150" i="10"/>
  <c r="CJ150" i="10"/>
  <c r="CV131" i="10"/>
  <c r="CJ131" i="10"/>
  <c r="BZ316" i="13" a="1"/>
  <c r="BZ316" i="13" s="1"/>
  <c r="BU328" i="13" a="1"/>
  <c r="BU328" i="13" s="1"/>
  <c r="BX326" i="13" a="1"/>
  <c r="BX326" i="13" s="1"/>
  <c r="BR324" i="13" a="1"/>
  <c r="BR324" i="13" s="1"/>
  <c r="CO320" i="13" a="1"/>
  <c r="CO320" i="13" s="1"/>
  <c r="BI329" i="13" a="1"/>
  <c r="BI329" i="13" s="1"/>
  <c r="BE329" i="13" a="1"/>
  <c r="BE329" i="13" s="1"/>
  <c r="BD327" i="13" a="1"/>
  <c r="BD327" i="13" s="1"/>
  <c r="BO325" i="13" a="1"/>
  <c r="BO325" i="13" s="1"/>
  <c r="CL321" i="13" a="1"/>
  <c r="CL321" i="13" s="1"/>
  <c r="BZ315" i="13" a="1"/>
  <c r="BZ315" i="13" s="1"/>
  <c r="BR323" i="13" a="1"/>
  <c r="BR323" i="13" s="1"/>
  <c r="BT326" i="13" a="1"/>
  <c r="BT326" i="13" s="1"/>
  <c r="BK325" i="13" a="1"/>
  <c r="BK325" i="13" s="1"/>
  <c r="CG320" i="13" a="1"/>
  <c r="CG320" i="13" s="1"/>
  <c r="CS309" i="13" a="1"/>
  <c r="CS309" i="13" s="1"/>
  <c r="BG325" i="13" a="1"/>
  <c r="BG325" i="13" s="1"/>
  <c r="CD321" i="13" a="1"/>
  <c r="CD321" i="13" s="1"/>
  <c r="BH320" i="13" a="1"/>
  <c r="BH320" i="13" s="1"/>
  <c r="BR316" i="13" a="1"/>
  <c r="BR316" i="13" s="1"/>
  <c r="BR315" i="13" a="1"/>
  <c r="BR315" i="13" s="1"/>
  <c r="CO312" i="13" a="1"/>
  <c r="CO312" i="13" s="1"/>
  <c r="CK310" i="13" a="1"/>
  <c r="CK310" i="13" s="1"/>
  <c r="DA309" i="13" a="1"/>
  <c r="DA309" i="13" s="1"/>
  <c r="BM321" i="13" a="1"/>
  <c r="BM321" i="13" s="1"/>
  <c r="CL313" i="13" a="1"/>
  <c r="CL313" i="13" s="1"/>
  <c r="CG312" i="13" a="1"/>
  <c r="CG312" i="13" s="1"/>
  <c r="BW301" i="13" a="1"/>
  <c r="BW301" i="13" s="1"/>
  <c r="CO327" i="13" a="1"/>
  <c r="CO327" i="13" s="1"/>
  <c r="DA326" i="13" a="1"/>
  <c r="DA326" i="13" s="1"/>
  <c r="CI322" i="13" a="1"/>
  <c r="CI322" i="13" s="1"/>
  <c r="BE321" i="13" a="1"/>
  <c r="BE321" i="13" s="1"/>
  <c r="CD313" i="13" a="1"/>
  <c r="CD313" i="13" s="1"/>
  <c r="BH312" i="13" a="1"/>
  <c r="BH312" i="13" s="1"/>
  <c r="CL329" i="13" a="1"/>
  <c r="CL329" i="13" s="1"/>
  <c r="DB328" i="13" a="1"/>
  <c r="DB328" i="13" s="1"/>
  <c r="CK327" i="13" a="1"/>
  <c r="CK327" i="13" s="1"/>
  <c r="CW326" i="13" a="1"/>
  <c r="CW326" i="13" s="1"/>
  <c r="CN325" i="13" a="1"/>
  <c r="CN325" i="13" s="1"/>
  <c r="BJ317" i="13" a="1"/>
  <c r="BJ317" i="13" s="1"/>
  <c r="BM313" i="13" a="1"/>
  <c r="BM313" i="13" s="1"/>
  <c r="CX304" i="13" a="1"/>
  <c r="CX304" i="13" s="1"/>
  <c r="CD329" i="13" a="1"/>
  <c r="CD329" i="13" s="1"/>
  <c r="CX328" i="13" a="1"/>
  <c r="CX328" i="13" s="1"/>
  <c r="CG327" i="13" a="1"/>
  <c r="CG327" i="13" s="1"/>
  <c r="CS326" i="13" a="1"/>
  <c r="CS326" i="13" s="1"/>
  <c r="CJ325" i="13" a="1"/>
  <c r="CJ325" i="13" s="1"/>
  <c r="CX319" i="13" a="1"/>
  <c r="CX319" i="13" s="1"/>
  <c r="CA318" i="13" a="1"/>
  <c r="CA318" i="13" s="1"/>
  <c r="CI314" i="13" a="1"/>
  <c r="CI314" i="13" s="1"/>
  <c r="BE313" i="13" a="1"/>
  <c r="BE313" i="13" s="1"/>
  <c r="BM329" i="13" a="1"/>
  <c r="BM329" i="13" s="1"/>
  <c r="CT328" i="13" a="1"/>
  <c r="CT328" i="13" s="1"/>
  <c r="CB326" i="13" a="1"/>
  <c r="CB326" i="13" s="1"/>
  <c r="CF325" i="13" a="1"/>
  <c r="CF325" i="13" s="1"/>
  <c r="BZ324" i="13" a="1"/>
  <c r="BZ324" i="13" s="1"/>
  <c r="BZ323" i="13" a="1"/>
  <c r="BZ323" i="13" s="1"/>
  <c r="BS318" i="13" a="1"/>
  <c r="BS318" i="13" s="1"/>
  <c r="CJ308" i="13" a="1"/>
  <c r="CJ308" i="13" s="1"/>
  <c r="BT176" i="13" a="1"/>
  <c r="BT176" i="13" s="1"/>
  <c r="CG176" i="13" a="1"/>
  <c r="CG176" i="13" s="1"/>
  <c r="CT176" i="13" a="1"/>
  <c r="CT176" i="13" s="1"/>
  <c r="BG176" i="13" a="1"/>
  <c r="BG176" i="13" s="1"/>
  <c r="CX171" i="13" a="1"/>
  <c r="CX171" i="13" s="1"/>
  <c r="CK171" i="13" a="1"/>
  <c r="CK171" i="13" s="1"/>
  <c r="BK171" i="13" a="1"/>
  <c r="BK171" i="13" s="1"/>
  <c r="BX171" i="13" a="1"/>
  <c r="BX171" i="13" s="1"/>
  <c r="BX167" i="13" a="1"/>
  <c r="BX167" i="13" s="1"/>
  <c r="CK167" i="13" a="1"/>
  <c r="CK167" i="13" s="1"/>
  <c r="CX167" i="13" a="1"/>
  <c r="CX167" i="13" s="1"/>
  <c r="BK167" i="13" a="1"/>
  <c r="BK167" i="13" s="1"/>
  <c r="CK163" i="13" a="1"/>
  <c r="CK163" i="13" s="1"/>
  <c r="CX163" i="13" a="1"/>
  <c r="CX163" i="13" s="1"/>
  <c r="BK163" i="13" a="1"/>
  <c r="BK163" i="13" s="1"/>
  <c r="BX163" i="13" a="1"/>
  <c r="BX163" i="13" s="1"/>
  <c r="CL181" i="13" a="1"/>
  <c r="CL181" i="13" s="1"/>
  <c r="CY181" i="13" a="1"/>
  <c r="CY181" i="13" s="1"/>
  <c r="BL181" i="13" a="1"/>
  <c r="BL181" i="13" s="1"/>
  <c r="BY181" i="13" a="1"/>
  <c r="BY181" i="13" s="1"/>
  <c r="BY187" i="13" a="1"/>
  <c r="BY187" i="13" s="1"/>
  <c r="CL187" i="13" a="1"/>
  <c r="CL187" i="13" s="1"/>
  <c r="BL187" i="13" a="1"/>
  <c r="BL187" i="13" s="1"/>
  <c r="CY187" i="13" a="1"/>
  <c r="CY187" i="13" s="1"/>
  <c r="BH192" i="13" a="1"/>
  <c r="BH192" i="13" s="1"/>
  <c r="BU192" i="13" a="1"/>
  <c r="BU192" i="13" s="1"/>
  <c r="CH192" i="13" a="1"/>
  <c r="CH192" i="13" s="1"/>
  <c r="CU192" i="13" a="1"/>
  <c r="CU192" i="13" s="1"/>
  <c r="BL198" i="13" a="1"/>
  <c r="BL198" i="13" s="1"/>
  <c r="BY198" i="13" a="1"/>
  <c r="BY198" i="13" s="1"/>
  <c r="CL198" i="13" a="1"/>
  <c r="CL198" i="13" s="1"/>
  <c r="CY198" i="13" a="1"/>
  <c r="CY198" i="13" s="1"/>
  <c r="CD206" i="13" a="1"/>
  <c r="CD206" i="13" s="1"/>
  <c r="BD206" i="13" a="1"/>
  <c r="BD206" i="13" s="1"/>
  <c r="BQ206" i="13" a="1"/>
  <c r="BQ206" i="13" s="1"/>
  <c r="CQ206" i="13" a="1"/>
  <c r="CQ206" i="13" s="1"/>
  <c r="BH209" i="13" a="1"/>
  <c r="BH209" i="13" s="1"/>
  <c r="BU209" i="13" a="1"/>
  <c r="BU209" i="13" s="1"/>
  <c r="CH209" i="13" a="1"/>
  <c r="CH209" i="13" s="1"/>
  <c r="CU209" i="13" a="1"/>
  <c r="CU209" i="13" s="1"/>
  <c r="BQ214" i="13" a="1"/>
  <c r="BQ214" i="13" s="1"/>
  <c r="CQ214" i="13" a="1"/>
  <c r="CQ214" i="13" s="1"/>
  <c r="BD214" i="13" a="1"/>
  <c r="BD214" i="13" s="1"/>
  <c r="CD214" i="13" a="1"/>
  <c r="CD214" i="13" s="1"/>
  <c r="BU220" i="13" a="1"/>
  <c r="BU220" i="13" s="1"/>
  <c r="BH220" i="13" a="1"/>
  <c r="BH220" i="13" s="1"/>
  <c r="CH220" i="13" a="1"/>
  <c r="CH220" i="13" s="1"/>
  <c r="CU220" i="13" a="1"/>
  <c r="CU220" i="13" s="1"/>
  <c r="BY225" i="13" a="1"/>
  <c r="BY225" i="13" s="1"/>
  <c r="CL225" i="13" a="1"/>
  <c r="CL225" i="13" s="1"/>
  <c r="CY225" i="13" a="1"/>
  <c r="CY225" i="13" s="1"/>
  <c r="BL225" i="13" a="1"/>
  <c r="BL225" i="13" s="1"/>
  <c r="BQ231" i="13" a="1"/>
  <c r="BQ231" i="13" s="1"/>
  <c r="CD231" i="13" a="1"/>
  <c r="CD231" i="13" s="1"/>
  <c r="BD231" i="13" a="1"/>
  <c r="BD231" i="13" s="1"/>
  <c r="CQ231" i="13" a="1"/>
  <c r="CQ231" i="13" s="1"/>
  <c r="BQ238" i="13" a="1"/>
  <c r="BQ238" i="13" s="1"/>
  <c r="CD238" i="13" a="1"/>
  <c r="CD238" i="13" s="1"/>
  <c r="CQ238" i="13" a="1"/>
  <c r="CQ238" i="13" s="1"/>
  <c r="BD238" i="13" a="1"/>
  <c r="BD238" i="13" s="1"/>
  <c r="BD242" i="13" a="1"/>
  <c r="BD242" i="13" s="1"/>
  <c r="BQ242" i="13" a="1"/>
  <c r="BQ242" i="13" s="1"/>
  <c r="CD242" i="13" a="1"/>
  <c r="CD242" i="13" s="1"/>
  <c r="CQ242" i="13" a="1"/>
  <c r="CQ242" i="13" s="1"/>
  <c r="BL246" i="13" a="1"/>
  <c r="BL246" i="13" s="1"/>
  <c r="BY246" i="13" a="1"/>
  <c r="BY246" i="13" s="1"/>
  <c r="CL246" i="13" a="1"/>
  <c r="CL246" i="13" s="1"/>
  <c r="CY246" i="13" a="1"/>
  <c r="CY246" i="13" s="1"/>
  <c r="CL252" i="13" a="1"/>
  <c r="CL252" i="13" s="1"/>
  <c r="CY252" i="13" a="1"/>
  <c r="CY252" i="13" s="1"/>
  <c r="BL252" i="13" a="1"/>
  <c r="BL252" i="13" s="1"/>
  <c r="BY252" i="13" a="1"/>
  <c r="BY252" i="13" s="1"/>
  <c r="BQ259" i="13" a="1"/>
  <c r="BQ259" i="13" s="1"/>
  <c r="CD259" i="13" a="1"/>
  <c r="CD259" i="13" s="1"/>
  <c r="CQ259" i="13" a="1"/>
  <c r="CQ259" i="13" s="1"/>
  <c r="BD259" i="13" a="1"/>
  <c r="BD259" i="13" s="1"/>
  <c r="BQ265" i="13" a="1"/>
  <c r="BQ265" i="13" s="1"/>
  <c r="CD265" i="13" a="1"/>
  <c r="CD265" i="13" s="1"/>
  <c r="CQ265" i="13" a="1"/>
  <c r="CQ265" i="13" s="1"/>
  <c r="BD265" i="13" a="1"/>
  <c r="BD265" i="13" s="1"/>
  <c r="BL269" i="13" a="1"/>
  <c r="BL269" i="13" s="1"/>
  <c r="BY269" i="13" a="1"/>
  <c r="BY269" i="13" s="1"/>
  <c r="CL269" i="13" a="1"/>
  <c r="CL269" i="13" s="1"/>
  <c r="CY269" i="13" a="1"/>
  <c r="CY269" i="13" s="1"/>
  <c r="BL276" i="13" a="1"/>
  <c r="BL276" i="13" s="1"/>
  <c r="BY276" i="13" a="1"/>
  <c r="BY276" i="13" s="1"/>
  <c r="CL276" i="13" a="1"/>
  <c r="CL276" i="13" s="1"/>
  <c r="CY276" i="13" a="1"/>
  <c r="CY276" i="13" s="1"/>
  <c r="CL282" i="13" a="1"/>
  <c r="CL282" i="13" s="1"/>
  <c r="CY282" i="13" a="1"/>
  <c r="CY282" i="13" s="1"/>
  <c r="BY282" i="13" a="1"/>
  <c r="BY282" i="13" s="1"/>
  <c r="BL282" i="13" a="1"/>
  <c r="BL282" i="13" s="1"/>
  <c r="BQ293" i="13" a="1"/>
  <c r="BQ293" i="13" s="1"/>
  <c r="CD293" i="13" a="1"/>
  <c r="CD293" i="13" s="1"/>
  <c r="CQ293" i="13" a="1"/>
  <c r="CQ293" i="13" s="1"/>
  <c r="BD293" i="13" a="1"/>
  <c r="BD293" i="13" s="1"/>
  <c r="BH327" i="13" a="1"/>
  <c r="BH327" i="13" s="1"/>
  <c r="CR160" i="13" a="1"/>
  <c r="CR160" i="13" s="1"/>
  <c r="CE160" i="13" a="1"/>
  <c r="CE160" i="13" s="1"/>
  <c r="CZ160" i="13" a="1"/>
  <c r="CZ160" i="13" s="1"/>
  <c r="BM160" i="13" a="1"/>
  <c r="BM160" i="13" s="1"/>
  <c r="CM160" i="13" a="1"/>
  <c r="CM160" i="13" s="1"/>
  <c r="BZ160" i="13" a="1"/>
  <c r="BZ160" i="13" s="1"/>
  <c r="BJ177" i="13" a="1"/>
  <c r="BJ177" i="13" s="1"/>
  <c r="CJ177" i="13" a="1"/>
  <c r="CJ177" i="13" s="1"/>
  <c r="BW177" i="13" a="1"/>
  <c r="BW177" i="13" s="1"/>
  <c r="CW177" i="13" a="1"/>
  <c r="CW177" i="13" s="1"/>
  <c r="DA176" i="13" a="1"/>
  <c r="DA176" i="13" s="1"/>
  <c r="BN176" i="13" a="1"/>
  <c r="BN176" i="13" s="1"/>
  <c r="CA176" i="13" a="1"/>
  <c r="CA176" i="13" s="1"/>
  <c r="CN176" i="13" a="1"/>
  <c r="CN176" i="13" s="1"/>
  <c r="CS176" i="13" a="1"/>
  <c r="CS176" i="13" s="1"/>
  <c r="BS176" i="13" a="1"/>
  <c r="BS176" i="13" s="1"/>
  <c r="BF176" i="13" a="1"/>
  <c r="BF176" i="13" s="1"/>
  <c r="CF176" i="13" a="1"/>
  <c r="CF176" i="13" s="1"/>
  <c r="BW175" i="13" a="1"/>
  <c r="BW175" i="13" s="1"/>
  <c r="CJ175" i="13" a="1"/>
  <c r="CJ175" i="13" s="1"/>
  <c r="CW175" i="13" a="1"/>
  <c r="CW175" i="13" s="1"/>
  <c r="BJ175" i="13" a="1"/>
  <c r="BJ175" i="13" s="1"/>
  <c r="BN174" i="13" a="1"/>
  <c r="BN174" i="13" s="1"/>
  <c r="CN174" i="13" a="1"/>
  <c r="CN174" i="13" s="1"/>
  <c r="DA174" i="13" a="1"/>
  <c r="DA174" i="13" s="1"/>
  <c r="CA174" i="13" a="1"/>
  <c r="CA174" i="13" s="1"/>
  <c r="BF174" i="13" a="1"/>
  <c r="BF174" i="13" s="1"/>
  <c r="BS174" i="13" a="1"/>
  <c r="BS174" i="13" s="1"/>
  <c r="CF174" i="13" a="1"/>
  <c r="CF174" i="13" s="1"/>
  <c r="CS174" i="13" a="1"/>
  <c r="CS174" i="13" s="1"/>
  <c r="BJ173" i="13" a="1"/>
  <c r="BJ173" i="13" s="1"/>
  <c r="BW173" i="13" a="1"/>
  <c r="BW173" i="13" s="1"/>
  <c r="CJ173" i="13" a="1"/>
  <c r="CJ173" i="13" s="1"/>
  <c r="CW173" i="13" a="1"/>
  <c r="CW173" i="13" s="1"/>
  <c r="BN172" i="13" a="1"/>
  <c r="BN172" i="13" s="1"/>
  <c r="CA172" i="13" a="1"/>
  <c r="CA172" i="13" s="1"/>
  <c r="CN172" i="13" a="1"/>
  <c r="CN172" i="13" s="1"/>
  <c r="DA172" i="13" a="1"/>
  <c r="DA172" i="13" s="1"/>
  <c r="BF172" i="13" a="1"/>
  <c r="BF172" i="13" s="1"/>
  <c r="BS172" i="13" a="1"/>
  <c r="BS172" i="13" s="1"/>
  <c r="CF172" i="13" a="1"/>
  <c r="CF172" i="13" s="1"/>
  <c r="CS172" i="13" a="1"/>
  <c r="CS172" i="13" s="1"/>
  <c r="BJ171" i="13" a="1"/>
  <c r="BJ171" i="13" s="1"/>
  <c r="BW171" i="13" a="1"/>
  <c r="BW171" i="13" s="1"/>
  <c r="CW171" i="13" a="1"/>
  <c r="CW171" i="13" s="1"/>
  <c r="CJ171" i="13" a="1"/>
  <c r="CJ171" i="13" s="1"/>
  <c r="BN170" i="13" a="1"/>
  <c r="BN170" i="13" s="1"/>
  <c r="CN170" i="13" a="1"/>
  <c r="CN170" i="13" s="1"/>
  <c r="DA170" i="13" a="1"/>
  <c r="DA170" i="13" s="1"/>
  <c r="CA170" i="13" a="1"/>
  <c r="CA170" i="13" s="1"/>
  <c r="BF170" i="13" a="1"/>
  <c r="BF170" i="13" s="1"/>
  <c r="CF170" i="13" a="1"/>
  <c r="CF170" i="13" s="1"/>
  <c r="CS170" i="13" a="1"/>
  <c r="CS170" i="13" s="1"/>
  <c r="BS170" i="13" a="1"/>
  <c r="BS170" i="13" s="1"/>
  <c r="BW169" i="13" a="1"/>
  <c r="BW169" i="13" s="1"/>
  <c r="CJ169" i="13" a="1"/>
  <c r="CJ169" i="13" s="1"/>
  <c r="BJ169" i="13" a="1"/>
  <c r="BJ169" i="13" s="1"/>
  <c r="CW169" i="13" a="1"/>
  <c r="CW169" i="13" s="1"/>
  <c r="BN168" i="13" a="1"/>
  <c r="BN168" i="13" s="1"/>
  <c r="CA168" i="13" a="1"/>
  <c r="CA168" i="13" s="1"/>
  <c r="DA168" i="13" a="1"/>
  <c r="DA168" i="13" s="1"/>
  <c r="CN168" i="13" a="1"/>
  <c r="CN168" i="13" s="1"/>
  <c r="BF168" i="13" a="1"/>
  <c r="BF168" i="13" s="1"/>
  <c r="BS168" i="13" a="1"/>
  <c r="BS168" i="13" s="1"/>
  <c r="CS168" i="13" a="1"/>
  <c r="CS168" i="13" s="1"/>
  <c r="CF168" i="13" a="1"/>
  <c r="CF168" i="13" s="1"/>
  <c r="CW167" i="13" a="1"/>
  <c r="CW167" i="13" s="1"/>
  <c r="BJ167" i="13" a="1"/>
  <c r="BJ167" i="13" s="1"/>
  <c r="CJ167" i="13" a="1"/>
  <c r="CJ167" i="13" s="1"/>
  <c r="BW167" i="13" a="1"/>
  <c r="BW167" i="13" s="1"/>
  <c r="CN166" i="13" a="1"/>
  <c r="CN166" i="13" s="1"/>
  <c r="DA166" i="13" a="1"/>
  <c r="DA166" i="13" s="1"/>
  <c r="BN166" i="13" a="1"/>
  <c r="BN166" i="13" s="1"/>
  <c r="CA166" i="13" a="1"/>
  <c r="CA166" i="13" s="1"/>
  <c r="BS166" i="13" a="1"/>
  <c r="BS166" i="13" s="1"/>
  <c r="CF166" i="13" a="1"/>
  <c r="CF166" i="13" s="1"/>
  <c r="CS166" i="13" a="1"/>
  <c r="CS166" i="13" s="1"/>
  <c r="BF166" i="13" a="1"/>
  <c r="BF166" i="13" s="1"/>
  <c r="BJ165" i="13" a="1"/>
  <c r="BJ165" i="13" s="1"/>
  <c r="BW165" i="13" a="1"/>
  <c r="BW165" i="13" s="1"/>
  <c r="CJ165" i="13" a="1"/>
  <c r="CJ165" i="13" s="1"/>
  <c r="CW165" i="13" a="1"/>
  <c r="CW165" i="13" s="1"/>
  <c r="BN164" i="13" a="1"/>
  <c r="BN164" i="13" s="1"/>
  <c r="CA164" i="13" a="1"/>
  <c r="CA164" i="13" s="1"/>
  <c r="CN164" i="13" a="1"/>
  <c r="CN164" i="13" s="1"/>
  <c r="DA164" i="13" a="1"/>
  <c r="DA164" i="13" s="1"/>
  <c r="BF164" i="13" a="1"/>
  <c r="BF164" i="13" s="1"/>
  <c r="BS164" i="13" a="1"/>
  <c r="BS164" i="13" s="1"/>
  <c r="CF164" i="13" a="1"/>
  <c r="CF164" i="13" s="1"/>
  <c r="CS164" i="13" a="1"/>
  <c r="CS164" i="13" s="1"/>
  <c r="BJ163" i="13" a="1"/>
  <c r="BJ163" i="13" s="1"/>
  <c r="BW163" i="13" a="1"/>
  <c r="BW163" i="13" s="1"/>
  <c r="CW163" i="13" a="1"/>
  <c r="CW163" i="13" s="1"/>
  <c r="CJ163" i="13" a="1"/>
  <c r="CJ163" i="13" s="1"/>
  <c r="DA162" i="13" a="1"/>
  <c r="DA162" i="13" s="1"/>
  <c r="BN162" i="13" a="1"/>
  <c r="BN162" i="13" s="1"/>
  <c r="CN162" i="13" a="1"/>
  <c r="CN162" i="13" s="1"/>
  <c r="CA162" i="13" a="1"/>
  <c r="CA162" i="13" s="1"/>
  <c r="CS162" i="13" a="1"/>
  <c r="CS162" i="13" s="1"/>
  <c r="BF162" i="13" a="1"/>
  <c r="BF162" i="13" s="1"/>
  <c r="CF162" i="13" a="1"/>
  <c r="CF162" i="13" s="1"/>
  <c r="BS162" i="13" a="1"/>
  <c r="BS162" i="13" s="1"/>
  <c r="CJ161" i="13" a="1"/>
  <c r="CJ161" i="13" s="1"/>
  <c r="CW161" i="13" a="1"/>
  <c r="CW161" i="13" s="1"/>
  <c r="BW161" i="13" a="1"/>
  <c r="BW161" i="13" s="1"/>
  <c r="BJ161" i="13" a="1"/>
  <c r="BJ161" i="13" s="1"/>
  <c r="BE179" i="13" a="1"/>
  <c r="BE179" i="13" s="1"/>
  <c r="BR179" i="13" a="1"/>
  <c r="BR179" i="13" s="1"/>
  <c r="CR179" i="13" a="1"/>
  <c r="CR179" i="13" s="1"/>
  <c r="CE179" i="13" a="1"/>
  <c r="CE179" i="13" s="1"/>
  <c r="CM179" i="13" a="1"/>
  <c r="CM179" i="13" s="1"/>
  <c r="CZ179" i="13" a="1"/>
  <c r="CZ179" i="13" s="1"/>
  <c r="BV180" i="13" a="1"/>
  <c r="BV180" i="13" s="1"/>
  <c r="CI180" i="13" a="1"/>
  <c r="CI180" i="13" s="1"/>
  <c r="CV180" i="13" a="1"/>
  <c r="CV180" i="13" s="1"/>
  <c r="BI180" i="13" a="1"/>
  <c r="BI180" i="13" s="1"/>
  <c r="BE181" i="13" a="1"/>
  <c r="BE181" i="13" s="1"/>
  <c r="CE181" i="13" a="1"/>
  <c r="CE181" i="13" s="1"/>
  <c r="CR181" i="13" a="1"/>
  <c r="CR181" i="13" s="1"/>
  <c r="BR181" i="13" a="1"/>
  <c r="BR181" i="13" s="1"/>
  <c r="CM181" i="13" a="1"/>
  <c r="CM181" i="13" s="1"/>
  <c r="CZ181" i="13" a="1"/>
  <c r="CZ181" i="13" s="1"/>
  <c r="BV182" i="13" a="1"/>
  <c r="BV182" i="13" s="1"/>
  <c r="CV182" i="13" a="1"/>
  <c r="CV182" i="13" s="1"/>
  <c r="CI182" i="13" a="1"/>
  <c r="CI182" i="13" s="1"/>
  <c r="BI182" i="13" a="1"/>
  <c r="BI182" i="13" s="1"/>
  <c r="CE183" i="13" a="1"/>
  <c r="CE183" i="13" s="1"/>
  <c r="CR183" i="13" a="1"/>
  <c r="CR183" i="13" s="1"/>
  <c r="BE183" i="13" a="1"/>
  <c r="BE183" i="13" s="1"/>
  <c r="BR183" i="13" a="1"/>
  <c r="BR183" i="13" s="1"/>
  <c r="CM183" i="13" a="1"/>
  <c r="CM183" i="13" s="1"/>
  <c r="CZ183" i="13" a="1"/>
  <c r="CZ183" i="13" s="1"/>
  <c r="BI184" i="13" a="1"/>
  <c r="BI184" i="13" s="1"/>
  <c r="CI184" i="13" a="1"/>
  <c r="CI184" i="13" s="1"/>
  <c r="BV184" i="13" a="1"/>
  <c r="BV184" i="13" s="1"/>
  <c r="CV184" i="13" a="1"/>
  <c r="CV184" i="13" s="1"/>
  <c r="BR185" i="13" a="1"/>
  <c r="BR185" i="13" s="1"/>
  <c r="CR185" i="13" a="1"/>
  <c r="CR185" i="13" s="1"/>
  <c r="BE185" i="13" a="1"/>
  <c r="BE185" i="13" s="1"/>
  <c r="CE185" i="13" a="1"/>
  <c r="CE185" i="13" s="1"/>
  <c r="CZ185" i="13" a="1"/>
  <c r="CZ185" i="13" s="1"/>
  <c r="CM185" i="13" a="1"/>
  <c r="CM185" i="13" s="1"/>
  <c r="CI186" i="13" a="1"/>
  <c r="CI186" i="13" s="1"/>
  <c r="BI186" i="13" a="1"/>
  <c r="BI186" i="13" s="1"/>
  <c r="BV186" i="13" a="1"/>
  <c r="BV186" i="13" s="1"/>
  <c r="CV186" i="13" a="1"/>
  <c r="CV186" i="13" s="1"/>
  <c r="CR187" i="13" a="1"/>
  <c r="CR187" i="13" s="1"/>
  <c r="CE187" i="13" a="1"/>
  <c r="CE187" i="13" s="1"/>
  <c r="BE187" i="13" a="1"/>
  <c r="BE187" i="13" s="1"/>
  <c r="BR187" i="13" a="1"/>
  <c r="BR187" i="13" s="1"/>
  <c r="CZ187" i="13" a="1"/>
  <c r="CZ187" i="13" s="1"/>
  <c r="CM187" i="13" a="1"/>
  <c r="CM187" i="13" s="1"/>
  <c r="BI188" i="13" a="1"/>
  <c r="BI188" i="13" s="1"/>
  <c r="BV188" i="13" a="1"/>
  <c r="BV188" i="13" s="1"/>
  <c r="CI188" i="13" a="1"/>
  <c r="CI188" i="13" s="1"/>
  <c r="CV188" i="13" a="1"/>
  <c r="CV188" i="13" s="1"/>
  <c r="BE189" i="13" a="1"/>
  <c r="BE189" i="13" s="1"/>
  <c r="CE189" i="13" a="1"/>
  <c r="CE189" i="13" s="1"/>
  <c r="CR189" i="13" a="1"/>
  <c r="CR189" i="13" s="1"/>
  <c r="BR189" i="13" a="1"/>
  <c r="BR189" i="13" s="1"/>
  <c r="CM189" i="13" a="1"/>
  <c r="CM189" i="13" s="1"/>
  <c r="CZ189" i="13" a="1"/>
  <c r="CZ189" i="13" s="1"/>
  <c r="CV190" i="13" a="1"/>
  <c r="CV190" i="13" s="1"/>
  <c r="BV190" i="13" a="1"/>
  <c r="BV190" i="13" s="1"/>
  <c r="BI190" i="13" a="1"/>
  <c r="BI190" i="13" s="1"/>
  <c r="CI190" i="13" a="1"/>
  <c r="CI190" i="13" s="1"/>
  <c r="BE191" i="13" a="1"/>
  <c r="BE191" i="13" s="1"/>
  <c r="CE191" i="13" a="1"/>
  <c r="CE191" i="13" s="1"/>
  <c r="BR191" i="13" a="1"/>
  <c r="BR191" i="13" s="1"/>
  <c r="CR191" i="13" a="1"/>
  <c r="CR191" i="13" s="1"/>
  <c r="CM191" i="13" a="1"/>
  <c r="CM191" i="13" s="1"/>
  <c r="CZ191" i="13" a="1"/>
  <c r="CZ191" i="13" s="1"/>
  <c r="BI192" i="13" a="1"/>
  <c r="BI192" i="13" s="1"/>
  <c r="BV192" i="13" a="1"/>
  <c r="BV192" i="13" s="1"/>
  <c r="CV192" i="13" a="1"/>
  <c r="CV192" i="13" s="1"/>
  <c r="CI192" i="13" a="1"/>
  <c r="CI192" i="13" s="1"/>
  <c r="BE193" i="13" a="1"/>
  <c r="BE193" i="13" s="1"/>
  <c r="BR193" i="13" a="1"/>
  <c r="BR193" i="13" s="1"/>
  <c r="CR193" i="13" a="1"/>
  <c r="CR193" i="13" s="1"/>
  <c r="CE193" i="13" a="1"/>
  <c r="CE193" i="13" s="1"/>
  <c r="CM193" i="13" a="1"/>
  <c r="CM193" i="13" s="1"/>
  <c r="CZ193" i="13" a="1"/>
  <c r="CZ193" i="13" s="1"/>
  <c r="BV194" i="13" a="1"/>
  <c r="BV194" i="13" s="1"/>
  <c r="CI194" i="13" a="1"/>
  <c r="CI194" i="13" s="1"/>
  <c r="CV194" i="13" a="1"/>
  <c r="CV194" i="13" s="1"/>
  <c r="BI194" i="13" a="1"/>
  <c r="BI194" i="13" s="1"/>
  <c r="BE195" i="13" a="1"/>
  <c r="BE195" i="13" s="1"/>
  <c r="CE195" i="13" a="1"/>
  <c r="CE195" i="13" s="1"/>
  <c r="CR195" i="13" a="1"/>
  <c r="CR195" i="13" s="1"/>
  <c r="BR195" i="13" a="1"/>
  <c r="BR195" i="13" s="1"/>
  <c r="CM195" i="13" a="1"/>
  <c r="CM195" i="13" s="1"/>
  <c r="CZ195" i="13" a="1"/>
  <c r="CZ195" i="13" s="1"/>
  <c r="BV196" i="13" a="1"/>
  <c r="BV196" i="13" s="1"/>
  <c r="CV196" i="13" a="1"/>
  <c r="CV196" i="13" s="1"/>
  <c r="CI196" i="13" a="1"/>
  <c r="CI196" i="13" s="1"/>
  <c r="BI196" i="13" a="1"/>
  <c r="BI196" i="13" s="1"/>
  <c r="BE198" i="13" a="1"/>
  <c r="BE198" i="13" s="1"/>
  <c r="BR198" i="13" a="1"/>
  <c r="BR198" i="13" s="1"/>
  <c r="CR198" i="13" a="1"/>
  <c r="CR198" i="13" s="1"/>
  <c r="CE198" i="13" a="1"/>
  <c r="CE198" i="13" s="1"/>
  <c r="BM198" i="13" a="1"/>
  <c r="BM198" i="13" s="1"/>
  <c r="BZ198" i="13" a="1"/>
  <c r="BZ198" i="13" s="1"/>
  <c r="CZ198" i="13" a="1"/>
  <c r="CZ198" i="13" s="1"/>
  <c r="CM198" i="13" a="1"/>
  <c r="CM198" i="13" s="1"/>
  <c r="BI199" i="13" a="1"/>
  <c r="BI199" i="13" s="1"/>
  <c r="BV199" i="13" a="1"/>
  <c r="BV199" i="13" s="1"/>
  <c r="CI199" i="13" a="1"/>
  <c r="CI199" i="13" s="1"/>
  <c r="CV199" i="13" a="1"/>
  <c r="CV199" i="13" s="1"/>
  <c r="BE200" i="13" a="1"/>
  <c r="BE200" i="13" s="1"/>
  <c r="BR200" i="13" a="1"/>
  <c r="BR200" i="13" s="1"/>
  <c r="CE200" i="13" a="1"/>
  <c r="CE200" i="13" s="1"/>
  <c r="CR200" i="13" a="1"/>
  <c r="CR200" i="13" s="1"/>
  <c r="BM200" i="13" a="1"/>
  <c r="BM200" i="13" s="1"/>
  <c r="BZ200" i="13" a="1"/>
  <c r="BZ200" i="13" s="1"/>
  <c r="CM200" i="13" a="1"/>
  <c r="CM200" i="13" s="1"/>
  <c r="CZ200" i="13" a="1"/>
  <c r="CZ200" i="13" s="1"/>
  <c r="BV201" i="13" a="1"/>
  <c r="BV201" i="13" s="1"/>
  <c r="CI201" i="13" a="1"/>
  <c r="CI201" i="13" s="1"/>
  <c r="CV201" i="13" a="1"/>
  <c r="CV201" i="13" s="1"/>
  <c r="BI201" i="13" a="1"/>
  <c r="BI201" i="13" s="1"/>
  <c r="CE202" i="13" a="1"/>
  <c r="CE202" i="13" s="1"/>
  <c r="CR202" i="13" a="1"/>
  <c r="CR202" i="13" s="1"/>
  <c r="BE202" i="13" a="1"/>
  <c r="BE202" i="13" s="1"/>
  <c r="BR202" i="13" a="1"/>
  <c r="BR202" i="13" s="1"/>
  <c r="CM202" i="13" a="1"/>
  <c r="CM202" i="13" s="1"/>
  <c r="CZ202" i="13" a="1"/>
  <c r="CZ202" i="13" s="1"/>
  <c r="BM202" i="13" a="1"/>
  <c r="BM202" i="13" s="1"/>
  <c r="BZ202" i="13" a="1"/>
  <c r="BZ202" i="13" s="1"/>
  <c r="CV203" i="13" a="1"/>
  <c r="CV203" i="13" s="1"/>
  <c r="BI203" i="13" a="1"/>
  <c r="BI203" i="13" s="1"/>
  <c r="BV203" i="13" a="1"/>
  <c r="BV203" i="13" s="1"/>
  <c r="CI203" i="13" a="1"/>
  <c r="CI203" i="13" s="1"/>
  <c r="BE204" i="13" a="1"/>
  <c r="BE204" i="13" s="1"/>
  <c r="BR204" i="13" a="1"/>
  <c r="BR204" i="13" s="1"/>
  <c r="CE204" i="13" a="1"/>
  <c r="CE204" i="13" s="1"/>
  <c r="CR204" i="13" a="1"/>
  <c r="CR204" i="13" s="1"/>
  <c r="BM204" i="13" a="1"/>
  <c r="BM204" i="13" s="1"/>
  <c r="BZ204" i="13" a="1"/>
  <c r="BZ204" i="13" s="1"/>
  <c r="CM204" i="13" a="1"/>
  <c r="CM204" i="13" s="1"/>
  <c r="CZ204" i="13" a="1"/>
  <c r="CZ204" i="13" s="1"/>
  <c r="BV205" i="13" a="1"/>
  <c r="BV205" i="13" s="1"/>
  <c r="CI205" i="13" a="1"/>
  <c r="CI205" i="13" s="1"/>
  <c r="CV205" i="13" a="1"/>
  <c r="CV205" i="13" s="1"/>
  <c r="BI205" i="13" a="1"/>
  <c r="BI205" i="13" s="1"/>
  <c r="CR206" i="13" a="1"/>
  <c r="CR206" i="13" s="1"/>
  <c r="BE206" i="13" a="1"/>
  <c r="BE206" i="13" s="1"/>
  <c r="BR206" i="13" a="1"/>
  <c r="BR206" i="13" s="1"/>
  <c r="CE206" i="13" a="1"/>
  <c r="CE206" i="13" s="1"/>
  <c r="CM206" i="13" a="1"/>
  <c r="CM206" i="13" s="1"/>
  <c r="BM206" i="13" a="1"/>
  <c r="BM206" i="13" s="1"/>
  <c r="CZ206" i="13" a="1"/>
  <c r="CZ206" i="13" s="1"/>
  <c r="BZ206" i="13" a="1"/>
  <c r="BZ206" i="13" s="1"/>
  <c r="BI207" i="13" a="1"/>
  <c r="BI207" i="13" s="1"/>
  <c r="CI207" i="13" a="1"/>
  <c r="CI207" i="13" s="1"/>
  <c r="CV207" i="13" a="1"/>
  <c r="CV207" i="13" s="1"/>
  <c r="BV207" i="13" a="1"/>
  <c r="BV207" i="13" s="1"/>
  <c r="BR208" i="13" a="1"/>
  <c r="BR208" i="13" s="1"/>
  <c r="CR208" i="13" a="1"/>
  <c r="CR208" i="13" s="1"/>
  <c r="BE208" i="13" a="1"/>
  <c r="BE208" i="13" s="1"/>
  <c r="CE208" i="13" a="1"/>
  <c r="CE208" i="13" s="1"/>
  <c r="BZ208" i="13" a="1"/>
  <c r="BZ208" i="13" s="1"/>
  <c r="CZ208" i="13" a="1"/>
  <c r="CZ208" i="13" s="1"/>
  <c r="BM208" i="13" a="1"/>
  <c r="BM208" i="13" s="1"/>
  <c r="CM208" i="13" a="1"/>
  <c r="CM208" i="13" s="1"/>
  <c r="CI209" i="13" a="1"/>
  <c r="CI209" i="13" s="1"/>
  <c r="BI209" i="13" a="1"/>
  <c r="BI209" i="13" s="1"/>
  <c r="BV209" i="13" a="1"/>
  <c r="BV209" i="13" s="1"/>
  <c r="CV209" i="13" a="1"/>
  <c r="CV209" i="13" s="1"/>
  <c r="CR210" i="13" a="1"/>
  <c r="CR210" i="13" s="1"/>
  <c r="BE210" i="13" a="1"/>
  <c r="BE210" i="13" s="1"/>
  <c r="BR210" i="13" a="1"/>
  <c r="BR210" i="13" s="1"/>
  <c r="CE210" i="13" a="1"/>
  <c r="CE210" i="13" s="1"/>
  <c r="CZ210" i="13" a="1"/>
  <c r="CZ210" i="13" s="1"/>
  <c r="BM210" i="13" a="1"/>
  <c r="BM210" i="13" s="1"/>
  <c r="CM210" i="13" a="1"/>
  <c r="CM210" i="13" s="1"/>
  <c r="BZ210" i="13" a="1"/>
  <c r="BZ210" i="13" s="1"/>
  <c r="BI211" i="13" a="1"/>
  <c r="BI211" i="13" s="1"/>
  <c r="BV211" i="13" a="1"/>
  <c r="BV211" i="13" s="1"/>
  <c r="CI211" i="13" a="1"/>
  <c r="CI211" i="13" s="1"/>
  <c r="CV211" i="13" a="1"/>
  <c r="CV211" i="13" s="1"/>
  <c r="BE212" i="13" a="1"/>
  <c r="BE212" i="13" s="1"/>
  <c r="BR212" i="13" a="1"/>
  <c r="BR212" i="13" s="1"/>
  <c r="CE212" i="13" a="1"/>
  <c r="CE212" i="13" s="1"/>
  <c r="CR212" i="13" a="1"/>
  <c r="CR212" i="13" s="1"/>
  <c r="BM212" i="13" a="1"/>
  <c r="BM212" i="13" s="1"/>
  <c r="BZ212" i="13" a="1"/>
  <c r="BZ212" i="13" s="1"/>
  <c r="CM212" i="13" a="1"/>
  <c r="CM212" i="13" s="1"/>
  <c r="CZ212" i="13" a="1"/>
  <c r="CZ212" i="13" s="1"/>
  <c r="BI213" i="13" a="1"/>
  <c r="BI213" i="13" s="1"/>
  <c r="BV213" i="13" a="1"/>
  <c r="BV213" i="13" s="1"/>
  <c r="CI213" i="13" a="1"/>
  <c r="CI213" i="13" s="1"/>
  <c r="CV213" i="13" a="1"/>
  <c r="CV213" i="13" s="1"/>
  <c r="BR214" i="13" a="1"/>
  <c r="BR214" i="13" s="1"/>
  <c r="CE214" i="13" a="1"/>
  <c r="CE214" i="13" s="1"/>
  <c r="CR214" i="13" a="1"/>
  <c r="CR214" i="13" s="1"/>
  <c r="BE214" i="13" a="1"/>
  <c r="BE214" i="13" s="1"/>
  <c r="BZ214" i="13" a="1"/>
  <c r="BZ214" i="13" s="1"/>
  <c r="CM214" i="13" a="1"/>
  <c r="CM214" i="13" s="1"/>
  <c r="CZ214" i="13" a="1"/>
  <c r="CZ214" i="13" s="1"/>
  <c r="BM214" i="13" a="1"/>
  <c r="BM214" i="13" s="1"/>
  <c r="BI215" i="13" a="1"/>
  <c r="BI215" i="13" s="1"/>
  <c r="CI215" i="13" a="1"/>
  <c r="CI215" i="13" s="1"/>
  <c r="CV215" i="13" a="1"/>
  <c r="CV215" i="13" s="1"/>
  <c r="BV215" i="13" a="1"/>
  <c r="BV215" i="13" s="1"/>
  <c r="BE217" i="13" a="1"/>
  <c r="BE217" i="13" s="1"/>
  <c r="BR217" i="13" a="1"/>
  <c r="BR217" i="13" s="1"/>
  <c r="CE217" i="13" a="1"/>
  <c r="CE217" i="13" s="1"/>
  <c r="CR217" i="13" a="1"/>
  <c r="CR217" i="13" s="1"/>
  <c r="CM217" i="13" a="1"/>
  <c r="CM217" i="13" s="1"/>
  <c r="CZ217" i="13" a="1"/>
  <c r="CZ217" i="13" s="1"/>
  <c r="BI218" i="13" a="1"/>
  <c r="BI218" i="13" s="1"/>
  <c r="BV218" i="13" a="1"/>
  <c r="BV218" i="13" s="1"/>
  <c r="CI218" i="13" a="1"/>
  <c r="CI218" i="13" s="1"/>
  <c r="CV218" i="13" a="1"/>
  <c r="CV218" i="13" s="1"/>
  <c r="BR219" i="13" a="1"/>
  <c r="BR219" i="13" s="1"/>
  <c r="CE219" i="13" a="1"/>
  <c r="CE219" i="13" s="1"/>
  <c r="CR219" i="13" a="1"/>
  <c r="CR219" i="13" s="1"/>
  <c r="BE219" i="13" a="1"/>
  <c r="BE219" i="13" s="1"/>
  <c r="CM219" i="13" a="1"/>
  <c r="CM219" i="13" s="1"/>
  <c r="CZ219" i="13" a="1"/>
  <c r="CZ219" i="13" s="1"/>
  <c r="CI220" i="13" a="1"/>
  <c r="CI220" i="13" s="1"/>
  <c r="CV220" i="13" a="1"/>
  <c r="CV220" i="13" s="1"/>
  <c r="BI220" i="13" a="1"/>
  <c r="BI220" i="13" s="1"/>
  <c r="BV220" i="13" a="1"/>
  <c r="BV220" i="13" s="1"/>
  <c r="CR221" i="13" a="1"/>
  <c r="CR221" i="13" s="1"/>
  <c r="BE221" i="13" a="1"/>
  <c r="BE221" i="13" s="1"/>
  <c r="BR221" i="13" a="1"/>
  <c r="BR221" i="13" s="1"/>
  <c r="CE221" i="13" a="1"/>
  <c r="CE221" i="13" s="1"/>
  <c r="CZ221" i="13" a="1"/>
  <c r="CZ221" i="13" s="1"/>
  <c r="CM221" i="13" a="1"/>
  <c r="CM221" i="13" s="1"/>
  <c r="BV222" i="13" a="1"/>
  <c r="BV222" i="13" s="1"/>
  <c r="BI222" i="13" a="1"/>
  <c r="BI222" i="13" s="1"/>
  <c r="CI222" i="13" a="1"/>
  <c r="CI222" i="13" s="1"/>
  <c r="CV222" i="13" a="1"/>
  <c r="CV222" i="13" s="1"/>
  <c r="BE223" i="13" a="1"/>
  <c r="BE223" i="13" s="1"/>
  <c r="CE223" i="13" a="1"/>
  <c r="CE223" i="13" s="1"/>
  <c r="BR223" i="13" a="1"/>
  <c r="BR223" i="13" s="1"/>
  <c r="CR223" i="13" a="1"/>
  <c r="CR223" i="13" s="1"/>
  <c r="CM223" i="13" a="1"/>
  <c r="CM223" i="13" s="1"/>
  <c r="CZ223" i="13" a="1"/>
  <c r="CZ223" i="13" s="1"/>
  <c r="BI224" i="13" a="1"/>
  <c r="BI224" i="13" s="1"/>
  <c r="CV224" i="13" a="1"/>
  <c r="CV224" i="13" s="1"/>
  <c r="BV224" i="13" a="1"/>
  <c r="BV224" i="13" s="1"/>
  <c r="CI224" i="13" a="1"/>
  <c r="CI224" i="13" s="1"/>
  <c r="BE225" i="13" a="1"/>
  <c r="BE225" i="13" s="1"/>
  <c r="BR225" i="13" a="1"/>
  <c r="BR225" i="13" s="1"/>
  <c r="CE225" i="13" a="1"/>
  <c r="CE225" i="13" s="1"/>
  <c r="CR225" i="13" a="1"/>
  <c r="CR225" i="13" s="1"/>
  <c r="CM225" i="13" a="1"/>
  <c r="CM225" i="13" s="1"/>
  <c r="CZ225" i="13" a="1"/>
  <c r="CZ225" i="13" s="1"/>
  <c r="BI226" i="13" a="1"/>
  <c r="BI226" i="13" s="1"/>
  <c r="BV226" i="13" a="1"/>
  <c r="BV226" i="13" s="1"/>
  <c r="CI226" i="13" a="1"/>
  <c r="CI226" i="13" s="1"/>
  <c r="CV226" i="13" a="1"/>
  <c r="CV226" i="13" s="1"/>
  <c r="BR227" i="13" a="1"/>
  <c r="BR227" i="13" s="1"/>
  <c r="CE227" i="13" a="1"/>
  <c r="CE227" i="13" s="1"/>
  <c r="CR227" i="13" a="1"/>
  <c r="CR227" i="13" s="1"/>
  <c r="BE227" i="13" a="1"/>
  <c r="BE227" i="13" s="1"/>
  <c r="CM227" i="13" a="1"/>
  <c r="CM227" i="13" s="1"/>
  <c r="CZ227" i="13" a="1"/>
  <c r="CZ227" i="13" s="1"/>
  <c r="CI228" i="13" a="1"/>
  <c r="CI228" i="13" s="1"/>
  <c r="CV228" i="13" a="1"/>
  <c r="CV228" i="13" s="1"/>
  <c r="BV228" i="13" a="1"/>
  <c r="BV228" i="13" s="1"/>
  <c r="BI228" i="13" a="1"/>
  <c r="BI228" i="13" s="1"/>
  <c r="CR229" i="13" a="1"/>
  <c r="CR229" i="13" s="1"/>
  <c r="BE229" i="13" a="1"/>
  <c r="BE229" i="13" s="1"/>
  <c r="CE229" i="13" a="1"/>
  <c r="CE229" i="13" s="1"/>
  <c r="BR229" i="13" a="1"/>
  <c r="BR229" i="13" s="1"/>
  <c r="CZ229" i="13" a="1"/>
  <c r="CZ229" i="13" s="1"/>
  <c r="CM229" i="13" a="1"/>
  <c r="CM229" i="13" s="1"/>
  <c r="BI230" i="13" a="1"/>
  <c r="BI230" i="13" s="1"/>
  <c r="BV230" i="13" a="1"/>
  <c r="BV230" i="13" s="1"/>
  <c r="CI230" i="13" a="1"/>
  <c r="CI230" i="13" s="1"/>
  <c r="CV230" i="13" a="1"/>
  <c r="CV230" i="13" s="1"/>
  <c r="BE231" i="13" a="1"/>
  <c r="BE231" i="13" s="1"/>
  <c r="BR231" i="13" a="1"/>
  <c r="BR231" i="13" s="1"/>
  <c r="CE231" i="13" a="1"/>
  <c r="CE231" i="13" s="1"/>
  <c r="CR231" i="13" a="1"/>
  <c r="CR231" i="13" s="1"/>
  <c r="CM231" i="13" a="1"/>
  <c r="CM231" i="13" s="1"/>
  <c r="CZ231" i="13" a="1"/>
  <c r="CZ231" i="13" s="1"/>
  <c r="BI232" i="13" a="1"/>
  <c r="BI232" i="13" s="1"/>
  <c r="BV232" i="13" a="1"/>
  <c r="BV232" i="13" s="1"/>
  <c r="CI232" i="13" a="1"/>
  <c r="CI232" i="13" s="1"/>
  <c r="CV232" i="13" a="1"/>
  <c r="CV232" i="13" s="1"/>
  <c r="BR233" i="13" a="1"/>
  <c r="BR233" i="13" s="1"/>
  <c r="CE233" i="13" a="1"/>
  <c r="CE233" i="13" s="1"/>
  <c r="CR233" i="13" a="1"/>
  <c r="CR233" i="13" s="1"/>
  <c r="BE233" i="13" a="1"/>
  <c r="BE233" i="13" s="1"/>
  <c r="CM233" i="13" a="1"/>
  <c r="CM233" i="13" s="1"/>
  <c r="CZ233" i="13" a="1"/>
  <c r="CZ233" i="13" s="1"/>
  <c r="CV234" i="13" a="1"/>
  <c r="CV234" i="13" s="1"/>
  <c r="BI234" i="13" a="1"/>
  <c r="BI234" i="13" s="1"/>
  <c r="CI234" i="13" a="1"/>
  <c r="CI234" i="13" s="1"/>
  <c r="BV234" i="13" a="1"/>
  <c r="BV234" i="13" s="1"/>
  <c r="BE236" i="13" a="1"/>
  <c r="BE236" i="13" s="1"/>
  <c r="BR236" i="13" a="1"/>
  <c r="BR236" i="13" s="1"/>
  <c r="CE236" i="13" a="1"/>
  <c r="CE236" i="13" s="1"/>
  <c r="CR236" i="13" a="1"/>
  <c r="CR236" i="13" s="1"/>
  <c r="BM236" i="13" a="1"/>
  <c r="BM236" i="13" s="1"/>
  <c r="BZ236" i="13" a="1"/>
  <c r="BZ236" i="13" s="1"/>
  <c r="CM236" i="13" a="1"/>
  <c r="CM236" i="13" s="1"/>
  <c r="CZ236" i="13" a="1"/>
  <c r="CZ236" i="13" s="1"/>
  <c r="BI237" i="13" a="1"/>
  <c r="BI237" i="13" s="1"/>
  <c r="BV237" i="13" a="1"/>
  <c r="BV237" i="13" s="1"/>
  <c r="CI237" i="13" a="1"/>
  <c r="CI237" i="13" s="1"/>
  <c r="CV237" i="13" a="1"/>
  <c r="CV237" i="13" s="1"/>
  <c r="BE238" i="13" a="1"/>
  <c r="BE238" i="13" s="1"/>
  <c r="BR238" i="13" a="1"/>
  <c r="BR238" i="13" s="1"/>
  <c r="CE238" i="13" a="1"/>
  <c r="CE238" i="13" s="1"/>
  <c r="CR238" i="13" a="1"/>
  <c r="CR238" i="13" s="1"/>
  <c r="BM238" i="13" a="1"/>
  <c r="BM238" i="13" s="1"/>
  <c r="BZ238" i="13" a="1"/>
  <c r="BZ238" i="13" s="1"/>
  <c r="CM238" i="13" a="1"/>
  <c r="CM238" i="13" s="1"/>
  <c r="CZ238" i="13" a="1"/>
  <c r="CZ238" i="13" s="1"/>
  <c r="BI239" i="13" a="1"/>
  <c r="BI239" i="13" s="1"/>
  <c r="BV239" i="13" a="1"/>
  <c r="BV239" i="13" s="1"/>
  <c r="CI239" i="13" a="1"/>
  <c r="CI239" i="13" s="1"/>
  <c r="CV239" i="13" a="1"/>
  <c r="CV239" i="13" s="1"/>
  <c r="CE240" i="13" a="1"/>
  <c r="CE240" i="13" s="1"/>
  <c r="BR240" i="13" a="1"/>
  <c r="BR240" i="13" s="1"/>
  <c r="BE240" i="13" a="1"/>
  <c r="BE240" i="13" s="1"/>
  <c r="CR240" i="13" a="1"/>
  <c r="CR240" i="13" s="1"/>
  <c r="CM240" i="13" a="1"/>
  <c r="CM240" i="13" s="1"/>
  <c r="CZ240" i="13" a="1"/>
  <c r="CZ240" i="13" s="1"/>
  <c r="BM240" i="13" a="1"/>
  <c r="BM240" i="13" s="1"/>
  <c r="BZ240" i="13" a="1"/>
  <c r="BZ240" i="13" s="1"/>
  <c r="BI241" i="13" a="1"/>
  <c r="BI241" i="13" s="1"/>
  <c r="BV241" i="13" a="1"/>
  <c r="BV241" i="13" s="1"/>
  <c r="CI241" i="13" a="1"/>
  <c r="CI241" i="13" s="1"/>
  <c r="CV241" i="13" a="1"/>
  <c r="CV241" i="13" s="1"/>
  <c r="BE242" i="13" a="1"/>
  <c r="BE242" i="13" s="1"/>
  <c r="BR242" i="13" a="1"/>
  <c r="BR242" i="13" s="1"/>
  <c r="CE242" i="13" a="1"/>
  <c r="CE242" i="13" s="1"/>
  <c r="CR242" i="13" a="1"/>
  <c r="CR242" i="13" s="1"/>
  <c r="BM242" i="13" a="1"/>
  <c r="BM242" i="13" s="1"/>
  <c r="BZ242" i="13" a="1"/>
  <c r="BZ242" i="13" s="1"/>
  <c r="CM242" i="13" a="1"/>
  <c r="CM242" i="13" s="1"/>
  <c r="CZ242" i="13" a="1"/>
  <c r="CZ242" i="13" s="1"/>
  <c r="BI243" i="13" a="1"/>
  <c r="BI243" i="13" s="1"/>
  <c r="BV243" i="13" a="1"/>
  <c r="BV243" i="13" s="1"/>
  <c r="CI243" i="13" a="1"/>
  <c r="CI243" i="13" s="1"/>
  <c r="CV243" i="13" a="1"/>
  <c r="CV243" i="13" s="1"/>
  <c r="BE244" i="13" a="1"/>
  <c r="BE244" i="13" s="1"/>
  <c r="BR244" i="13" a="1"/>
  <c r="BR244" i="13" s="1"/>
  <c r="CE244" i="13" a="1"/>
  <c r="CE244" i="13" s="1"/>
  <c r="CR244" i="13" a="1"/>
  <c r="CR244" i="13" s="1"/>
  <c r="BM244" i="13" a="1"/>
  <c r="BM244" i="13" s="1"/>
  <c r="BZ244" i="13" a="1"/>
  <c r="BZ244" i="13" s="1"/>
  <c r="CM244" i="13" a="1"/>
  <c r="CM244" i="13" s="1"/>
  <c r="CZ244" i="13" a="1"/>
  <c r="CZ244" i="13" s="1"/>
  <c r="BV245" i="13" a="1"/>
  <c r="BV245" i="13" s="1"/>
  <c r="CI245" i="13" a="1"/>
  <c r="CI245" i="13" s="1"/>
  <c r="CV245" i="13" a="1"/>
  <c r="CV245" i="13" s="1"/>
  <c r="BI245" i="13" a="1"/>
  <c r="BI245" i="13" s="1"/>
  <c r="CE246" i="13" a="1"/>
  <c r="CE246" i="13" s="1"/>
  <c r="CR246" i="13" a="1"/>
  <c r="CR246" i="13" s="1"/>
  <c r="BE246" i="13" a="1"/>
  <c r="BE246" i="13" s="1"/>
  <c r="BR246" i="13" a="1"/>
  <c r="BR246" i="13" s="1"/>
  <c r="CM246" i="13" a="1"/>
  <c r="CM246" i="13" s="1"/>
  <c r="CZ246" i="13" a="1"/>
  <c r="CZ246" i="13" s="1"/>
  <c r="BM246" i="13" a="1"/>
  <c r="BM246" i="13" s="1"/>
  <c r="BZ246" i="13" a="1"/>
  <c r="BZ246" i="13" s="1"/>
  <c r="CV247" i="13" a="1"/>
  <c r="CV247" i="13" s="1"/>
  <c r="BI247" i="13" a="1"/>
  <c r="BI247" i="13" s="1"/>
  <c r="BV247" i="13" a="1"/>
  <c r="BV247" i="13" s="1"/>
  <c r="CI247" i="13" a="1"/>
  <c r="CI247" i="13" s="1"/>
  <c r="BE248" i="13" a="1"/>
  <c r="BE248" i="13" s="1"/>
  <c r="BR248" i="13" a="1"/>
  <c r="BR248" i="13" s="1"/>
  <c r="CE248" i="13" a="1"/>
  <c r="CE248" i="13" s="1"/>
  <c r="CR248" i="13" a="1"/>
  <c r="CR248" i="13" s="1"/>
  <c r="BM248" i="13" a="1"/>
  <c r="BM248" i="13" s="1"/>
  <c r="BZ248" i="13" a="1"/>
  <c r="BZ248" i="13" s="1"/>
  <c r="CM248" i="13" a="1"/>
  <c r="CM248" i="13" s="1"/>
  <c r="CZ248" i="13" a="1"/>
  <c r="CZ248" i="13" s="1"/>
  <c r="BI249" i="13" a="1"/>
  <c r="BI249" i="13" s="1"/>
  <c r="BV249" i="13" a="1"/>
  <c r="BV249" i="13" s="1"/>
  <c r="CI249" i="13" a="1"/>
  <c r="CI249" i="13" s="1"/>
  <c r="CV249" i="13" a="1"/>
  <c r="CV249" i="13" s="1"/>
  <c r="BE250" i="13" a="1"/>
  <c r="BE250" i="13" s="1"/>
  <c r="BR250" i="13" a="1"/>
  <c r="BR250" i="13" s="1"/>
  <c r="CE250" i="13" a="1"/>
  <c r="CE250" i="13" s="1"/>
  <c r="CR250" i="13" a="1"/>
  <c r="CR250" i="13" s="1"/>
  <c r="BM250" i="13" a="1"/>
  <c r="BM250" i="13" s="1"/>
  <c r="BZ250" i="13" a="1"/>
  <c r="BZ250" i="13" s="1"/>
  <c r="CM250" i="13" a="1"/>
  <c r="CM250" i="13" s="1"/>
  <c r="CZ250" i="13" a="1"/>
  <c r="CZ250" i="13" s="1"/>
  <c r="BI251" i="13" a="1"/>
  <c r="BI251" i="13" s="1"/>
  <c r="BV251" i="13" a="1"/>
  <c r="BV251" i="13" s="1"/>
  <c r="CI251" i="13" a="1"/>
  <c r="CI251" i="13" s="1"/>
  <c r="CV251" i="13" a="1"/>
  <c r="CV251" i="13" s="1"/>
  <c r="BE252" i="13" a="1"/>
  <c r="BE252" i="13" s="1"/>
  <c r="BR252" i="13" a="1"/>
  <c r="BR252" i="13" s="1"/>
  <c r="CE252" i="13" a="1"/>
  <c r="CE252" i="13" s="1"/>
  <c r="CR252" i="13" a="1"/>
  <c r="CR252" i="13" s="1"/>
  <c r="BM252" i="13" a="1"/>
  <c r="BM252" i="13" s="1"/>
  <c r="BZ252" i="13" a="1"/>
  <c r="BZ252" i="13" s="1"/>
  <c r="CM252" i="13" a="1"/>
  <c r="CM252" i="13" s="1"/>
  <c r="CZ252" i="13" a="1"/>
  <c r="CZ252" i="13" s="1"/>
  <c r="BV253" i="13" a="1"/>
  <c r="BV253" i="13" s="1"/>
  <c r="CI253" i="13" a="1"/>
  <c r="CI253" i="13" s="1"/>
  <c r="CV253" i="13" a="1"/>
  <c r="CV253" i="13" s="1"/>
  <c r="BI253" i="13" a="1"/>
  <c r="BI253" i="13" s="1"/>
  <c r="CR255" i="13" a="1"/>
  <c r="CR255" i="13" s="1"/>
  <c r="BE255" i="13" a="1"/>
  <c r="BE255" i="13" s="1"/>
  <c r="BR255" i="13" a="1"/>
  <c r="BR255" i="13" s="1"/>
  <c r="CE255" i="13" a="1"/>
  <c r="CE255" i="13" s="1"/>
  <c r="CZ255" i="13" a="1"/>
  <c r="CZ255" i="13" s="1"/>
  <c r="BM255" i="13" a="1"/>
  <c r="BM255" i="13" s="1"/>
  <c r="BZ255" i="13" a="1"/>
  <c r="BZ255" i="13" s="1"/>
  <c r="CM255" i="13" a="1"/>
  <c r="CM255" i="13" s="1"/>
  <c r="CI256" i="13" a="1"/>
  <c r="CI256" i="13" s="1"/>
  <c r="CV256" i="13" a="1"/>
  <c r="CV256" i="13" s="1"/>
  <c r="BE257" i="13" a="1"/>
  <c r="BE257" i="13" s="1"/>
  <c r="BR257" i="13" a="1"/>
  <c r="BR257" i="13" s="1"/>
  <c r="CE257" i="13" a="1"/>
  <c r="CE257" i="13" s="1"/>
  <c r="CR257" i="13" a="1"/>
  <c r="CR257" i="13" s="1"/>
  <c r="BM257" i="13" a="1"/>
  <c r="BM257" i="13" s="1"/>
  <c r="BZ257" i="13" a="1"/>
  <c r="BZ257" i="13" s="1"/>
  <c r="CM257" i="13" a="1"/>
  <c r="CM257" i="13" s="1"/>
  <c r="CZ257" i="13" a="1"/>
  <c r="CZ257" i="13" s="1"/>
  <c r="CI258" i="13" a="1"/>
  <c r="CI258" i="13" s="1"/>
  <c r="CV258" i="13" a="1"/>
  <c r="CV258" i="13" s="1"/>
  <c r="BE259" i="13" a="1"/>
  <c r="BE259" i="13" s="1"/>
  <c r="BR259" i="13" a="1"/>
  <c r="BR259" i="13" s="1"/>
  <c r="CE259" i="13" a="1"/>
  <c r="CE259" i="13" s="1"/>
  <c r="CR259" i="13" a="1"/>
  <c r="CR259" i="13" s="1"/>
  <c r="BM259" i="13" a="1"/>
  <c r="BM259" i="13" s="1"/>
  <c r="BZ259" i="13" a="1"/>
  <c r="BZ259" i="13" s="1"/>
  <c r="CM259" i="13" a="1"/>
  <c r="CM259" i="13" s="1"/>
  <c r="CZ259" i="13" a="1"/>
  <c r="CZ259" i="13" s="1"/>
  <c r="CI260" i="13" a="1"/>
  <c r="CI260" i="13" s="1"/>
  <c r="CV260" i="13" a="1"/>
  <c r="CV260" i="13" s="1"/>
  <c r="BR261" i="13" a="1"/>
  <c r="BR261" i="13" s="1"/>
  <c r="CE261" i="13" a="1"/>
  <c r="CE261" i="13" s="1"/>
  <c r="CR261" i="13" a="1"/>
  <c r="CR261" i="13" s="1"/>
  <c r="BE261" i="13" a="1"/>
  <c r="BE261" i="13" s="1"/>
  <c r="BZ261" i="13" a="1"/>
  <c r="BZ261" i="13" s="1"/>
  <c r="CM261" i="13" a="1"/>
  <c r="CM261" i="13" s="1"/>
  <c r="CZ261" i="13" a="1"/>
  <c r="CZ261" i="13" s="1"/>
  <c r="BM261" i="13" a="1"/>
  <c r="BM261" i="13" s="1"/>
  <c r="CI262" i="13" a="1"/>
  <c r="CI262" i="13" s="1"/>
  <c r="CV262" i="13" a="1"/>
  <c r="CV262" i="13" s="1"/>
  <c r="BE263" i="13" a="1"/>
  <c r="BE263" i="13" s="1"/>
  <c r="BR263" i="13" a="1"/>
  <c r="BR263" i="13" s="1"/>
  <c r="CE263" i="13" a="1"/>
  <c r="CE263" i="13" s="1"/>
  <c r="CR263" i="13" a="1"/>
  <c r="CR263" i="13" s="1"/>
  <c r="BM263" i="13" a="1"/>
  <c r="BM263" i="13" s="1"/>
  <c r="BZ263" i="13" a="1"/>
  <c r="BZ263" i="13" s="1"/>
  <c r="CM263" i="13" a="1"/>
  <c r="CM263" i="13" s="1"/>
  <c r="CZ263" i="13" a="1"/>
  <c r="CZ263" i="13" s="1"/>
  <c r="CI264" i="13" a="1"/>
  <c r="CI264" i="13" s="1"/>
  <c r="CV264" i="13" a="1"/>
  <c r="CV264" i="13" s="1"/>
  <c r="BE265" i="13" a="1"/>
  <c r="BE265" i="13" s="1"/>
  <c r="BR265" i="13" a="1"/>
  <c r="BR265" i="13" s="1"/>
  <c r="CE265" i="13" a="1"/>
  <c r="CE265" i="13" s="1"/>
  <c r="CR265" i="13" a="1"/>
  <c r="CR265" i="13" s="1"/>
  <c r="BM265" i="13" a="1"/>
  <c r="BM265" i="13" s="1"/>
  <c r="BZ265" i="13" a="1"/>
  <c r="BZ265" i="13" s="1"/>
  <c r="CM265" i="13" a="1"/>
  <c r="CM265" i="13" s="1"/>
  <c r="CZ265" i="13" a="1"/>
  <c r="CZ265" i="13" s="1"/>
  <c r="CI266" i="13" a="1"/>
  <c r="CI266" i="13" s="1"/>
  <c r="CV266" i="13" a="1"/>
  <c r="CV266" i="13" s="1"/>
  <c r="BR267" i="13" a="1"/>
  <c r="BR267" i="13" s="1"/>
  <c r="CE267" i="13" a="1"/>
  <c r="CE267" i="13" s="1"/>
  <c r="CR267" i="13" a="1"/>
  <c r="CR267" i="13" s="1"/>
  <c r="BE267" i="13" a="1"/>
  <c r="BE267" i="13" s="1"/>
  <c r="BZ267" i="13" a="1"/>
  <c r="BZ267" i="13" s="1"/>
  <c r="CM267" i="13" a="1"/>
  <c r="CM267" i="13" s="1"/>
  <c r="CZ267" i="13" a="1"/>
  <c r="CZ267" i="13" s="1"/>
  <c r="BM267" i="13" a="1"/>
  <c r="BM267" i="13" s="1"/>
  <c r="CI268" i="13" a="1"/>
  <c r="CI268" i="13" s="1"/>
  <c r="CV268" i="13" a="1"/>
  <c r="CV268" i="13" s="1"/>
  <c r="CR269" i="13" a="1"/>
  <c r="CR269" i="13" s="1"/>
  <c r="BE269" i="13" a="1"/>
  <c r="BE269" i="13" s="1"/>
  <c r="BR269" i="13" a="1"/>
  <c r="BR269" i="13" s="1"/>
  <c r="CE269" i="13" a="1"/>
  <c r="CE269" i="13" s="1"/>
  <c r="CZ269" i="13" a="1"/>
  <c r="CZ269" i="13" s="1"/>
  <c r="BM269" i="13" a="1"/>
  <c r="BM269" i="13" s="1"/>
  <c r="BZ269" i="13" a="1"/>
  <c r="BZ269" i="13" s="1"/>
  <c r="CM269" i="13" a="1"/>
  <c r="CM269" i="13" s="1"/>
  <c r="CI270" i="13" a="1"/>
  <c r="CI270" i="13" s="1"/>
  <c r="CV270" i="13" a="1"/>
  <c r="CV270" i="13" s="1"/>
  <c r="BE271" i="13" a="1"/>
  <c r="BE271" i="13" s="1"/>
  <c r="BR271" i="13" a="1"/>
  <c r="BR271" i="13" s="1"/>
  <c r="CE271" i="13" a="1"/>
  <c r="CE271" i="13" s="1"/>
  <c r="CR271" i="13" a="1"/>
  <c r="CR271" i="13" s="1"/>
  <c r="BM271" i="13" a="1"/>
  <c r="BM271" i="13" s="1"/>
  <c r="BZ271" i="13" a="1"/>
  <c r="BZ271" i="13" s="1"/>
  <c r="CM271" i="13" a="1"/>
  <c r="CM271" i="13" s="1"/>
  <c r="CZ271" i="13" a="1"/>
  <c r="CZ271" i="13" s="1"/>
  <c r="CI272" i="13" a="1"/>
  <c r="CI272" i="13" s="1"/>
  <c r="CV272" i="13" a="1"/>
  <c r="CV272" i="13" s="1"/>
  <c r="BE274" i="13" a="1"/>
  <c r="BE274" i="13" s="1"/>
  <c r="BR274" i="13" a="1"/>
  <c r="BR274" i="13" s="1"/>
  <c r="CE274" i="13" a="1"/>
  <c r="CE274" i="13" s="1"/>
  <c r="CR274" i="13" a="1"/>
  <c r="CR274" i="13" s="1"/>
  <c r="BM274" i="13" a="1"/>
  <c r="BM274" i="13" s="1"/>
  <c r="BZ274" i="13" a="1"/>
  <c r="BZ274" i="13" s="1"/>
  <c r="CM274" i="13" a="1"/>
  <c r="CM274" i="13" s="1"/>
  <c r="CZ274" i="13" a="1"/>
  <c r="CZ274" i="13" s="1"/>
  <c r="BV275" i="13" a="1"/>
  <c r="BV275" i="13" s="1"/>
  <c r="CI275" i="13" a="1"/>
  <c r="CI275" i="13" s="1"/>
  <c r="CV275" i="13" a="1"/>
  <c r="CV275" i="13" s="1"/>
  <c r="BI275" i="13" a="1"/>
  <c r="BI275" i="13" s="1"/>
  <c r="CE276" i="13" a="1"/>
  <c r="CE276" i="13" s="1"/>
  <c r="CR276" i="13" a="1"/>
  <c r="CR276" i="13" s="1"/>
  <c r="BE276" i="13" a="1"/>
  <c r="BE276" i="13" s="1"/>
  <c r="BR276" i="13" a="1"/>
  <c r="BR276" i="13" s="1"/>
  <c r="CM276" i="13" a="1"/>
  <c r="CM276" i="13" s="1"/>
  <c r="CZ276" i="13" a="1"/>
  <c r="CZ276" i="13" s="1"/>
  <c r="BM276" i="13" a="1"/>
  <c r="BM276" i="13" s="1"/>
  <c r="BZ276" i="13" a="1"/>
  <c r="BZ276" i="13" s="1"/>
  <c r="CV277" i="13" a="1"/>
  <c r="CV277" i="13" s="1"/>
  <c r="BI277" i="13" a="1"/>
  <c r="BI277" i="13" s="1"/>
  <c r="BV277" i="13" a="1"/>
  <c r="BV277" i="13" s="1"/>
  <c r="CI277" i="13" a="1"/>
  <c r="CI277" i="13" s="1"/>
  <c r="BE278" i="13" a="1"/>
  <c r="BE278" i="13" s="1"/>
  <c r="BR278" i="13" a="1"/>
  <c r="BR278" i="13" s="1"/>
  <c r="CE278" i="13" a="1"/>
  <c r="CE278" i="13" s="1"/>
  <c r="CR278" i="13" a="1"/>
  <c r="CR278" i="13" s="1"/>
  <c r="BM278" i="13" a="1"/>
  <c r="BM278" i="13" s="1"/>
  <c r="BZ278" i="13" a="1"/>
  <c r="BZ278" i="13" s="1"/>
  <c r="CM278" i="13" a="1"/>
  <c r="CM278" i="13" s="1"/>
  <c r="CZ278" i="13" a="1"/>
  <c r="CZ278" i="13" s="1"/>
  <c r="BI279" i="13" a="1"/>
  <c r="BI279" i="13" s="1"/>
  <c r="BV279" i="13" a="1"/>
  <c r="BV279" i="13" s="1"/>
  <c r="CI279" i="13" a="1"/>
  <c r="CI279" i="13" s="1"/>
  <c r="CV279" i="13" a="1"/>
  <c r="CV279" i="13" s="1"/>
  <c r="BE280" i="13" a="1"/>
  <c r="BE280" i="13" s="1"/>
  <c r="BR280" i="13" a="1"/>
  <c r="BR280" i="13" s="1"/>
  <c r="CE280" i="13" a="1"/>
  <c r="CE280" i="13" s="1"/>
  <c r="CR280" i="13" a="1"/>
  <c r="CR280" i="13" s="1"/>
  <c r="BM280" i="13" a="1"/>
  <c r="BM280" i="13" s="1"/>
  <c r="BZ280" i="13" a="1"/>
  <c r="BZ280" i="13" s="1"/>
  <c r="CM280" i="13" a="1"/>
  <c r="CM280" i="13" s="1"/>
  <c r="CZ280" i="13" a="1"/>
  <c r="CZ280" i="13" s="1"/>
  <c r="BI281" i="13" a="1"/>
  <c r="BI281" i="13" s="1"/>
  <c r="BV281" i="13" a="1"/>
  <c r="BV281" i="13" s="1"/>
  <c r="CI281" i="13" a="1"/>
  <c r="CI281" i="13" s="1"/>
  <c r="CV281" i="13" a="1"/>
  <c r="CV281" i="13" s="1"/>
  <c r="BE282" i="13" a="1"/>
  <c r="BE282" i="13" s="1"/>
  <c r="BR282" i="13" a="1"/>
  <c r="BR282" i="13" s="1"/>
  <c r="CE282" i="13" a="1"/>
  <c r="CE282" i="13" s="1"/>
  <c r="CR282" i="13" a="1"/>
  <c r="CR282" i="13" s="1"/>
  <c r="BM282" i="13" a="1"/>
  <c r="BM282" i="13" s="1"/>
  <c r="BZ282" i="13" a="1"/>
  <c r="BZ282" i="13" s="1"/>
  <c r="CM282" i="13" a="1"/>
  <c r="CM282" i="13" s="1"/>
  <c r="CZ282" i="13" a="1"/>
  <c r="CZ282" i="13" s="1"/>
  <c r="BV283" i="13" a="1"/>
  <c r="BV283" i="13" s="1"/>
  <c r="CI283" i="13" a="1"/>
  <c r="CI283" i="13" s="1"/>
  <c r="CV283" i="13" a="1"/>
  <c r="CV283" i="13" s="1"/>
  <c r="BI283" i="13" a="1"/>
  <c r="BI283" i="13" s="1"/>
  <c r="CE284" i="13" a="1"/>
  <c r="CE284" i="13" s="1"/>
  <c r="CR284" i="13" a="1"/>
  <c r="CR284" i="13" s="1"/>
  <c r="BR284" i="13" a="1"/>
  <c r="BR284" i="13" s="1"/>
  <c r="BE284" i="13" a="1"/>
  <c r="BE284" i="13" s="1"/>
  <c r="CM284" i="13" a="1"/>
  <c r="CM284" i="13" s="1"/>
  <c r="CZ284" i="13" a="1"/>
  <c r="CZ284" i="13" s="1"/>
  <c r="BZ284" i="13" a="1"/>
  <c r="BZ284" i="13" s="1"/>
  <c r="BM284" i="13" a="1"/>
  <c r="BM284" i="13" s="1"/>
  <c r="BI285" i="13" a="1"/>
  <c r="BI285" i="13" s="1"/>
  <c r="BV285" i="13" a="1"/>
  <c r="BV285" i="13" s="1"/>
  <c r="CI285" i="13" a="1"/>
  <c r="CI285" i="13" s="1"/>
  <c r="CV285" i="13" a="1"/>
  <c r="CV285" i="13" s="1"/>
  <c r="BE286" i="13" a="1"/>
  <c r="BE286" i="13" s="1"/>
  <c r="BR286" i="13" a="1"/>
  <c r="BR286" i="13" s="1"/>
  <c r="CE286" i="13" a="1"/>
  <c r="CE286" i="13" s="1"/>
  <c r="CR286" i="13" a="1"/>
  <c r="CR286" i="13" s="1"/>
  <c r="BM286" i="13" a="1"/>
  <c r="BM286" i="13" s="1"/>
  <c r="BZ286" i="13" a="1"/>
  <c r="BZ286" i="13" s="1"/>
  <c r="CM286" i="13" a="1"/>
  <c r="CM286" i="13" s="1"/>
  <c r="CZ286" i="13" a="1"/>
  <c r="CZ286" i="13" s="1"/>
  <c r="BV287" i="13" a="1"/>
  <c r="BV287" i="13" s="1"/>
  <c r="CI287" i="13" a="1"/>
  <c r="CI287" i="13" s="1"/>
  <c r="CV287" i="13" a="1"/>
  <c r="CV287" i="13" s="1"/>
  <c r="BI287" i="13" a="1"/>
  <c r="BI287" i="13" s="1"/>
  <c r="BE288" i="13" a="1"/>
  <c r="BE288" i="13" s="1"/>
  <c r="CE288" i="13" a="1"/>
  <c r="CE288" i="13" s="1"/>
  <c r="CR288" i="13" a="1"/>
  <c r="CR288" i="13" s="1"/>
  <c r="BR288" i="13" a="1"/>
  <c r="BR288" i="13" s="1"/>
  <c r="BM288" i="13" a="1"/>
  <c r="BM288" i="13" s="1"/>
  <c r="CM288" i="13" a="1"/>
  <c r="CM288" i="13" s="1"/>
  <c r="CZ288" i="13" a="1"/>
  <c r="CZ288" i="13" s="1"/>
  <c r="BZ288" i="13" a="1"/>
  <c r="BZ288" i="13" s="1"/>
  <c r="BV289" i="13" a="1"/>
  <c r="BV289" i="13" s="1"/>
  <c r="CV289" i="13" a="1"/>
  <c r="CV289" i="13" s="1"/>
  <c r="BI289" i="13" a="1"/>
  <c r="BI289" i="13" s="1"/>
  <c r="CE290" i="13" a="1"/>
  <c r="CE290" i="13" s="1"/>
  <c r="BE290" i="13" a="1"/>
  <c r="BE290" i="13" s="1"/>
  <c r="CR290" i="13" a="1"/>
  <c r="CR290" i="13" s="1"/>
  <c r="BR290" i="13" a="1"/>
  <c r="BR290" i="13" s="1"/>
  <c r="CM290" i="13" a="1"/>
  <c r="CM290" i="13" s="1"/>
  <c r="BM290" i="13" a="1"/>
  <c r="BM290" i="13" s="1"/>
  <c r="BZ290" i="13" a="1"/>
  <c r="BZ290" i="13" s="1"/>
  <c r="CZ290" i="13" a="1"/>
  <c r="CZ290" i="13" s="1"/>
  <c r="CV291" i="13" a="1"/>
  <c r="CV291" i="13" s="1"/>
  <c r="BI291" i="13" a="1"/>
  <c r="BI291" i="13" s="1"/>
  <c r="BV291" i="13" a="1"/>
  <c r="BV291" i="13" s="1"/>
  <c r="CI291" i="13" a="1"/>
  <c r="CI291" i="13" s="1"/>
  <c r="BE293" i="13" a="1"/>
  <c r="BE293" i="13" s="1"/>
  <c r="BR293" i="13" a="1"/>
  <c r="BR293" i="13" s="1"/>
  <c r="CE293" i="13" a="1"/>
  <c r="CE293" i="13" s="1"/>
  <c r="CR293" i="13" a="1"/>
  <c r="CR293" i="13" s="1"/>
  <c r="CM293" i="13" a="1"/>
  <c r="CM293" i="13" s="1"/>
  <c r="CZ293" i="13" a="1"/>
  <c r="CZ293" i="13" s="1"/>
  <c r="BI294" i="13" a="1"/>
  <c r="BI294" i="13" s="1"/>
  <c r="BV294" i="13" a="1"/>
  <c r="BV294" i="13" s="1"/>
  <c r="CI294" i="13" a="1"/>
  <c r="CI294" i="13" s="1"/>
  <c r="CV294" i="13" a="1"/>
  <c r="CV294" i="13" s="1"/>
  <c r="BR295" i="13" a="1"/>
  <c r="BR295" i="13" s="1"/>
  <c r="CE295" i="13" a="1"/>
  <c r="CE295" i="13" s="1"/>
  <c r="CR295" i="13" a="1"/>
  <c r="CR295" i="13" s="1"/>
  <c r="CM295" i="13" a="1"/>
  <c r="CM295" i="13" s="1"/>
  <c r="BI296" i="13" a="1"/>
  <c r="BI296" i="13" s="1"/>
  <c r="CI296" i="13" a="1"/>
  <c r="CI296" i="13" s="1"/>
  <c r="CV296" i="13" a="1"/>
  <c r="CV296" i="13" s="1"/>
  <c r="BV296" i="13" a="1"/>
  <c r="BV296" i="13" s="1"/>
  <c r="BR297" i="13" a="1"/>
  <c r="BR297" i="13" s="1"/>
  <c r="CR297" i="13" a="1"/>
  <c r="CR297" i="13" s="1"/>
  <c r="BE297" i="13" a="1"/>
  <c r="BE297" i="13" s="1"/>
  <c r="CZ297" i="13" a="1"/>
  <c r="CZ297" i="13" s="1"/>
  <c r="CM297" i="13" a="1"/>
  <c r="CM297" i="13" s="1"/>
  <c r="CI298" i="13" a="1"/>
  <c r="CI298" i="13" s="1"/>
  <c r="BI298" i="13" a="1"/>
  <c r="BI298" i="13" s="1"/>
  <c r="BV298" i="13" a="1"/>
  <c r="BV298" i="13" s="1"/>
  <c r="CR299" i="13" a="1"/>
  <c r="CR299" i="13" s="1"/>
  <c r="BE299" i="13" a="1"/>
  <c r="BE299" i="13" s="1"/>
  <c r="BR299" i="13" a="1"/>
  <c r="BR299" i="13" s="1"/>
  <c r="CZ299" i="13" a="1"/>
  <c r="CZ299" i="13" s="1"/>
  <c r="BV300" i="13" a="1"/>
  <c r="BV300" i="13" s="1"/>
  <c r="BI300" i="13" a="1"/>
  <c r="BI300" i="13" s="1"/>
  <c r="CI300" i="13" a="1"/>
  <c r="CI300" i="13" s="1"/>
  <c r="BE301" i="13" a="1"/>
  <c r="BE301" i="13" s="1"/>
  <c r="CE301" i="13" a="1"/>
  <c r="CE301" i="13" s="1"/>
  <c r="BR301" i="13" a="1"/>
  <c r="BR301" i="13" s="1"/>
  <c r="CR301" i="13" a="1"/>
  <c r="CR301" i="13" s="1"/>
  <c r="CM301" i="13" a="1"/>
  <c r="CM301" i="13" s="1"/>
  <c r="CZ301" i="13" a="1"/>
  <c r="CZ301" i="13" s="1"/>
  <c r="BI302" i="13" a="1"/>
  <c r="BI302" i="13" s="1"/>
  <c r="BV302" i="13" a="1"/>
  <c r="BV302" i="13" s="1"/>
  <c r="CV302" i="13" a="1"/>
  <c r="CV302" i="13" s="1"/>
  <c r="CI302" i="13" a="1"/>
  <c r="CI302" i="13" s="1"/>
  <c r="BR303" i="13" a="1"/>
  <c r="BR303" i="13" s="1"/>
  <c r="CE303" i="13" a="1"/>
  <c r="CE303" i="13" s="1"/>
  <c r="CM303" i="13" a="1"/>
  <c r="CM303" i="13" s="1"/>
  <c r="BI304" i="13" a="1"/>
  <c r="BI304" i="13" s="1"/>
  <c r="CI304" i="13" a="1"/>
  <c r="CI304" i="13" s="1"/>
  <c r="CV304" i="13" a="1"/>
  <c r="CV304" i="13" s="1"/>
  <c r="BV304" i="13" a="1"/>
  <c r="BV304" i="13" s="1"/>
  <c r="BR305" i="13" a="1"/>
  <c r="BR305" i="13" s="1"/>
  <c r="CR305" i="13" a="1"/>
  <c r="CR305" i="13" s="1"/>
  <c r="BE305" i="13" a="1"/>
  <c r="BE305" i="13" s="1"/>
  <c r="CE305" i="13" a="1"/>
  <c r="CE305" i="13" s="1"/>
  <c r="CZ305" i="13" a="1"/>
  <c r="CZ305" i="13" s="1"/>
  <c r="CM305" i="13" a="1"/>
  <c r="CM305" i="13" s="1"/>
  <c r="CI306" i="13" a="1"/>
  <c r="CI306" i="13" s="1"/>
  <c r="CV306" i="13" a="1"/>
  <c r="CV306" i="13" s="1"/>
  <c r="BE307" i="13" a="1"/>
  <c r="BE307" i="13" s="1"/>
  <c r="BR307" i="13" a="1"/>
  <c r="BR307" i="13" s="1"/>
  <c r="BE309" i="13" a="1"/>
  <c r="BE309" i="13" s="1"/>
  <c r="BR309" i="13" a="1"/>
  <c r="BR309" i="13" s="1"/>
  <c r="BI310" i="13" a="1"/>
  <c r="BI310" i="13" s="1"/>
  <c r="BV310" i="13" a="1"/>
  <c r="BV310" i="13" s="1"/>
  <c r="CI310" i="13" a="1"/>
  <c r="CI310" i="13" s="1"/>
  <c r="BR312" i="13" a="1"/>
  <c r="BR312" i="13" s="1"/>
  <c r="CE312" i="13" a="1"/>
  <c r="CE312" i="13" s="1"/>
  <c r="CR312" i="13" a="1"/>
  <c r="CR312" i="13" s="1"/>
  <c r="BZ312" i="13" a="1"/>
  <c r="BZ312" i="13" s="1"/>
  <c r="CM312" i="13" a="1"/>
  <c r="CM312" i="13" s="1"/>
  <c r="CZ312" i="13" a="1"/>
  <c r="CZ312" i="13" s="1"/>
  <c r="CI313" i="13" a="1"/>
  <c r="CI313" i="13" s="1"/>
  <c r="CV313" i="13" a="1"/>
  <c r="CV313" i="13" s="1"/>
  <c r="BI317" i="13" a="1"/>
  <c r="BI317" i="13" s="1"/>
  <c r="BV317" i="13" a="1"/>
  <c r="BV317" i="13" s="1"/>
  <c r="BE318" i="13" a="1"/>
  <c r="BE318" i="13" s="1"/>
  <c r="BR318" i="13" a="1"/>
  <c r="BR318" i="13" s="1"/>
  <c r="CE318" i="13" a="1"/>
  <c r="CE318" i="13" s="1"/>
  <c r="BM318" i="13" a="1"/>
  <c r="BM318" i="13" s="1"/>
  <c r="BZ318" i="13" a="1"/>
  <c r="BZ318" i="13" s="1"/>
  <c r="CM318" i="13" a="1"/>
  <c r="CM318" i="13" s="1"/>
  <c r="BI319" i="13" a="1"/>
  <c r="BI319" i="13" s="1"/>
  <c r="BV319" i="13" a="1"/>
  <c r="BV319" i="13" s="1"/>
  <c r="CI319" i="13" a="1"/>
  <c r="CI319" i="13" s="1"/>
  <c r="CV319" i="13" a="1"/>
  <c r="CV319" i="13" s="1"/>
  <c r="BR320" i="13" a="1"/>
  <c r="BR320" i="13" s="1"/>
  <c r="CE320" i="13" a="1"/>
  <c r="CE320" i="13" s="1"/>
  <c r="CR320" i="13" a="1"/>
  <c r="CR320" i="13" s="1"/>
  <c r="BZ320" i="13" a="1"/>
  <c r="BZ320" i="13" s="1"/>
  <c r="CM320" i="13" a="1"/>
  <c r="CM320" i="13" s="1"/>
  <c r="CZ320" i="13" a="1"/>
  <c r="CZ320" i="13" s="1"/>
  <c r="CI321" i="13" a="1"/>
  <c r="CI321" i="13" s="1"/>
  <c r="CV321" i="13" a="1"/>
  <c r="CV321" i="13" s="1"/>
  <c r="DB329" i="13" a="1"/>
  <c r="DB329" i="13" s="1"/>
  <c r="CX329" i="13" a="1"/>
  <c r="CX329" i="13" s="1"/>
  <c r="CT329" i="13" a="1"/>
  <c r="CT329" i="13" s="1"/>
  <c r="BU329" i="13" a="1"/>
  <c r="BU329" i="13" s="1"/>
  <c r="BQ329" i="13" a="1"/>
  <c r="BQ329" i="13" s="1"/>
  <c r="CO328" i="13" a="1"/>
  <c r="CO328" i="13" s="1"/>
  <c r="CK328" i="13" a="1"/>
  <c r="CK328" i="13" s="1"/>
  <c r="CG328" i="13" a="1"/>
  <c r="CG328" i="13" s="1"/>
  <c r="BH328" i="13" a="1"/>
  <c r="BH328" i="13" s="1"/>
  <c r="BD328" i="13" a="1"/>
  <c r="BD328" i="13" s="1"/>
  <c r="DA327" i="13" a="1"/>
  <c r="DA327" i="13" s="1"/>
  <c r="CW327" i="13" a="1"/>
  <c r="CW327" i="13" s="1"/>
  <c r="CS327" i="13" a="1"/>
  <c r="CS327" i="13" s="1"/>
  <c r="CB327" i="13" a="1"/>
  <c r="CB327" i="13" s="1"/>
  <c r="BX327" i="13" a="1"/>
  <c r="BX327" i="13" s="1"/>
  <c r="BT327" i="13" a="1"/>
  <c r="BT327" i="13" s="1"/>
  <c r="CN326" i="13" a="1"/>
  <c r="CN326" i="13" s="1"/>
  <c r="CJ326" i="13" a="1"/>
  <c r="CJ326" i="13" s="1"/>
  <c r="CF326" i="13" a="1"/>
  <c r="CF326" i="13" s="1"/>
  <c r="BO326" i="13" a="1"/>
  <c r="BO326" i="13" s="1"/>
  <c r="BK326" i="13" a="1"/>
  <c r="BK326" i="13" s="1"/>
  <c r="BG326" i="13" a="1"/>
  <c r="BG326" i="13" s="1"/>
  <c r="CZ325" i="13" a="1"/>
  <c r="CZ325" i="13" s="1"/>
  <c r="CV325" i="13" a="1"/>
  <c r="CV325" i="13" s="1"/>
  <c r="CR325" i="13" a="1"/>
  <c r="CR325" i="13" s="1"/>
  <c r="CA325" i="13" a="1"/>
  <c r="CA325" i="13" s="1"/>
  <c r="BW325" i="13" a="1"/>
  <c r="BW325" i="13" s="1"/>
  <c r="BS325" i="13" a="1"/>
  <c r="BS325" i="13" s="1"/>
  <c r="CN324" i="13" a="1"/>
  <c r="CN324" i="13" s="1"/>
  <c r="CF324" i="13" a="1"/>
  <c r="CF324" i="13" s="1"/>
  <c r="BI323" i="13" a="1"/>
  <c r="BI323" i="13" s="1"/>
  <c r="CY322" i="13" a="1"/>
  <c r="CY322" i="13" s="1"/>
  <c r="CQ322" i="13" a="1"/>
  <c r="CQ322" i="13" s="1"/>
  <c r="BZ322" i="13" a="1"/>
  <c r="BZ322" i="13" s="1"/>
  <c r="BR322" i="13" a="1"/>
  <c r="BR322" i="13" s="1"/>
  <c r="DB321" i="13" a="1"/>
  <c r="DB321" i="13" s="1"/>
  <c r="CT321" i="13" a="1"/>
  <c r="CT321" i="13" s="1"/>
  <c r="BU321" i="13" a="1"/>
  <c r="BU321" i="13" s="1"/>
  <c r="BX320" i="13" a="1"/>
  <c r="BX320" i="13" s="1"/>
  <c r="CO319" i="13" a="1"/>
  <c r="CO319" i="13" s="1"/>
  <c r="CG319" i="13" a="1"/>
  <c r="CG319" i="13" s="1"/>
  <c r="CO318" i="13" a="1"/>
  <c r="CO318" i="13" s="1"/>
  <c r="CG318" i="13" a="1"/>
  <c r="CG318" i="13" s="1"/>
  <c r="CW317" i="13" a="1"/>
  <c r="CW317" i="13" s="1"/>
  <c r="CN316" i="13" a="1"/>
  <c r="CN316" i="13" s="1"/>
  <c r="CF316" i="13" a="1"/>
  <c r="CF316" i="13" s="1"/>
  <c r="BI315" i="13" a="1"/>
  <c r="BI315" i="13" s="1"/>
  <c r="CY314" i="13" a="1"/>
  <c r="CY314" i="13" s="1"/>
  <c r="CQ314" i="13" a="1"/>
  <c r="CQ314" i="13" s="1"/>
  <c r="BZ314" i="13" a="1"/>
  <c r="BZ314" i="13" s="1"/>
  <c r="BR314" i="13" a="1"/>
  <c r="BR314" i="13" s="1"/>
  <c r="DB313" i="13" a="1"/>
  <c r="DB313" i="13" s="1"/>
  <c r="CT313" i="13" a="1"/>
  <c r="CT313" i="13" s="1"/>
  <c r="BU313" i="13" a="1"/>
  <c r="BU313" i="13" s="1"/>
  <c r="BX312" i="13" a="1"/>
  <c r="BX312" i="13" s="1"/>
  <c r="DA310" i="13" a="1"/>
  <c r="DA310" i="13" s="1"/>
  <c r="CS310" i="13" a="1"/>
  <c r="CS310" i="13" s="1"/>
  <c r="CB310" i="13" a="1"/>
  <c r="CB310" i="13" s="1"/>
  <c r="BT310" i="13" a="1"/>
  <c r="BT310" i="13" s="1"/>
  <c r="CJ309" i="13" a="1"/>
  <c r="CJ309" i="13" s="1"/>
  <c r="CZ308" i="13" a="1"/>
  <c r="CZ308" i="13" s="1"/>
  <c r="CR308" i="13" a="1"/>
  <c r="CR308" i="13" s="1"/>
  <c r="CA308" i="13" a="1"/>
  <c r="CA308" i="13" s="1"/>
  <c r="BS308" i="13" a="1"/>
  <c r="BS308" i="13" s="1"/>
  <c r="CZ307" i="13" a="1"/>
  <c r="CZ307" i="13" s="1"/>
  <c r="CR307" i="13" a="1"/>
  <c r="CR307" i="13" s="1"/>
  <c r="CE307" i="13" a="1"/>
  <c r="CE307" i="13" s="1"/>
  <c r="CV298" i="13" a="1"/>
  <c r="CV298" i="13" s="1"/>
  <c r="CB176" i="13" a="1"/>
  <c r="CB176" i="13" s="1"/>
  <c r="CO176" i="13" a="1"/>
  <c r="CO176" i="13" s="1"/>
  <c r="DB176" i="13" a="1"/>
  <c r="DB176" i="13" s="1"/>
  <c r="BO176" i="13" a="1"/>
  <c r="BO176" i="13" s="1"/>
  <c r="BO170" i="13" a="1"/>
  <c r="BO170" i="13" s="1"/>
  <c r="DB170" i="13" a="1"/>
  <c r="DB170" i="13" s="1"/>
  <c r="CO170" i="13" a="1"/>
  <c r="CO170" i="13" s="1"/>
  <c r="CB170" i="13" a="1"/>
  <c r="CB170" i="13" s="1"/>
  <c r="CT164" i="13" a="1"/>
  <c r="CT164" i="13" s="1"/>
  <c r="BG164" i="13" a="1"/>
  <c r="BG164" i="13" s="1"/>
  <c r="CG164" i="13" a="1"/>
  <c r="CG164" i="13" s="1"/>
  <c r="BT164" i="13" a="1"/>
  <c r="BT164" i="13" s="1"/>
  <c r="CU180" i="13" a="1"/>
  <c r="CU180" i="13" s="1"/>
  <c r="CH180" i="13" a="1"/>
  <c r="CH180" i="13" s="1"/>
  <c r="BU180" i="13" a="1"/>
  <c r="BU180" i="13" s="1"/>
  <c r="BH180" i="13" a="1"/>
  <c r="BH180" i="13" s="1"/>
  <c r="BD185" i="13" a="1"/>
  <c r="BD185" i="13" s="1"/>
  <c r="BQ185" i="13" a="1"/>
  <c r="BQ185" i="13" s="1"/>
  <c r="CQ185" i="13" a="1"/>
  <c r="CQ185" i="13" s="1"/>
  <c r="CD185" i="13" a="1"/>
  <c r="CD185" i="13" s="1"/>
  <c r="BD187" i="13" a="1"/>
  <c r="BD187" i="13" s="1"/>
  <c r="CQ187" i="13" a="1"/>
  <c r="CQ187" i="13" s="1"/>
  <c r="BQ187" i="13" a="1"/>
  <c r="BQ187" i="13" s="1"/>
  <c r="CD187" i="13" a="1"/>
  <c r="CD187" i="13" s="1"/>
  <c r="BD191" i="13" a="1"/>
  <c r="BD191" i="13" s="1"/>
  <c r="BQ191" i="13" a="1"/>
  <c r="BQ191" i="13" s="1"/>
  <c r="CD191" i="13" a="1"/>
  <c r="CD191" i="13" s="1"/>
  <c r="CQ191" i="13" a="1"/>
  <c r="CQ191" i="13" s="1"/>
  <c r="CD195" i="13" a="1"/>
  <c r="CD195" i="13" s="1"/>
  <c r="CQ195" i="13" a="1"/>
  <c r="CQ195" i="13" s="1"/>
  <c r="BD195" i="13" a="1"/>
  <c r="BD195" i="13" s="1"/>
  <c r="BQ195" i="13" a="1"/>
  <c r="BQ195" i="13" s="1"/>
  <c r="CD200" i="13" a="1"/>
  <c r="CD200" i="13" s="1"/>
  <c r="CQ200" i="13" a="1"/>
  <c r="CQ200" i="13" s="1"/>
  <c r="BD200" i="13" a="1"/>
  <c r="BD200" i="13" s="1"/>
  <c r="BQ200" i="13" a="1"/>
  <c r="BQ200" i="13" s="1"/>
  <c r="BL202" i="13" a="1"/>
  <c r="BL202" i="13" s="1"/>
  <c r="BY202" i="13" a="1"/>
  <c r="BY202" i="13" s="1"/>
  <c r="CL202" i="13" a="1"/>
  <c r="CL202" i="13" s="1"/>
  <c r="CY202" i="13" a="1"/>
  <c r="CY202" i="13" s="1"/>
  <c r="CH207" i="13" a="1"/>
  <c r="CH207" i="13" s="1"/>
  <c r="BU207" i="13" a="1"/>
  <c r="BU207" i="13" s="1"/>
  <c r="CU207" i="13" a="1"/>
  <c r="CU207" i="13" s="1"/>
  <c r="BH207" i="13" a="1"/>
  <c r="BH207" i="13" s="1"/>
  <c r="BD210" i="13" a="1"/>
  <c r="BD210" i="13" s="1"/>
  <c r="BQ210" i="13" a="1"/>
  <c r="BQ210" i="13" s="1"/>
  <c r="CD210" i="13" a="1"/>
  <c r="CD210" i="13" s="1"/>
  <c r="CQ210" i="13" a="1"/>
  <c r="CQ210" i="13" s="1"/>
  <c r="BY214" i="13" a="1"/>
  <c r="BY214" i="13" s="1"/>
  <c r="CY214" i="13" a="1"/>
  <c r="CY214" i="13" s="1"/>
  <c r="BL214" i="13" a="1"/>
  <c r="BL214" i="13" s="1"/>
  <c r="CL214" i="13" a="1"/>
  <c r="CL214" i="13" s="1"/>
  <c r="BD221" i="13" a="1"/>
  <c r="BD221" i="13" s="1"/>
  <c r="CD221" i="13" a="1"/>
  <c r="CD221" i="13" s="1"/>
  <c r="BQ221" i="13" a="1"/>
  <c r="BQ221" i="13" s="1"/>
  <c r="CQ221" i="13" a="1"/>
  <c r="CQ221" i="13" s="1"/>
  <c r="BQ225" i="13" a="1"/>
  <c r="BQ225" i="13" s="1"/>
  <c r="CD225" i="13" a="1"/>
  <c r="CD225" i="13" s="1"/>
  <c r="CQ225" i="13" a="1"/>
  <c r="CQ225" i="13" s="1"/>
  <c r="BD225" i="13" a="1"/>
  <c r="BD225" i="13" s="1"/>
  <c r="BD229" i="13" a="1"/>
  <c r="BD229" i="13" s="1"/>
  <c r="CD229" i="13" a="1"/>
  <c r="CD229" i="13" s="1"/>
  <c r="BQ229" i="13" a="1"/>
  <c r="BQ229" i="13" s="1"/>
  <c r="CQ229" i="13" a="1"/>
  <c r="CQ229" i="13" s="1"/>
  <c r="BY231" i="13" a="1"/>
  <c r="BY231" i="13" s="1"/>
  <c r="CL231" i="13" a="1"/>
  <c r="CL231" i="13" s="1"/>
  <c r="CY231" i="13" a="1"/>
  <c r="CY231" i="13" s="1"/>
  <c r="BL231" i="13" a="1"/>
  <c r="BL231" i="13" s="1"/>
  <c r="BD236" i="13" a="1"/>
  <c r="BD236" i="13" s="1"/>
  <c r="BQ236" i="13" a="1"/>
  <c r="BQ236" i="13" s="1"/>
  <c r="CD236" i="13" a="1"/>
  <c r="CD236" i="13" s="1"/>
  <c r="CQ236" i="13" a="1"/>
  <c r="CQ236" i="13" s="1"/>
  <c r="BH241" i="13" a="1"/>
  <c r="BH241" i="13" s="1"/>
  <c r="BU241" i="13" a="1"/>
  <c r="BU241" i="13" s="1"/>
  <c r="CH241" i="13" a="1"/>
  <c r="CH241" i="13" s="1"/>
  <c r="CU241" i="13" a="1"/>
  <c r="CU241" i="13" s="1"/>
  <c r="BD246" i="13" a="1"/>
  <c r="BD246" i="13" s="1"/>
  <c r="BQ246" i="13" a="1"/>
  <c r="BQ246" i="13" s="1"/>
  <c r="CD246" i="13" a="1"/>
  <c r="CD246" i="13" s="1"/>
  <c r="CQ246" i="13" a="1"/>
  <c r="CQ246" i="13" s="1"/>
  <c r="BD250" i="13" a="1"/>
  <c r="BD250" i="13" s="1"/>
  <c r="BQ250" i="13" a="1"/>
  <c r="BQ250" i="13" s="1"/>
  <c r="CD250" i="13" a="1"/>
  <c r="CD250" i="13" s="1"/>
  <c r="CQ250" i="13" a="1"/>
  <c r="CQ250" i="13" s="1"/>
  <c r="BD255" i="13" a="1"/>
  <c r="BD255" i="13" s="1"/>
  <c r="BQ255" i="13" a="1"/>
  <c r="BQ255" i="13" s="1"/>
  <c r="CD255" i="13" a="1"/>
  <c r="CD255" i="13" s="1"/>
  <c r="CQ255" i="13" a="1"/>
  <c r="CQ255" i="13" s="1"/>
  <c r="CH260" i="13" a="1"/>
  <c r="CH260" i="13" s="1"/>
  <c r="CU260" i="13" a="1"/>
  <c r="CU260" i="13" s="1"/>
  <c r="BU260" i="13" a="1"/>
  <c r="BU260" i="13" s="1"/>
  <c r="BH260" i="13" a="1"/>
  <c r="BH260" i="13" s="1"/>
  <c r="BH264" i="13" a="1"/>
  <c r="BH264" i="13" s="1"/>
  <c r="BU264" i="13" a="1"/>
  <c r="BU264" i="13" s="1"/>
  <c r="CH264" i="13" a="1"/>
  <c r="CH264" i="13" s="1"/>
  <c r="CU264" i="13" a="1"/>
  <c r="CU264" i="13" s="1"/>
  <c r="BD269" i="13" a="1"/>
  <c r="BD269" i="13" s="1"/>
  <c r="BQ269" i="13" a="1"/>
  <c r="BQ269" i="13" s="1"/>
  <c r="CD269" i="13" a="1"/>
  <c r="CD269" i="13" s="1"/>
  <c r="CQ269" i="13" a="1"/>
  <c r="CQ269" i="13" s="1"/>
  <c r="CU275" i="13" a="1"/>
  <c r="CU275" i="13" s="1"/>
  <c r="CH275" i="13" a="1"/>
  <c r="CH275" i="13" s="1"/>
  <c r="BD278" i="13" a="1"/>
  <c r="BD278" i="13" s="1"/>
  <c r="BQ278" i="13" a="1"/>
  <c r="BQ278" i="13" s="1"/>
  <c r="CD278" i="13" a="1"/>
  <c r="CD278" i="13" s="1"/>
  <c r="CQ278" i="13" a="1"/>
  <c r="CQ278" i="13" s="1"/>
  <c r="CD282" i="13" a="1"/>
  <c r="CD282" i="13" s="1"/>
  <c r="CQ282" i="13" a="1"/>
  <c r="CQ282" i="13" s="1"/>
  <c r="BD282" i="13" a="1"/>
  <c r="BD282" i="13" s="1"/>
  <c r="BQ282" i="13" a="1"/>
  <c r="BQ282" i="13" s="1"/>
  <c r="BL286" i="13" a="1"/>
  <c r="BL286" i="13" s="1"/>
  <c r="BY286" i="13" a="1"/>
  <c r="BY286" i="13" s="1"/>
  <c r="CL286" i="13" a="1"/>
  <c r="CL286" i="13" s="1"/>
  <c r="CY286" i="13" a="1"/>
  <c r="CY286" i="13" s="1"/>
  <c r="BD290" i="13" a="1"/>
  <c r="BD290" i="13" s="1"/>
  <c r="BQ290" i="13" a="1"/>
  <c r="BQ290" i="13" s="1"/>
  <c r="CD290" i="13" a="1"/>
  <c r="CD290" i="13" s="1"/>
  <c r="CQ290" i="13" a="1"/>
  <c r="CQ290" i="13" s="1"/>
  <c r="BY295" i="13" a="1"/>
  <c r="BY295" i="13" s="1"/>
  <c r="CY295" i="13" a="1"/>
  <c r="CY295" i="13" s="1"/>
  <c r="BL295" i="13" a="1"/>
  <c r="BL295" i="13" s="1"/>
  <c r="BH300" i="13" a="1"/>
  <c r="BH300" i="13" s="1"/>
  <c r="BU300" i="13" a="1"/>
  <c r="BU300" i="13" s="1"/>
  <c r="CU300" i="13" a="1"/>
  <c r="CU300" i="13" s="1"/>
  <c r="CH300" i="13" a="1"/>
  <c r="CH300" i="13" s="1"/>
  <c r="BY303" i="13" a="1"/>
  <c r="BY303" i="13" s="1"/>
  <c r="CY303" i="13" a="1"/>
  <c r="CY303" i="13" s="1"/>
  <c r="BL307" i="13" a="1"/>
  <c r="BL307" i="13" s="1"/>
  <c r="CL307" i="13" a="1"/>
  <c r="CL307" i="13" s="1"/>
  <c r="BY307" i="13" a="1"/>
  <c r="BY307" i="13" s="1"/>
  <c r="BL309" i="13" a="1"/>
  <c r="BL309" i="13" s="1"/>
  <c r="BY309" i="13" a="1"/>
  <c r="BY309" i="13" s="1"/>
  <c r="CL309" i="13" a="1"/>
  <c r="CL309" i="13" s="1"/>
  <c r="CY309" i="13" a="1"/>
  <c r="CY309" i="13" s="1"/>
  <c r="BQ318" i="13" a="1"/>
  <c r="BQ318" i="13" s="1"/>
  <c r="CD318" i="13" a="1"/>
  <c r="CD318" i="13" s="1"/>
  <c r="CQ318" i="13" a="1"/>
  <c r="CQ318" i="13" s="1"/>
  <c r="CL324" i="13" a="1"/>
  <c r="CL324" i="13" s="1"/>
  <c r="CH329" i="13" a="1"/>
  <c r="CH329" i="13" s="1"/>
  <c r="BS160" i="13" a="1"/>
  <c r="BS160" i="13" s="1"/>
  <c r="CF160" i="13" a="1"/>
  <c r="CF160" i="13" s="1"/>
  <c r="CS160" i="13" a="1"/>
  <c r="CS160" i="13" s="1"/>
  <c r="BF160" i="13" a="1"/>
  <c r="BF160" i="13" s="1"/>
  <c r="CA160" i="13" a="1"/>
  <c r="CA160" i="13" s="1"/>
  <c r="CN160" i="13" a="1"/>
  <c r="CN160" i="13" s="1"/>
  <c r="DA160" i="13" a="1"/>
  <c r="DA160" i="13" s="1"/>
  <c r="BN160" i="13" a="1"/>
  <c r="BN160" i="13" s="1"/>
  <c r="BV177" i="13" a="1"/>
  <c r="BV177" i="13" s="1"/>
  <c r="CI177" i="13" a="1"/>
  <c r="CI177" i="13" s="1"/>
  <c r="CV177" i="13" a="1"/>
  <c r="CV177" i="13" s="1"/>
  <c r="BI177" i="13" a="1"/>
  <c r="BI177" i="13" s="1"/>
  <c r="BM176" i="13" a="1"/>
  <c r="BM176" i="13" s="1"/>
  <c r="BZ176" i="13" a="1"/>
  <c r="BZ176" i="13" s="1"/>
  <c r="CM176" i="13" a="1"/>
  <c r="CM176" i="13" s="1"/>
  <c r="CZ176" i="13" a="1"/>
  <c r="CZ176" i="13" s="1"/>
  <c r="CR176" i="13" a="1"/>
  <c r="CR176" i="13" s="1"/>
  <c r="CE176" i="13" a="1"/>
  <c r="CE176" i="13" s="1"/>
  <c r="BI175" i="13" a="1"/>
  <c r="BI175" i="13" s="1"/>
  <c r="BV175" i="13" a="1"/>
  <c r="BV175" i="13" s="1"/>
  <c r="CI175" i="13" a="1"/>
  <c r="CI175" i="13" s="1"/>
  <c r="CV175" i="13" a="1"/>
  <c r="CV175" i="13" s="1"/>
  <c r="CM174" i="13" a="1"/>
  <c r="CM174" i="13" s="1"/>
  <c r="BZ174" i="13" a="1"/>
  <c r="BZ174" i="13" s="1"/>
  <c r="CZ174" i="13" a="1"/>
  <c r="CZ174" i="13" s="1"/>
  <c r="BM174" i="13" a="1"/>
  <c r="BM174" i="13" s="1"/>
  <c r="CE174" i="13" a="1"/>
  <c r="CE174" i="13" s="1"/>
  <c r="CR174" i="13" a="1"/>
  <c r="CR174" i="13" s="1"/>
  <c r="BV173" i="13" a="1"/>
  <c r="BV173" i="13" s="1"/>
  <c r="CI173" i="13" a="1"/>
  <c r="CI173" i="13" s="1"/>
  <c r="CV173" i="13" a="1"/>
  <c r="CV173" i="13" s="1"/>
  <c r="BI173" i="13" a="1"/>
  <c r="BI173" i="13" s="1"/>
  <c r="BM172" i="13" a="1"/>
  <c r="BM172" i="13" s="1"/>
  <c r="BZ172" i="13" a="1"/>
  <c r="BZ172" i="13" s="1"/>
  <c r="CM172" i="13" a="1"/>
  <c r="CM172" i="13" s="1"/>
  <c r="CZ172" i="13" a="1"/>
  <c r="CZ172" i="13" s="1"/>
  <c r="CE172" i="13" a="1"/>
  <c r="CE172" i="13" s="1"/>
  <c r="CR172" i="13" a="1"/>
  <c r="CR172" i="13" s="1"/>
  <c r="BI171" i="13" a="1"/>
  <c r="BI171" i="13" s="1"/>
  <c r="BV171" i="13" a="1"/>
  <c r="BV171" i="13" s="1"/>
  <c r="CI171" i="13" a="1"/>
  <c r="CI171" i="13" s="1"/>
  <c r="CV171" i="13" a="1"/>
  <c r="CV171" i="13" s="1"/>
  <c r="BM170" i="13" a="1"/>
  <c r="BM170" i="13" s="1"/>
  <c r="BZ170" i="13" a="1"/>
  <c r="BZ170" i="13" s="1"/>
  <c r="CM170" i="13" a="1"/>
  <c r="CM170" i="13" s="1"/>
  <c r="CZ170" i="13" a="1"/>
  <c r="CZ170" i="13" s="1"/>
  <c r="CE170" i="13" a="1"/>
  <c r="CE170" i="13" s="1"/>
  <c r="CR170" i="13" a="1"/>
  <c r="CR170" i="13" s="1"/>
  <c r="BI169" i="13" a="1"/>
  <c r="BI169" i="13" s="1"/>
  <c r="BV169" i="13" a="1"/>
  <c r="BV169" i="13" s="1"/>
  <c r="CV169" i="13" a="1"/>
  <c r="CV169" i="13" s="1"/>
  <c r="CI169" i="13" a="1"/>
  <c r="CI169" i="13" s="1"/>
  <c r="BM168" i="13" a="1"/>
  <c r="BM168" i="13" s="1"/>
  <c r="BZ168" i="13" a="1"/>
  <c r="BZ168" i="13" s="1"/>
  <c r="CM168" i="13" a="1"/>
  <c r="CM168" i="13" s="1"/>
  <c r="CZ168" i="13" a="1"/>
  <c r="CZ168" i="13" s="1"/>
  <c r="CE168" i="13" a="1"/>
  <c r="CE168" i="13" s="1"/>
  <c r="CR168" i="13" a="1"/>
  <c r="CR168" i="13" s="1"/>
  <c r="BI167" i="13" a="1"/>
  <c r="BI167" i="13" s="1"/>
  <c r="BV167" i="13" a="1"/>
  <c r="BV167" i="13" s="1"/>
  <c r="CI167" i="13" a="1"/>
  <c r="CI167" i="13" s="1"/>
  <c r="CV167" i="13" a="1"/>
  <c r="CV167" i="13" s="1"/>
  <c r="BZ166" i="13" a="1"/>
  <c r="BZ166" i="13" s="1"/>
  <c r="BM166" i="13" a="1"/>
  <c r="BM166" i="13" s="1"/>
  <c r="CZ166" i="13" a="1"/>
  <c r="CZ166" i="13" s="1"/>
  <c r="CM166" i="13" a="1"/>
  <c r="CM166" i="13" s="1"/>
  <c r="CE166" i="13" a="1"/>
  <c r="CE166" i="13" s="1"/>
  <c r="CR166" i="13" a="1"/>
  <c r="CR166" i="13" s="1"/>
  <c r="BI165" i="13" a="1"/>
  <c r="BI165" i="13" s="1"/>
  <c r="BV165" i="13" a="1"/>
  <c r="BV165" i="13" s="1"/>
  <c r="CI165" i="13" a="1"/>
  <c r="CI165" i="13" s="1"/>
  <c r="CV165" i="13" a="1"/>
  <c r="CV165" i="13" s="1"/>
  <c r="BM164" i="13" a="1"/>
  <c r="BM164" i="13" s="1"/>
  <c r="BZ164" i="13" a="1"/>
  <c r="BZ164" i="13" s="1"/>
  <c r="CM164" i="13" a="1"/>
  <c r="CM164" i="13" s="1"/>
  <c r="CZ164" i="13" a="1"/>
  <c r="CZ164" i="13" s="1"/>
  <c r="CE164" i="13" a="1"/>
  <c r="CE164" i="13" s="1"/>
  <c r="CR164" i="13" a="1"/>
  <c r="CR164" i="13" s="1"/>
  <c r="BI163" i="13" a="1"/>
  <c r="BI163" i="13" s="1"/>
  <c r="BV163" i="13" a="1"/>
  <c r="BV163" i="13" s="1"/>
  <c r="CI163" i="13" a="1"/>
  <c r="CI163" i="13" s="1"/>
  <c r="CV163" i="13" a="1"/>
  <c r="CV163" i="13" s="1"/>
  <c r="BM162" i="13" a="1"/>
  <c r="BM162" i="13" s="1"/>
  <c r="BZ162" i="13" a="1"/>
  <c r="BZ162" i="13" s="1"/>
  <c r="CM162" i="13" a="1"/>
  <c r="CM162" i="13" s="1"/>
  <c r="CZ162" i="13" a="1"/>
  <c r="CZ162" i="13" s="1"/>
  <c r="CE162" i="13" a="1"/>
  <c r="CE162" i="13" s="1"/>
  <c r="CR162" i="13" a="1"/>
  <c r="CR162" i="13" s="1"/>
  <c r="BI161" i="13" a="1"/>
  <c r="BI161" i="13" s="1"/>
  <c r="BV161" i="13" a="1"/>
  <c r="BV161" i="13" s="1"/>
  <c r="CV161" i="13" a="1"/>
  <c r="CV161" i="13" s="1"/>
  <c r="CI161" i="13" a="1"/>
  <c r="CI161" i="13" s="1"/>
  <c r="BS179" i="13" a="1"/>
  <c r="BS179" i="13" s="1"/>
  <c r="BF179" i="13" a="1"/>
  <c r="BF179" i="13" s="1"/>
  <c r="CS179" i="13" a="1"/>
  <c r="CS179" i="13" s="1"/>
  <c r="CF179" i="13" a="1"/>
  <c r="CF179" i="13" s="1"/>
  <c r="CA179" i="13" a="1"/>
  <c r="CA179" i="13" s="1"/>
  <c r="DA179" i="13" a="1"/>
  <c r="DA179" i="13" s="1"/>
  <c r="BN179" i="13" a="1"/>
  <c r="BN179" i="13" s="1"/>
  <c r="CN179" i="13" a="1"/>
  <c r="CN179" i="13" s="1"/>
  <c r="CJ180" i="13" a="1"/>
  <c r="CJ180" i="13" s="1"/>
  <c r="CW180" i="13" a="1"/>
  <c r="CW180" i="13" s="1"/>
  <c r="BF181" i="13" a="1"/>
  <c r="BF181" i="13" s="1"/>
  <c r="BS181" i="13" a="1"/>
  <c r="BS181" i="13" s="1"/>
  <c r="CS181" i="13" a="1"/>
  <c r="CS181" i="13" s="1"/>
  <c r="CF181" i="13" a="1"/>
  <c r="CF181" i="13" s="1"/>
  <c r="BN181" i="13" a="1"/>
  <c r="BN181" i="13" s="1"/>
  <c r="CA181" i="13" a="1"/>
  <c r="CA181" i="13" s="1"/>
  <c r="DA181" i="13" a="1"/>
  <c r="DA181" i="13" s="1"/>
  <c r="CN181" i="13" a="1"/>
  <c r="CN181" i="13" s="1"/>
  <c r="CJ182" i="13" a="1"/>
  <c r="CJ182" i="13" s="1"/>
  <c r="CW182" i="13" a="1"/>
  <c r="CW182" i="13" s="1"/>
  <c r="BF183" i="13" a="1"/>
  <c r="BF183" i="13" s="1"/>
  <c r="CF183" i="13" a="1"/>
  <c r="CF183" i="13" s="1"/>
  <c r="CS183" i="13" a="1"/>
  <c r="CS183" i="13" s="1"/>
  <c r="BS183" i="13" a="1"/>
  <c r="BS183" i="13" s="1"/>
  <c r="BN183" i="13" a="1"/>
  <c r="BN183" i="13" s="1"/>
  <c r="CN183" i="13" a="1"/>
  <c r="CN183" i="13" s="1"/>
  <c r="DA183" i="13" a="1"/>
  <c r="DA183" i="13" s="1"/>
  <c r="CA183" i="13" a="1"/>
  <c r="CA183" i="13" s="1"/>
  <c r="CW184" i="13" a="1"/>
  <c r="CW184" i="13" s="1"/>
  <c r="CJ184" i="13" a="1"/>
  <c r="CJ184" i="13" s="1"/>
  <c r="BS185" i="13" a="1"/>
  <c r="BS185" i="13" s="1"/>
  <c r="BF185" i="13" a="1"/>
  <c r="BF185" i="13" s="1"/>
  <c r="CF185" i="13" a="1"/>
  <c r="CF185" i="13" s="1"/>
  <c r="CS185" i="13" a="1"/>
  <c r="CS185" i="13" s="1"/>
  <c r="CA185" i="13" a="1"/>
  <c r="CA185" i="13" s="1"/>
  <c r="BN185" i="13" a="1"/>
  <c r="BN185" i="13" s="1"/>
  <c r="DA185" i="13" a="1"/>
  <c r="DA185" i="13" s="1"/>
  <c r="CN185" i="13" a="1"/>
  <c r="CN185" i="13" s="1"/>
  <c r="CJ186" i="13" a="1"/>
  <c r="CJ186" i="13" s="1"/>
  <c r="CW186" i="13" a="1"/>
  <c r="CW186" i="13" s="1"/>
  <c r="BS187" i="13" a="1"/>
  <c r="BS187" i="13" s="1"/>
  <c r="CS187" i="13" a="1"/>
  <c r="CS187" i="13" s="1"/>
  <c r="CF187" i="13" a="1"/>
  <c r="CF187" i="13" s="1"/>
  <c r="BF187" i="13" a="1"/>
  <c r="BF187" i="13" s="1"/>
  <c r="CA187" i="13" a="1"/>
  <c r="CA187" i="13" s="1"/>
  <c r="BN187" i="13" a="1"/>
  <c r="BN187" i="13" s="1"/>
  <c r="DA187" i="13" a="1"/>
  <c r="DA187" i="13" s="1"/>
  <c r="CN187" i="13" a="1"/>
  <c r="CN187" i="13" s="1"/>
  <c r="CJ188" i="13" a="1"/>
  <c r="CJ188" i="13" s="1"/>
  <c r="CW188" i="13" a="1"/>
  <c r="CW188" i="13" s="1"/>
  <c r="BF189" i="13" a="1"/>
  <c r="BF189" i="13" s="1"/>
  <c r="BS189" i="13" a="1"/>
  <c r="BS189" i="13" s="1"/>
  <c r="CF189" i="13" a="1"/>
  <c r="CF189" i="13" s="1"/>
  <c r="CS189" i="13" a="1"/>
  <c r="CS189" i="13" s="1"/>
  <c r="BN189" i="13" a="1"/>
  <c r="BN189" i="13" s="1"/>
  <c r="CA189" i="13" a="1"/>
  <c r="CA189" i="13" s="1"/>
  <c r="CN189" i="13" a="1"/>
  <c r="CN189" i="13" s="1"/>
  <c r="DA189" i="13" a="1"/>
  <c r="DA189" i="13" s="1"/>
  <c r="CJ190" i="13" a="1"/>
  <c r="CJ190" i="13" s="1"/>
  <c r="CW190" i="13" a="1"/>
  <c r="CW190" i="13" s="1"/>
  <c r="CF191" i="13" a="1"/>
  <c r="CF191" i="13" s="1"/>
  <c r="CS191" i="13" a="1"/>
  <c r="CS191" i="13" s="1"/>
  <c r="BF191" i="13" a="1"/>
  <c r="BF191" i="13" s="1"/>
  <c r="BS191" i="13" a="1"/>
  <c r="BS191" i="13" s="1"/>
  <c r="CN191" i="13" a="1"/>
  <c r="CN191" i="13" s="1"/>
  <c r="DA191" i="13" a="1"/>
  <c r="DA191" i="13" s="1"/>
  <c r="BN191" i="13" a="1"/>
  <c r="BN191" i="13" s="1"/>
  <c r="CA191" i="13" a="1"/>
  <c r="CA191" i="13" s="1"/>
  <c r="CW192" i="13" a="1"/>
  <c r="CW192" i="13" s="1"/>
  <c r="CJ192" i="13" a="1"/>
  <c r="CJ192" i="13" s="1"/>
  <c r="BF193" i="13" a="1"/>
  <c r="BF193" i="13" s="1"/>
  <c r="CS193" i="13" a="1"/>
  <c r="CS193" i="13" s="1"/>
  <c r="CF193" i="13" a="1"/>
  <c r="CF193" i="13" s="1"/>
  <c r="BS193" i="13" a="1"/>
  <c r="BS193" i="13" s="1"/>
  <c r="BN193" i="13" a="1"/>
  <c r="BN193" i="13" s="1"/>
  <c r="CA193" i="13" a="1"/>
  <c r="CA193" i="13" s="1"/>
  <c r="DA193" i="13" a="1"/>
  <c r="DA193" i="13" s="1"/>
  <c r="CN193" i="13" a="1"/>
  <c r="CN193" i="13" s="1"/>
  <c r="CW194" i="13" a="1"/>
  <c r="CW194" i="13" s="1"/>
  <c r="CJ194" i="13" a="1"/>
  <c r="CJ194" i="13" s="1"/>
  <c r="BF195" i="13" a="1"/>
  <c r="BF195" i="13" s="1"/>
  <c r="BS195" i="13" a="1"/>
  <c r="BS195" i="13" s="1"/>
  <c r="CF195" i="13" a="1"/>
  <c r="CF195" i="13" s="1"/>
  <c r="CS195" i="13" a="1"/>
  <c r="CS195" i="13" s="1"/>
  <c r="BN195" i="13" a="1"/>
  <c r="BN195" i="13" s="1"/>
  <c r="CA195" i="13" a="1"/>
  <c r="CA195" i="13" s="1"/>
  <c r="DA195" i="13" a="1"/>
  <c r="DA195" i="13" s="1"/>
  <c r="CN195" i="13" a="1"/>
  <c r="CN195" i="13" s="1"/>
  <c r="CJ196" i="13" a="1"/>
  <c r="CJ196" i="13" s="1"/>
  <c r="CW196" i="13" a="1"/>
  <c r="CW196" i="13" s="1"/>
  <c r="BS198" i="13" a="1"/>
  <c r="BS198" i="13" s="1"/>
  <c r="CS198" i="13" a="1"/>
  <c r="CS198" i="13" s="1"/>
  <c r="BF198" i="13" a="1"/>
  <c r="BF198" i="13" s="1"/>
  <c r="CF198" i="13" a="1"/>
  <c r="CF198" i="13" s="1"/>
  <c r="CA198" i="13" a="1"/>
  <c r="CA198" i="13" s="1"/>
  <c r="CN198" i="13" a="1"/>
  <c r="CN198" i="13" s="1"/>
  <c r="BN198" i="13" a="1"/>
  <c r="BN198" i="13" s="1"/>
  <c r="DA198" i="13" a="1"/>
  <c r="DA198" i="13" s="1"/>
  <c r="CJ199" i="13" a="1"/>
  <c r="CJ199" i="13" s="1"/>
  <c r="CW199" i="13" a="1"/>
  <c r="CW199" i="13" s="1"/>
  <c r="BF200" i="13" a="1"/>
  <c r="BF200" i="13" s="1"/>
  <c r="BS200" i="13" a="1"/>
  <c r="BS200" i="13" s="1"/>
  <c r="CS200" i="13" a="1"/>
  <c r="CS200" i="13" s="1"/>
  <c r="CF200" i="13" a="1"/>
  <c r="CF200" i="13" s="1"/>
  <c r="BN200" i="13" a="1"/>
  <c r="BN200" i="13" s="1"/>
  <c r="CA200" i="13" a="1"/>
  <c r="CA200" i="13" s="1"/>
  <c r="DA200" i="13" a="1"/>
  <c r="DA200" i="13" s="1"/>
  <c r="CN200" i="13" a="1"/>
  <c r="CN200" i="13" s="1"/>
  <c r="CJ201" i="13" a="1"/>
  <c r="CJ201" i="13" s="1"/>
  <c r="CW201" i="13" a="1"/>
  <c r="CW201" i="13" s="1"/>
  <c r="BF202" i="13" a="1"/>
  <c r="BF202" i="13" s="1"/>
  <c r="BS202" i="13" a="1"/>
  <c r="BS202" i="13" s="1"/>
  <c r="CS202" i="13" a="1"/>
  <c r="CS202" i="13" s="1"/>
  <c r="CF202" i="13" a="1"/>
  <c r="CF202" i="13" s="1"/>
  <c r="BN202" i="13" a="1"/>
  <c r="BN202" i="13" s="1"/>
  <c r="CA202" i="13" a="1"/>
  <c r="CA202" i="13" s="1"/>
  <c r="DA202" i="13" a="1"/>
  <c r="DA202" i="13" s="1"/>
  <c r="CN202" i="13" a="1"/>
  <c r="CN202" i="13" s="1"/>
  <c r="CJ203" i="13" a="1"/>
  <c r="CJ203" i="13" s="1"/>
  <c r="CW203" i="13" a="1"/>
  <c r="CW203" i="13" s="1"/>
  <c r="CF204" i="13" a="1"/>
  <c r="CF204" i="13" s="1"/>
  <c r="BF204" i="13" a="1"/>
  <c r="BF204" i="13" s="1"/>
  <c r="BS204" i="13" a="1"/>
  <c r="BS204" i="13" s="1"/>
  <c r="CS204" i="13" a="1"/>
  <c r="CS204" i="13" s="1"/>
  <c r="DA204" i="13" a="1"/>
  <c r="DA204" i="13" s="1"/>
  <c r="BN204" i="13" a="1"/>
  <c r="BN204" i="13" s="1"/>
  <c r="CA204" i="13" a="1"/>
  <c r="CA204" i="13" s="1"/>
  <c r="CN204" i="13" a="1"/>
  <c r="CN204" i="13" s="1"/>
  <c r="CJ205" i="13" a="1"/>
  <c r="CJ205" i="13" s="1"/>
  <c r="CW205" i="13" a="1"/>
  <c r="CW205" i="13" s="1"/>
  <c r="BS206" i="13" a="1"/>
  <c r="BS206" i="13" s="1"/>
  <c r="CF206" i="13" a="1"/>
  <c r="CF206" i="13" s="1"/>
  <c r="BF206" i="13" a="1"/>
  <c r="BF206" i="13" s="1"/>
  <c r="CS206" i="13" a="1"/>
  <c r="CS206" i="13" s="1"/>
  <c r="CA206" i="13" a="1"/>
  <c r="CA206" i="13" s="1"/>
  <c r="CN206" i="13" a="1"/>
  <c r="CN206" i="13" s="1"/>
  <c r="DA206" i="13" a="1"/>
  <c r="DA206" i="13" s="1"/>
  <c r="BN206" i="13" a="1"/>
  <c r="BN206" i="13" s="1"/>
  <c r="CJ207" i="13" a="1"/>
  <c r="CJ207" i="13" s="1"/>
  <c r="CW207" i="13" a="1"/>
  <c r="CW207" i="13" s="1"/>
  <c r="BS208" i="13" a="1"/>
  <c r="BS208" i="13" s="1"/>
  <c r="CF208" i="13" a="1"/>
  <c r="CF208" i="13" s="1"/>
  <c r="CS208" i="13" a="1"/>
  <c r="CS208" i="13" s="1"/>
  <c r="BF208" i="13" a="1"/>
  <c r="BF208" i="13" s="1"/>
  <c r="CA208" i="13" a="1"/>
  <c r="CA208" i="13" s="1"/>
  <c r="CN208" i="13" a="1"/>
  <c r="CN208" i="13" s="1"/>
  <c r="DA208" i="13" a="1"/>
  <c r="DA208" i="13" s="1"/>
  <c r="BN208" i="13" a="1"/>
  <c r="BN208" i="13" s="1"/>
  <c r="CJ209" i="13" a="1"/>
  <c r="CJ209" i="13" s="1"/>
  <c r="CW209" i="13" a="1"/>
  <c r="CW209" i="13" s="1"/>
  <c r="BS210" i="13" a="1"/>
  <c r="BS210" i="13" s="1"/>
  <c r="CS210" i="13" a="1"/>
  <c r="CS210" i="13" s="1"/>
  <c r="BF210" i="13" a="1"/>
  <c r="BF210" i="13" s="1"/>
  <c r="CF210" i="13" a="1"/>
  <c r="CF210" i="13" s="1"/>
  <c r="CA210" i="13" a="1"/>
  <c r="CA210" i="13" s="1"/>
  <c r="DA210" i="13" a="1"/>
  <c r="DA210" i="13" s="1"/>
  <c r="CN210" i="13" a="1"/>
  <c r="CN210" i="13" s="1"/>
  <c r="BN210" i="13" a="1"/>
  <c r="BN210" i="13" s="1"/>
  <c r="CJ211" i="13" a="1"/>
  <c r="CJ211" i="13" s="1"/>
  <c r="CW211" i="13" a="1"/>
  <c r="CW211" i="13" s="1"/>
  <c r="CS212" i="13" a="1"/>
  <c r="CS212" i="13" s="1"/>
  <c r="BF212" i="13" a="1"/>
  <c r="BF212" i="13" s="1"/>
  <c r="CF212" i="13" a="1"/>
  <c r="CF212" i="13" s="1"/>
  <c r="BS212" i="13" a="1"/>
  <c r="BS212" i="13" s="1"/>
  <c r="DA212" i="13" a="1"/>
  <c r="DA212" i="13" s="1"/>
  <c r="BN212" i="13" a="1"/>
  <c r="BN212" i="13" s="1"/>
  <c r="CA212" i="13" a="1"/>
  <c r="CA212" i="13" s="1"/>
  <c r="CN212" i="13" a="1"/>
  <c r="CN212" i="13" s="1"/>
  <c r="CW213" i="13" a="1"/>
  <c r="CW213" i="13" s="1"/>
  <c r="CJ213" i="13" a="1"/>
  <c r="CJ213" i="13" s="1"/>
  <c r="BF214" i="13" a="1"/>
  <c r="BF214" i="13" s="1"/>
  <c r="BS214" i="13" a="1"/>
  <c r="BS214" i="13" s="1"/>
  <c r="CF214" i="13" a="1"/>
  <c r="CF214" i="13" s="1"/>
  <c r="CS214" i="13" a="1"/>
  <c r="CS214" i="13" s="1"/>
  <c r="BN214" i="13" a="1"/>
  <c r="BN214" i="13" s="1"/>
  <c r="CA214" i="13" a="1"/>
  <c r="CA214" i="13" s="1"/>
  <c r="CN214" i="13" a="1"/>
  <c r="CN214" i="13" s="1"/>
  <c r="DA214" i="13" a="1"/>
  <c r="DA214" i="13" s="1"/>
  <c r="CJ215" i="13" a="1"/>
  <c r="CJ215" i="13" s="1"/>
  <c r="CW215" i="13" a="1"/>
  <c r="CW215" i="13" s="1"/>
  <c r="BF217" i="13" a="1"/>
  <c r="BF217" i="13" s="1"/>
  <c r="CF217" i="13" a="1"/>
  <c r="CF217" i="13" s="1"/>
  <c r="BS217" i="13" a="1"/>
  <c r="BS217" i="13" s="1"/>
  <c r="CS217" i="13" a="1"/>
  <c r="CS217" i="13" s="1"/>
  <c r="CN217" i="13" a="1"/>
  <c r="CN217" i="13" s="1"/>
  <c r="DA217" i="13" a="1"/>
  <c r="DA217" i="13" s="1"/>
  <c r="CW218" i="13" a="1"/>
  <c r="CW218" i="13" s="1"/>
  <c r="CJ218" i="13" a="1"/>
  <c r="CJ218" i="13" s="1"/>
  <c r="BF219" i="13" a="1"/>
  <c r="BF219" i="13" s="1"/>
  <c r="BS219" i="13" a="1"/>
  <c r="BS219" i="13" s="1"/>
  <c r="CF219" i="13" a="1"/>
  <c r="CF219" i="13" s="1"/>
  <c r="CS219" i="13" a="1"/>
  <c r="CS219" i="13" s="1"/>
  <c r="CN219" i="13" a="1"/>
  <c r="CN219" i="13" s="1"/>
  <c r="DA219" i="13" a="1"/>
  <c r="DA219" i="13" s="1"/>
  <c r="CJ220" i="13" a="1"/>
  <c r="CJ220" i="13" s="1"/>
  <c r="CW220" i="13" a="1"/>
  <c r="CW220" i="13" s="1"/>
  <c r="BS221" i="13" a="1"/>
  <c r="BS221" i="13" s="1"/>
  <c r="CF221" i="13" a="1"/>
  <c r="CF221" i="13" s="1"/>
  <c r="CS221" i="13" a="1"/>
  <c r="CS221" i="13" s="1"/>
  <c r="BF221" i="13" a="1"/>
  <c r="BF221" i="13" s="1"/>
  <c r="CN221" i="13" a="1"/>
  <c r="CN221" i="13" s="1"/>
  <c r="DA221" i="13" a="1"/>
  <c r="DA221" i="13" s="1"/>
  <c r="CJ222" i="13" a="1"/>
  <c r="CJ222" i="13" s="1"/>
  <c r="CW222" i="13" a="1"/>
  <c r="CW222" i="13" s="1"/>
  <c r="CS223" i="13" a="1"/>
  <c r="CS223" i="13" s="1"/>
  <c r="BF223" i="13" a="1"/>
  <c r="BF223" i="13" s="1"/>
  <c r="BS223" i="13" a="1"/>
  <c r="BS223" i="13" s="1"/>
  <c r="CF223" i="13" a="1"/>
  <c r="CF223" i="13" s="1"/>
  <c r="DA223" i="13" a="1"/>
  <c r="DA223" i="13" s="1"/>
  <c r="CN223" i="13" a="1"/>
  <c r="CN223" i="13" s="1"/>
  <c r="CJ224" i="13" a="1"/>
  <c r="CJ224" i="13" s="1"/>
  <c r="CW224" i="13" a="1"/>
  <c r="CW224" i="13" s="1"/>
  <c r="BF225" i="13" a="1"/>
  <c r="BF225" i="13" s="1"/>
  <c r="CF225" i="13" a="1"/>
  <c r="CF225" i="13" s="1"/>
  <c r="BS225" i="13" a="1"/>
  <c r="BS225" i="13" s="1"/>
  <c r="CS225" i="13" a="1"/>
  <c r="CS225" i="13" s="1"/>
  <c r="CN225" i="13" a="1"/>
  <c r="CN225" i="13" s="1"/>
  <c r="DA225" i="13" a="1"/>
  <c r="DA225" i="13" s="1"/>
  <c r="CW226" i="13" a="1"/>
  <c r="CW226" i="13" s="1"/>
  <c r="CJ226" i="13" a="1"/>
  <c r="CJ226" i="13" s="1"/>
  <c r="BF227" i="13" a="1"/>
  <c r="BF227" i="13" s="1"/>
  <c r="BS227" i="13" a="1"/>
  <c r="BS227" i="13" s="1"/>
  <c r="CF227" i="13" a="1"/>
  <c r="CF227" i="13" s="1"/>
  <c r="CS227" i="13" a="1"/>
  <c r="CS227" i="13" s="1"/>
  <c r="CN227" i="13" a="1"/>
  <c r="CN227" i="13" s="1"/>
  <c r="DA227" i="13" a="1"/>
  <c r="DA227" i="13" s="1"/>
  <c r="CJ228" i="13" a="1"/>
  <c r="CJ228" i="13" s="1"/>
  <c r="CW228" i="13" a="1"/>
  <c r="CW228" i="13" s="1"/>
  <c r="BS229" i="13" a="1"/>
  <c r="BS229" i="13" s="1"/>
  <c r="CF229" i="13" a="1"/>
  <c r="CF229" i="13" s="1"/>
  <c r="CS229" i="13" a="1"/>
  <c r="CS229" i="13" s="1"/>
  <c r="BF229" i="13" a="1"/>
  <c r="BF229" i="13" s="1"/>
  <c r="CN229" i="13" a="1"/>
  <c r="CN229" i="13" s="1"/>
  <c r="DA229" i="13" a="1"/>
  <c r="DA229" i="13" s="1"/>
  <c r="CJ230" i="13" a="1"/>
  <c r="CJ230" i="13" s="1"/>
  <c r="CW230" i="13" a="1"/>
  <c r="CW230" i="13" s="1"/>
  <c r="CS231" i="13" a="1"/>
  <c r="CS231" i="13" s="1"/>
  <c r="BF231" i="13" a="1"/>
  <c r="BF231" i="13" s="1"/>
  <c r="BS231" i="13" a="1"/>
  <c r="BS231" i="13" s="1"/>
  <c r="CF231" i="13" a="1"/>
  <c r="CF231" i="13" s="1"/>
  <c r="DA231" i="13" a="1"/>
  <c r="DA231" i="13" s="1"/>
  <c r="CN231" i="13" a="1"/>
  <c r="CN231" i="13" s="1"/>
  <c r="CJ232" i="13" a="1"/>
  <c r="CJ232" i="13" s="1"/>
  <c r="CW232" i="13" a="1"/>
  <c r="CW232" i="13" s="1"/>
  <c r="BF233" i="13" a="1"/>
  <c r="BF233" i="13" s="1"/>
  <c r="CS233" i="13" a="1"/>
  <c r="CS233" i="13" s="1"/>
  <c r="BS233" i="13" a="1"/>
  <c r="BS233" i="13" s="1"/>
  <c r="CF233" i="13" a="1"/>
  <c r="CF233" i="13" s="1"/>
  <c r="CN233" i="13" a="1"/>
  <c r="CN233" i="13" s="1"/>
  <c r="DA233" i="13" a="1"/>
  <c r="DA233" i="13" s="1"/>
  <c r="CJ234" i="13" a="1"/>
  <c r="CJ234" i="13" s="1"/>
  <c r="CW234" i="13" a="1"/>
  <c r="CW234" i="13" s="1"/>
  <c r="CS236" i="13" a="1"/>
  <c r="CS236" i="13" s="1"/>
  <c r="CF236" i="13" a="1"/>
  <c r="CF236" i="13" s="1"/>
  <c r="DA236" i="13" a="1"/>
  <c r="DA236" i="13" s="1"/>
  <c r="BN236" i="13" a="1"/>
  <c r="BN236" i="13" s="1"/>
  <c r="CA236" i="13" a="1"/>
  <c r="CA236" i="13" s="1"/>
  <c r="CN236" i="13" a="1"/>
  <c r="CN236" i="13" s="1"/>
  <c r="BJ237" i="13" a="1"/>
  <c r="BJ237" i="13" s="1"/>
  <c r="BW237" i="13" a="1"/>
  <c r="BW237" i="13" s="1"/>
  <c r="CW237" i="13" a="1"/>
  <c r="CW237" i="13" s="1"/>
  <c r="CJ237" i="13" a="1"/>
  <c r="CJ237" i="13" s="1"/>
  <c r="CF238" i="13" a="1"/>
  <c r="CF238" i="13" s="1"/>
  <c r="CS238" i="13" a="1"/>
  <c r="CS238" i="13" s="1"/>
  <c r="BN238" i="13" a="1"/>
  <c r="BN238" i="13" s="1"/>
  <c r="CA238" i="13" a="1"/>
  <c r="CA238" i="13" s="1"/>
  <c r="CN238" i="13" a="1"/>
  <c r="CN238" i="13" s="1"/>
  <c r="DA238" i="13" a="1"/>
  <c r="DA238" i="13" s="1"/>
  <c r="BJ239" i="13" a="1"/>
  <c r="BJ239" i="13" s="1"/>
  <c r="BW239" i="13" a="1"/>
  <c r="BW239" i="13" s="1"/>
  <c r="CJ239" i="13" a="1"/>
  <c r="CJ239" i="13" s="1"/>
  <c r="CW239" i="13" a="1"/>
  <c r="CW239" i="13" s="1"/>
  <c r="CF240" i="13" a="1"/>
  <c r="CF240" i="13" s="1"/>
  <c r="CS240" i="13" a="1"/>
  <c r="CS240" i="13" s="1"/>
  <c r="BN240" i="13" a="1"/>
  <c r="BN240" i="13" s="1"/>
  <c r="CA240" i="13" a="1"/>
  <c r="CA240" i="13" s="1"/>
  <c r="CN240" i="13" a="1"/>
  <c r="CN240" i="13" s="1"/>
  <c r="DA240" i="13" a="1"/>
  <c r="DA240" i="13" s="1"/>
  <c r="CW241" i="13" a="1"/>
  <c r="CW241" i="13" s="1"/>
  <c r="BJ241" i="13" a="1"/>
  <c r="BJ241" i="13" s="1"/>
  <c r="BW241" i="13" a="1"/>
  <c r="BW241" i="13" s="1"/>
  <c r="CJ241" i="13" a="1"/>
  <c r="CJ241" i="13" s="1"/>
  <c r="CF242" i="13" a="1"/>
  <c r="CF242" i="13" s="1"/>
  <c r="CS242" i="13" a="1"/>
  <c r="CS242" i="13" s="1"/>
  <c r="BN242" i="13" a="1"/>
  <c r="BN242" i="13" s="1"/>
  <c r="CA242" i="13" a="1"/>
  <c r="CA242" i="13" s="1"/>
  <c r="CN242" i="13" a="1"/>
  <c r="CN242" i="13" s="1"/>
  <c r="DA242" i="13" a="1"/>
  <c r="DA242" i="13" s="1"/>
  <c r="BJ243" i="13" a="1"/>
  <c r="BJ243" i="13" s="1"/>
  <c r="BW243" i="13" a="1"/>
  <c r="BW243" i="13" s="1"/>
  <c r="CJ243" i="13" a="1"/>
  <c r="CJ243" i="13" s="1"/>
  <c r="CW243" i="13" a="1"/>
  <c r="CW243" i="13" s="1"/>
  <c r="CF244" i="13" a="1"/>
  <c r="CF244" i="13" s="1"/>
  <c r="CS244" i="13" a="1"/>
  <c r="CS244" i="13" s="1"/>
  <c r="BN244" i="13" a="1"/>
  <c r="BN244" i="13" s="1"/>
  <c r="CA244" i="13" a="1"/>
  <c r="CA244" i="13" s="1"/>
  <c r="CN244" i="13" a="1"/>
  <c r="CN244" i="13" s="1"/>
  <c r="DA244" i="13" a="1"/>
  <c r="DA244" i="13" s="1"/>
  <c r="BJ245" i="13" a="1"/>
  <c r="BJ245" i="13" s="1"/>
  <c r="BW245" i="13" a="1"/>
  <c r="BW245" i="13" s="1"/>
  <c r="CJ245" i="13" a="1"/>
  <c r="CJ245" i="13" s="1"/>
  <c r="CW245" i="13" a="1"/>
  <c r="CW245" i="13" s="1"/>
  <c r="CF246" i="13" a="1"/>
  <c r="CF246" i="13" s="1"/>
  <c r="CS246" i="13" a="1"/>
  <c r="CS246" i="13" s="1"/>
  <c r="BN246" i="13" a="1"/>
  <c r="BN246" i="13" s="1"/>
  <c r="CA246" i="13" a="1"/>
  <c r="CA246" i="13" s="1"/>
  <c r="CN246" i="13" a="1"/>
  <c r="CN246" i="13" s="1"/>
  <c r="DA246" i="13" a="1"/>
  <c r="DA246" i="13" s="1"/>
  <c r="BW247" i="13" a="1"/>
  <c r="BW247" i="13" s="1"/>
  <c r="CJ247" i="13" a="1"/>
  <c r="CJ247" i="13" s="1"/>
  <c r="CW247" i="13" a="1"/>
  <c r="CW247" i="13" s="1"/>
  <c r="BJ247" i="13" a="1"/>
  <c r="BJ247" i="13" s="1"/>
  <c r="CF248" i="13" a="1"/>
  <c r="CF248" i="13" s="1"/>
  <c r="CS248" i="13" a="1"/>
  <c r="CS248" i="13" s="1"/>
  <c r="CN248" i="13" a="1"/>
  <c r="CN248" i="13" s="1"/>
  <c r="DA248" i="13" a="1"/>
  <c r="DA248" i="13" s="1"/>
  <c r="BN248" i="13" a="1"/>
  <c r="BN248" i="13" s="1"/>
  <c r="CA248" i="13" a="1"/>
  <c r="CA248" i="13" s="1"/>
  <c r="CW249" i="13" a="1"/>
  <c r="CW249" i="13" s="1"/>
  <c r="BJ249" i="13" a="1"/>
  <c r="BJ249" i="13" s="1"/>
  <c r="BW249" i="13" a="1"/>
  <c r="BW249" i="13" s="1"/>
  <c r="CJ249" i="13" a="1"/>
  <c r="CJ249" i="13" s="1"/>
  <c r="CF250" i="13" a="1"/>
  <c r="CF250" i="13" s="1"/>
  <c r="CS250" i="13" a="1"/>
  <c r="CS250" i="13" s="1"/>
  <c r="BN250" i="13" a="1"/>
  <c r="BN250" i="13" s="1"/>
  <c r="CA250" i="13" a="1"/>
  <c r="CA250" i="13" s="1"/>
  <c r="CN250" i="13" a="1"/>
  <c r="CN250" i="13" s="1"/>
  <c r="DA250" i="13" a="1"/>
  <c r="DA250" i="13" s="1"/>
  <c r="BJ251" i="13" a="1"/>
  <c r="BJ251" i="13" s="1"/>
  <c r="BW251" i="13" a="1"/>
  <c r="BW251" i="13" s="1"/>
  <c r="CJ251" i="13" a="1"/>
  <c r="CJ251" i="13" s="1"/>
  <c r="CW251" i="13" a="1"/>
  <c r="CW251" i="13" s="1"/>
  <c r="CF252" i="13" a="1"/>
  <c r="CF252" i="13" s="1"/>
  <c r="CS252" i="13" a="1"/>
  <c r="CS252" i="13" s="1"/>
  <c r="BN252" i="13" a="1"/>
  <c r="BN252" i="13" s="1"/>
  <c r="CA252" i="13" a="1"/>
  <c r="CA252" i="13" s="1"/>
  <c r="CN252" i="13" a="1"/>
  <c r="CN252" i="13" s="1"/>
  <c r="DA252" i="13" a="1"/>
  <c r="DA252" i="13" s="1"/>
  <c r="BJ253" i="13" a="1"/>
  <c r="BJ253" i="13" s="1"/>
  <c r="BW253" i="13" a="1"/>
  <c r="BW253" i="13" s="1"/>
  <c r="CJ253" i="13" a="1"/>
  <c r="CJ253" i="13" s="1"/>
  <c r="CW253" i="13" a="1"/>
  <c r="CW253" i="13" s="1"/>
  <c r="BS255" i="13" a="1"/>
  <c r="BS255" i="13" s="1"/>
  <c r="CF255" i="13" a="1"/>
  <c r="CF255" i="13" s="1"/>
  <c r="CS255" i="13" a="1"/>
  <c r="CS255" i="13" s="1"/>
  <c r="BF255" i="13" a="1"/>
  <c r="BF255" i="13" s="1"/>
  <c r="CA255" i="13" a="1"/>
  <c r="CA255" i="13" s="1"/>
  <c r="CN255" i="13" a="1"/>
  <c r="CN255" i="13" s="1"/>
  <c r="DA255" i="13" a="1"/>
  <c r="DA255" i="13" s="1"/>
  <c r="BN255" i="13" a="1"/>
  <c r="BN255" i="13" s="1"/>
  <c r="CJ256" i="13" a="1"/>
  <c r="CJ256" i="13" s="1"/>
  <c r="CW256" i="13" a="1"/>
  <c r="CW256" i="13" s="1"/>
  <c r="BJ256" i="13" a="1"/>
  <c r="BJ256" i="13" s="1"/>
  <c r="BW256" i="13" a="1"/>
  <c r="BW256" i="13" s="1"/>
  <c r="CS257" i="13" a="1"/>
  <c r="CS257" i="13" s="1"/>
  <c r="BF257" i="13" a="1"/>
  <c r="BF257" i="13" s="1"/>
  <c r="BS257" i="13" a="1"/>
  <c r="BS257" i="13" s="1"/>
  <c r="CF257" i="13" a="1"/>
  <c r="CF257" i="13" s="1"/>
  <c r="DA257" i="13" a="1"/>
  <c r="DA257" i="13" s="1"/>
  <c r="BN257" i="13" a="1"/>
  <c r="BN257" i="13" s="1"/>
  <c r="CA257" i="13" a="1"/>
  <c r="CA257" i="13" s="1"/>
  <c r="CN257" i="13" a="1"/>
  <c r="CN257" i="13" s="1"/>
  <c r="BJ258" i="13" a="1"/>
  <c r="BJ258" i="13" s="1"/>
  <c r="BW258" i="13" a="1"/>
  <c r="BW258" i="13" s="1"/>
  <c r="CJ258" i="13" a="1"/>
  <c r="CJ258" i="13" s="1"/>
  <c r="CW258" i="13" a="1"/>
  <c r="CW258" i="13" s="1"/>
  <c r="BF259" i="13" a="1"/>
  <c r="BF259" i="13" s="1"/>
  <c r="BS259" i="13" a="1"/>
  <c r="BS259" i="13" s="1"/>
  <c r="CF259" i="13" a="1"/>
  <c r="CF259" i="13" s="1"/>
  <c r="CS259" i="13" a="1"/>
  <c r="CS259" i="13" s="1"/>
  <c r="BN259" i="13" a="1"/>
  <c r="BN259" i="13" s="1"/>
  <c r="CA259" i="13" a="1"/>
  <c r="CA259" i="13" s="1"/>
  <c r="CN259" i="13" a="1"/>
  <c r="CN259" i="13" s="1"/>
  <c r="DA259" i="13" a="1"/>
  <c r="DA259" i="13" s="1"/>
  <c r="BJ260" i="13" a="1"/>
  <c r="BJ260" i="13" s="1"/>
  <c r="BW260" i="13" a="1"/>
  <c r="BW260" i="13" s="1"/>
  <c r="CJ260" i="13" a="1"/>
  <c r="CJ260" i="13" s="1"/>
  <c r="CW260" i="13" a="1"/>
  <c r="CW260" i="13" s="1"/>
  <c r="BF261" i="13" a="1"/>
  <c r="BF261" i="13" s="1"/>
  <c r="BS261" i="13" a="1"/>
  <c r="BS261" i="13" s="1"/>
  <c r="CF261" i="13" a="1"/>
  <c r="CF261" i="13" s="1"/>
  <c r="CS261" i="13" a="1"/>
  <c r="CS261" i="13" s="1"/>
  <c r="BN261" i="13" a="1"/>
  <c r="BN261" i="13" s="1"/>
  <c r="CA261" i="13" a="1"/>
  <c r="CA261" i="13" s="1"/>
  <c r="CN261" i="13" a="1"/>
  <c r="CN261" i="13" s="1"/>
  <c r="DA261" i="13" a="1"/>
  <c r="DA261" i="13" s="1"/>
  <c r="BJ262" i="13" a="1"/>
  <c r="BJ262" i="13" s="1"/>
  <c r="BW262" i="13" a="1"/>
  <c r="BW262" i="13" s="1"/>
  <c r="CJ262" i="13" a="1"/>
  <c r="CJ262" i="13" s="1"/>
  <c r="CW262" i="13" a="1"/>
  <c r="CW262" i="13" s="1"/>
  <c r="CS263" i="13" a="1"/>
  <c r="CS263" i="13" s="1"/>
  <c r="BS263" i="13" a="1"/>
  <c r="BS263" i="13" s="1"/>
  <c r="CF263" i="13" a="1"/>
  <c r="CF263" i="13" s="1"/>
  <c r="BF263" i="13" a="1"/>
  <c r="BF263" i="13" s="1"/>
  <c r="DA263" i="13" a="1"/>
  <c r="DA263" i="13" s="1"/>
  <c r="BN263" i="13" a="1"/>
  <c r="BN263" i="13" s="1"/>
  <c r="CA263" i="13" a="1"/>
  <c r="CA263" i="13" s="1"/>
  <c r="CN263" i="13" a="1"/>
  <c r="CN263" i="13" s="1"/>
  <c r="BJ264" i="13" a="1"/>
  <c r="BJ264" i="13" s="1"/>
  <c r="BW264" i="13" a="1"/>
  <c r="BW264" i="13" s="1"/>
  <c r="CJ264" i="13" a="1"/>
  <c r="CJ264" i="13" s="1"/>
  <c r="CW264" i="13" a="1"/>
  <c r="CW264" i="13" s="1"/>
  <c r="BF265" i="13" a="1"/>
  <c r="BF265" i="13" s="1"/>
  <c r="BS265" i="13" a="1"/>
  <c r="BS265" i="13" s="1"/>
  <c r="CF265" i="13" a="1"/>
  <c r="CF265" i="13" s="1"/>
  <c r="CS265" i="13" a="1"/>
  <c r="CS265" i="13" s="1"/>
  <c r="BN265" i="13" a="1"/>
  <c r="BN265" i="13" s="1"/>
  <c r="CA265" i="13" a="1"/>
  <c r="CA265" i="13" s="1"/>
  <c r="CN265" i="13" a="1"/>
  <c r="CN265" i="13" s="1"/>
  <c r="DA265" i="13" a="1"/>
  <c r="DA265" i="13" s="1"/>
  <c r="BJ266" i="13" a="1"/>
  <c r="BJ266" i="13" s="1"/>
  <c r="BW266" i="13" a="1"/>
  <c r="BW266" i="13" s="1"/>
  <c r="CJ266" i="13" a="1"/>
  <c r="CJ266" i="13" s="1"/>
  <c r="CW266" i="13" a="1"/>
  <c r="CW266" i="13" s="1"/>
  <c r="BF267" i="13" a="1"/>
  <c r="BF267" i="13" s="1"/>
  <c r="BS267" i="13" a="1"/>
  <c r="BS267" i="13" s="1"/>
  <c r="CF267" i="13" a="1"/>
  <c r="CF267" i="13" s="1"/>
  <c r="CS267" i="13" a="1"/>
  <c r="CS267" i="13" s="1"/>
  <c r="BN267" i="13" a="1"/>
  <c r="BN267" i="13" s="1"/>
  <c r="CA267" i="13" a="1"/>
  <c r="CA267" i="13" s="1"/>
  <c r="CN267" i="13" a="1"/>
  <c r="CN267" i="13" s="1"/>
  <c r="DA267" i="13" a="1"/>
  <c r="DA267" i="13" s="1"/>
  <c r="BJ268" i="13" a="1"/>
  <c r="BJ268" i="13" s="1"/>
  <c r="BW268" i="13" a="1"/>
  <c r="BW268" i="13" s="1"/>
  <c r="CJ268" i="13" a="1"/>
  <c r="CJ268" i="13" s="1"/>
  <c r="CW268" i="13" a="1"/>
  <c r="CW268" i="13" s="1"/>
  <c r="BS269" i="13" a="1"/>
  <c r="BS269" i="13" s="1"/>
  <c r="CF269" i="13" a="1"/>
  <c r="CF269" i="13" s="1"/>
  <c r="CS269" i="13" a="1"/>
  <c r="CS269" i="13" s="1"/>
  <c r="BF269" i="13" a="1"/>
  <c r="BF269" i="13" s="1"/>
  <c r="CA269" i="13" a="1"/>
  <c r="CA269" i="13" s="1"/>
  <c r="CN269" i="13" a="1"/>
  <c r="CN269" i="13" s="1"/>
  <c r="DA269" i="13" a="1"/>
  <c r="DA269" i="13" s="1"/>
  <c r="BN269" i="13" a="1"/>
  <c r="BN269" i="13" s="1"/>
  <c r="CJ270" i="13" a="1"/>
  <c r="CJ270" i="13" s="1"/>
  <c r="CW270" i="13" a="1"/>
  <c r="CW270" i="13" s="1"/>
  <c r="BJ270" i="13" a="1"/>
  <c r="BJ270" i="13" s="1"/>
  <c r="BW270" i="13" a="1"/>
  <c r="BW270" i="13" s="1"/>
  <c r="CS271" i="13" a="1"/>
  <c r="CS271" i="13" s="1"/>
  <c r="BF271" i="13" a="1"/>
  <c r="BF271" i="13" s="1"/>
  <c r="BS271" i="13" a="1"/>
  <c r="BS271" i="13" s="1"/>
  <c r="CF271" i="13" a="1"/>
  <c r="CF271" i="13" s="1"/>
  <c r="DA271" i="13" a="1"/>
  <c r="DA271" i="13" s="1"/>
  <c r="BN271" i="13" a="1"/>
  <c r="BN271" i="13" s="1"/>
  <c r="CA271" i="13" a="1"/>
  <c r="CA271" i="13" s="1"/>
  <c r="CN271" i="13" a="1"/>
  <c r="CN271" i="13" s="1"/>
  <c r="BJ272" i="13" a="1"/>
  <c r="BJ272" i="13" s="1"/>
  <c r="BW272" i="13" a="1"/>
  <c r="BW272" i="13" s="1"/>
  <c r="CJ272" i="13" a="1"/>
  <c r="CJ272" i="13" s="1"/>
  <c r="CW272" i="13" a="1"/>
  <c r="CW272" i="13" s="1"/>
  <c r="BF274" i="13" a="1"/>
  <c r="BF274" i="13" s="1"/>
  <c r="BS274" i="13" a="1"/>
  <c r="BS274" i="13" s="1"/>
  <c r="CF274" i="13" a="1"/>
  <c r="CF274" i="13" s="1"/>
  <c r="CS274" i="13" a="1"/>
  <c r="CS274" i="13" s="1"/>
  <c r="BN274" i="13" a="1"/>
  <c r="BN274" i="13" s="1"/>
  <c r="CA274" i="13" a="1"/>
  <c r="CA274" i="13" s="1"/>
  <c r="CN274" i="13" a="1"/>
  <c r="CN274" i="13" s="1"/>
  <c r="DA274" i="13" a="1"/>
  <c r="DA274" i="13" s="1"/>
  <c r="BJ275" i="13" a="1"/>
  <c r="BJ275" i="13" s="1"/>
  <c r="BW275" i="13" a="1"/>
  <c r="BW275" i="13" s="1"/>
  <c r="CJ275" i="13" a="1"/>
  <c r="CJ275" i="13" s="1"/>
  <c r="CW275" i="13" a="1"/>
  <c r="CW275" i="13" s="1"/>
  <c r="BF276" i="13" a="1"/>
  <c r="BF276" i="13" s="1"/>
  <c r="BS276" i="13" a="1"/>
  <c r="BS276" i="13" s="1"/>
  <c r="CF276" i="13" a="1"/>
  <c r="CF276" i="13" s="1"/>
  <c r="CS276" i="13" a="1"/>
  <c r="CS276" i="13" s="1"/>
  <c r="BN276" i="13" a="1"/>
  <c r="BN276" i="13" s="1"/>
  <c r="CA276" i="13" a="1"/>
  <c r="CA276" i="13" s="1"/>
  <c r="CN276" i="13" a="1"/>
  <c r="CN276" i="13" s="1"/>
  <c r="DA276" i="13" a="1"/>
  <c r="DA276" i="13" s="1"/>
  <c r="BW277" i="13" a="1"/>
  <c r="BW277" i="13" s="1"/>
  <c r="CJ277" i="13" a="1"/>
  <c r="CJ277" i="13" s="1"/>
  <c r="CW277" i="13" a="1"/>
  <c r="CW277" i="13" s="1"/>
  <c r="BJ277" i="13" a="1"/>
  <c r="BJ277" i="13" s="1"/>
  <c r="CF278" i="13" a="1"/>
  <c r="CF278" i="13" s="1"/>
  <c r="CS278" i="13" a="1"/>
  <c r="CS278" i="13" s="1"/>
  <c r="BF278" i="13" a="1"/>
  <c r="BF278" i="13" s="1"/>
  <c r="BS278" i="13" a="1"/>
  <c r="BS278" i="13" s="1"/>
  <c r="CN278" i="13" a="1"/>
  <c r="CN278" i="13" s="1"/>
  <c r="DA278" i="13" a="1"/>
  <c r="DA278" i="13" s="1"/>
  <c r="BN278" i="13" a="1"/>
  <c r="BN278" i="13" s="1"/>
  <c r="CA278" i="13" a="1"/>
  <c r="CA278" i="13" s="1"/>
  <c r="CW279" i="13" a="1"/>
  <c r="CW279" i="13" s="1"/>
  <c r="BJ279" i="13" a="1"/>
  <c r="BJ279" i="13" s="1"/>
  <c r="BW279" i="13" a="1"/>
  <c r="BW279" i="13" s="1"/>
  <c r="CJ279" i="13" a="1"/>
  <c r="CJ279" i="13" s="1"/>
  <c r="BF280" i="13" a="1"/>
  <c r="BF280" i="13" s="1"/>
  <c r="BS280" i="13" a="1"/>
  <c r="BS280" i="13" s="1"/>
  <c r="CS280" i="13" a="1"/>
  <c r="CS280" i="13" s="1"/>
  <c r="CF280" i="13" a="1"/>
  <c r="CF280" i="13" s="1"/>
  <c r="BN280" i="13" a="1"/>
  <c r="BN280" i="13" s="1"/>
  <c r="CA280" i="13" a="1"/>
  <c r="CA280" i="13" s="1"/>
  <c r="DA280" i="13" a="1"/>
  <c r="DA280" i="13" s="1"/>
  <c r="CN280" i="13" a="1"/>
  <c r="CN280" i="13" s="1"/>
  <c r="BJ281" i="13" a="1"/>
  <c r="BJ281" i="13" s="1"/>
  <c r="BW281" i="13" a="1"/>
  <c r="BW281" i="13" s="1"/>
  <c r="CJ281" i="13" a="1"/>
  <c r="CJ281" i="13" s="1"/>
  <c r="CW281" i="13" a="1"/>
  <c r="CW281" i="13" s="1"/>
  <c r="BF282" i="13" a="1"/>
  <c r="BF282" i="13" s="1"/>
  <c r="BS282" i="13" a="1"/>
  <c r="BS282" i="13" s="1"/>
  <c r="CF282" i="13" a="1"/>
  <c r="CF282" i="13" s="1"/>
  <c r="CS282" i="13" a="1"/>
  <c r="CS282" i="13" s="1"/>
  <c r="BN282" i="13" a="1"/>
  <c r="BN282" i="13" s="1"/>
  <c r="CA282" i="13" a="1"/>
  <c r="CA282" i="13" s="1"/>
  <c r="CN282" i="13" a="1"/>
  <c r="CN282" i="13" s="1"/>
  <c r="DA282" i="13" a="1"/>
  <c r="DA282" i="13" s="1"/>
  <c r="BJ283" i="13" a="1"/>
  <c r="BJ283" i="13" s="1"/>
  <c r="BW283" i="13" a="1"/>
  <c r="BW283" i="13" s="1"/>
  <c r="CJ283" i="13" a="1"/>
  <c r="CJ283" i="13" s="1"/>
  <c r="CW283" i="13" a="1"/>
  <c r="CW283" i="13" s="1"/>
  <c r="BF284" i="13" a="1"/>
  <c r="BF284" i="13" s="1"/>
  <c r="BS284" i="13" a="1"/>
  <c r="BS284" i="13" s="1"/>
  <c r="CF284" i="13" a="1"/>
  <c r="CF284" i="13" s="1"/>
  <c r="CS284" i="13" a="1"/>
  <c r="CS284" i="13" s="1"/>
  <c r="BN284" i="13" a="1"/>
  <c r="BN284" i="13" s="1"/>
  <c r="CA284" i="13" a="1"/>
  <c r="CA284" i="13" s="1"/>
  <c r="CN284" i="13" a="1"/>
  <c r="CN284" i="13" s="1"/>
  <c r="DA284" i="13" a="1"/>
  <c r="DA284" i="13" s="1"/>
  <c r="CW285" i="13" a="1"/>
  <c r="CW285" i="13" s="1"/>
  <c r="BJ285" i="13" a="1"/>
  <c r="BJ285" i="13" s="1"/>
  <c r="BW285" i="13" a="1"/>
  <c r="BW285" i="13" s="1"/>
  <c r="CJ285" i="13" a="1"/>
  <c r="CJ285" i="13" s="1"/>
  <c r="BF286" i="13" a="1"/>
  <c r="BF286" i="13" s="1"/>
  <c r="BS286" i="13" a="1"/>
  <c r="BS286" i="13" s="1"/>
  <c r="CF286" i="13" a="1"/>
  <c r="CF286" i="13" s="1"/>
  <c r="CS286" i="13" a="1"/>
  <c r="CS286" i="13" s="1"/>
  <c r="BN286" i="13" a="1"/>
  <c r="BN286" i="13" s="1"/>
  <c r="CA286" i="13" a="1"/>
  <c r="CA286" i="13" s="1"/>
  <c r="CN286" i="13" a="1"/>
  <c r="CN286" i="13" s="1"/>
  <c r="DA286" i="13" a="1"/>
  <c r="DA286" i="13" s="1"/>
  <c r="BJ287" i="13" a="1"/>
  <c r="BJ287" i="13" s="1"/>
  <c r="BW287" i="13" a="1"/>
  <c r="BW287" i="13" s="1"/>
  <c r="CJ287" i="13" a="1"/>
  <c r="CJ287" i="13" s="1"/>
  <c r="CW287" i="13" a="1"/>
  <c r="CW287" i="13" s="1"/>
  <c r="BF288" i="13" a="1"/>
  <c r="BF288" i="13" s="1"/>
  <c r="BS288" i="13" a="1"/>
  <c r="BS288" i="13" s="1"/>
  <c r="CF288" i="13" a="1"/>
  <c r="CF288" i="13" s="1"/>
  <c r="CS288" i="13" a="1"/>
  <c r="CS288" i="13" s="1"/>
  <c r="BN288" i="13" a="1"/>
  <c r="BN288" i="13" s="1"/>
  <c r="CA288" i="13" a="1"/>
  <c r="CA288" i="13" s="1"/>
  <c r="CN288" i="13" a="1"/>
  <c r="CN288" i="13" s="1"/>
  <c r="DA288" i="13" a="1"/>
  <c r="DA288" i="13" s="1"/>
  <c r="BW289" i="13" a="1"/>
  <c r="BW289" i="13" s="1"/>
  <c r="CJ289" i="13" a="1"/>
  <c r="CJ289" i="13" s="1"/>
  <c r="CW289" i="13" a="1"/>
  <c r="CW289" i="13" s="1"/>
  <c r="BJ289" i="13" a="1"/>
  <c r="BJ289" i="13" s="1"/>
  <c r="BF290" i="13" a="1"/>
  <c r="BF290" i="13" s="1"/>
  <c r="CF290" i="13" a="1"/>
  <c r="CF290" i="13" s="1"/>
  <c r="CS290" i="13" a="1"/>
  <c r="CS290" i="13" s="1"/>
  <c r="BS290" i="13" a="1"/>
  <c r="BS290" i="13" s="1"/>
  <c r="BN290" i="13" a="1"/>
  <c r="BN290" i="13" s="1"/>
  <c r="CN290" i="13" a="1"/>
  <c r="CN290" i="13" s="1"/>
  <c r="DA290" i="13" a="1"/>
  <c r="DA290" i="13" s="1"/>
  <c r="CA290" i="13" a="1"/>
  <c r="CA290" i="13" s="1"/>
  <c r="BW291" i="13" a="1"/>
  <c r="BW291" i="13" s="1"/>
  <c r="CW291" i="13" a="1"/>
  <c r="CW291" i="13" s="1"/>
  <c r="CJ291" i="13" a="1"/>
  <c r="CJ291" i="13" s="1"/>
  <c r="BJ291" i="13" a="1"/>
  <c r="BJ291" i="13" s="1"/>
  <c r="CS293" i="13" a="1"/>
  <c r="CS293" i="13" s="1"/>
  <c r="BF293" i="13" a="1"/>
  <c r="BF293" i="13" s="1"/>
  <c r="BS293" i="13" a="1"/>
  <c r="BS293" i="13" s="1"/>
  <c r="DA293" i="13" a="1"/>
  <c r="DA293" i="13" s="1"/>
  <c r="BN293" i="13" a="1"/>
  <c r="BN293" i="13" s="1"/>
  <c r="CA293" i="13" a="1"/>
  <c r="CA293" i="13" s="1"/>
  <c r="CN293" i="13" a="1"/>
  <c r="CN293" i="13" s="1"/>
  <c r="BJ294" i="13" a="1"/>
  <c r="BJ294" i="13" s="1"/>
  <c r="BW294" i="13" a="1"/>
  <c r="BW294" i="13" s="1"/>
  <c r="CJ294" i="13" a="1"/>
  <c r="CJ294" i="13" s="1"/>
  <c r="CW294" i="13" a="1"/>
  <c r="CW294" i="13" s="1"/>
  <c r="BF295" i="13" a="1"/>
  <c r="BF295" i="13" s="1"/>
  <c r="BS295" i="13" a="1"/>
  <c r="BS295" i="13" s="1"/>
  <c r="CF295" i="13" a="1"/>
  <c r="CF295" i="13" s="1"/>
  <c r="CS295" i="13" a="1"/>
  <c r="CS295" i="13" s="1"/>
  <c r="BN295" i="13" a="1"/>
  <c r="BN295" i="13" s="1"/>
  <c r="CA295" i="13" a="1"/>
  <c r="CA295" i="13" s="1"/>
  <c r="CN295" i="13" a="1"/>
  <c r="CN295" i="13" s="1"/>
  <c r="DA295" i="13" a="1"/>
  <c r="DA295" i="13" s="1"/>
  <c r="BJ296" i="13" a="1"/>
  <c r="BJ296" i="13" s="1"/>
  <c r="BW296" i="13" a="1"/>
  <c r="BW296" i="13" s="1"/>
  <c r="CW296" i="13" a="1"/>
  <c r="CW296" i="13" s="1"/>
  <c r="BS297" i="13" a="1"/>
  <c r="BS297" i="13" s="1"/>
  <c r="CF297" i="13" a="1"/>
  <c r="CF297" i="13" s="1"/>
  <c r="CS297" i="13" a="1"/>
  <c r="CS297" i="13" s="1"/>
  <c r="BF297" i="13" a="1"/>
  <c r="BF297" i="13" s="1"/>
  <c r="CA297" i="13" a="1"/>
  <c r="CA297" i="13" s="1"/>
  <c r="CN297" i="13" a="1"/>
  <c r="CN297" i="13" s="1"/>
  <c r="BN297" i="13" a="1"/>
  <c r="BN297" i="13" s="1"/>
  <c r="BJ298" i="13" a="1"/>
  <c r="BJ298" i="13" s="1"/>
  <c r="CJ298" i="13" a="1"/>
  <c r="CJ298" i="13" s="1"/>
  <c r="CW298" i="13" a="1"/>
  <c r="CW298" i="13" s="1"/>
  <c r="BW298" i="13" a="1"/>
  <c r="BW298" i="13" s="1"/>
  <c r="BS299" i="13" a="1"/>
  <c r="BS299" i="13" s="1"/>
  <c r="CS299" i="13" a="1"/>
  <c r="CS299" i="13" s="1"/>
  <c r="CA299" i="13" a="1"/>
  <c r="CA299" i="13" s="1"/>
  <c r="DA299" i="13" a="1"/>
  <c r="DA299" i="13" s="1"/>
  <c r="CJ300" i="13" a="1"/>
  <c r="CJ300" i="13" s="1"/>
  <c r="CW300" i="13" a="1"/>
  <c r="CW300" i="13" s="1"/>
  <c r="BJ300" i="13" a="1"/>
  <c r="BJ300" i="13" s="1"/>
  <c r="CS301" i="13" a="1"/>
  <c r="CS301" i="13" s="1"/>
  <c r="BF301" i="13" a="1"/>
  <c r="BF301" i="13" s="1"/>
  <c r="CF301" i="13" a="1"/>
  <c r="CF301" i="13" s="1"/>
  <c r="BS301" i="13" a="1"/>
  <c r="BS301" i="13" s="1"/>
  <c r="DA301" i="13" a="1"/>
  <c r="DA301" i="13" s="1"/>
  <c r="BN301" i="13" a="1"/>
  <c r="BN301" i="13" s="1"/>
  <c r="CN301" i="13" a="1"/>
  <c r="CN301" i="13" s="1"/>
  <c r="CA301" i="13" a="1"/>
  <c r="CA301" i="13" s="1"/>
  <c r="BW302" i="13" a="1"/>
  <c r="BW302" i="13" s="1"/>
  <c r="CW302" i="13" a="1"/>
  <c r="CW302" i="13" s="1"/>
  <c r="BJ302" i="13" a="1"/>
  <c r="BJ302" i="13" s="1"/>
  <c r="BF303" i="13" a="1"/>
  <c r="BF303" i="13" s="1"/>
  <c r="CF303" i="13" a="1"/>
  <c r="CF303" i="13" s="1"/>
  <c r="CS303" i="13" a="1"/>
  <c r="CS303" i="13" s="1"/>
  <c r="BN303" i="13" a="1"/>
  <c r="BN303" i="13" s="1"/>
  <c r="CN303" i="13" a="1"/>
  <c r="CN303" i="13" s="1"/>
  <c r="DA303" i="13" a="1"/>
  <c r="DA303" i="13" s="1"/>
  <c r="BJ304" i="13" a="1"/>
  <c r="BJ304" i="13" s="1"/>
  <c r="BW304" i="13" a="1"/>
  <c r="BW304" i="13" s="1"/>
  <c r="CW304" i="13" a="1"/>
  <c r="CW304" i="13" s="1"/>
  <c r="BS305" i="13" a="1"/>
  <c r="BS305" i="13" s="1"/>
  <c r="CF305" i="13" a="1"/>
  <c r="CF305" i="13" s="1"/>
  <c r="CS305" i="13" a="1"/>
  <c r="CS305" i="13" s="1"/>
  <c r="BF305" i="13" a="1"/>
  <c r="BF305" i="13" s="1"/>
  <c r="CA305" i="13" a="1"/>
  <c r="CA305" i="13" s="1"/>
  <c r="CN305" i="13" a="1"/>
  <c r="CN305" i="13" s="1"/>
  <c r="DA305" i="13" a="1"/>
  <c r="DA305" i="13" s="1"/>
  <c r="BN305" i="13" a="1"/>
  <c r="BN305" i="13" s="1"/>
  <c r="BJ306" i="13" a="1"/>
  <c r="BJ306" i="13" s="1"/>
  <c r="CJ306" i="13" a="1"/>
  <c r="CJ306" i="13" s="1"/>
  <c r="CW306" i="13" a="1"/>
  <c r="CW306" i="13" s="1"/>
  <c r="BW306" i="13" a="1"/>
  <c r="BW306" i="13" s="1"/>
  <c r="BS307" i="13" a="1"/>
  <c r="BS307" i="13" s="1"/>
  <c r="CS307" i="13" a="1"/>
  <c r="CS307" i="13" s="1"/>
  <c r="CA307" i="13" a="1"/>
  <c r="CA307" i="13" s="1"/>
  <c r="CN307" i="13" a="1"/>
  <c r="CN307" i="13" s="1"/>
  <c r="DA307" i="13" a="1"/>
  <c r="DA307" i="13" s="1"/>
  <c r="BF312" i="13" a="1"/>
  <c r="BF312" i="13" s="1"/>
  <c r="BS312" i="13" a="1"/>
  <c r="BS312" i="13" s="1"/>
  <c r="CF312" i="13" a="1"/>
  <c r="CF312" i="13" s="1"/>
  <c r="BN312" i="13" a="1"/>
  <c r="BN312" i="13" s="1"/>
  <c r="CA312" i="13" a="1"/>
  <c r="CA312" i="13" s="1"/>
  <c r="CN312" i="13" a="1"/>
  <c r="CN312" i="13" s="1"/>
  <c r="BJ313" i="13" a="1"/>
  <c r="BJ313" i="13" s="1"/>
  <c r="BW313" i="13" a="1"/>
  <c r="BW313" i="13" s="1"/>
  <c r="CJ313" i="13" a="1"/>
  <c r="CJ313" i="13" s="1"/>
  <c r="CW313" i="13" a="1"/>
  <c r="CW313" i="13" s="1"/>
  <c r="BS314" i="13" a="1"/>
  <c r="BS314" i="13" s="1"/>
  <c r="CF314" i="13" a="1"/>
  <c r="CF314" i="13" s="1"/>
  <c r="CS314" i="13" a="1"/>
  <c r="CS314" i="13" s="1"/>
  <c r="CA314" i="13" a="1"/>
  <c r="CA314" i="13" s="1"/>
  <c r="CN314" i="13" a="1"/>
  <c r="CN314" i="13" s="1"/>
  <c r="DA314" i="13" a="1"/>
  <c r="DA314" i="13" s="1"/>
  <c r="CJ315" i="13" a="1"/>
  <c r="CJ315" i="13" s="1"/>
  <c r="CW315" i="13" a="1"/>
  <c r="CW315" i="13" s="1"/>
  <c r="BJ319" i="13" a="1"/>
  <c r="BJ319" i="13" s="1"/>
  <c r="BW319" i="13" a="1"/>
  <c r="BW319" i="13" s="1"/>
  <c r="BF320" i="13" a="1"/>
  <c r="BF320" i="13" s="1"/>
  <c r="BS320" i="13" a="1"/>
  <c r="BS320" i="13" s="1"/>
  <c r="CF320" i="13" a="1"/>
  <c r="CF320" i="13" s="1"/>
  <c r="BN320" i="13" a="1"/>
  <c r="BN320" i="13" s="1"/>
  <c r="CA320" i="13" a="1"/>
  <c r="CA320" i="13" s="1"/>
  <c r="CN320" i="13" a="1"/>
  <c r="CN320" i="13" s="1"/>
  <c r="BJ321" i="13" a="1"/>
  <c r="BJ321" i="13" s="1"/>
  <c r="BW321" i="13" a="1"/>
  <c r="BW321" i="13" s="1"/>
  <c r="CJ321" i="13" a="1"/>
  <c r="CJ321" i="13" s="1"/>
  <c r="CW321" i="13" a="1"/>
  <c r="CW321" i="13" s="1"/>
  <c r="BS322" i="13" a="1"/>
  <c r="BS322" i="13" s="1"/>
  <c r="CF322" i="13" a="1"/>
  <c r="CF322" i="13" s="1"/>
  <c r="CS322" i="13" a="1"/>
  <c r="CS322" i="13" s="1"/>
  <c r="CA322" i="13" a="1"/>
  <c r="CA322" i="13" s="1"/>
  <c r="CN322" i="13" a="1"/>
  <c r="CN322" i="13" s="1"/>
  <c r="DA322" i="13" a="1"/>
  <c r="DA322" i="13" s="1"/>
  <c r="CJ323" i="13" a="1"/>
  <c r="CJ323" i="13" s="1"/>
  <c r="CW323" i="13" a="1"/>
  <c r="CW323" i="13" s="1"/>
  <c r="CO329" i="13" a="1"/>
  <c r="CO329" i="13" s="1"/>
  <c r="CK329" i="13" a="1"/>
  <c r="CK329" i="13" s="1"/>
  <c r="CG329" i="13" a="1"/>
  <c r="CG329" i="13" s="1"/>
  <c r="BH329" i="13" a="1"/>
  <c r="BH329" i="13" s="1"/>
  <c r="BD329" i="13" a="1"/>
  <c r="BD329" i="13" s="1"/>
  <c r="DA328" i="13" a="1"/>
  <c r="DA328" i="13" s="1"/>
  <c r="CW328" i="13" a="1"/>
  <c r="CW328" i="13" s="1"/>
  <c r="CS328" i="13" a="1"/>
  <c r="CS328" i="13" s="1"/>
  <c r="CB328" i="13" a="1"/>
  <c r="CB328" i="13" s="1"/>
  <c r="BX328" i="13" a="1"/>
  <c r="BX328" i="13" s="1"/>
  <c r="BT328" i="13" a="1"/>
  <c r="BT328" i="13" s="1"/>
  <c r="CN327" i="13" a="1"/>
  <c r="CN327" i="13" s="1"/>
  <c r="CJ327" i="13" a="1"/>
  <c r="CJ327" i="13" s="1"/>
  <c r="CF327" i="13" a="1"/>
  <c r="CF327" i="13" s="1"/>
  <c r="BO327" i="13" a="1"/>
  <c r="BO327" i="13" s="1"/>
  <c r="BK327" i="13" a="1"/>
  <c r="BK327" i="13" s="1"/>
  <c r="BG327" i="13" a="1"/>
  <c r="BG327" i="13" s="1"/>
  <c r="CZ326" i="13" a="1"/>
  <c r="CZ326" i="13" s="1"/>
  <c r="CV326" i="13" a="1"/>
  <c r="CV326" i="13" s="1"/>
  <c r="CR326" i="13" a="1"/>
  <c r="CR326" i="13" s="1"/>
  <c r="CA326" i="13" a="1"/>
  <c r="CA326" i="13" s="1"/>
  <c r="BW326" i="13" a="1"/>
  <c r="BW326" i="13" s="1"/>
  <c r="BS326" i="13" a="1"/>
  <c r="BS326" i="13" s="1"/>
  <c r="CM325" i="13" a="1"/>
  <c r="CM325" i="13" s="1"/>
  <c r="CI325" i="13" a="1"/>
  <c r="CI325" i="13" s="1"/>
  <c r="CE325" i="13" a="1"/>
  <c r="CE325" i="13" s="1"/>
  <c r="BN325" i="13" a="1"/>
  <c r="BN325" i="13" s="1"/>
  <c r="BJ325" i="13" a="1"/>
  <c r="BJ325" i="13" s="1"/>
  <c r="BF325" i="13" a="1"/>
  <c r="BF325" i="13" s="1"/>
  <c r="CV324" i="13" a="1"/>
  <c r="CV324" i="13" s="1"/>
  <c r="BW324" i="13" a="1"/>
  <c r="BW324" i="13" s="1"/>
  <c r="CV323" i="13" a="1"/>
  <c r="CV323" i="13" s="1"/>
  <c r="BW323" i="13" a="1"/>
  <c r="BW323" i="13" s="1"/>
  <c r="CH322" i="13" a="1"/>
  <c r="CH322" i="13" s="1"/>
  <c r="BI322" i="13" a="1"/>
  <c r="BI322" i="13" s="1"/>
  <c r="BD321" i="13" a="1"/>
  <c r="BD321" i="13" s="1"/>
  <c r="CL320" i="13" a="1"/>
  <c r="CL320" i="13" s="1"/>
  <c r="CD320" i="13" a="1"/>
  <c r="CD320" i="13" s="1"/>
  <c r="BM320" i="13" a="1"/>
  <c r="BM320" i="13" s="1"/>
  <c r="BE320" i="13" a="1"/>
  <c r="BE320" i="13" s="1"/>
  <c r="CW319" i="13" a="1"/>
  <c r="CW319" i="13" s="1"/>
  <c r="BX319" i="13" a="1"/>
  <c r="BX319" i="13" s="1"/>
  <c r="CW318" i="13" a="1"/>
  <c r="CW318" i="13" s="1"/>
  <c r="BX318" i="13" a="1"/>
  <c r="BX318" i="13" s="1"/>
  <c r="CN317" i="13" a="1"/>
  <c r="CN317" i="13" s="1"/>
  <c r="CF317" i="13" a="1"/>
  <c r="CF317" i="13" s="1"/>
  <c r="BO317" i="13" a="1"/>
  <c r="BO317" i="13" s="1"/>
  <c r="BG317" i="13" a="1"/>
  <c r="BG317" i="13" s="1"/>
  <c r="CV316" i="13" a="1"/>
  <c r="CV316" i="13" s="1"/>
  <c r="BW316" i="13" a="1"/>
  <c r="BW316" i="13" s="1"/>
  <c r="CV315" i="13" a="1"/>
  <c r="CV315" i="13" s="1"/>
  <c r="BW315" i="13" a="1"/>
  <c r="BW315" i="13" s="1"/>
  <c r="CH314" i="13" a="1"/>
  <c r="CH314" i="13" s="1"/>
  <c r="BI314" i="13" a="1"/>
  <c r="BI314" i="13" s="1"/>
  <c r="BD313" i="13" a="1"/>
  <c r="BD313" i="13" s="1"/>
  <c r="CL312" i="13" a="1"/>
  <c r="CL312" i="13" s="1"/>
  <c r="CD312" i="13" a="1"/>
  <c r="CD312" i="13" s="1"/>
  <c r="BM312" i="13" a="1"/>
  <c r="BM312" i="13" s="1"/>
  <c r="BE312" i="13" a="1"/>
  <c r="BE312" i="13" s="1"/>
  <c r="CJ310" i="13" a="1"/>
  <c r="CJ310" i="13" s="1"/>
  <c r="CZ309" i="13" a="1"/>
  <c r="CZ309" i="13" s="1"/>
  <c r="CR309" i="13" a="1"/>
  <c r="CR309" i="13" s="1"/>
  <c r="CA309" i="13" a="1"/>
  <c r="CA309" i="13" s="1"/>
  <c r="BS309" i="13" a="1"/>
  <c r="BS309" i="13" s="1"/>
  <c r="CI308" i="13" a="1"/>
  <c r="CI308" i="13" s="1"/>
  <c r="BJ308" i="13" a="1"/>
  <c r="BJ308" i="13" s="1"/>
  <c r="BF307" i="13" a="1"/>
  <c r="BF307" i="13" s="1"/>
  <c r="CU306" i="13" a="1"/>
  <c r="CU306" i="13" s="1"/>
  <c r="BN300" i="13" a="1"/>
  <c r="BN300" i="13" s="1"/>
  <c r="CE299" i="13" a="1"/>
  <c r="CE299" i="13" s="1"/>
  <c r="CE297" i="13" a="1"/>
  <c r="CE297" i="13" s="1"/>
  <c r="CK177" i="13" a="1"/>
  <c r="CK177" i="13" s="1"/>
  <c r="CX177" i="13" a="1"/>
  <c r="CX177" i="13" s="1"/>
  <c r="BK177" i="13" a="1"/>
  <c r="BK177" i="13" s="1"/>
  <c r="BX177" i="13" a="1"/>
  <c r="BX177" i="13" s="1"/>
  <c r="BG172" i="13" a="1"/>
  <c r="BG172" i="13" s="1"/>
  <c r="BT172" i="13" a="1"/>
  <c r="BT172" i="13" s="1"/>
  <c r="CG172" i="13" a="1"/>
  <c r="CG172" i="13" s="1"/>
  <c r="CT172" i="13" a="1"/>
  <c r="CT172" i="13" s="1"/>
  <c r="CG168" i="13" a="1"/>
  <c r="CG168" i="13" s="1"/>
  <c r="CT168" i="13" a="1"/>
  <c r="CT168" i="13" s="1"/>
  <c r="BT168" i="13" a="1"/>
  <c r="BT168" i="13" s="1"/>
  <c r="BG168" i="13" a="1"/>
  <c r="BG168" i="13" s="1"/>
  <c r="DB164" i="13" a="1"/>
  <c r="DB164" i="13" s="1"/>
  <c r="BO164" i="13" a="1"/>
  <c r="BO164" i="13" s="1"/>
  <c r="CB164" i="13" a="1"/>
  <c r="CB164" i="13" s="1"/>
  <c r="CO164" i="13" a="1"/>
  <c r="CO164" i="13" s="1"/>
  <c r="CL179" i="13" a="1"/>
  <c r="CL179" i="13" s="1"/>
  <c r="CY179" i="13" a="1"/>
  <c r="CY179" i="13" s="1"/>
  <c r="BL179" i="13" a="1"/>
  <c r="BL179" i="13" s="1"/>
  <c r="BY179" i="13" a="1"/>
  <c r="BY179" i="13" s="1"/>
  <c r="BH184" i="13" a="1"/>
  <c r="BH184" i="13" s="1"/>
  <c r="CH184" i="13" a="1"/>
  <c r="CH184" i="13" s="1"/>
  <c r="BU184" i="13" a="1"/>
  <c r="BU184" i="13" s="1"/>
  <c r="CU184" i="13" a="1"/>
  <c r="CU184" i="13" s="1"/>
  <c r="BL189" i="13" a="1"/>
  <c r="BL189" i="13" s="1"/>
  <c r="BY189" i="13" a="1"/>
  <c r="BY189" i="13" s="1"/>
  <c r="CY189" i="13" a="1"/>
  <c r="CY189" i="13" s="1"/>
  <c r="CL189" i="13" a="1"/>
  <c r="CL189" i="13" s="1"/>
  <c r="BL193" i="13" a="1"/>
  <c r="BL193" i="13" s="1"/>
  <c r="BY193" i="13" a="1"/>
  <c r="BY193" i="13" s="1"/>
  <c r="CL193" i="13" a="1"/>
  <c r="CL193" i="13" s="1"/>
  <c r="CY193" i="13" a="1"/>
  <c r="CY193" i="13" s="1"/>
  <c r="BU199" i="13" a="1"/>
  <c r="BU199" i="13" s="1"/>
  <c r="CH199" i="13" a="1"/>
  <c r="CH199" i="13" s="1"/>
  <c r="CU199" i="13" a="1"/>
  <c r="CU199" i="13" s="1"/>
  <c r="BH199" i="13" a="1"/>
  <c r="BH199" i="13" s="1"/>
  <c r="BY204" i="13" a="1"/>
  <c r="BY204" i="13" s="1"/>
  <c r="BL204" i="13" a="1"/>
  <c r="BL204" i="13" s="1"/>
  <c r="CL204" i="13" a="1"/>
  <c r="CL204" i="13" s="1"/>
  <c r="CY204" i="13" a="1"/>
  <c r="CY204" i="13" s="1"/>
  <c r="BL210" i="13" a="1"/>
  <c r="BL210" i="13" s="1"/>
  <c r="BY210" i="13" a="1"/>
  <c r="BY210" i="13" s="1"/>
  <c r="CL210" i="13" a="1"/>
  <c r="CL210" i="13" s="1"/>
  <c r="CY210" i="13" a="1"/>
  <c r="CY210" i="13" s="1"/>
  <c r="CH215" i="13" a="1"/>
  <c r="CH215" i="13" s="1"/>
  <c r="BH215" i="13" a="1"/>
  <c r="BH215" i="13" s="1"/>
  <c r="BU215" i="13" a="1"/>
  <c r="BU215" i="13" s="1"/>
  <c r="CU215" i="13" a="1"/>
  <c r="CU215" i="13" s="1"/>
  <c r="BL221" i="13" a="1"/>
  <c r="BL221" i="13" s="1"/>
  <c r="CL221" i="13" a="1"/>
  <c r="CL221" i="13" s="1"/>
  <c r="BY221" i="13" a="1"/>
  <c r="BY221" i="13" s="1"/>
  <c r="CY221" i="13" a="1"/>
  <c r="CY221" i="13" s="1"/>
  <c r="CY227" i="13" a="1"/>
  <c r="CY227" i="13" s="1"/>
  <c r="BL227" i="13" a="1"/>
  <c r="BL227" i="13" s="1"/>
  <c r="CL227" i="13" a="1"/>
  <c r="CL227" i="13" s="1"/>
  <c r="BY227" i="13" a="1"/>
  <c r="BY227" i="13" s="1"/>
  <c r="BH234" i="13" a="1"/>
  <c r="BH234" i="13" s="1"/>
  <c r="BU234" i="13" a="1"/>
  <c r="BU234" i="13" s="1"/>
  <c r="CH234" i="13" a="1"/>
  <c r="CH234" i="13" s="1"/>
  <c r="CU234" i="13" a="1"/>
  <c r="CU234" i="13" s="1"/>
  <c r="BD240" i="13" a="1"/>
  <c r="BD240" i="13" s="1"/>
  <c r="CD240" i="13" a="1"/>
  <c r="CD240" i="13" s="1"/>
  <c r="CQ240" i="13" a="1"/>
  <c r="CQ240" i="13" s="1"/>
  <c r="BQ240" i="13" a="1"/>
  <c r="BQ240" i="13" s="1"/>
  <c r="CD244" i="13" a="1"/>
  <c r="CD244" i="13" s="1"/>
  <c r="CQ244" i="13" a="1"/>
  <c r="CQ244" i="13" s="1"/>
  <c r="BD244" i="13" a="1"/>
  <c r="BD244" i="13" s="1"/>
  <c r="BQ244" i="13" a="1"/>
  <c r="BQ244" i="13" s="1"/>
  <c r="BL248" i="13" a="1"/>
  <c r="BL248" i="13" s="1"/>
  <c r="BY248" i="13" a="1"/>
  <c r="BY248" i="13" s="1"/>
  <c r="CL248" i="13" a="1"/>
  <c r="CL248" i="13" s="1"/>
  <c r="CY248" i="13" a="1"/>
  <c r="CY248" i="13" s="1"/>
  <c r="CU253" i="13" a="1"/>
  <c r="CU253" i="13" s="1"/>
  <c r="BH253" i="13" a="1"/>
  <c r="BH253" i="13" s="1"/>
  <c r="BU253" i="13" a="1"/>
  <c r="BU253" i="13" s="1"/>
  <c r="CH253" i="13" a="1"/>
  <c r="CH253" i="13" s="1"/>
  <c r="BH258" i="13" a="1"/>
  <c r="BH258" i="13" s="1"/>
  <c r="BU258" i="13" a="1"/>
  <c r="BU258" i="13" s="1"/>
  <c r="CH258" i="13" a="1"/>
  <c r="CH258" i="13" s="1"/>
  <c r="CU258" i="13" a="1"/>
  <c r="CU258" i="13" s="1"/>
  <c r="CY261" i="13" a="1"/>
  <c r="CY261" i="13" s="1"/>
  <c r="BL261" i="13" a="1"/>
  <c r="BL261" i="13" s="1"/>
  <c r="CL261" i="13" a="1"/>
  <c r="CL261" i="13" s="1"/>
  <c r="BY261" i="13" a="1"/>
  <c r="BY261" i="13" s="1"/>
  <c r="BY265" i="13" a="1"/>
  <c r="BY265" i="13" s="1"/>
  <c r="CL265" i="13" a="1"/>
  <c r="CL265" i="13" s="1"/>
  <c r="CY265" i="13" a="1"/>
  <c r="CY265" i="13" s="1"/>
  <c r="BL265" i="13" a="1"/>
  <c r="BL265" i="13" s="1"/>
  <c r="BH270" i="13" a="1"/>
  <c r="BH270" i="13" s="1"/>
  <c r="BU270" i="13" a="1"/>
  <c r="BU270" i="13" s="1"/>
  <c r="CH270" i="13" a="1"/>
  <c r="CH270" i="13" s="1"/>
  <c r="CU270" i="13" a="1"/>
  <c r="CU270" i="13" s="1"/>
  <c r="CL274" i="13" a="1"/>
  <c r="CL274" i="13" s="1"/>
  <c r="CY274" i="13" a="1"/>
  <c r="CY274" i="13" s="1"/>
  <c r="BL274" i="13" a="1"/>
  <c r="BL274" i="13" s="1"/>
  <c r="BY274" i="13" a="1"/>
  <c r="BY274" i="13" s="1"/>
  <c r="BL278" i="13" a="1"/>
  <c r="BL278" i="13" s="1"/>
  <c r="BY278" i="13" a="1"/>
  <c r="BY278" i="13" s="1"/>
  <c r="CL278" i="13" a="1"/>
  <c r="CL278" i="13" s="1"/>
  <c r="CY278" i="13" a="1"/>
  <c r="CY278" i="13" s="1"/>
  <c r="BD284" i="13" a="1"/>
  <c r="BD284" i="13" s="1"/>
  <c r="BQ284" i="13" a="1"/>
  <c r="BQ284" i="13" s="1"/>
  <c r="CQ284" i="13" a="1"/>
  <c r="CQ284" i="13" s="1"/>
  <c r="CD284" i="13" a="1"/>
  <c r="CD284" i="13" s="1"/>
  <c r="CD288" i="13" a="1"/>
  <c r="CD288" i="13" s="1"/>
  <c r="BD288" i="13" a="1"/>
  <c r="BD288" i="13" s="1"/>
  <c r="CQ288" i="13" a="1"/>
  <c r="CQ288" i="13" s="1"/>
  <c r="BQ295" i="13" a="1"/>
  <c r="BQ295" i="13" s="1"/>
  <c r="CQ295" i="13" a="1"/>
  <c r="CQ295" i="13" s="1"/>
  <c r="CD295" i="13" a="1"/>
  <c r="CD295" i="13" s="1"/>
  <c r="BD295" i="13" a="1"/>
  <c r="BD295" i="13" s="1"/>
  <c r="BQ328" i="13" a="1"/>
  <c r="BQ328" i="13" s="1"/>
  <c r="BG160" i="13" a="1"/>
  <c r="BG160" i="13" s="1"/>
  <c r="BT160" i="13" a="1"/>
  <c r="BT160" i="13" s="1"/>
  <c r="CG160" i="13" a="1"/>
  <c r="CG160" i="13" s="1"/>
  <c r="CT160" i="13" a="1"/>
  <c r="CT160" i="13" s="1"/>
  <c r="BO160" i="13" a="1"/>
  <c r="BO160" i="13" s="1"/>
  <c r="CB160" i="13" a="1"/>
  <c r="CB160" i="13" s="1"/>
  <c r="CO160" i="13" a="1"/>
  <c r="CO160" i="13" s="1"/>
  <c r="DB160" i="13" a="1"/>
  <c r="DB160" i="13" s="1"/>
  <c r="BH177" i="13" a="1"/>
  <c r="BH177" i="13" s="1"/>
  <c r="BU177" i="13" a="1"/>
  <c r="BU177" i="13" s="1"/>
  <c r="CU177" i="13" a="1"/>
  <c r="CU177" i="13" s="1"/>
  <c r="CH177" i="13" a="1"/>
  <c r="CH177" i="13" s="1"/>
  <c r="BL176" i="13" a="1"/>
  <c r="BL176" i="13" s="1"/>
  <c r="BY176" i="13" a="1"/>
  <c r="BY176" i="13" s="1"/>
  <c r="CL176" i="13" a="1"/>
  <c r="CL176" i="13" s="1"/>
  <c r="CY176" i="13" a="1"/>
  <c r="CY176" i="13" s="1"/>
  <c r="CD176" i="13" a="1"/>
  <c r="CD176" i="13" s="1"/>
  <c r="CQ176" i="13" a="1"/>
  <c r="CQ176" i="13" s="1"/>
  <c r="BU175" i="13" a="1"/>
  <c r="BU175" i="13" s="1"/>
  <c r="BH175" i="13" a="1"/>
  <c r="BH175" i="13" s="1"/>
  <c r="CH175" i="13" a="1"/>
  <c r="CH175" i="13" s="1"/>
  <c r="CU175" i="13" a="1"/>
  <c r="CU175" i="13" s="1"/>
  <c r="BL174" i="13" a="1"/>
  <c r="BL174" i="13" s="1"/>
  <c r="CY174" i="13" a="1"/>
  <c r="CY174" i="13" s="1"/>
  <c r="CL174" i="13" a="1"/>
  <c r="CL174" i="13" s="1"/>
  <c r="BY174" i="13" a="1"/>
  <c r="BY174" i="13" s="1"/>
  <c r="CQ174" i="13" a="1"/>
  <c r="CQ174" i="13" s="1"/>
  <c r="CD174" i="13" a="1"/>
  <c r="CD174" i="13" s="1"/>
  <c r="CU173" i="13" a="1"/>
  <c r="CU173" i="13" s="1"/>
  <c r="BH173" i="13" a="1"/>
  <c r="BH173" i="13" s="1"/>
  <c r="BU173" i="13" a="1"/>
  <c r="BU173" i="13" s="1"/>
  <c r="CH173" i="13" a="1"/>
  <c r="CH173" i="13" s="1"/>
  <c r="CL172" i="13" a="1"/>
  <c r="CL172" i="13" s="1"/>
  <c r="CY172" i="13" a="1"/>
  <c r="CY172" i="13" s="1"/>
  <c r="BL172" i="13" a="1"/>
  <c r="BL172" i="13" s="1"/>
  <c r="BY172" i="13" a="1"/>
  <c r="BY172" i="13" s="1"/>
  <c r="CD172" i="13" a="1"/>
  <c r="CD172" i="13" s="1"/>
  <c r="CQ172" i="13" a="1"/>
  <c r="CQ172" i="13" s="1"/>
  <c r="BU171" i="13" a="1"/>
  <c r="BU171" i="13" s="1"/>
  <c r="CH171" i="13" a="1"/>
  <c r="CH171" i="13" s="1"/>
  <c r="CU171" i="13" a="1"/>
  <c r="CU171" i="13" s="1"/>
  <c r="BH171" i="13" a="1"/>
  <c r="BH171" i="13" s="1"/>
  <c r="CY170" i="13" a="1"/>
  <c r="CY170" i="13" s="1"/>
  <c r="BY170" i="13" a="1"/>
  <c r="BY170" i="13" s="1"/>
  <c r="CL170" i="13" a="1"/>
  <c r="CL170" i="13" s="1"/>
  <c r="BL170" i="13" a="1"/>
  <c r="BL170" i="13" s="1"/>
  <c r="CQ170" i="13" a="1"/>
  <c r="CQ170" i="13" s="1"/>
  <c r="CD170" i="13" a="1"/>
  <c r="CD170" i="13" s="1"/>
  <c r="BU169" i="13" a="1"/>
  <c r="BU169" i="13" s="1"/>
  <c r="CH169" i="13" a="1"/>
  <c r="CH169" i="13" s="1"/>
  <c r="CU169" i="13" a="1"/>
  <c r="CU169" i="13" s="1"/>
  <c r="BH169" i="13" a="1"/>
  <c r="BH169" i="13" s="1"/>
  <c r="BL168" i="13" a="1"/>
  <c r="BL168" i="13" s="1"/>
  <c r="BY168" i="13" a="1"/>
  <c r="BY168" i="13" s="1"/>
  <c r="CL168" i="13" a="1"/>
  <c r="CL168" i="13" s="1"/>
  <c r="CY168" i="13" a="1"/>
  <c r="CY168" i="13" s="1"/>
  <c r="CD168" i="13" a="1"/>
  <c r="CD168" i="13" s="1"/>
  <c r="CQ168" i="13" a="1"/>
  <c r="CQ168" i="13" s="1"/>
  <c r="BH167" i="13" a="1"/>
  <c r="BH167" i="13" s="1"/>
  <c r="BU167" i="13" a="1"/>
  <c r="BU167" i="13" s="1"/>
  <c r="CH167" i="13" a="1"/>
  <c r="CH167" i="13" s="1"/>
  <c r="CU167" i="13" a="1"/>
  <c r="CU167" i="13" s="1"/>
  <c r="BL166" i="13" a="1"/>
  <c r="BL166" i="13" s="1"/>
  <c r="BY166" i="13" a="1"/>
  <c r="BY166" i="13" s="1"/>
  <c r="CL166" i="13" a="1"/>
  <c r="CL166" i="13" s="1"/>
  <c r="CY166" i="13" a="1"/>
  <c r="CY166" i="13" s="1"/>
  <c r="CD166" i="13" a="1"/>
  <c r="CD166" i="13" s="1"/>
  <c r="CQ166" i="13" a="1"/>
  <c r="CQ166" i="13" s="1"/>
  <c r="CH165" i="13" a="1"/>
  <c r="CH165" i="13" s="1"/>
  <c r="CU165" i="13" a="1"/>
  <c r="CU165" i="13" s="1"/>
  <c r="BH165" i="13" a="1"/>
  <c r="BH165" i="13" s="1"/>
  <c r="BU165" i="13" a="1"/>
  <c r="BU165" i="13" s="1"/>
  <c r="BY164" i="13" a="1"/>
  <c r="BY164" i="13" s="1"/>
  <c r="CL164" i="13" a="1"/>
  <c r="CL164" i="13" s="1"/>
  <c r="CY164" i="13" a="1"/>
  <c r="CY164" i="13" s="1"/>
  <c r="BL164" i="13" a="1"/>
  <c r="BL164" i="13" s="1"/>
  <c r="CD164" i="13" a="1"/>
  <c r="CD164" i="13" s="1"/>
  <c r="CQ164" i="13" a="1"/>
  <c r="CQ164" i="13" s="1"/>
  <c r="BH163" i="13" a="1"/>
  <c r="BH163" i="13" s="1"/>
  <c r="BU163" i="13" a="1"/>
  <c r="BU163" i="13" s="1"/>
  <c r="CH163" i="13" a="1"/>
  <c r="CH163" i="13" s="1"/>
  <c r="CU163" i="13" a="1"/>
  <c r="CU163" i="13" s="1"/>
  <c r="BL162" i="13" a="1"/>
  <c r="BL162" i="13" s="1"/>
  <c r="BY162" i="13" a="1"/>
  <c r="BY162" i="13" s="1"/>
  <c r="CL162" i="13" a="1"/>
  <c r="CL162" i="13" s="1"/>
  <c r="CY162" i="13" a="1"/>
  <c r="CY162" i="13" s="1"/>
  <c r="CD162" i="13" a="1"/>
  <c r="CD162" i="13" s="1"/>
  <c r="CQ162" i="13" a="1"/>
  <c r="CQ162" i="13" s="1"/>
  <c r="BH161" i="13" a="1"/>
  <c r="BH161" i="13" s="1"/>
  <c r="BU161" i="13" a="1"/>
  <c r="BU161" i="13" s="1"/>
  <c r="CH161" i="13" a="1"/>
  <c r="CH161" i="13" s="1"/>
  <c r="CU161" i="13" a="1"/>
  <c r="CU161" i="13" s="1"/>
  <c r="BG179" i="13" a="1"/>
  <c r="BG179" i="13" s="1"/>
  <c r="CT179" i="13" a="1"/>
  <c r="CT179" i="13" s="1"/>
  <c r="BT179" i="13" a="1"/>
  <c r="BT179" i="13" s="1"/>
  <c r="CG179" i="13" a="1"/>
  <c r="CG179" i="13" s="1"/>
  <c r="BO179" i="13" a="1"/>
  <c r="BO179" i="13" s="1"/>
  <c r="CB179" i="13" a="1"/>
  <c r="CB179" i="13" s="1"/>
  <c r="CO179" i="13" a="1"/>
  <c r="CO179" i="13" s="1"/>
  <c r="DB179" i="13" a="1"/>
  <c r="DB179" i="13" s="1"/>
  <c r="CX180" i="13" a="1"/>
  <c r="CX180" i="13" s="1"/>
  <c r="CK180" i="13" a="1"/>
  <c r="CK180" i="13" s="1"/>
  <c r="BT181" i="13" a="1"/>
  <c r="BT181" i="13" s="1"/>
  <c r="BG181" i="13" a="1"/>
  <c r="BG181" i="13" s="1"/>
  <c r="CG181" i="13" a="1"/>
  <c r="CG181" i="13" s="1"/>
  <c r="CT181" i="13" a="1"/>
  <c r="CT181" i="13" s="1"/>
  <c r="CB181" i="13" a="1"/>
  <c r="CB181" i="13" s="1"/>
  <c r="BO181" i="13" a="1"/>
  <c r="BO181" i="13" s="1"/>
  <c r="CO181" i="13" a="1"/>
  <c r="CO181" i="13" s="1"/>
  <c r="DB181" i="13" a="1"/>
  <c r="DB181" i="13" s="1"/>
  <c r="CK182" i="13" a="1"/>
  <c r="CK182" i="13" s="1"/>
  <c r="CX182" i="13" a="1"/>
  <c r="CX182" i="13" s="1"/>
  <c r="BG183" i="13" a="1"/>
  <c r="BG183" i="13" s="1"/>
  <c r="BT183" i="13" a="1"/>
  <c r="BT183" i="13" s="1"/>
  <c r="CT183" i="13" a="1"/>
  <c r="CT183" i="13" s="1"/>
  <c r="CG183" i="13" a="1"/>
  <c r="CG183" i="13" s="1"/>
  <c r="BO183" i="13" a="1"/>
  <c r="BO183" i="13" s="1"/>
  <c r="CB183" i="13" a="1"/>
  <c r="CB183" i="13" s="1"/>
  <c r="DB183" i="13" a="1"/>
  <c r="DB183" i="13" s="1"/>
  <c r="CO183" i="13" a="1"/>
  <c r="CO183" i="13" s="1"/>
  <c r="CK184" i="13" a="1"/>
  <c r="CK184" i="13" s="1"/>
  <c r="CX184" i="13" a="1"/>
  <c r="CX184" i="13" s="1"/>
  <c r="CG185" i="13" a="1"/>
  <c r="CG185" i="13" s="1"/>
  <c r="BT185" i="13" a="1"/>
  <c r="BT185" i="13" s="1"/>
  <c r="BG185" i="13" a="1"/>
  <c r="BG185" i="13" s="1"/>
  <c r="CT185" i="13" a="1"/>
  <c r="CT185" i="13" s="1"/>
  <c r="CO185" i="13" a="1"/>
  <c r="CO185" i="13" s="1"/>
  <c r="DB185" i="13" a="1"/>
  <c r="DB185" i="13" s="1"/>
  <c r="CB185" i="13" a="1"/>
  <c r="CB185" i="13" s="1"/>
  <c r="BO185" i="13" a="1"/>
  <c r="BO185" i="13" s="1"/>
  <c r="CX186" i="13" a="1"/>
  <c r="CX186" i="13" s="1"/>
  <c r="CK186" i="13" a="1"/>
  <c r="CK186" i="13" s="1"/>
  <c r="BT187" i="13" a="1"/>
  <c r="BT187" i="13" s="1"/>
  <c r="CG187" i="13" a="1"/>
  <c r="CG187" i="13" s="1"/>
  <c r="CT187" i="13" a="1"/>
  <c r="CT187" i="13" s="1"/>
  <c r="BG187" i="13" a="1"/>
  <c r="BG187" i="13" s="1"/>
  <c r="CB187" i="13" a="1"/>
  <c r="CB187" i="13" s="1"/>
  <c r="BO187" i="13" a="1"/>
  <c r="BO187" i="13" s="1"/>
  <c r="DB187" i="13" a="1"/>
  <c r="DB187" i="13" s="1"/>
  <c r="CO187" i="13" a="1"/>
  <c r="CO187" i="13" s="1"/>
  <c r="CX188" i="13" a="1"/>
  <c r="CX188" i="13" s="1"/>
  <c r="CK188" i="13" a="1"/>
  <c r="CK188" i="13" s="1"/>
  <c r="BG189" i="13" a="1"/>
  <c r="BG189" i="13" s="1"/>
  <c r="BT189" i="13" a="1"/>
  <c r="BT189" i="13" s="1"/>
  <c r="CT189" i="13" a="1"/>
  <c r="CT189" i="13" s="1"/>
  <c r="CG189" i="13" a="1"/>
  <c r="CG189" i="13" s="1"/>
  <c r="BO189" i="13" a="1"/>
  <c r="BO189" i="13" s="1"/>
  <c r="CB189" i="13" a="1"/>
  <c r="CB189" i="13" s="1"/>
  <c r="DB189" i="13" a="1"/>
  <c r="DB189" i="13" s="1"/>
  <c r="CO189" i="13" a="1"/>
  <c r="CO189" i="13" s="1"/>
  <c r="CK190" i="13" a="1"/>
  <c r="CK190" i="13" s="1"/>
  <c r="CX190" i="13" a="1"/>
  <c r="CX190" i="13" s="1"/>
  <c r="BG191" i="13" a="1"/>
  <c r="BG191" i="13" s="1"/>
  <c r="BT191" i="13" a="1"/>
  <c r="BT191" i="13" s="1"/>
  <c r="CG191" i="13" a="1"/>
  <c r="CG191" i="13" s="1"/>
  <c r="CT191" i="13" a="1"/>
  <c r="CT191" i="13" s="1"/>
  <c r="BO191" i="13" a="1"/>
  <c r="BO191" i="13" s="1"/>
  <c r="CB191" i="13" a="1"/>
  <c r="CB191" i="13" s="1"/>
  <c r="CO191" i="13" a="1"/>
  <c r="CO191" i="13" s="1"/>
  <c r="DB191" i="13" a="1"/>
  <c r="DB191" i="13" s="1"/>
  <c r="CK192" i="13" a="1"/>
  <c r="CK192" i="13" s="1"/>
  <c r="CX192" i="13" a="1"/>
  <c r="CX192" i="13" s="1"/>
  <c r="CG193" i="13" a="1"/>
  <c r="CG193" i="13" s="1"/>
  <c r="BT193" i="13" a="1"/>
  <c r="BT193" i="13" s="1"/>
  <c r="BG193" i="13" a="1"/>
  <c r="BG193" i="13" s="1"/>
  <c r="CT193" i="13" a="1"/>
  <c r="CT193" i="13" s="1"/>
  <c r="CO193" i="13" a="1"/>
  <c r="CO193" i="13" s="1"/>
  <c r="CB193" i="13" a="1"/>
  <c r="CB193" i="13" s="1"/>
  <c r="BO193" i="13" a="1"/>
  <c r="BO193" i="13" s="1"/>
  <c r="DB193" i="13" a="1"/>
  <c r="DB193" i="13" s="1"/>
  <c r="CX194" i="13" a="1"/>
  <c r="CX194" i="13" s="1"/>
  <c r="CK194" i="13" a="1"/>
  <c r="CK194" i="13" s="1"/>
  <c r="BT195" i="13" a="1"/>
  <c r="BT195" i="13" s="1"/>
  <c r="BG195" i="13" a="1"/>
  <c r="BG195" i="13" s="1"/>
  <c r="CT195" i="13" a="1"/>
  <c r="CT195" i="13" s="1"/>
  <c r="CG195" i="13" a="1"/>
  <c r="CG195" i="13" s="1"/>
  <c r="BO195" i="13" a="1"/>
  <c r="BO195" i="13" s="1"/>
  <c r="CB195" i="13" a="1"/>
  <c r="CB195" i="13" s="1"/>
  <c r="CO195" i="13" a="1"/>
  <c r="CO195" i="13" s="1"/>
  <c r="DB195" i="13" a="1"/>
  <c r="DB195" i="13" s="1"/>
  <c r="CK196" i="13" a="1"/>
  <c r="CK196" i="13" s="1"/>
  <c r="CX196" i="13" a="1"/>
  <c r="CX196" i="13" s="1"/>
  <c r="CG198" i="13" a="1"/>
  <c r="CG198" i="13" s="1"/>
  <c r="CT198" i="13" a="1"/>
  <c r="CT198" i="13" s="1"/>
  <c r="BG198" i="13" a="1"/>
  <c r="BG198" i="13" s="1"/>
  <c r="BT198" i="13" a="1"/>
  <c r="BT198" i="13" s="1"/>
  <c r="CO198" i="13" a="1"/>
  <c r="CO198" i="13" s="1"/>
  <c r="DB198" i="13" a="1"/>
  <c r="DB198" i="13" s="1"/>
  <c r="BO198" i="13" a="1"/>
  <c r="BO198" i="13" s="1"/>
  <c r="CB198" i="13" a="1"/>
  <c r="CB198" i="13" s="1"/>
  <c r="CX199" i="13" a="1"/>
  <c r="CX199" i="13" s="1"/>
  <c r="BK199" i="13" a="1"/>
  <c r="BK199" i="13" s="1"/>
  <c r="BX199" i="13" a="1"/>
  <c r="BX199" i="13" s="1"/>
  <c r="CK199" i="13" a="1"/>
  <c r="CK199" i="13" s="1"/>
  <c r="BT200" i="13" a="1"/>
  <c r="BT200" i="13" s="1"/>
  <c r="CG200" i="13" a="1"/>
  <c r="CG200" i="13" s="1"/>
  <c r="BG200" i="13" a="1"/>
  <c r="BG200" i="13" s="1"/>
  <c r="CT200" i="13" a="1"/>
  <c r="CT200" i="13" s="1"/>
  <c r="BO200" i="13" a="1"/>
  <c r="BO200" i="13" s="1"/>
  <c r="CO200" i="13" a="1"/>
  <c r="CO200" i="13" s="1"/>
  <c r="CB200" i="13" a="1"/>
  <c r="CB200" i="13" s="1"/>
  <c r="DB200" i="13" a="1"/>
  <c r="DB200" i="13" s="1"/>
  <c r="BK201" i="13" a="1"/>
  <c r="BK201" i="13" s="1"/>
  <c r="BX201" i="13" a="1"/>
  <c r="BX201" i="13" s="1"/>
  <c r="CK201" i="13" a="1"/>
  <c r="CK201" i="13" s="1"/>
  <c r="CX201" i="13" a="1"/>
  <c r="CX201" i="13" s="1"/>
  <c r="BT202" i="13" a="1"/>
  <c r="BT202" i="13" s="1"/>
  <c r="CG202" i="13" a="1"/>
  <c r="CG202" i="13" s="1"/>
  <c r="CT202" i="13" a="1"/>
  <c r="CT202" i="13" s="1"/>
  <c r="BG202" i="13" a="1"/>
  <c r="BG202" i="13" s="1"/>
  <c r="CB202" i="13" a="1"/>
  <c r="CB202" i="13" s="1"/>
  <c r="BO202" i="13" a="1"/>
  <c r="BO202" i="13" s="1"/>
  <c r="DB202" i="13" a="1"/>
  <c r="DB202" i="13" s="1"/>
  <c r="CO202" i="13" a="1"/>
  <c r="CO202" i="13" s="1"/>
  <c r="BK203" i="13" a="1"/>
  <c r="BK203" i="13" s="1"/>
  <c r="CK203" i="13" a="1"/>
  <c r="CK203" i="13" s="1"/>
  <c r="BX203" i="13" a="1"/>
  <c r="BX203" i="13" s="1"/>
  <c r="CX203" i="13" a="1"/>
  <c r="CX203" i="13" s="1"/>
  <c r="BG204" i="13" a="1"/>
  <c r="BG204" i="13" s="1"/>
  <c r="BT204" i="13" a="1"/>
  <c r="BT204" i="13" s="1"/>
  <c r="CG204" i="13" a="1"/>
  <c r="CG204" i="13" s="1"/>
  <c r="CT204" i="13" a="1"/>
  <c r="CT204" i="13" s="1"/>
  <c r="BO204" i="13" a="1"/>
  <c r="BO204" i="13" s="1"/>
  <c r="CB204" i="13" a="1"/>
  <c r="CB204" i="13" s="1"/>
  <c r="DB204" i="13" a="1"/>
  <c r="DB204" i="13" s="1"/>
  <c r="CO204" i="13" a="1"/>
  <c r="CO204" i="13" s="1"/>
  <c r="BK205" i="13" a="1"/>
  <c r="BK205" i="13" s="1"/>
  <c r="CK205" i="13" a="1"/>
  <c r="CK205" i="13" s="1"/>
  <c r="BX205" i="13" a="1"/>
  <c r="BX205" i="13" s="1"/>
  <c r="CX205" i="13" a="1"/>
  <c r="CX205" i="13" s="1"/>
  <c r="BG206" i="13" a="1"/>
  <c r="BG206" i="13" s="1"/>
  <c r="CG206" i="13" a="1"/>
  <c r="CG206" i="13" s="1"/>
  <c r="CT206" i="13" a="1"/>
  <c r="CT206" i="13" s="1"/>
  <c r="BT206" i="13" a="1"/>
  <c r="BT206" i="13" s="1"/>
  <c r="BO206" i="13" a="1"/>
  <c r="BO206" i="13" s="1"/>
  <c r="DB206" i="13" a="1"/>
  <c r="DB206" i="13" s="1"/>
  <c r="CO206" i="13" a="1"/>
  <c r="CO206" i="13" s="1"/>
  <c r="CB206" i="13" a="1"/>
  <c r="CB206" i="13" s="1"/>
  <c r="BK207" i="13" a="1"/>
  <c r="BK207" i="13" s="1"/>
  <c r="BX207" i="13" a="1"/>
  <c r="BX207" i="13" s="1"/>
  <c r="CK207" i="13" a="1"/>
  <c r="CK207" i="13" s="1"/>
  <c r="CX207" i="13" a="1"/>
  <c r="CX207" i="13" s="1"/>
  <c r="BG208" i="13" a="1"/>
  <c r="BG208" i="13" s="1"/>
  <c r="BT208" i="13" a="1"/>
  <c r="BT208" i="13" s="1"/>
  <c r="CG208" i="13" a="1"/>
  <c r="CG208" i="13" s="1"/>
  <c r="CT208" i="13" a="1"/>
  <c r="CT208" i="13" s="1"/>
  <c r="BO208" i="13" a="1"/>
  <c r="BO208" i="13" s="1"/>
  <c r="CB208" i="13" a="1"/>
  <c r="CB208" i="13" s="1"/>
  <c r="CO208" i="13" a="1"/>
  <c r="CO208" i="13" s="1"/>
  <c r="DB208" i="13" a="1"/>
  <c r="DB208" i="13" s="1"/>
  <c r="BK209" i="13" a="1"/>
  <c r="BK209" i="13" s="1"/>
  <c r="BX209" i="13" a="1"/>
  <c r="BX209" i="13" s="1"/>
  <c r="CK209" i="13" a="1"/>
  <c r="CK209" i="13" s="1"/>
  <c r="CX209" i="13" a="1"/>
  <c r="CX209" i="13" s="1"/>
  <c r="BT210" i="13" a="1"/>
  <c r="BT210" i="13" s="1"/>
  <c r="CG210" i="13" a="1"/>
  <c r="CG210" i="13" s="1"/>
  <c r="CT210" i="13" a="1"/>
  <c r="CT210" i="13" s="1"/>
  <c r="BG210" i="13" a="1"/>
  <c r="BG210" i="13" s="1"/>
  <c r="CB210" i="13" a="1"/>
  <c r="CB210" i="13" s="1"/>
  <c r="CO210" i="13" a="1"/>
  <c r="CO210" i="13" s="1"/>
  <c r="DB210" i="13" a="1"/>
  <c r="DB210" i="13" s="1"/>
  <c r="BO210" i="13" a="1"/>
  <c r="BO210" i="13" s="1"/>
  <c r="BK211" i="13" a="1"/>
  <c r="BK211" i="13" s="1"/>
  <c r="CK211" i="13" a="1"/>
  <c r="CK211" i="13" s="1"/>
  <c r="CX211" i="13" a="1"/>
  <c r="CX211" i="13" s="1"/>
  <c r="BX211" i="13" a="1"/>
  <c r="BX211" i="13" s="1"/>
  <c r="BT212" i="13" a="1"/>
  <c r="BT212" i="13" s="1"/>
  <c r="CT212" i="13" a="1"/>
  <c r="CT212" i="13" s="1"/>
  <c r="CG212" i="13" a="1"/>
  <c r="CG212" i="13" s="1"/>
  <c r="BG212" i="13" a="1"/>
  <c r="BG212" i="13" s="1"/>
  <c r="CB212" i="13" a="1"/>
  <c r="CB212" i="13" s="1"/>
  <c r="DB212" i="13" a="1"/>
  <c r="DB212" i="13" s="1"/>
  <c r="CO212" i="13" a="1"/>
  <c r="CO212" i="13" s="1"/>
  <c r="BO212" i="13" a="1"/>
  <c r="BO212" i="13" s="1"/>
  <c r="CK213" i="13" a="1"/>
  <c r="CK213" i="13" s="1"/>
  <c r="CX213" i="13" a="1"/>
  <c r="CX213" i="13" s="1"/>
  <c r="BK213" i="13" a="1"/>
  <c r="BK213" i="13" s="1"/>
  <c r="BX213" i="13" a="1"/>
  <c r="BX213" i="13" s="1"/>
  <c r="CT214" i="13" a="1"/>
  <c r="CT214" i="13" s="1"/>
  <c r="BG214" i="13" a="1"/>
  <c r="BG214" i="13" s="1"/>
  <c r="CG214" i="13" a="1"/>
  <c r="CG214" i="13" s="1"/>
  <c r="BT214" i="13" a="1"/>
  <c r="BT214" i="13" s="1"/>
  <c r="DB214" i="13" a="1"/>
  <c r="DB214" i="13" s="1"/>
  <c r="BO214" i="13" a="1"/>
  <c r="BO214" i="13" s="1"/>
  <c r="CB214" i="13" a="1"/>
  <c r="CB214" i="13" s="1"/>
  <c r="CO214" i="13" a="1"/>
  <c r="CO214" i="13" s="1"/>
  <c r="BK215" i="13" a="1"/>
  <c r="BK215" i="13" s="1"/>
  <c r="BX215" i="13" a="1"/>
  <c r="BX215" i="13" s="1"/>
  <c r="CX215" i="13" a="1"/>
  <c r="CX215" i="13" s="1"/>
  <c r="CK215" i="13" a="1"/>
  <c r="CK215" i="13" s="1"/>
  <c r="CT217" i="13" a="1"/>
  <c r="CT217" i="13" s="1"/>
  <c r="BG217" i="13" a="1"/>
  <c r="BG217" i="13" s="1"/>
  <c r="BT217" i="13" a="1"/>
  <c r="BT217" i="13" s="1"/>
  <c r="CG217" i="13" a="1"/>
  <c r="CG217" i="13" s="1"/>
  <c r="DB217" i="13" a="1"/>
  <c r="DB217" i="13" s="1"/>
  <c r="BO217" i="13" a="1"/>
  <c r="BO217" i="13" s="1"/>
  <c r="CB217" i="13" a="1"/>
  <c r="CB217" i="13" s="1"/>
  <c r="CO217" i="13" a="1"/>
  <c r="CO217" i="13" s="1"/>
  <c r="CK218" i="13" a="1"/>
  <c r="CK218" i="13" s="1"/>
  <c r="CX218" i="13" a="1"/>
  <c r="CX218" i="13" s="1"/>
  <c r="BG219" i="13" a="1"/>
  <c r="BG219" i="13" s="1"/>
  <c r="CG219" i="13" a="1"/>
  <c r="CG219" i="13" s="1"/>
  <c r="BT219" i="13" a="1"/>
  <c r="BT219" i="13" s="1"/>
  <c r="CT219" i="13" a="1"/>
  <c r="CT219" i="13" s="1"/>
  <c r="BO219" i="13" a="1"/>
  <c r="BO219" i="13" s="1"/>
  <c r="CO219" i="13" a="1"/>
  <c r="CO219" i="13" s="1"/>
  <c r="CB219" i="13" a="1"/>
  <c r="CB219" i="13" s="1"/>
  <c r="DB219" i="13" a="1"/>
  <c r="DB219" i="13" s="1"/>
  <c r="CX220" i="13" a="1"/>
  <c r="CX220" i="13" s="1"/>
  <c r="CK220" i="13" a="1"/>
  <c r="CK220" i="13" s="1"/>
  <c r="BG221" i="13" a="1"/>
  <c r="BG221" i="13" s="1"/>
  <c r="BT221" i="13" a="1"/>
  <c r="BT221" i="13" s="1"/>
  <c r="CG221" i="13" a="1"/>
  <c r="CG221" i="13" s="1"/>
  <c r="CT221" i="13" a="1"/>
  <c r="CT221" i="13" s="1"/>
  <c r="BO221" i="13" a="1"/>
  <c r="BO221" i="13" s="1"/>
  <c r="CB221" i="13" a="1"/>
  <c r="CB221" i="13" s="1"/>
  <c r="CO221" i="13" a="1"/>
  <c r="CO221" i="13" s="1"/>
  <c r="DB221" i="13" a="1"/>
  <c r="DB221" i="13" s="1"/>
  <c r="CK222" i="13" a="1"/>
  <c r="CK222" i="13" s="1"/>
  <c r="CX222" i="13" a="1"/>
  <c r="CX222" i="13" s="1"/>
  <c r="BT223" i="13" a="1"/>
  <c r="BT223" i="13" s="1"/>
  <c r="CG223" i="13" a="1"/>
  <c r="CG223" i="13" s="1"/>
  <c r="CT223" i="13" a="1"/>
  <c r="CT223" i="13" s="1"/>
  <c r="BG223" i="13" a="1"/>
  <c r="BG223" i="13" s="1"/>
  <c r="CB223" i="13" a="1"/>
  <c r="CB223" i="13" s="1"/>
  <c r="CO223" i="13" a="1"/>
  <c r="CO223" i="13" s="1"/>
  <c r="DB223" i="13" a="1"/>
  <c r="DB223" i="13" s="1"/>
  <c r="BO223" i="13" a="1"/>
  <c r="BO223" i="13" s="1"/>
  <c r="CX224" i="13" a="1"/>
  <c r="CX224" i="13" s="1"/>
  <c r="CK224" i="13" a="1"/>
  <c r="CK224" i="13" s="1"/>
  <c r="CT225" i="13" a="1"/>
  <c r="CT225" i="13" s="1"/>
  <c r="BG225" i="13" a="1"/>
  <c r="BG225" i="13" s="1"/>
  <c r="BT225" i="13" a="1"/>
  <c r="BT225" i="13" s="1"/>
  <c r="CG225" i="13" a="1"/>
  <c r="CG225" i="13" s="1"/>
  <c r="DB225" i="13" a="1"/>
  <c r="DB225" i="13" s="1"/>
  <c r="BO225" i="13" a="1"/>
  <c r="BO225" i="13" s="1"/>
  <c r="CB225" i="13" a="1"/>
  <c r="CB225" i="13" s="1"/>
  <c r="CO225" i="13" a="1"/>
  <c r="CO225" i="13" s="1"/>
  <c r="CK226" i="13" a="1"/>
  <c r="CK226" i="13" s="1"/>
  <c r="CX226" i="13" a="1"/>
  <c r="CX226" i="13" s="1"/>
  <c r="BG227" i="13" a="1"/>
  <c r="BG227" i="13" s="1"/>
  <c r="CG227" i="13" a="1"/>
  <c r="CG227" i="13" s="1"/>
  <c r="BT227" i="13" a="1"/>
  <c r="BT227" i="13" s="1"/>
  <c r="CT227" i="13" a="1"/>
  <c r="CT227" i="13" s="1"/>
  <c r="BO227" i="13" a="1"/>
  <c r="BO227" i="13" s="1"/>
  <c r="CO227" i="13" a="1"/>
  <c r="CO227" i="13" s="1"/>
  <c r="CB227" i="13" a="1"/>
  <c r="CB227" i="13" s="1"/>
  <c r="DB227" i="13" a="1"/>
  <c r="DB227" i="13" s="1"/>
  <c r="CX228" i="13" a="1"/>
  <c r="CX228" i="13" s="1"/>
  <c r="CK228" i="13" a="1"/>
  <c r="CK228" i="13" s="1"/>
  <c r="BG229" i="13" a="1"/>
  <c r="BG229" i="13" s="1"/>
  <c r="BT229" i="13" a="1"/>
  <c r="BT229" i="13" s="1"/>
  <c r="CG229" i="13" a="1"/>
  <c r="CG229" i="13" s="1"/>
  <c r="CT229" i="13" a="1"/>
  <c r="CT229" i="13" s="1"/>
  <c r="BO229" i="13" a="1"/>
  <c r="BO229" i="13" s="1"/>
  <c r="CB229" i="13" a="1"/>
  <c r="CB229" i="13" s="1"/>
  <c r="CO229" i="13" a="1"/>
  <c r="CO229" i="13" s="1"/>
  <c r="DB229" i="13" a="1"/>
  <c r="DB229" i="13" s="1"/>
  <c r="CK230" i="13" a="1"/>
  <c r="CK230" i="13" s="1"/>
  <c r="CX230" i="13" a="1"/>
  <c r="CX230" i="13" s="1"/>
  <c r="BT231" i="13" a="1"/>
  <c r="BT231" i="13" s="1"/>
  <c r="CT231" i="13" a="1"/>
  <c r="CT231" i="13" s="1"/>
  <c r="CG231" i="13" a="1"/>
  <c r="CG231" i="13" s="1"/>
  <c r="BG231" i="13" a="1"/>
  <c r="BG231" i="13" s="1"/>
  <c r="CB231" i="13" a="1"/>
  <c r="CB231" i="13" s="1"/>
  <c r="DB231" i="13" a="1"/>
  <c r="DB231" i="13" s="1"/>
  <c r="CO231" i="13" a="1"/>
  <c r="CO231" i="13" s="1"/>
  <c r="BO231" i="13" a="1"/>
  <c r="BO231" i="13" s="1"/>
  <c r="CK232" i="13" a="1"/>
  <c r="CK232" i="13" s="1"/>
  <c r="CX232" i="13" a="1"/>
  <c r="CX232" i="13" s="1"/>
  <c r="CT233" i="13" a="1"/>
  <c r="CT233" i="13" s="1"/>
  <c r="BG233" i="13" a="1"/>
  <c r="BG233" i="13" s="1"/>
  <c r="CG233" i="13" a="1"/>
  <c r="CG233" i="13" s="1"/>
  <c r="BT233" i="13" a="1"/>
  <c r="BT233" i="13" s="1"/>
  <c r="BO233" i="13" a="1"/>
  <c r="BO233" i="13" s="1"/>
  <c r="CB233" i="13" a="1"/>
  <c r="CB233" i="13" s="1"/>
  <c r="CO233" i="13" a="1"/>
  <c r="CO233" i="13" s="1"/>
  <c r="DB233" i="13" a="1"/>
  <c r="DB233" i="13" s="1"/>
  <c r="CK234" i="13" a="1"/>
  <c r="CK234" i="13" s="1"/>
  <c r="CX234" i="13" a="1"/>
  <c r="CX234" i="13" s="1"/>
  <c r="CG236" i="13" a="1"/>
  <c r="CG236" i="13" s="1"/>
  <c r="CT236" i="13" a="1"/>
  <c r="CT236" i="13" s="1"/>
  <c r="CB236" i="13" a="1"/>
  <c r="CB236" i="13" s="1"/>
  <c r="CO236" i="13" a="1"/>
  <c r="CO236" i="13" s="1"/>
  <c r="DB236" i="13" a="1"/>
  <c r="DB236" i="13" s="1"/>
  <c r="BO236" i="13" a="1"/>
  <c r="BO236" i="13" s="1"/>
  <c r="CK237" i="13" a="1"/>
  <c r="CK237" i="13" s="1"/>
  <c r="CX237" i="13" a="1"/>
  <c r="CX237" i="13" s="1"/>
  <c r="BX237" i="13" a="1"/>
  <c r="BX237" i="13" s="1"/>
  <c r="BK237" i="13" a="1"/>
  <c r="BK237" i="13" s="1"/>
  <c r="CT238" i="13" a="1"/>
  <c r="CT238" i="13" s="1"/>
  <c r="CG238" i="13" a="1"/>
  <c r="CG238" i="13" s="1"/>
  <c r="DB238" i="13" a="1"/>
  <c r="DB238" i="13" s="1"/>
  <c r="BO238" i="13" a="1"/>
  <c r="BO238" i="13" s="1"/>
  <c r="CO238" i="13" a="1"/>
  <c r="CO238" i="13" s="1"/>
  <c r="CB238" i="13" a="1"/>
  <c r="CB238" i="13" s="1"/>
  <c r="BK239" i="13" a="1"/>
  <c r="BK239" i="13" s="1"/>
  <c r="BX239" i="13" a="1"/>
  <c r="BX239" i="13" s="1"/>
  <c r="CX239" i="13" a="1"/>
  <c r="CX239" i="13" s="1"/>
  <c r="CK239" i="13" a="1"/>
  <c r="CK239" i="13" s="1"/>
  <c r="CG240" i="13" a="1"/>
  <c r="CG240" i="13" s="1"/>
  <c r="CT240" i="13" a="1"/>
  <c r="CT240" i="13" s="1"/>
  <c r="BO240" i="13" a="1"/>
  <c r="BO240" i="13" s="1"/>
  <c r="CB240" i="13" a="1"/>
  <c r="CB240" i="13" s="1"/>
  <c r="CO240" i="13" a="1"/>
  <c r="CO240" i="13" s="1"/>
  <c r="DB240" i="13" a="1"/>
  <c r="DB240" i="13" s="1"/>
  <c r="BX241" i="13" a="1"/>
  <c r="BX241" i="13" s="1"/>
  <c r="CK241" i="13" a="1"/>
  <c r="CK241" i="13" s="1"/>
  <c r="CX241" i="13" a="1"/>
  <c r="CX241" i="13" s="1"/>
  <c r="BK241" i="13" a="1"/>
  <c r="BK241" i="13" s="1"/>
  <c r="CG242" i="13" a="1"/>
  <c r="CG242" i="13" s="1"/>
  <c r="CT242" i="13" a="1"/>
  <c r="CT242" i="13" s="1"/>
  <c r="CO242" i="13" a="1"/>
  <c r="CO242" i="13" s="1"/>
  <c r="DB242" i="13" a="1"/>
  <c r="DB242" i="13" s="1"/>
  <c r="BO242" i="13" a="1"/>
  <c r="BO242" i="13" s="1"/>
  <c r="CB242" i="13" a="1"/>
  <c r="CB242" i="13" s="1"/>
  <c r="CX243" i="13" a="1"/>
  <c r="CX243" i="13" s="1"/>
  <c r="BK243" i="13" a="1"/>
  <c r="BK243" i="13" s="1"/>
  <c r="BX243" i="13" a="1"/>
  <c r="BX243" i="13" s="1"/>
  <c r="CK243" i="13" a="1"/>
  <c r="CK243" i="13" s="1"/>
  <c r="CG244" i="13" a="1"/>
  <c r="CG244" i="13" s="1"/>
  <c r="CT244" i="13" a="1"/>
  <c r="CT244" i="13" s="1"/>
  <c r="BO244" i="13" a="1"/>
  <c r="BO244" i="13" s="1"/>
  <c r="CB244" i="13" a="1"/>
  <c r="CB244" i="13" s="1"/>
  <c r="CO244" i="13" a="1"/>
  <c r="CO244" i="13" s="1"/>
  <c r="DB244" i="13" a="1"/>
  <c r="DB244" i="13" s="1"/>
  <c r="BK245" i="13" a="1"/>
  <c r="BK245" i="13" s="1"/>
  <c r="BX245" i="13" a="1"/>
  <c r="BX245" i="13" s="1"/>
  <c r="CK245" i="13" a="1"/>
  <c r="CK245" i="13" s="1"/>
  <c r="CX245" i="13" a="1"/>
  <c r="CX245" i="13" s="1"/>
  <c r="CG246" i="13" a="1"/>
  <c r="CG246" i="13" s="1"/>
  <c r="CT246" i="13" a="1"/>
  <c r="CT246" i="13" s="1"/>
  <c r="BO246" i="13" a="1"/>
  <c r="BO246" i="13" s="1"/>
  <c r="CB246" i="13" a="1"/>
  <c r="CB246" i="13" s="1"/>
  <c r="CO246" i="13" a="1"/>
  <c r="CO246" i="13" s="1"/>
  <c r="DB246" i="13" a="1"/>
  <c r="DB246" i="13" s="1"/>
  <c r="BK247" i="13" a="1"/>
  <c r="BK247" i="13" s="1"/>
  <c r="BX247" i="13" a="1"/>
  <c r="BX247" i="13" s="1"/>
  <c r="CK247" i="13" a="1"/>
  <c r="CK247" i="13" s="1"/>
  <c r="CX247" i="13" a="1"/>
  <c r="CX247" i="13" s="1"/>
  <c r="CG248" i="13" a="1"/>
  <c r="CG248" i="13" s="1"/>
  <c r="CT248" i="13" a="1"/>
  <c r="CT248" i="13" s="1"/>
  <c r="BO248" i="13" a="1"/>
  <c r="BO248" i="13" s="1"/>
  <c r="CB248" i="13" a="1"/>
  <c r="CB248" i="13" s="1"/>
  <c r="CO248" i="13" a="1"/>
  <c r="CO248" i="13" s="1"/>
  <c r="DB248" i="13" a="1"/>
  <c r="DB248" i="13" s="1"/>
  <c r="BX249" i="13" a="1"/>
  <c r="BX249" i="13" s="1"/>
  <c r="CK249" i="13" a="1"/>
  <c r="CK249" i="13" s="1"/>
  <c r="CX249" i="13" a="1"/>
  <c r="CX249" i="13" s="1"/>
  <c r="BK249" i="13" a="1"/>
  <c r="BK249" i="13" s="1"/>
  <c r="CG250" i="13" a="1"/>
  <c r="CG250" i="13" s="1"/>
  <c r="CT250" i="13" a="1"/>
  <c r="CT250" i="13" s="1"/>
  <c r="CO250" i="13" a="1"/>
  <c r="CO250" i="13" s="1"/>
  <c r="DB250" i="13" a="1"/>
  <c r="DB250" i="13" s="1"/>
  <c r="BO250" i="13" a="1"/>
  <c r="BO250" i="13" s="1"/>
  <c r="CB250" i="13" a="1"/>
  <c r="CB250" i="13" s="1"/>
  <c r="CX251" i="13" a="1"/>
  <c r="CX251" i="13" s="1"/>
  <c r="BK251" i="13" a="1"/>
  <c r="BK251" i="13" s="1"/>
  <c r="BX251" i="13" a="1"/>
  <c r="BX251" i="13" s="1"/>
  <c r="CK251" i="13" a="1"/>
  <c r="CK251" i="13" s="1"/>
  <c r="CG252" i="13" a="1"/>
  <c r="CG252" i="13" s="1"/>
  <c r="CT252" i="13" a="1"/>
  <c r="CT252" i="13" s="1"/>
  <c r="BO252" i="13" a="1"/>
  <c r="BO252" i="13" s="1"/>
  <c r="CB252" i="13" a="1"/>
  <c r="CB252" i="13" s="1"/>
  <c r="CO252" i="13" a="1"/>
  <c r="CO252" i="13" s="1"/>
  <c r="DB252" i="13" a="1"/>
  <c r="DB252" i="13" s="1"/>
  <c r="BK253" i="13" a="1"/>
  <c r="BK253" i="13" s="1"/>
  <c r="BX253" i="13" a="1"/>
  <c r="BX253" i="13" s="1"/>
  <c r="CK253" i="13" a="1"/>
  <c r="CK253" i="13" s="1"/>
  <c r="CX253" i="13" a="1"/>
  <c r="CX253" i="13" s="1"/>
  <c r="BG255" i="13" a="1"/>
  <c r="BG255" i="13" s="1"/>
  <c r="BT255" i="13" a="1"/>
  <c r="BT255" i="13" s="1"/>
  <c r="CG255" i="13" a="1"/>
  <c r="CG255" i="13" s="1"/>
  <c r="CT255" i="13" a="1"/>
  <c r="CT255" i="13" s="1"/>
  <c r="BO255" i="13" a="1"/>
  <c r="BO255" i="13" s="1"/>
  <c r="CB255" i="13" a="1"/>
  <c r="CB255" i="13" s="1"/>
  <c r="CO255" i="13" a="1"/>
  <c r="CO255" i="13" s="1"/>
  <c r="DB255" i="13" a="1"/>
  <c r="DB255" i="13" s="1"/>
  <c r="BK256" i="13" a="1"/>
  <c r="BK256" i="13" s="1"/>
  <c r="BX256" i="13" a="1"/>
  <c r="BX256" i="13" s="1"/>
  <c r="CK256" i="13" a="1"/>
  <c r="CK256" i="13" s="1"/>
  <c r="CX256" i="13" a="1"/>
  <c r="CX256" i="13" s="1"/>
  <c r="BT257" i="13" a="1"/>
  <c r="BT257" i="13" s="1"/>
  <c r="CG257" i="13" a="1"/>
  <c r="CG257" i="13" s="1"/>
  <c r="CT257" i="13" a="1"/>
  <c r="CT257" i="13" s="1"/>
  <c r="BG257" i="13" a="1"/>
  <c r="BG257" i="13" s="1"/>
  <c r="CB257" i="13" a="1"/>
  <c r="CB257" i="13" s="1"/>
  <c r="CO257" i="13" a="1"/>
  <c r="CO257" i="13" s="1"/>
  <c r="DB257" i="13" a="1"/>
  <c r="DB257" i="13" s="1"/>
  <c r="BO257" i="13" a="1"/>
  <c r="BO257" i="13" s="1"/>
  <c r="CK258" i="13" a="1"/>
  <c r="CK258" i="13" s="1"/>
  <c r="CX258" i="13" a="1"/>
  <c r="CX258" i="13" s="1"/>
  <c r="BK258" i="13" a="1"/>
  <c r="BK258" i="13" s="1"/>
  <c r="BX258" i="13" a="1"/>
  <c r="BX258" i="13" s="1"/>
  <c r="CT259" i="13" a="1"/>
  <c r="CT259" i="13" s="1"/>
  <c r="BG259" i="13" a="1"/>
  <c r="BG259" i="13" s="1"/>
  <c r="CG259" i="13" a="1"/>
  <c r="CG259" i="13" s="1"/>
  <c r="BT259" i="13" a="1"/>
  <c r="BT259" i="13" s="1"/>
  <c r="DB259" i="13" a="1"/>
  <c r="DB259" i="13" s="1"/>
  <c r="BO259" i="13" a="1"/>
  <c r="BO259" i="13" s="1"/>
  <c r="CO259" i="13" a="1"/>
  <c r="CO259" i="13" s="1"/>
  <c r="CB259" i="13" a="1"/>
  <c r="CB259" i="13" s="1"/>
  <c r="BK260" i="13" a="1"/>
  <c r="BK260" i="13" s="1"/>
  <c r="BX260" i="13" a="1"/>
  <c r="BX260" i="13" s="1"/>
  <c r="CX260" i="13" a="1"/>
  <c r="CX260" i="13" s="1"/>
  <c r="CK260" i="13" a="1"/>
  <c r="CK260" i="13" s="1"/>
  <c r="BG261" i="13" a="1"/>
  <c r="BG261" i="13" s="1"/>
  <c r="BT261" i="13" a="1"/>
  <c r="BT261" i="13" s="1"/>
  <c r="CG261" i="13" a="1"/>
  <c r="CG261" i="13" s="1"/>
  <c r="CT261" i="13" a="1"/>
  <c r="CT261" i="13" s="1"/>
  <c r="BO261" i="13" a="1"/>
  <c r="BO261" i="13" s="1"/>
  <c r="CB261" i="13" a="1"/>
  <c r="CB261" i="13" s="1"/>
  <c r="CO261" i="13" a="1"/>
  <c r="CO261" i="13" s="1"/>
  <c r="DB261" i="13" a="1"/>
  <c r="DB261" i="13" s="1"/>
  <c r="BK262" i="13" a="1"/>
  <c r="BK262" i="13" s="1"/>
  <c r="BX262" i="13" a="1"/>
  <c r="BX262" i="13" s="1"/>
  <c r="CK262" i="13" a="1"/>
  <c r="CK262" i="13" s="1"/>
  <c r="CX262" i="13" a="1"/>
  <c r="CX262" i="13" s="1"/>
  <c r="BG263" i="13" a="1"/>
  <c r="BG263" i="13" s="1"/>
  <c r="BT263" i="13" a="1"/>
  <c r="BT263" i="13" s="1"/>
  <c r="CG263" i="13" a="1"/>
  <c r="CG263" i="13" s="1"/>
  <c r="CT263" i="13" a="1"/>
  <c r="CT263" i="13" s="1"/>
  <c r="CB263" i="13" a="1"/>
  <c r="CB263" i="13" s="1"/>
  <c r="CO263" i="13" a="1"/>
  <c r="CO263" i="13" s="1"/>
  <c r="DB263" i="13" a="1"/>
  <c r="DB263" i="13" s="1"/>
  <c r="BO263" i="13" a="1"/>
  <c r="BO263" i="13" s="1"/>
  <c r="CK264" i="13" a="1"/>
  <c r="CK264" i="13" s="1"/>
  <c r="CX264" i="13" a="1"/>
  <c r="CX264" i="13" s="1"/>
  <c r="BK264" i="13" a="1"/>
  <c r="BK264" i="13" s="1"/>
  <c r="BX264" i="13" a="1"/>
  <c r="BX264" i="13" s="1"/>
  <c r="CT265" i="13" a="1"/>
  <c r="CT265" i="13" s="1"/>
  <c r="BG265" i="13" a="1"/>
  <c r="BG265" i="13" s="1"/>
  <c r="BT265" i="13" a="1"/>
  <c r="BT265" i="13" s="1"/>
  <c r="CG265" i="13" a="1"/>
  <c r="CG265" i="13" s="1"/>
  <c r="DB265" i="13" a="1"/>
  <c r="DB265" i="13" s="1"/>
  <c r="BO265" i="13" a="1"/>
  <c r="BO265" i="13" s="1"/>
  <c r="CB265" i="13" a="1"/>
  <c r="CB265" i="13" s="1"/>
  <c r="CO265" i="13" a="1"/>
  <c r="CO265" i="13" s="1"/>
  <c r="BK266" i="13" a="1"/>
  <c r="BK266" i="13" s="1"/>
  <c r="BX266" i="13" a="1"/>
  <c r="BX266" i="13" s="1"/>
  <c r="CK266" i="13" a="1"/>
  <c r="CK266" i="13" s="1"/>
  <c r="CX266" i="13" a="1"/>
  <c r="CX266" i="13" s="1"/>
  <c r="BG267" i="13" a="1"/>
  <c r="BG267" i="13" s="1"/>
  <c r="BT267" i="13" a="1"/>
  <c r="BT267" i="13" s="1"/>
  <c r="CG267" i="13" a="1"/>
  <c r="CG267" i="13" s="1"/>
  <c r="CT267" i="13" a="1"/>
  <c r="CT267" i="13" s="1"/>
  <c r="BO267" i="13" a="1"/>
  <c r="BO267" i="13" s="1"/>
  <c r="CB267" i="13" a="1"/>
  <c r="CB267" i="13" s="1"/>
  <c r="CO267" i="13" a="1"/>
  <c r="CO267" i="13" s="1"/>
  <c r="DB267" i="13" a="1"/>
  <c r="DB267" i="13" s="1"/>
  <c r="BK268" i="13" a="1"/>
  <c r="BK268" i="13" s="1"/>
  <c r="BX268" i="13" a="1"/>
  <c r="BX268" i="13" s="1"/>
  <c r="CK268" i="13" a="1"/>
  <c r="CK268" i="13" s="1"/>
  <c r="CX268" i="13" a="1"/>
  <c r="CX268" i="13" s="1"/>
  <c r="BG269" i="13" a="1"/>
  <c r="BG269" i="13" s="1"/>
  <c r="BT269" i="13" a="1"/>
  <c r="BT269" i="13" s="1"/>
  <c r="CG269" i="13" a="1"/>
  <c r="CG269" i="13" s="1"/>
  <c r="CT269" i="13" a="1"/>
  <c r="CT269" i="13" s="1"/>
  <c r="BO269" i="13" a="1"/>
  <c r="BO269" i="13" s="1"/>
  <c r="CB269" i="13" a="1"/>
  <c r="CB269" i="13" s="1"/>
  <c r="CO269" i="13" a="1"/>
  <c r="CO269" i="13" s="1"/>
  <c r="DB269" i="13" a="1"/>
  <c r="DB269" i="13" s="1"/>
  <c r="BK270" i="13" a="1"/>
  <c r="BK270" i="13" s="1"/>
  <c r="BX270" i="13" a="1"/>
  <c r="BX270" i="13" s="1"/>
  <c r="CK270" i="13" a="1"/>
  <c r="CK270" i="13" s="1"/>
  <c r="CX270" i="13" a="1"/>
  <c r="CX270" i="13" s="1"/>
  <c r="BT271" i="13" a="1"/>
  <c r="BT271" i="13" s="1"/>
  <c r="CG271" i="13" a="1"/>
  <c r="CG271" i="13" s="1"/>
  <c r="CT271" i="13" a="1"/>
  <c r="CT271" i="13" s="1"/>
  <c r="BG271" i="13" a="1"/>
  <c r="BG271" i="13" s="1"/>
  <c r="CB271" i="13" a="1"/>
  <c r="CB271" i="13" s="1"/>
  <c r="CO271" i="13" a="1"/>
  <c r="CO271" i="13" s="1"/>
  <c r="DB271" i="13" a="1"/>
  <c r="DB271" i="13" s="1"/>
  <c r="BO271" i="13" a="1"/>
  <c r="BO271" i="13" s="1"/>
  <c r="CK272" i="13" a="1"/>
  <c r="CK272" i="13" s="1"/>
  <c r="CX272" i="13" a="1"/>
  <c r="CX272" i="13" s="1"/>
  <c r="BK272" i="13" a="1"/>
  <c r="BK272" i="13" s="1"/>
  <c r="BX272" i="13" a="1"/>
  <c r="BX272" i="13" s="1"/>
  <c r="BG274" i="13" a="1"/>
  <c r="BG274" i="13" s="1"/>
  <c r="BT274" i="13" a="1"/>
  <c r="BT274" i="13" s="1"/>
  <c r="CG274" i="13" a="1"/>
  <c r="CG274" i="13" s="1"/>
  <c r="CT274" i="13" a="1"/>
  <c r="CT274" i="13" s="1"/>
  <c r="BO274" i="13" a="1"/>
  <c r="BO274" i="13" s="1"/>
  <c r="CB274" i="13" a="1"/>
  <c r="CB274" i="13" s="1"/>
  <c r="CO274" i="13" a="1"/>
  <c r="CO274" i="13" s="1"/>
  <c r="DB274" i="13" a="1"/>
  <c r="DB274" i="13" s="1"/>
  <c r="BK275" i="13" a="1"/>
  <c r="BK275" i="13" s="1"/>
  <c r="BX275" i="13" a="1"/>
  <c r="BX275" i="13" s="1"/>
  <c r="CK275" i="13" a="1"/>
  <c r="CK275" i="13" s="1"/>
  <c r="CX275" i="13" a="1"/>
  <c r="CX275" i="13" s="1"/>
  <c r="BG276" i="13" a="1"/>
  <c r="BG276" i="13" s="1"/>
  <c r="BT276" i="13" a="1"/>
  <c r="BT276" i="13" s="1"/>
  <c r="CG276" i="13" a="1"/>
  <c r="CG276" i="13" s="1"/>
  <c r="CT276" i="13" a="1"/>
  <c r="CT276" i="13" s="1"/>
  <c r="BO276" i="13" a="1"/>
  <c r="BO276" i="13" s="1"/>
  <c r="CB276" i="13" a="1"/>
  <c r="CB276" i="13" s="1"/>
  <c r="CO276" i="13" a="1"/>
  <c r="CO276" i="13" s="1"/>
  <c r="DB276" i="13" a="1"/>
  <c r="DB276" i="13" s="1"/>
  <c r="BK277" i="13" a="1"/>
  <c r="BK277" i="13" s="1"/>
  <c r="BX277" i="13" a="1"/>
  <c r="BX277" i="13" s="1"/>
  <c r="CK277" i="13" a="1"/>
  <c r="CK277" i="13" s="1"/>
  <c r="CX277" i="13" a="1"/>
  <c r="CX277" i="13" s="1"/>
  <c r="BG278" i="13" a="1"/>
  <c r="BG278" i="13" s="1"/>
  <c r="BT278" i="13" a="1"/>
  <c r="BT278" i="13" s="1"/>
  <c r="CG278" i="13" a="1"/>
  <c r="CG278" i="13" s="1"/>
  <c r="CT278" i="13" a="1"/>
  <c r="CT278" i="13" s="1"/>
  <c r="BO278" i="13" a="1"/>
  <c r="BO278" i="13" s="1"/>
  <c r="CB278" i="13" a="1"/>
  <c r="CB278" i="13" s="1"/>
  <c r="CO278" i="13" a="1"/>
  <c r="CO278" i="13" s="1"/>
  <c r="DB278" i="13" a="1"/>
  <c r="DB278" i="13" s="1"/>
  <c r="BX279" i="13" a="1"/>
  <c r="BX279" i="13" s="1"/>
  <c r="CK279" i="13" a="1"/>
  <c r="CK279" i="13" s="1"/>
  <c r="CX279" i="13" a="1"/>
  <c r="CX279" i="13" s="1"/>
  <c r="BK279" i="13" a="1"/>
  <c r="BK279" i="13" s="1"/>
  <c r="CG280" i="13" a="1"/>
  <c r="CG280" i="13" s="1"/>
  <c r="CT280" i="13" a="1"/>
  <c r="CT280" i="13" s="1"/>
  <c r="BT280" i="13" a="1"/>
  <c r="BT280" i="13" s="1"/>
  <c r="BG280" i="13" a="1"/>
  <c r="BG280" i="13" s="1"/>
  <c r="CO280" i="13" a="1"/>
  <c r="CO280" i="13" s="1"/>
  <c r="DB280" i="13" a="1"/>
  <c r="DB280" i="13" s="1"/>
  <c r="CB280" i="13" a="1"/>
  <c r="CB280" i="13" s="1"/>
  <c r="BO280" i="13" a="1"/>
  <c r="BO280" i="13" s="1"/>
  <c r="CX281" i="13" a="1"/>
  <c r="CX281" i="13" s="1"/>
  <c r="BK281" i="13" a="1"/>
  <c r="BK281" i="13" s="1"/>
  <c r="CK281" i="13" a="1"/>
  <c r="CK281" i="13" s="1"/>
  <c r="BX281" i="13" a="1"/>
  <c r="BX281" i="13" s="1"/>
  <c r="BG282" i="13" a="1"/>
  <c r="BG282" i="13" s="1"/>
  <c r="BT282" i="13" a="1"/>
  <c r="BT282" i="13" s="1"/>
  <c r="CT282" i="13" a="1"/>
  <c r="CT282" i="13" s="1"/>
  <c r="CG282" i="13" a="1"/>
  <c r="CG282" i="13" s="1"/>
  <c r="BO282" i="13" a="1"/>
  <c r="BO282" i="13" s="1"/>
  <c r="CB282" i="13" a="1"/>
  <c r="CB282" i="13" s="1"/>
  <c r="DB282" i="13" a="1"/>
  <c r="DB282" i="13" s="1"/>
  <c r="CO282" i="13" a="1"/>
  <c r="CO282" i="13" s="1"/>
  <c r="BK283" i="13" a="1"/>
  <c r="BK283" i="13" s="1"/>
  <c r="BX283" i="13" a="1"/>
  <c r="BX283" i="13" s="1"/>
  <c r="CK283" i="13" a="1"/>
  <c r="CK283" i="13" s="1"/>
  <c r="CX283" i="13" a="1"/>
  <c r="CX283" i="13" s="1"/>
  <c r="BG284" i="13" a="1"/>
  <c r="BG284" i="13" s="1"/>
  <c r="BT284" i="13" a="1"/>
  <c r="BT284" i="13" s="1"/>
  <c r="CG284" i="13" a="1"/>
  <c r="CG284" i="13" s="1"/>
  <c r="CT284" i="13" a="1"/>
  <c r="CT284" i="13" s="1"/>
  <c r="BO284" i="13" a="1"/>
  <c r="BO284" i="13" s="1"/>
  <c r="CB284" i="13" a="1"/>
  <c r="CB284" i="13" s="1"/>
  <c r="CO284" i="13" a="1"/>
  <c r="CO284" i="13" s="1"/>
  <c r="DB284" i="13" a="1"/>
  <c r="DB284" i="13" s="1"/>
  <c r="BK285" i="13" a="1"/>
  <c r="BK285" i="13" s="1"/>
  <c r="BX285" i="13" a="1"/>
  <c r="BX285" i="13" s="1"/>
  <c r="CK285" i="13" a="1"/>
  <c r="CK285" i="13" s="1"/>
  <c r="CX285" i="13" a="1"/>
  <c r="CX285" i="13" s="1"/>
  <c r="CG286" i="13" a="1"/>
  <c r="CG286" i="13" s="1"/>
  <c r="CT286" i="13" a="1"/>
  <c r="CT286" i="13" s="1"/>
  <c r="BG286" i="13" a="1"/>
  <c r="BG286" i="13" s="1"/>
  <c r="BT286" i="13" a="1"/>
  <c r="BT286" i="13" s="1"/>
  <c r="CO286" i="13" a="1"/>
  <c r="CO286" i="13" s="1"/>
  <c r="DB286" i="13" a="1"/>
  <c r="DB286" i="13" s="1"/>
  <c r="BO286" i="13" a="1"/>
  <c r="BO286" i="13" s="1"/>
  <c r="CX287" i="13" a="1"/>
  <c r="CX287" i="13" s="1"/>
  <c r="BK287" i="13" a="1"/>
  <c r="BK287" i="13" s="1"/>
  <c r="BX287" i="13" a="1"/>
  <c r="BX287" i="13" s="1"/>
  <c r="CK287" i="13" a="1"/>
  <c r="CK287" i="13" s="1"/>
  <c r="BG288" i="13" a="1"/>
  <c r="BG288" i="13" s="1"/>
  <c r="BT288" i="13" a="1"/>
  <c r="BT288" i="13" s="1"/>
  <c r="CG288" i="13" a="1"/>
  <c r="CG288" i="13" s="1"/>
  <c r="CT288" i="13" a="1"/>
  <c r="CT288" i="13" s="1"/>
  <c r="BO288" i="13" a="1"/>
  <c r="BO288" i="13" s="1"/>
  <c r="CB288" i="13" a="1"/>
  <c r="CB288" i="13" s="1"/>
  <c r="CO288" i="13" a="1"/>
  <c r="CO288" i="13" s="1"/>
  <c r="DB288" i="13" a="1"/>
  <c r="DB288" i="13" s="1"/>
  <c r="BK289" i="13" a="1"/>
  <c r="BK289" i="13" s="1"/>
  <c r="BX289" i="13" a="1"/>
  <c r="BX289" i="13" s="1"/>
  <c r="CK289" i="13" a="1"/>
  <c r="CK289" i="13" s="1"/>
  <c r="CX289" i="13" a="1"/>
  <c r="CX289" i="13" s="1"/>
  <c r="BG290" i="13" a="1"/>
  <c r="BG290" i="13" s="1"/>
  <c r="BT290" i="13" a="1"/>
  <c r="BT290" i="13" s="1"/>
  <c r="CG290" i="13" a="1"/>
  <c r="CG290" i="13" s="1"/>
  <c r="CT290" i="13" a="1"/>
  <c r="CT290" i="13" s="1"/>
  <c r="BO290" i="13" a="1"/>
  <c r="BO290" i="13" s="1"/>
  <c r="CB290" i="13" a="1"/>
  <c r="CB290" i="13" s="1"/>
  <c r="CO290" i="13" a="1"/>
  <c r="CO290" i="13" s="1"/>
  <c r="DB290" i="13" a="1"/>
  <c r="DB290" i="13" s="1"/>
  <c r="BX291" i="13" a="1"/>
  <c r="BX291" i="13" s="1"/>
  <c r="CK291" i="13" a="1"/>
  <c r="CK291" i="13" s="1"/>
  <c r="CX291" i="13" a="1"/>
  <c r="CX291" i="13" s="1"/>
  <c r="BT293" i="13" a="1"/>
  <c r="BT293" i="13" s="1"/>
  <c r="CT293" i="13" a="1"/>
  <c r="CT293" i="13" s="1"/>
  <c r="BG293" i="13" a="1"/>
  <c r="BG293" i="13" s="1"/>
  <c r="CB293" i="13" a="1"/>
  <c r="CB293" i="13" s="1"/>
  <c r="DB293" i="13" a="1"/>
  <c r="DB293" i="13" s="1"/>
  <c r="CO293" i="13" a="1"/>
  <c r="CO293" i="13" s="1"/>
  <c r="CK294" i="13" a="1"/>
  <c r="CK294" i="13" s="1"/>
  <c r="CX294" i="13" a="1"/>
  <c r="CX294" i="13" s="1"/>
  <c r="CT295" i="13" a="1"/>
  <c r="CT295" i="13" s="1"/>
  <c r="BG295" i="13" a="1"/>
  <c r="BG295" i="13" s="1"/>
  <c r="BT295" i="13" a="1"/>
  <c r="BT295" i="13" s="1"/>
  <c r="CG295" i="13" a="1"/>
  <c r="CG295" i="13" s="1"/>
  <c r="DB295" i="13" a="1"/>
  <c r="DB295" i="13" s="1"/>
  <c r="BO295" i="13" a="1"/>
  <c r="BO295" i="13" s="1"/>
  <c r="CB295" i="13" a="1"/>
  <c r="CB295" i="13" s="1"/>
  <c r="CK296" i="13" a="1"/>
  <c r="CK296" i="13" s="1"/>
  <c r="CX296" i="13" a="1"/>
  <c r="CX296" i="13" s="1"/>
  <c r="BG297" i="13" a="1"/>
  <c r="BG297" i="13" s="1"/>
  <c r="CG297" i="13" a="1"/>
  <c r="CG297" i="13" s="1"/>
  <c r="CT297" i="13" a="1"/>
  <c r="CT297" i="13" s="1"/>
  <c r="BO297" i="13" a="1"/>
  <c r="BO297" i="13" s="1"/>
  <c r="CO297" i="13" a="1"/>
  <c r="CO297" i="13" s="1"/>
  <c r="DB297" i="13" a="1"/>
  <c r="DB297" i="13" s="1"/>
  <c r="CB297" i="13" a="1"/>
  <c r="CB297" i="13" s="1"/>
  <c r="CX298" i="13" a="1"/>
  <c r="CX298" i="13" s="1"/>
  <c r="BT299" i="13" a="1"/>
  <c r="BT299" i="13" s="1"/>
  <c r="CG299" i="13" a="1"/>
  <c r="CG299" i="13" s="1"/>
  <c r="CB299" i="13" a="1"/>
  <c r="CB299" i="13" s="1"/>
  <c r="CO299" i="13" a="1"/>
  <c r="CO299" i="13" s="1"/>
  <c r="CK300" i="13" a="1"/>
  <c r="CK300" i="13" s="1"/>
  <c r="CX300" i="13" a="1"/>
  <c r="CX300" i="13" s="1"/>
  <c r="BT301" i="13" a="1"/>
  <c r="BT301" i="13" s="1"/>
  <c r="CT301" i="13" a="1"/>
  <c r="CT301" i="13" s="1"/>
  <c r="BG301" i="13" a="1"/>
  <c r="BG301" i="13" s="1"/>
  <c r="CG301" i="13" a="1"/>
  <c r="CG301" i="13" s="1"/>
  <c r="CB301" i="13" a="1"/>
  <c r="CB301" i="13" s="1"/>
  <c r="DB301" i="13" a="1"/>
  <c r="DB301" i="13" s="1"/>
  <c r="BO301" i="13" a="1"/>
  <c r="BO301" i="13" s="1"/>
  <c r="CO301" i="13" a="1"/>
  <c r="CO301" i="13" s="1"/>
  <c r="CK302" i="13" a="1"/>
  <c r="CK302" i="13" s="1"/>
  <c r="CX302" i="13" a="1"/>
  <c r="CX302" i="13" s="1"/>
  <c r="CT303" i="13" a="1"/>
  <c r="CT303" i="13" s="1"/>
  <c r="BG303" i="13" a="1"/>
  <c r="BG303" i="13" s="1"/>
  <c r="CG303" i="13" a="1"/>
  <c r="CG303" i="13" s="1"/>
  <c r="BT303" i="13" a="1"/>
  <c r="BT303" i="13" s="1"/>
  <c r="DB303" i="13" a="1"/>
  <c r="DB303" i="13" s="1"/>
  <c r="BO303" i="13" a="1"/>
  <c r="BO303" i="13" s="1"/>
  <c r="CO303" i="13" a="1"/>
  <c r="CO303" i="13" s="1"/>
  <c r="CB303" i="13" a="1"/>
  <c r="CB303" i="13" s="1"/>
  <c r="BG305" i="13" a="1"/>
  <c r="BG305" i="13" s="1"/>
  <c r="CG305" i="13" a="1"/>
  <c r="CG305" i="13" s="1"/>
  <c r="BT305" i="13" a="1"/>
  <c r="BT305" i="13" s="1"/>
  <c r="CT305" i="13" a="1"/>
  <c r="CT305" i="13" s="1"/>
  <c r="BO305" i="13" a="1"/>
  <c r="BO305" i="13" s="1"/>
  <c r="CO305" i="13" a="1"/>
  <c r="CO305" i="13" s="1"/>
  <c r="CB305" i="13" a="1"/>
  <c r="CB305" i="13" s="1"/>
  <c r="DB305" i="13" a="1"/>
  <c r="DB305" i="13" s="1"/>
  <c r="CX306" i="13" a="1"/>
  <c r="CX306" i="13" s="1"/>
  <c r="CK306" i="13" a="1"/>
  <c r="CK306" i="13" s="1"/>
  <c r="BT307" i="13" a="1"/>
  <c r="BT307" i="13" s="1"/>
  <c r="CG307" i="13" a="1"/>
  <c r="CG307" i="13" s="1"/>
  <c r="CT307" i="13" a="1"/>
  <c r="CT307" i="13" s="1"/>
  <c r="CB307" i="13" a="1"/>
  <c r="CB307" i="13" s="1"/>
  <c r="CO307" i="13" a="1"/>
  <c r="CO307" i="13" s="1"/>
  <c r="DB307" i="13" a="1"/>
  <c r="DB307" i="13" s="1"/>
  <c r="CK308" i="13" a="1"/>
  <c r="CK308" i="13" s="1"/>
  <c r="CX308" i="13" a="1"/>
  <c r="CX308" i="13" s="1"/>
  <c r="CG309" i="13" a="1"/>
  <c r="CG309" i="13" s="1"/>
  <c r="CT309" i="13" a="1"/>
  <c r="CT309" i="13" s="1"/>
  <c r="CO309" i="13" a="1"/>
  <c r="CO309" i="13" s="1"/>
  <c r="DB309" i="13" a="1"/>
  <c r="DB309" i="13" s="1"/>
  <c r="BK313" i="13" a="1"/>
  <c r="BK313" i="13" s="1"/>
  <c r="BX313" i="13" a="1"/>
  <c r="BX313" i="13" s="1"/>
  <c r="BG314" i="13" a="1"/>
  <c r="BG314" i="13" s="1"/>
  <c r="BT314" i="13" a="1"/>
  <c r="BT314" i="13" s="1"/>
  <c r="CG314" i="13" a="1"/>
  <c r="CG314" i="13" s="1"/>
  <c r="BO314" i="13" a="1"/>
  <c r="BO314" i="13" s="1"/>
  <c r="CB314" i="13" a="1"/>
  <c r="CB314" i="13" s="1"/>
  <c r="CO314" i="13" a="1"/>
  <c r="CO314" i="13" s="1"/>
  <c r="BK315" i="13" a="1"/>
  <c r="BK315" i="13" s="1"/>
  <c r="BX315" i="13" a="1"/>
  <c r="BX315" i="13" s="1"/>
  <c r="CK315" i="13" a="1"/>
  <c r="CK315" i="13" s="1"/>
  <c r="CX315" i="13" a="1"/>
  <c r="CX315" i="13" s="1"/>
  <c r="BT316" i="13" a="1"/>
  <c r="BT316" i="13" s="1"/>
  <c r="CG316" i="13" a="1"/>
  <c r="CG316" i="13" s="1"/>
  <c r="CT316" i="13" a="1"/>
  <c r="CT316" i="13" s="1"/>
  <c r="CB316" i="13" a="1"/>
  <c r="CB316" i="13" s="1"/>
  <c r="CO316" i="13" a="1"/>
  <c r="CO316" i="13" s="1"/>
  <c r="DB316" i="13" a="1"/>
  <c r="DB316" i="13" s="1"/>
  <c r="CK317" i="13" a="1"/>
  <c r="CK317" i="13" s="1"/>
  <c r="CX317" i="13" a="1"/>
  <c r="CX317" i="13" s="1"/>
  <c r="BK321" i="13" a="1"/>
  <c r="BK321" i="13" s="1"/>
  <c r="BX321" i="13" a="1"/>
  <c r="BX321" i="13" s="1"/>
  <c r="BG322" i="13" a="1"/>
  <c r="BG322" i="13" s="1"/>
  <c r="BT322" i="13" a="1"/>
  <c r="BT322" i="13" s="1"/>
  <c r="CG322" i="13" a="1"/>
  <c r="CG322" i="13" s="1"/>
  <c r="BO322" i="13" a="1"/>
  <c r="BO322" i="13" s="1"/>
  <c r="CB322" i="13" a="1"/>
  <c r="CB322" i="13" s="1"/>
  <c r="CO322" i="13" a="1"/>
  <c r="CO322" i="13" s="1"/>
  <c r="BK323" i="13" a="1"/>
  <c r="BK323" i="13" s="1"/>
  <c r="BX323" i="13" a="1"/>
  <c r="BX323" i="13" s="1"/>
  <c r="CK323" i="13" a="1"/>
  <c r="CK323" i="13" s="1"/>
  <c r="CX323" i="13" a="1"/>
  <c r="CX323" i="13" s="1"/>
  <c r="BT324" i="13" a="1"/>
  <c r="BT324" i="13" s="1"/>
  <c r="CG324" i="13" a="1"/>
  <c r="CG324" i="13" s="1"/>
  <c r="CT324" i="13" a="1"/>
  <c r="CT324" i="13" s="1"/>
  <c r="CB324" i="13" a="1"/>
  <c r="CB324" i="13" s="1"/>
  <c r="CO324" i="13" a="1"/>
  <c r="CO324" i="13" s="1"/>
  <c r="DB324" i="13" a="1"/>
  <c r="DB324" i="13" s="1"/>
  <c r="DA329" i="13" a="1"/>
  <c r="DA329" i="13" s="1"/>
  <c r="CW329" i="13" a="1"/>
  <c r="CW329" i="13" s="1"/>
  <c r="CS329" i="13" a="1"/>
  <c r="CS329" i="13" s="1"/>
  <c r="CB329" i="13" a="1"/>
  <c r="CB329" i="13" s="1"/>
  <c r="BX329" i="13" a="1"/>
  <c r="BX329" i="13" s="1"/>
  <c r="BT329" i="13" a="1"/>
  <c r="BT329" i="13" s="1"/>
  <c r="CN328" i="13" a="1"/>
  <c r="CN328" i="13" s="1"/>
  <c r="CJ328" i="13" a="1"/>
  <c r="CJ328" i="13" s="1"/>
  <c r="CF328" i="13" a="1"/>
  <c r="CF328" i="13" s="1"/>
  <c r="CZ327" i="13" a="1"/>
  <c r="CZ327" i="13" s="1"/>
  <c r="CV327" i="13" a="1"/>
  <c r="CV327" i="13" s="1"/>
  <c r="CR327" i="13" a="1"/>
  <c r="CR327" i="13" s="1"/>
  <c r="CA327" i="13" a="1"/>
  <c r="CA327" i="13" s="1"/>
  <c r="BW327" i="13" a="1"/>
  <c r="BW327" i="13" s="1"/>
  <c r="BS327" i="13" a="1"/>
  <c r="BS327" i="13" s="1"/>
  <c r="CM326" i="13" a="1"/>
  <c r="CM326" i="13" s="1"/>
  <c r="CI326" i="13" a="1"/>
  <c r="CI326" i="13" s="1"/>
  <c r="CE326" i="13" a="1"/>
  <c r="CE326" i="13" s="1"/>
  <c r="CY325" i="13" a="1"/>
  <c r="CY325" i="13" s="1"/>
  <c r="CU325" i="13" a="1"/>
  <c r="CU325" i="13" s="1"/>
  <c r="CQ325" i="13" a="1"/>
  <c r="CQ325" i="13" s="1"/>
  <c r="BZ325" i="13" a="1"/>
  <c r="BZ325" i="13" s="1"/>
  <c r="BV325" i="13" a="1"/>
  <c r="BV325" i="13" s="1"/>
  <c r="BR325" i="13" a="1"/>
  <c r="BR325" i="13" s="1"/>
  <c r="CM324" i="13" a="1"/>
  <c r="CM324" i="13" s="1"/>
  <c r="CE324" i="13" a="1"/>
  <c r="CE324" i="13" s="1"/>
  <c r="BN324" i="13" a="1"/>
  <c r="BN324" i="13" s="1"/>
  <c r="BF324" i="13" a="1"/>
  <c r="BF324" i="13" s="1"/>
  <c r="CM323" i="13" a="1"/>
  <c r="CM323" i="13" s="1"/>
  <c r="CE323" i="13" a="1"/>
  <c r="CE323" i="13" s="1"/>
  <c r="BQ322" i="13" a="1"/>
  <c r="BQ322" i="13" s="1"/>
  <c r="CY321" i="13" a="1"/>
  <c r="CY321" i="13" s="1"/>
  <c r="CQ321" i="13" a="1"/>
  <c r="CQ321" i="13" s="1"/>
  <c r="DB320" i="13" a="1"/>
  <c r="DB320" i="13" s="1"/>
  <c r="CT320" i="13" a="1"/>
  <c r="CT320" i="13" s="1"/>
  <c r="BU320" i="13" a="1"/>
  <c r="BU320" i="13" s="1"/>
  <c r="BO319" i="13" a="1"/>
  <c r="BO319" i="13" s="1"/>
  <c r="BG319" i="13" a="1"/>
  <c r="BG319" i="13" s="1"/>
  <c r="CN318" i="13" a="1"/>
  <c r="CN318" i="13" s="1"/>
  <c r="CF318" i="13" a="1"/>
  <c r="CF318" i="13" s="1"/>
  <c r="BO318" i="13" a="1"/>
  <c r="BO318" i="13" s="1"/>
  <c r="BG318" i="13" a="1"/>
  <c r="BG318" i="13" s="1"/>
  <c r="CV317" i="13" a="1"/>
  <c r="CV317" i="13" s="1"/>
  <c r="BW317" i="13" a="1"/>
  <c r="BW317" i="13" s="1"/>
  <c r="CM316" i="13" a="1"/>
  <c r="CM316" i="13" s="1"/>
  <c r="CE316" i="13" a="1"/>
  <c r="CE316" i="13" s="1"/>
  <c r="BN316" i="13" a="1"/>
  <c r="BN316" i="13" s="1"/>
  <c r="BF316" i="13" a="1"/>
  <c r="BF316" i="13" s="1"/>
  <c r="CM315" i="13" a="1"/>
  <c r="CM315" i="13" s="1"/>
  <c r="CE315" i="13" a="1"/>
  <c r="CE315" i="13" s="1"/>
  <c r="BQ314" i="13" a="1"/>
  <c r="BQ314" i="13" s="1"/>
  <c r="CY313" i="13" a="1"/>
  <c r="CY313" i="13" s="1"/>
  <c r="CQ313" i="13" a="1"/>
  <c r="CQ313" i="13" s="1"/>
  <c r="DB312" i="13" a="1"/>
  <c r="DB312" i="13" s="1"/>
  <c r="CT312" i="13" a="1"/>
  <c r="CT312" i="13" s="1"/>
  <c r="BU312" i="13" a="1"/>
  <c r="BU312" i="13" s="1"/>
  <c r="CA310" i="13" a="1"/>
  <c r="CA310" i="13" s="1"/>
  <c r="BS310" i="13" a="1"/>
  <c r="BS310" i="13" s="1"/>
  <c r="BJ309" i="13" a="1"/>
  <c r="BJ309" i="13" s="1"/>
  <c r="BR308" i="13" a="1"/>
  <c r="BR308" i="13" s="1"/>
  <c r="CY307" i="13" a="1"/>
  <c r="CY307" i="13" s="1"/>
  <c r="BV306" i="13" a="1"/>
  <c r="BV306" i="13" s="1"/>
  <c r="CR303" i="13" a="1"/>
  <c r="CR303" i="13" s="1"/>
  <c r="BF299" i="13" a="1"/>
  <c r="BF299" i="13" s="1"/>
  <c r="CK298" i="13" a="1"/>
  <c r="CK298" i="13" s="1"/>
  <c r="CL295" i="13" a="1"/>
  <c r="CL295" i="13" s="1"/>
  <c r="BO293" i="13" a="1"/>
  <c r="BO293" i="13" s="1"/>
  <c r="BK291" i="13" a="1"/>
  <c r="BK291" i="13" s="1"/>
  <c r="BK173" i="13" a="1"/>
  <c r="BK173" i="13" s="1"/>
  <c r="BX173" i="13" a="1"/>
  <c r="BX173" i="13" s="1"/>
  <c r="CX173" i="13" a="1"/>
  <c r="CX173" i="13" s="1"/>
  <c r="CK173" i="13" a="1"/>
  <c r="CK173" i="13" s="1"/>
  <c r="CB166" i="13" a="1"/>
  <c r="CB166" i="13" s="1"/>
  <c r="CO166" i="13" a="1"/>
  <c r="CO166" i="13" s="1"/>
  <c r="DB166" i="13" a="1"/>
  <c r="DB166" i="13" s="1"/>
  <c r="BO166" i="13" a="1"/>
  <c r="BO166" i="13" s="1"/>
  <c r="BT162" i="13" a="1"/>
  <c r="BT162" i="13" s="1"/>
  <c r="CG162" i="13" a="1"/>
  <c r="CG162" i="13" s="1"/>
  <c r="CT162" i="13" a="1"/>
  <c r="CT162" i="13" s="1"/>
  <c r="BG162" i="13" a="1"/>
  <c r="BG162" i="13" s="1"/>
  <c r="BY183" i="13" a="1"/>
  <c r="BY183" i="13" s="1"/>
  <c r="BL183" i="13" a="1"/>
  <c r="BL183" i="13" s="1"/>
  <c r="CL183" i="13" a="1"/>
  <c r="CL183" i="13" s="1"/>
  <c r="CY183" i="13" a="1"/>
  <c r="CY183" i="13" s="1"/>
  <c r="BU188" i="13" a="1"/>
  <c r="BU188" i="13" s="1"/>
  <c r="CH188" i="13" a="1"/>
  <c r="CH188" i="13" s="1"/>
  <c r="CU188" i="13" a="1"/>
  <c r="CU188" i="13" s="1"/>
  <c r="BH188" i="13" a="1"/>
  <c r="BH188" i="13" s="1"/>
  <c r="BD193" i="13" a="1"/>
  <c r="BD193" i="13" s="1"/>
  <c r="BQ193" i="13" a="1"/>
  <c r="BQ193" i="13" s="1"/>
  <c r="CD193" i="13" a="1"/>
  <c r="CD193" i="13" s="1"/>
  <c r="CQ193" i="13" a="1"/>
  <c r="CQ193" i="13" s="1"/>
  <c r="BD198" i="13" a="1"/>
  <c r="BD198" i="13" s="1"/>
  <c r="BQ198" i="13" a="1"/>
  <c r="BQ198" i="13" s="1"/>
  <c r="CD198" i="13" a="1"/>
  <c r="CD198" i="13" s="1"/>
  <c r="CQ198" i="13" a="1"/>
  <c r="CQ198" i="13" s="1"/>
  <c r="BQ204" i="13" a="1"/>
  <c r="BQ204" i="13" s="1"/>
  <c r="CQ204" i="13" a="1"/>
  <c r="CQ204" i="13" s="1"/>
  <c r="CD204" i="13" a="1"/>
  <c r="CD204" i="13" s="1"/>
  <c r="BD204" i="13" a="1"/>
  <c r="BD204" i="13" s="1"/>
  <c r="BH211" i="13" a="1"/>
  <c r="BH211" i="13" s="1"/>
  <c r="BU211" i="13" a="1"/>
  <c r="BU211" i="13" s="1"/>
  <c r="CH211" i="13" a="1"/>
  <c r="CH211" i="13" s="1"/>
  <c r="CU211" i="13" a="1"/>
  <c r="CU211" i="13" s="1"/>
  <c r="BY217" i="13" a="1"/>
  <c r="BY217" i="13" s="1"/>
  <c r="CL217" i="13" a="1"/>
  <c r="CL217" i="13" s="1"/>
  <c r="CY217" i="13" a="1"/>
  <c r="CY217" i="13" s="1"/>
  <c r="BL217" i="13" a="1"/>
  <c r="BL217" i="13" s="1"/>
  <c r="BD223" i="13" a="1"/>
  <c r="BD223" i="13" s="1"/>
  <c r="BQ223" i="13" a="1"/>
  <c r="BQ223" i="13" s="1"/>
  <c r="CD223" i="13" a="1"/>
  <c r="CD223" i="13" s="1"/>
  <c r="CQ223" i="13" a="1"/>
  <c r="CQ223" i="13" s="1"/>
  <c r="CU228" i="13" a="1"/>
  <c r="CU228" i="13" s="1"/>
  <c r="BH228" i="13" a="1"/>
  <c r="BH228" i="13" s="1"/>
  <c r="CH228" i="13" a="1"/>
  <c r="CH228" i="13" s="1"/>
  <c r="BU228" i="13" a="1"/>
  <c r="BU228" i="13" s="1"/>
  <c r="BY233" i="13" a="1"/>
  <c r="BY233" i="13" s="1"/>
  <c r="CY233" i="13" a="1"/>
  <c r="CY233" i="13" s="1"/>
  <c r="BL233" i="13" a="1"/>
  <c r="BL233" i="13" s="1"/>
  <c r="CL233" i="13" a="1"/>
  <c r="CL233" i="13" s="1"/>
  <c r="CH239" i="13" a="1"/>
  <c r="CH239" i="13" s="1"/>
  <c r="CU239" i="13" a="1"/>
  <c r="CU239" i="13" s="1"/>
  <c r="BH239" i="13" a="1"/>
  <c r="BH239" i="13" s="1"/>
  <c r="BU239" i="13" a="1"/>
  <c r="BU239" i="13" s="1"/>
  <c r="CL244" i="13" a="1"/>
  <c r="CL244" i="13" s="1"/>
  <c r="CY244" i="13" a="1"/>
  <c r="CY244" i="13" s="1"/>
  <c r="BL244" i="13" a="1"/>
  <c r="BL244" i="13" s="1"/>
  <c r="BY244" i="13" a="1"/>
  <c r="BY244" i="13" s="1"/>
  <c r="BL250" i="13" a="1"/>
  <c r="BL250" i="13" s="1"/>
  <c r="BY250" i="13" a="1"/>
  <c r="BY250" i="13" s="1"/>
  <c r="CL250" i="13" a="1"/>
  <c r="CL250" i="13" s="1"/>
  <c r="CY250" i="13" a="1"/>
  <c r="CY250" i="13" s="1"/>
  <c r="BL255" i="13" a="1"/>
  <c r="BL255" i="13" s="1"/>
  <c r="BY255" i="13" a="1"/>
  <c r="BY255" i="13" s="1"/>
  <c r="CL255" i="13" a="1"/>
  <c r="CL255" i="13" s="1"/>
  <c r="CY255" i="13" a="1"/>
  <c r="CY255" i="13" s="1"/>
  <c r="BY259" i="13" a="1"/>
  <c r="BY259" i="13" s="1"/>
  <c r="CL259" i="13" a="1"/>
  <c r="CL259" i="13" s="1"/>
  <c r="CY259" i="13" a="1"/>
  <c r="CY259" i="13" s="1"/>
  <c r="BL259" i="13" a="1"/>
  <c r="BL259" i="13" s="1"/>
  <c r="BL263" i="13" a="1"/>
  <c r="BL263" i="13" s="1"/>
  <c r="BY263" i="13" a="1"/>
  <c r="BY263" i="13" s="1"/>
  <c r="CL263" i="13" a="1"/>
  <c r="CL263" i="13" s="1"/>
  <c r="CY263" i="13" a="1"/>
  <c r="CY263" i="13" s="1"/>
  <c r="CQ267" i="13" a="1"/>
  <c r="CQ267" i="13" s="1"/>
  <c r="BD267" i="13" a="1"/>
  <c r="BD267" i="13" s="1"/>
  <c r="BQ267" i="13" a="1"/>
  <c r="BQ267" i="13" s="1"/>
  <c r="CD267" i="13" a="1"/>
  <c r="CD267" i="13" s="1"/>
  <c r="BD271" i="13" a="1"/>
  <c r="BD271" i="13" s="1"/>
  <c r="BQ271" i="13" a="1"/>
  <c r="BQ271" i="13" s="1"/>
  <c r="CD271" i="13" a="1"/>
  <c r="CD271" i="13" s="1"/>
  <c r="CQ271" i="13" a="1"/>
  <c r="CQ271" i="13" s="1"/>
  <c r="BD276" i="13" a="1"/>
  <c r="BD276" i="13" s="1"/>
  <c r="BQ276" i="13" a="1"/>
  <c r="BQ276" i="13" s="1"/>
  <c r="CD276" i="13" a="1"/>
  <c r="CD276" i="13" s="1"/>
  <c r="CQ276" i="13" a="1"/>
  <c r="CQ276" i="13" s="1"/>
  <c r="BL280" i="13" a="1"/>
  <c r="BL280" i="13" s="1"/>
  <c r="BY280" i="13" a="1"/>
  <c r="BY280" i="13" s="1"/>
  <c r="CL280" i="13" a="1"/>
  <c r="CL280" i="13" s="1"/>
  <c r="CY280" i="13" a="1"/>
  <c r="CY280" i="13" s="1"/>
  <c r="BL284" i="13" a="1"/>
  <c r="BL284" i="13" s="1"/>
  <c r="BY284" i="13" a="1"/>
  <c r="BY284" i="13" s="1"/>
  <c r="CY284" i="13" a="1"/>
  <c r="CY284" i="13" s="1"/>
  <c r="CL284" i="13" a="1"/>
  <c r="CL284" i="13" s="1"/>
  <c r="CU287" i="13" a="1"/>
  <c r="CU287" i="13" s="1"/>
  <c r="CH287" i="13" a="1"/>
  <c r="CH287" i="13" s="1"/>
  <c r="CH291" i="13" a="1"/>
  <c r="CH291" i="13" s="1"/>
  <c r="CU291" i="13" a="1"/>
  <c r="CU291" i="13" s="1"/>
  <c r="CH296" i="13" a="1"/>
  <c r="CH296" i="13" s="1"/>
  <c r="BH296" i="13" a="1"/>
  <c r="BH296" i="13" s="1"/>
  <c r="BU296" i="13" a="1"/>
  <c r="BU296" i="13" s="1"/>
  <c r="BL299" i="13" a="1"/>
  <c r="BL299" i="13" s="1"/>
  <c r="CL299" i="13" a="1"/>
  <c r="CL299" i="13" s="1"/>
  <c r="BY299" i="13" a="1"/>
  <c r="BY299" i="13" s="1"/>
  <c r="CY299" i="13" a="1"/>
  <c r="CY299" i="13" s="1"/>
  <c r="BQ303" i="13" a="1"/>
  <c r="BQ303" i="13" s="1"/>
  <c r="CQ303" i="13" a="1"/>
  <c r="CQ303" i="13" s="1"/>
  <c r="CY305" i="13" a="1"/>
  <c r="CY305" i="13" s="1"/>
  <c r="BL305" i="13" a="1"/>
  <c r="BL305" i="13" s="1"/>
  <c r="CL305" i="13" a="1"/>
  <c r="CL305" i="13" s="1"/>
  <c r="BY305" i="13" a="1"/>
  <c r="BY305" i="13" s="1"/>
  <c r="BH308" i="13" a="1"/>
  <c r="BH308" i="13" s="1"/>
  <c r="BU308" i="13" a="1"/>
  <c r="BU308" i="13" s="1"/>
  <c r="CH308" i="13" a="1"/>
  <c r="CH308" i="13" s="1"/>
  <c r="BH315" i="13" a="1"/>
  <c r="BH315" i="13" s="1"/>
  <c r="BU315" i="13" a="1"/>
  <c r="BU315" i="13" s="1"/>
  <c r="CL316" i="13" a="1"/>
  <c r="CL316" i="13" s="1"/>
  <c r="CH319" i="13" a="1"/>
  <c r="CH319" i="13" s="1"/>
  <c r="CU319" i="13" a="1"/>
  <c r="CU319" i="13" s="1"/>
  <c r="BH323" i="13" a="1"/>
  <c r="BH323" i="13" s="1"/>
  <c r="BU323" i="13" a="1"/>
  <c r="BU323" i="13" s="1"/>
  <c r="BH160" i="13" a="1"/>
  <c r="BH160" i="13" s="1"/>
  <c r="BU160" i="13" a="1"/>
  <c r="BU160" i="13" s="1"/>
  <c r="CH160" i="13" a="1"/>
  <c r="CH160" i="13" s="1"/>
  <c r="CU160" i="13" a="1"/>
  <c r="CU160" i="13" s="1"/>
  <c r="CO177" i="13" a="1"/>
  <c r="CO177" i="13" s="1"/>
  <c r="DB177" i="13" a="1"/>
  <c r="DB177" i="13" s="1"/>
  <c r="CB177" i="13" a="1"/>
  <c r="CB177" i="13" s="1"/>
  <c r="BO177" i="13" a="1"/>
  <c r="BO177" i="13" s="1"/>
  <c r="CG177" i="13" a="1"/>
  <c r="CG177" i="13" s="1"/>
  <c r="CT177" i="13" a="1"/>
  <c r="CT177" i="13" s="1"/>
  <c r="BT177" i="13" a="1"/>
  <c r="BT177" i="13" s="1"/>
  <c r="BG177" i="13" a="1"/>
  <c r="BG177" i="13" s="1"/>
  <c r="BX176" i="13" a="1"/>
  <c r="BX176" i="13" s="1"/>
  <c r="CK176" i="13" a="1"/>
  <c r="CK176" i="13" s="1"/>
  <c r="CX176" i="13" a="1"/>
  <c r="CX176" i="13" s="1"/>
  <c r="BK176" i="13" a="1"/>
  <c r="BK176" i="13" s="1"/>
  <c r="CB175" i="13" a="1"/>
  <c r="CB175" i="13" s="1"/>
  <c r="CO175" i="13" a="1"/>
  <c r="CO175" i="13" s="1"/>
  <c r="DB175" i="13" a="1"/>
  <c r="DB175" i="13" s="1"/>
  <c r="BO175" i="13" a="1"/>
  <c r="BO175" i="13" s="1"/>
  <c r="BT175" i="13" a="1"/>
  <c r="BT175" i="13" s="1"/>
  <c r="BG175" i="13" a="1"/>
  <c r="BG175" i="13" s="1"/>
  <c r="CG175" i="13" a="1"/>
  <c r="CG175" i="13" s="1"/>
  <c r="CT175" i="13" a="1"/>
  <c r="CT175" i="13" s="1"/>
  <c r="BK174" i="13" a="1"/>
  <c r="BK174" i="13" s="1"/>
  <c r="BX174" i="13" a="1"/>
  <c r="BX174" i="13" s="1"/>
  <c r="CK174" i="13" a="1"/>
  <c r="CK174" i="13" s="1"/>
  <c r="CX174" i="13" a="1"/>
  <c r="CX174" i="13" s="1"/>
  <c r="BO173" i="13" a="1"/>
  <c r="BO173" i="13" s="1"/>
  <c r="CB173" i="13" a="1"/>
  <c r="CB173" i="13" s="1"/>
  <c r="CO173" i="13" a="1"/>
  <c r="CO173" i="13" s="1"/>
  <c r="DB173" i="13" a="1"/>
  <c r="DB173" i="13" s="1"/>
  <c r="BG173" i="13" a="1"/>
  <c r="BG173" i="13" s="1"/>
  <c r="BT173" i="13" a="1"/>
  <c r="BT173" i="13" s="1"/>
  <c r="CG173" i="13" a="1"/>
  <c r="CG173" i="13" s="1"/>
  <c r="CT173" i="13" a="1"/>
  <c r="CT173" i="13" s="1"/>
  <c r="BK172" i="13" a="1"/>
  <c r="BK172" i="13" s="1"/>
  <c r="CX172" i="13" a="1"/>
  <c r="CX172" i="13" s="1"/>
  <c r="CK172" i="13" a="1"/>
  <c r="CK172" i="13" s="1"/>
  <c r="BX172" i="13" a="1"/>
  <c r="BX172" i="13" s="1"/>
  <c r="DB171" i="13" a="1"/>
  <c r="DB171" i="13" s="1"/>
  <c r="BO171" i="13" a="1"/>
  <c r="BO171" i="13" s="1"/>
  <c r="CB171" i="13" a="1"/>
  <c r="CB171" i="13" s="1"/>
  <c r="CO171" i="13" a="1"/>
  <c r="CO171" i="13" s="1"/>
  <c r="CT171" i="13" a="1"/>
  <c r="CT171" i="13" s="1"/>
  <c r="BG171" i="13" a="1"/>
  <c r="BG171" i="13" s="1"/>
  <c r="BT171" i="13" a="1"/>
  <c r="BT171" i="13" s="1"/>
  <c r="CG171" i="13" a="1"/>
  <c r="CG171" i="13" s="1"/>
  <c r="BK170" i="13" a="1"/>
  <c r="BK170" i="13" s="1"/>
  <c r="BX170" i="13" a="1"/>
  <c r="BX170" i="13" s="1"/>
  <c r="CK170" i="13" a="1"/>
  <c r="CK170" i="13" s="1"/>
  <c r="CX170" i="13" a="1"/>
  <c r="CX170" i="13" s="1"/>
  <c r="DB169" i="13" a="1"/>
  <c r="DB169" i="13" s="1"/>
  <c r="BO169" i="13" a="1"/>
  <c r="BO169" i="13" s="1"/>
  <c r="CB169" i="13" a="1"/>
  <c r="CB169" i="13" s="1"/>
  <c r="CO169" i="13" a="1"/>
  <c r="CO169" i="13" s="1"/>
  <c r="CT169" i="13" a="1"/>
  <c r="CT169" i="13" s="1"/>
  <c r="BG169" i="13" a="1"/>
  <c r="BG169" i="13" s="1"/>
  <c r="CG169" i="13" a="1"/>
  <c r="CG169" i="13" s="1"/>
  <c r="BT169" i="13" a="1"/>
  <c r="BT169" i="13" s="1"/>
  <c r="CK168" i="13" a="1"/>
  <c r="CK168" i="13" s="1"/>
  <c r="CX168" i="13" a="1"/>
  <c r="CX168" i="13" s="1"/>
  <c r="BK168" i="13" a="1"/>
  <c r="BK168" i="13" s="1"/>
  <c r="BX168" i="13" a="1"/>
  <c r="BX168" i="13" s="1"/>
  <c r="CB167" i="13" a="1"/>
  <c r="CB167" i="13" s="1"/>
  <c r="CO167" i="13" a="1"/>
  <c r="CO167" i="13" s="1"/>
  <c r="DB167" i="13" a="1"/>
  <c r="DB167" i="13" s="1"/>
  <c r="BO167" i="13" a="1"/>
  <c r="BO167" i="13" s="1"/>
  <c r="BT167" i="13" a="1"/>
  <c r="BT167" i="13" s="1"/>
  <c r="CG167" i="13" a="1"/>
  <c r="CG167" i="13" s="1"/>
  <c r="CT167" i="13" a="1"/>
  <c r="CT167" i="13" s="1"/>
  <c r="BG167" i="13" a="1"/>
  <c r="BG167" i="13" s="1"/>
  <c r="BK166" i="13" a="1"/>
  <c r="BK166" i="13" s="1"/>
  <c r="BX166" i="13" a="1"/>
  <c r="BX166" i="13" s="1"/>
  <c r="CK166" i="13" a="1"/>
  <c r="CK166" i="13" s="1"/>
  <c r="CX166" i="13" a="1"/>
  <c r="CX166" i="13" s="1"/>
  <c r="BO165" i="13" a="1"/>
  <c r="BO165" i="13" s="1"/>
  <c r="CB165" i="13" a="1"/>
  <c r="CB165" i="13" s="1"/>
  <c r="CO165" i="13" a="1"/>
  <c r="CO165" i="13" s="1"/>
  <c r="DB165" i="13" a="1"/>
  <c r="DB165" i="13" s="1"/>
  <c r="BG165" i="13" a="1"/>
  <c r="BG165" i="13" s="1"/>
  <c r="BT165" i="13" a="1"/>
  <c r="BT165" i="13" s="1"/>
  <c r="CT165" i="13" a="1"/>
  <c r="CT165" i="13" s="1"/>
  <c r="CG165" i="13" a="1"/>
  <c r="CG165" i="13" s="1"/>
  <c r="CX164" i="13" a="1"/>
  <c r="CX164" i="13" s="1"/>
  <c r="BK164" i="13" a="1"/>
  <c r="BK164" i="13" s="1"/>
  <c r="CK164" i="13" a="1"/>
  <c r="CK164" i="13" s="1"/>
  <c r="BX164" i="13" a="1"/>
  <c r="BX164" i="13" s="1"/>
  <c r="CO163" i="13" a="1"/>
  <c r="CO163" i="13" s="1"/>
  <c r="DB163" i="13" a="1"/>
  <c r="DB163" i="13" s="1"/>
  <c r="CB163" i="13" a="1"/>
  <c r="CB163" i="13" s="1"/>
  <c r="BO163" i="13" a="1"/>
  <c r="BO163" i="13" s="1"/>
  <c r="CG163" i="13" a="1"/>
  <c r="CG163" i="13" s="1"/>
  <c r="CT163" i="13" a="1"/>
  <c r="CT163" i="13" s="1"/>
  <c r="BT163" i="13" a="1"/>
  <c r="BT163" i="13" s="1"/>
  <c r="BG163" i="13" a="1"/>
  <c r="BG163" i="13" s="1"/>
  <c r="BX162" i="13" a="1"/>
  <c r="BX162" i="13" s="1"/>
  <c r="CK162" i="13" a="1"/>
  <c r="CK162" i="13" s="1"/>
  <c r="CX162" i="13" a="1"/>
  <c r="CX162" i="13" s="1"/>
  <c r="BK162" i="13" a="1"/>
  <c r="BK162" i="13" s="1"/>
  <c r="BO161" i="13" a="1"/>
  <c r="BO161" i="13" s="1"/>
  <c r="CB161" i="13" a="1"/>
  <c r="CB161" i="13" s="1"/>
  <c r="CO161" i="13" a="1"/>
  <c r="CO161" i="13" s="1"/>
  <c r="DB161" i="13" a="1"/>
  <c r="DB161" i="13" s="1"/>
  <c r="BG161" i="13" a="1"/>
  <c r="BG161" i="13" s="1"/>
  <c r="BT161" i="13" a="1"/>
  <c r="BT161" i="13" s="1"/>
  <c r="CG161" i="13" a="1"/>
  <c r="CG161" i="13" s="1"/>
  <c r="CT161" i="13" a="1"/>
  <c r="CT161" i="13" s="1"/>
  <c r="CH179" i="13" a="1"/>
  <c r="CH179" i="13" s="1"/>
  <c r="CU179" i="13" a="1"/>
  <c r="CU179" i="13" s="1"/>
  <c r="BU179" i="13" a="1"/>
  <c r="BU179" i="13" s="1"/>
  <c r="BH179" i="13" a="1"/>
  <c r="BH179" i="13" s="1"/>
  <c r="CQ180" i="13" a="1"/>
  <c r="CQ180" i="13" s="1"/>
  <c r="CD180" i="13" a="1"/>
  <c r="CD180" i="13" s="1"/>
  <c r="BQ180" i="13" a="1"/>
  <c r="BQ180" i="13" s="1"/>
  <c r="BD180" i="13" a="1"/>
  <c r="BD180" i="13" s="1"/>
  <c r="CY180" i="13" a="1"/>
  <c r="CY180" i="13" s="1"/>
  <c r="BY180" i="13" a="1"/>
  <c r="BY180" i="13" s="1"/>
  <c r="BL180" i="13" a="1"/>
  <c r="BL180" i="13" s="1"/>
  <c r="CL180" i="13" a="1"/>
  <c r="CL180" i="13" s="1"/>
  <c r="CH181" i="13" a="1"/>
  <c r="CH181" i="13" s="1"/>
  <c r="CU181" i="13" a="1"/>
  <c r="CU181" i="13" s="1"/>
  <c r="BH181" i="13" a="1"/>
  <c r="BH181" i="13" s="1"/>
  <c r="BU181" i="13" a="1"/>
  <c r="BU181" i="13" s="1"/>
  <c r="CQ182" i="13" a="1"/>
  <c r="CQ182" i="13" s="1"/>
  <c r="BD182" i="13" a="1"/>
  <c r="BD182" i="13" s="1"/>
  <c r="CD182" i="13" a="1"/>
  <c r="CD182" i="13" s="1"/>
  <c r="BQ182" i="13" a="1"/>
  <c r="BQ182" i="13" s="1"/>
  <c r="CY182" i="13" a="1"/>
  <c r="CY182" i="13" s="1"/>
  <c r="BL182" i="13" a="1"/>
  <c r="BL182" i="13" s="1"/>
  <c r="CL182" i="13" a="1"/>
  <c r="CL182" i="13" s="1"/>
  <c r="BY182" i="13" a="1"/>
  <c r="BY182" i="13" s="1"/>
  <c r="BU183" i="13" a="1"/>
  <c r="BU183" i="13" s="1"/>
  <c r="CH183" i="13" a="1"/>
  <c r="CH183" i="13" s="1"/>
  <c r="CU183" i="13" a="1"/>
  <c r="CU183" i="13" s="1"/>
  <c r="BH183" i="13" a="1"/>
  <c r="BH183" i="13" s="1"/>
  <c r="BD184" i="13" a="1"/>
  <c r="BD184" i="13" s="1"/>
  <c r="CD184" i="13" a="1"/>
  <c r="CD184" i="13" s="1"/>
  <c r="CQ184" i="13" a="1"/>
  <c r="CQ184" i="13" s="1"/>
  <c r="BQ184" i="13" a="1"/>
  <c r="BQ184" i="13" s="1"/>
  <c r="BL184" i="13" a="1"/>
  <c r="BL184" i="13" s="1"/>
  <c r="CL184" i="13" a="1"/>
  <c r="CL184" i="13" s="1"/>
  <c r="BY184" i="13" a="1"/>
  <c r="BY184" i="13" s="1"/>
  <c r="CY184" i="13" a="1"/>
  <c r="CY184" i="13" s="1"/>
  <c r="BH185" i="13" a="1"/>
  <c r="BH185" i="13" s="1"/>
  <c r="BU185" i="13" a="1"/>
  <c r="BU185" i="13" s="1"/>
  <c r="CU185" i="13" a="1"/>
  <c r="CU185" i="13" s="1"/>
  <c r="CH185" i="13" a="1"/>
  <c r="CH185" i="13" s="1"/>
  <c r="BQ186" i="13" a="1"/>
  <c r="BQ186" i="13" s="1"/>
  <c r="CD186" i="13" a="1"/>
  <c r="CD186" i="13" s="1"/>
  <c r="CQ186" i="13" a="1"/>
  <c r="CQ186" i="13" s="1"/>
  <c r="BD186" i="13" a="1"/>
  <c r="BD186" i="13" s="1"/>
  <c r="BY186" i="13" a="1"/>
  <c r="BY186" i="13" s="1"/>
  <c r="CL186" i="13" a="1"/>
  <c r="CL186" i="13" s="1"/>
  <c r="CY186" i="13" a="1"/>
  <c r="CY186" i="13" s="1"/>
  <c r="BL186" i="13" a="1"/>
  <c r="BL186" i="13" s="1"/>
  <c r="CU187" i="13" a="1"/>
  <c r="CU187" i="13" s="1"/>
  <c r="BU187" i="13" a="1"/>
  <c r="BU187" i="13" s="1"/>
  <c r="CH187" i="13" a="1"/>
  <c r="CH187" i="13" s="1"/>
  <c r="BH187" i="13" a="1"/>
  <c r="BH187" i="13" s="1"/>
  <c r="BD188" i="13" a="1"/>
  <c r="BD188" i="13" s="1"/>
  <c r="BQ188" i="13" a="1"/>
  <c r="BQ188" i="13" s="1"/>
  <c r="CD188" i="13" a="1"/>
  <c r="CD188" i="13" s="1"/>
  <c r="CQ188" i="13" a="1"/>
  <c r="CQ188" i="13" s="1"/>
  <c r="BY188" i="13" a="1"/>
  <c r="BY188" i="13" s="1"/>
  <c r="CL188" i="13" a="1"/>
  <c r="CL188" i="13" s="1"/>
  <c r="CY188" i="13" a="1"/>
  <c r="CY188" i="13" s="1"/>
  <c r="BL188" i="13" a="1"/>
  <c r="BL188" i="13" s="1"/>
  <c r="CH189" i="13" a="1"/>
  <c r="CH189" i="13" s="1"/>
  <c r="BH189" i="13" a="1"/>
  <c r="BH189" i="13" s="1"/>
  <c r="CU189" i="13" a="1"/>
  <c r="CU189" i="13" s="1"/>
  <c r="BU189" i="13" a="1"/>
  <c r="BU189" i="13" s="1"/>
  <c r="BD190" i="13" a="1"/>
  <c r="BD190" i="13" s="1"/>
  <c r="BQ190" i="13" a="1"/>
  <c r="BQ190" i="13" s="1"/>
  <c r="CQ190" i="13" a="1"/>
  <c r="CQ190" i="13" s="1"/>
  <c r="CD190" i="13" a="1"/>
  <c r="CD190" i="13" s="1"/>
  <c r="BL190" i="13" a="1"/>
  <c r="BL190" i="13" s="1"/>
  <c r="BY190" i="13" a="1"/>
  <c r="BY190" i="13" s="1"/>
  <c r="CY190" i="13" a="1"/>
  <c r="CY190" i="13" s="1"/>
  <c r="CL190" i="13" a="1"/>
  <c r="CL190" i="13" s="1"/>
  <c r="BH191" i="13" a="1"/>
  <c r="BH191" i="13" s="1"/>
  <c r="BU191" i="13" a="1"/>
  <c r="BU191" i="13" s="1"/>
  <c r="CU191" i="13" a="1"/>
  <c r="CU191" i="13" s="1"/>
  <c r="CH191" i="13" a="1"/>
  <c r="CH191" i="13" s="1"/>
  <c r="BD192" i="13" a="1"/>
  <c r="BD192" i="13" s="1"/>
  <c r="BQ192" i="13" a="1"/>
  <c r="BQ192" i="13" s="1"/>
  <c r="CD192" i="13" a="1"/>
  <c r="CD192" i="13" s="1"/>
  <c r="CQ192" i="13" a="1"/>
  <c r="CQ192" i="13" s="1"/>
  <c r="BL192" i="13" a="1"/>
  <c r="BL192" i="13" s="1"/>
  <c r="BY192" i="13" a="1"/>
  <c r="BY192" i="13" s="1"/>
  <c r="CL192" i="13" a="1"/>
  <c r="CL192" i="13" s="1"/>
  <c r="CY192" i="13" a="1"/>
  <c r="CY192" i="13" s="1"/>
  <c r="BH193" i="13" a="1"/>
  <c r="BH193" i="13" s="1"/>
  <c r="BU193" i="13" a="1"/>
  <c r="BU193" i="13" s="1"/>
  <c r="CH193" i="13" a="1"/>
  <c r="CH193" i="13" s="1"/>
  <c r="CU193" i="13" a="1"/>
  <c r="CU193" i="13" s="1"/>
  <c r="BQ194" i="13" a="1"/>
  <c r="BQ194" i="13" s="1"/>
  <c r="CQ194" i="13" a="1"/>
  <c r="CQ194" i="13" s="1"/>
  <c r="CD194" i="13" a="1"/>
  <c r="CD194" i="13" s="1"/>
  <c r="BD194" i="13" a="1"/>
  <c r="BD194" i="13" s="1"/>
  <c r="BY194" i="13" a="1"/>
  <c r="BY194" i="13" s="1"/>
  <c r="CY194" i="13" a="1"/>
  <c r="CY194" i="13" s="1"/>
  <c r="BL194" i="13" a="1"/>
  <c r="BL194" i="13" s="1"/>
  <c r="CL194" i="13" a="1"/>
  <c r="CL194" i="13" s="1"/>
  <c r="CH195" i="13" a="1"/>
  <c r="CH195" i="13" s="1"/>
  <c r="CU195" i="13" a="1"/>
  <c r="CU195" i="13" s="1"/>
  <c r="BH195" i="13" a="1"/>
  <c r="BH195" i="13" s="1"/>
  <c r="BU195" i="13" a="1"/>
  <c r="BU195" i="13" s="1"/>
  <c r="CQ196" i="13" a="1"/>
  <c r="CQ196" i="13" s="1"/>
  <c r="BD196" i="13" a="1"/>
  <c r="BD196" i="13" s="1"/>
  <c r="BQ196" i="13" a="1"/>
  <c r="BQ196" i="13" s="1"/>
  <c r="CD196" i="13" a="1"/>
  <c r="CD196" i="13" s="1"/>
  <c r="CY196" i="13" a="1"/>
  <c r="CY196" i="13" s="1"/>
  <c r="BL196" i="13" a="1"/>
  <c r="BL196" i="13" s="1"/>
  <c r="BY196" i="13" a="1"/>
  <c r="BY196" i="13" s="1"/>
  <c r="CL196" i="13" a="1"/>
  <c r="CL196" i="13" s="1"/>
  <c r="BH198" i="13" a="1"/>
  <c r="BH198" i="13" s="1"/>
  <c r="BU198" i="13" a="1"/>
  <c r="BU198" i="13" s="1"/>
  <c r="CH198" i="13" a="1"/>
  <c r="CH198" i="13" s="1"/>
  <c r="CU198" i="13" a="1"/>
  <c r="CU198" i="13" s="1"/>
  <c r="BQ199" i="13" a="1"/>
  <c r="BQ199" i="13" s="1"/>
  <c r="CD199" i="13" a="1"/>
  <c r="CD199" i="13" s="1"/>
  <c r="CQ199" i="13" a="1"/>
  <c r="CQ199" i="13" s="1"/>
  <c r="BD199" i="13" a="1"/>
  <c r="BD199" i="13" s="1"/>
  <c r="BY199" i="13" a="1"/>
  <c r="BY199" i="13" s="1"/>
  <c r="CL199" i="13" a="1"/>
  <c r="CL199" i="13" s="1"/>
  <c r="CY199" i="13" a="1"/>
  <c r="CY199" i="13" s="1"/>
  <c r="BL199" i="13" a="1"/>
  <c r="BL199" i="13" s="1"/>
  <c r="CH200" i="13" a="1"/>
  <c r="CH200" i="13" s="1"/>
  <c r="CU200" i="13" a="1"/>
  <c r="CU200" i="13" s="1"/>
  <c r="BH200" i="13" a="1"/>
  <c r="BH200" i="13" s="1"/>
  <c r="BU200" i="13" a="1"/>
  <c r="BU200" i="13" s="1"/>
  <c r="CQ201" i="13" a="1"/>
  <c r="CQ201" i="13" s="1"/>
  <c r="BQ201" i="13" a="1"/>
  <c r="BQ201" i="13" s="1"/>
  <c r="CD201" i="13" a="1"/>
  <c r="CD201" i="13" s="1"/>
  <c r="BD201" i="13" a="1"/>
  <c r="BD201" i="13" s="1"/>
  <c r="CY201" i="13" a="1"/>
  <c r="CY201" i="13" s="1"/>
  <c r="BL201" i="13" a="1"/>
  <c r="BL201" i="13" s="1"/>
  <c r="BY201" i="13" a="1"/>
  <c r="BY201" i="13" s="1"/>
  <c r="CL201" i="13" a="1"/>
  <c r="CL201" i="13" s="1"/>
  <c r="CH202" i="13" a="1"/>
  <c r="CH202" i="13" s="1"/>
  <c r="BU202" i="13" a="1"/>
  <c r="BU202" i="13" s="1"/>
  <c r="CU202" i="13" a="1"/>
  <c r="CU202" i="13" s="1"/>
  <c r="BH202" i="13" a="1"/>
  <c r="BH202" i="13" s="1"/>
  <c r="BD203" i="13" a="1"/>
  <c r="BD203" i="13" s="1"/>
  <c r="CD203" i="13" a="1"/>
  <c r="CD203" i="13" s="1"/>
  <c r="CQ203" i="13" a="1"/>
  <c r="CQ203" i="13" s="1"/>
  <c r="BQ203" i="13" a="1"/>
  <c r="BQ203" i="13" s="1"/>
  <c r="BL203" i="13" a="1"/>
  <c r="BL203" i="13" s="1"/>
  <c r="BY203" i="13" a="1"/>
  <c r="BY203" i="13" s="1"/>
  <c r="CL203" i="13" a="1"/>
  <c r="CL203" i="13" s="1"/>
  <c r="CY203" i="13" a="1"/>
  <c r="CY203" i="13" s="1"/>
  <c r="BU204" i="13" a="1"/>
  <c r="BU204" i="13" s="1"/>
  <c r="CU204" i="13" a="1"/>
  <c r="CU204" i="13" s="1"/>
  <c r="CH204" i="13" a="1"/>
  <c r="CH204" i="13" s="1"/>
  <c r="BH204" i="13" a="1"/>
  <c r="BH204" i="13" s="1"/>
  <c r="CQ205" i="13" a="1"/>
  <c r="CQ205" i="13" s="1"/>
  <c r="BD205" i="13" a="1"/>
  <c r="BD205" i="13" s="1"/>
  <c r="CD205" i="13" a="1"/>
  <c r="CD205" i="13" s="1"/>
  <c r="BQ205" i="13" a="1"/>
  <c r="BQ205" i="13" s="1"/>
  <c r="CY205" i="13" a="1"/>
  <c r="CY205" i="13" s="1"/>
  <c r="BL205" i="13" a="1"/>
  <c r="BL205" i="13" s="1"/>
  <c r="CL205" i="13" a="1"/>
  <c r="CL205" i="13" s="1"/>
  <c r="BY205" i="13" a="1"/>
  <c r="BY205" i="13" s="1"/>
  <c r="CH206" i="13" a="1"/>
  <c r="CH206" i="13" s="1"/>
  <c r="BH206" i="13" a="1"/>
  <c r="BH206" i="13" s="1"/>
  <c r="CU206" i="13" a="1"/>
  <c r="CU206" i="13" s="1"/>
  <c r="BU206" i="13" a="1"/>
  <c r="BU206" i="13" s="1"/>
  <c r="CD207" i="13" a="1"/>
  <c r="CD207" i="13" s="1"/>
  <c r="CQ207" i="13" a="1"/>
  <c r="CQ207" i="13" s="1"/>
  <c r="BD207" i="13" a="1"/>
  <c r="BD207" i="13" s="1"/>
  <c r="BQ207" i="13" a="1"/>
  <c r="BQ207" i="13" s="1"/>
  <c r="CL207" i="13" a="1"/>
  <c r="CL207" i="13" s="1"/>
  <c r="BL207" i="13" a="1"/>
  <c r="BL207" i="13" s="1"/>
  <c r="BY207" i="13" a="1"/>
  <c r="BY207" i="13" s="1"/>
  <c r="CY207" i="13" a="1"/>
  <c r="CY207" i="13" s="1"/>
  <c r="CU208" i="13" a="1"/>
  <c r="CU208" i="13" s="1"/>
  <c r="BH208" i="13" a="1"/>
  <c r="BH208" i="13" s="1"/>
  <c r="BU208" i="13" a="1"/>
  <c r="BU208" i="13" s="1"/>
  <c r="CH208" i="13" a="1"/>
  <c r="CH208" i="13" s="1"/>
  <c r="BD209" i="13" a="1"/>
  <c r="BD209" i="13" s="1"/>
  <c r="BQ209" i="13" a="1"/>
  <c r="BQ209" i="13" s="1"/>
  <c r="CQ209" i="13" a="1"/>
  <c r="CQ209" i="13" s="1"/>
  <c r="CD209" i="13" a="1"/>
  <c r="CD209" i="13" s="1"/>
  <c r="BL209" i="13" a="1"/>
  <c r="BL209" i="13" s="1"/>
  <c r="BY209" i="13" a="1"/>
  <c r="BY209" i="13" s="1"/>
  <c r="CL209" i="13" a="1"/>
  <c r="CL209" i="13" s="1"/>
  <c r="CY209" i="13" a="1"/>
  <c r="CY209" i="13" s="1"/>
  <c r="BH210" i="13" a="1"/>
  <c r="BH210" i="13" s="1"/>
  <c r="BU210" i="13" a="1"/>
  <c r="BU210" i="13" s="1"/>
  <c r="CH210" i="13" a="1"/>
  <c r="CH210" i="13" s="1"/>
  <c r="CU210" i="13" a="1"/>
  <c r="CU210" i="13" s="1"/>
  <c r="BD211" i="13" a="1"/>
  <c r="BD211" i="13" s="1"/>
  <c r="BQ211" i="13" a="1"/>
  <c r="BQ211" i="13" s="1"/>
  <c r="CD211" i="13" a="1"/>
  <c r="CD211" i="13" s="1"/>
  <c r="CQ211" i="13" a="1"/>
  <c r="CQ211" i="13" s="1"/>
  <c r="BL211" i="13" a="1"/>
  <c r="BL211" i="13" s="1"/>
  <c r="BY211" i="13" a="1"/>
  <c r="BY211" i="13" s="1"/>
  <c r="CL211" i="13" a="1"/>
  <c r="CL211" i="13" s="1"/>
  <c r="CY211" i="13" a="1"/>
  <c r="CY211" i="13" s="1"/>
  <c r="BU212" i="13" a="1"/>
  <c r="BU212" i="13" s="1"/>
  <c r="CH212" i="13" a="1"/>
  <c r="CH212" i="13" s="1"/>
  <c r="CU212" i="13" a="1"/>
  <c r="CU212" i="13" s="1"/>
  <c r="BH212" i="13" a="1"/>
  <c r="BH212" i="13" s="1"/>
  <c r="BD213" i="13" a="1"/>
  <c r="BD213" i="13" s="1"/>
  <c r="CD213" i="13" a="1"/>
  <c r="CD213" i="13" s="1"/>
  <c r="CQ213" i="13" a="1"/>
  <c r="CQ213" i="13" s="1"/>
  <c r="BQ213" i="13" a="1"/>
  <c r="BQ213" i="13" s="1"/>
  <c r="BL213" i="13" a="1"/>
  <c r="BL213" i="13" s="1"/>
  <c r="CL213" i="13" a="1"/>
  <c r="CL213" i="13" s="1"/>
  <c r="CY213" i="13" a="1"/>
  <c r="CY213" i="13" s="1"/>
  <c r="BY213" i="13" a="1"/>
  <c r="BY213" i="13" s="1"/>
  <c r="BU214" i="13" a="1"/>
  <c r="BU214" i="13" s="1"/>
  <c r="CU214" i="13" a="1"/>
  <c r="CU214" i="13" s="1"/>
  <c r="CH214" i="13" a="1"/>
  <c r="CH214" i="13" s="1"/>
  <c r="BH214" i="13" a="1"/>
  <c r="BH214" i="13" s="1"/>
  <c r="CD215" i="13" a="1"/>
  <c r="CD215" i="13" s="1"/>
  <c r="BQ215" i="13" a="1"/>
  <c r="BQ215" i="13" s="1"/>
  <c r="CQ215" i="13" a="1"/>
  <c r="CQ215" i="13" s="1"/>
  <c r="BD215" i="13" a="1"/>
  <c r="BD215" i="13" s="1"/>
  <c r="CL215" i="13" a="1"/>
  <c r="CL215" i="13" s="1"/>
  <c r="CY215" i="13" a="1"/>
  <c r="CY215" i="13" s="1"/>
  <c r="BL215" i="13" a="1"/>
  <c r="BL215" i="13" s="1"/>
  <c r="BY215" i="13" a="1"/>
  <c r="BY215" i="13" s="1"/>
  <c r="BU217" i="13" a="1"/>
  <c r="BU217" i="13" s="1"/>
  <c r="CH217" i="13" a="1"/>
  <c r="CH217" i="13" s="1"/>
  <c r="CU217" i="13" a="1"/>
  <c r="CU217" i="13" s="1"/>
  <c r="BH217" i="13" a="1"/>
  <c r="BH217" i="13" s="1"/>
  <c r="CD218" i="13" a="1"/>
  <c r="CD218" i="13" s="1"/>
  <c r="CQ218" i="13" a="1"/>
  <c r="CQ218" i="13" s="1"/>
  <c r="BD218" i="13" a="1"/>
  <c r="BD218" i="13" s="1"/>
  <c r="BQ218" i="13" a="1"/>
  <c r="BQ218" i="13" s="1"/>
  <c r="CL218" i="13" a="1"/>
  <c r="CL218" i="13" s="1"/>
  <c r="CY218" i="13" a="1"/>
  <c r="CY218" i="13" s="1"/>
  <c r="BL218" i="13" a="1"/>
  <c r="BL218" i="13" s="1"/>
  <c r="BY218" i="13" a="1"/>
  <c r="BY218" i="13" s="1"/>
  <c r="CU219" i="13" a="1"/>
  <c r="CU219" i="13" s="1"/>
  <c r="BH219" i="13" a="1"/>
  <c r="BH219" i="13" s="1"/>
  <c r="BU219" i="13" a="1"/>
  <c r="BU219" i="13" s="1"/>
  <c r="CH219" i="13" a="1"/>
  <c r="CH219" i="13" s="1"/>
  <c r="BQ220" i="13" a="1"/>
  <c r="BQ220" i="13" s="1"/>
  <c r="CD220" i="13" a="1"/>
  <c r="CD220" i="13" s="1"/>
  <c r="CQ220" i="13" a="1"/>
  <c r="CQ220" i="13" s="1"/>
  <c r="BD220" i="13" a="1"/>
  <c r="BD220" i="13" s="1"/>
  <c r="BY220" i="13" a="1"/>
  <c r="BY220" i="13" s="1"/>
  <c r="CY220" i="13" a="1"/>
  <c r="CY220" i="13" s="1"/>
  <c r="BL220" i="13" a="1"/>
  <c r="BL220" i="13" s="1"/>
  <c r="CL220" i="13" a="1"/>
  <c r="CL220" i="13" s="1"/>
  <c r="BH221" i="13" a="1"/>
  <c r="BH221" i="13" s="1"/>
  <c r="CH221" i="13" a="1"/>
  <c r="CH221" i="13" s="1"/>
  <c r="CU221" i="13" a="1"/>
  <c r="CU221" i="13" s="1"/>
  <c r="BU221" i="13" a="1"/>
  <c r="BU221" i="13" s="1"/>
  <c r="BD222" i="13" a="1"/>
  <c r="BD222" i="13" s="1"/>
  <c r="BQ222" i="13" a="1"/>
  <c r="BQ222" i="13" s="1"/>
  <c r="CQ222" i="13" a="1"/>
  <c r="CQ222" i="13" s="1"/>
  <c r="CD222" i="13" a="1"/>
  <c r="CD222" i="13" s="1"/>
  <c r="BL222" i="13" a="1"/>
  <c r="BL222" i="13" s="1"/>
  <c r="BY222" i="13" a="1"/>
  <c r="BY222" i="13" s="1"/>
  <c r="CY222" i="13" a="1"/>
  <c r="CY222" i="13" s="1"/>
  <c r="CL222" i="13" a="1"/>
  <c r="CL222" i="13" s="1"/>
  <c r="BH223" i="13" a="1"/>
  <c r="BH223" i="13" s="1"/>
  <c r="BU223" i="13" a="1"/>
  <c r="BU223" i="13" s="1"/>
  <c r="CH223" i="13" a="1"/>
  <c r="CH223" i="13" s="1"/>
  <c r="CU223" i="13" a="1"/>
  <c r="CU223" i="13" s="1"/>
  <c r="BD224" i="13" a="1"/>
  <c r="BD224" i="13" s="1"/>
  <c r="BQ224" i="13" a="1"/>
  <c r="BQ224" i="13" s="1"/>
  <c r="CD224" i="13" a="1"/>
  <c r="CD224" i="13" s="1"/>
  <c r="CQ224" i="13" a="1"/>
  <c r="CQ224" i="13" s="1"/>
  <c r="BL224" i="13" a="1"/>
  <c r="BL224" i="13" s="1"/>
  <c r="BY224" i="13" a="1"/>
  <c r="BY224" i="13" s="1"/>
  <c r="CL224" i="13" a="1"/>
  <c r="CL224" i="13" s="1"/>
  <c r="CY224" i="13" a="1"/>
  <c r="CY224" i="13" s="1"/>
  <c r="BU225" i="13" a="1"/>
  <c r="BU225" i="13" s="1"/>
  <c r="CH225" i="13" a="1"/>
  <c r="CH225" i="13" s="1"/>
  <c r="CU225" i="13" a="1"/>
  <c r="CU225" i="13" s="1"/>
  <c r="BH225" i="13" a="1"/>
  <c r="BH225" i="13" s="1"/>
  <c r="CD226" i="13" a="1"/>
  <c r="CD226" i="13" s="1"/>
  <c r="CQ226" i="13" a="1"/>
  <c r="CQ226" i="13" s="1"/>
  <c r="BD226" i="13" a="1"/>
  <c r="BD226" i="13" s="1"/>
  <c r="BQ226" i="13" a="1"/>
  <c r="BQ226" i="13" s="1"/>
  <c r="CL226" i="13" a="1"/>
  <c r="CL226" i="13" s="1"/>
  <c r="CY226" i="13" a="1"/>
  <c r="CY226" i="13" s="1"/>
  <c r="BL226" i="13" a="1"/>
  <c r="BL226" i="13" s="1"/>
  <c r="BY226" i="13" a="1"/>
  <c r="BY226" i="13" s="1"/>
  <c r="CU227" i="13" a="1"/>
  <c r="CU227" i="13" s="1"/>
  <c r="BH227" i="13" a="1"/>
  <c r="BH227" i="13" s="1"/>
  <c r="BU227" i="13" a="1"/>
  <c r="BU227" i="13" s="1"/>
  <c r="CH227" i="13" a="1"/>
  <c r="CH227" i="13" s="1"/>
  <c r="BQ228" i="13" a="1"/>
  <c r="BQ228" i="13" s="1"/>
  <c r="CQ228" i="13" a="1"/>
  <c r="CQ228" i="13" s="1"/>
  <c r="BD228" i="13" a="1"/>
  <c r="BD228" i="13" s="1"/>
  <c r="CD228" i="13" a="1"/>
  <c r="CD228" i="13" s="1"/>
  <c r="BY228" i="13" a="1"/>
  <c r="BY228" i="13" s="1"/>
  <c r="CY228" i="13" a="1"/>
  <c r="CY228" i="13" s="1"/>
  <c r="BL228" i="13" a="1"/>
  <c r="BL228" i="13" s="1"/>
  <c r="CL228" i="13" a="1"/>
  <c r="CL228" i="13" s="1"/>
  <c r="BH229" i="13" a="1"/>
  <c r="BH229" i="13" s="1"/>
  <c r="BU229" i="13" a="1"/>
  <c r="BU229" i="13" s="1"/>
  <c r="CU229" i="13" a="1"/>
  <c r="CU229" i="13" s="1"/>
  <c r="CH229" i="13" a="1"/>
  <c r="CH229" i="13" s="1"/>
  <c r="BD230" i="13" a="1"/>
  <c r="BD230" i="13" s="1"/>
  <c r="BQ230" i="13" a="1"/>
  <c r="BQ230" i="13" s="1"/>
  <c r="CD230" i="13" a="1"/>
  <c r="CD230" i="13" s="1"/>
  <c r="CQ230" i="13" a="1"/>
  <c r="CQ230" i="13" s="1"/>
  <c r="BL230" i="13" a="1"/>
  <c r="BL230" i="13" s="1"/>
  <c r="BY230" i="13" a="1"/>
  <c r="BY230" i="13" s="1"/>
  <c r="CL230" i="13" a="1"/>
  <c r="CL230" i="13" s="1"/>
  <c r="CY230" i="13" a="1"/>
  <c r="CY230" i="13" s="1"/>
  <c r="BU231" i="13" a="1"/>
  <c r="BU231" i="13" s="1"/>
  <c r="CH231" i="13" a="1"/>
  <c r="CH231" i="13" s="1"/>
  <c r="CU231" i="13" a="1"/>
  <c r="CU231" i="13" s="1"/>
  <c r="BH231" i="13" a="1"/>
  <c r="BH231" i="13" s="1"/>
  <c r="BD232" i="13" a="1"/>
  <c r="BD232" i="13" s="1"/>
  <c r="CD232" i="13" a="1"/>
  <c r="CD232" i="13" s="1"/>
  <c r="CQ232" i="13" a="1"/>
  <c r="CQ232" i="13" s="1"/>
  <c r="BQ232" i="13" a="1"/>
  <c r="BQ232" i="13" s="1"/>
  <c r="BL232" i="13" a="1"/>
  <c r="BL232" i="13" s="1"/>
  <c r="CL232" i="13" a="1"/>
  <c r="CL232" i="13" s="1"/>
  <c r="CY232" i="13" a="1"/>
  <c r="CY232" i="13" s="1"/>
  <c r="BY232" i="13" a="1"/>
  <c r="BY232" i="13" s="1"/>
  <c r="BU233" i="13" a="1"/>
  <c r="BU233" i="13" s="1"/>
  <c r="CH233" i="13" a="1"/>
  <c r="CH233" i="13" s="1"/>
  <c r="BH233" i="13" a="1"/>
  <c r="BH233" i="13" s="1"/>
  <c r="CU233" i="13" a="1"/>
  <c r="CU233" i="13" s="1"/>
  <c r="BD234" i="13" a="1"/>
  <c r="BD234" i="13" s="1"/>
  <c r="BQ234" i="13" a="1"/>
  <c r="BQ234" i="13" s="1"/>
  <c r="CD234" i="13" a="1"/>
  <c r="CD234" i="13" s="1"/>
  <c r="CQ234" i="13" a="1"/>
  <c r="CQ234" i="13" s="1"/>
  <c r="BL234" i="13" a="1"/>
  <c r="BL234" i="13" s="1"/>
  <c r="BY234" i="13" a="1"/>
  <c r="BY234" i="13" s="1"/>
  <c r="CL234" i="13" a="1"/>
  <c r="CL234" i="13" s="1"/>
  <c r="CY234" i="13" a="1"/>
  <c r="CY234" i="13" s="1"/>
  <c r="BH236" i="13" a="1"/>
  <c r="BH236" i="13" s="1"/>
  <c r="BU236" i="13" a="1"/>
  <c r="BU236" i="13" s="1"/>
  <c r="CH236" i="13" a="1"/>
  <c r="CH236" i="13" s="1"/>
  <c r="CU236" i="13" a="1"/>
  <c r="CU236" i="13" s="1"/>
  <c r="BD237" i="13" a="1"/>
  <c r="BD237" i="13" s="1"/>
  <c r="BQ237" i="13" a="1"/>
  <c r="BQ237" i="13" s="1"/>
  <c r="CD237" i="13" a="1"/>
  <c r="CD237" i="13" s="1"/>
  <c r="CQ237" i="13" a="1"/>
  <c r="CQ237" i="13" s="1"/>
  <c r="BL237" i="13" a="1"/>
  <c r="BL237" i="13" s="1"/>
  <c r="BY237" i="13" a="1"/>
  <c r="BY237" i="13" s="1"/>
  <c r="CL237" i="13" a="1"/>
  <c r="CL237" i="13" s="1"/>
  <c r="CY237" i="13" a="1"/>
  <c r="CY237" i="13" s="1"/>
  <c r="BU238" i="13" a="1"/>
  <c r="BU238" i="13" s="1"/>
  <c r="CH238" i="13" a="1"/>
  <c r="CH238" i="13" s="1"/>
  <c r="CU238" i="13" a="1"/>
  <c r="CU238" i="13" s="1"/>
  <c r="BH238" i="13" a="1"/>
  <c r="BH238" i="13" s="1"/>
  <c r="CD239" i="13" a="1"/>
  <c r="CD239" i="13" s="1"/>
  <c r="CQ239" i="13" a="1"/>
  <c r="CQ239" i="13" s="1"/>
  <c r="BQ239" i="13" a="1"/>
  <c r="BQ239" i="13" s="1"/>
  <c r="BD239" i="13" a="1"/>
  <c r="BD239" i="13" s="1"/>
  <c r="CL239" i="13" a="1"/>
  <c r="CL239" i="13" s="1"/>
  <c r="CY239" i="13" a="1"/>
  <c r="CY239" i="13" s="1"/>
  <c r="BY239" i="13" a="1"/>
  <c r="BY239" i="13" s="1"/>
  <c r="BL239" i="13" a="1"/>
  <c r="BL239" i="13" s="1"/>
  <c r="BH240" i="13" a="1"/>
  <c r="BH240" i="13" s="1"/>
  <c r="BU240" i="13" a="1"/>
  <c r="BU240" i="13" s="1"/>
  <c r="CU240" i="13" a="1"/>
  <c r="CU240" i="13" s="1"/>
  <c r="CH240" i="13" a="1"/>
  <c r="CH240" i="13" s="1"/>
  <c r="BD241" i="13" a="1"/>
  <c r="BD241" i="13" s="1"/>
  <c r="BQ241" i="13" a="1"/>
  <c r="BQ241" i="13" s="1"/>
  <c r="CD241" i="13" a="1"/>
  <c r="CD241" i="13" s="1"/>
  <c r="CQ241" i="13" a="1"/>
  <c r="CQ241" i="13" s="1"/>
  <c r="BL241" i="13" a="1"/>
  <c r="BL241" i="13" s="1"/>
  <c r="BY241" i="13" a="1"/>
  <c r="BY241" i="13" s="1"/>
  <c r="CL241" i="13" a="1"/>
  <c r="CL241" i="13" s="1"/>
  <c r="CY241" i="13" a="1"/>
  <c r="CY241" i="13" s="1"/>
  <c r="BH242" i="13" a="1"/>
  <c r="BH242" i="13" s="1"/>
  <c r="BU242" i="13" a="1"/>
  <c r="BU242" i="13" s="1"/>
  <c r="CH242" i="13" a="1"/>
  <c r="CH242" i="13" s="1"/>
  <c r="CU242" i="13" a="1"/>
  <c r="CU242" i="13" s="1"/>
  <c r="BQ243" i="13" a="1"/>
  <c r="BQ243" i="13" s="1"/>
  <c r="CD243" i="13" a="1"/>
  <c r="CD243" i="13" s="1"/>
  <c r="CQ243" i="13" a="1"/>
  <c r="CQ243" i="13" s="1"/>
  <c r="BD243" i="13" a="1"/>
  <c r="BD243" i="13" s="1"/>
  <c r="BY243" i="13" a="1"/>
  <c r="BY243" i="13" s="1"/>
  <c r="CL243" i="13" a="1"/>
  <c r="CL243" i="13" s="1"/>
  <c r="CY243" i="13" a="1"/>
  <c r="CY243" i="13" s="1"/>
  <c r="BL243" i="13" a="1"/>
  <c r="BL243" i="13" s="1"/>
  <c r="CH244" i="13" a="1"/>
  <c r="CH244" i="13" s="1"/>
  <c r="CU244" i="13" a="1"/>
  <c r="CU244" i="13" s="1"/>
  <c r="BH244" i="13" a="1"/>
  <c r="BH244" i="13" s="1"/>
  <c r="BU244" i="13" a="1"/>
  <c r="BU244" i="13" s="1"/>
  <c r="CQ245" i="13" a="1"/>
  <c r="CQ245" i="13" s="1"/>
  <c r="BD245" i="13" a="1"/>
  <c r="BD245" i="13" s="1"/>
  <c r="BQ245" i="13" a="1"/>
  <c r="BQ245" i="13" s="1"/>
  <c r="CD245" i="13" a="1"/>
  <c r="CD245" i="13" s="1"/>
  <c r="CY245" i="13" a="1"/>
  <c r="CY245" i="13" s="1"/>
  <c r="BL245" i="13" a="1"/>
  <c r="BL245" i="13" s="1"/>
  <c r="BY245" i="13" a="1"/>
  <c r="BY245" i="13" s="1"/>
  <c r="CL245" i="13" a="1"/>
  <c r="CL245" i="13" s="1"/>
  <c r="BH246" i="13" a="1"/>
  <c r="BH246" i="13" s="1"/>
  <c r="BU246" i="13" a="1"/>
  <c r="BU246" i="13" s="1"/>
  <c r="CH246" i="13" a="1"/>
  <c r="CH246" i="13" s="1"/>
  <c r="CU246" i="13" a="1"/>
  <c r="CU246" i="13" s="1"/>
  <c r="BD247" i="13" a="1"/>
  <c r="BD247" i="13" s="1"/>
  <c r="BQ247" i="13" a="1"/>
  <c r="BQ247" i="13" s="1"/>
  <c r="CD247" i="13" a="1"/>
  <c r="CD247" i="13" s="1"/>
  <c r="CQ247" i="13" a="1"/>
  <c r="CQ247" i="13" s="1"/>
  <c r="BL247" i="13" a="1"/>
  <c r="BL247" i="13" s="1"/>
  <c r="BY247" i="13" a="1"/>
  <c r="BY247" i="13" s="1"/>
  <c r="CL247" i="13" a="1"/>
  <c r="CL247" i="13" s="1"/>
  <c r="CY247" i="13" a="1"/>
  <c r="CY247" i="13" s="1"/>
  <c r="BH248" i="13" a="1"/>
  <c r="BH248" i="13" s="1"/>
  <c r="BU248" i="13" a="1"/>
  <c r="BU248" i="13" s="1"/>
  <c r="CH248" i="13" a="1"/>
  <c r="CH248" i="13" s="1"/>
  <c r="CU248" i="13" a="1"/>
  <c r="CU248" i="13" s="1"/>
  <c r="BD249" i="13" a="1"/>
  <c r="BD249" i="13" s="1"/>
  <c r="BQ249" i="13" a="1"/>
  <c r="BQ249" i="13" s="1"/>
  <c r="CD249" i="13" a="1"/>
  <c r="CD249" i="13" s="1"/>
  <c r="CQ249" i="13" a="1"/>
  <c r="CQ249" i="13" s="1"/>
  <c r="BL249" i="13" a="1"/>
  <c r="BL249" i="13" s="1"/>
  <c r="BY249" i="13" a="1"/>
  <c r="BY249" i="13" s="1"/>
  <c r="CL249" i="13" a="1"/>
  <c r="CL249" i="13" s="1"/>
  <c r="CY249" i="13" a="1"/>
  <c r="CY249" i="13" s="1"/>
  <c r="BH250" i="13" a="1"/>
  <c r="BH250" i="13" s="1"/>
  <c r="BU250" i="13" a="1"/>
  <c r="BU250" i="13" s="1"/>
  <c r="CH250" i="13" a="1"/>
  <c r="CH250" i="13" s="1"/>
  <c r="CU250" i="13" a="1"/>
  <c r="CU250" i="13" s="1"/>
  <c r="BQ251" i="13" a="1"/>
  <c r="BQ251" i="13" s="1"/>
  <c r="CD251" i="13" a="1"/>
  <c r="CD251" i="13" s="1"/>
  <c r="CQ251" i="13" a="1"/>
  <c r="CQ251" i="13" s="1"/>
  <c r="BD251" i="13" a="1"/>
  <c r="BD251" i="13" s="1"/>
  <c r="BY251" i="13" a="1"/>
  <c r="BY251" i="13" s="1"/>
  <c r="CL251" i="13" a="1"/>
  <c r="CL251" i="13" s="1"/>
  <c r="CY251" i="13" a="1"/>
  <c r="CY251" i="13" s="1"/>
  <c r="BL251" i="13" a="1"/>
  <c r="BL251" i="13" s="1"/>
  <c r="CH252" i="13" a="1"/>
  <c r="CH252" i="13" s="1"/>
  <c r="CU252" i="13" a="1"/>
  <c r="CU252" i="13" s="1"/>
  <c r="BH252" i="13" a="1"/>
  <c r="BH252" i="13" s="1"/>
  <c r="BU252" i="13" a="1"/>
  <c r="BU252" i="13" s="1"/>
  <c r="CQ253" i="13" a="1"/>
  <c r="CQ253" i="13" s="1"/>
  <c r="BD253" i="13" a="1"/>
  <c r="BD253" i="13" s="1"/>
  <c r="BQ253" i="13" a="1"/>
  <c r="BQ253" i="13" s="1"/>
  <c r="CD253" i="13" a="1"/>
  <c r="CD253" i="13" s="1"/>
  <c r="CY253" i="13" a="1"/>
  <c r="CY253" i="13" s="1"/>
  <c r="BL253" i="13" a="1"/>
  <c r="BL253" i="13" s="1"/>
  <c r="BY253" i="13" a="1"/>
  <c r="BY253" i="13" s="1"/>
  <c r="CL253" i="13" a="1"/>
  <c r="CL253" i="13" s="1"/>
  <c r="BH255" i="13" a="1"/>
  <c r="BH255" i="13" s="1"/>
  <c r="BU255" i="13" a="1"/>
  <c r="BU255" i="13" s="1"/>
  <c r="CH255" i="13" a="1"/>
  <c r="CH255" i="13" s="1"/>
  <c r="CU255" i="13" a="1"/>
  <c r="CU255" i="13" s="1"/>
  <c r="BD256" i="13" a="1"/>
  <c r="BD256" i="13" s="1"/>
  <c r="BQ256" i="13" a="1"/>
  <c r="BQ256" i="13" s="1"/>
  <c r="CD256" i="13" a="1"/>
  <c r="CD256" i="13" s="1"/>
  <c r="CQ256" i="13" a="1"/>
  <c r="CQ256" i="13" s="1"/>
  <c r="BL256" i="13" a="1"/>
  <c r="BL256" i="13" s="1"/>
  <c r="BY256" i="13" a="1"/>
  <c r="BY256" i="13" s="1"/>
  <c r="CL256" i="13" a="1"/>
  <c r="CL256" i="13" s="1"/>
  <c r="CY256" i="13" a="1"/>
  <c r="CY256" i="13" s="1"/>
  <c r="BH257" i="13" a="1"/>
  <c r="BH257" i="13" s="1"/>
  <c r="BU257" i="13" a="1"/>
  <c r="BU257" i="13" s="1"/>
  <c r="CH257" i="13" a="1"/>
  <c r="CH257" i="13" s="1"/>
  <c r="CU257" i="13" a="1"/>
  <c r="CU257" i="13" s="1"/>
  <c r="BD258" i="13" a="1"/>
  <c r="BD258" i="13" s="1"/>
  <c r="BQ258" i="13" a="1"/>
  <c r="BQ258" i="13" s="1"/>
  <c r="CD258" i="13" a="1"/>
  <c r="CD258" i="13" s="1"/>
  <c r="CQ258" i="13" a="1"/>
  <c r="CQ258" i="13" s="1"/>
  <c r="BL258" i="13" a="1"/>
  <c r="BL258" i="13" s="1"/>
  <c r="BY258" i="13" a="1"/>
  <c r="BY258" i="13" s="1"/>
  <c r="CL258" i="13" a="1"/>
  <c r="CL258" i="13" s="1"/>
  <c r="CY258" i="13" a="1"/>
  <c r="CY258" i="13" s="1"/>
  <c r="BU259" i="13" a="1"/>
  <c r="BU259" i="13" s="1"/>
  <c r="CH259" i="13" a="1"/>
  <c r="CH259" i="13" s="1"/>
  <c r="CU259" i="13" a="1"/>
  <c r="CU259" i="13" s="1"/>
  <c r="BH259" i="13" a="1"/>
  <c r="BH259" i="13" s="1"/>
  <c r="CD260" i="13" a="1"/>
  <c r="CD260" i="13" s="1"/>
  <c r="CQ260" i="13" a="1"/>
  <c r="CQ260" i="13" s="1"/>
  <c r="BQ260" i="13" a="1"/>
  <c r="BQ260" i="13" s="1"/>
  <c r="BD260" i="13" a="1"/>
  <c r="BD260" i="13" s="1"/>
  <c r="CL260" i="13" a="1"/>
  <c r="CL260" i="13" s="1"/>
  <c r="CY260" i="13" a="1"/>
  <c r="CY260" i="13" s="1"/>
  <c r="BY260" i="13" a="1"/>
  <c r="BY260" i="13" s="1"/>
  <c r="BL260" i="13" a="1"/>
  <c r="BL260" i="13" s="1"/>
  <c r="CU261" i="13" a="1"/>
  <c r="CU261" i="13" s="1"/>
  <c r="BH261" i="13" a="1"/>
  <c r="BH261" i="13" s="1"/>
  <c r="BU261" i="13" a="1"/>
  <c r="BU261" i="13" s="1"/>
  <c r="CH261" i="13" a="1"/>
  <c r="CH261" i="13" s="1"/>
  <c r="BD262" i="13" a="1"/>
  <c r="BD262" i="13" s="1"/>
  <c r="BQ262" i="13" a="1"/>
  <c r="BQ262" i="13" s="1"/>
  <c r="CQ262" i="13" a="1"/>
  <c r="CQ262" i="13" s="1"/>
  <c r="CD262" i="13" a="1"/>
  <c r="CD262" i="13" s="1"/>
  <c r="BL262" i="13" a="1"/>
  <c r="BL262" i="13" s="1"/>
  <c r="BY262" i="13" a="1"/>
  <c r="BY262" i="13" s="1"/>
  <c r="CY262" i="13" a="1"/>
  <c r="CY262" i="13" s="1"/>
  <c r="CL262" i="13" a="1"/>
  <c r="CL262" i="13" s="1"/>
  <c r="BH263" i="13" a="1"/>
  <c r="BH263" i="13" s="1"/>
  <c r="BU263" i="13" a="1"/>
  <c r="BU263" i="13" s="1"/>
  <c r="CH263" i="13" a="1"/>
  <c r="CH263" i="13" s="1"/>
  <c r="CU263" i="13" a="1"/>
  <c r="CU263" i="13" s="1"/>
  <c r="BD264" i="13" a="1"/>
  <c r="BD264" i="13" s="1"/>
  <c r="BQ264" i="13" a="1"/>
  <c r="BQ264" i="13" s="1"/>
  <c r="CD264" i="13" a="1"/>
  <c r="CD264" i="13" s="1"/>
  <c r="CQ264" i="13" a="1"/>
  <c r="CQ264" i="13" s="1"/>
  <c r="BL264" i="13" a="1"/>
  <c r="BL264" i="13" s="1"/>
  <c r="BY264" i="13" a="1"/>
  <c r="BY264" i="13" s="1"/>
  <c r="CL264" i="13" a="1"/>
  <c r="CL264" i="13" s="1"/>
  <c r="CY264" i="13" a="1"/>
  <c r="CY264" i="13" s="1"/>
  <c r="BU265" i="13" a="1"/>
  <c r="BU265" i="13" s="1"/>
  <c r="CH265" i="13" a="1"/>
  <c r="CH265" i="13" s="1"/>
  <c r="CU265" i="13" a="1"/>
  <c r="CU265" i="13" s="1"/>
  <c r="BH265" i="13" a="1"/>
  <c r="BH265" i="13" s="1"/>
  <c r="CD266" i="13" a="1"/>
  <c r="CD266" i="13" s="1"/>
  <c r="CQ266" i="13" a="1"/>
  <c r="CQ266" i="13" s="1"/>
  <c r="BD266" i="13" a="1"/>
  <c r="BD266" i="13" s="1"/>
  <c r="BQ266" i="13" a="1"/>
  <c r="BQ266" i="13" s="1"/>
  <c r="CL266" i="13" a="1"/>
  <c r="CL266" i="13" s="1"/>
  <c r="CY266" i="13" a="1"/>
  <c r="CY266" i="13" s="1"/>
  <c r="BL266" i="13" a="1"/>
  <c r="BL266" i="13" s="1"/>
  <c r="BY266" i="13" a="1"/>
  <c r="BY266" i="13" s="1"/>
  <c r="CU267" i="13" a="1"/>
  <c r="CU267" i="13" s="1"/>
  <c r="BH267" i="13" a="1"/>
  <c r="BH267" i="13" s="1"/>
  <c r="BU267" i="13" a="1"/>
  <c r="BU267" i="13" s="1"/>
  <c r="CH267" i="13" a="1"/>
  <c r="CH267" i="13" s="1"/>
  <c r="BD268" i="13" a="1"/>
  <c r="BD268" i="13" s="1"/>
  <c r="BQ268" i="13" a="1"/>
  <c r="BQ268" i="13" s="1"/>
  <c r="CD268" i="13" a="1"/>
  <c r="CD268" i="13" s="1"/>
  <c r="CQ268" i="13" a="1"/>
  <c r="CQ268" i="13" s="1"/>
  <c r="BL268" i="13" a="1"/>
  <c r="BL268" i="13" s="1"/>
  <c r="BY268" i="13" a="1"/>
  <c r="BY268" i="13" s="1"/>
  <c r="CL268" i="13" a="1"/>
  <c r="CL268" i="13" s="1"/>
  <c r="CY268" i="13" a="1"/>
  <c r="CY268" i="13" s="1"/>
  <c r="BH269" i="13" a="1"/>
  <c r="BH269" i="13" s="1"/>
  <c r="BU269" i="13" a="1"/>
  <c r="BU269" i="13" s="1"/>
  <c r="CH269" i="13" a="1"/>
  <c r="CH269" i="13" s="1"/>
  <c r="CU269" i="13" a="1"/>
  <c r="CU269" i="13" s="1"/>
  <c r="BD270" i="13" a="1"/>
  <c r="BD270" i="13" s="1"/>
  <c r="BQ270" i="13" a="1"/>
  <c r="BQ270" i="13" s="1"/>
  <c r="CD270" i="13" a="1"/>
  <c r="CD270" i="13" s="1"/>
  <c r="CQ270" i="13" a="1"/>
  <c r="CQ270" i="13" s="1"/>
  <c r="BL270" i="13" a="1"/>
  <c r="BL270" i="13" s="1"/>
  <c r="BY270" i="13" a="1"/>
  <c r="BY270" i="13" s="1"/>
  <c r="CL270" i="13" a="1"/>
  <c r="CL270" i="13" s="1"/>
  <c r="CY270" i="13" a="1"/>
  <c r="CY270" i="13" s="1"/>
  <c r="BH271" i="13" a="1"/>
  <c r="BH271" i="13" s="1"/>
  <c r="BU271" i="13" a="1"/>
  <c r="BU271" i="13" s="1"/>
  <c r="CH271" i="13" a="1"/>
  <c r="CH271" i="13" s="1"/>
  <c r="CU271" i="13" a="1"/>
  <c r="CU271" i="13" s="1"/>
  <c r="BD272" i="13" a="1"/>
  <c r="BD272" i="13" s="1"/>
  <c r="BQ272" i="13" a="1"/>
  <c r="BQ272" i="13" s="1"/>
  <c r="CD272" i="13" a="1"/>
  <c r="CD272" i="13" s="1"/>
  <c r="CQ272" i="13" a="1"/>
  <c r="CQ272" i="13" s="1"/>
  <c r="BL272" i="13" a="1"/>
  <c r="BL272" i="13" s="1"/>
  <c r="BY272" i="13" a="1"/>
  <c r="BY272" i="13" s="1"/>
  <c r="CL272" i="13" a="1"/>
  <c r="CL272" i="13" s="1"/>
  <c r="CY272" i="13" a="1"/>
  <c r="CY272" i="13" s="1"/>
  <c r="CH274" i="13" a="1"/>
  <c r="CH274" i="13" s="1"/>
  <c r="CU274" i="13" a="1"/>
  <c r="CU274" i="13" s="1"/>
  <c r="CQ275" i="13" a="1"/>
  <c r="CQ275" i="13" s="1"/>
  <c r="BD275" i="13" a="1"/>
  <c r="BD275" i="13" s="1"/>
  <c r="BQ275" i="13" a="1"/>
  <c r="BQ275" i="13" s="1"/>
  <c r="CD275" i="13" a="1"/>
  <c r="CD275" i="13" s="1"/>
  <c r="CY275" i="13" a="1"/>
  <c r="CY275" i="13" s="1"/>
  <c r="BL275" i="13" a="1"/>
  <c r="BL275" i="13" s="1"/>
  <c r="BY275" i="13" a="1"/>
  <c r="BY275" i="13" s="1"/>
  <c r="CL275" i="13" a="1"/>
  <c r="CL275" i="13" s="1"/>
  <c r="CH276" i="13" a="1"/>
  <c r="CH276" i="13" s="1"/>
  <c r="CU276" i="13" a="1"/>
  <c r="CU276" i="13" s="1"/>
  <c r="BD277" i="13" a="1"/>
  <c r="BD277" i="13" s="1"/>
  <c r="BQ277" i="13" a="1"/>
  <c r="BQ277" i="13" s="1"/>
  <c r="CD277" i="13" a="1"/>
  <c r="CD277" i="13" s="1"/>
  <c r="CQ277" i="13" a="1"/>
  <c r="CQ277" i="13" s="1"/>
  <c r="BL277" i="13" a="1"/>
  <c r="BL277" i="13" s="1"/>
  <c r="BY277" i="13" a="1"/>
  <c r="BY277" i="13" s="1"/>
  <c r="CL277" i="13" a="1"/>
  <c r="CL277" i="13" s="1"/>
  <c r="CY277" i="13" a="1"/>
  <c r="CY277" i="13" s="1"/>
  <c r="CH278" i="13" a="1"/>
  <c r="CH278" i="13" s="1"/>
  <c r="CU278" i="13" a="1"/>
  <c r="CU278" i="13" s="1"/>
  <c r="BD279" i="13" a="1"/>
  <c r="BD279" i="13" s="1"/>
  <c r="BQ279" i="13" a="1"/>
  <c r="BQ279" i="13" s="1"/>
  <c r="CD279" i="13" a="1"/>
  <c r="CD279" i="13" s="1"/>
  <c r="CQ279" i="13" a="1"/>
  <c r="CQ279" i="13" s="1"/>
  <c r="BL279" i="13" a="1"/>
  <c r="BL279" i="13" s="1"/>
  <c r="BY279" i="13" a="1"/>
  <c r="BY279" i="13" s="1"/>
  <c r="CL279" i="13" a="1"/>
  <c r="CL279" i="13" s="1"/>
  <c r="CY279" i="13" a="1"/>
  <c r="CY279" i="13" s="1"/>
  <c r="CH280" i="13" a="1"/>
  <c r="CH280" i="13" s="1"/>
  <c r="CU280" i="13" a="1"/>
  <c r="CU280" i="13" s="1"/>
  <c r="BQ281" i="13" a="1"/>
  <c r="BQ281" i="13" s="1"/>
  <c r="CD281" i="13" a="1"/>
  <c r="CD281" i="13" s="1"/>
  <c r="CQ281" i="13" a="1"/>
  <c r="CQ281" i="13" s="1"/>
  <c r="BD281" i="13" a="1"/>
  <c r="BD281" i="13" s="1"/>
  <c r="BY281" i="13" a="1"/>
  <c r="BY281" i="13" s="1"/>
  <c r="CL281" i="13" a="1"/>
  <c r="CL281" i="13" s="1"/>
  <c r="CY281" i="13" a="1"/>
  <c r="CY281" i="13" s="1"/>
  <c r="BL281" i="13" a="1"/>
  <c r="BL281" i="13" s="1"/>
  <c r="CH282" i="13" a="1"/>
  <c r="CH282" i="13" s="1"/>
  <c r="CU282" i="13" a="1"/>
  <c r="CU282" i="13" s="1"/>
  <c r="CQ283" i="13" a="1"/>
  <c r="CQ283" i="13" s="1"/>
  <c r="BD283" i="13" a="1"/>
  <c r="BD283" i="13" s="1"/>
  <c r="CD283" i="13" a="1"/>
  <c r="CD283" i="13" s="1"/>
  <c r="BQ283" i="13" a="1"/>
  <c r="BQ283" i="13" s="1"/>
  <c r="CY283" i="13" a="1"/>
  <c r="CY283" i="13" s="1"/>
  <c r="BL283" i="13" a="1"/>
  <c r="BL283" i="13" s="1"/>
  <c r="CL283" i="13" a="1"/>
  <c r="CL283" i="13" s="1"/>
  <c r="BY283" i="13" a="1"/>
  <c r="BY283" i="13" s="1"/>
  <c r="CU284" i="13" a="1"/>
  <c r="CU284" i="13" s="1"/>
  <c r="CH284" i="13" a="1"/>
  <c r="CH284" i="13" s="1"/>
  <c r="BD285" i="13" a="1"/>
  <c r="BD285" i="13" s="1"/>
  <c r="BQ285" i="13" a="1"/>
  <c r="BQ285" i="13" s="1"/>
  <c r="CD285" i="13" a="1"/>
  <c r="CD285" i="13" s="1"/>
  <c r="CQ285" i="13" a="1"/>
  <c r="CQ285" i="13" s="1"/>
  <c r="BL285" i="13" a="1"/>
  <c r="BL285" i="13" s="1"/>
  <c r="BY285" i="13" a="1"/>
  <c r="BY285" i="13" s="1"/>
  <c r="CL285" i="13" a="1"/>
  <c r="CL285" i="13" s="1"/>
  <c r="CY285" i="13" a="1"/>
  <c r="CY285" i="13" s="1"/>
  <c r="CH286" i="13" a="1"/>
  <c r="CH286" i="13" s="1"/>
  <c r="CU286" i="13" a="1"/>
  <c r="CU286" i="13" s="1"/>
  <c r="BQ287" i="13" a="1"/>
  <c r="BQ287" i="13" s="1"/>
  <c r="CQ287" i="13" a="1"/>
  <c r="CQ287" i="13" s="1"/>
  <c r="BD287" i="13" a="1"/>
  <c r="BD287" i="13" s="1"/>
  <c r="BY287" i="13" a="1"/>
  <c r="BY287" i="13" s="1"/>
  <c r="CY287" i="13" a="1"/>
  <c r="CY287" i="13" s="1"/>
  <c r="CL287" i="13" a="1"/>
  <c r="CL287" i="13" s="1"/>
  <c r="BL287" i="13" a="1"/>
  <c r="BL287" i="13" s="1"/>
  <c r="CH288" i="13" a="1"/>
  <c r="CH288" i="13" s="1"/>
  <c r="CU288" i="13" a="1"/>
  <c r="CU288" i="13" s="1"/>
  <c r="CQ289" i="13" a="1"/>
  <c r="CQ289" i="13" s="1"/>
  <c r="BD289" i="13" a="1"/>
  <c r="BD289" i="13" s="1"/>
  <c r="BQ289" i="13" a="1"/>
  <c r="BQ289" i="13" s="1"/>
  <c r="CD289" i="13" a="1"/>
  <c r="CD289" i="13" s="1"/>
  <c r="CY289" i="13" a="1"/>
  <c r="CY289" i="13" s="1"/>
  <c r="BL289" i="13" a="1"/>
  <c r="BL289" i="13" s="1"/>
  <c r="BY289" i="13" a="1"/>
  <c r="BY289" i="13" s="1"/>
  <c r="CL289" i="13" a="1"/>
  <c r="CL289" i="13" s="1"/>
  <c r="CH290" i="13" a="1"/>
  <c r="CH290" i="13" s="1"/>
  <c r="CU290" i="13" a="1"/>
  <c r="CU290" i="13" s="1"/>
  <c r="BD291" i="13" a="1"/>
  <c r="BD291" i="13" s="1"/>
  <c r="BQ291" i="13" a="1"/>
  <c r="BQ291" i="13" s="1"/>
  <c r="CD291" i="13" a="1"/>
  <c r="CD291" i="13" s="1"/>
  <c r="CQ291" i="13" a="1"/>
  <c r="CQ291" i="13" s="1"/>
  <c r="BL291" i="13" a="1"/>
  <c r="BL291" i="13" s="1"/>
  <c r="BY291" i="13" a="1"/>
  <c r="BY291" i="13" s="1"/>
  <c r="CL291" i="13" a="1"/>
  <c r="CL291" i="13" s="1"/>
  <c r="CY291" i="13" a="1"/>
  <c r="CY291" i="13" s="1"/>
  <c r="BU293" i="13" a="1"/>
  <c r="BU293" i="13" s="1"/>
  <c r="CH293" i="13" a="1"/>
  <c r="CH293" i="13" s="1"/>
  <c r="CU293" i="13" a="1"/>
  <c r="CU293" i="13" s="1"/>
  <c r="BH293" i="13" a="1"/>
  <c r="BH293" i="13" s="1"/>
  <c r="BD294" i="13" a="1"/>
  <c r="BD294" i="13" s="1"/>
  <c r="CD294" i="13" a="1"/>
  <c r="CD294" i="13" s="1"/>
  <c r="CQ294" i="13" a="1"/>
  <c r="CQ294" i="13" s="1"/>
  <c r="BQ294" i="13" a="1"/>
  <c r="BQ294" i="13" s="1"/>
  <c r="BL294" i="13" a="1"/>
  <c r="BL294" i="13" s="1"/>
  <c r="CL294" i="13" a="1"/>
  <c r="CL294" i="13" s="1"/>
  <c r="CY294" i="13" a="1"/>
  <c r="CY294" i="13" s="1"/>
  <c r="BY294" i="13" a="1"/>
  <c r="BY294" i="13" s="1"/>
  <c r="BU295" i="13" a="1"/>
  <c r="BU295" i="13" s="1"/>
  <c r="CU295" i="13" a="1"/>
  <c r="CU295" i="13" s="1"/>
  <c r="CH295" i="13" a="1"/>
  <c r="CH295" i="13" s="1"/>
  <c r="CD296" i="13" a="1"/>
  <c r="CD296" i="13" s="1"/>
  <c r="BD296" i="13" a="1"/>
  <c r="BD296" i="13" s="1"/>
  <c r="BQ296" i="13" a="1"/>
  <c r="BQ296" i="13" s="1"/>
  <c r="CQ296" i="13" a="1"/>
  <c r="CQ296" i="13" s="1"/>
  <c r="CL296" i="13" a="1"/>
  <c r="CL296" i="13" s="1"/>
  <c r="BL296" i="13" a="1"/>
  <c r="BL296" i="13" s="1"/>
  <c r="CY296" i="13" a="1"/>
  <c r="CY296" i="13" s="1"/>
  <c r="CU297" i="13" a="1"/>
  <c r="CU297" i="13" s="1"/>
  <c r="BH297" i="13" a="1"/>
  <c r="BH297" i="13" s="1"/>
  <c r="BU297" i="13" a="1"/>
  <c r="BU297" i="13" s="1"/>
  <c r="CH297" i="13" a="1"/>
  <c r="CH297" i="13" s="1"/>
  <c r="BQ298" i="13" a="1"/>
  <c r="BQ298" i="13" s="1"/>
  <c r="CD298" i="13" a="1"/>
  <c r="CD298" i="13" s="1"/>
  <c r="CQ298" i="13" a="1"/>
  <c r="CQ298" i="13" s="1"/>
  <c r="BY298" i="13" a="1"/>
  <c r="BY298" i="13" s="1"/>
  <c r="CL298" i="13" a="1"/>
  <c r="CL298" i="13" s="1"/>
  <c r="CY298" i="13" a="1"/>
  <c r="CY298" i="13" s="1"/>
  <c r="BL298" i="13" a="1"/>
  <c r="BL298" i="13" s="1"/>
  <c r="BH299" i="13" a="1"/>
  <c r="BH299" i="13" s="1"/>
  <c r="CH299" i="13" a="1"/>
  <c r="CH299" i="13" s="1"/>
  <c r="CU299" i="13" a="1"/>
  <c r="CU299" i="13" s="1"/>
  <c r="BD300" i="13" a="1"/>
  <c r="BD300" i="13" s="1"/>
  <c r="BQ300" i="13" a="1"/>
  <c r="BQ300" i="13" s="1"/>
  <c r="CQ300" i="13" a="1"/>
  <c r="CQ300" i="13" s="1"/>
  <c r="CD300" i="13" a="1"/>
  <c r="CD300" i="13" s="1"/>
  <c r="BL300" i="13" a="1"/>
  <c r="BL300" i="13" s="1"/>
  <c r="BY300" i="13" a="1"/>
  <c r="BY300" i="13" s="1"/>
  <c r="CY300" i="13" a="1"/>
  <c r="CY300" i="13" s="1"/>
  <c r="CL300" i="13" a="1"/>
  <c r="CL300" i="13" s="1"/>
  <c r="BU301" i="13" a="1"/>
  <c r="BU301" i="13" s="1"/>
  <c r="CH301" i="13" a="1"/>
  <c r="CH301" i="13" s="1"/>
  <c r="BH301" i="13" a="1"/>
  <c r="BH301" i="13" s="1"/>
  <c r="BD302" i="13" a="1"/>
  <c r="BD302" i="13" s="1"/>
  <c r="CD302" i="13" a="1"/>
  <c r="CD302" i="13" s="1"/>
  <c r="CQ302" i="13" a="1"/>
  <c r="CQ302" i="13" s="1"/>
  <c r="BQ302" i="13" a="1"/>
  <c r="BQ302" i="13" s="1"/>
  <c r="BL302" i="13" a="1"/>
  <c r="BL302" i="13" s="1"/>
  <c r="CL302" i="13" a="1"/>
  <c r="CL302" i="13" s="1"/>
  <c r="CY302" i="13" a="1"/>
  <c r="CY302" i="13" s="1"/>
  <c r="BY302" i="13" a="1"/>
  <c r="BY302" i="13" s="1"/>
  <c r="BU303" i="13" a="1"/>
  <c r="BU303" i="13" s="1"/>
  <c r="CU303" i="13" a="1"/>
  <c r="CU303" i="13" s="1"/>
  <c r="BH303" i="13" a="1"/>
  <c r="BH303" i="13" s="1"/>
  <c r="CH303" i="13" a="1"/>
  <c r="CH303" i="13" s="1"/>
  <c r="CD304" i="13" a="1"/>
  <c r="CD304" i="13" s="1"/>
  <c r="CQ304" i="13" a="1"/>
  <c r="CQ304" i="13" s="1"/>
  <c r="CL304" i="13" a="1"/>
  <c r="CL304" i="13" s="1"/>
  <c r="CY304" i="13" a="1"/>
  <c r="CY304" i="13" s="1"/>
  <c r="CU305" i="13" a="1"/>
  <c r="CU305" i="13" s="1"/>
  <c r="BH305" i="13" a="1"/>
  <c r="BH305" i="13" s="1"/>
  <c r="BU305" i="13" a="1"/>
  <c r="BU305" i="13" s="1"/>
  <c r="BQ306" i="13" a="1"/>
  <c r="BQ306" i="13" s="1"/>
  <c r="CQ306" i="13" a="1"/>
  <c r="CQ306" i="13" s="1"/>
  <c r="BD306" i="13" a="1"/>
  <c r="BD306" i="13" s="1"/>
  <c r="CD306" i="13" a="1"/>
  <c r="CD306" i="13" s="1"/>
  <c r="BY306" i="13" a="1"/>
  <c r="BY306" i="13" s="1"/>
  <c r="CY306" i="13" a="1"/>
  <c r="CY306" i="13" s="1"/>
  <c r="BL306" i="13" a="1"/>
  <c r="BL306" i="13" s="1"/>
  <c r="CL306" i="13" a="1"/>
  <c r="CL306" i="13" s="1"/>
  <c r="BH307" i="13" a="1"/>
  <c r="BH307" i="13" s="1"/>
  <c r="CH307" i="13" a="1"/>
  <c r="CH307" i="13" s="1"/>
  <c r="BD308" i="13" a="1"/>
  <c r="BD308" i="13" s="1"/>
  <c r="BQ308" i="13" a="1"/>
  <c r="BQ308" i="13" s="1"/>
  <c r="CD308" i="13" a="1"/>
  <c r="CD308" i="13" s="1"/>
  <c r="BL308" i="13" a="1"/>
  <c r="BL308" i="13" s="1"/>
  <c r="BY308" i="13" a="1"/>
  <c r="BY308" i="13" s="1"/>
  <c r="CL308" i="13" a="1"/>
  <c r="CL308" i="13" s="1"/>
  <c r="BH309" i="13" a="1"/>
  <c r="BH309" i="13" s="1"/>
  <c r="BU309" i="13" a="1"/>
  <c r="BU309" i="13" s="1"/>
  <c r="CH309" i="13" a="1"/>
  <c r="CH309" i="13" s="1"/>
  <c r="CU309" i="13" a="1"/>
  <c r="CU309" i="13" s="1"/>
  <c r="BQ310" i="13" a="1"/>
  <c r="BQ310" i="13" s="1"/>
  <c r="CD310" i="13" a="1"/>
  <c r="CD310" i="13" s="1"/>
  <c r="CQ310" i="13" a="1"/>
  <c r="CQ310" i="13" s="1"/>
  <c r="BY310" i="13" a="1"/>
  <c r="BY310" i="13" s="1"/>
  <c r="CL310" i="13" a="1"/>
  <c r="CL310" i="13" s="1"/>
  <c r="CY310" i="13" a="1"/>
  <c r="CY310" i="13" s="1"/>
  <c r="BD315" i="13" a="1"/>
  <c r="BD315" i="13" s="1"/>
  <c r="BQ315" i="13" a="1"/>
  <c r="BQ315" i="13" s="1"/>
  <c r="BH316" i="13" a="1"/>
  <c r="BH316" i="13" s="1"/>
  <c r="BU316" i="13" a="1"/>
  <c r="BU316" i="13" s="1"/>
  <c r="CH316" i="13" a="1"/>
  <c r="CH316" i="13" s="1"/>
  <c r="BD317" i="13" a="1"/>
  <c r="BD317" i="13" s="1"/>
  <c r="BQ317" i="13" a="1"/>
  <c r="BQ317" i="13" s="1"/>
  <c r="CD317" i="13" a="1"/>
  <c r="CD317" i="13" s="1"/>
  <c r="CQ317" i="13" a="1"/>
  <c r="CQ317" i="13" s="1"/>
  <c r="CL317" i="13" a="1"/>
  <c r="CL317" i="13" s="1"/>
  <c r="CY317" i="13" a="1"/>
  <c r="CY317" i="13" s="1"/>
  <c r="BU318" i="13" a="1"/>
  <c r="BU318" i="13" s="1"/>
  <c r="CH318" i="13" a="1"/>
  <c r="CH318" i="13" s="1"/>
  <c r="CU318" i="13" a="1"/>
  <c r="CU318" i="13" s="1"/>
  <c r="CD319" i="13" a="1"/>
  <c r="CD319" i="13" s="1"/>
  <c r="CQ319" i="13" a="1"/>
  <c r="CQ319" i="13" s="1"/>
  <c r="CL319" i="13" a="1"/>
  <c r="CL319" i="13" s="1"/>
  <c r="CY319" i="13" a="1"/>
  <c r="CY319" i="13" s="1"/>
  <c r="BD323" i="13" a="1"/>
  <c r="BD323" i="13" s="1"/>
  <c r="BQ323" i="13" a="1"/>
  <c r="BQ323" i="13" s="1"/>
  <c r="BH324" i="13" a="1"/>
  <c r="BH324" i="13" s="1"/>
  <c r="BU324" i="13" a="1"/>
  <c r="BU324" i="13" s="1"/>
  <c r="CH324" i="13" a="1"/>
  <c r="CH324" i="13" s="1"/>
  <c r="CN329" i="13" a="1"/>
  <c r="CN329" i="13" s="1"/>
  <c r="CJ329" i="13" a="1"/>
  <c r="CJ329" i="13" s="1"/>
  <c r="CF329" i="13" a="1"/>
  <c r="CF329" i="13" s="1"/>
  <c r="CZ328" i="13" a="1"/>
  <c r="CZ328" i="13" s="1"/>
  <c r="CV328" i="13" a="1"/>
  <c r="CV328" i="13" s="1"/>
  <c r="CR328" i="13" a="1"/>
  <c r="CR328" i="13" s="1"/>
  <c r="CA328" i="13" a="1"/>
  <c r="CA328" i="13" s="1"/>
  <c r="BW328" i="13" a="1"/>
  <c r="BW328" i="13" s="1"/>
  <c r="BS328" i="13" a="1"/>
  <c r="BS328" i="13" s="1"/>
  <c r="CM327" i="13" a="1"/>
  <c r="CM327" i="13" s="1"/>
  <c r="CI327" i="13" a="1"/>
  <c r="CI327" i="13" s="1"/>
  <c r="CE327" i="13" a="1"/>
  <c r="CE327" i="13" s="1"/>
  <c r="CY326" i="13" a="1"/>
  <c r="CY326" i="13" s="1"/>
  <c r="CU326" i="13" a="1"/>
  <c r="CU326" i="13" s="1"/>
  <c r="CQ326" i="13" a="1"/>
  <c r="CQ326" i="13" s="1"/>
  <c r="BZ326" i="13" a="1"/>
  <c r="BZ326" i="13" s="1"/>
  <c r="BV326" i="13" a="1"/>
  <c r="BV326" i="13" s="1"/>
  <c r="BR326" i="13" a="1"/>
  <c r="BR326" i="13" s="1"/>
  <c r="CL325" i="13" a="1"/>
  <c r="CL325" i="13" s="1"/>
  <c r="CH325" i="13" a="1"/>
  <c r="CH325" i="13" s="1"/>
  <c r="CD325" i="13" a="1"/>
  <c r="CD325" i="13" s="1"/>
  <c r="CU324" i="13" a="1"/>
  <c r="CU324" i="13" s="1"/>
  <c r="BV324" i="13" a="1"/>
  <c r="BV324" i="13" s="1"/>
  <c r="CU323" i="13" a="1"/>
  <c r="CU323" i="13" s="1"/>
  <c r="BV323" i="13" a="1"/>
  <c r="BV323" i="13" s="1"/>
  <c r="CM322" i="13" a="1"/>
  <c r="CM322" i="13" s="1"/>
  <c r="CE322" i="13" a="1"/>
  <c r="CE322" i="13" s="1"/>
  <c r="BN322" i="13" a="1"/>
  <c r="BN322" i="13" s="1"/>
  <c r="BF322" i="13" a="1"/>
  <c r="BF322" i="13" s="1"/>
  <c r="CH321" i="13" a="1"/>
  <c r="CH321" i="13" s="1"/>
  <c r="BI321" i="13" a="1"/>
  <c r="BI321" i="13" s="1"/>
  <c r="CK320" i="13" a="1"/>
  <c r="CK320" i="13" s="1"/>
  <c r="BD320" i="13" a="1"/>
  <c r="BD320" i="13" s="1"/>
  <c r="DB319" i="13" a="1"/>
  <c r="DB319" i="13" s="1"/>
  <c r="CT319" i="13" a="1"/>
  <c r="CT319" i="13" s="1"/>
  <c r="BU319" i="13" a="1"/>
  <c r="BU319" i="13" s="1"/>
  <c r="BW318" i="13" a="1"/>
  <c r="BW318" i="13" s="1"/>
  <c r="BN317" i="13" a="1"/>
  <c r="BN317" i="13" s="1"/>
  <c r="BF317" i="13" a="1"/>
  <c r="BF317" i="13" s="1"/>
  <c r="CU316" i="13" a="1"/>
  <c r="CU316" i="13" s="1"/>
  <c r="BV316" i="13" a="1"/>
  <c r="BV316" i="13" s="1"/>
  <c r="CU315" i="13" a="1"/>
  <c r="CU315" i="13" s="1"/>
  <c r="BV315" i="13" a="1"/>
  <c r="BV315" i="13" s="1"/>
  <c r="CM314" i="13" a="1"/>
  <c r="CM314" i="13" s="1"/>
  <c r="CE314" i="13" a="1"/>
  <c r="CE314" i="13" s="1"/>
  <c r="BN314" i="13" a="1"/>
  <c r="BN314" i="13" s="1"/>
  <c r="BF314" i="13" a="1"/>
  <c r="BF314" i="13" s="1"/>
  <c r="CH313" i="13" a="1"/>
  <c r="CH313" i="13" s="1"/>
  <c r="BI313" i="13" a="1"/>
  <c r="BI313" i="13" s="1"/>
  <c r="CK312" i="13" a="1"/>
  <c r="CK312" i="13" s="1"/>
  <c r="BD312" i="13" a="1"/>
  <c r="BD312" i="13" s="1"/>
  <c r="CO310" i="13" a="1"/>
  <c r="CO310" i="13" s="1"/>
  <c r="CG310" i="13" a="1"/>
  <c r="CG310" i="13" s="1"/>
  <c r="CW309" i="13" a="1"/>
  <c r="CW309" i="13" s="1"/>
  <c r="CN308" i="13" a="1"/>
  <c r="CN308" i="13" s="1"/>
  <c r="CF308" i="13" a="1"/>
  <c r="CF308" i="13" s="1"/>
  <c r="CK304" i="13" a="1"/>
  <c r="CK304" i="13" s="1"/>
  <c r="BQ304" i="13" a="1"/>
  <c r="BQ304" i="13" s="1"/>
  <c r="CL303" i="13" a="1"/>
  <c r="CL303" i="13" s="1"/>
  <c r="BS303" i="13" a="1"/>
  <c r="BS303" i="13" s="1"/>
  <c r="BT297" i="13" a="1"/>
  <c r="BT297" i="13" s="1"/>
  <c r="CD287" i="13" a="1"/>
  <c r="CD287" i="13" s="1"/>
  <c r="CD160" i="13" a="1"/>
  <c r="CD160" i="13" s="1"/>
  <c r="CQ160" i="13" a="1"/>
  <c r="CQ160" i="13" s="1"/>
  <c r="BO174" i="13" a="1"/>
  <c r="BO174" i="13" s="1"/>
  <c r="CB174" i="13" a="1"/>
  <c r="CB174" i="13" s="1"/>
  <c r="CO174" i="13" a="1"/>
  <c r="CO174" i="13" s="1"/>
  <c r="DB174" i="13" a="1"/>
  <c r="DB174" i="13" s="1"/>
  <c r="BO172" i="13" a="1"/>
  <c r="BO172" i="13" s="1"/>
  <c r="CB172" i="13" a="1"/>
  <c r="CB172" i="13" s="1"/>
  <c r="CO172" i="13" a="1"/>
  <c r="CO172" i="13" s="1"/>
  <c r="DB172" i="13" a="1"/>
  <c r="DB172" i="13" s="1"/>
  <c r="CX169" i="13" a="1"/>
  <c r="CX169" i="13" s="1"/>
  <c r="BK169" i="13" a="1"/>
  <c r="BK169" i="13" s="1"/>
  <c r="BX169" i="13" a="1"/>
  <c r="BX169" i="13" s="1"/>
  <c r="CK169" i="13" a="1"/>
  <c r="CK169" i="13" s="1"/>
  <c r="CG166" i="13" a="1"/>
  <c r="CG166" i="13" s="1"/>
  <c r="CT166" i="13" a="1"/>
  <c r="CT166" i="13" s="1"/>
  <c r="BG166" i="13" a="1"/>
  <c r="BG166" i="13" s="1"/>
  <c r="BT166" i="13" a="1"/>
  <c r="BT166" i="13" s="1"/>
  <c r="BK161" i="13" a="1"/>
  <c r="BK161" i="13" s="1"/>
  <c r="BX161" i="13" a="1"/>
  <c r="BX161" i="13" s="1"/>
  <c r="CK161" i="13" a="1"/>
  <c r="CK161" i="13" s="1"/>
  <c r="CX161" i="13" a="1"/>
  <c r="CX161" i="13" s="1"/>
  <c r="CD181" i="13" a="1"/>
  <c r="CD181" i="13" s="1"/>
  <c r="CQ181" i="13" a="1"/>
  <c r="CQ181" i="13" s="1"/>
  <c r="BD181" i="13" a="1"/>
  <c r="BD181" i="13" s="1"/>
  <c r="BQ181" i="13" a="1"/>
  <c r="BQ181" i="13" s="1"/>
  <c r="BL185" i="13" a="1"/>
  <c r="BL185" i="13" s="1"/>
  <c r="BY185" i="13" a="1"/>
  <c r="BY185" i="13" s="1"/>
  <c r="CY185" i="13" a="1"/>
  <c r="CY185" i="13" s="1"/>
  <c r="CL185" i="13" a="1"/>
  <c r="CL185" i="13" s="1"/>
  <c r="BH190" i="13" a="1"/>
  <c r="BH190" i="13" s="1"/>
  <c r="CU190" i="13" a="1"/>
  <c r="CU190" i="13" s="1"/>
  <c r="CH190" i="13" a="1"/>
  <c r="CH190" i="13" s="1"/>
  <c r="BU190" i="13" a="1"/>
  <c r="BU190" i="13" s="1"/>
  <c r="CL195" i="13" a="1"/>
  <c r="CL195" i="13" s="1"/>
  <c r="CY195" i="13" a="1"/>
  <c r="CY195" i="13" s="1"/>
  <c r="BY195" i="13" a="1"/>
  <c r="BY195" i="13" s="1"/>
  <c r="BL195" i="13" a="1"/>
  <c r="BL195" i="13" s="1"/>
  <c r="CU201" i="13" a="1"/>
  <c r="CU201" i="13" s="1"/>
  <c r="BU201" i="13" a="1"/>
  <c r="BU201" i="13" s="1"/>
  <c r="CH201" i="13" a="1"/>
  <c r="CH201" i="13" s="1"/>
  <c r="BH201" i="13" a="1"/>
  <c r="BH201" i="13" s="1"/>
  <c r="CL206" i="13" a="1"/>
  <c r="CL206" i="13" s="1"/>
  <c r="BL206" i="13" a="1"/>
  <c r="BL206" i="13" s="1"/>
  <c r="CY206" i="13" a="1"/>
  <c r="CY206" i="13" s="1"/>
  <c r="BY206" i="13" a="1"/>
  <c r="BY206" i="13" s="1"/>
  <c r="BQ212" i="13" a="1"/>
  <c r="BQ212" i="13" s="1"/>
  <c r="CD212" i="13" a="1"/>
  <c r="CD212" i="13" s="1"/>
  <c r="CQ212" i="13" a="1"/>
  <c r="CQ212" i="13" s="1"/>
  <c r="BD212" i="13" a="1"/>
  <c r="BD212" i="13" s="1"/>
  <c r="CH218" i="13" a="1"/>
  <c r="CH218" i="13" s="1"/>
  <c r="CU218" i="13" a="1"/>
  <c r="CU218" i="13" s="1"/>
  <c r="BH218" i="13" a="1"/>
  <c r="BH218" i="13" s="1"/>
  <c r="BU218" i="13" a="1"/>
  <c r="BU218" i="13" s="1"/>
  <c r="BH222" i="13" a="1"/>
  <c r="BH222" i="13" s="1"/>
  <c r="BU222" i="13" a="1"/>
  <c r="BU222" i="13" s="1"/>
  <c r="CU222" i="13" a="1"/>
  <c r="CU222" i="13" s="1"/>
  <c r="CH222" i="13" a="1"/>
  <c r="CH222" i="13" s="1"/>
  <c r="CH226" i="13" a="1"/>
  <c r="CH226" i="13" s="1"/>
  <c r="CU226" i="13" a="1"/>
  <c r="CU226" i="13" s="1"/>
  <c r="BU226" i="13" a="1"/>
  <c r="BU226" i="13" s="1"/>
  <c r="BH226" i="13" a="1"/>
  <c r="BH226" i="13" s="1"/>
  <c r="BH230" i="13" a="1"/>
  <c r="BH230" i="13" s="1"/>
  <c r="BU230" i="13" a="1"/>
  <c r="BU230" i="13" s="1"/>
  <c r="CU230" i="13" a="1"/>
  <c r="CU230" i="13" s="1"/>
  <c r="CH230" i="13" a="1"/>
  <c r="CH230" i="13" s="1"/>
  <c r="BH237" i="13" a="1"/>
  <c r="BH237" i="13" s="1"/>
  <c r="BU237" i="13" a="1"/>
  <c r="BU237" i="13" s="1"/>
  <c r="CH237" i="13" a="1"/>
  <c r="CH237" i="13" s="1"/>
  <c r="CU237" i="13" a="1"/>
  <c r="CU237" i="13" s="1"/>
  <c r="BL242" i="13" a="1"/>
  <c r="BL242" i="13" s="1"/>
  <c r="BY242" i="13" a="1"/>
  <c r="BY242" i="13" s="1"/>
  <c r="CL242" i="13" a="1"/>
  <c r="CL242" i="13" s="1"/>
  <c r="CY242" i="13" a="1"/>
  <c r="CY242" i="13" s="1"/>
  <c r="BH247" i="13" a="1"/>
  <c r="BH247" i="13" s="1"/>
  <c r="BU247" i="13" a="1"/>
  <c r="BU247" i="13" s="1"/>
  <c r="CH247" i="13" a="1"/>
  <c r="CH247" i="13" s="1"/>
  <c r="CU247" i="13" a="1"/>
  <c r="CU247" i="13" s="1"/>
  <c r="BU251" i="13" a="1"/>
  <c r="BU251" i="13" s="1"/>
  <c r="CH251" i="13" a="1"/>
  <c r="CH251" i="13" s="1"/>
  <c r="CU251" i="13" a="1"/>
  <c r="CU251" i="13" s="1"/>
  <c r="BH251" i="13" a="1"/>
  <c r="BH251" i="13" s="1"/>
  <c r="BD257" i="13" a="1"/>
  <c r="BD257" i="13" s="1"/>
  <c r="BQ257" i="13" a="1"/>
  <c r="BQ257" i="13" s="1"/>
  <c r="CD257" i="13" a="1"/>
  <c r="CD257" i="13" s="1"/>
  <c r="CQ257" i="13" a="1"/>
  <c r="CQ257" i="13" s="1"/>
  <c r="CQ261" i="13" a="1"/>
  <c r="CQ261" i="13" s="1"/>
  <c r="BD261" i="13" a="1"/>
  <c r="BD261" i="13" s="1"/>
  <c r="CD261" i="13" a="1"/>
  <c r="CD261" i="13" s="1"/>
  <c r="BQ261" i="13" a="1"/>
  <c r="BQ261" i="13" s="1"/>
  <c r="CH266" i="13" a="1"/>
  <c r="CH266" i="13" s="1"/>
  <c r="CU266" i="13" a="1"/>
  <c r="CU266" i="13" s="1"/>
  <c r="BH266" i="13" a="1"/>
  <c r="BH266" i="13" s="1"/>
  <c r="BU266" i="13" a="1"/>
  <c r="BU266" i="13" s="1"/>
  <c r="BL271" i="13" a="1"/>
  <c r="BL271" i="13" s="1"/>
  <c r="BY271" i="13" a="1"/>
  <c r="BY271" i="13" s="1"/>
  <c r="CL271" i="13" a="1"/>
  <c r="CL271" i="13" s="1"/>
  <c r="CY271" i="13" a="1"/>
  <c r="CY271" i="13" s="1"/>
  <c r="CH279" i="13" a="1"/>
  <c r="CH279" i="13" s="1"/>
  <c r="CU279" i="13" a="1"/>
  <c r="CU279" i="13" s="1"/>
  <c r="CU283" i="13" a="1"/>
  <c r="CU283" i="13" s="1"/>
  <c r="CH283" i="13" a="1"/>
  <c r="CH283" i="13" s="1"/>
  <c r="CU289" i="13" a="1"/>
  <c r="CU289" i="13" s="1"/>
  <c r="CH289" i="13" a="1"/>
  <c r="CH289" i="13" s="1"/>
  <c r="BY293" i="13" a="1"/>
  <c r="BY293" i="13" s="1"/>
  <c r="CL293" i="13" a="1"/>
  <c r="CL293" i="13" s="1"/>
  <c r="CY293" i="13" a="1"/>
  <c r="CY293" i="13" s="1"/>
  <c r="BL293" i="13" a="1"/>
  <c r="BL293" i="13" s="1"/>
  <c r="CY297" i="13" a="1"/>
  <c r="CY297" i="13" s="1"/>
  <c r="BL297" i="13" a="1"/>
  <c r="BL297" i="13" s="1"/>
  <c r="BY297" i="13" a="1"/>
  <c r="BY297" i="13" s="1"/>
  <c r="CL297" i="13" a="1"/>
  <c r="CL297" i="13" s="1"/>
  <c r="BD299" i="13" a="1"/>
  <c r="BD299" i="13" s="1"/>
  <c r="CD299" i="13" a="1"/>
  <c r="CD299" i="13" s="1"/>
  <c r="BQ299" i="13" a="1"/>
  <c r="BQ299" i="13" s="1"/>
  <c r="CQ299" i="13" a="1"/>
  <c r="CQ299" i="13" s="1"/>
  <c r="BY301" i="13" a="1"/>
  <c r="BY301" i="13" s="1"/>
  <c r="CL301" i="13" a="1"/>
  <c r="CL301" i="13" s="1"/>
  <c r="CY301" i="13" a="1"/>
  <c r="CY301" i="13" s="1"/>
  <c r="BL301" i="13" a="1"/>
  <c r="BL301" i="13" s="1"/>
  <c r="CH304" i="13" a="1"/>
  <c r="CH304" i="13" s="1"/>
  <c r="BU304" i="13" a="1"/>
  <c r="BU304" i="13" s="1"/>
  <c r="CU304" i="13" a="1"/>
  <c r="CU304" i="13" s="1"/>
  <c r="BH304" i="13" a="1"/>
  <c r="BH304" i="13" s="1"/>
  <c r="BD307" i="13" a="1"/>
  <c r="BD307" i="13" s="1"/>
  <c r="CD307" i="13" a="1"/>
  <c r="CD307" i="13" s="1"/>
  <c r="BQ307" i="13" a="1"/>
  <c r="BQ307" i="13" s="1"/>
  <c r="BU310" i="13" a="1"/>
  <c r="BU310" i="13" s="1"/>
  <c r="CH310" i="13" a="1"/>
  <c r="CH310" i="13" s="1"/>
  <c r="CU310" i="13" a="1"/>
  <c r="CU310" i="13" s="1"/>
  <c r="BH306" i="13" a="1"/>
  <c r="BH306" i="13" s="1"/>
  <c r="CV160" i="13" a="1"/>
  <c r="CV160" i="13" s="1"/>
  <c r="BI160" i="13" a="1"/>
  <c r="BI160" i="13" s="1"/>
  <c r="BV160" i="13" a="1"/>
  <c r="BV160" i="13" s="1"/>
  <c r="CI160" i="13" a="1"/>
  <c r="CI160" i="13" s="1"/>
  <c r="BN177" i="13" a="1"/>
  <c r="BN177" i="13" s="1"/>
  <c r="DA177" i="13" a="1"/>
  <c r="DA177" i="13" s="1"/>
  <c r="CN177" i="13" a="1"/>
  <c r="CN177" i="13" s="1"/>
  <c r="CA177" i="13" a="1"/>
  <c r="CA177" i="13" s="1"/>
  <c r="BF177" i="13" a="1"/>
  <c r="BF177" i="13" s="1"/>
  <c r="CS177" i="13" a="1"/>
  <c r="CS177" i="13" s="1"/>
  <c r="CF177" i="13" a="1"/>
  <c r="CF177" i="13" s="1"/>
  <c r="BS177" i="13" a="1"/>
  <c r="BS177" i="13" s="1"/>
  <c r="CW176" i="13" a="1"/>
  <c r="CW176" i="13" s="1"/>
  <c r="BW176" i="13" a="1"/>
  <c r="BW176" i="13" s="1"/>
  <c r="BJ176" i="13" a="1"/>
  <c r="BJ176" i="13" s="1"/>
  <c r="CJ176" i="13" a="1"/>
  <c r="CJ176" i="13" s="1"/>
  <c r="CA175" i="13" a="1"/>
  <c r="CA175" i="13" s="1"/>
  <c r="CN175" i="13" a="1"/>
  <c r="CN175" i="13" s="1"/>
  <c r="DA175" i="13" a="1"/>
  <c r="DA175" i="13" s="1"/>
  <c r="BN175" i="13" a="1"/>
  <c r="BN175" i="13" s="1"/>
  <c r="BS175" i="13" a="1"/>
  <c r="BS175" i="13" s="1"/>
  <c r="BF175" i="13" a="1"/>
  <c r="BF175" i="13" s="1"/>
  <c r="CF175" i="13" a="1"/>
  <c r="CF175" i="13" s="1"/>
  <c r="CS175" i="13" a="1"/>
  <c r="CS175" i="13" s="1"/>
  <c r="BJ174" i="13" a="1"/>
  <c r="BJ174" i="13" s="1"/>
  <c r="BW174" i="13" a="1"/>
  <c r="BW174" i="13" s="1"/>
  <c r="CJ174" i="13" a="1"/>
  <c r="CJ174" i="13" s="1"/>
  <c r="CW174" i="13" a="1"/>
  <c r="CW174" i="13" s="1"/>
  <c r="BN173" i="13" a="1"/>
  <c r="BN173" i="13" s="1"/>
  <c r="CA173" i="13" a="1"/>
  <c r="CA173" i="13" s="1"/>
  <c r="CN173" i="13" a="1"/>
  <c r="CN173" i="13" s="1"/>
  <c r="DA173" i="13" a="1"/>
  <c r="DA173" i="13" s="1"/>
  <c r="BF173" i="13" a="1"/>
  <c r="BF173" i="13" s="1"/>
  <c r="BS173" i="13" a="1"/>
  <c r="BS173" i="13" s="1"/>
  <c r="CF173" i="13" a="1"/>
  <c r="CF173" i="13" s="1"/>
  <c r="CS173" i="13" a="1"/>
  <c r="CS173" i="13" s="1"/>
  <c r="BJ172" i="13" a="1"/>
  <c r="BJ172" i="13" s="1"/>
  <c r="BW172" i="13" a="1"/>
  <c r="BW172" i="13" s="1"/>
  <c r="CJ172" i="13" a="1"/>
  <c r="CJ172" i="13" s="1"/>
  <c r="CW172" i="13" a="1"/>
  <c r="CW172" i="13" s="1"/>
  <c r="BN171" i="13" a="1"/>
  <c r="BN171" i="13" s="1"/>
  <c r="CA171" i="13" a="1"/>
  <c r="CA171" i="13" s="1"/>
  <c r="CN171" i="13" a="1"/>
  <c r="CN171" i="13" s="1"/>
  <c r="DA171" i="13" a="1"/>
  <c r="DA171" i="13" s="1"/>
  <c r="BF171" i="13" a="1"/>
  <c r="BF171" i="13" s="1"/>
  <c r="BS171" i="13" a="1"/>
  <c r="BS171" i="13" s="1"/>
  <c r="CF171" i="13" a="1"/>
  <c r="CF171" i="13" s="1"/>
  <c r="CS171" i="13" a="1"/>
  <c r="CS171" i="13" s="1"/>
  <c r="BJ170" i="13" a="1"/>
  <c r="BJ170" i="13" s="1"/>
  <c r="CJ170" i="13" a="1"/>
  <c r="CJ170" i="13" s="1"/>
  <c r="BW170" i="13" a="1"/>
  <c r="BW170" i="13" s="1"/>
  <c r="CW170" i="13" a="1"/>
  <c r="CW170" i="13" s="1"/>
  <c r="CA169" i="13" a="1"/>
  <c r="CA169" i="13" s="1"/>
  <c r="CN169" i="13" a="1"/>
  <c r="CN169" i="13" s="1"/>
  <c r="DA169" i="13" a="1"/>
  <c r="DA169" i="13" s="1"/>
  <c r="BN169" i="13" a="1"/>
  <c r="BN169" i="13" s="1"/>
  <c r="BS169" i="13" a="1"/>
  <c r="BS169" i="13" s="1"/>
  <c r="CF169" i="13" a="1"/>
  <c r="CF169" i="13" s="1"/>
  <c r="CS169" i="13" a="1"/>
  <c r="CS169" i="13" s="1"/>
  <c r="BF169" i="13" a="1"/>
  <c r="BF169" i="13" s="1"/>
  <c r="BJ168" i="13" a="1"/>
  <c r="BJ168" i="13" s="1"/>
  <c r="BW168" i="13" a="1"/>
  <c r="BW168" i="13" s="1"/>
  <c r="CW168" i="13" a="1"/>
  <c r="CW168" i="13" s="1"/>
  <c r="CJ168" i="13" a="1"/>
  <c r="CJ168" i="13" s="1"/>
  <c r="DA167" i="13" a="1"/>
  <c r="DA167" i="13" s="1"/>
  <c r="BN167" i="13" a="1"/>
  <c r="BN167" i="13" s="1"/>
  <c r="CN167" i="13" a="1"/>
  <c r="CN167" i="13" s="1"/>
  <c r="CA167" i="13" a="1"/>
  <c r="CA167" i="13" s="1"/>
  <c r="CS167" i="13" a="1"/>
  <c r="CS167" i="13" s="1"/>
  <c r="BF167" i="13" a="1"/>
  <c r="BF167" i="13" s="1"/>
  <c r="CF167" i="13" a="1"/>
  <c r="CF167" i="13" s="1"/>
  <c r="BS167" i="13" a="1"/>
  <c r="BS167" i="13" s="1"/>
  <c r="BW166" i="13" a="1"/>
  <c r="BW166" i="13" s="1"/>
  <c r="BJ166" i="13" a="1"/>
  <c r="BJ166" i="13" s="1"/>
  <c r="CJ166" i="13" a="1"/>
  <c r="CJ166" i="13" s="1"/>
  <c r="CW166" i="13" a="1"/>
  <c r="CW166" i="13" s="1"/>
  <c r="BN165" i="13" a="1"/>
  <c r="BN165" i="13" s="1"/>
  <c r="CA165" i="13" a="1"/>
  <c r="CA165" i="13" s="1"/>
  <c r="CN165" i="13" a="1"/>
  <c r="CN165" i="13" s="1"/>
  <c r="DA165" i="13" a="1"/>
  <c r="DA165" i="13" s="1"/>
  <c r="BF165" i="13" a="1"/>
  <c r="BF165" i="13" s="1"/>
  <c r="BS165" i="13" a="1"/>
  <c r="BS165" i="13" s="1"/>
  <c r="CF165" i="13" a="1"/>
  <c r="CF165" i="13" s="1"/>
  <c r="CS165" i="13" a="1"/>
  <c r="CS165" i="13" s="1"/>
  <c r="BJ164" i="13" a="1"/>
  <c r="BJ164" i="13" s="1"/>
  <c r="BW164" i="13" a="1"/>
  <c r="BW164" i="13" s="1"/>
  <c r="CJ164" i="13" a="1"/>
  <c r="CJ164" i="13" s="1"/>
  <c r="CW164" i="13" a="1"/>
  <c r="CW164" i="13" s="1"/>
  <c r="BN163" i="13" a="1"/>
  <c r="BN163" i="13" s="1"/>
  <c r="CA163" i="13" a="1"/>
  <c r="CA163" i="13" s="1"/>
  <c r="DA163" i="13" a="1"/>
  <c r="DA163" i="13" s="1"/>
  <c r="CN163" i="13" a="1"/>
  <c r="CN163" i="13" s="1"/>
  <c r="BF163" i="13" a="1"/>
  <c r="BF163" i="13" s="1"/>
  <c r="BS163" i="13" a="1"/>
  <c r="BS163" i="13" s="1"/>
  <c r="CS163" i="13" a="1"/>
  <c r="CS163" i="13" s="1"/>
  <c r="CF163" i="13" a="1"/>
  <c r="CF163" i="13" s="1"/>
  <c r="CW162" i="13" a="1"/>
  <c r="CW162" i="13" s="1"/>
  <c r="BJ162" i="13" a="1"/>
  <c r="BJ162" i="13" s="1"/>
  <c r="CJ162" i="13" a="1"/>
  <c r="CJ162" i="13" s="1"/>
  <c r="BW162" i="13" a="1"/>
  <c r="BW162" i="13" s="1"/>
  <c r="CN161" i="13" a="1"/>
  <c r="CN161" i="13" s="1"/>
  <c r="DA161" i="13" a="1"/>
  <c r="DA161" i="13" s="1"/>
  <c r="BN161" i="13" a="1"/>
  <c r="BN161" i="13" s="1"/>
  <c r="CA161" i="13" a="1"/>
  <c r="CA161" i="13" s="1"/>
  <c r="CF161" i="13" a="1"/>
  <c r="CF161" i="13" s="1"/>
  <c r="CS161" i="13" a="1"/>
  <c r="CS161" i="13" s="1"/>
  <c r="BS161" i="13" a="1"/>
  <c r="BS161" i="13" s="1"/>
  <c r="BF161" i="13" a="1"/>
  <c r="BF161" i="13" s="1"/>
  <c r="BI179" i="13" a="1"/>
  <c r="BI179" i="13" s="1"/>
  <c r="BV179" i="13" a="1"/>
  <c r="BV179" i="13" s="1"/>
  <c r="CI179" i="13" a="1"/>
  <c r="CI179" i="13" s="1"/>
  <c r="CV179" i="13" a="1"/>
  <c r="CV179" i="13" s="1"/>
  <c r="BR180" i="13" a="1"/>
  <c r="BR180" i="13" s="1"/>
  <c r="CR180" i="13" a="1"/>
  <c r="CR180" i="13" s="1"/>
  <c r="CE180" i="13" a="1"/>
  <c r="CE180" i="13" s="1"/>
  <c r="BE180" i="13" a="1"/>
  <c r="BE180" i="13" s="1"/>
  <c r="CM180" i="13" a="1"/>
  <c r="CM180" i="13" s="1"/>
  <c r="CZ180" i="13" a="1"/>
  <c r="CZ180" i="13" s="1"/>
  <c r="BI181" i="13" a="1"/>
  <c r="BI181" i="13" s="1"/>
  <c r="CI181" i="13" a="1"/>
  <c r="CI181" i="13" s="1"/>
  <c r="CV181" i="13" a="1"/>
  <c r="CV181" i="13" s="1"/>
  <c r="BV181" i="13" a="1"/>
  <c r="BV181" i="13" s="1"/>
  <c r="BR182" i="13" a="1"/>
  <c r="BR182" i="13" s="1"/>
  <c r="CR182" i="13" a="1"/>
  <c r="CR182" i="13" s="1"/>
  <c r="BE182" i="13" a="1"/>
  <c r="BE182" i="13" s="1"/>
  <c r="CE182" i="13" a="1"/>
  <c r="CE182" i="13" s="1"/>
  <c r="CZ182" i="13" a="1"/>
  <c r="CZ182" i="13" s="1"/>
  <c r="CM182" i="13" a="1"/>
  <c r="CM182" i="13" s="1"/>
  <c r="CI183" i="13" a="1"/>
  <c r="CI183" i="13" s="1"/>
  <c r="CV183" i="13" a="1"/>
  <c r="CV183" i="13" s="1"/>
  <c r="BI183" i="13" a="1"/>
  <c r="BI183" i="13" s="1"/>
  <c r="BV183" i="13" a="1"/>
  <c r="BV183" i="13" s="1"/>
  <c r="BE184" i="13" a="1"/>
  <c r="BE184" i="13" s="1"/>
  <c r="BR184" i="13" a="1"/>
  <c r="BR184" i="13" s="1"/>
  <c r="CE184" i="13" a="1"/>
  <c r="CE184" i="13" s="1"/>
  <c r="CR184" i="13" a="1"/>
  <c r="CR184" i="13" s="1"/>
  <c r="CM184" i="13" a="1"/>
  <c r="CM184" i="13" s="1"/>
  <c r="CZ184" i="13" a="1"/>
  <c r="CZ184" i="13" s="1"/>
  <c r="BV185" i="13" a="1"/>
  <c r="BV185" i="13" s="1"/>
  <c r="CV185" i="13" a="1"/>
  <c r="CV185" i="13" s="1"/>
  <c r="CI185" i="13" a="1"/>
  <c r="CI185" i="13" s="1"/>
  <c r="BI185" i="13" a="1"/>
  <c r="BI185" i="13" s="1"/>
  <c r="CE186" i="13" a="1"/>
  <c r="CE186" i="13" s="1"/>
  <c r="CR186" i="13" a="1"/>
  <c r="CR186" i="13" s="1"/>
  <c r="BE186" i="13" a="1"/>
  <c r="BE186" i="13" s="1"/>
  <c r="BR186" i="13" a="1"/>
  <c r="BR186" i="13" s="1"/>
  <c r="CM186" i="13" a="1"/>
  <c r="CM186" i="13" s="1"/>
  <c r="CZ186" i="13" a="1"/>
  <c r="CZ186" i="13" s="1"/>
  <c r="CV187" i="13" a="1"/>
  <c r="CV187" i="13" s="1"/>
  <c r="BI187" i="13" a="1"/>
  <c r="BI187" i="13" s="1"/>
  <c r="BV187" i="13" a="1"/>
  <c r="BV187" i="13" s="1"/>
  <c r="CI187" i="13" a="1"/>
  <c r="CI187" i="13" s="1"/>
  <c r="BE188" i="13" a="1"/>
  <c r="BE188" i="13" s="1"/>
  <c r="BR188" i="13" a="1"/>
  <c r="BR188" i="13" s="1"/>
  <c r="CE188" i="13" a="1"/>
  <c r="CE188" i="13" s="1"/>
  <c r="CR188" i="13" a="1"/>
  <c r="CR188" i="13" s="1"/>
  <c r="CM188" i="13" a="1"/>
  <c r="CM188" i="13" s="1"/>
  <c r="CZ188" i="13" a="1"/>
  <c r="CZ188" i="13" s="1"/>
  <c r="BI189" i="13" a="1"/>
  <c r="BI189" i="13" s="1"/>
  <c r="CI189" i="13" a="1"/>
  <c r="CI189" i="13" s="1"/>
  <c r="CV189" i="13" a="1"/>
  <c r="CV189" i="13" s="1"/>
  <c r="BV189" i="13" a="1"/>
  <c r="BV189" i="13" s="1"/>
  <c r="CR190" i="13" a="1"/>
  <c r="CR190" i="13" s="1"/>
  <c r="CE190" i="13" a="1"/>
  <c r="CE190" i="13" s="1"/>
  <c r="BR190" i="13" a="1"/>
  <c r="BR190" i="13" s="1"/>
  <c r="BE190" i="13" a="1"/>
  <c r="BE190" i="13" s="1"/>
  <c r="CZ190" i="13" a="1"/>
  <c r="CZ190" i="13" s="1"/>
  <c r="CM190" i="13" a="1"/>
  <c r="CM190" i="13" s="1"/>
  <c r="BV191" i="13" a="1"/>
  <c r="BV191" i="13" s="1"/>
  <c r="CV191" i="13" a="1"/>
  <c r="CV191" i="13" s="1"/>
  <c r="CI191" i="13" a="1"/>
  <c r="CI191" i="13" s="1"/>
  <c r="BI191" i="13" a="1"/>
  <c r="BI191" i="13" s="1"/>
  <c r="BE192" i="13" a="1"/>
  <c r="BE192" i="13" s="1"/>
  <c r="CE192" i="13" a="1"/>
  <c r="CE192" i="13" s="1"/>
  <c r="BR192" i="13" a="1"/>
  <c r="BR192" i="13" s="1"/>
  <c r="CR192" i="13" a="1"/>
  <c r="CR192" i="13" s="1"/>
  <c r="CM192" i="13" a="1"/>
  <c r="CM192" i="13" s="1"/>
  <c r="CZ192" i="13" a="1"/>
  <c r="CZ192" i="13" s="1"/>
  <c r="BI193" i="13" a="1"/>
  <c r="BI193" i="13" s="1"/>
  <c r="BV193" i="13" a="1"/>
  <c r="BV193" i="13" s="1"/>
  <c r="CI193" i="13" a="1"/>
  <c r="CI193" i="13" s="1"/>
  <c r="CV193" i="13" a="1"/>
  <c r="CV193" i="13" s="1"/>
  <c r="BR194" i="13" a="1"/>
  <c r="BR194" i="13" s="1"/>
  <c r="CE194" i="13" a="1"/>
  <c r="CE194" i="13" s="1"/>
  <c r="CR194" i="13" a="1"/>
  <c r="CR194" i="13" s="1"/>
  <c r="BE194" i="13" a="1"/>
  <c r="BE194" i="13" s="1"/>
  <c r="CM194" i="13" a="1"/>
  <c r="CM194" i="13" s="1"/>
  <c r="CZ194" i="13" a="1"/>
  <c r="CZ194" i="13" s="1"/>
  <c r="BI195" i="13" a="1"/>
  <c r="BI195" i="13" s="1"/>
  <c r="CI195" i="13" a="1"/>
  <c r="CI195" i="13" s="1"/>
  <c r="CV195" i="13" a="1"/>
  <c r="CV195" i="13" s="1"/>
  <c r="BV195" i="13" a="1"/>
  <c r="BV195" i="13" s="1"/>
  <c r="BR196" i="13" a="1"/>
  <c r="BR196" i="13" s="1"/>
  <c r="CR196" i="13" a="1"/>
  <c r="CR196" i="13" s="1"/>
  <c r="BE196" i="13" a="1"/>
  <c r="BE196" i="13" s="1"/>
  <c r="CE196" i="13" a="1"/>
  <c r="CE196" i="13" s="1"/>
  <c r="CZ196" i="13" a="1"/>
  <c r="CZ196" i="13" s="1"/>
  <c r="CM196" i="13" a="1"/>
  <c r="CM196" i="13" s="1"/>
  <c r="BI198" i="13" a="1"/>
  <c r="BI198" i="13" s="1"/>
  <c r="BV198" i="13" a="1"/>
  <c r="BV198" i="13" s="1"/>
  <c r="CV198" i="13" a="1"/>
  <c r="CV198" i="13" s="1"/>
  <c r="CI198" i="13" a="1"/>
  <c r="CI198" i="13" s="1"/>
  <c r="BE199" i="13" a="1"/>
  <c r="BE199" i="13" s="1"/>
  <c r="BR199" i="13" a="1"/>
  <c r="BR199" i="13" s="1"/>
  <c r="CE199" i="13" a="1"/>
  <c r="CE199" i="13" s="1"/>
  <c r="CR199" i="13" a="1"/>
  <c r="CR199" i="13" s="1"/>
  <c r="BM199" i="13" a="1"/>
  <c r="BM199" i="13" s="1"/>
  <c r="BZ199" i="13" a="1"/>
  <c r="BZ199" i="13" s="1"/>
  <c r="CM199" i="13" a="1"/>
  <c r="CM199" i="13" s="1"/>
  <c r="CZ199" i="13" a="1"/>
  <c r="CZ199" i="13" s="1"/>
  <c r="BI200" i="13" a="1"/>
  <c r="BI200" i="13" s="1"/>
  <c r="BV200" i="13" a="1"/>
  <c r="BV200" i="13" s="1"/>
  <c r="CI200" i="13" a="1"/>
  <c r="CI200" i="13" s="1"/>
  <c r="CV200" i="13" a="1"/>
  <c r="CV200" i="13" s="1"/>
  <c r="BR201" i="13" a="1"/>
  <c r="BR201" i="13" s="1"/>
  <c r="CE201" i="13" a="1"/>
  <c r="CE201" i="13" s="1"/>
  <c r="CR201" i="13" a="1"/>
  <c r="CR201" i="13" s="1"/>
  <c r="BE201" i="13" a="1"/>
  <c r="BE201" i="13" s="1"/>
  <c r="BZ201" i="13" a="1"/>
  <c r="BZ201" i="13" s="1"/>
  <c r="CM201" i="13" a="1"/>
  <c r="CM201" i="13" s="1"/>
  <c r="CZ201" i="13" a="1"/>
  <c r="CZ201" i="13" s="1"/>
  <c r="BM201" i="13" a="1"/>
  <c r="BM201" i="13" s="1"/>
  <c r="CI202" i="13" a="1"/>
  <c r="CI202" i="13" s="1"/>
  <c r="CV202" i="13" a="1"/>
  <c r="CV202" i="13" s="1"/>
  <c r="BI202" i="13" a="1"/>
  <c r="BI202" i="13" s="1"/>
  <c r="BV202" i="13" a="1"/>
  <c r="BV202" i="13" s="1"/>
  <c r="CR203" i="13" a="1"/>
  <c r="CR203" i="13" s="1"/>
  <c r="BE203" i="13" a="1"/>
  <c r="BE203" i="13" s="1"/>
  <c r="BR203" i="13" a="1"/>
  <c r="BR203" i="13" s="1"/>
  <c r="CE203" i="13" a="1"/>
  <c r="CE203" i="13" s="1"/>
  <c r="CZ203" i="13" a="1"/>
  <c r="CZ203" i="13" s="1"/>
  <c r="BM203" i="13" a="1"/>
  <c r="BM203" i="13" s="1"/>
  <c r="BZ203" i="13" a="1"/>
  <c r="BZ203" i="13" s="1"/>
  <c r="CM203" i="13" a="1"/>
  <c r="CM203" i="13" s="1"/>
  <c r="CV204" i="13" a="1"/>
  <c r="CV204" i="13" s="1"/>
  <c r="BI204" i="13" a="1"/>
  <c r="BI204" i="13" s="1"/>
  <c r="BV204" i="13" a="1"/>
  <c r="BV204" i="13" s="1"/>
  <c r="CI204" i="13" a="1"/>
  <c r="CI204" i="13" s="1"/>
  <c r="BR205" i="13" a="1"/>
  <c r="BR205" i="13" s="1"/>
  <c r="CE205" i="13" a="1"/>
  <c r="CE205" i="13" s="1"/>
  <c r="CR205" i="13" a="1"/>
  <c r="CR205" i="13" s="1"/>
  <c r="BE205" i="13" a="1"/>
  <c r="BE205" i="13" s="1"/>
  <c r="BZ205" i="13" a="1"/>
  <c r="BZ205" i="13" s="1"/>
  <c r="CM205" i="13" a="1"/>
  <c r="CM205" i="13" s="1"/>
  <c r="CZ205" i="13" a="1"/>
  <c r="CZ205" i="13" s="1"/>
  <c r="BM205" i="13" a="1"/>
  <c r="BM205" i="13" s="1"/>
  <c r="CV206" i="13" a="1"/>
  <c r="CV206" i="13" s="1"/>
  <c r="CI206" i="13" a="1"/>
  <c r="CI206" i="13" s="1"/>
  <c r="BI206" i="13" a="1"/>
  <c r="BI206" i="13" s="1"/>
  <c r="BV206" i="13" a="1"/>
  <c r="BV206" i="13" s="1"/>
  <c r="BE207" i="13" a="1"/>
  <c r="BE207" i="13" s="1"/>
  <c r="CE207" i="13" a="1"/>
  <c r="CE207" i="13" s="1"/>
  <c r="CR207" i="13" a="1"/>
  <c r="CR207" i="13" s="1"/>
  <c r="BR207" i="13" a="1"/>
  <c r="BR207" i="13" s="1"/>
  <c r="BM207" i="13" a="1"/>
  <c r="BM207" i="13" s="1"/>
  <c r="CM207" i="13" a="1"/>
  <c r="CM207" i="13" s="1"/>
  <c r="CZ207" i="13" a="1"/>
  <c r="CZ207" i="13" s="1"/>
  <c r="BZ207" i="13" a="1"/>
  <c r="BZ207" i="13" s="1"/>
  <c r="BV208" i="13" a="1"/>
  <c r="BV208" i="13" s="1"/>
  <c r="CV208" i="13" a="1"/>
  <c r="CV208" i="13" s="1"/>
  <c r="CI208" i="13" a="1"/>
  <c r="CI208" i="13" s="1"/>
  <c r="BI208" i="13" a="1"/>
  <c r="BI208" i="13" s="1"/>
  <c r="CE209" i="13" a="1"/>
  <c r="CE209" i="13" s="1"/>
  <c r="CR209" i="13" a="1"/>
  <c r="CR209" i="13" s="1"/>
  <c r="BE209" i="13" a="1"/>
  <c r="BE209" i="13" s="1"/>
  <c r="BR209" i="13" a="1"/>
  <c r="BR209" i="13" s="1"/>
  <c r="CM209" i="13" a="1"/>
  <c r="CM209" i="13" s="1"/>
  <c r="BM209" i="13" a="1"/>
  <c r="BM209" i="13" s="1"/>
  <c r="BZ209" i="13" a="1"/>
  <c r="BZ209" i="13" s="1"/>
  <c r="CZ209" i="13" a="1"/>
  <c r="CZ209" i="13" s="1"/>
  <c r="CV210" i="13" a="1"/>
  <c r="CV210" i="13" s="1"/>
  <c r="BI210" i="13" a="1"/>
  <c r="BI210" i="13" s="1"/>
  <c r="BV210" i="13" a="1"/>
  <c r="BV210" i="13" s="1"/>
  <c r="CI210" i="13" a="1"/>
  <c r="CI210" i="13" s="1"/>
  <c r="BE211" i="13" a="1"/>
  <c r="BE211" i="13" s="1"/>
  <c r="BR211" i="13" a="1"/>
  <c r="BR211" i="13" s="1"/>
  <c r="CE211" i="13" a="1"/>
  <c r="CE211" i="13" s="1"/>
  <c r="CR211" i="13" a="1"/>
  <c r="CR211" i="13" s="1"/>
  <c r="BM211" i="13" a="1"/>
  <c r="BM211" i="13" s="1"/>
  <c r="BZ211" i="13" a="1"/>
  <c r="BZ211" i="13" s="1"/>
  <c r="CM211" i="13" a="1"/>
  <c r="CM211" i="13" s="1"/>
  <c r="CZ211" i="13" a="1"/>
  <c r="CZ211" i="13" s="1"/>
  <c r="BI212" i="13" a="1"/>
  <c r="BI212" i="13" s="1"/>
  <c r="BV212" i="13" a="1"/>
  <c r="BV212" i="13" s="1"/>
  <c r="CI212" i="13" a="1"/>
  <c r="CI212" i="13" s="1"/>
  <c r="CV212" i="13" a="1"/>
  <c r="CV212" i="13" s="1"/>
  <c r="BE213" i="13" a="1"/>
  <c r="BE213" i="13" s="1"/>
  <c r="BR213" i="13" a="1"/>
  <c r="BR213" i="13" s="1"/>
  <c r="CE213" i="13" a="1"/>
  <c r="CE213" i="13" s="1"/>
  <c r="CR213" i="13" a="1"/>
  <c r="CR213" i="13" s="1"/>
  <c r="BM213" i="13" a="1"/>
  <c r="BM213" i="13" s="1"/>
  <c r="BZ213" i="13" a="1"/>
  <c r="BZ213" i="13" s="1"/>
  <c r="CM213" i="13" a="1"/>
  <c r="CM213" i="13" s="1"/>
  <c r="CZ213" i="13" a="1"/>
  <c r="CZ213" i="13" s="1"/>
  <c r="BV214" i="13" a="1"/>
  <c r="BV214" i="13" s="1"/>
  <c r="CI214" i="13" a="1"/>
  <c r="CI214" i="13" s="1"/>
  <c r="CV214" i="13" a="1"/>
  <c r="CV214" i="13" s="1"/>
  <c r="BI214" i="13" a="1"/>
  <c r="BI214" i="13" s="1"/>
  <c r="BE215" i="13" a="1"/>
  <c r="BE215" i="13" s="1"/>
  <c r="CE215" i="13" a="1"/>
  <c r="CE215" i="13" s="1"/>
  <c r="CR215" i="13" a="1"/>
  <c r="CR215" i="13" s="1"/>
  <c r="BR215" i="13" a="1"/>
  <c r="BR215" i="13" s="1"/>
  <c r="BM215" i="13" a="1"/>
  <c r="BM215" i="13" s="1"/>
  <c r="CM215" i="13" a="1"/>
  <c r="CM215" i="13" s="1"/>
  <c r="CZ215" i="13" a="1"/>
  <c r="CZ215" i="13" s="1"/>
  <c r="BZ215" i="13" a="1"/>
  <c r="BZ215" i="13" s="1"/>
  <c r="BI217" i="13" a="1"/>
  <c r="BI217" i="13" s="1"/>
  <c r="BV217" i="13" a="1"/>
  <c r="BV217" i="13" s="1"/>
  <c r="CI217" i="13" a="1"/>
  <c r="CI217" i="13" s="1"/>
  <c r="CV217" i="13" a="1"/>
  <c r="CV217" i="13" s="1"/>
  <c r="BE218" i="13" a="1"/>
  <c r="BE218" i="13" s="1"/>
  <c r="BR218" i="13" a="1"/>
  <c r="BR218" i="13" s="1"/>
  <c r="CE218" i="13" a="1"/>
  <c r="CE218" i="13" s="1"/>
  <c r="CR218" i="13" a="1"/>
  <c r="CR218" i="13" s="1"/>
  <c r="CM218" i="13" a="1"/>
  <c r="CM218" i="13" s="1"/>
  <c r="CZ218" i="13" a="1"/>
  <c r="CZ218" i="13" s="1"/>
  <c r="BV219" i="13" a="1"/>
  <c r="BV219" i="13" s="1"/>
  <c r="CI219" i="13" a="1"/>
  <c r="CI219" i="13" s="1"/>
  <c r="CV219" i="13" a="1"/>
  <c r="CV219" i="13" s="1"/>
  <c r="BI219" i="13" a="1"/>
  <c r="BI219" i="13" s="1"/>
  <c r="CE220" i="13" a="1"/>
  <c r="CE220" i="13" s="1"/>
  <c r="CR220" i="13" a="1"/>
  <c r="CR220" i="13" s="1"/>
  <c r="BR220" i="13" a="1"/>
  <c r="BR220" i="13" s="1"/>
  <c r="BE220" i="13" a="1"/>
  <c r="BE220" i="13" s="1"/>
  <c r="CM220" i="13" a="1"/>
  <c r="CM220" i="13" s="1"/>
  <c r="CZ220" i="13" a="1"/>
  <c r="CZ220" i="13" s="1"/>
  <c r="CV221" i="13" a="1"/>
  <c r="CV221" i="13" s="1"/>
  <c r="BI221" i="13" a="1"/>
  <c r="BI221" i="13" s="1"/>
  <c r="CI221" i="13" a="1"/>
  <c r="CI221" i="13" s="1"/>
  <c r="BV221" i="13" a="1"/>
  <c r="BV221" i="13" s="1"/>
  <c r="BR222" i="13" a="1"/>
  <c r="BR222" i="13" s="1"/>
  <c r="CE222" i="13" a="1"/>
  <c r="CE222" i="13" s="1"/>
  <c r="CR222" i="13" a="1"/>
  <c r="CR222" i="13" s="1"/>
  <c r="BE222" i="13" a="1"/>
  <c r="BE222" i="13" s="1"/>
  <c r="CZ222" i="13" a="1"/>
  <c r="CZ222" i="13" s="1"/>
  <c r="CM222" i="13" a="1"/>
  <c r="CM222" i="13" s="1"/>
  <c r="BI223" i="13" a="1"/>
  <c r="BI223" i="13" s="1"/>
  <c r="CI223" i="13" a="1"/>
  <c r="CI223" i="13" s="1"/>
  <c r="CV223" i="13" a="1"/>
  <c r="CV223" i="13" s="1"/>
  <c r="BV223" i="13" a="1"/>
  <c r="BV223" i="13" s="1"/>
  <c r="BE224" i="13" a="1"/>
  <c r="BE224" i="13" s="1"/>
  <c r="CR224" i="13" a="1"/>
  <c r="CR224" i="13" s="1"/>
  <c r="BR224" i="13" a="1"/>
  <c r="BR224" i="13" s="1"/>
  <c r="CE224" i="13" a="1"/>
  <c r="CE224" i="13" s="1"/>
  <c r="CZ224" i="13" a="1"/>
  <c r="CZ224" i="13" s="1"/>
  <c r="CM224" i="13" a="1"/>
  <c r="CM224" i="13" s="1"/>
  <c r="BI225" i="13" a="1"/>
  <c r="BI225" i="13" s="1"/>
  <c r="BV225" i="13" a="1"/>
  <c r="BV225" i="13" s="1"/>
  <c r="CI225" i="13" a="1"/>
  <c r="CI225" i="13" s="1"/>
  <c r="CV225" i="13" a="1"/>
  <c r="CV225" i="13" s="1"/>
  <c r="BE226" i="13" a="1"/>
  <c r="BE226" i="13" s="1"/>
  <c r="BR226" i="13" a="1"/>
  <c r="BR226" i="13" s="1"/>
  <c r="CE226" i="13" a="1"/>
  <c r="CE226" i="13" s="1"/>
  <c r="CR226" i="13" a="1"/>
  <c r="CR226" i="13" s="1"/>
  <c r="CM226" i="13" a="1"/>
  <c r="CM226" i="13" s="1"/>
  <c r="CZ226" i="13" a="1"/>
  <c r="CZ226" i="13" s="1"/>
  <c r="BV227" i="13" a="1"/>
  <c r="BV227" i="13" s="1"/>
  <c r="CI227" i="13" a="1"/>
  <c r="CI227" i="13" s="1"/>
  <c r="CV227" i="13" a="1"/>
  <c r="CV227" i="13" s="1"/>
  <c r="BI227" i="13" a="1"/>
  <c r="BI227" i="13" s="1"/>
  <c r="CE228" i="13" a="1"/>
  <c r="CE228" i="13" s="1"/>
  <c r="CR228" i="13" a="1"/>
  <c r="CR228" i="13" s="1"/>
  <c r="BR228" i="13" a="1"/>
  <c r="BR228" i="13" s="1"/>
  <c r="BE228" i="13" a="1"/>
  <c r="BE228" i="13" s="1"/>
  <c r="CM228" i="13" a="1"/>
  <c r="CM228" i="13" s="1"/>
  <c r="CZ228" i="13" a="1"/>
  <c r="CZ228" i="13" s="1"/>
  <c r="CV229" i="13" a="1"/>
  <c r="CV229" i="13" s="1"/>
  <c r="BV229" i="13" a="1"/>
  <c r="BV229" i="13" s="1"/>
  <c r="BI229" i="13" a="1"/>
  <c r="BI229" i="13" s="1"/>
  <c r="CI229" i="13" a="1"/>
  <c r="CI229" i="13" s="1"/>
  <c r="BE230" i="13" a="1"/>
  <c r="BE230" i="13" s="1"/>
  <c r="BR230" i="13" a="1"/>
  <c r="BR230" i="13" s="1"/>
  <c r="CE230" i="13" a="1"/>
  <c r="CE230" i="13" s="1"/>
  <c r="CR230" i="13" a="1"/>
  <c r="CR230" i="13" s="1"/>
  <c r="CM230" i="13" a="1"/>
  <c r="CM230" i="13" s="1"/>
  <c r="CZ230" i="13" a="1"/>
  <c r="CZ230" i="13" s="1"/>
  <c r="BI231" i="13" a="1"/>
  <c r="BI231" i="13" s="1"/>
  <c r="BV231" i="13" a="1"/>
  <c r="BV231" i="13" s="1"/>
  <c r="CV231" i="13" a="1"/>
  <c r="CV231" i="13" s="1"/>
  <c r="CI231" i="13" a="1"/>
  <c r="CI231" i="13" s="1"/>
  <c r="BE232" i="13" a="1"/>
  <c r="BE232" i="13" s="1"/>
  <c r="BR232" i="13" a="1"/>
  <c r="BR232" i="13" s="1"/>
  <c r="CR232" i="13" a="1"/>
  <c r="CR232" i="13" s="1"/>
  <c r="CE232" i="13" a="1"/>
  <c r="CE232" i="13" s="1"/>
  <c r="CM232" i="13" a="1"/>
  <c r="CM232" i="13" s="1"/>
  <c r="CZ232" i="13" a="1"/>
  <c r="CZ232" i="13" s="1"/>
  <c r="BV233" i="13" a="1"/>
  <c r="BV233" i="13" s="1"/>
  <c r="CI233" i="13" a="1"/>
  <c r="CI233" i="13" s="1"/>
  <c r="CV233" i="13" a="1"/>
  <c r="CV233" i="13" s="1"/>
  <c r="BI233" i="13" a="1"/>
  <c r="BI233" i="13" s="1"/>
  <c r="CR234" i="13" a="1"/>
  <c r="CR234" i="13" s="1"/>
  <c r="BE234" i="13" a="1"/>
  <c r="BE234" i="13" s="1"/>
  <c r="CE234" i="13" a="1"/>
  <c r="CE234" i="13" s="1"/>
  <c r="BR234" i="13" a="1"/>
  <c r="BR234" i="13" s="1"/>
  <c r="CZ234" i="13" a="1"/>
  <c r="CZ234" i="13" s="1"/>
  <c r="CM234" i="13" a="1"/>
  <c r="CM234" i="13" s="1"/>
  <c r="BI236" i="13" a="1"/>
  <c r="BI236" i="13" s="1"/>
  <c r="BV236" i="13" a="1"/>
  <c r="BV236" i="13" s="1"/>
  <c r="CI236" i="13" a="1"/>
  <c r="CI236" i="13" s="1"/>
  <c r="CV236" i="13" a="1"/>
  <c r="CV236" i="13" s="1"/>
  <c r="BE237" i="13" a="1"/>
  <c r="BE237" i="13" s="1"/>
  <c r="BR237" i="13" a="1"/>
  <c r="BR237" i="13" s="1"/>
  <c r="CE237" i="13" a="1"/>
  <c r="CE237" i="13" s="1"/>
  <c r="CR237" i="13" a="1"/>
  <c r="CR237" i="13" s="1"/>
  <c r="BM237" i="13" a="1"/>
  <c r="BM237" i="13" s="1"/>
  <c r="BZ237" i="13" a="1"/>
  <c r="BZ237" i="13" s="1"/>
  <c r="CM237" i="13" a="1"/>
  <c r="CM237" i="13" s="1"/>
  <c r="CZ237" i="13" a="1"/>
  <c r="CZ237" i="13" s="1"/>
  <c r="BI238" i="13" a="1"/>
  <c r="BI238" i="13" s="1"/>
  <c r="BV238" i="13" a="1"/>
  <c r="BV238" i="13" s="1"/>
  <c r="CI238" i="13" a="1"/>
  <c r="CI238" i="13" s="1"/>
  <c r="CV238" i="13" a="1"/>
  <c r="CV238" i="13" s="1"/>
  <c r="BE239" i="13" a="1"/>
  <c r="BE239" i="13" s="1"/>
  <c r="BR239" i="13" a="1"/>
  <c r="BR239" i="13" s="1"/>
  <c r="CE239" i="13" a="1"/>
  <c r="CE239" i="13" s="1"/>
  <c r="CR239" i="13" a="1"/>
  <c r="CR239" i="13" s="1"/>
  <c r="BM239" i="13" a="1"/>
  <c r="BM239" i="13" s="1"/>
  <c r="BZ239" i="13" a="1"/>
  <c r="BZ239" i="13" s="1"/>
  <c r="CM239" i="13" a="1"/>
  <c r="CM239" i="13" s="1"/>
  <c r="CZ239" i="13" a="1"/>
  <c r="CZ239" i="13" s="1"/>
  <c r="CI240" i="13" a="1"/>
  <c r="CI240" i="13" s="1"/>
  <c r="BI240" i="13" a="1"/>
  <c r="BI240" i="13" s="1"/>
  <c r="BV240" i="13" a="1"/>
  <c r="BV240" i="13" s="1"/>
  <c r="CV240" i="13" a="1"/>
  <c r="CV240" i="13" s="1"/>
  <c r="BE241" i="13" a="1"/>
  <c r="BE241" i="13" s="1"/>
  <c r="BR241" i="13" a="1"/>
  <c r="BR241" i="13" s="1"/>
  <c r="CE241" i="13" a="1"/>
  <c r="CE241" i="13" s="1"/>
  <c r="CR241" i="13" a="1"/>
  <c r="CR241" i="13" s="1"/>
  <c r="BM241" i="13" a="1"/>
  <c r="BM241" i="13" s="1"/>
  <c r="BZ241" i="13" a="1"/>
  <c r="BZ241" i="13" s="1"/>
  <c r="CM241" i="13" a="1"/>
  <c r="CM241" i="13" s="1"/>
  <c r="CZ241" i="13" a="1"/>
  <c r="CZ241" i="13" s="1"/>
  <c r="BI242" i="13" a="1"/>
  <c r="BI242" i="13" s="1"/>
  <c r="BV242" i="13" a="1"/>
  <c r="BV242" i="13" s="1"/>
  <c r="CI242" i="13" a="1"/>
  <c r="CI242" i="13" s="1"/>
  <c r="CV242" i="13" a="1"/>
  <c r="CV242" i="13" s="1"/>
  <c r="BE243" i="13" a="1"/>
  <c r="BE243" i="13" s="1"/>
  <c r="BR243" i="13" a="1"/>
  <c r="BR243" i="13" s="1"/>
  <c r="CE243" i="13" a="1"/>
  <c r="CE243" i="13" s="1"/>
  <c r="CR243" i="13" a="1"/>
  <c r="CR243" i="13" s="1"/>
  <c r="BM243" i="13" a="1"/>
  <c r="BM243" i="13" s="1"/>
  <c r="BZ243" i="13" a="1"/>
  <c r="BZ243" i="13" s="1"/>
  <c r="CM243" i="13" a="1"/>
  <c r="CM243" i="13" s="1"/>
  <c r="CZ243" i="13" a="1"/>
  <c r="CZ243" i="13" s="1"/>
  <c r="BI244" i="13" a="1"/>
  <c r="BI244" i="13" s="1"/>
  <c r="BV244" i="13" a="1"/>
  <c r="BV244" i="13" s="1"/>
  <c r="CI244" i="13" a="1"/>
  <c r="CI244" i="13" s="1"/>
  <c r="CV244" i="13" a="1"/>
  <c r="CV244" i="13" s="1"/>
  <c r="BR245" i="13" a="1"/>
  <c r="BR245" i="13" s="1"/>
  <c r="CE245" i="13" a="1"/>
  <c r="CE245" i="13" s="1"/>
  <c r="CR245" i="13" a="1"/>
  <c r="CR245" i="13" s="1"/>
  <c r="BE245" i="13" a="1"/>
  <c r="BE245" i="13" s="1"/>
  <c r="BZ245" i="13" a="1"/>
  <c r="BZ245" i="13" s="1"/>
  <c r="CM245" i="13" a="1"/>
  <c r="CM245" i="13" s="1"/>
  <c r="CZ245" i="13" a="1"/>
  <c r="CZ245" i="13" s="1"/>
  <c r="BM245" i="13" a="1"/>
  <c r="BM245" i="13" s="1"/>
  <c r="CI246" i="13" a="1"/>
  <c r="CI246" i="13" s="1"/>
  <c r="CV246" i="13" a="1"/>
  <c r="CV246" i="13" s="1"/>
  <c r="BI246" i="13" a="1"/>
  <c r="BI246" i="13" s="1"/>
  <c r="BV246" i="13" a="1"/>
  <c r="BV246" i="13" s="1"/>
  <c r="CR247" i="13" a="1"/>
  <c r="CR247" i="13" s="1"/>
  <c r="BE247" i="13" a="1"/>
  <c r="BE247" i="13" s="1"/>
  <c r="BR247" i="13" a="1"/>
  <c r="BR247" i="13" s="1"/>
  <c r="CE247" i="13" a="1"/>
  <c r="CE247" i="13" s="1"/>
  <c r="CZ247" i="13" a="1"/>
  <c r="CZ247" i="13" s="1"/>
  <c r="BM247" i="13" a="1"/>
  <c r="BM247" i="13" s="1"/>
  <c r="BZ247" i="13" a="1"/>
  <c r="BZ247" i="13" s="1"/>
  <c r="CM247" i="13" a="1"/>
  <c r="CM247" i="13" s="1"/>
  <c r="BI248" i="13" a="1"/>
  <c r="BI248" i="13" s="1"/>
  <c r="BV248" i="13" a="1"/>
  <c r="BV248" i="13" s="1"/>
  <c r="CI248" i="13" a="1"/>
  <c r="CI248" i="13" s="1"/>
  <c r="CV248" i="13" a="1"/>
  <c r="CV248" i="13" s="1"/>
  <c r="BE249" i="13" a="1"/>
  <c r="BE249" i="13" s="1"/>
  <c r="BR249" i="13" a="1"/>
  <c r="BR249" i="13" s="1"/>
  <c r="CE249" i="13" a="1"/>
  <c r="CE249" i="13" s="1"/>
  <c r="CR249" i="13" a="1"/>
  <c r="CR249" i="13" s="1"/>
  <c r="BM249" i="13" a="1"/>
  <c r="BM249" i="13" s="1"/>
  <c r="BZ249" i="13" a="1"/>
  <c r="BZ249" i="13" s="1"/>
  <c r="CM249" i="13" a="1"/>
  <c r="CM249" i="13" s="1"/>
  <c r="CZ249" i="13" a="1"/>
  <c r="CZ249" i="13" s="1"/>
  <c r="BI250" i="13" a="1"/>
  <c r="BI250" i="13" s="1"/>
  <c r="BV250" i="13" a="1"/>
  <c r="BV250" i="13" s="1"/>
  <c r="CI250" i="13" a="1"/>
  <c r="CI250" i="13" s="1"/>
  <c r="CV250" i="13" a="1"/>
  <c r="CV250" i="13" s="1"/>
  <c r="BE251" i="13" a="1"/>
  <c r="BE251" i="13" s="1"/>
  <c r="BR251" i="13" a="1"/>
  <c r="BR251" i="13" s="1"/>
  <c r="CE251" i="13" a="1"/>
  <c r="CE251" i="13" s="1"/>
  <c r="CR251" i="13" a="1"/>
  <c r="CR251" i="13" s="1"/>
  <c r="BM251" i="13" a="1"/>
  <c r="BM251" i="13" s="1"/>
  <c r="BZ251" i="13" a="1"/>
  <c r="BZ251" i="13" s="1"/>
  <c r="CM251" i="13" a="1"/>
  <c r="CM251" i="13" s="1"/>
  <c r="CZ251" i="13" a="1"/>
  <c r="CZ251" i="13" s="1"/>
  <c r="BI252" i="13" a="1"/>
  <c r="BI252" i="13" s="1"/>
  <c r="BV252" i="13" a="1"/>
  <c r="BV252" i="13" s="1"/>
  <c r="CI252" i="13" a="1"/>
  <c r="CI252" i="13" s="1"/>
  <c r="CV252" i="13" a="1"/>
  <c r="CV252" i="13" s="1"/>
  <c r="BR253" i="13" a="1"/>
  <c r="BR253" i="13" s="1"/>
  <c r="CE253" i="13" a="1"/>
  <c r="CE253" i="13" s="1"/>
  <c r="CR253" i="13" a="1"/>
  <c r="CR253" i="13" s="1"/>
  <c r="BE253" i="13" a="1"/>
  <c r="BE253" i="13" s="1"/>
  <c r="BZ253" i="13" a="1"/>
  <c r="BZ253" i="13" s="1"/>
  <c r="CM253" i="13" a="1"/>
  <c r="CM253" i="13" s="1"/>
  <c r="CZ253" i="13" a="1"/>
  <c r="CZ253" i="13" s="1"/>
  <c r="BM253" i="13" a="1"/>
  <c r="BM253" i="13" s="1"/>
  <c r="CV255" i="13" a="1"/>
  <c r="CV255" i="13" s="1"/>
  <c r="CI255" i="13" a="1"/>
  <c r="CI255" i="13" s="1"/>
  <c r="BE256" i="13" a="1"/>
  <c r="BE256" i="13" s="1"/>
  <c r="BR256" i="13" a="1"/>
  <c r="BR256" i="13" s="1"/>
  <c r="CE256" i="13" a="1"/>
  <c r="CE256" i="13" s="1"/>
  <c r="CR256" i="13" a="1"/>
  <c r="CR256" i="13" s="1"/>
  <c r="BM256" i="13" a="1"/>
  <c r="BM256" i="13" s="1"/>
  <c r="BZ256" i="13" a="1"/>
  <c r="BZ256" i="13" s="1"/>
  <c r="CM256" i="13" a="1"/>
  <c r="CM256" i="13" s="1"/>
  <c r="CZ256" i="13" a="1"/>
  <c r="CZ256" i="13" s="1"/>
  <c r="CI257" i="13" a="1"/>
  <c r="CI257" i="13" s="1"/>
  <c r="CV257" i="13" a="1"/>
  <c r="CV257" i="13" s="1"/>
  <c r="BE258" i="13" a="1"/>
  <c r="BE258" i="13" s="1"/>
  <c r="BR258" i="13" a="1"/>
  <c r="BR258" i="13" s="1"/>
  <c r="CE258" i="13" a="1"/>
  <c r="CE258" i="13" s="1"/>
  <c r="CR258" i="13" a="1"/>
  <c r="CR258" i="13" s="1"/>
  <c r="BM258" i="13" a="1"/>
  <c r="BM258" i="13" s="1"/>
  <c r="BZ258" i="13" a="1"/>
  <c r="BZ258" i="13" s="1"/>
  <c r="CM258" i="13" a="1"/>
  <c r="CM258" i="13" s="1"/>
  <c r="CZ258" i="13" a="1"/>
  <c r="CZ258" i="13" s="1"/>
  <c r="CI259" i="13" a="1"/>
  <c r="CI259" i="13" s="1"/>
  <c r="CV259" i="13" a="1"/>
  <c r="CV259" i="13" s="1"/>
  <c r="BE260" i="13" a="1"/>
  <c r="BE260" i="13" s="1"/>
  <c r="BR260" i="13" a="1"/>
  <c r="BR260" i="13" s="1"/>
  <c r="CE260" i="13" a="1"/>
  <c r="CE260" i="13" s="1"/>
  <c r="CR260" i="13" a="1"/>
  <c r="CR260" i="13" s="1"/>
  <c r="BM260" i="13" a="1"/>
  <c r="BM260" i="13" s="1"/>
  <c r="BZ260" i="13" a="1"/>
  <c r="BZ260" i="13" s="1"/>
  <c r="CM260" i="13" a="1"/>
  <c r="CM260" i="13" s="1"/>
  <c r="CZ260" i="13" a="1"/>
  <c r="CZ260" i="13" s="1"/>
  <c r="CI261" i="13" a="1"/>
  <c r="CI261" i="13" s="1"/>
  <c r="CV261" i="13" a="1"/>
  <c r="CV261" i="13" s="1"/>
  <c r="CE262" i="13" a="1"/>
  <c r="CE262" i="13" s="1"/>
  <c r="CR262" i="13" a="1"/>
  <c r="CR262" i="13" s="1"/>
  <c r="BR262" i="13" a="1"/>
  <c r="BR262" i="13" s="1"/>
  <c r="BE262" i="13" a="1"/>
  <c r="BE262" i="13" s="1"/>
  <c r="CM262" i="13" a="1"/>
  <c r="CM262" i="13" s="1"/>
  <c r="CZ262" i="13" a="1"/>
  <c r="CZ262" i="13" s="1"/>
  <c r="BZ262" i="13" a="1"/>
  <c r="BZ262" i="13" s="1"/>
  <c r="BM262" i="13" a="1"/>
  <c r="BM262" i="13" s="1"/>
  <c r="CI263" i="13" a="1"/>
  <c r="CI263" i="13" s="1"/>
  <c r="CV263" i="13" a="1"/>
  <c r="CV263" i="13" s="1"/>
  <c r="BE264" i="13" a="1"/>
  <c r="BE264" i="13" s="1"/>
  <c r="BR264" i="13" a="1"/>
  <c r="BR264" i="13" s="1"/>
  <c r="CE264" i="13" a="1"/>
  <c r="CE264" i="13" s="1"/>
  <c r="CR264" i="13" a="1"/>
  <c r="CR264" i="13" s="1"/>
  <c r="BM264" i="13" a="1"/>
  <c r="BM264" i="13" s="1"/>
  <c r="BZ264" i="13" a="1"/>
  <c r="BZ264" i="13" s="1"/>
  <c r="CM264" i="13" a="1"/>
  <c r="CM264" i="13" s="1"/>
  <c r="CZ264" i="13" a="1"/>
  <c r="CZ264" i="13" s="1"/>
  <c r="CI265" i="13" a="1"/>
  <c r="CI265" i="13" s="1"/>
  <c r="CV265" i="13" a="1"/>
  <c r="CV265" i="13" s="1"/>
  <c r="BE266" i="13" a="1"/>
  <c r="BE266" i="13" s="1"/>
  <c r="BR266" i="13" a="1"/>
  <c r="BR266" i="13" s="1"/>
  <c r="CE266" i="13" a="1"/>
  <c r="CE266" i="13" s="1"/>
  <c r="CR266" i="13" a="1"/>
  <c r="CR266" i="13" s="1"/>
  <c r="BM266" i="13" a="1"/>
  <c r="BM266" i="13" s="1"/>
  <c r="BZ266" i="13" a="1"/>
  <c r="BZ266" i="13" s="1"/>
  <c r="CM266" i="13" a="1"/>
  <c r="CM266" i="13" s="1"/>
  <c r="CZ266" i="13" a="1"/>
  <c r="CZ266" i="13" s="1"/>
  <c r="CI267" i="13" a="1"/>
  <c r="CI267" i="13" s="1"/>
  <c r="CV267" i="13" a="1"/>
  <c r="CV267" i="13" s="1"/>
  <c r="CE268" i="13" a="1"/>
  <c r="CE268" i="13" s="1"/>
  <c r="CR268" i="13" a="1"/>
  <c r="CR268" i="13" s="1"/>
  <c r="BE268" i="13" a="1"/>
  <c r="BE268" i="13" s="1"/>
  <c r="BR268" i="13" a="1"/>
  <c r="BR268" i="13" s="1"/>
  <c r="CM268" i="13" a="1"/>
  <c r="CM268" i="13" s="1"/>
  <c r="CZ268" i="13" a="1"/>
  <c r="CZ268" i="13" s="1"/>
  <c r="BM268" i="13" a="1"/>
  <c r="BM268" i="13" s="1"/>
  <c r="BZ268" i="13" a="1"/>
  <c r="BZ268" i="13" s="1"/>
  <c r="CV269" i="13" a="1"/>
  <c r="CV269" i="13" s="1"/>
  <c r="CI269" i="13" a="1"/>
  <c r="CI269" i="13" s="1"/>
  <c r="BE270" i="13" a="1"/>
  <c r="BE270" i="13" s="1"/>
  <c r="BR270" i="13" a="1"/>
  <c r="BR270" i="13" s="1"/>
  <c r="CE270" i="13" a="1"/>
  <c r="CE270" i="13" s="1"/>
  <c r="CR270" i="13" a="1"/>
  <c r="CR270" i="13" s="1"/>
  <c r="BM270" i="13" a="1"/>
  <c r="BM270" i="13" s="1"/>
  <c r="BZ270" i="13" a="1"/>
  <c r="BZ270" i="13" s="1"/>
  <c r="CM270" i="13" a="1"/>
  <c r="CM270" i="13" s="1"/>
  <c r="CZ270" i="13" a="1"/>
  <c r="CZ270" i="13" s="1"/>
  <c r="CI271" i="13" a="1"/>
  <c r="CI271" i="13" s="1"/>
  <c r="CV271" i="13" a="1"/>
  <c r="CV271" i="13" s="1"/>
  <c r="BE272" i="13" a="1"/>
  <c r="BE272" i="13" s="1"/>
  <c r="BR272" i="13" a="1"/>
  <c r="BR272" i="13" s="1"/>
  <c r="CE272" i="13" a="1"/>
  <c r="CE272" i="13" s="1"/>
  <c r="CR272" i="13" a="1"/>
  <c r="CR272" i="13" s="1"/>
  <c r="BM272" i="13" a="1"/>
  <c r="BM272" i="13" s="1"/>
  <c r="BZ272" i="13" a="1"/>
  <c r="BZ272" i="13" s="1"/>
  <c r="CM272" i="13" a="1"/>
  <c r="CM272" i="13" s="1"/>
  <c r="CZ272" i="13" a="1"/>
  <c r="CZ272" i="13" s="1"/>
  <c r="BI274" i="13" a="1"/>
  <c r="BI274" i="13" s="1"/>
  <c r="BV274" i="13" a="1"/>
  <c r="BV274" i="13" s="1"/>
  <c r="CI274" i="13" a="1"/>
  <c r="CI274" i="13" s="1"/>
  <c r="CV274" i="13" a="1"/>
  <c r="CV274" i="13" s="1"/>
  <c r="BR275" i="13" a="1"/>
  <c r="BR275" i="13" s="1"/>
  <c r="CE275" i="13" a="1"/>
  <c r="CE275" i="13" s="1"/>
  <c r="CR275" i="13" a="1"/>
  <c r="CR275" i="13" s="1"/>
  <c r="BE275" i="13" a="1"/>
  <c r="BE275" i="13" s="1"/>
  <c r="BZ275" i="13" a="1"/>
  <c r="BZ275" i="13" s="1"/>
  <c r="CM275" i="13" a="1"/>
  <c r="CM275" i="13" s="1"/>
  <c r="CZ275" i="13" a="1"/>
  <c r="CZ275" i="13" s="1"/>
  <c r="BM275" i="13" a="1"/>
  <c r="BM275" i="13" s="1"/>
  <c r="CI276" i="13" a="1"/>
  <c r="CI276" i="13" s="1"/>
  <c r="CV276" i="13" a="1"/>
  <c r="CV276" i="13" s="1"/>
  <c r="BI276" i="13" a="1"/>
  <c r="BI276" i="13" s="1"/>
  <c r="BV276" i="13" a="1"/>
  <c r="BV276" i="13" s="1"/>
  <c r="CR277" i="13" a="1"/>
  <c r="CR277" i="13" s="1"/>
  <c r="BE277" i="13" a="1"/>
  <c r="BE277" i="13" s="1"/>
  <c r="BR277" i="13" a="1"/>
  <c r="BR277" i="13" s="1"/>
  <c r="CE277" i="13" a="1"/>
  <c r="CE277" i="13" s="1"/>
  <c r="CZ277" i="13" a="1"/>
  <c r="CZ277" i="13" s="1"/>
  <c r="BM277" i="13" a="1"/>
  <c r="BM277" i="13" s="1"/>
  <c r="BZ277" i="13" a="1"/>
  <c r="BZ277" i="13" s="1"/>
  <c r="CM277" i="13" a="1"/>
  <c r="CM277" i="13" s="1"/>
  <c r="BI278" i="13" a="1"/>
  <c r="BI278" i="13" s="1"/>
  <c r="BV278" i="13" a="1"/>
  <c r="BV278" i="13" s="1"/>
  <c r="CI278" i="13" a="1"/>
  <c r="CI278" i="13" s="1"/>
  <c r="CV278" i="13" a="1"/>
  <c r="CV278" i="13" s="1"/>
  <c r="BE279" i="13" a="1"/>
  <c r="BE279" i="13" s="1"/>
  <c r="BR279" i="13" a="1"/>
  <c r="BR279" i="13" s="1"/>
  <c r="CE279" i="13" a="1"/>
  <c r="CE279" i="13" s="1"/>
  <c r="CR279" i="13" a="1"/>
  <c r="CR279" i="13" s="1"/>
  <c r="BM279" i="13" a="1"/>
  <c r="BM279" i="13" s="1"/>
  <c r="BZ279" i="13" a="1"/>
  <c r="BZ279" i="13" s="1"/>
  <c r="CM279" i="13" a="1"/>
  <c r="CM279" i="13" s="1"/>
  <c r="CZ279" i="13" a="1"/>
  <c r="CZ279" i="13" s="1"/>
  <c r="BI280" i="13" a="1"/>
  <c r="BI280" i="13" s="1"/>
  <c r="BV280" i="13" a="1"/>
  <c r="BV280" i="13" s="1"/>
  <c r="CI280" i="13" a="1"/>
  <c r="CI280" i="13" s="1"/>
  <c r="CV280" i="13" a="1"/>
  <c r="CV280" i="13" s="1"/>
  <c r="BE281" i="13" a="1"/>
  <c r="BE281" i="13" s="1"/>
  <c r="BR281" i="13" a="1"/>
  <c r="BR281" i="13" s="1"/>
  <c r="CE281" i="13" a="1"/>
  <c r="CE281" i="13" s="1"/>
  <c r="CR281" i="13" a="1"/>
  <c r="CR281" i="13" s="1"/>
  <c r="BM281" i="13" a="1"/>
  <c r="BM281" i="13" s="1"/>
  <c r="BZ281" i="13" a="1"/>
  <c r="BZ281" i="13" s="1"/>
  <c r="CM281" i="13" a="1"/>
  <c r="CM281" i="13" s="1"/>
  <c r="CZ281" i="13" a="1"/>
  <c r="CZ281" i="13" s="1"/>
  <c r="BI282" i="13" a="1"/>
  <c r="BI282" i="13" s="1"/>
  <c r="BV282" i="13" a="1"/>
  <c r="BV282" i="13" s="1"/>
  <c r="CI282" i="13" a="1"/>
  <c r="CI282" i="13" s="1"/>
  <c r="CV282" i="13" a="1"/>
  <c r="CV282" i="13" s="1"/>
  <c r="BR283" i="13" a="1"/>
  <c r="BR283" i="13" s="1"/>
  <c r="CE283" i="13" a="1"/>
  <c r="CE283" i="13" s="1"/>
  <c r="CR283" i="13" a="1"/>
  <c r="CR283" i="13" s="1"/>
  <c r="BE283" i="13" a="1"/>
  <c r="BE283" i="13" s="1"/>
  <c r="BZ283" i="13" a="1"/>
  <c r="BZ283" i="13" s="1"/>
  <c r="CM283" i="13" a="1"/>
  <c r="CM283" i="13" s="1"/>
  <c r="CZ283" i="13" a="1"/>
  <c r="CZ283" i="13" s="1"/>
  <c r="BM283" i="13" a="1"/>
  <c r="BM283" i="13" s="1"/>
  <c r="CI284" i="13" a="1"/>
  <c r="CI284" i="13" s="1"/>
  <c r="CV284" i="13" a="1"/>
  <c r="CV284" i="13" s="1"/>
  <c r="BI284" i="13" a="1"/>
  <c r="BI284" i="13" s="1"/>
  <c r="BV284" i="13" a="1"/>
  <c r="BV284" i="13" s="1"/>
  <c r="BE285" i="13" a="1"/>
  <c r="BE285" i="13" s="1"/>
  <c r="BR285" i="13" a="1"/>
  <c r="BR285" i="13" s="1"/>
  <c r="CE285" i="13" a="1"/>
  <c r="CE285" i="13" s="1"/>
  <c r="CR285" i="13" a="1"/>
  <c r="CR285" i="13" s="1"/>
  <c r="BM285" i="13" a="1"/>
  <c r="BM285" i="13" s="1"/>
  <c r="BZ285" i="13" a="1"/>
  <c r="BZ285" i="13" s="1"/>
  <c r="CM285" i="13" a="1"/>
  <c r="CM285" i="13" s="1"/>
  <c r="CZ285" i="13" a="1"/>
  <c r="CZ285" i="13" s="1"/>
  <c r="BI286" i="13" a="1"/>
  <c r="BI286" i="13" s="1"/>
  <c r="BV286" i="13" a="1"/>
  <c r="BV286" i="13" s="1"/>
  <c r="CI286" i="13" a="1"/>
  <c r="CI286" i="13" s="1"/>
  <c r="CV286" i="13" a="1"/>
  <c r="CV286" i="13" s="1"/>
  <c r="BR287" i="13" a="1"/>
  <c r="BR287" i="13" s="1"/>
  <c r="CE287" i="13" a="1"/>
  <c r="CE287" i="13" s="1"/>
  <c r="CR287" i="13" a="1"/>
  <c r="CR287" i="13" s="1"/>
  <c r="BE287" i="13" a="1"/>
  <c r="BE287" i="13" s="1"/>
  <c r="BZ287" i="13" a="1"/>
  <c r="BZ287" i="13" s="1"/>
  <c r="CM287" i="13" a="1"/>
  <c r="CM287" i="13" s="1"/>
  <c r="CZ287" i="13" a="1"/>
  <c r="CZ287" i="13" s="1"/>
  <c r="BI288" i="13" a="1"/>
  <c r="BI288" i="13" s="1"/>
  <c r="CI288" i="13" a="1"/>
  <c r="CI288" i="13" s="1"/>
  <c r="CV288" i="13" a="1"/>
  <c r="CV288" i="13" s="1"/>
  <c r="BV288" i="13" a="1"/>
  <c r="BV288" i="13" s="1"/>
  <c r="BR289" i="13" a="1"/>
  <c r="BR289" i="13" s="1"/>
  <c r="CR289" i="13" a="1"/>
  <c r="CR289" i="13" s="1"/>
  <c r="BE289" i="13" a="1"/>
  <c r="BE289" i="13" s="1"/>
  <c r="CE289" i="13" a="1"/>
  <c r="CE289" i="13" s="1"/>
  <c r="BZ289" i="13" a="1"/>
  <c r="BZ289" i="13" s="1"/>
  <c r="CZ289" i="13" a="1"/>
  <c r="CZ289" i="13" s="1"/>
  <c r="CM289" i="13" a="1"/>
  <c r="CM289" i="13" s="1"/>
  <c r="BM289" i="13" a="1"/>
  <c r="BM289" i="13" s="1"/>
  <c r="CI290" i="13" a="1"/>
  <c r="CI290" i="13" s="1"/>
  <c r="BI290" i="13" a="1"/>
  <c r="BI290" i="13" s="1"/>
  <c r="CV290" i="13" a="1"/>
  <c r="CV290" i="13" s="1"/>
  <c r="BV290" i="13" a="1"/>
  <c r="BV290" i="13" s="1"/>
  <c r="CR291" i="13" a="1"/>
  <c r="CR291" i="13" s="1"/>
  <c r="BE291" i="13" a="1"/>
  <c r="BE291" i="13" s="1"/>
  <c r="BR291" i="13" a="1"/>
  <c r="BR291" i="13" s="1"/>
  <c r="CE291" i="13" a="1"/>
  <c r="CE291" i="13" s="1"/>
  <c r="CZ291" i="13" a="1"/>
  <c r="CZ291" i="13" s="1"/>
  <c r="BM291" i="13" a="1"/>
  <c r="BM291" i="13" s="1"/>
  <c r="BZ291" i="13" a="1"/>
  <c r="BZ291" i="13" s="1"/>
  <c r="CM291" i="13" a="1"/>
  <c r="CM291" i="13" s="1"/>
  <c r="BI293" i="13" a="1"/>
  <c r="BI293" i="13" s="1"/>
  <c r="BV293" i="13" a="1"/>
  <c r="BV293" i="13" s="1"/>
  <c r="CI293" i="13" a="1"/>
  <c r="CI293" i="13" s="1"/>
  <c r="CV293" i="13" a="1"/>
  <c r="CV293" i="13" s="1"/>
  <c r="BE294" i="13" a="1"/>
  <c r="BE294" i="13" s="1"/>
  <c r="BR294" i="13" a="1"/>
  <c r="BR294" i="13" s="1"/>
  <c r="CE294" i="13" a="1"/>
  <c r="CE294" i="13" s="1"/>
  <c r="CR294" i="13" a="1"/>
  <c r="CR294" i="13" s="1"/>
  <c r="CM294" i="13" a="1"/>
  <c r="CM294" i="13" s="1"/>
  <c r="CZ294" i="13" a="1"/>
  <c r="CZ294" i="13" s="1"/>
  <c r="BV295" i="13" a="1"/>
  <c r="BV295" i="13" s="1"/>
  <c r="CI295" i="13" a="1"/>
  <c r="CI295" i="13" s="1"/>
  <c r="BI295" i="13" a="1"/>
  <c r="BI295" i="13" s="1"/>
  <c r="CV295" i="13" a="1"/>
  <c r="CV295" i="13" s="1"/>
  <c r="BE296" i="13" a="1"/>
  <c r="BE296" i="13" s="1"/>
  <c r="CE296" i="13" a="1"/>
  <c r="CE296" i="13" s="1"/>
  <c r="CR296" i="13" a="1"/>
  <c r="CR296" i="13" s="1"/>
  <c r="BR296" i="13" a="1"/>
  <c r="BR296" i="13" s="1"/>
  <c r="CM296" i="13" a="1"/>
  <c r="CM296" i="13" s="1"/>
  <c r="CZ296" i="13" a="1"/>
  <c r="CZ296" i="13" s="1"/>
  <c r="BV297" i="13" a="1"/>
  <c r="BV297" i="13" s="1"/>
  <c r="CV297" i="13" a="1"/>
  <c r="CV297" i="13" s="1"/>
  <c r="CI297" i="13" a="1"/>
  <c r="CI297" i="13" s="1"/>
  <c r="CE298" i="13" a="1"/>
  <c r="CE298" i="13" s="1"/>
  <c r="BE298" i="13" a="1"/>
  <c r="BE298" i="13" s="1"/>
  <c r="BR298" i="13" a="1"/>
  <c r="BR298" i="13" s="1"/>
  <c r="CR298" i="13" a="1"/>
  <c r="CR298" i="13" s="1"/>
  <c r="CM298" i="13" a="1"/>
  <c r="CM298" i="13" s="1"/>
  <c r="CZ298" i="13" a="1"/>
  <c r="CZ298" i="13" s="1"/>
  <c r="CV299" i="13" a="1"/>
  <c r="CV299" i="13" s="1"/>
  <c r="BI299" i="13" a="1"/>
  <c r="BI299" i="13" s="1"/>
  <c r="CI299" i="13" a="1"/>
  <c r="CI299" i="13" s="1"/>
  <c r="BV299" i="13" a="1"/>
  <c r="BV299" i="13" s="1"/>
  <c r="BR300" i="13" a="1"/>
  <c r="BR300" i="13" s="1"/>
  <c r="CR300" i="13" a="1"/>
  <c r="CR300" i="13" s="1"/>
  <c r="BE300" i="13" a="1"/>
  <c r="BE300" i="13" s="1"/>
  <c r="CZ300" i="13" a="1"/>
  <c r="CZ300" i="13" s="1"/>
  <c r="BI301" i="13" a="1"/>
  <c r="BI301" i="13" s="1"/>
  <c r="CI301" i="13" a="1"/>
  <c r="CI301" i="13" s="1"/>
  <c r="BE302" i="13" a="1"/>
  <c r="BE302" i="13" s="1"/>
  <c r="BR302" i="13" a="1"/>
  <c r="BR302" i="13" s="1"/>
  <c r="CR302" i="13" a="1"/>
  <c r="CR302" i="13" s="1"/>
  <c r="CZ302" i="13" a="1"/>
  <c r="CZ302" i="13" s="1"/>
  <c r="BV303" i="13" a="1"/>
  <c r="BV303" i="13" s="1"/>
  <c r="CI303" i="13" a="1"/>
  <c r="CI303" i="13" s="1"/>
  <c r="CV303" i="13" a="1"/>
  <c r="CV303" i="13" s="1"/>
  <c r="BI303" i="13" a="1"/>
  <c r="BI303" i="13" s="1"/>
  <c r="BE304" i="13" a="1"/>
  <c r="BE304" i="13" s="1"/>
  <c r="CE304" i="13" a="1"/>
  <c r="CE304" i="13" s="1"/>
  <c r="CR304" i="13" a="1"/>
  <c r="CR304" i="13" s="1"/>
  <c r="BR304" i="13" a="1"/>
  <c r="BR304" i="13" s="1"/>
  <c r="CM304" i="13" a="1"/>
  <c r="CM304" i="13" s="1"/>
  <c r="CZ304" i="13" a="1"/>
  <c r="CZ304" i="13" s="1"/>
  <c r="BV305" i="13" a="1"/>
  <c r="BV305" i="13" s="1"/>
  <c r="CV305" i="13" a="1"/>
  <c r="CV305" i="13" s="1"/>
  <c r="CE306" i="13" a="1"/>
  <c r="CE306" i="13" s="1"/>
  <c r="BR306" i="13" a="1"/>
  <c r="BR306" i="13" s="1"/>
  <c r="CR306" i="13" a="1"/>
  <c r="CR306" i="13" s="1"/>
  <c r="BE306" i="13" a="1"/>
  <c r="BE306" i="13" s="1"/>
  <c r="CM306" i="13" a="1"/>
  <c r="CM306" i="13" s="1"/>
  <c r="CZ306" i="13" a="1"/>
  <c r="CZ306" i="13" s="1"/>
  <c r="BI307" i="13" a="1"/>
  <c r="BI307" i="13" s="1"/>
  <c r="CI307" i="13" a="1"/>
  <c r="CI307" i="13" s="1"/>
  <c r="BV307" i="13" a="1"/>
  <c r="BV307" i="13" s="1"/>
  <c r="BI309" i="13" a="1"/>
  <c r="BI309" i="13" s="1"/>
  <c r="BV309" i="13" a="1"/>
  <c r="BV309" i="13" s="1"/>
  <c r="BE310" i="13" a="1"/>
  <c r="BE310" i="13" s="1"/>
  <c r="BR310" i="13" a="1"/>
  <c r="BR310" i="13" s="1"/>
  <c r="CE310" i="13" a="1"/>
  <c r="CE310" i="13" s="1"/>
  <c r="CM310" i="13" a="1"/>
  <c r="CM310" i="13" s="1"/>
  <c r="BV312" i="13" a="1"/>
  <c r="BV312" i="13" s="1"/>
  <c r="CI312" i="13" a="1"/>
  <c r="CI312" i="13" s="1"/>
  <c r="CV312" i="13" a="1"/>
  <c r="CV312" i="13" s="1"/>
  <c r="CE313" i="13" a="1"/>
  <c r="CE313" i="13" s="1"/>
  <c r="CR313" i="13" a="1"/>
  <c r="CR313" i="13" s="1"/>
  <c r="CM313" i="13" a="1"/>
  <c r="CM313" i="13" s="1"/>
  <c r="CZ313" i="13" a="1"/>
  <c r="CZ313" i="13" s="1"/>
  <c r="BE317" i="13" a="1"/>
  <c r="BE317" i="13" s="1"/>
  <c r="BR317" i="13" a="1"/>
  <c r="BR317" i="13" s="1"/>
  <c r="BM317" i="13" a="1"/>
  <c r="BM317" i="13" s="1"/>
  <c r="BZ317" i="13" a="1"/>
  <c r="BZ317" i="13" s="1"/>
  <c r="BI318" i="13" a="1"/>
  <c r="BI318" i="13" s="1"/>
  <c r="BV318" i="13" a="1"/>
  <c r="BV318" i="13" s="1"/>
  <c r="CI318" i="13" a="1"/>
  <c r="CI318" i="13" s="1"/>
  <c r="BE319" i="13" a="1"/>
  <c r="BE319" i="13" s="1"/>
  <c r="BR319" i="13" a="1"/>
  <c r="BR319" i="13" s="1"/>
  <c r="CE319" i="13" a="1"/>
  <c r="CE319" i="13" s="1"/>
  <c r="CR319" i="13" a="1"/>
  <c r="CR319" i="13" s="1"/>
  <c r="BM319" i="13" a="1"/>
  <c r="BM319" i="13" s="1"/>
  <c r="BZ319" i="13" a="1"/>
  <c r="BZ319" i="13" s="1"/>
  <c r="CM319" i="13" a="1"/>
  <c r="CM319" i="13" s="1"/>
  <c r="CZ319" i="13" a="1"/>
  <c r="CZ319" i="13" s="1"/>
  <c r="BV320" i="13" a="1"/>
  <c r="BV320" i="13" s="1"/>
  <c r="CI320" i="13" a="1"/>
  <c r="CI320" i="13" s="1"/>
  <c r="CV320" i="13" a="1"/>
  <c r="CV320" i="13" s="1"/>
  <c r="CE321" i="13" a="1"/>
  <c r="CE321" i="13" s="1"/>
  <c r="CR321" i="13" a="1"/>
  <c r="CR321" i="13" s="1"/>
  <c r="CM321" i="13" a="1"/>
  <c r="CM321" i="13" s="1"/>
  <c r="CZ321" i="13" a="1"/>
  <c r="CZ321" i="13" s="1"/>
  <c r="CZ329" i="13" a="1"/>
  <c r="CZ329" i="13" s="1"/>
  <c r="CV329" i="13" a="1"/>
  <c r="CV329" i="13" s="1"/>
  <c r="CR329" i="13" a="1"/>
  <c r="CR329" i="13" s="1"/>
  <c r="CA329" i="13" a="1"/>
  <c r="CA329" i="13" s="1"/>
  <c r="BW329" i="13" a="1"/>
  <c r="BW329" i="13" s="1"/>
  <c r="BS329" i="13" a="1"/>
  <c r="BS329" i="13" s="1"/>
  <c r="CM328" i="13" a="1"/>
  <c r="CM328" i="13" s="1"/>
  <c r="CI328" i="13" a="1"/>
  <c r="CI328" i="13" s="1"/>
  <c r="CE328" i="13" a="1"/>
  <c r="CE328" i="13" s="1"/>
  <c r="CY327" i="13" a="1"/>
  <c r="CY327" i="13" s="1"/>
  <c r="CU327" i="13" a="1"/>
  <c r="CU327" i="13" s="1"/>
  <c r="CQ327" i="13" a="1"/>
  <c r="CQ327" i="13" s="1"/>
  <c r="BZ327" i="13" a="1"/>
  <c r="BZ327" i="13" s="1"/>
  <c r="BV327" i="13" a="1"/>
  <c r="BV327" i="13" s="1"/>
  <c r="BR327" i="13" a="1"/>
  <c r="BR327" i="13" s="1"/>
  <c r="CL326" i="13" a="1"/>
  <c r="CL326" i="13" s="1"/>
  <c r="CH326" i="13" a="1"/>
  <c r="CH326" i="13" s="1"/>
  <c r="CD326" i="13" a="1"/>
  <c r="CD326" i="13" s="1"/>
  <c r="DB325" i="13" a="1"/>
  <c r="DB325" i="13" s="1"/>
  <c r="CX325" i="13" a="1"/>
  <c r="CX325" i="13" s="1"/>
  <c r="CT325" i="13" a="1"/>
  <c r="CT325" i="13" s="1"/>
  <c r="BU325" i="13" a="1"/>
  <c r="BU325" i="13" s="1"/>
  <c r="BQ325" i="13" a="1"/>
  <c r="BQ325" i="13" s="1"/>
  <c r="CZ324" i="13" a="1"/>
  <c r="CZ324" i="13" s="1"/>
  <c r="CJ324" i="13" a="1"/>
  <c r="CJ324" i="13" s="1"/>
  <c r="CL323" i="13" a="1"/>
  <c r="CL323" i="13" s="1"/>
  <c r="CD323" i="13" a="1"/>
  <c r="CD323" i="13" s="1"/>
  <c r="BM323" i="13" a="1"/>
  <c r="BM323" i="13" s="1"/>
  <c r="BE323" i="13" a="1"/>
  <c r="BE323" i="13" s="1"/>
  <c r="CU322" i="13" a="1"/>
  <c r="CU322" i="13" s="1"/>
  <c r="BV322" i="13" a="1"/>
  <c r="BV322" i="13" s="1"/>
  <c r="CX321" i="13" a="1"/>
  <c r="CX321" i="13" s="1"/>
  <c r="DA320" i="13" a="1"/>
  <c r="DA320" i="13" s="1"/>
  <c r="CS320" i="13" a="1"/>
  <c r="CS320" i="13" s="1"/>
  <c r="CB320" i="13" a="1"/>
  <c r="CB320" i="13" s="1"/>
  <c r="BT320" i="13" a="1"/>
  <c r="BT320" i="13" s="1"/>
  <c r="CK319" i="13" a="1"/>
  <c r="CK319" i="13" s="1"/>
  <c r="BD319" i="13" a="1"/>
  <c r="BD319" i="13" s="1"/>
  <c r="CK318" i="13" a="1"/>
  <c r="CK318" i="13" s="1"/>
  <c r="BD318" i="13" a="1"/>
  <c r="BD318" i="13" s="1"/>
  <c r="DA317" i="13" a="1"/>
  <c r="DA317" i="13" s="1"/>
  <c r="CS317" i="13" a="1"/>
  <c r="CS317" i="13" s="1"/>
  <c r="CJ316" i="13" a="1"/>
  <c r="CJ316" i="13" s="1"/>
  <c r="CL315" i="13" a="1"/>
  <c r="CL315" i="13" s="1"/>
  <c r="CD315" i="13" a="1"/>
  <c r="CD315" i="13" s="1"/>
  <c r="BM315" i="13" a="1"/>
  <c r="BM315" i="13" s="1"/>
  <c r="BE315" i="13" a="1"/>
  <c r="BE315" i="13" s="1"/>
  <c r="CU314" i="13" a="1"/>
  <c r="CU314" i="13" s="1"/>
  <c r="BV314" i="13" a="1"/>
  <c r="BV314" i="13" s="1"/>
  <c r="CX313" i="13" a="1"/>
  <c r="CX313" i="13" s="1"/>
  <c r="DA312" i="13" a="1"/>
  <c r="DA312" i="13" s="1"/>
  <c r="CS312" i="13" a="1"/>
  <c r="CS312" i="13" s="1"/>
  <c r="CB312" i="13" a="1"/>
  <c r="CB312" i="13" s="1"/>
  <c r="BT312" i="13" a="1"/>
  <c r="BT312" i="13" s="1"/>
  <c r="CP311" i="13"/>
  <c r="CW310" i="13" a="1"/>
  <c r="CW310" i="13" s="1"/>
  <c r="CN309" i="13" a="1"/>
  <c r="CN309" i="13" s="1"/>
  <c r="CF309" i="13" a="1"/>
  <c r="CF309" i="13" s="1"/>
  <c r="BO309" i="13" a="1"/>
  <c r="BO309" i="13" s="1"/>
  <c r="BG309" i="13" a="1"/>
  <c r="BG309" i="13" s="1"/>
  <c r="CV308" i="13" a="1"/>
  <c r="CV308" i="13" s="1"/>
  <c r="BW308" i="13" a="1"/>
  <c r="BW308" i="13" s="1"/>
  <c r="CV307" i="13" a="1"/>
  <c r="CV307" i="13" s="1"/>
  <c r="CM307" i="13" a="1"/>
  <c r="CM307" i="13" s="1"/>
  <c r="BU307" i="13" a="1"/>
  <c r="BU307" i="13" s="1"/>
  <c r="CI305" i="13" a="1"/>
  <c r="CI305" i="13" s="1"/>
  <c r="CJ304" i="13" a="1"/>
  <c r="CJ304" i="13" s="1"/>
  <c r="BL304" i="13" a="1"/>
  <c r="BL304" i="13" s="1"/>
  <c r="CJ302" i="13" a="1"/>
  <c r="CJ302" i="13" s="1"/>
  <c r="CV300" i="13" a="1"/>
  <c r="CV300" i="13" s="1"/>
  <c r="CT299" i="13" a="1"/>
  <c r="CT299" i="13" s="1"/>
  <c r="CJ296" i="13" a="1"/>
  <c r="CJ296" i="13" s="1"/>
  <c r="BM287" i="13" a="1"/>
  <c r="BM287" i="13" s="1"/>
  <c r="BL160" i="13" a="1"/>
  <c r="BL160" i="13" s="1"/>
  <c r="BY160" i="13" a="1"/>
  <c r="BY160" i="13" s="1"/>
  <c r="CL160" i="13" a="1"/>
  <c r="CL160" i="13" s="1"/>
  <c r="CY160" i="13" a="1"/>
  <c r="CY160" i="13" s="1"/>
  <c r="BG174" i="13" a="1"/>
  <c r="BG174" i="13" s="1"/>
  <c r="BT174" i="13" a="1"/>
  <c r="BT174" i="13" s="1"/>
  <c r="CG174" i="13" a="1"/>
  <c r="CG174" i="13" s="1"/>
  <c r="CT174" i="13" a="1"/>
  <c r="CT174" i="13" s="1"/>
  <c r="BG170" i="13" a="1"/>
  <c r="BG170" i="13" s="1"/>
  <c r="BT170" i="13" a="1"/>
  <c r="BT170" i="13" s="1"/>
  <c r="CG170" i="13" a="1"/>
  <c r="CG170" i="13" s="1"/>
  <c r="CT170" i="13" a="1"/>
  <c r="CT170" i="13" s="1"/>
  <c r="BK165" i="13" a="1"/>
  <c r="BK165" i="13" s="1"/>
  <c r="BX165" i="13" a="1"/>
  <c r="BX165" i="13" s="1"/>
  <c r="CX165" i="13" a="1"/>
  <c r="CX165" i="13" s="1"/>
  <c r="CK165" i="13" a="1"/>
  <c r="CK165" i="13" s="1"/>
  <c r="CD179" i="13" a="1"/>
  <c r="CD179" i="13" s="1"/>
  <c r="CQ179" i="13" a="1"/>
  <c r="CQ179" i="13" s="1"/>
  <c r="BD179" i="13" a="1"/>
  <c r="BD179" i="13" s="1"/>
  <c r="BQ179" i="13" a="1"/>
  <c r="BQ179" i="13" s="1"/>
  <c r="CU182" i="13" a="1"/>
  <c r="CU182" i="13" s="1"/>
  <c r="BH182" i="13" a="1"/>
  <c r="BH182" i="13" s="1"/>
  <c r="BU182" i="13" a="1"/>
  <c r="BU182" i="13" s="1"/>
  <c r="CH182" i="13" a="1"/>
  <c r="CH182" i="13" s="1"/>
  <c r="BU186" i="13" a="1"/>
  <c r="BU186" i="13" s="1"/>
  <c r="CH186" i="13" a="1"/>
  <c r="CH186" i="13" s="1"/>
  <c r="BH186" i="13" a="1"/>
  <c r="BH186" i="13" s="1"/>
  <c r="CU186" i="13" a="1"/>
  <c r="CU186" i="13" s="1"/>
  <c r="BL191" i="13" a="1"/>
  <c r="BL191" i="13" s="1"/>
  <c r="BY191" i="13" a="1"/>
  <c r="BY191" i="13" s="1"/>
  <c r="CL191" i="13" a="1"/>
  <c r="CL191" i="13" s="1"/>
  <c r="CY191" i="13" a="1"/>
  <c r="CY191" i="13" s="1"/>
  <c r="CU196" i="13" a="1"/>
  <c r="CU196" i="13" s="1"/>
  <c r="BH196" i="13" a="1"/>
  <c r="BH196" i="13" s="1"/>
  <c r="BU196" i="13" a="1"/>
  <c r="BU196" i="13" s="1"/>
  <c r="CH196" i="13" a="1"/>
  <c r="CH196" i="13" s="1"/>
  <c r="BD202" i="13" a="1"/>
  <c r="BD202" i="13" s="1"/>
  <c r="BQ202" i="13" a="1"/>
  <c r="BQ202" i="13" s="1"/>
  <c r="CD202" i="13" a="1"/>
  <c r="CD202" i="13" s="1"/>
  <c r="CQ202" i="13" a="1"/>
  <c r="CQ202" i="13" s="1"/>
  <c r="CU205" i="13" a="1"/>
  <c r="CU205" i="13" s="1"/>
  <c r="CH205" i="13" a="1"/>
  <c r="CH205" i="13" s="1"/>
  <c r="BU205" i="13" a="1"/>
  <c r="BU205" i="13" s="1"/>
  <c r="BH205" i="13" a="1"/>
  <c r="BH205" i="13" s="1"/>
  <c r="CY208" i="13" a="1"/>
  <c r="CY208" i="13" s="1"/>
  <c r="BL208" i="13" a="1"/>
  <c r="BL208" i="13" s="1"/>
  <c r="BY208" i="13" a="1"/>
  <c r="BY208" i="13" s="1"/>
  <c r="CL208" i="13" a="1"/>
  <c r="CL208" i="13" s="1"/>
  <c r="BH213" i="13" a="1"/>
  <c r="BH213" i="13" s="1"/>
  <c r="CH213" i="13" a="1"/>
  <c r="CH213" i="13" s="1"/>
  <c r="CU213" i="13" a="1"/>
  <c r="CU213" i="13" s="1"/>
  <c r="BU213" i="13" a="1"/>
  <c r="BU213" i="13" s="1"/>
  <c r="CY219" i="13" a="1"/>
  <c r="CY219" i="13" s="1"/>
  <c r="BL219" i="13" a="1"/>
  <c r="BL219" i="13" s="1"/>
  <c r="BY219" i="13" a="1"/>
  <c r="BY219" i="13" s="1"/>
  <c r="CL219" i="13" a="1"/>
  <c r="CL219" i="13" s="1"/>
  <c r="BH224" i="13" a="1"/>
  <c r="BH224" i="13" s="1"/>
  <c r="BU224" i="13" a="1"/>
  <c r="BU224" i="13" s="1"/>
  <c r="CH224" i="13" a="1"/>
  <c r="CH224" i="13" s="1"/>
  <c r="CU224" i="13" a="1"/>
  <c r="CU224" i="13" s="1"/>
  <c r="BH232" i="13" a="1"/>
  <c r="BH232" i="13" s="1"/>
  <c r="CH232" i="13" a="1"/>
  <c r="CH232" i="13" s="1"/>
  <c r="CU232" i="13" a="1"/>
  <c r="CU232" i="13" s="1"/>
  <c r="BU232" i="13" a="1"/>
  <c r="BU232" i="13" s="1"/>
  <c r="BY238" i="13" a="1"/>
  <c r="BY238" i="13" s="1"/>
  <c r="CL238" i="13" a="1"/>
  <c r="CL238" i="13" s="1"/>
  <c r="CY238" i="13" a="1"/>
  <c r="CY238" i="13" s="1"/>
  <c r="BL238" i="13" a="1"/>
  <c r="BL238" i="13" s="1"/>
  <c r="BU243" i="13" a="1"/>
  <c r="BU243" i="13" s="1"/>
  <c r="CH243" i="13" a="1"/>
  <c r="CH243" i="13" s="1"/>
  <c r="CU243" i="13" a="1"/>
  <c r="CU243" i="13" s="1"/>
  <c r="BH243" i="13" a="1"/>
  <c r="BH243" i="13" s="1"/>
  <c r="BH249" i="13" a="1"/>
  <c r="BH249" i="13" s="1"/>
  <c r="BU249" i="13" a="1"/>
  <c r="BU249" i="13" s="1"/>
  <c r="CH249" i="13" a="1"/>
  <c r="CH249" i="13" s="1"/>
  <c r="CU249" i="13" a="1"/>
  <c r="CU249" i="13" s="1"/>
  <c r="BH256" i="13" a="1"/>
  <c r="BH256" i="13" s="1"/>
  <c r="BU256" i="13" a="1"/>
  <c r="BU256" i="13" s="1"/>
  <c r="CH256" i="13" a="1"/>
  <c r="CH256" i="13" s="1"/>
  <c r="CU256" i="13" a="1"/>
  <c r="CU256" i="13" s="1"/>
  <c r="BH262" i="13" a="1"/>
  <c r="BH262" i="13" s="1"/>
  <c r="BU262" i="13" a="1"/>
  <c r="BU262" i="13" s="1"/>
  <c r="CU262" i="13" a="1"/>
  <c r="CU262" i="13" s="1"/>
  <c r="CH262" i="13" a="1"/>
  <c r="CH262" i="13" s="1"/>
  <c r="CY267" i="13" a="1"/>
  <c r="CY267" i="13" s="1"/>
  <c r="BL267" i="13" a="1"/>
  <c r="BL267" i="13" s="1"/>
  <c r="BY267" i="13" a="1"/>
  <c r="BY267" i="13" s="1"/>
  <c r="CL267" i="13" a="1"/>
  <c r="CL267" i="13" s="1"/>
  <c r="BH272" i="13" a="1"/>
  <c r="BH272" i="13" s="1"/>
  <c r="BU272" i="13" a="1"/>
  <c r="BU272" i="13" s="1"/>
  <c r="CH272" i="13" a="1"/>
  <c r="CH272" i="13" s="1"/>
  <c r="CU272" i="13" a="1"/>
  <c r="CU272" i="13" s="1"/>
  <c r="CH277" i="13" a="1"/>
  <c r="CH277" i="13" s="1"/>
  <c r="CU277" i="13" a="1"/>
  <c r="CU277" i="13" s="1"/>
  <c r="CH281" i="13" a="1"/>
  <c r="CH281" i="13" s="1"/>
  <c r="CU281" i="13" a="1"/>
  <c r="CU281" i="13" s="1"/>
  <c r="BD286" i="13" a="1"/>
  <c r="BD286" i="13" s="1"/>
  <c r="BQ286" i="13" a="1"/>
  <c r="BQ286" i="13" s="1"/>
  <c r="CD286" i="13" a="1"/>
  <c r="CD286" i="13" s="1"/>
  <c r="CQ286" i="13" a="1"/>
  <c r="CQ286" i="13" s="1"/>
  <c r="CL288" i="13" a="1"/>
  <c r="CL288" i="13" s="1"/>
  <c r="BL288" i="13" a="1"/>
  <c r="BL288" i="13" s="1"/>
  <c r="CY288" i="13" a="1"/>
  <c r="CY288" i="13" s="1"/>
  <c r="BY288" i="13" a="1"/>
  <c r="BY288" i="13" s="1"/>
  <c r="BH294" i="13" a="1"/>
  <c r="BH294" i="13" s="1"/>
  <c r="CH294" i="13" a="1"/>
  <c r="CH294" i="13" s="1"/>
  <c r="CU294" i="13" a="1"/>
  <c r="CU294" i="13" s="1"/>
  <c r="BU298" i="13" a="1"/>
  <c r="BU298" i="13" s="1"/>
  <c r="CH298" i="13" a="1"/>
  <c r="CH298" i="13" s="1"/>
  <c r="BH298" i="13" a="1"/>
  <c r="BH298" i="13" s="1"/>
  <c r="BQ301" i="13" a="1"/>
  <c r="BQ301" i="13" s="1"/>
  <c r="CD301" i="13" a="1"/>
  <c r="CD301" i="13" s="1"/>
  <c r="CQ301" i="13" a="1"/>
  <c r="CQ301" i="13" s="1"/>
  <c r="BD301" i="13" a="1"/>
  <c r="BD301" i="13" s="1"/>
  <c r="CQ305" i="13" a="1"/>
  <c r="CQ305" i="13" s="1"/>
  <c r="BD305" i="13" a="1"/>
  <c r="BD305" i="13" s="1"/>
  <c r="CD305" i="13" a="1"/>
  <c r="CD305" i="13" s="1"/>
  <c r="BQ305" i="13" a="1"/>
  <c r="BQ305" i="13" s="1"/>
  <c r="BD316" i="13" a="1"/>
  <c r="BD316" i="13" s="1"/>
  <c r="BQ316" i="13" a="1"/>
  <c r="BQ316" i="13" s="1"/>
  <c r="CD316" i="13" a="1"/>
  <c r="CD316" i="13" s="1"/>
  <c r="BH317" i="13" a="1"/>
  <c r="BH317" i="13" s="1"/>
  <c r="BU317" i="13" a="1"/>
  <c r="BU317" i="13" s="1"/>
  <c r="CH317" i="13" a="1"/>
  <c r="CH317" i="13" s="1"/>
  <c r="CU317" i="13" a="1"/>
  <c r="CU317" i="13" s="1"/>
  <c r="CL318" i="13" a="1"/>
  <c r="CL318" i="13" s="1"/>
  <c r="CY318" i="13" a="1"/>
  <c r="CY318" i="13" s="1"/>
  <c r="BD324" i="13" a="1"/>
  <c r="BD324" i="13" s="1"/>
  <c r="BQ324" i="13" a="1"/>
  <c r="BQ324" i="13" s="1"/>
  <c r="CD324" i="13" a="1"/>
  <c r="CD324" i="13" s="1"/>
  <c r="BW160" i="13" a="1"/>
  <c r="BW160" i="13" s="1"/>
  <c r="CJ160" i="13" a="1"/>
  <c r="CJ160" i="13" s="1"/>
  <c r="CW160" i="13" a="1"/>
  <c r="CW160" i="13" s="1"/>
  <c r="BJ160" i="13" a="1"/>
  <c r="BJ160" i="13" s="1"/>
  <c r="BZ177" i="13" a="1"/>
  <c r="BZ177" i="13" s="1"/>
  <c r="CM177" i="13" a="1"/>
  <c r="CM177" i="13" s="1"/>
  <c r="BM177" i="13" a="1"/>
  <c r="BM177" i="13" s="1"/>
  <c r="CZ177" i="13" a="1"/>
  <c r="CZ177" i="13" s="1"/>
  <c r="CE177" i="13" a="1"/>
  <c r="CE177" i="13" s="1"/>
  <c r="CR177" i="13" a="1"/>
  <c r="CR177" i="13" s="1"/>
  <c r="BI176" i="13" a="1"/>
  <c r="BI176" i="13" s="1"/>
  <c r="BV176" i="13" a="1"/>
  <c r="BV176" i="13" s="1"/>
  <c r="CI176" i="13" a="1"/>
  <c r="CI176" i="13" s="1"/>
  <c r="CV176" i="13" a="1"/>
  <c r="CV176" i="13" s="1"/>
  <c r="BM175" i="13" a="1"/>
  <c r="BM175" i="13" s="1"/>
  <c r="BZ175" i="13" a="1"/>
  <c r="BZ175" i="13" s="1"/>
  <c r="CM175" i="13" a="1"/>
  <c r="CM175" i="13" s="1"/>
  <c r="CZ175" i="13" a="1"/>
  <c r="CZ175" i="13" s="1"/>
  <c r="CR175" i="13" a="1"/>
  <c r="CR175" i="13" s="1"/>
  <c r="CE175" i="13" a="1"/>
  <c r="CE175" i="13" s="1"/>
  <c r="CI174" i="13" a="1"/>
  <c r="CI174" i="13" s="1"/>
  <c r="BI174" i="13" a="1"/>
  <c r="BI174" i="13" s="1"/>
  <c r="CV174" i="13" a="1"/>
  <c r="CV174" i="13" s="1"/>
  <c r="BV174" i="13" a="1"/>
  <c r="BV174" i="13" s="1"/>
  <c r="BZ173" i="13" a="1"/>
  <c r="BZ173" i="13" s="1"/>
  <c r="CM173" i="13" a="1"/>
  <c r="CM173" i="13" s="1"/>
  <c r="CZ173" i="13" a="1"/>
  <c r="CZ173" i="13" s="1"/>
  <c r="BM173" i="13" a="1"/>
  <c r="BM173" i="13" s="1"/>
  <c r="CE173" i="13" a="1"/>
  <c r="CE173" i="13" s="1"/>
  <c r="CR173" i="13" a="1"/>
  <c r="CR173" i="13" s="1"/>
  <c r="BI172" i="13" a="1"/>
  <c r="BI172" i="13" s="1"/>
  <c r="BV172" i="13" a="1"/>
  <c r="BV172" i="13" s="1"/>
  <c r="CI172" i="13" a="1"/>
  <c r="CI172" i="13" s="1"/>
  <c r="CV172" i="13" a="1"/>
  <c r="CV172" i="13" s="1"/>
  <c r="BM171" i="13" a="1"/>
  <c r="BM171" i="13" s="1"/>
  <c r="BZ171" i="13" a="1"/>
  <c r="BZ171" i="13" s="1"/>
  <c r="CM171" i="13" a="1"/>
  <c r="CM171" i="13" s="1"/>
  <c r="CZ171" i="13" a="1"/>
  <c r="CZ171" i="13" s="1"/>
  <c r="CE171" i="13" a="1"/>
  <c r="CE171" i="13" s="1"/>
  <c r="CR171" i="13" a="1"/>
  <c r="CR171" i="13" s="1"/>
  <c r="BI170" i="13" a="1"/>
  <c r="BI170" i="13" s="1"/>
  <c r="BV170" i="13" a="1"/>
  <c r="BV170" i="13" s="1"/>
  <c r="CI170" i="13" a="1"/>
  <c r="CI170" i="13" s="1"/>
  <c r="CV170" i="13" a="1"/>
  <c r="CV170" i="13" s="1"/>
  <c r="BM169" i="13" a="1"/>
  <c r="BM169" i="13" s="1"/>
  <c r="BZ169" i="13" a="1"/>
  <c r="BZ169" i="13" s="1"/>
  <c r="CZ169" i="13" a="1"/>
  <c r="CZ169" i="13" s="1"/>
  <c r="CM169" i="13" a="1"/>
  <c r="CM169" i="13" s="1"/>
  <c r="CR169" i="13" a="1"/>
  <c r="CR169" i="13" s="1"/>
  <c r="CE169" i="13" a="1"/>
  <c r="CE169" i="13" s="1"/>
  <c r="BI168" i="13" a="1"/>
  <c r="BI168" i="13" s="1"/>
  <c r="BV168" i="13" a="1"/>
  <c r="BV168" i="13" s="1"/>
  <c r="CI168" i="13" a="1"/>
  <c r="CI168" i="13" s="1"/>
  <c r="CV168" i="13" a="1"/>
  <c r="CV168" i="13" s="1"/>
  <c r="BM167" i="13" a="1"/>
  <c r="BM167" i="13" s="1"/>
  <c r="BZ167" i="13" a="1"/>
  <c r="BZ167" i="13" s="1"/>
  <c r="CM167" i="13" a="1"/>
  <c r="CM167" i="13" s="1"/>
  <c r="CZ167" i="13" a="1"/>
  <c r="CZ167" i="13" s="1"/>
  <c r="CE167" i="13" a="1"/>
  <c r="CE167" i="13" s="1"/>
  <c r="CR167" i="13" a="1"/>
  <c r="CR167" i="13" s="1"/>
  <c r="BV166" i="13" a="1"/>
  <c r="BV166" i="13" s="1"/>
  <c r="BI166" i="13" a="1"/>
  <c r="BI166" i="13" s="1"/>
  <c r="CV166" i="13" a="1"/>
  <c r="CV166" i="13" s="1"/>
  <c r="CI166" i="13" a="1"/>
  <c r="CI166" i="13" s="1"/>
  <c r="BM165" i="13" a="1"/>
  <c r="BM165" i="13" s="1"/>
  <c r="BZ165" i="13" a="1"/>
  <c r="BZ165" i="13" s="1"/>
  <c r="CM165" i="13" a="1"/>
  <c r="CM165" i="13" s="1"/>
  <c r="CZ165" i="13" a="1"/>
  <c r="CZ165" i="13" s="1"/>
  <c r="CE165" i="13" a="1"/>
  <c r="CE165" i="13" s="1"/>
  <c r="CR165" i="13" a="1"/>
  <c r="CR165" i="13" s="1"/>
  <c r="BI164" i="13" a="1"/>
  <c r="BI164" i="13" s="1"/>
  <c r="BV164" i="13" a="1"/>
  <c r="BV164" i="13" s="1"/>
  <c r="CI164" i="13" a="1"/>
  <c r="CI164" i="13" s="1"/>
  <c r="CV164" i="13" a="1"/>
  <c r="CV164" i="13" s="1"/>
  <c r="BM163" i="13" a="1"/>
  <c r="BM163" i="13" s="1"/>
  <c r="BZ163" i="13" a="1"/>
  <c r="BZ163" i="13" s="1"/>
  <c r="CM163" i="13" a="1"/>
  <c r="CM163" i="13" s="1"/>
  <c r="CZ163" i="13" a="1"/>
  <c r="CZ163" i="13" s="1"/>
  <c r="CE163" i="13" a="1"/>
  <c r="CE163" i="13" s="1"/>
  <c r="CR163" i="13" a="1"/>
  <c r="CR163" i="13" s="1"/>
  <c r="BI162" i="13" a="1"/>
  <c r="BI162" i="13" s="1"/>
  <c r="BV162" i="13" a="1"/>
  <c r="BV162" i="13" s="1"/>
  <c r="CI162" i="13" a="1"/>
  <c r="CI162" i="13" s="1"/>
  <c r="CV162" i="13" a="1"/>
  <c r="CV162" i="13" s="1"/>
  <c r="BM161" i="13" a="1"/>
  <c r="BM161" i="13" s="1"/>
  <c r="BZ161" i="13" a="1"/>
  <c r="BZ161" i="13" s="1"/>
  <c r="CZ161" i="13" a="1"/>
  <c r="CZ161" i="13" s="1"/>
  <c r="CM161" i="13" a="1"/>
  <c r="CM161" i="13" s="1"/>
  <c r="CE161" i="13" a="1"/>
  <c r="CE161" i="13" s="1"/>
  <c r="CR161" i="13" a="1"/>
  <c r="CR161" i="13" s="1"/>
  <c r="CJ179" i="13" a="1"/>
  <c r="CJ179" i="13" s="1"/>
  <c r="CW179" i="13" a="1"/>
  <c r="CW179" i="13" s="1"/>
  <c r="BF180" i="13" a="1"/>
  <c r="BF180" i="13" s="1"/>
  <c r="CS180" i="13" a="1"/>
  <c r="CS180" i="13" s="1"/>
  <c r="BS180" i="13" a="1"/>
  <c r="BS180" i="13" s="1"/>
  <c r="CF180" i="13" a="1"/>
  <c r="CF180" i="13" s="1"/>
  <c r="DA180" i="13" a="1"/>
  <c r="DA180" i="13" s="1"/>
  <c r="CN180" i="13" a="1"/>
  <c r="CN180" i="13" s="1"/>
  <c r="BN180" i="13" a="1"/>
  <c r="BN180" i="13" s="1"/>
  <c r="CA180" i="13" a="1"/>
  <c r="CA180" i="13" s="1"/>
  <c r="CW181" i="13" a="1"/>
  <c r="CW181" i="13" s="1"/>
  <c r="CJ181" i="13" a="1"/>
  <c r="CJ181" i="13" s="1"/>
  <c r="BS182" i="13" a="1"/>
  <c r="BS182" i="13" s="1"/>
  <c r="CF182" i="13" a="1"/>
  <c r="CF182" i="13" s="1"/>
  <c r="BF182" i="13" a="1"/>
  <c r="BF182" i="13" s="1"/>
  <c r="CS182" i="13" a="1"/>
  <c r="CS182" i="13" s="1"/>
  <c r="CA182" i="13" a="1"/>
  <c r="CA182" i="13" s="1"/>
  <c r="CN182" i="13" a="1"/>
  <c r="CN182" i="13" s="1"/>
  <c r="BN182" i="13" a="1"/>
  <c r="BN182" i="13" s="1"/>
  <c r="DA182" i="13" a="1"/>
  <c r="DA182" i="13" s="1"/>
  <c r="CJ183" i="13" a="1"/>
  <c r="CJ183" i="13" s="1"/>
  <c r="CW183" i="13" a="1"/>
  <c r="CW183" i="13" s="1"/>
  <c r="BS184" i="13" a="1"/>
  <c r="BS184" i="13" s="1"/>
  <c r="CS184" i="13" a="1"/>
  <c r="CS184" i="13" s="1"/>
  <c r="BF184" i="13" a="1"/>
  <c r="BF184" i="13" s="1"/>
  <c r="CF184" i="13" a="1"/>
  <c r="CF184" i="13" s="1"/>
  <c r="DA184" i="13" a="1"/>
  <c r="DA184" i="13" s="1"/>
  <c r="CN184" i="13" a="1"/>
  <c r="CN184" i="13" s="1"/>
  <c r="CA184" i="13" a="1"/>
  <c r="CA184" i="13" s="1"/>
  <c r="BN184" i="13" a="1"/>
  <c r="BN184" i="13" s="1"/>
  <c r="CJ185" i="13" a="1"/>
  <c r="CJ185" i="13" s="1"/>
  <c r="CW185" i="13" a="1"/>
  <c r="CW185" i="13" s="1"/>
  <c r="BF186" i="13" a="1"/>
  <c r="BF186" i="13" s="1"/>
  <c r="CF186" i="13" a="1"/>
  <c r="CF186" i="13" s="1"/>
  <c r="CS186" i="13" a="1"/>
  <c r="CS186" i="13" s="1"/>
  <c r="BS186" i="13" a="1"/>
  <c r="BS186" i="13" s="1"/>
  <c r="BN186" i="13" a="1"/>
  <c r="BN186" i="13" s="1"/>
  <c r="CN186" i="13" a="1"/>
  <c r="CN186" i="13" s="1"/>
  <c r="DA186" i="13" a="1"/>
  <c r="DA186" i="13" s="1"/>
  <c r="CA186" i="13" a="1"/>
  <c r="CA186" i="13" s="1"/>
  <c r="CW187" i="13" a="1"/>
  <c r="CW187" i="13" s="1"/>
  <c r="CJ187" i="13" a="1"/>
  <c r="CJ187" i="13" s="1"/>
  <c r="BF188" i="13" a="1"/>
  <c r="BF188" i="13" s="1"/>
  <c r="BS188" i="13" a="1"/>
  <c r="BS188" i="13" s="1"/>
  <c r="CF188" i="13" a="1"/>
  <c r="CF188" i="13" s="1"/>
  <c r="CS188" i="13" a="1"/>
  <c r="CS188" i="13" s="1"/>
  <c r="BN188" i="13" a="1"/>
  <c r="BN188" i="13" s="1"/>
  <c r="CA188" i="13" a="1"/>
  <c r="CA188" i="13" s="1"/>
  <c r="CN188" i="13" a="1"/>
  <c r="CN188" i="13" s="1"/>
  <c r="DA188" i="13" a="1"/>
  <c r="DA188" i="13" s="1"/>
  <c r="CJ189" i="13" a="1"/>
  <c r="CJ189" i="13" s="1"/>
  <c r="CW189" i="13" a="1"/>
  <c r="CW189" i="13" s="1"/>
  <c r="BS190" i="13" a="1"/>
  <c r="BS190" i="13" s="1"/>
  <c r="CF190" i="13" a="1"/>
  <c r="CF190" i="13" s="1"/>
  <c r="CS190" i="13" a="1"/>
  <c r="CS190" i="13" s="1"/>
  <c r="BF190" i="13" a="1"/>
  <c r="BF190" i="13" s="1"/>
  <c r="CA190" i="13" a="1"/>
  <c r="CA190" i="13" s="1"/>
  <c r="CN190" i="13" a="1"/>
  <c r="CN190" i="13" s="1"/>
  <c r="DA190" i="13" a="1"/>
  <c r="DA190" i="13" s="1"/>
  <c r="BN190" i="13" a="1"/>
  <c r="BN190" i="13" s="1"/>
  <c r="CJ191" i="13" a="1"/>
  <c r="CJ191" i="13" s="1"/>
  <c r="CW191" i="13" a="1"/>
  <c r="CW191" i="13" s="1"/>
  <c r="CS192" i="13" a="1"/>
  <c r="CS192" i="13" s="1"/>
  <c r="BF192" i="13" a="1"/>
  <c r="BF192" i="13" s="1"/>
  <c r="BS192" i="13" a="1"/>
  <c r="BS192" i="13" s="1"/>
  <c r="CF192" i="13" a="1"/>
  <c r="CF192" i="13" s="1"/>
  <c r="DA192" i="13" a="1"/>
  <c r="DA192" i="13" s="1"/>
  <c r="BN192" i="13" a="1"/>
  <c r="BN192" i="13" s="1"/>
  <c r="CA192" i="13" a="1"/>
  <c r="CA192" i="13" s="1"/>
  <c r="CN192" i="13" a="1"/>
  <c r="CN192" i="13" s="1"/>
  <c r="CW193" i="13" a="1"/>
  <c r="CW193" i="13" s="1"/>
  <c r="CJ193" i="13" a="1"/>
  <c r="CJ193" i="13" s="1"/>
  <c r="BF194" i="13" a="1"/>
  <c r="BF194" i="13" s="1"/>
  <c r="CS194" i="13" a="1"/>
  <c r="CS194" i="13" s="1"/>
  <c r="CF194" i="13" a="1"/>
  <c r="CF194" i="13" s="1"/>
  <c r="BS194" i="13" a="1"/>
  <c r="BS194" i="13" s="1"/>
  <c r="BN194" i="13" a="1"/>
  <c r="BN194" i="13" s="1"/>
  <c r="CA194" i="13" a="1"/>
  <c r="CA194" i="13" s="1"/>
  <c r="CN194" i="13" a="1"/>
  <c r="CN194" i="13" s="1"/>
  <c r="DA194" i="13" a="1"/>
  <c r="DA194" i="13" s="1"/>
  <c r="CJ195" i="13" a="1"/>
  <c r="CJ195" i="13" s="1"/>
  <c r="CW195" i="13" a="1"/>
  <c r="CW195" i="13" s="1"/>
  <c r="BS196" i="13" a="1"/>
  <c r="BS196" i="13" s="1"/>
  <c r="CF196" i="13" a="1"/>
  <c r="CF196" i="13" s="1"/>
  <c r="CS196" i="13" a="1"/>
  <c r="CS196" i="13" s="1"/>
  <c r="BF196" i="13" a="1"/>
  <c r="BF196" i="13" s="1"/>
  <c r="CA196" i="13" a="1"/>
  <c r="CA196" i="13" s="1"/>
  <c r="CN196" i="13" a="1"/>
  <c r="CN196" i="13" s="1"/>
  <c r="BN196" i="13" a="1"/>
  <c r="BN196" i="13" s="1"/>
  <c r="DA196" i="13" a="1"/>
  <c r="DA196" i="13" s="1"/>
  <c r="CW198" i="13" a="1"/>
  <c r="CW198" i="13" s="1"/>
  <c r="CJ198" i="13" a="1"/>
  <c r="CJ198" i="13" s="1"/>
  <c r="BF199" i="13" a="1"/>
  <c r="BF199" i="13" s="1"/>
  <c r="CF199" i="13" a="1"/>
  <c r="CF199" i="13" s="1"/>
  <c r="CS199" i="13" a="1"/>
  <c r="CS199" i="13" s="1"/>
  <c r="BS199" i="13" a="1"/>
  <c r="BS199" i="13" s="1"/>
  <c r="BN199" i="13" a="1"/>
  <c r="BN199" i="13" s="1"/>
  <c r="CN199" i="13" a="1"/>
  <c r="CN199" i="13" s="1"/>
  <c r="DA199" i="13" a="1"/>
  <c r="DA199" i="13" s="1"/>
  <c r="CA199" i="13" a="1"/>
  <c r="CA199" i="13" s="1"/>
  <c r="CJ200" i="13" a="1"/>
  <c r="CJ200" i="13" s="1"/>
  <c r="CW200" i="13" a="1"/>
  <c r="CW200" i="13" s="1"/>
  <c r="BF201" i="13" a="1"/>
  <c r="BF201" i="13" s="1"/>
  <c r="CF201" i="13" a="1"/>
  <c r="CF201" i="13" s="1"/>
  <c r="CS201" i="13" a="1"/>
  <c r="CS201" i="13" s="1"/>
  <c r="BS201" i="13" a="1"/>
  <c r="BS201" i="13" s="1"/>
  <c r="BN201" i="13" a="1"/>
  <c r="BN201" i="13" s="1"/>
  <c r="CN201" i="13" a="1"/>
  <c r="CN201" i="13" s="1"/>
  <c r="CA201" i="13" a="1"/>
  <c r="CA201" i="13" s="1"/>
  <c r="DA201" i="13" a="1"/>
  <c r="DA201" i="13" s="1"/>
  <c r="CW202" i="13" a="1"/>
  <c r="CW202" i="13" s="1"/>
  <c r="CJ202" i="13" a="1"/>
  <c r="CJ202" i="13" s="1"/>
  <c r="BS203" i="13" a="1"/>
  <c r="BS203" i="13" s="1"/>
  <c r="CF203" i="13" a="1"/>
  <c r="CF203" i="13" s="1"/>
  <c r="CS203" i="13" a="1"/>
  <c r="CS203" i="13" s="1"/>
  <c r="BF203" i="13" a="1"/>
  <c r="BF203" i="13" s="1"/>
  <c r="CA203" i="13" a="1"/>
  <c r="CA203" i="13" s="1"/>
  <c r="CN203" i="13" a="1"/>
  <c r="CN203" i="13" s="1"/>
  <c r="DA203" i="13" a="1"/>
  <c r="DA203" i="13" s="1"/>
  <c r="BN203" i="13" a="1"/>
  <c r="BN203" i="13" s="1"/>
  <c r="CJ204" i="13" a="1"/>
  <c r="CJ204" i="13" s="1"/>
  <c r="CW204" i="13" a="1"/>
  <c r="CW204" i="13" s="1"/>
  <c r="BF205" i="13" a="1"/>
  <c r="BF205" i="13" s="1"/>
  <c r="BS205" i="13" a="1"/>
  <c r="BS205" i="13" s="1"/>
  <c r="CF205" i="13" a="1"/>
  <c r="CF205" i="13" s="1"/>
  <c r="CS205" i="13" a="1"/>
  <c r="CS205" i="13" s="1"/>
  <c r="BN205" i="13" a="1"/>
  <c r="BN205" i="13" s="1"/>
  <c r="CA205" i="13" a="1"/>
  <c r="CA205" i="13" s="1"/>
  <c r="CN205" i="13" a="1"/>
  <c r="CN205" i="13" s="1"/>
  <c r="DA205" i="13" a="1"/>
  <c r="DA205" i="13" s="1"/>
  <c r="CJ206" i="13" a="1"/>
  <c r="CJ206" i="13" s="1"/>
  <c r="CW206" i="13" a="1"/>
  <c r="CW206" i="13" s="1"/>
  <c r="BF207" i="13" a="1"/>
  <c r="BF207" i="13" s="1"/>
  <c r="BS207" i="13" a="1"/>
  <c r="BS207" i="13" s="1"/>
  <c r="CF207" i="13" a="1"/>
  <c r="CF207" i="13" s="1"/>
  <c r="CS207" i="13" a="1"/>
  <c r="CS207" i="13" s="1"/>
  <c r="BN207" i="13" a="1"/>
  <c r="BN207" i="13" s="1"/>
  <c r="CA207" i="13" a="1"/>
  <c r="CA207" i="13" s="1"/>
  <c r="CN207" i="13" a="1"/>
  <c r="CN207" i="13" s="1"/>
  <c r="DA207" i="13" a="1"/>
  <c r="DA207" i="13" s="1"/>
  <c r="CJ208" i="13" a="1"/>
  <c r="CJ208" i="13" s="1"/>
  <c r="CW208" i="13" a="1"/>
  <c r="CW208" i="13" s="1"/>
  <c r="BF209" i="13" a="1"/>
  <c r="BF209" i="13" s="1"/>
  <c r="CF209" i="13" a="1"/>
  <c r="CF209" i="13" s="1"/>
  <c r="CS209" i="13" a="1"/>
  <c r="CS209" i="13" s="1"/>
  <c r="BS209" i="13" a="1"/>
  <c r="BS209" i="13" s="1"/>
  <c r="BN209" i="13" a="1"/>
  <c r="BN209" i="13" s="1"/>
  <c r="CN209" i="13" a="1"/>
  <c r="CN209" i="13" s="1"/>
  <c r="DA209" i="13" a="1"/>
  <c r="DA209" i="13" s="1"/>
  <c r="CA209" i="13" a="1"/>
  <c r="CA209" i="13" s="1"/>
  <c r="CW210" i="13" a="1"/>
  <c r="CW210" i="13" s="1"/>
  <c r="CJ210" i="13" a="1"/>
  <c r="CJ210" i="13" s="1"/>
  <c r="CF211" i="13" a="1"/>
  <c r="CF211" i="13" s="1"/>
  <c r="CS211" i="13" a="1"/>
  <c r="CS211" i="13" s="1"/>
  <c r="BF211" i="13" a="1"/>
  <c r="BF211" i="13" s="1"/>
  <c r="BS211" i="13" a="1"/>
  <c r="BS211" i="13" s="1"/>
  <c r="CN211" i="13" a="1"/>
  <c r="CN211" i="13" s="1"/>
  <c r="BN211" i="13" a="1"/>
  <c r="BN211" i="13" s="1"/>
  <c r="CA211" i="13" a="1"/>
  <c r="CA211" i="13" s="1"/>
  <c r="DA211" i="13" a="1"/>
  <c r="DA211" i="13" s="1"/>
  <c r="CW212" i="13" a="1"/>
  <c r="CW212" i="13" s="1"/>
  <c r="CJ212" i="13" a="1"/>
  <c r="CJ212" i="13" s="1"/>
  <c r="BF213" i="13" a="1"/>
  <c r="BF213" i="13" s="1"/>
  <c r="BS213" i="13" a="1"/>
  <c r="BS213" i="13" s="1"/>
  <c r="CF213" i="13" a="1"/>
  <c r="CF213" i="13" s="1"/>
  <c r="CS213" i="13" a="1"/>
  <c r="CS213" i="13" s="1"/>
  <c r="BN213" i="13" a="1"/>
  <c r="BN213" i="13" s="1"/>
  <c r="CA213" i="13" a="1"/>
  <c r="CA213" i="13" s="1"/>
  <c r="CN213" i="13" a="1"/>
  <c r="CN213" i="13" s="1"/>
  <c r="DA213" i="13" a="1"/>
  <c r="DA213" i="13" s="1"/>
  <c r="CJ214" i="13" a="1"/>
  <c r="CJ214" i="13" s="1"/>
  <c r="CW214" i="13" a="1"/>
  <c r="CW214" i="13" s="1"/>
  <c r="BF215" i="13" a="1"/>
  <c r="BF215" i="13" s="1"/>
  <c r="BS215" i="13" a="1"/>
  <c r="BS215" i="13" s="1"/>
  <c r="CF215" i="13" a="1"/>
  <c r="CF215" i="13" s="1"/>
  <c r="CS215" i="13" a="1"/>
  <c r="CS215" i="13" s="1"/>
  <c r="BN215" i="13" a="1"/>
  <c r="BN215" i="13" s="1"/>
  <c r="CA215" i="13" a="1"/>
  <c r="CA215" i="13" s="1"/>
  <c r="CN215" i="13" a="1"/>
  <c r="CN215" i="13" s="1"/>
  <c r="DA215" i="13" a="1"/>
  <c r="DA215" i="13" s="1"/>
  <c r="CJ217" i="13" a="1"/>
  <c r="CJ217" i="13" s="1"/>
  <c r="CW217" i="13" a="1"/>
  <c r="CW217" i="13" s="1"/>
  <c r="BF218" i="13" a="1"/>
  <c r="BF218" i="13" s="1"/>
  <c r="BS218" i="13" a="1"/>
  <c r="BS218" i="13" s="1"/>
  <c r="CS218" i="13" a="1"/>
  <c r="CS218" i="13" s="1"/>
  <c r="CF218" i="13" a="1"/>
  <c r="CF218" i="13" s="1"/>
  <c r="DA218" i="13" a="1"/>
  <c r="DA218" i="13" s="1"/>
  <c r="CN218" i="13" a="1"/>
  <c r="CN218" i="13" s="1"/>
  <c r="CJ219" i="13" a="1"/>
  <c r="CJ219" i="13" s="1"/>
  <c r="CW219" i="13" a="1"/>
  <c r="CW219" i="13" s="1"/>
  <c r="BF220" i="13" a="1"/>
  <c r="BF220" i="13" s="1"/>
  <c r="BS220" i="13" a="1"/>
  <c r="BS220" i="13" s="1"/>
  <c r="CF220" i="13" a="1"/>
  <c r="CF220" i="13" s="1"/>
  <c r="CS220" i="13" a="1"/>
  <c r="CS220" i="13" s="1"/>
  <c r="CN220" i="13" a="1"/>
  <c r="CN220" i="13" s="1"/>
  <c r="DA220" i="13" a="1"/>
  <c r="DA220" i="13" s="1"/>
  <c r="CJ221" i="13" a="1"/>
  <c r="CJ221" i="13" s="1"/>
  <c r="CW221" i="13" a="1"/>
  <c r="CW221" i="13" s="1"/>
  <c r="CF222" i="13" a="1"/>
  <c r="CF222" i="13" s="1"/>
  <c r="CS222" i="13" a="1"/>
  <c r="CS222" i="13" s="1"/>
  <c r="BS222" i="13" a="1"/>
  <c r="BS222" i="13" s="1"/>
  <c r="BF222" i="13" a="1"/>
  <c r="BF222" i="13" s="1"/>
  <c r="CN222" i="13" a="1"/>
  <c r="CN222" i="13" s="1"/>
  <c r="DA222" i="13" a="1"/>
  <c r="DA222" i="13" s="1"/>
  <c r="CW223" i="13" a="1"/>
  <c r="CW223" i="13" s="1"/>
  <c r="CJ223" i="13" a="1"/>
  <c r="CJ223" i="13" s="1"/>
  <c r="BS224" i="13" a="1"/>
  <c r="BS224" i="13" s="1"/>
  <c r="CF224" i="13" a="1"/>
  <c r="CF224" i="13" s="1"/>
  <c r="BF224" i="13" a="1"/>
  <c r="BF224" i="13" s="1"/>
  <c r="CS224" i="13" a="1"/>
  <c r="CS224" i="13" s="1"/>
  <c r="CN224" i="13" a="1"/>
  <c r="CN224" i="13" s="1"/>
  <c r="DA224" i="13" a="1"/>
  <c r="DA224" i="13" s="1"/>
  <c r="CJ225" i="13" a="1"/>
  <c r="CJ225" i="13" s="1"/>
  <c r="CW225" i="13" a="1"/>
  <c r="CW225" i="13" s="1"/>
  <c r="BF226" i="13" a="1"/>
  <c r="BF226" i="13" s="1"/>
  <c r="BS226" i="13" a="1"/>
  <c r="BS226" i="13" s="1"/>
  <c r="CS226" i="13" a="1"/>
  <c r="CS226" i="13" s="1"/>
  <c r="CF226" i="13" a="1"/>
  <c r="CF226" i="13" s="1"/>
  <c r="DA226" i="13" a="1"/>
  <c r="DA226" i="13" s="1"/>
  <c r="CN226" i="13" a="1"/>
  <c r="CN226" i="13" s="1"/>
  <c r="CJ227" i="13" a="1"/>
  <c r="CJ227" i="13" s="1"/>
  <c r="CW227" i="13" a="1"/>
  <c r="CW227" i="13" s="1"/>
  <c r="BF228" i="13" a="1"/>
  <c r="BF228" i="13" s="1"/>
  <c r="BS228" i="13" a="1"/>
  <c r="BS228" i="13" s="1"/>
  <c r="CF228" i="13" a="1"/>
  <c r="CF228" i="13" s="1"/>
  <c r="CS228" i="13" a="1"/>
  <c r="CS228" i="13" s="1"/>
  <c r="CN228" i="13" a="1"/>
  <c r="CN228" i="13" s="1"/>
  <c r="DA228" i="13" a="1"/>
  <c r="DA228" i="13" s="1"/>
  <c r="CJ229" i="13" a="1"/>
  <c r="CJ229" i="13" s="1"/>
  <c r="CW229" i="13" a="1"/>
  <c r="CW229" i="13" s="1"/>
  <c r="CF230" i="13" a="1"/>
  <c r="CF230" i="13" s="1"/>
  <c r="CS230" i="13" a="1"/>
  <c r="CS230" i="13" s="1"/>
  <c r="BF230" i="13" a="1"/>
  <c r="BF230" i="13" s="1"/>
  <c r="BS230" i="13" a="1"/>
  <c r="BS230" i="13" s="1"/>
  <c r="CN230" i="13" a="1"/>
  <c r="CN230" i="13" s="1"/>
  <c r="DA230" i="13" a="1"/>
  <c r="DA230" i="13" s="1"/>
  <c r="CW231" i="13" a="1"/>
  <c r="CW231" i="13" s="1"/>
  <c r="CJ231" i="13" a="1"/>
  <c r="CJ231" i="13" s="1"/>
  <c r="BF232" i="13" a="1"/>
  <c r="BF232" i="13" s="1"/>
  <c r="BS232" i="13" a="1"/>
  <c r="BS232" i="13" s="1"/>
  <c r="CF232" i="13" a="1"/>
  <c r="CF232" i="13" s="1"/>
  <c r="CS232" i="13" a="1"/>
  <c r="CS232" i="13" s="1"/>
  <c r="CN232" i="13" a="1"/>
  <c r="CN232" i="13" s="1"/>
  <c r="DA232" i="13" a="1"/>
  <c r="DA232" i="13" s="1"/>
  <c r="CJ233" i="13" a="1"/>
  <c r="CJ233" i="13" s="1"/>
  <c r="CW233" i="13" a="1"/>
  <c r="CW233" i="13" s="1"/>
  <c r="BS234" i="13" a="1"/>
  <c r="BS234" i="13" s="1"/>
  <c r="CF234" i="13" a="1"/>
  <c r="CF234" i="13" s="1"/>
  <c r="CS234" i="13" a="1"/>
  <c r="CS234" i="13" s="1"/>
  <c r="BF234" i="13" a="1"/>
  <c r="BF234" i="13" s="1"/>
  <c r="CN234" i="13" a="1"/>
  <c r="CN234" i="13" s="1"/>
  <c r="DA234" i="13" a="1"/>
  <c r="DA234" i="13" s="1"/>
  <c r="CW236" i="13" a="1"/>
  <c r="CW236" i="13" s="1"/>
  <c r="BJ236" i="13" a="1"/>
  <c r="BJ236" i="13" s="1"/>
  <c r="CJ236" i="13" a="1"/>
  <c r="CJ236" i="13" s="1"/>
  <c r="BW236" i="13" a="1"/>
  <c r="BW236" i="13" s="1"/>
  <c r="CS237" i="13" a="1"/>
  <c r="CS237" i="13" s="1"/>
  <c r="CF237" i="13" a="1"/>
  <c r="CF237" i="13" s="1"/>
  <c r="BN237" i="13" a="1"/>
  <c r="BN237" i="13" s="1"/>
  <c r="CA237" i="13" a="1"/>
  <c r="CA237" i="13" s="1"/>
  <c r="DA237" i="13" a="1"/>
  <c r="DA237" i="13" s="1"/>
  <c r="CN237" i="13" a="1"/>
  <c r="CN237" i="13" s="1"/>
  <c r="BJ238" i="13" a="1"/>
  <c r="BJ238" i="13" s="1"/>
  <c r="BW238" i="13" a="1"/>
  <c r="BW238" i="13" s="1"/>
  <c r="CJ238" i="13" a="1"/>
  <c r="CJ238" i="13" s="1"/>
  <c r="CW238" i="13" a="1"/>
  <c r="CW238" i="13" s="1"/>
  <c r="CF239" i="13" a="1"/>
  <c r="CF239" i="13" s="1"/>
  <c r="CS239" i="13" a="1"/>
  <c r="CS239" i="13" s="1"/>
  <c r="BN239" i="13" a="1"/>
  <c r="BN239" i="13" s="1"/>
  <c r="CA239" i="13" a="1"/>
  <c r="CA239" i="13" s="1"/>
  <c r="CN239" i="13" a="1"/>
  <c r="CN239" i="13" s="1"/>
  <c r="DA239" i="13" a="1"/>
  <c r="DA239" i="13" s="1"/>
  <c r="BJ240" i="13" a="1"/>
  <c r="BJ240" i="13" s="1"/>
  <c r="BW240" i="13" a="1"/>
  <c r="BW240" i="13" s="1"/>
  <c r="CJ240" i="13" a="1"/>
  <c r="CJ240" i="13" s="1"/>
  <c r="CW240" i="13" a="1"/>
  <c r="CW240" i="13" s="1"/>
  <c r="CS241" i="13" a="1"/>
  <c r="CS241" i="13" s="1"/>
  <c r="CF241" i="13" a="1"/>
  <c r="CF241" i="13" s="1"/>
  <c r="DA241" i="13" a="1"/>
  <c r="DA241" i="13" s="1"/>
  <c r="BN241" i="13" a="1"/>
  <c r="BN241" i="13" s="1"/>
  <c r="CA241" i="13" a="1"/>
  <c r="CA241" i="13" s="1"/>
  <c r="CN241" i="13" a="1"/>
  <c r="CN241" i="13" s="1"/>
  <c r="BJ242" i="13" a="1"/>
  <c r="BJ242" i="13" s="1"/>
  <c r="BW242" i="13" a="1"/>
  <c r="BW242" i="13" s="1"/>
  <c r="CJ242" i="13" a="1"/>
  <c r="CJ242" i="13" s="1"/>
  <c r="CW242" i="13" a="1"/>
  <c r="CW242" i="13" s="1"/>
  <c r="CF243" i="13" a="1"/>
  <c r="CF243" i="13" s="1"/>
  <c r="CS243" i="13" a="1"/>
  <c r="CS243" i="13" s="1"/>
  <c r="BN243" i="13" a="1"/>
  <c r="BN243" i="13" s="1"/>
  <c r="CA243" i="13" a="1"/>
  <c r="CA243" i="13" s="1"/>
  <c r="CN243" i="13" a="1"/>
  <c r="CN243" i="13" s="1"/>
  <c r="DA243" i="13" a="1"/>
  <c r="DA243" i="13" s="1"/>
  <c r="BJ244" i="13" a="1"/>
  <c r="BJ244" i="13" s="1"/>
  <c r="BW244" i="13" a="1"/>
  <c r="BW244" i="13" s="1"/>
  <c r="CJ244" i="13" a="1"/>
  <c r="CJ244" i="13" s="1"/>
  <c r="CW244" i="13" a="1"/>
  <c r="CW244" i="13" s="1"/>
  <c r="CF245" i="13" a="1"/>
  <c r="CF245" i="13" s="1"/>
  <c r="CS245" i="13" a="1"/>
  <c r="CS245" i="13" s="1"/>
  <c r="BN245" i="13" a="1"/>
  <c r="BN245" i="13" s="1"/>
  <c r="CA245" i="13" a="1"/>
  <c r="CA245" i="13" s="1"/>
  <c r="CN245" i="13" a="1"/>
  <c r="CN245" i="13" s="1"/>
  <c r="DA245" i="13" a="1"/>
  <c r="DA245" i="13" s="1"/>
  <c r="BJ246" i="13" a="1"/>
  <c r="BJ246" i="13" s="1"/>
  <c r="BW246" i="13" a="1"/>
  <c r="BW246" i="13" s="1"/>
  <c r="CJ246" i="13" a="1"/>
  <c r="CJ246" i="13" s="1"/>
  <c r="CW246" i="13" a="1"/>
  <c r="CW246" i="13" s="1"/>
  <c r="CF247" i="13" a="1"/>
  <c r="CF247" i="13" s="1"/>
  <c r="CS247" i="13" a="1"/>
  <c r="CS247" i="13" s="1"/>
  <c r="CA247" i="13" a="1"/>
  <c r="CA247" i="13" s="1"/>
  <c r="CN247" i="13" a="1"/>
  <c r="CN247" i="13" s="1"/>
  <c r="DA247" i="13" a="1"/>
  <c r="DA247" i="13" s="1"/>
  <c r="BN247" i="13" a="1"/>
  <c r="BN247" i="13" s="1"/>
  <c r="CJ248" i="13" a="1"/>
  <c r="CJ248" i="13" s="1"/>
  <c r="CW248" i="13" a="1"/>
  <c r="CW248" i="13" s="1"/>
  <c r="BJ248" i="13" a="1"/>
  <c r="BJ248" i="13" s="1"/>
  <c r="BW248" i="13" a="1"/>
  <c r="BW248" i="13" s="1"/>
  <c r="CS249" i="13" a="1"/>
  <c r="CS249" i="13" s="1"/>
  <c r="CF249" i="13" a="1"/>
  <c r="CF249" i="13" s="1"/>
  <c r="DA249" i="13" a="1"/>
  <c r="DA249" i="13" s="1"/>
  <c r="BN249" i="13" a="1"/>
  <c r="BN249" i="13" s="1"/>
  <c r="CA249" i="13" a="1"/>
  <c r="CA249" i="13" s="1"/>
  <c r="CN249" i="13" a="1"/>
  <c r="CN249" i="13" s="1"/>
  <c r="BJ250" i="13" a="1"/>
  <c r="BJ250" i="13" s="1"/>
  <c r="BW250" i="13" a="1"/>
  <c r="BW250" i="13" s="1"/>
  <c r="CJ250" i="13" a="1"/>
  <c r="CJ250" i="13" s="1"/>
  <c r="CW250" i="13" a="1"/>
  <c r="CW250" i="13" s="1"/>
  <c r="CF251" i="13" a="1"/>
  <c r="CF251" i="13" s="1"/>
  <c r="CS251" i="13" a="1"/>
  <c r="CS251" i="13" s="1"/>
  <c r="BN251" i="13" a="1"/>
  <c r="BN251" i="13" s="1"/>
  <c r="CA251" i="13" a="1"/>
  <c r="CA251" i="13" s="1"/>
  <c r="CN251" i="13" a="1"/>
  <c r="CN251" i="13" s="1"/>
  <c r="DA251" i="13" a="1"/>
  <c r="DA251" i="13" s="1"/>
  <c r="BJ252" i="13" a="1"/>
  <c r="BJ252" i="13" s="1"/>
  <c r="BW252" i="13" a="1"/>
  <c r="BW252" i="13" s="1"/>
  <c r="CJ252" i="13" a="1"/>
  <c r="CJ252" i="13" s="1"/>
  <c r="CW252" i="13" a="1"/>
  <c r="CW252" i="13" s="1"/>
  <c r="CF253" i="13" a="1"/>
  <c r="CF253" i="13" s="1"/>
  <c r="CS253" i="13" a="1"/>
  <c r="CS253" i="13" s="1"/>
  <c r="BN253" i="13" a="1"/>
  <c r="BN253" i="13" s="1"/>
  <c r="CA253" i="13" a="1"/>
  <c r="CA253" i="13" s="1"/>
  <c r="CN253" i="13" a="1"/>
  <c r="CN253" i="13" s="1"/>
  <c r="DA253" i="13" a="1"/>
  <c r="DA253" i="13" s="1"/>
  <c r="BW255" i="13" a="1"/>
  <c r="BW255" i="13" s="1"/>
  <c r="CJ255" i="13" a="1"/>
  <c r="CJ255" i="13" s="1"/>
  <c r="CW255" i="13" a="1"/>
  <c r="CW255" i="13" s="1"/>
  <c r="BJ255" i="13" a="1"/>
  <c r="BJ255" i="13" s="1"/>
  <c r="CF256" i="13" a="1"/>
  <c r="CF256" i="13" s="1"/>
  <c r="CS256" i="13" a="1"/>
  <c r="CS256" i="13" s="1"/>
  <c r="BF256" i="13" a="1"/>
  <c r="BF256" i="13" s="1"/>
  <c r="BS256" i="13" a="1"/>
  <c r="BS256" i="13" s="1"/>
  <c r="CN256" i="13" a="1"/>
  <c r="CN256" i="13" s="1"/>
  <c r="DA256" i="13" a="1"/>
  <c r="DA256" i="13" s="1"/>
  <c r="BN256" i="13" a="1"/>
  <c r="BN256" i="13" s="1"/>
  <c r="CA256" i="13" a="1"/>
  <c r="CA256" i="13" s="1"/>
  <c r="CW257" i="13" a="1"/>
  <c r="CW257" i="13" s="1"/>
  <c r="BJ257" i="13" a="1"/>
  <c r="BJ257" i="13" s="1"/>
  <c r="BW257" i="13" a="1"/>
  <c r="BW257" i="13" s="1"/>
  <c r="CJ257" i="13" a="1"/>
  <c r="CJ257" i="13" s="1"/>
  <c r="BF258" i="13" a="1"/>
  <c r="BF258" i="13" s="1"/>
  <c r="BS258" i="13" a="1"/>
  <c r="BS258" i="13" s="1"/>
  <c r="CF258" i="13" a="1"/>
  <c r="CF258" i="13" s="1"/>
  <c r="CS258" i="13" a="1"/>
  <c r="CS258" i="13" s="1"/>
  <c r="BN258" i="13" a="1"/>
  <c r="BN258" i="13" s="1"/>
  <c r="CA258" i="13" a="1"/>
  <c r="CA258" i="13" s="1"/>
  <c r="CN258" i="13" a="1"/>
  <c r="CN258" i="13" s="1"/>
  <c r="DA258" i="13" a="1"/>
  <c r="DA258" i="13" s="1"/>
  <c r="BJ259" i="13" a="1"/>
  <c r="BJ259" i="13" s="1"/>
  <c r="BW259" i="13" a="1"/>
  <c r="BW259" i="13" s="1"/>
  <c r="CJ259" i="13" a="1"/>
  <c r="CJ259" i="13" s="1"/>
  <c r="CW259" i="13" a="1"/>
  <c r="CW259" i="13" s="1"/>
  <c r="BF260" i="13" a="1"/>
  <c r="BF260" i="13" s="1"/>
  <c r="BS260" i="13" a="1"/>
  <c r="BS260" i="13" s="1"/>
  <c r="CF260" i="13" a="1"/>
  <c r="CF260" i="13" s="1"/>
  <c r="CS260" i="13" a="1"/>
  <c r="CS260" i="13" s="1"/>
  <c r="BN260" i="13" a="1"/>
  <c r="BN260" i="13" s="1"/>
  <c r="CA260" i="13" a="1"/>
  <c r="CA260" i="13" s="1"/>
  <c r="CN260" i="13" a="1"/>
  <c r="CN260" i="13" s="1"/>
  <c r="DA260" i="13" a="1"/>
  <c r="DA260" i="13" s="1"/>
  <c r="BJ261" i="13" a="1"/>
  <c r="BJ261" i="13" s="1"/>
  <c r="BW261" i="13" a="1"/>
  <c r="BW261" i="13" s="1"/>
  <c r="CJ261" i="13" a="1"/>
  <c r="CJ261" i="13" s="1"/>
  <c r="CW261" i="13" a="1"/>
  <c r="CW261" i="13" s="1"/>
  <c r="BF262" i="13" a="1"/>
  <c r="BF262" i="13" s="1"/>
  <c r="BS262" i="13" a="1"/>
  <c r="BS262" i="13" s="1"/>
  <c r="CF262" i="13" a="1"/>
  <c r="CF262" i="13" s="1"/>
  <c r="CS262" i="13" a="1"/>
  <c r="CS262" i="13" s="1"/>
  <c r="BN262" i="13" a="1"/>
  <c r="BN262" i="13" s="1"/>
  <c r="CA262" i="13" a="1"/>
  <c r="CA262" i="13" s="1"/>
  <c r="CN262" i="13" a="1"/>
  <c r="CN262" i="13" s="1"/>
  <c r="DA262" i="13" a="1"/>
  <c r="DA262" i="13" s="1"/>
  <c r="CW263" i="13" a="1"/>
  <c r="CW263" i="13" s="1"/>
  <c r="BJ263" i="13" a="1"/>
  <c r="BJ263" i="13" s="1"/>
  <c r="BW263" i="13" a="1"/>
  <c r="BW263" i="13" s="1"/>
  <c r="CJ263" i="13" a="1"/>
  <c r="CJ263" i="13" s="1"/>
  <c r="BF264" i="13" a="1"/>
  <c r="BF264" i="13" s="1"/>
  <c r="BS264" i="13" a="1"/>
  <c r="BS264" i="13" s="1"/>
  <c r="CF264" i="13" a="1"/>
  <c r="CF264" i="13" s="1"/>
  <c r="CS264" i="13" a="1"/>
  <c r="CS264" i="13" s="1"/>
  <c r="BN264" i="13" a="1"/>
  <c r="BN264" i="13" s="1"/>
  <c r="CA264" i="13" a="1"/>
  <c r="CA264" i="13" s="1"/>
  <c r="CN264" i="13" a="1"/>
  <c r="CN264" i="13" s="1"/>
  <c r="DA264" i="13" a="1"/>
  <c r="DA264" i="13" s="1"/>
  <c r="BJ265" i="13" a="1"/>
  <c r="BJ265" i="13" s="1"/>
  <c r="BW265" i="13" a="1"/>
  <c r="BW265" i="13" s="1"/>
  <c r="CJ265" i="13" a="1"/>
  <c r="CJ265" i="13" s="1"/>
  <c r="CW265" i="13" a="1"/>
  <c r="CW265" i="13" s="1"/>
  <c r="BF266" i="13" a="1"/>
  <c r="BF266" i="13" s="1"/>
  <c r="BS266" i="13" a="1"/>
  <c r="BS266" i="13" s="1"/>
  <c r="CF266" i="13" a="1"/>
  <c r="CF266" i="13" s="1"/>
  <c r="CS266" i="13" a="1"/>
  <c r="CS266" i="13" s="1"/>
  <c r="BN266" i="13" a="1"/>
  <c r="BN266" i="13" s="1"/>
  <c r="CA266" i="13" a="1"/>
  <c r="CA266" i="13" s="1"/>
  <c r="CN266" i="13" a="1"/>
  <c r="CN266" i="13" s="1"/>
  <c r="DA266" i="13" a="1"/>
  <c r="DA266" i="13" s="1"/>
  <c r="BJ267" i="13" a="1"/>
  <c r="BJ267" i="13" s="1"/>
  <c r="BW267" i="13" a="1"/>
  <c r="BW267" i="13" s="1"/>
  <c r="CJ267" i="13" a="1"/>
  <c r="CJ267" i="13" s="1"/>
  <c r="CW267" i="13" a="1"/>
  <c r="CW267" i="13" s="1"/>
  <c r="BF268" i="13" a="1"/>
  <c r="BF268" i="13" s="1"/>
  <c r="BS268" i="13" a="1"/>
  <c r="BS268" i="13" s="1"/>
  <c r="CF268" i="13" a="1"/>
  <c r="CF268" i="13" s="1"/>
  <c r="CS268" i="13" a="1"/>
  <c r="CS268" i="13" s="1"/>
  <c r="BN268" i="13" a="1"/>
  <c r="BN268" i="13" s="1"/>
  <c r="CA268" i="13" a="1"/>
  <c r="CA268" i="13" s="1"/>
  <c r="CN268" i="13" a="1"/>
  <c r="CN268" i="13" s="1"/>
  <c r="DA268" i="13" a="1"/>
  <c r="DA268" i="13" s="1"/>
  <c r="BW269" i="13" a="1"/>
  <c r="BW269" i="13" s="1"/>
  <c r="CJ269" i="13" a="1"/>
  <c r="CJ269" i="13" s="1"/>
  <c r="CW269" i="13" a="1"/>
  <c r="CW269" i="13" s="1"/>
  <c r="BJ269" i="13" a="1"/>
  <c r="BJ269" i="13" s="1"/>
  <c r="CF270" i="13" a="1"/>
  <c r="CF270" i="13" s="1"/>
  <c r="CS270" i="13" a="1"/>
  <c r="CS270" i="13" s="1"/>
  <c r="BF270" i="13" a="1"/>
  <c r="BF270" i="13" s="1"/>
  <c r="BS270" i="13" a="1"/>
  <c r="BS270" i="13" s="1"/>
  <c r="CN270" i="13" a="1"/>
  <c r="CN270" i="13" s="1"/>
  <c r="DA270" i="13" a="1"/>
  <c r="DA270" i="13" s="1"/>
  <c r="BN270" i="13" a="1"/>
  <c r="BN270" i="13" s="1"/>
  <c r="CA270" i="13" a="1"/>
  <c r="CA270" i="13" s="1"/>
  <c r="CW271" i="13" a="1"/>
  <c r="CW271" i="13" s="1"/>
  <c r="BJ271" i="13" a="1"/>
  <c r="BJ271" i="13" s="1"/>
  <c r="BW271" i="13" a="1"/>
  <c r="BW271" i="13" s="1"/>
  <c r="CJ271" i="13" a="1"/>
  <c r="CJ271" i="13" s="1"/>
  <c r="BF272" i="13" a="1"/>
  <c r="BF272" i="13" s="1"/>
  <c r="BS272" i="13" a="1"/>
  <c r="BS272" i="13" s="1"/>
  <c r="CF272" i="13" a="1"/>
  <c r="CF272" i="13" s="1"/>
  <c r="CS272" i="13" a="1"/>
  <c r="CS272" i="13" s="1"/>
  <c r="BN272" i="13" a="1"/>
  <c r="BN272" i="13" s="1"/>
  <c r="CA272" i="13" a="1"/>
  <c r="CA272" i="13" s="1"/>
  <c r="CN272" i="13" a="1"/>
  <c r="CN272" i="13" s="1"/>
  <c r="DA272" i="13" a="1"/>
  <c r="DA272" i="13" s="1"/>
  <c r="BJ274" i="13" a="1"/>
  <c r="BJ274" i="13" s="1"/>
  <c r="BW274" i="13" a="1"/>
  <c r="BW274" i="13" s="1"/>
  <c r="CJ274" i="13" a="1"/>
  <c r="CJ274" i="13" s="1"/>
  <c r="CW274" i="13" a="1"/>
  <c r="CW274" i="13" s="1"/>
  <c r="BF275" i="13" a="1"/>
  <c r="BF275" i="13" s="1"/>
  <c r="BS275" i="13" a="1"/>
  <c r="BS275" i="13" s="1"/>
  <c r="CF275" i="13" a="1"/>
  <c r="CF275" i="13" s="1"/>
  <c r="CS275" i="13" a="1"/>
  <c r="CS275" i="13" s="1"/>
  <c r="BN275" i="13" a="1"/>
  <c r="BN275" i="13" s="1"/>
  <c r="CA275" i="13" a="1"/>
  <c r="CA275" i="13" s="1"/>
  <c r="CN275" i="13" a="1"/>
  <c r="CN275" i="13" s="1"/>
  <c r="DA275" i="13" a="1"/>
  <c r="DA275" i="13" s="1"/>
  <c r="BJ276" i="13" a="1"/>
  <c r="BJ276" i="13" s="1"/>
  <c r="BW276" i="13" a="1"/>
  <c r="BW276" i="13" s="1"/>
  <c r="CJ276" i="13" a="1"/>
  <c r="CJ276" i="13" s="1"/>
  <c r="CW276" i="13" a="1"/>
  <c r="CW276" i="13" s="1"/>
  <c r="BS277" i="13" a="1"/>
  <c r="BS277" i="13" s="1"/>
  <c r="CF277" i="13" a="1"/>
  <c r="CF277" i="13" s="1"/>
  <c r="CS277" i="13" a="1"/>
  <c r="CS277" i="13" s="1"/>
  <c r="BF277" i="13" a="1"/>
  <c r="BF277" i="13" s="1"/>
  <c r="CA277" i="13" a="1"/>
  <c r="CA277" i="13" s="1"/>
  <c r="CN277" i="13" a="1"/>
  <c r="CN277" i="13" s="1"/>
  <c r="DA277" i="13" a="1"/>
  <c r="DA277" i="13" s="1"/>
  <c r="BN277" i="13" a="1"/>
  <c r="BN277" i="13" s="1"/>
  <c r="CJ278" i="13" a="1"/>
  <c r="CJ278" i="13" s="1"/>
  <c r="CW278" i="13" a="1"/>
  <c r="CW278" i="13" s="1"/>
  <c r="BJ278" i="13" a="1"/>
  <c r="BJ278" i="13" s="1"/>
  <c r="BW278" i="13" a="1"/>
  <c r="BW278" i="13" s="1"/>
  <c r="CS279" i="13" a="1"/>
  <c r="CS279" i="13" s="1"/>
  <c r="BF279" i="13" a="1"/>
  <c r="BF279" i="13" s="1"/>
  <c r="CF279" i="13" a="1"/>
  <c r="CF279" i="13" s="1"/>
  <c r="BS279" i="13" a="1"/>
  <c r="BS279" i="13" s="1"/>
  <c r="DA279" i="13" a="1"/>
  <c r="DA279" i="13" s="1"/>
  <c r="BN279" i="13" a="1"/>
  <c r="BN279" i="13" s="1"/>
  <c r="CN279" i="13" a="1"/>
  <c r="CN279" i="13" s="1"/>
  <c r="CA279" i="13" a="1"/>
  <c r="CA279" i="13" s="1"/>
  <c r="BJ280" i="13" a="1"/>
  <c r="BJ280" i="13" s="1"/>
  <c r="BW280" i="13" a="1"/>
  <c r="BW280" i="13" s="1"/>
  <c r="CW280" i="13" a="1"/>
  <c r="CW280" i="13" s="1"/>
  <c r="CJ280" i="13" a="1"/>
  <c r="CJ280" i="13" s="1"/>
  <c r="BF281" i="13" a="1"/>
  <c r="BF281" i="13" s="1"/>
  <c r="BS281" i="13" a="1"/>
  <c r="BS281" i="13" s="1"/>
  <c r="CF281" i="13" a="1"/>
  <c r="CF281" i="13" s="1"/>
  <c r="CS281" i="13" a="1"/>
  <c r="CS281" i="13" s="1"/>
  <c r="BN281" i="13" a="1"/>
  <c r="BN281" i="13" s="1"/>
  <c r="CA281" i="13" a="1"/>
  <c r="CA281" i="13" s="1"/>
  <c r="CN281" i="13" a="1"/>
  <c r="CN281" i="13" s="1"/>
  <c r="DA281" i="13" a="1"/>
  <c r="DA281" i="13" s="1"/>
  <c r="BJ282" i="13" a="1"/>
  <c r="BJ282" i="13" s="1"/>
  <c r="BW282" i="13" a="1"/>
  <c r="BW282" i="13" s="1"/>
  <c r="CJ282" i="13" a="1"/>
  <c r="CJ282" i="13" s="1"/>
  <c r="CW282" i="13" a="1"/>
  <c r="CW282" i="13" s="1"/>
  <c r="BF283" i="13" a="1"/>
  <c r="BF283" i="13" s="1"/>
  <c r="BS283" i="13" a="1"/>
  <c r="BS283" i="13" s="1"/>
  <c r="CF283" i="13" a="1"/>
  <c r="CF283" i="13" s="1"/>
  <c r="CS283" i="13" a="1"/>
  <c r="CS283" i="13" s="1"/>
  <c r="BN283" i="13" a="1"/>
  <c r="BN283" i="13" s="1"/>
  <c r="CA283" i="13" a="1"/>
  <c r="CA283" i="13" s="1"/>
  <c r="CN283" i="13" a="1"/>
  <c r="CN283" i="13" s="1"/>
  <c r="DA283" i="13" a="1"/>
  <c r="DA283" i="13" s="1"/>
  <c r="BJ284" i="13" a="1"/>
  <c r="BJ284" i="13" s="1"/>
  <c r="BW284" i="13" a="1"/>
  <c r="BW284" i="13" s="1"/>
  <c r="CJ284" i="13" a="1"/>
  <c r="CJ284" i="13" s="1"/>
  <c r="CW284" i="13" a="1"/>
  <c r="CW284" i="13" s="1"/>
  <c r="CS285" i="13" a="1"/>
  <c r="CS285" i="13" s="1"/>
  <c r="BS285" i="13" a="1"/>
  <c r="BS285" i="13" s="1"/>
  <c r="CF285" i="13" a="1"/>
  <c r="CF285" i="13" s="1"/>
  <c r="BF285" i="13" a="1"/>
  <c r="BF285" i="13" s="1"/>
  <c r="DA285" i="13" a="1"/>
  <c r="DA285" i="13" s="1"/>
  <c r="BN285" i="13" a="1"/>
  <c r="BN285" i="13" s="1"/>
  <c r="CA285" i="13" a="1"/>
  <c r="CA285" i="13" s="1"/>
  <c r="CN285" i="13" a="1"/>
  <c r="CN285" i="13" s="1"/>
  <c r="BJ286" i="13" a="1"/>
  <c r="BJ286" i="13" s="1"/>
  <c r="BW286" i="13" a="1"/>
  <c r="BW286" i="13" s="1"/>
  <c r="CJ286" i="13" a="1"/>
  <c r="CJ286" i="13" s="1"/>
  <c r="CW286" i="13" a="1"/>
  <c r="CW286" i="13" s="1"/>
  <c r="BF287" i="13" a="1"/>
  <c r="BF287" i="13" s="1"/>
  <c r="BS287" i="13" a="1"/>
  <c r="BS287" i="13" s="1"/>
  <c r="CF287" i="13" a="1"/>
  <c r="CF287" i="13" s="1"/>
  <c r="CS287" i="13" a="1"/>
  <c r="CS287" i="13" s="1"/>
  <c r="BN287" i="13" a="1"/>
  <c r="BN287" i="13" s="1"/>
  <c r="CA287" i="13" a="1"/>
  <c r="CA287" i="13" s="1"/>
  <c r="CN287" i="13" a="1"/>
  <c r="CN287" i="13" s="1"/>
  <c r="DA287" i="13" a="1"/>
  <c r="DA287" i="13" s="1"/>
  <c r="BJ288" i="13" a="1"/>
  <c r="BJ288" i="13" s="1"/>
  <c r="BW288" i="13" a="1"/>
  <c r="BW288" i="13" s="1"/>
  <c r="CJ288" i="13" a="1"/>
  <c r="CJ288" i="13" s="1"/>
  <c r="CW288" i="13" a="1"/>
  <c r="CW288" i="13" s="1"/>
  <c r="BS289" i="13" a="1"/>
  <c r="BS289" i="13" s="1"/>
  <c r="CF289" i="13" a="1"/>
  <c r="CF289" i="13" s="1"/>
  <c r="CS289" i="13" a="1"/>
  <c r="CS289" i="13" s="1"/>
  <c r="BF289" i="13" a="1"/>
  <c r="BF289" i="13" s="1"/>
  <c r="CA289" i="13" a="1"/>
  <c r="CA289" i="13" s="1"/>
  <c r="CN289" i="13" a="1"/>
  <c r="CN289" i="13" s="1"/>
  <c r="DA289" i="13" a="1"/>
  <c r="DA289" i="13" s="1"/>
  <c r="BN289" i="13" a="1"/>
  <c r="BN289" i="13" s="1"/>
  <c r="BJ290" i="13" a="1"/>
  <c r="BJ290" i="13" s="1"/>
  <c r="CJ290" i="13" a="1"/>
  <c r="CJ290" i="13" s="1"/>
  <c r="CW290" i="13" a="1"/>
  <c r="CW290" i="13" s="1"/>
  <c r="BS291" i="13" a="1"/>
  <c r="BS291" i="13" s="1"/>
  <c r="CS291" i="13" a="1"/>
  <c r="CS291" i="13" s="1"/>
  <c r="CF291" i="13" a="1"/>
  <c r="CF291" i="13" s="1"/>
  <c r="BF291" i="13" a="1"/>
  <c r="BF291" i="13" s="1"/>
  <c r="CA291" i="13" a="1"/>
  <c r="CA291" i="13" s="1"/>
  <c r="DA291" i="13" a="1"/>
  <c r="DA291" i="13" s="1"/>
  <c r="BN291" i="13" a="1"/>
  <c r="BN291" i="13" s="1"/>
  <c r="CN291" i="13" a="1"/>
  <c r="CN291" i="13" s="1"/>
  <c r="CW293" i="13" a="1"/>
  <c r="CW293" i="13" s="1"/>
  <c r="BJ293" i="13" a="1"/>
  <c r="BJ293" i="13" s="1"/>
  <c r="BW293" i="13" a="1"/>
  <c r="BW293" i="13" s="1"/>
  <c r="CJ293" i="13" a="1"/>
  <c r="CJ293" i="13" s="1"/>
  <c r="BF294" i="13" a="1"/>
  <c r="BF294" i="13" s="1"/>
  <c r="BS294" i="13" a="1"/>
  <c r="BS294" i="13" s="1"/>
  <c r="CF294" i="13" a="1"/>
  <c r="CF294" i="13" s="1"/>
  <c r="CS294" i="13" a="1"/>
  <c r="CS294" i="13" s="1"/>
  <c r="BN294" i="13" a="1"/>
  <c r="BN294" i="13" s="1"/>
  <c r="CA294" i="13" a="1"/>
  <c r="CA294" i="13" s="1"/>
  <c r="CN294" i="13" a="1"/>
  <c r="CN294" i="13" s="1"/>
  <c r="BJ295" i="13" a="1"/>
  <c r="BJ295" i="13" s="1"/>
  <c r="BW295" i="13" a="1"/>
  <c r="BW295" i="13" s="1"/>
  <c r="CJ295" i="13" a="1"/>
  <c r="CJ295" i="13" s="1"/>
  <c r="CW295" i="13" a="1"/>
  <c r="CW295" i="13" s="1"/>
  <c r="BF296" i="13" a="1"/>
  <c r="BF296" i="13" s="1"/>
  <c r="BS296" i="13" a="1"/>
  <c r="BS296" i="13" s="1"/>
  <c r="CS296" i="13" a="1"/>
  <c r="CS296" i="13" s="1"/>
  <c r="CF296" i="13" a="1"/>
  <c r="CF296" i="13" s="1"/>
  <c r="BN296" i="13" a="1"/>
  <c r="BN296" i="13" s="1"/>
  <c r="CA296" i="13" a="1"/>
  <c r="CA296" i="13" s="1"/>
  <c r="DA296" i="13" a="1"/>
  <c r="DA296" i="13" s="1"/>
  <c r="CN296" i="13" a="1"/>
  <c r="CN296" i="13" s="1"/>
  <c r="BW297" i="13" a="1"/>
  <c r="BW297" i="13" s="1"/>
  <c r="CJ297" i="13" a="1"/>
  <c r="CJ297" i="13" s="1"/>
  <c r="BJ297" i="13" a="1"/>
  <c r="BJ297" i="13" s="1"/>
  <c r="CW297" i="13" a="1"/>
  <c r="CW297" i="13" s="1"/>
  <c r="BF298" i="13" a="1"/>
  <c r="BF298" i="13" s="1"/>
  <c r="CF298" i="13" a="1"/>
  <c r="CF298" i="13" s="1"/>
  <c r="CS298" i="13" a="1"/>
  <c r="CS298" i="13" s="1"/>
  <c r="BS298" i="13" a="1"/>
  <c r="BS298" i="13" s="1"/>
  <c r="BN298" i="13" a="1"/>
  <c r="BN298" i="13" s="1"/>
  <c r="CN298" i="13" a="1"/>
  <c r="CN298" i="13" s="1"/>
  <c r="DA298" i="13" a="1"/>
  <c r="DA298" i="13" s="1"/>
  <c r="CA298" i="13" a="1"/>
  <c r="CA298" i="13" s="1"/>
  <c r="BW299" i="13" a="1"/>
  <c r="BW299" i="13" s="1"/>
  <c r="CW299" i="13" a="1"/>
  <c r="CW299" i="13" s="1"/>
  <c r="BJ299" i="13" a="1"/>
  <c r="BJ299" i="13" s="1"/>
  <c r="CJ299" i="13" a="1"/>
  <c r="CJ299" i="13" s="1"/>
  <c r="CF300" i="13" a="1"/>
  <c r="CF300" i="13" s="1"/>
  <c r="BS300" i="13" a="1"/>
  <c r="BS300" i="13" s="1"/>
  <c r="CN300" i="13" a="1"/>
  <c r="CN300" i="13" s="1"/>
  <c r="CA300" i="13" a="1"/>
  <c r="CA300" i="13" s="1"/>
  <c r="CW301" i="13" a="1"/>
  <c r="CW301" i="13" s="1"/>
  <c r="BJ301" i="13" a="1"/>
  <c r="BJ301" i="13" s="1"/>
  <c r="BS302" i="13" a="1"/>
  <c r="BS302" i="13" s="1"/>
  <c r="CF302" i="13" a="1"/>
  <c r="CF302" i="13" s="1"/>
  <c r="CS302" i="13" a="1"/>
  <c r="CS302" i="13" s="1"/>
  <c r="CA302" i="13" a="1"/>
  <c r="CA302" i="13" s="1"/>
  <c r="CN302" i="13" a="1"/>
  <c r="CN302" i="13" s="1"/>
  <c r="DA302" i="13" a="1"/>
  <c r="DA302" i="13" s="1"/>
  <c r="BJ303" i="13" a="1"/>
  <c r="BJ303" i="13" s="1"/>
  <c r="CJ303" i="13" a="1"/>
  <c r="CJ303" i="13" s="1"/>
  <c r="BW303" i="13" a="1"/>
  <c r="BW303" i="13" s="1"/>
  <c r="CW303" i="13" a="1"/>
  <c r="CW303" i="13" s="1"/>
  <c r="BF304" i="13" a="1"/>
  <c r="BF304" i="13" s="1"/>
  <c r="BS304" i="13" a="1"/>
  <c r="BS304" i="13" s="1"/>
  <c r="CS304" i="13" a="1"/>
  <c r="CS304" i="13" s="1"/>
  <c r="CF304" i="13" a="1"/>
  <c r="CF304" i="13" s="1"/>
  <c r="BN304" i="13" a="1"/>
  <c r="BN304" i="13" s="1"/>
  <c r="CA304" i="13" a="1"/>
  <c r="CA304" i="13" s="1"/>
  <c r="DA304" i="13" a="1"/>
  <c r="DA304" i="13" s="1"/>
  <c r="CN304" i="13" a="1"/>
  <c r="CN304" i="13" s="1"/>
  <c r="BW305" i="13" a="1"/>
  <c r="BW305" i="13" s="1"/>
  <c r="CJ305" i="13" a="1"/>
  <c r="CJ305" i="13" s="1"/>
  <c r="BF306" i="13" a="1"/>
  <c r="BF306" i="13" s="1"/>
  <c r="CF306" i="13" a="1"/>
  <c r="CF306" i="13" s="1"/>
  <c r="CS306" i="13" a="1"/>
  <c r="CS306" i="13" s="1"/>
  <c r="BS306" i="13" a="1"/>
  <c r="BS306" i="13" s="1"/>
  <c r="BN306" i="13" a="1"/>
  <c r="BN306" i="13" s="1"/>
  <c r="CN306" i="13" a="1"/>
  <c r="CN306" i="13" s="1"/>
  <c r="DA306" i="13" a="1"/>
  <c r="DA306" i="13" s="1"/>
  <c r="CA306" i="13" a="1"/>
  <c r="CA306" i="13" s="1"/>
  <c r="BW307" i="13" a="1"/>
  <c r="BW307" i="13" s="1"/>
  <c r="CW307" i="13" a="1"/>
  <c r="CW307" i="13" s="1"/>
  <c r="BJ307" i="13" a="1"/>
  <c r="BJ307" i="13" s="1"/>
  <c r="CJ307" i="13" a="1"/>
  <c r="CJ307" i="13" s="1"/>
  <c r="BJ312" i="13" a="1"/>
  <c r="BJ312" i="13" s="1"/>
  <c r="BW312" i="13" a="1"/>
  <c r="BW312" i="13" s="1"/>
  <c r="CJ312" i="13" a="1"/>
  <c r="CJ312" i="13" s="1"/>
  <c r="BF313" i="13" a="1"/>
  <c r="BF313" i="13" s="1"/>
  <c r="BS313" i="13" a="1"/>
  <c r="BS313" i="13" s="1"/>
  <c r="CF313" i="13" a="1"/>
  <c r="CF313" i="13" s="1"/>
  <c r="CS313" i="13" a="1"/>
  <c r="CS313" i="13" s="1"/>
  <c r="BN313" i="13" a="1"/>
  <c r="BN313" i="13" s="1"/>
  <c r="CA313" i="13" a="1"/>
  <c r="CA313" i="13" s="1"/>
  <c r="CN313" i="13" a="1"/>
  <c r="CN313" i="13" s="1"/>
  <c r="DA313" i="13" a="1"/>
  <c r="DA313" i="13" s="1"/>
  <c r="BW314" i="13" a="1"/>
  <c r="BW314" i="13" s="1"/>
  <c r="CJ314" i="13" a="1"/>
  <c r="CJ314" i="13" s="1"/>
  <c r="CW314" i="13" a="1"/>
  <c r="CW314" i="13" s="1"/>
  <c r="CF315" i="13" a="1"/>
  <c r="CF315" i="13" s="1"/>
  <c r="CS315" i="13" a="1"/>
  <c r="CS315" i="13" s="1"/>
  <c r="CN315" i="13" a="1"/>
  <c r="CN315" i="13" s="1"/>
  <c r="DA315" i="13" a="1"/>
  <c r="DA315" i="13" s="1"/>
  <c r="BF319" i="13" a="1"/>
  <c r="BF319" i="13" s="1"/>
  <c r="BS319" i="13" a="1"/>
  <c r="BS319" i="13" s="1"/>
  <c r="BN319" i="13" a="1"/>
  <c r="BN319" i="13" s="1"/>
  <c r="CA319" i="13" a="1"/>
  <c r="CA319" i="13" s="1"/>
  <c r="BJ320" i="13" a="1"/>
  <c r="BJ320" i="13" s="1"/>
  <c r="BW320" i="13" a="1"/>
  <c r="BW320" i="13" s="1"/>
  <c r="CJ320" i="13" a="1"/>
  <c r="CJ320" i="13" s="1"/>
  <c r="BF321" i="13" a="1"/>
  <c r="BF321" i="13" s="1"/>
  <c r="BS321" i="13" a="1"/>
  <c r="BS321" i="13" s="1"/>
  <c r="CF321" i="13" a="1"/>
  <c r="CF321" i="13" s="1"/>
  <c r="CS321" i="13" a="1"/>
  <c r="CS321" i="13" s="1"/>
  <c r="BN321" i="13" a="1"/>
  <c r="BN321" i="13" s="1"/>
  <c r="CA321" i="13" a="1"/>
  <c r="CA321" i="13" s="1"/>
  <c r="CN321" i="13" a="1"/>
  <c r="CN321" i="13" s="1"/>
  <c r="DA321" i="13" a="1"/>
  <c r="DA321" i="13" s="1"/>
  <c r="BW322" i="13" a="1"/>
  <c r="BW322" i="13" s="1"/>
  <c r="CJ322" i="13" a="1"/>
  <c r="CJ322" i="13" s="1"/>
  <c r="CW322" i="13" a="1"/>
  <c r="CW322" i="13" s="1"/>
  <c r="CF323" i="13" a="1"/>
  <c r="CF323" i="13" s="1"/>
  <c r="CS323" i="13" a="1"/>
  <c r="CS323" i="13" s="1"/>
  <c r="CN323" i="13" a="1"/>
  <c r="CN323" i="13" s="1"/>
  <c r="DA323" i="13" a="1"/>
  <c r="DA323" i="13" s="1"/>
  <c r="CM329" i="13" a="1"/>
  <c r="CM329" i="13" s="1"/>
  <c r="CI329" i="13" a="1"/>
  <c r="CI329" i="13" s="1"/>
  <c r="CE329" i="13" a="1"/>
  <c r="CE329" i="13" s="1"/>
  <c r="CY328" i="13" a="1"/>
  <c r="CY328" i="13" s="1"/>
  <c r="CU328" i="13" a="1"/>
  <c r="CU328" i="13" s="1"/>
  <c r="CQ328" i="13" a="1"/>
  <c r="CQ328" i="13" s="1"/>
  <c r="BZ328" i="13" a="1"/>
  <c r="BZ328" i="13" s="1"/>
  <c r="BV328" i="13" a="1"/>
  <c r="BV328" i="13" s="1"/>
  <c r="BR328" i="13" a="1"/>
  <c r="BR328" i="13" s="1"/>
  <c r="CL327" i="13" a="1"/>
  <c r="CL327" i="13" s="1"/>
  <c r="CH327" i="13" a="1"/>
  <c r="CH327" i="13" s="1"/>
  <c r="CD327" i="13" a="1"/>
  <c r="CD327" i="13" s="1"/>
  <c r="DB326" i="13" a="1"/>
  <c r="DB326" i="13" s="1"/>
  <c r="CX326" i="13" a="1"/>
  <c r="CX326" i="13" s="1"/>
  <c r="CT326" i="13" a="1"/>
  <c r="CT326" i="13" s="1"/>
  <c r="BU326" i="13" a="1"/>
  <c r="BU326" i="13" s="1"/>
  <c r="BQ326" i="13" a="1"/>
  <c r="BQ326" i="13" s="1"/>
  <c r="CO325" i="13" a="1"/>
  <c r="CO325" i="13" s="1"/>
  <c r="CK325" i="13" a="1"/>
  <c r="CK325" i="13" s="1"/>
  <c r="CG325" i="13" a="1"/>
  <c r="CG325" i="13" s="1"/>
  <c r="CR324" i="13" a="1"/>
  <c r="CR324" i="13" s="1"/>
  <c r="CA324" i="13" a="1"/>
  <c r="CA324" i="13" s="1"/>
  <c r="BS324" i="13" a="1"/>
  <c r="BS324" i="13" s="1"/>
  <c r="CA323" i="13" a="1"/>
  <c r="CA323" i="13" s="1"/>
  <c r="BS323" i="13" a="1"/>
  <c r="BS323" i="13" s="1"/>
  <c r="CL322" i="13" a="1"/>
  <c r="CL322" i="13" s="1"/>
  <c r="CD322" i="13" a="1"/>
  <c r="CD322" i="13" s="1"/>
  <c r="BM322" i="13" a="1"/>
  <c r="BM322" i="13" s="1"/>
  <c r="BE322" i="13" a="1"/>
  <c r="BE322" i="13" s="1"/>
  <c r="BH321" i="13" a="1"/>
  <c r="BH321" i="13" s="1"/>
  <c r="CH320" i="13" a="1"/>
  <c r="CH320" i="13" s="1"/>
  <c r="BI320" i="13" a="1"/>
  <c r="BI320" i="13" s="1"/>
  <c r="DA319" i="13" a="1"/>
  <c r="DA319" i="13" s="1"/>
  <c r="CS319" i="13" a="1"/>
  <c r="CS319" i="13" s="1"/>
  <c r="DA318" i="13" a="1"/>
  <c r="DA318" i="13" s="1"/>
  <c r="CS318" i="13" a="1"/>
  <c r="CS318" i="13" s="1"/>
  <c r="CB318" i="13" a="1"/>
  <c r="CB318" i="13" s="1"/>
  <c r="BT318" i="13" a="1"/>
  <c r="BT318" i="13" s="1"/>
  <c r="BK317" i="13" a="1"/>
  <c r="BK317" i="13" s="1"/>
  <c r="CZ316" i="13" a="1"/>
  <c r="CZ316" i="13" s="1"/>
  <c r="CR316" i="13" a="1"/>
  <c r="CR316" i="13" s="1"/>
  <c r="CA316" i="13" a="1"/>
  <c r="CA316" i="13" s="1"/>
  <c r="BS316" i="13" a="1"/>
  <c r="BS316" i="13" s="1"/>
  <c r="CA315" i="13" a="1"/>
  <c r="CA315" i="13" s="1"/>
  <c r="BS315" i="13" a="1"/>
  <c r="BS315" i="13" s="1"/>
  <c r="CL314" i="13" a="1"/>
  <c r="CL314" i="13" s="1"/>
  <c r="CD314" i="13" a="1"/>
  <c r="CD314" i="13" s="1"/>
  <c r="BM314" i="13" a="1"/>
  <c r="BM314" i="13" s="1"/>
  <c r="BE314" i="13" a="1"/>
  <c r="BE314" i="13" s="1"/>
  <c r="BH313" i="13" a="1"/>
  <c r="BH313" i="13" s="1"/>
  <c r="CH312" i="13" a="1"/>
  <c r="CH312" i="13" s="1"/>
  <c r="BI312" i="13" a="1"/>
  <c r="BI312" i="13" s="1"/>
  <c r="CN310" i="13" a="1"/>
  <c r="CN310" i="13" s="1"/>
  <c r="CF310" i="13" a="1"/>
  <c r="CF310" i="13" s="1"/>
  <c r="BO310" i="13" a="1"/>
  <c r="BO310" i="13" s="1"/>
  <c r="BG310" i="13" a="1"/>
  <c r="BG310" i="13" s="1"/>
  <c r="CV309" i="13" a="1"/>
  <c r="CV309" i="13" s="1"/>
  <c r="CM308" i="13" a="1"/>
  <c r="CM308" i="13" s="1"/>
  <c r="CE308" i="13" a="1"/>
  <c r="CE308" i="13" s="1"/>
  <c r="BN308" i="13" a="1"/>
  <c r="BN308" i="13" s="1"/>
  <c r="BF308" i="13" a="1"/>
  <c r="BF308" i="13" s="1"/>
  <c r="BO307" i="13" a="1"/>
  <c r="BO307" i="13" s="1"/>
  <c r="CH306" i="13" a="1"/>
  <c r="CH306" i="13" s="1"/>
  <c r="CH305" i="13" a="1"/>
  <c r="CH305" i="13" s="1"/>
  <c r="BJ305" i="13" a="1"/>
  <c r="BJ305" i="13" s="1"/>
  <c r="BL303" i="13" a="1"/>
  <c r="BL303" i="13" s="1"/>
  <c r="CE302" i="13" a="1"/>
  <c r="CE302" i="13" s="1"/>
  <c r="BW300" i="13" a="1"/>
  <c r="BW300" i="13" s="1"/>
  <c r="CN299" i="13" a="1"/>
  <c r="CN299" i="13" s="1"/>
  <c r="BU299" i="13" a="1"/>
  <c r="BU299" i="13" s="1"/>
  <c r="DA297" i="13" a="1"/>
  <c r="DA297" i="13" s="1"/>
  <c r="BI297" i="13" a="1"/>
  <c r="BI297" i="13" s="1"/>
  <c r="BH295" i="13" a="1"/>
  <c r="BH295" i="13" s="1"/>
  <c r="CI289" i="13" a="1"/>
  <c r="CI289" i="13" s="1"/>
  <c r="BQ288" i="13" a="1"/>
  <c r="BQ288" i="13" s="1"/>
  <c r="BX175" i="13" a="1"/>
  <c r="BX175" i="13" s="1"/>
  <c r="CK175" i="13" a="1"/>
  <c r="CK175" i="13" s="1"/>
  <c r="CX175" i="13" a="1"/>
  <c r="CX175" i="13" s="1"/>
  <c r="BK175" i="13" a="1"/>
  <c r="BK175" i="13" s="1"/>
  <c r="CO168" i="13" a="1"/>
  <c r="CO168" i="13" s="1"/>
  <c r="DB168" i="13" a="1"/>
  <c r="DB168" i="13" s="1"/>
  <c r="CB168" i="13" a="1"/>
  <c r="CB168" i="13" s="1"/>
  <c r="BO168" i="13" a="1"/>
  <c r="BO168" i="13" s="1"/>
  <c r="CB162" i="13" a="1"/>
  <c r="CB162" i="13" s="1"/>
  <c r="CO162" i="13" a="1"/>
  <c r="CO162" i="13" s="1"/>
  <c r="DB162" i="13" a="1"/>
  <c r="DB162" i="13" s="1"/>
  <c r="BO162" i="13" a="1"/>
  <c r="BO162" i="13" s="1"/>
  <c r="BQ183" i="13" a="1"/>
  <c r="BQ183" i="13" s="1"/>
  <c r="BD183" i="13" a="1"/>
  <c r="BD183" i="13" s="1"/>
  <c r="CD183" i="13" a="1"/>
  <c r="CD183" i="13" s="1"/>
  <c r="CQ183" i="13" a="1"/>
  <c r="CQ183" i="13" s="1"/>
  <c r="CD189" i="13" a="1"/>
  <c r="CD189" i="13" s="1"/>
  <c r="BD189" i="13" a="1"/>
  <c r="BD189" i="13" s="1"/>
  <c r="CQ189" i="13" a="1"/>
  <c r="CQ189" i="13" s="1"/>
  <c r="BQ189" i="13" a="1"/>
  <c r="BQ189" i="13" s="1"/>
  <c r="BU194" i="13" a="1"/>
  <c r="BU194" i="13" s="1"/>
  <c r="CU194" i="13" a="1"/>
  <c r="CU194" i="13" s="1"/>
  <c r="CH194" i="13" a="1"/>
  <c r="CH194" i="13" s="1"/>
  <c r="BH194" i="13" a="1"/>
  <c r="BH194" i="13" s="1"/>
  <c r="CL200" i="13" a="1"/>
  <c r="CL200" i="13" s="1"/>
  <c r="CY200" i="13" a="1"/>
  <c r="CY200" i="13" s="1"/>
  <c r="BY200" i="13" a="1"/>
  <c r="BY200" i="13" s="1"/>
  <c r="BL200" i="13" a="1"/>
  <c r="BL200" i="13" s="1"/>
  <c r="BH203" i="13" a="1"/>
  <c r="BH203" i="13" s="1"/>
  <c r="BU203" i="13" a="1"/>
  <c r="BU203" i="13" s="1"/>
  <c r="CH203" i="13" a="1"/>
  <c r="CH203" i="13" s="1"/>
  <c r="CU203" i="13" a="1"/>
  <c r="CU203" i="13" s="1"/>
  <c r="CQ208" i="13" a="1"/>
  <c r="CQ208" i="13" s="1"/>
  <c r="BD208" i="13" a="1"/>
  <c r="BD208" i="13" s="1"/>
  <c r="BQ208" i="13" a="1"/>
  <c r="BQ208" i="13" s="1"/>
  <c r="CD208" i="13" a="1"/>
  <c r="CD208" i="13" s="1"/>
  <c r="BY212" i="13" a="1"/>
  <c r="BY212" i="13" s="1"/>
  <c r="CL212" i="13" a="1"/>
  <c r="CL212" i="13" s="1"/>
  <c r="CY212" i="13" a="1"/>
  <c r="CY212" i="13" s="1"/>
  <c r="BL212" i="13" a="1"/>
  <c r="BL212" i="13" s="1"/>
  <c r="BQ217" i="13" a="1"/>
  <c r="BQ217" i="13" s="1"/>
  <c r="CD217" i="13" a="1"/>
  <c r="CD217" i="13" s="1"/>
  <c r="CQ217" i="13" a="1"/>
  <c r="CQ217" i="13" s="1"/>
  <c r="BD217" i="13" a="1"/>
  <c r="BD217" i="13" s="1"/>
  <c r="CQ219" i="13" a="1"/>
  <c r="CQ219" i="13" s="1"/>
  <c r="BD219" i="13" a="1"/>
  <c r="BD219" i="13" s="1"/>
  <c r="BQ219" i="13" a="1"/>
  <c r="BQ219" i="13" s="1"/>
  <c r="CD219" i="13" a="1"/>
  <c r="CD219" i="13" s="1"/>
  <c r="BL223" i="13" a="1"/>
  <c r="BL223" i="13" s="1"/>
  <c r="BY223" i="13" a="1"/>
  <c r="BY223" i="13" s="1"/>
  <c r="CL223" i="13" a="1"/>
  <c r="CL223" i="13" s="1"/>
  <c r="CY223" i="13" a="1"/>
  <c r="CY223" i="13" s="1"/>
  <c r="CQ227" i="13" a="1"/>
  <c r="CQ227" i="13" s="1"/>
  <c r="BD227" i="13" a="1"/>
  <c r="BD227" i="13" s="1"/>
  <c r="BQ227" i="13" a="1"/>
  <c r="BQ227" i="13" s="1"/>
  <c r="CD227" i="13" a="1"/>
  <c r="CD227" i="13" s="1"/>
  <c r="BL229" i="13" a="1"/>
  <c r="BL229" i="13" s="1"/>
  <c r="CL229" i="13" a="1"/>
  <c r="CL229" i="13" s="1"/>
  <c r="BY229" i="13" a="1"/>
  <c r="BY229" i="13" s="1"/>
  <c r="CY229" i="13" a="1"/>
  <c r="CY229" i="13" s="1"/>
  <c r="BQ233" i="13" a="1"/>
  <c r="BQ233" i="13" s="1"/>
  <c r="CD233" i="13" a="1"/>
  <c r="CD233" i="13" s="1"/>
  <c r="BD233" i="13" a="1"/>
  <c r="BD233" i="13" s="1"/>
  <c r="CQ233" i="13" a="1"/>
  <c r="CQ233" i="13" s="1"/>
  <c r="BL236" i="13" a="1"/>
  <c r="BL236" i="13" s="1"/>
  <c r="BY236" i="13" a="1"/>
  <c r="BY236" i="13" s="1"/>
  <c r="CL236" i="13" a="1"/>
  <c r="CL236" i="13" s="1"/>
  <c r="CY236" i="13" a="1"/>
  <c r="CY236" i="13" s="1"/>
  <c r="BL240" i="13" a="1"/>
  <c r="BL240" i="13" s="1"/>
  <c r="CL240" i="13" a="1"/>
  <c r="CL240" i="13" s="1"/>
  <c r="BY240" i="13" a="1"/>
  <c r="BY240" i="13" s="1"/>
  <c r="CY240" i="13" a="1"/>
  <c r="CY240" i="13" s="1"/>
  <c r="CU245" i="13" a="1"/>
  <c r="CU245" i="13" s="1"/>
  <c r="BH245" i="13" a="1"/>
  <c r="BH245" i="13" s="1"/>
  <c r="BU245" i="13" a="1"/>
  <c r="BU245" i="13" s="1"/>
  <c r="CH245" i="13" a="1"/>
  <c r="CH245" i="13" s="1"/>
  <c r="BD248" i="13" a="1"/>
  <c r="BD248" i="13" s="1"/>
  <c r="BQ248" i="13" a="1"/>
  <c r="BQ248" i="13" s="1"/>
  <c r="CD248" i="13" a="1"/>
  <c r="CD248" i="13" s="1"/>
  <c r="CQ248" i="13" a="1"/>
  <c r="CQ248" i="13" s="1"/>
  <c r="CD252" i="13" a="1"/>
  <c r="CD252" i="13" s="1"/>
  <c r="CQ252" i="13" a="1"/>
  <c r="CQ252" i="13" s="1"/>
  <c r="BD252" i="13" a="1"/>
  <c r="BD252" i="13" s="1"/>
  <c r="BQ252" i="13" a="1"/>
  <c r="BQ252" i="13" s="1"/>
  <c r="BL257" i="13" a="1"/>
  <c r="BL257" i="13" s="1"/>
  <c r="BY257" i="13" a="1"/>
  <c r="BY257" i="13" s="1"/>
  <c r="CL257" i="13" a="1"/>
  <c r="CL257" i="13" s="1"/>
  <c r="CY257" i="13" a="1"/>
  <c r="CY257" i="13" s="1"/>
  <c r="BD263" i="13" a="1"/>
  <c r="BD263" i="13" s="1"/>
  <c r="BQ263" i="13" a="1"/>
  <c r="BQ263" i="13" s="1"/>
  <c r="CD263" i="13" a="1"/>
  <c r="CD263" i="13" s="1"/>
  <c r="CQ263" i="13" a="1"/>
  <c r="CQ263" i="13" s="1"/>
  <c r="BH268" i="13" a="1"/>
  <c r="BH268" i="13" s="1"/>
  <c r="BU268" i="13" a="1"/>
  <c r="BU268" i="13" s="1"/>
  <c r="CH268" i="13" a="1"/>
  <c r="CH268" i="13" s="1"/>
  <c r="CU268" i="13" a="1"/>
  <c r="CU268" i="13" s="1"/>
  <c r="CD274" i="13" a="1"/>
  <c r="CD274" i="13" s="1"/>
  <c r="CQ274" i="13" a="1"/>
  <c r="CQ274" i="13" s="1"/>
  <c r="BD274" i="13" a="1"/>
  <c r="BD274" i="13" s="1"/>
  <c r="BQ274" i="13" a="1"/>
  <c r="BQ274" i="13" s="1"/>
  <c r="BD280" i="13" a="1"/>
  <c r="BD280" i="13" s="1"/>
  <c r="BQ280" i="13" a="1"/>
  <c r="BQ280" i="13" s="1"/>
  <c r="CD280" i="13" a="1"/>
  <c r="CD280" i="13" s="1"/>
  <c r="CQ280" i="13" a="1"/>
  <c r="CQ280" i="13" s="1"/>
  <c r="CH285" i="13" a="1"/>
  <c r="CH285" i="13" s="1"/>
  <c r="CU285" i="13" a="1"/>
  <c r="CU285" i="13" s="1"/>
  <c r="BL290" i="13" a="1"/>
  <c r="BL290" i="13" s="1"/>
  <c r="BY290" i="13" a="1"/>
  <c r="BY290" i="13" s="1"/>
  <c r="CL290" i="13" a="1"/>
  <c r="CL290" i="13" s="1"/>
  <c r="CY290" i="13" a="1"/>
  <c r="CY290" i="13" s="1"/>
  <c r="CQ297" i="13" a="1"/>
  <c r="CQ297" i="13" s="1"/>
  <c r="BD297" i="13" a="1"/>
  <c r="BD297" i="13" s="1"/>
  <c r="BQ297" i="13" a="1"/>
  <c r="BQ297" i="13" s="1"/>
  <c r="BH302" i="13" a="1"/>
  <c r="BH302" i="13" s="1"/>
  <c r="CH302" i="13" a="1"/>
  <c r="CH302" i="13" s="1"/>
  <c r="CU302" i="13" a="1"/>
  <c r="CU302" i="13" s="1"/>
  <c r="BD309" i="13" a="1"/>
  <c r="BD309" i="13" s="1"/>
  <c r="BQ309" i="13" a="1"/>
  <c r="BQ309" i="13" s="1"/>
  <c r="CD309" i="13" a="1"/>
  <c r="CD309" i="13" s="1"/>
  <c r="CQ309" i="13" a="1"/>
  <c r="CQ309" i="13" s="1"/>
  <c r="BK160" i="13" a="1"/>
  <c r="BK160" i="13" s="1"/>
  <c r="BX160" i="13" a="1"/>
  <c r="BX160" i="13" s="1"/>
  <c r="CK160" i="13" a="1"/>
  <c r="CK160" i="13" s="1"/>
  <c r="CX160" i="13" a="1"/>
  <c r="CX160" i="13" s="1"/>
  <c r="BL177" i="13" a="1"/>
  <c r="BL177" i="13" s="1"/>
  <c r="BY177" i="13" a="1"/>
  <c r="BY177" i="13" s="1"/>
  <c r="CY177" i="13" a="1"/>
  <c r="CY177" i="13" s="1"/>
  <c r="CL177" i="13" a="1"/>
  <c r="CL177" i="13" s="1"/>
  <c r="CQ177" i="13" a="1"/>
  <c r="CQ177" i="13" s="1"/>
  <c r="CD177" i="13" a="1"/>
  <c r="CD177" i="13" s="1"/>
  <c r="BH176" i="13" a="1"/>
  <c r="BH176" i="13" s="1"/>
  <c r="BU176" i="13" a="1"/>
  <c r="BU176" i="13" s="1"/>
  <c r="CH176" i="13" a="1"/>
  <c r="CH176" i="13" s="1"/>
  <c r="CU176" i="13" a="1"/>
  <c r="CU176" i="13" s="1"/>
  <c r="BY175" i="13" a="1"/>
  <c r="BY175" i="13" s="1"/>
  <c r="BL175" i="13" a="1"/>
  <c r="BL175" i="13" s="1"/>
  <c r="CL175" i="13" a="1"/>
  <c r="CL175" i="13" s="1"/>
  <c r="CY175" i="13" a="1"/>
  <c r="CY175" i="13" s="1"/>
  <c r="CQ175" i="13" a="1"/>
  <c r="CQ175" i="13" s="1"/>
  <c r="CD175" i="13" a="1"/>
  <c r="CD175" i="13" s="1"/>
  <c r="BH174" i="13" a="1"/>
  <c r="BH174" i="13" s="1"/>
  <c r="BU174" i="13" a="1"/>
  <c r="BU174" i="13" s="1"/>
  <c r="CU174" i="13" a="1"/>
  <c r="CU174" i="13" s="1"/>
  <c r="CH174" i="13" a="1"/>
  <c r="CH174" i="13" s="1"/>
  <c r="CY173" i="13" a="1"/>
  <c r="CY173" i="13" s="1"/>
  <c r="CL173" i="13" a="1"/>
  <c r="CL173" i="13" s="1"/>
  <c r="BY173" i="13" a="1"/>
  <c r="BY173" i="13" s="1"/>
  <c r="BL173" i="13" a="1"/>
  <c r="BL173" i="13" s="1"/>
  <c r="CQ173" i="13" a="1"/>
  <c r="CQ173" i="13" s="1"/>
  <c r="CD173" i="13" a="1"/>
  <c r="CD173" i="13" s="1"/>
  <c r="CH172" i="13" a="1"/>
  <c r="CH172" i="13" s="1"/>
  <c r="CU172" i="13" a="1"/>
  <c r="CU172" i="13" s="1"/>
  <c r="BH172" i="13" a="1"/>
  <c r="BH172" i="13" s="1"/>
  <c r="BU172" i="13" a="1"/>
  <c r="BU172" i="13" s="1"/>
  <c r="BY171" i="13" a="1"/>
  <c r="BY171" i="13" s="1"/>
  <c r="CL171" i="13" a="1"/>
  <c r="CL171" i="13" s="1"/>
  <c r="CY171" i="13" a="1"/>
  <c r="CY171" i="13" s="1"/>
  <c r="BL171" i="13" a="1"/>
  <c r="BL171" i="13" s="1"/>
  <c r="CD171" i="13" a="1"/>
  <c r="CD171" i="13" s="1"/>
  <c r="CQ171" i="13" a="1"/>
  <c r="CQ171" i="13" s="1"/>
  <c r="CU170" i="13" a="1"/>
  <c r="CU170" i="13" s="1"/>
  <c r="BH170" i="13" a="1"/>
  <c r="BH170" i="13" s="1"/>
  <c r="BU170" i="13" a="1"/>
  <c r="BU170" i="13" s="1"/>
  <c r="CH170" i="13" a="1"/>
  <c r="CH170" i="13" s="1"/>
  <c r="BY169" i="13" a="1"/>
  <c r="BY169" i="13" s="1"/>
  <c r="CL169" i="13" a="1"/>
  <c r="CL169" i="13" s="1"/>
  <c r="CY169" i="13" a="1"/>
  <c r="CY169" i="13" s="1"/>
  <c r="BL169" i="13" a="1"/>
  <c r="BL169" i="13" s="1"/>
  <c r="CD169" i="13" a="1"/>
  <c r="CD169" i="13" s="1"/>
  <c r="CQ169" i="13" a="1"/>
  <c r="CQ169" i="13" s="1"/>
  <c r="BH168" i="13" a="1"/>
  <c r="BH168" i="13" s="1"/>
  <c r="BU168" i="13" a="1"/>
  <c r="BU168" i="13" s="1"/>
  <c r="CH168" i="13" a="1"/>
  <c r="CH168" i="13" s="1"/>
  <c r="CU168" i="13" a="1"/>
  <c r="CU168" i="13" s="1"/>
  <c r="BL167" i="13" a="1"/>
  <c r="BL167" i="13" s="1"/>
  <c r="BY167" i="13" a="1"/>
  <c r="BY167" i="13" s="1"/>
  <c r="CL167" i="13" a="1"/>
  <c r="CL167" i="13" s="1"/>
  <c r="CY167" i="13" a="1"/>
  <c r="CY167" i="13" s="1"/>
  <c r="CD167" i="13" a="1"/>
  <c r="CD167" i="13" s="1"/>
  <c r="CQ167" i="13" a="1"/>
  <c r="CQ167" i="13" s="1"/>
  <c r="CH166" i="13" a="1"/>
  <c r="CH166" i="13" s="1"/>
  <c r="BH166" i="13" a="1"/>
  <c r="BH166" i="13" s="1"/>
  <c r="CU166" i="13" a="1"/>
  <c r="CU166" i="13" s="1"/>
  <c r="BU166" i="13" a="1"/>
  <c r="BU166" i="13" s="1"/>
  <c r="CL165" i="13" a="1"/>
  <c r="CL165" i="13" s="1"/>
  <c r="CY165" i="13" a="1"/>
  <c r="CY165" i="13" s="1"/>
  <c r="BY165" i="13" a="1"/>
  <c r="BY165" i="13" s="1"/>
  <c r="BL165" i="13" a="1"/>
  <c r="BL165" i="13" s="1"/>
  <c r="CD165" i="13" a="1"/>
  <c r="CD165" i="13" s="1"/>
  <c r="CQ165" i="13" a="1"/>
  <c r="CQ165" i="13" s="1"/>
  <c r="BU164" i="13" a="1"/>
  <c r="BU164" i="13" s="1"/>
  <c r="CH164" i="13" a="1"/>
  <c r="CH164" i="13" s="1"/>
  <c r="CU164" i="13" a="1"/>
  <c r="CU164" i="13" s="1"/>
  <c r="BH164" i="13" a="1"/>
  <c r="BH164" i="13" s="1"/>
  <c r="BL163" i="13" a="1"/>
  <c r="BL163" i="13" s="1"/>
  <c r="BY163" i="13" a="1"/>
  <c r="BY163" i="13" s="1"/>
  <c r="CL163" i="13" a="1"/>
  <c r="CL163" i="13" s="1"/>
  <c r="CY163" i="13" a="1"/>
  <c r="CY163" i="13" s="1"/>
  <c r="CD163" i="13" a="1"/>
  <c r="CD163" i="13" s="1"/>
  <c r="CQ163" i="13" a="1"/>
  <c r="CQ163" i="13" s="1"/>
  <c r="BH162" i="13" a="1"/>
  <c r="BH162" i="13" s="1"/>
  <c r="BU162" i="13" a="1"/>
  <c r="BU162" i="13" s="1"/>
  <c r="CH162" i="13" a="1"/>
  <c r="CH162" i="13" s="1"/>
  <c r="CU162" i="13" a="1"/>
  <c r="CU162" i="13" s="1"/>
  <c r="BL161" i="13" a="1"/>
  <c r="BL161" i="13" s="1"/>
  <c r="BY161" i="13" a="1"/>
  <c r="BY161" i="13" s="1"/>
  <c r="CL161" i="13" a="1"/>
  <c r="CL161" i="13" s="1"/>
  <c r="CY161" i="13" a="1"/>
  <c r="CY161" i="13" s="1"/>
  <c r="CD161" i="13" a="1"/>
  <c r="CD161" i="13" s="1"/>
  <c r="CQ161" i="13" a="1"/>
  <c r="CQ161" i="13" s="1"/>
  <c r="CK179" i="13" a="1"/>
  <c r="CK179" i="13" s="1"/>
  <c r="CX179" i="13" a="1"/>
  <c r="CX179" i="13" s="1"/>
  <c r="BT180" i="13" a="1"/>
  <c r="BT180" i="13" s="1"/>
  <c r="BG180" i="13" a="1"/>
  <c r="BG180" i="13" s="1"/>
  <c r="CT180" i="13" a="1"/>
  <c r="CT180" i="13" s="1"/>
  <c r="CG180" i="13" a="1"/>
  <c r="CG180" i="13" s="1"/>
  <c r="BO180" i="13" a="1"/>
  <c r="BO180" i="13" s="1"/>
  <c r="DB180" i="13" a="1"/>
  <c r="DB180" i="13" s="1"/>
  <c r="CO180" i="13" a="1"/>
  <c r="CO180" i="13" s="1"/>
  <c r="CB180" i="13" a="1"/>
  <c r="CB180" i="13" s="1"/>
  <c r="CK181" i="13" a="1"/>
  <c r="CK181" i="13" s="1"/>
  <c r="CX181" i="13" a="1"/>
  <c r="CX181" i="13" s="1"/>
  <c r="BG182" i="13" a="1"/>
  <c r="BG182" i="13" s="1"/>
  <c r="CG182" i="13" a="1"/>
  <c r="CG182" i="13" s="1"/>
  <c r="CT182" i="13" a="1"/>
  <c r="CT182" i="13" s="1"/>
  <c r="BT182" i="13" a="1"/>
  <c r="BT182" i="13" s="1"/>
  <c r="BO182" i="13" a="1"/>
  <c r="BO182" i="13" s="1"/>
  <c r="CO182" i="13" a="1"/>
  <c r="CO182" i="13" s="1"/>
  <c r="DB182" i="13" a="1"/>
  <c r="DB182" i="13" s="1"/>
  <c r="CB182" i="13" a="1"/>
  <c r="CB182" i="13" s="1"/>
  <c r="CX183" i="13" a="1"/>
  <c r="CX183" i="13" s="1"/>
  <c r="CK183" i="13" a="1"/>
  <c r="CK183" i="13" s="1"/>
  <c r="BT184" i="13" a="1"/>
  <c r="BT184" i="13" s="1"/>
  <c r="CG184" i="13" a="1"/>
  <c r="CG184" i="13" s="1"/>
  <c r="BG184" i="13" a="1"/>
  <c r="BG184" i="13" s="1"/>
  <c r="CT184" i="13" a="1"/>
  <c r="CT184" i="13" s="1"/>
  <c r="CB184" i="13" a="1"/>
  <c r="CB184" i="13" s="1"/>
  <c r="CO184" i="13" a="1"/>
  <c r="CO184" i="13" s="1"/>
  <c r="BO184" i="13" a="1"/>
  <c r="BO184" i="13" s="1"/>
  <c r="DB184" i="13" a="1"/>
  <c r="DB184" i="13" s="1"/>
  <c r="CK185" i="13" a="1"/>
  <c r="CK185" i="13" s="1"/>
  <c r="CX185" i="13" a="1"/>
  <c r="CX185" i="13" s="1"/>
  <c r="CT186" i="13" a="1"/>
  <c r="CT186" i="13" s="1"/>
  <c r="BG186" i="13" a="1"/>
  <c r="BG186" i="13" s="1"/>
  <c r="BT186" i="13" a="1"/>
  <c r="BT186" i="13" s="1"/>
  <c r="CG186" i="13" a="1"/>
  <c r="CG186" i="13" s="1"/>
  <c r="DB186" i="13" a="1"/>
  <c r="DB186" i="13" s="1"/>
  <c r="BO186" i="13" a="1"/>
  <c r="BO186" i="13" s="1"/>
  <c r="CO186" i="13" a="1"/>
  <c r="CO186" i="13" s="1"/>
  <c r="CB186" i="13" a="1"/>
  <c r="CB186" i="13" s="1"/>
  <c r="CK187" i="13" a="1"/>
  <c r="CK187" i="13" s="1"/>
  <c r="CX187" i="13" a="1"/>
  <c r="CX187" i="13" s="1"/>
  <c r="BG188" i="13" a="1"/>
  <c r="BG188" i="13" s="1"/>
  <c r="CT188" i="13" a="1"/>
  <c r="CT188" i="13" s="1"/>
  <c r="CG188" i="13" a="1"/>
  <c r="CG188" i="13" s="1"/>
  <c r="BT188" i="13" a="1"/>
  <c r="BT188" i="13" s="1"/>
  <c r="DB188" i="13" a="1"/>
  <c r="DB188" i="13" s="1"/>
  <c r="BO188" i="13" a="1"/>
  <c r="BO188" i="13" s="1"/>
  <c r="CO188" i="13" a="1"/>
  <c r="CO188" i="13" s="1"/>
  <c r="CB188" i="13" a="1"/>
  <c r="CB188" i="13" s="1"/>
  <c r="CX189" i="13" a="1"/>
  <c r="CX189" i="13" s="1"/>
  <c r="CK189" i="13" a="1"/>
  <c r="CK189" i="13" s="1"/>
  <c r="BG190" i="13" a="1"/>
  <c r="BG190" i="13" s="1"/>
  <c r="BT190" i="13" a="1"/>
  <c r="BT190" i="13" s="1"/>
  <c r="CG190" i="13" a="1"/>
  <c r="CG190" i="13" s="1"/>
  <c r="CT190" i="13" a="1"/>
  <c r="CT190" i="13" s="1"/>
  <c r="BO190" i="13" a="1"/>
  <c r="BO190" i="13" s="1"/>
  <c r="CB190" i="13" a="1"/>
  <c r="CB190" i="13" s="1"/>
  <c r="CO190" i="13" a="1"/>
  <c r="CO190" i="13" s="1"/>
  <c r="DB190" i="13" a="1"/>
  <c r="DB190" i="13" s="1"/>
  <c r="CK191" i="13" a="1"/>
  <c r="CK191" i="13" s="1"/>
  <c r="CX191" i="13" a="1"/>
  <c r="CX191" i="13" s="1"/>
  <c r="BT192" i="13" a="1"/>
  <c r="BT192" i="13" s="1"/>
  <c r="CG192" i="13" a="1"/>
  <c r="CG192" i="13" s="1"/>
  <c r="CT192" i="13" a="1"/>
  <c r="CT192" i="13" s="1"/>
  <c r="BG192" i="13" a="1"/>
  <c r="BG192" i="13" s="1"/>
  <c r="CB192" i="13" a="1"/>
  <c r="CB192" i="13" s="1"/>
  <c r="CO192" i="13" a="1"/>
  <c r="CO192" i="13" s="1"/>
  <c r="DB192" i="13" a="1"/>
  <c r="DB192" i="13" s="1"/>
  <c r="BO192" i="13" a="1"/>
  <c r="BO192" i="13" s="1"/>
  <c r="CK193" i="13" a="1"/>
  <c r="CK193" i="13" s="1"/>
  <c r="CX193" i="13" a="1"/>
  <c r="CX193" i="13" s="1"/>
  <c r="CT194" i="13" a="1"/>
  <c r="CT194" i="13" s="1"/>
  <c r="BG194" i="13" a="1"/>
  <c r="BG194" i="13" s="1"/>
  <c r="BT194" i="13" a="1"/>
  <c r="BT194" i="13" s="1"/>
  <c r="CG194" i="13" a="1"/>
  <c r="CG194" i="13" s="1"/>
  <c r="DB194" i="13" a="1"/>
  <c r="DB194" i="13" s="1"/>
  <c r="BO194" i="13" a="1"/>
  <c r="BO194" i="13" s="1"/>
  <c r="CB194" i="13" a="1"/>
  <c r="CB194" i="13" s="1"/>
  <c r="CO194" i="13" a="1"/>
  <c r="CO194" i="13" s="1"/>
  <c r="CK195" i="13" a="1"/>
  <c r="CK195" i="13" s="1"/>
  <c r="CX195" i="13" a="1"/>
  <c r="CX195" i="13" s="1"/>
  <c r="BG196" i="13" a="1"/>
  <c r="BG196" i="13" s="1"/>
  <c r="CT196" i="13" a="1"/>
  <c r="CT196" i="13" s="1"/>
  <c r="CG196" i="13" a="1"/>
  <c r="CG196" i="13" s="1"/>
  <c r="BT196" i="13" a="1"/>
  <c r="BT196" i="13" s="1"/>
  <c r="BO196" i="13" a="1"/>
  <c r="BO196" i="13" s="1"/>
  <c r="CB196" i="13" a="1"/>
  <c r="CB196" i="13" s="1"/>
  <c r="CO196" i="13" a="1"/>
  <c r="CO196" i="13" s="1"/>
  <c r="DB196" i="13" a="1"/>
  <c r="DB196" i="13" s="1"/>
  <c r="CK198" i="13" a="1"/>
  <c r="CK198" i="13" s="1"/>
  <c r="CX198" i="13" a="1"/>
  <c r="CX198" i="13" s="1"/>
  <c r="BK198" i="13" a="1"/>
  <c r="BK198" i="13" s="1"/>
  <c r="BX198" i="13" a="1"/>
  <c r="BX198" i="13" s="1"/>
  <c r="CT199" i="13" a="1"/>
  <c r="CT199" i="13" s="1"/>
  <c r="BG199" i="13" a="1"/>
  <c r="BG199" i="13" s="1"/>
  <c r="BT199" i="13" a="1"/>
  <c r="BT199" i="13" s="1"/>
  <c r="CG199" i="13" a="1"/>
  <c r="CG199" i="13" s="1"/>
  <c r="DB199" i="13" a="1"/>
  <c r="DB199" i="13" s="1"/>
  <c r="BO199" i="13" a="1"/>
  <c r="BO199" i="13" s="1"/>
  <c r="CO199" i="13" a="1"/>
  <c r="CO199" i="13" s="1"/>
  <c r="CB199" i="13" a="1"/>
  <c r="CB199" i="13" s="1"/>
  <c r="CK200" i="13" a="1"/>
  <c r="CK200" i="13" s="1"/>
  <c r="BK200" i="13" a="1"/>
  <c r="BK200" i="13" s="1"/>
  <c r="BX200" i="13" a="1"/>
  <c r="BX200" i="13" s="1"/>
  <c r="CX200" i="13" a="1"/>
  <c r="CX200" i="13" s="1"/>
  <c r="BG201" i="13" a="1"/>
  <c r="BG201" i="13" s="1"/>
  <c r="CT201" i="13" a="1"/>
  <c r="CT201" i="13" s="1"/>
  <c r="CG201" i="13" a="1"/>
  <c r="CG201" i="13" s="1"/>
  <c r="BT201" i="13" a="1"/>
  <c r="BT201" i="13" s="1"/>
  <c r="BO201" i="13" a="1"/>
  <c r="BO201" i="13" s="1"/>
  <c r="CB201" i="13" a="1"/>
  <c r="CB201" i="13" s="1"/>
  <c r="CO201" i="13" a="1"/>
  <c r="CO201" i="13" s="1"/>
  <c r="DB201" i="13" a="1"/>
  <c r="DB201" i="13" s="1"/>
  <c r="BX202" i="13" a="1"/>
  <c r="BX202" i="13" s="1"/>
  <c r="CK202" i="13" a="1"/>
  <c r="CK202" i="13" s="1"/>
  <c r="CX202" i="13" a="1"/>
  <c r="CX202" i="13" s="1"/>
  <c r="BK202" i="13" a="1"/>
  <c r="BK202" i="13" s="1"/>
  <c r="BG203" i="13" a="1"/>
  <c r="BG203" i="13" s="1"/>
  <c r="CG203" i="13" a="1"/>
  <c r="CG203" i="13" s="1"/>
  <c r="CT203" i="13" a="1"/>
  <c r="CT203" i="13" s="1"/>
  <c r="BT203" i="13" a="1"/>
  <c r="BT203" i="13" s="1"/>
  <c r="BO203" i="13" a="1"/>
  <c r="BO203" i="13" s="1"/>
  <c r="CO203" i="13" a="1"/>
  <c r="CO203" i="13" s="1"/>
  <c r="DB203" i="13" a="1"/>
  <c r="DB203" i="13" s="1"/>
  <c r="CB203" i="13" a="1"/>
  <c r="CB203" i="13" s="1"/>
  <c r="BK204" i="13" a="1"/>
  <c r="BK204" i="13" s="1"/>
  <c r="BX204" i="13" a="1"/>
  <c r="BX204" i="13" s="1"/>
  <c r="CK204" i="13" a="1"/>
  <c r="CK204" i="13" s="1"/>
  <c r="CX204" i="13" a="1"/>
  <c r="CX204" i="13" s="1"/>
  <c r="BG205" i="13" a="1"/>
  <c r="BG205" i="13" s="1"/>
  <c r="CT205" i="13" a="1"/>
  <c r="CT205" i="13" s="1"/>
  <c r="CG205" i="13" a="1"/>
  <c r="CG205" i="13" s="1"/>
  <c r="BT205" i="13" a="1"/>
  <c r="BT205" i="13" s="1"/>
  <c r="BO205" i="13" a="1"/>
  <c r="BO205" i="13" s="1"/>
  <c r="DB205" i="13" a="1"/>
  <c r="DB205" i="13" s="1"/>
  <c r="CB205" i="13" a="1"/>
  <c r="CB205" i="13" s="1"/>
  <c r="CO205" i="13" a="1"/>
  <c r="CO205" i="13" s="1"/>
  <c r="BK206" i="13" a="1"/>
  <c r="BK206" i="13" s="1"/>
  <c r="BX206" i="13" a="1"/>
  <c r="BX206" i="13" s="1"/>
  <c r="CK206" i="13" a="1"/>
  <c r="CK206" i="13" s="1"/>
  <c r="CX206" i="13" a="1"/>
  <c r="CX206" i="13" s="1"/>
  <c r="BG207" i="13" a="1"/>
  <c r="BG207" i="13" s="1"/>
  <c r="BT207" i="13" a="1"/>
  <c r="BT207" i="13" s="1"/>
  <c r="CG207" i="13" a="1"/>
  <c r="CG207" i="13" s="1"/>
  <c r="CT207" i="13" a="1"/>
  <c r="CT207" i="13" s="1"/>
  <c r="BO207" i="13" a="1"/>
  <c r="BO207" i="13" s="1"/>
  <c r="CB207" i="13" a="1"/>
  <c r="CB207" i="13" s="1"/>
  <c r="DB207" i="13" a="1"/>
  <c r="DB207" i="13" s="1"/>
  <c r="CO207" i="13" a="1"/>
  <c r="CO207" i="13" s="1"/>
  <c r="BK208" i="13" a="1"/>
  <c r="BK208" i="13" s="1"/>
  <c r="BX208" i="13" a="1"/>
  <c r="BX208" i="13" s="1"/>
  <c r="CK208" i="13" a="1"/>
  <c r="CK208" i="13" s="1"/>
  <c r="CX208" i="13" a="1"/>
  <c r="CX208" i="13" s="1"/>
  <c r="BG209" i="13" a="1"/>
  <c r="BG209" i="13" s="1"/>
  <c r="BT209" i="13" a="1"/>
  <c r="BT209" i="13" s="1"/>
  <c r="CG209" i="13" a="1"/>
  <c r="CG209" i="13" s="1"/>
  <c r="CT209" i="13" a="1"/>
  <c r="CT209" i="13" s="1"/>
  <c r="BO209" i="13" a="1"/>
  <c r="BO209" i="13" s="1"/>
  <c r="CB209" i="13" a="1"/>
  <c r="CB209" i="13" s="1"/>
  <c r="CO209" i="13" a="1"/>
  <c r="CO209" i="13" s="1"/>
  <c r="DB209" i="13" a="1"/>
  <c r="DB209" i="13" s="1"/>
  <c r="BX210" i="13" a="1"/>
  <c r="BX210" i="13" s="1"/>
  <c r="CK210" i="13" a="1"/>
  <c r="CK210" i="13" s="1"/>
  <c r="CX210" i="13" a="1"/>
  <c r="CX210" i="13" s="1"/>
  <c r="BK210" i="13" a="1"/>
  <c r="BK210" i="13" s="1"/>
  <c r="BG211" i="13" a="1"/>
  <c r="BG211" i="13" s="1"/>
  <c r="CG211" i="13" a="1"/>
  <c r="CG211" i="13" s="1"/>
  <c r="CT211" i="13" a="1"/>
  <c r="CT211" i="13" s="1"/>
  <c r="BT211" i="13" a="1"/>
  <c r="BT211" i="13" s="1"/>
  <c r="BO211" i="13" a="1"/>
  <c r="BO211" i="13" s="1"/>
  <c r="CO211" i="13" a="1"/>
  <c r="CO211" i="13" s="1"/>
  <c r="DB211" i="13" a="1"/>
  <c r="DB211" i="13" s="1"/>
  <c r="CB211" i="13" a="1"/>
  <c r="CB211" i="13" s="1"/>
  <c r="BX212" i="13" a="1"/>
  <c r="BX212" i="13" s="1"/>
  <c r="CX212" i="13" a="1"/>
  <c r="CX212" i="13" s="1"/>
  <c r="BK212" i="13" a="1"/>
  <c r="BK212" i="13" s="1"/>
  <c r="CK212" i="13" a="1"/>
  <c r="CK212" i="13" s="1"/>
  <c r="CG213" i="13" a="1"/>
  <c r="CG213" i="13" s="1"/>
  <c r="BG213" i="13" a="1"/>
  <c r="BG213" i="13" s="1"/>
  <c r="BT213" i="13" a="1"/>
  <c r="BT213" i="13" s="1"/>
  <c r="CT213" i="13" a="1"/>
  <c r="CT213" i="13" s="1"/>
  <c r="CO213" i="13" a="1"/>
  <c r="CO213" i="13" s="1"/>
  <c r="CB213" i="13" a="1"/>
  <c r="CB213" i="13" s="1"/>
  <c r="DB213" i="13" a="1"/>
  <c r="DB213" i="13" s="1"/>
  <c r="BO213" i="13" a="1"/>
  <c r="BO213" i="13" s="1"/>
  <c r="CX214" i="13" a="1"/>
  <c r="CX214" i="13" s="1"/>
  <c r="BK214" i="13" a="1"/>
  <c r="BK214" i="13" s="1"/>
  <c r="BX214" i="13" a="1"/>
  <c r="BX214" i="13" s="1"/>
  <c r="CK214" i="13" a="1"/>
  <c r="CK214" i="13" s="1"/>
  <c r="BG215" i="13" a="1"/>
  <c r="BG215" i="13" s="1"/>
  <c r="BT215" i="13" a="1"/>
  <c r="BT215" i="13" s="1"/>
  <c r="CG215" i="13" a="1"/>
  <c r="CG215" i="13" s="1"/>
  <c r="CT215" i="13" a="1"/>
  <c r="CT215" i="13" s="1"/>
  <c r="BO215" i="13" a="1"/>
  <c r="BO215" i="13" s="1"/>
  <c r="CB215" i="13" a="1"/>
  <c r="CB215" i="13" s="1"/>
  <c r="CO215" i="13" a="1"/>
  <c r="CO215" i="13" s="1"/>
  <c r="DB215" i="13" a="1"/>
  <c r="DB215" i="13" s="1"/>
  <c r="CX217" i="13" a="1"/>
  <c r="CX217" i="13" s="1"/>
  <c r="CK217" i="13" a="1"/>
  <c r="CK217" i="13" s="1"/>
  <c r="BT218" i="13" a="1"/>
  <c r="BT218" i="13" s="1"/>
  <c r="CG218" i="13" a="1"/>
  <c r="CG218" i="13" s="1"/>
  <c r="CT218" i="13" a="1"/>
  <c r="CT218" i="13" s="1"/>
  <c r="BG218" i="13" a="1"/>
  <c r="BG218" i="13" s="1"/>
  <c r="CB218" i="13" a="1"/>
  <c r="CB218" i="13" s="1"/>
  <c r="CO218" i="13" a="1"/>
  <c r="CO218" i="13" s="1"/>
  <c r="DB218" i="13" a="1"/>
  <c r="DB218" i="13" s="1"/>
  <c r="BO218" i="13" a="1"/>
  <c r="BO218" i="13" s="1"/>
  <c r="CK219" i="13" a="1"/>
  <c r="CK219" i="13" s="1"/>
  <c r="CX219" i="13" a="1"/>
  <c r="CX219" i="13" s="1"/>
  <c r="BG220" i="13" a="1"/>
  <c r="BG220" i="13" s="1"/>
  <c r="BT220" i="13" a="1"/>
  <c r="BT220" i="13" s="1"/>
  <c r="CT220" i="13" a="1"/>
  <c r="CT220" i="13" s="1"/>
  <c r="CG220" i="13" a="1"/>
  <c r="CG220" i="13" s="1"/>
  <c r="BO220" i="13" a="1"/>
  <c r="BO220" i="13" s="1"/>
  <c r="CB220" i="13" a="1"/>
  <c r="CB220" i="13" s="1"/>
  <c r="DB220" i="13" a="1"/>
  <c r="DB220" i="13" s="1"/>
  <c r="CO220" i="13" a="1"/>
  <c r="CO220" i="13" s="1"/>
  <c r="CK221" i="13" a="1"/>
  <c r="CK221" i="13" s="1"/>
  <c r="CX221" i="13" a="1"/>
  <c r="CX221" i="13" s="1"/>
  <c r="BG222" i="13" a="1"/>
  <c r="BG222" i="13" s="1"/>
  <c r="BT222" i="13" a="1"/>
  <c r="BT222" i="13" s="1"/>
  <c r="CG222" i="13" a="1"/>
  <c r="CG222" i="13" s="1"/>
  <c r="CT222" i="13" a="1"/>
  <c r="CT222" i="13" s="1"/>
  <c r="BO222" i="13" a="1"/>
  <c r="BO222" i="13" s="1"/>
  <c r="CB222" i="13" a="1"/>
  <c r="CB222" i="13" s="1"/>
  <c r="CO222" i="13" a="1"/>
  <c r="CO222" i="13" s="1"/>
  <c r="DB222" i="13" a="1"/>
  <c r="DB222" i="13" s="1"/>
  <c r="CK223" i="13" a="1"/>
  <c r="CK223" i="13" s="1"/>
  <c r="CX223" i="13" a="1"/>
  <c r="CX223" i="13" s="1"/>
  <c r="CT224" i="13" a="1"/>
  <c r="CT224" i="13" s="1"/>
  <c r="BT224" i="13" a="1"/>
  <c r="BT224" i="13" s="1"/>
  <c r="CG224" i="13" a="1"/>
  <c r="CG224" i="13" s="1"/>
  <c r="BG224" i="13" a="1"/>
  <c r="BG224" i="13" s="1"/>
  <c r="CB224" i="13" a="1"/>
  <c r="CB224" i="13" s="1"/>
  <c r="CO224" i="13" a="1"/>
  <c r="CO224" i="13" s="1"/>
  <c r="DB224" i="13" a="1"/>
  <c r="DB224" i="13" s="1"/>
  <c r="BO224" i="13" a="1"/>
  <c r="BO224" i="13" s="1"/>
  <c r="CX225" i="13" a="1"/>
  <c r="CX225" i="13" s="1"/>
  <c r="CK225" i="13" a="1"/>
  <c r="CK225" i="13" s="1"/>
  <c r="BT226" i="13" a="1"/>
  <c r="BT226" i="13" s="1"/>
  <c r="CG226" i="13" a="1"/>
  <c r="CG226" i="13" s="1"/>
  <c r="CT226" i="13" a="1"/>
  <c r="CT226" i="13" s="1"/>
  <c r="BG226" i="13" a="1"/>
  <c r="BG226" i="13" s="1"/>
  <c r="CB226" i="13" a="1"/>
  <c r="CB226" i="13" s="1"/>
  <c r="DB226" i="13" a="1"/>
  <c r="DB226" i="13" s="1"/>
  <c r="BO226" i="13" a="1"/>
  <c r="BO226" i="13" s="1"/>
  <c r="CO226" i="13" a="1"/>
  <c r="CO226" i="13" s="1"/>
  <c r="CK227" i="13" a="1"/>
  <c r="CK227" i="13" s="1"/>
  <c r="CX227" i="13" a="1"/>
  <c r="CX227" i="13" s="1"/>
  <c r="BG228" i="13" a="1"/>
  <c r="BG228" i="13" s="1"/>
  <c r="BT228" i="13" a="1"/>
  <c r="BT228" i="13" s="1"/>
  <c r="CG228" i="13" a="1"/>
  <c r="CG228" i="13" s="1"/>
  <c r="CT228" i="13" a="1"/>
  <c r="CT228" i="13" s="1"/>
  <c r="BO228" i="13" a="1"/>
  <c r="BO228" i="13" s="1"/>
  <c r="CB228" i="13" a="1"/>
  <c r="CB228" i="13" s="1"/>
  <c r="CO228" i="13" a="1"/>
  <c r="CO228" i="13" s="1"/>
  <c r="DB228" i="13" a="1"/>
  <c r="DB228" i="13" s="1"/>
  <c r="CK229" i="13" a="1"/>
  <c r="CK229" i="13" s="1"/>
  <c r="CX229" i="13" a="1"/>
  <c r="CX229" i="13" s="1"/>
  <c r="BG230" i="13" a="1"/>
  <c r="BG230" i="13" s="1"/>
  <c r="CG230" i="13" a="1"/>
  <c r="CG230" i="13" s="1"/>
  <c r="CT230" i="13" a="1"/>
  <c r="CT230" i="13" s="1"/>
  <c r="BT230" i="13" a="1"/>
  <c r="BT230" i="13" s="1"/>
  <c r="BO230" i="13" a="1"/>
  <c r="BO230" i="13" s="1"/>
  <c r="CO230" i="13" a="1"/>
  <c r="CO230" i="13" s="1"/>
  <c r="DB230" i="13" a="1"/>
  <c r="DB230" i="13" s="1"/>
  <c r="CB230" i="13" a="1"/>
  <c r="CB230" i="13" s="1"/>
  <c r="CX231" i="13" a="1"/>
  <c r="CX231" i="13" s="1"/>
  <c r="CK231" i="13" a="1"/>
  <c r="CK231" i="13" s="1"/>
  <c r="CG232" i="13" a="1"/>
  <c r="CG232" i="13" s="1"/>
  <c r="CT232" i="13" a="1"/>
  <c r="CT232" i="13" s="1"/>
  <c r="BG232" i="13" a="1"/>
  <c r="BG232" i="13" s="1"/>
  <c r="BT232" i="13" a="1"/>
  <c r="BT232" i="13" s="1"/>
  <c r="CO232" i="13" a="1"/>
  <c r="CO232" i="13" s="1"/>
  <c r="DB232" i="13" a="1"/>
  <c r="DB232" i="13" s="1"/>
  <c r="BO232" i="13" a="1"/>
  <c r="BO232" i="13" s="1"/>
  <c r="CB232" i="13" a="1"/>
  <c r="CB232" i="13" s="1"/>
  <c r="CK233" i="13" a="1"/>
  <c r="CK233" i="13" s="1"/>
  <c r="CX233" i="13" a="1"/>
  <c r="CX233" i="13" s="1"/>
  <c r="BG234" i="13" a="1"/>
  <c r="BG234" i="13" s="1"/>
  <c r="BT234" i="13" a="1"/>
  <c r="BT234" i="13" s="1"/>
  <c r="CG234" i="13" a="1"/>
  <c r="CG234" i="13" s="1"/>
  <c r="CT234" i="13" a="1"/>
  <c r="CT234" i="13" s="1"/>
  <c r="BO234" i="13" a="1"/>
  <c r="BO234" i="13" s="1"/>
  <c r="CB234" i="13" a="1"/>
  <c r="CB234" i="13" s="1"/>
  <c r="CO234" i="13" a="1"/>
  <c r="CO234" i="13" s="1"/>
  <c r="DB234" i="13" a="1"/>
  <c r="DB234" i="13" s="1"/>
  <c r="BX236" i="13" a="1"/>
  <c r="BX236" i="13" s="1"/>
  <c r="CK236" i="13" a="1"/>
  <c r="CK236" i="13" s="1"/>
  <c r="CX236" i="13" a="1"/>
  <c r="CX236" i="13" s="1"/>
  <c r="BK236" i="13" a="1"/>
  <c r="BK236" i="13" s="1"/>
  <c r="CG237" i="13" a="1"/>
  <c r="CG237" i="13" s="1"/>
  <c r="CT237" i="13" a="1"/>
  <c r="CT237" i="13" s="1"/>
  <c r="CO237" i="13" a="1"/>
  <c r="CO237" i="13" s="1"/>
  <c r="DB237" i="13" a="1"/>
  <c r="DB237" i="13" s="1"/>
  <c r="CB237" i="13" a="1"/>
  <c r="CB237" i="13" s="1"/>
  <c r="BO237" i="13" a="1"/>
  <c r="BO237" i="13" s="1"/>
  <c r="CX238" i="13" a="1"/>
  <c r="CX238" i="13" s="1"/>
  <c r="BK238" i="13" a="1"/>
  <c r="BK238" i="13" s="1"/>
  <c r="CK238" i="13" a="1"/>
  <c r="CK238" i="13" s="1"/>
  <c r="BX238" i="13" a="1"/>
  <c r="BX238" i="13" s="1"/>
  <c r="CT239" i="13" a="1"/>
  <c r="CT239" i="13" s="1"/>
  <c r="CG239" i="13" a="1"/>
  <c r="CG239" i="13" s="1"/>
  <c r="BO239" i="13" a="1"/>
  <c r="BO239" i="13" s="1"/>
  <c r="CB239" i="13" a="1"/>
  <c r="CB239" i="13" s="1"/>
  <c r="CO239" i="13" a="1"/>
  <c r="CO239" i="13" s="1"/>
  <c r="DB239" i="13" a="1"/>
  <c r="DB239" i="13" s="1"/>
  <c r="BK240" i="13" a="1"/>
  <c r="BK240" i="13" s="1"/>
  <c r="BX240" i="13" a="1"/>
  <c r="BX240" i="13" s="1"/>
  <c r="CK240" i="13" a="1"/>
  <c r="CK240" i="13" s="1"/>
  <c r="CX240" i="13" a="1"/>
  <c r="CX240" i="13" s="1"/>
  <c r="CG241" i="13" a="1"/>
  <c r="CG241" i="13" s="1"/>
  <c r="CT241" i="13" a="1"/>
  <c r="CT241" i="13" s="1"/>
  <c r="CB241" i="13" a="1"/>
  <c r="CB241" i="13" s="1"/>
  <c r="CO241" i="13" a="1"/>
  <c r="CO241" i="13" s="1"/>
  <c r="DB241" i="13" a="1"/>
  <c r="DB241" i="13" s="1"/>
  <c r="BO241" i="13" a="1"/>
  <c r="BO241" i="13" s="1"/>
  <c r="CK242" i="13" a="1"/>
  <c r="CK242" i="13" s="1"/>
  <c r="CX242" i="13" a="1"/>
  <c r="CX242" i="13" s="1"/>
  <c r="BK242" i="13" a="1"/>
  <c r="BK242" i="13" s="1"/>
  <c r="BX242" i="13" a="1"/>
  <c r="BX242" i="13" s="1"/>
  <c r="CT243" i="13" a="1"/>
  <c r="CT243" i="13" s="1"/>
  <c r="CG243" i="13" a="1"/>
  <c r="CG243" i="13" s="1"/>
  <c r="DB243" i="13" a="1"/>
  <c r="DB243" i="13" s="1"/>
  <c r="BO243" i="13" a="1"/>
  <c r="BO243" i="13" s="1"/>
  <c r="CB243" i="13" a="1"/>
  <c r="CB243" i="13" s="1"/>
  <c r="CO243" i="13" a="1"/>
  <c r="CO243" i="13" s="1"/>
  <c r="BK244" i="13" a="1"/>
  <c r="BK244" i="13" s="1"/>
  <c r="BX244" i="13" a="1"/>
  <c r="BX244" i="13" s="1"/>
  <c r="CK244" i="13" a="1"/>
  <c r="CK244" i="13" s="1"/>
  <c r="CX244" i="13" a="1"/>
  <c r="CX244" i="13" s="1"/>
  <c r="CG245" i="13" a="1"/>
  <c r="CG245" i="13" s="1"/>
  <c r="CT245" i="13" a="1"/>
  <c r="CT245" i="13" s="1"/>
  <c r="BO245" i="13" a="1"/>
  <c r="BO245" i="13" s="1"/>
  <c r="CB245" i="13" a="1"/>
  <c r="CB245" i="13" s="1"/>
  <c r="CO245" i="13" a="1"/>
  <c r="CO245" i="13" s="1"/>
  <c r="DB245" i="13" a="1"/>
  <c r="DB245" i="13" s="1"/>
  <c r="BK246" i="13" a="1"/>
  <c r="BK246" i="13" s="1"/>
  <c r="BX246" i="13" a="1"/>
  <c r="BX246" i="13" s="1"/>
  <c r="CK246" i="13" a="1"/>
  <c r="CK246" i="13" s="1"/>
  <c r="CX246" i="13" a="1"/>
  <c r="CX246" i="13" s="1"/>
  <c r="CG247" i="13" a="1"/>
  <c r="CG247" i="13" s="1"/>
  <c r="CT247" i="13" a="1"/>
  <c r="CT247" i="13" s="1"/>
  <c r="BO247" i="13" a="1"/>
  <c r="BO247" i="13" s="1"/>
  <c r="CB247" i="13" a="1"/>
  <c r="CB247" i="13" s="1"/>
  <c r="CO247" i="13" a="1"/>
  <c r="CO247" i="13" s="1"/>
  <c r="DB247" i="13" a="1"/>
  <c r="DB247" i="13" s="1"/>
  <c r="BK248" i="13" a="1"/>
  <c r="BK248" i="13" s="1"/>
  <c r="BX248" i="13" a="1"/>
  <c r="BX248" i="13" s="1"/>
  <c r="CK248" i="13" a="1"/>
  <c r="CK248" i="13" s="1"/>
  <c r="CX248" i="13" a="1"/>
  <c r="CX248" i="13" s="1"/>
  <c r="CG249" i="13" a="1"/>
  <c r="CG249" i="13" s="1"/>
  <c r="CT249" i="13" a="1"/>
  <c r="CT249" i="13" s="1"/>
  <c r="CB249" i="13" a="1"/>
  <c r="CB249" i="13" s="1"/>
  <c r="CO249" i="13" a="1"/>
  <c r="CO249" i="13" s="1"/>
  <c r="DB249" i="13" a="1"/>
  <c r="DB249" i="13" s="1"/>
  <c r="BO249" i="13" a="1"/>
  <c r="BO249" i="13" s="1"/>
  <c r="CK250" i="13" a="1"/>
  <c r="CK250" i="13" s="1"/>
  <c r="CX250" i="13" a="1"/>
  <c r="CX250" i="13" s="1"/>
  <c r="BK250" i="13" a="1"/>
  <c r="BK250" i="13" s="1"/>
  <c r="BX250" i="13" a="1"/>
  <c r="BX250" i="13" s="1"/>
  <c r="CT251" i="13" a="1"/>
  <c r="CT251" i="13" s="1"/>
  <c r="CG251" i="13" a="1"/>
  <c r="CG251" i="13" s="1"/>
  <c r="DB251" i="13" a="1"/>
  <c r="DB251" i="13" s="1"/>
  <c r="BO251" i="13" a="1"/>
  <c r="BO251" i="13" s="1"/>
  <c r="CB251" i="13" a="1"/>
  <c r="CB251" i="13" s="1"/>
  <c r="CO251" i="13" a="1"/>
  <c r="CO251" i="13" s="1"/>
  <c r="BK252" i="13" a="1"/>
  <c r="BK252" i="13" s="1"/>
  <c r="BX252" i="13" a="1"/>
  <c r="BX252" i="13" s="1"/>
  <c r="CK252" i="13" a="1"/>
  <c r="CK252" i="13" s="1"/>
  <c r="CX252" i="13" a="1"/>
  <c r="CX252" i="13" s="1"/>
  <c r="CG253" i="13" a="1"/>
  <c r="CG253" i="13" s="1"/>
  <c r="CT253" i="13" a="1"/>
  <c r="CT253" i="13" s="1"/>
  <c r="BO253" i="13" a="1"/>
  <c r="BO253" i="13" s="1"/>
  <c r="CB253" i="13" a="1"/>
  <c r="CB253" i="13" s="1"/>
  <c r="CO253" i="13" a="1"/>
  <c r="CO253" i="13" s="1"/>
  <c r="DB253" i="13" a="1"/>
  <c r="DB253" i="13" s="1"/>
  <c r="BK255" i="13" a="1"/>
  <c r="BK255" i="13" s="1"/>
  <c r="BX255" i="13" a="1"/>
  <c r="BX255" i="13" s="1"/>
  <c r="CK255" i="13" a="1"/>
  <c r="CK255" i="13" s="1"/>
  <c r="CX255" i="13" a="1"/>
  <c r="CX255" i="13" s="1"/>
  <c r="BG256" i="13" a="1"/>
  <c r="BG256" i="13" s="1"/>
  <c r="BT256" i="13" a="1"/>
  <c r="BT256" i="13" s="1"/>
  <c r="CG256" i="13" a="1"/>
  <c r="CG256" i="13" s="1"/>
  <c r="CT256" i="13" a="1"/>
  <c r="CT256" i="13" s="1"/>
  <c r="BO256" i="13" a="1"/>
  <c r="BO256" i="13" s="1"/>
  <c r="CB256" i="13" a="1"/>
  <c r="CB256" i="13" s="1"/>
  <c r="CO256" i="13" a="1"/>
  <c r="CO256" i="13" s="1"/>
  <c r="DB256" i="13" a="1"/>
  <c r="DB256" i="13" s="1"/>
  <c r="BX257" i="13" a="1"/>
  <c r="BX257" i="13" s="1"/>
  <c r="CK257" i="13" a="1"/>
  <c r="CK257" i="13" s="1"/>
  <c r="CX257" i="13" a="1"/>
  <c r="CX257" i="13" s="1"/>
  <c r="BK257" i="13" a="1"/>
  <c r="BK257" i="13" s="1"/>
  <c r="CG258" i="13" a="1"/>
  <c r="CG258" i="13" s="1"/>
  <c r="CT258" i="13" a="1"/>
  <c r="CT258" i="13" s="1"/>
  <c r="BG258" i="13" a="1"/>
  <c r="BG258" i="13" s="1"/>
  <c r="BT258" i="13" a="1"/>
  <c r="BT258" i="13" s="1"/>
  <c r="CO258" i="13" a="1"/>
  <c r="CO258" i="13" s="1"/>
  <c r="DB258" i="13" a="1"/>
  <c r="DB258" i="13" s="1"/>
  <c r="BO258" i="13" a="1"/>
  <c r="BO258" i="13" s="1"/>
  <c r="CB258" i="13" a="1"/>
  <c r="CB258" i="13" s="1"/>
  <c r="CX259" i="13" a="1"/>
  <c r="CX259" i="13" s="1"/>
  <c r="BK259" i="13" a="1"/>
  <c r="BK259" i="13" s="1"/>
  <c r="CK259" i="13" a="1"/>
  <c r="CK259" i="13" s="1"/>
  <c r="BX259" i="13" a="1"/>
  <c r="BX259" i="13" s="1"/>
  <c r="BG260" i="13" a="1"/>
  <c r="BG260" i="13" s="1"/>
  <c r="BT260" i="13" a="1"/>
  <c r="BT260" i="13" s="1"/>
  <c r="CT260" i="13" a="1"/>
  <c r="CT260" i="13" s="1"/>
  <c r="CG260" i="13" a="1"/>
  <c r="CG260" i="13" s="1"/>
  <c r="BO260" i="13" a="1"/>
  <c r="BO260" i="13" s="1"/>
  <c r="CB260" i="13" a="1"/>
  <c r="CB260" i="13" s="1"/>
  <c r="DB260" i="13" a="1"/>
  <c r="DB260" i="13" s="1"/>
  <c r="CO260" i="13" a="1"/>
  <c r="CO260" i="13" s="1"/>
  <c r="BK261" i="13" a="1"/>
  <c r="BK261" i="13" s="1"/>
  <c r="BX261" i="13" a="1"/>
  <c r="BX261" i="13" s="1"/>
  <c r="CK261" i="13" a="1"/>
  <c r="CK261" i="13" s="1"/>
  <c r="CX261" i="13" a="1"/>
  <c r="CX261" i="13" s="1"/>
  <c r="BG262" i="13" a="1"/>
  <c r="BG262" i="13" s="1"/>
  <c r="BT262" i="13" a="1"/>
  <c r="BT262" i="13" s="1"/>
  <c r="CG262" i="13" a="1"/>
  <c r="CG262" i="13" s="1"/>
  <c r="CT262" i="13" a="1"/>
  <c r="CT262" i="13" s="1"/>
  <c r="BO262" i="13" a="1"/>
  <c r="BO262" i="13" s="1"/>
  <c r="CB262" i="13" a="1"/>
  <c r="CB262" i="13" s="1"/>
  <c r="CO262" i="13" a="1"/>
  <c r="CO262" i="13" s="1"/>
  <c r="DB262" i="13" a="1"/>
  <c r="DB262" i="13" s="1"/>
  <c r="BX263" i="13" a="1"/>
  <c r="BX263" i="13" s="1"/>
  <c r="CK263" i="13" a="1"/>
  <c r="CK263" i="13" s="1"/>
  <c r="BK263" i="13" a="1"/>
  <c r="BK263" i="13" s="1"/>
  <c r="CX263" i="13" a="1"/>
  <c r="CX263" i="13" s="1"/>
  <c r="CG264" i="13" a="1"/>
  <c r="CG264" i="13" s="1"/>
  <c r="CT264" i="13" a="1"/>
  <c r="CT264" i="13" s="1"/>
  <c r="BG264" i="13" a="1"/>
  <c r="BG264" i="13" s="1"/>
  <c r="BT264" i="13" a="1"/>
  <c r="BT264" i="13" s="1"/>
  <c r="CO264" i="13" a="1"/>
  <c r="CO264" i="13" s="1"/>
  <c r="DB264" i="13" a="1"/>
  <c r="DB264" i="13" s="1"/>
  <c r="BO264" i="13" a="1"/>
  <c r="BO264" i="13" s="1"/>
  <c r="CB264" i="13" a="1"/>
  <c r="CB264" i="13" s="1"/>
  <c r="CX265" i="13" a="1"/>
  <c r="CX265" i="13" s="1"/>
  <c r="BK265" i="13" a="1"/>
  <c r="BK265" i="13" s="1"/>
  <c r="BX265" i="13" a="1"/>
  <c r="BX265" i="13" s="1"/>
  <c r="CK265" i="13" a="1"/>
  <c r="CK265" i="13" s="1"/>
  <c r="BG266" i="13" a="1"/>
  <c r="BG266" i="13" s="1"/>
  <c r="BT266" i="13" a="1"/>
  <c r="BT266" i="13" s="1"/>
  <c r="CG266" i="13" a="1"/>
  <c r="CG266" i="13" s="1"/>
  <c r="CT266" i="13" a="1"/>
  <c r="CT266" i="13" s="1"/>
  <c r="BO266" i="13" a="1"/>
  <c r="BO266" i="13" s="1"/>
  <c r="CB266" i="13" a="1"/>
  <c r="CB266" i="13" s="1"/>
  <c r="CO266" i="13" a="1"/>
  <c r="CO266" i="13" s="1"/>
  <c r="DB266" i="13" a="1"/>
  <c r="DB266" i="13" s="1"/>
  <c r="BK267" i="13" a="1"/>
  <c r="BK267" i="13" s="1"/>
  <c r="BX267" i="13" a="1"/>
  <c r="BX267" i="13" s="1"/>
  <c r="CK267" i="13" a="1"/>
  <c r="CK267" i="13" s="1"/>
  <c r="CX267" i="13" a="1"/>
  <c r="CX267" i="13" s="1"/>
  <c r="BG268" i="13" a="1"/>
  <c r="BG268" i="13" s="1"/>
  <c r="BT268" i="13" a="1"/>
  <c r="BT268" i="13" s="1"/>
  <c r="CG268" i="13" a="1"/>
  <c r="CG268" i="13" s="1"/>
  <c r="CT268" i="13" a="1"/>
  <c r="CT268" i="13" s="1"/>
  <c r="BO268" i="13" a="1"/>
  <c r="BO268" i="13" s="1"/>
  <c r="CB268" i="13" a="1"/>
  <c r="CB268" i="13" s="1"/>
  <c r="CO268" i="13" a="1"/>
  <c r="CO268" i="13" s="1"/>
  <c r="DB268" i="13" a="1"/>
  <c r="DB268" i="13" s="1"/>
  <c r="BK269" i="13" a="1"/>
  <c r="BK269" i="13" s="1"/>
  <c r="BX269" i="13" a="1"/>
  <c r="BX269" i="13" s="1"/>
  <c r="CK269" i="13" a="1"/>
  <c r="CK269" i="13" s="1"/>
  <c r="CX269" i="13" a="1"/>
  <c r="CX269" i="13" s="1"/>
  <c r="BG270" i="13" a="1"/>
  <c r="BG270" i="13" s="1"/>
  <c r="BT270" i="13" a="1"/>
  <c r="BT270" i="13" s="1"/>
  <c r="CG270" i="13" a="1"/>
  <c r="CG270" i="13" s="1"/>
  <c r="CT270" i="13" a="1"/>
  <c r="CT270" i="13" s="1"/>
  <c r="BO270" i="13" a="1"/>
  <c r="BO270" i="13" s="1"/>
  <c r="CB270" i="13" a="1"/>
  <c r="CB270" i="13" s="1"/>
  <c r="CO270" i="13" a="1"/>
  <c r="CO270" i="13" s="1"/>
  <c r="DB270" i="13" a="1"/>
  <c r="DB270" i="13" s="1"/>
  <c r="BX271" i="13" a="1"/>
  <c r="BX271" i="13" s="1"/>
  <c r="CK271" i="13" a="1"/>
  <c r="CK271" i="13" s="1"/>
  <c r="CX271" i="13" a="1"/>
  <c r="CX271" i="13" s="1"/>
  <c r="BK271" i="13" a="1"/>
  <c r="BK271" i="13" s="1"/>
  <c r="CG272" i="13" a="1"/>
  <c r="CG272" i="13" s="1"/>
  <c r="CT272" i="13" a="1"/>
  <c r="CT272" i="13" s="1"/>
  <c r="BG272" i="13" a="1"/>
  <c r="BG272" i="13" s="1"/>
  <c r="BT272" i="13" a="1"/>
  <c r="BT272" i="13" s="1"/>
  <c r="CO272" i="13" a="1"/>
  <c r="CO272" i="13" s="1"/>
  <c r="DB272" i="13" a="1"/>
  <c r="DB272" i="13" s="1"/>
  <c r="BO272" i="13" a="1"/>
  <c r="BO272" i="13" s="1"/>
  <c r="CB272" i="13" a="1"/>
  <c r="CB272" i="13" s="1"/>
  <c r="BK274" i="13" a="1"/>
  <c r="BK274" i="13" s="1"/>
  <c r="BX274" i="13" a="1"/>
  <c r="BX274" i="13" s="1"/>
  <c r="CK274" i="13" a="1"/>
  <c r="CK274" i="13" s="1"/>
  <c r="CX274" i="13" a="1"/>
  <c r="CX274" i="13" s="1"/>
  <c r="BG275" i="13" a="1"/>
  <c r="BG275" i="13" s="1"/>
  <c r="BT275" i="13" a="1"/>
  <c r="BT275" i="13" s="1"/>
  <c r="CG275" i="13" a="1"/>
  <c r="CG275" i="13" s="1"/>
  <c r="CT275" i="13" a="1"/>
  <c r="CT275" i="13" s="1"/>
  <c r="BO275" i="13" a="1"/>
  <c r="BO275" i="13" s="1"/>
  <c r="CB275" i="13" a="1"/>
  <c r="CB275" i="13" s="1"/>
  <c r="CO275" i="13" a="1"/>
  <c r="CO275" i="13" s="1"/>
  <c r="DB275" i="13" a="1"/>
  <c r="DB275" i="13" s="1"/>
  <c r="BK276" i="13" a="1"/>
  <c r="BK276" i="13" s="1"/>
  <c r="BX276" i="13" a="1"/>
  <c r="BX276" i="13" s="1"/>
  <c r="CK276" i="13" a="1"/>
  <c r="CK276" i="13" s="1"/>
  <c r="CX276" i="13" a="1"/>
  <c r="CX276" i="13" s="1"/>
  <c r="BG277" i="13" a="1"/>
  <c r="BG277" i="13" s="1"/>
  <c r="BT277" i="13" a="1"/>
  <c r="BT277" i="13" s="1"/>
  <c r="CG277" i="13" a="1"/>
  <c r="CG277" i="13" s="1"/>
  <c r="CT277" i="13" a="1"/>
  <c r="CT277" i="13" s="1"/>
  <c r="BO277" i="13" a="1"/>
  <c r="BO277" i="13" s="1"/>
  <c r="CB277" i="13" a="1"/>
  <c r="CB277" i="13" s="1"/>
  <c r="CO277" i="13" a="1"/>
  <c r="CO277" i="13" s="1"/>
  <c r="DB277" i="13" a="1"/>
  <c r="DB277" i="13" s="1"/>
  <c r="BK278" i="13" a="1"/>
  <c r="BK278" i="13" s="1"/>
  <c r="BX278" i="13" a="1"/>
  <c r="BX278" i="13" s="1"/>
  <c r="CK278" i="13" a="1"/>
  <c r="CK278" i="13" s="1"/>
  <c r="CX278" i="13" a="1"/>
  <c r="CX278" i="13" s="1"/>
  <c r="BT279" i="13" a="1"/>
  <c r="BT279" i="13" s="1"/>
  <c r="CG279" i="13" a="1"/>
  <c r="CG279" i="13" s="1"/>
  <c r="CT279" i="13" a="1"/>
  <c r="CT279" i="13" s="1"/>
  <c r="BG279" i="13" a="1"/>
  <c r="BG279" i="13" s="1"/>
  <c r="CB279" i="13" a="1"/>
  <c r="CB279" i="13" s="1"/>
  <c r="CO279" i="13" a="1"/>
  <c r="CO279" i="13" s="1"/>
  <c r="DB279" i="13" a="1"/>
  <c r="DB279" i="13" s="1"/>
  <c r="BO279" i="13" a="1"/>
  <c r="BO279" i="13" s="1"/>
  <c r="CK280" i="13" a="1"/>
  <c r="CK280" i="13" s="1"/>
  <c r="CX280" i="13" a="1"/>
  <c r="CX280" i="13" s="1"/>
  <c r="BX280" i="13" a="1"/>
  <c r="BX280" i="13" s="1"/>
  <c r="BK280" i="13" a="1"/>
  <c r="BK280" i="13" s="1"/>
  <c r="CT281" i="13" a="1"/>
  <c r="CT281" i="13" s="1"/>
  <c r="BG281" i="13" a="1"/>
  <c r="BG281" i="13" s="1"/>
  <c r="CG281" i="13" a="1"/>
  <c r="CG281" i="13" s="1"/>
  <c r="BT281" i="13" a="1"/>
  <c r="BT281" i="13" s="1"/>
  <c r="DB281" i="13" a="1"/>
  <c r="DB281" i="13" s="1"/>
  <c r="BO281" i="13" a="1"/>
  <c r="BO281" i="13" s="1"/>
  <c r="CO281" i="13" a="1"/>
  <c r="CO281" i="13" s="1"/>
  <c r="CB281" i="13" a="1"/>
  <c r="CB281" i="13" s="1"/>
  <c r="BK282" i="13" a="1"/>
  <c r="BK282" i="13" s="1"/>
  <c r="BX282" i="13" a="1"/>
  <c r="BX282" i="13" s="1"/>
  <c r="CK282" i="13" a="1"/>
  <c r="CK282" i="13" s="1"/>
  <c r="CX282" i="13" a="1"/>
  <c r="CX282" i="13" s="1"/>
  <c r="BG283" i="13" a="1"/>
  <c r="BG283" i="13" s="1"/>
  <c r="BT283" i="13" a="1"/>
  <c r="BT283" i="13" s="1"/>
  <c r="CG283" i="13" a="1"/>
  <c r="CG283" i="13" s="1"/>
  <c r="CT283" i="13" a="1"/>
  <c r="CT283" i="13" s="1"/>
  <c r="BO283" i="13" a="1"/>
  <c r="BO283" i="13" s="1"/>
  <c r="CB283" i="13" a="1"/>
  <c r="CB283" i="13" s="1"/>
  <c r="CO283" i="13" a="1"/>
  <c r="CO283" i="13" s="1"/>
  <c r="BK284" i="13" a="1"/>
  <c r="BK284" i="13" s="1"/>
  <c r="BX284" i="13" a="1"/>
  <c r="BX284" i="13" s="1"/>
  <c r="CK284" i="13" a="1"/>
  <c r="CK284" i="13" s="1"/>
  <c r="CX284" i="13" a="1"/>
  <c r="CX284" i="13" s="1"/>
  <c r="BT285" i="13" a="1"/>
  <c r="BT285" i="13" s="1"/>
  <c r="BG285" i="13" a="1"/>
  <c r="BG285" i="13" s="1"/>
  <c r="CG285" i="13" a="1"/>
  <c r="CG285" i="13" s="1"/>
  <c r="CT285" i="13" a="1"/>
  <c r="CT285" i="13" s="1"/>
  <c r="CB285" i="13" a="1"/>
  <c r="CB285" i="13" s="1"/>
  <c r="CO285" i="13" a="1"/>
  <c r="CO285" i="13" s="1"/>
  <c r="DB285" i="13" a="1"/>
  <c r="DB285" i="13" s="1"/>
  <c r="BO285" i="13" a="1"/>
  <c r="BO285" i="13" s="1"/>
  <c r="CK286" i="13" a="1"/>
  <c r="CK286" i="13" s="1"/>
  <c r="CX286" i="13" a="1"/>
  <c r="CX286" i="13" s="1"/>
  <c r="BK286" i="13" a="1"/>
  <c r="BK286" i="13" s="1"/>
  <c r="BX286" i="13" a="1"/>
  <c r="BX286" i="13" s="1"/>
  <c r="CT287" i="13" a="1"/>
  <c r="CT287" i="13" s="1"/>
  <c r="BG287" i="13" a="1"/>
  <c r="BG287" i="13" s="1"/>
  <c r="BT287" i="13" a="1"/>
  <c r="BT287" i="13" s="1"/>
  <c r="CG287" i="13" a="1"/>
  <c r="CG287" i="13" s="1"/>
  <c r="DB287" i="13" a="1"/>
  <c r="DB287" i="13" s="1"/>
  <c r="BO287" i="13" a="1"/>
  <c r="BO287" i="13" s="1"/>
  <c r="CB287" i="13" a="1"/>
  <c r="CB287" i="13" s="1"/>
  <c r="CO287" i="13" a="1"/>
  <c r="CO287" i="13" s="1"/>
  <c r="BK288" i="13" a="1"/>
  <c r="BK288" i="13" s="1"/>
  <c r="BX288" i="13" a="1"/>
  <c r="BX288" i="13" s="1"/>
  <c r="CK288" i="13" a="1"/>
  <c r="CK288" i="13" s="1"/>
  <c r="BG289" i="13" a="1"/>
  <c r="BG289" i="13" s="1"/>
  <c r="BT289" i="13" a="1"/>
  <c r="BT289" i="13" s="1"/>
  <c r="CG289" i="13" a="1"/>
  <c r="CG289" i="13" s="1"/>
  <c r="CT289" i="13" a="1"/>
  <c r="CT289" i="13" s="1"/>
  <c r="BO289" i="13" a="1"/>
  <c r="BO289" i="13" s="1"/>
  <c r="CB289" i="13" a="1"/>
  <c r="CB289" i="13" s="1"/>
  <c r="CO289" i="13" a="1"/>
  <c r="CO289" i="13" s="1"/>
  <c r="DB289" i="13" a="1"/>
  <c r="DB289" i="13" s="1"/>
  <c r="BK290" i="13" a="1"/>
  <c r="BK290" i="13" s="1"/>
  <c r="BX290" i="13" a="1"/>
  <c r="BX290" i="13" s="1"/>
  <c r="CK290" i="13" a="1"/>
  <c r="CK290" i="13" s="1"/>
  <c r="CX290" i="13" a="1"/>
  <c r="CX290" i="13" s="1"/>
  <c r="BT291" i="13" a="1"/>
  <c r="BT291" i="13" s="1"/>
  <c r="CG291" i="13" a="1"/>
  <c r="CG291" i="13" s="1"/>
  <c r="CT291" i="13" a="1"/>
  <c r="CT291" i="13" s="1"/>
  <c r="BG291" i="13" a="1"/>
  <c r="BG291" i="13" s="1"/>
  <c r="CB291" i="13" a="1"/>
  <c r="CB291" i="13" s="1"/>
  <c r="CO291" i="13" a="1"/>
  <c r="CO291" i="13" s="1"/>
  <c r="DB291" i="13" a="1"/>
  <c r="DB291" i="13" s="1"/>
  <c r="BO291" i="13" a="1"/>
  <c r="BO291" i="13" s="1"/>
  <c r="CX293" i="13" a="1"/>
  <c r="CX293" i="13" s="1"/>
  <c r="CK293" i="13" a="1"/>
  <c r="CK293" i="13" s="1"/>
  <c r="CG294" i="13" a="1"/>
  <c r="CG294" i="13" s="1"/>
  <c r="BG294" i="13" a="1"/>
  <c r="BG294" i="13" s="1"/>
  <c r="CT294" i="13" a="1"/>
  <c r="CT294" i="13" s="1"/>
  <c r="CO294" i="13" a="1"/>
  <c r="CO294" i="13" s="1"/>
  <c r="BO294" i="13" a="1"/>
  <c r="BO294" i="13" s="1"/>
  <c r="CB294" i="13" a="1"/>
  <c r="CB294" i="13" s="1"/>
  <c r="CX295" i="13" a="1"/>
  <c r="CX295" i="13" s="1"/>
  <c r="CK295" i="13" a="1"/>
  <c r="CK295" i="13" s="1"/>
  <c r="BT296" i="13" a="1"/>
  <c r="BT296" i="13" s="1"/>
  <c r="CG296" i="13" a="1"/>
  <c r="CG296" i="13" s="1"/>
  <c r="BG296" i="13" a="1"/>
  <c r="BG296" i="13" s="1"/>
  <c r="CB296" i="13" a="1"/>
  <c r="CB296" i="13" s="1"/>
  <c r="CO296" i="13" a="1"/>
  <c r="CO296" i="13" s="1"/>
  <c r="BO296" i="13" a="1"/>
  <c r="BO296" i="13" s="1"/>
  <c r="DB296" i="13" a="1"/>
  <c r="DB296" i="13" s="1"/>
  <c r="CK297" i="13" a="1"/>
  <c r="CK297" i="13" s="1"/>
  <c r="CX297" i="13" a="1"/>
  <c r="CX297" i="13" s="1"/>
  <c r="BG298" i="13" a="1"/>
  <c r="BG298" i="13" s="1"/>
  <c r="BT298" i="13" a="1"/>
  <c r="BT298" i="13" s="1"/>
  <c r="CT298" i="13" a="1"/>
  <c r="CT298" i="13" s="1"/>
  <c r="CG298" i="13" a="1"/>
  <c r="CG298" i="13" s="1"/>
  <c r="BO298" i="13" a="1"/>
  <c r="BO298" i="13" s="1"/>
  <c r="CB298" i="13" a="1"/>
  <c r="CB298" i="13" s="1"/>
  <c r="DB298" i="13" a="1"/>
  <c r="DB298" i="13" s="1"/>
  <c r="CO298" i="13" a="1"/>
  <c r="CO298" i="13" s="1"/>
  <c r="CK299" i="13" a="1"/>
  <c r="CK299" i="13" s="1"/>
  <c r="CX299" i="13" a="1"/>
  <c r="CX299" i="13" s="1"/>
  <c r="BG300" i="13" a="1"/>
  <c r="BG300" i="13" s="1"/>
  <c r="CG300" i="13" a="1"/>
  <c r="CG300" i="13" s="1"/>
  <c r="CT300" i="13" a="1"/>
  <c r="CT300" i="13" s="1"/>
  <c r="BO300" i="13" a="1"/>
  <c r="BO300" i="13" s="1"/>
  <c r="CO300" i="13" a="1"/>
  <c r="CO300" i="13" s="1"/>
  <c r="DB300" i="13" a="1"/>
  <c r="DB300" i="13" s="1"/>
  <c r="CX301" i="13" a="1"/>
  <c r="CX301" i="13" s="1"/>
  <c r="CK301" i="13" a="1"/>
  <c r="CK301" i="13" s="1"/>
  <c r="CG302" i="13" a="1"/>
  <c r="CG302" i="13" s="1"/>
  <c r="BG302" i="13" a="1"/>
  <c r="BG302" i="13" s="1"/>
  <c r="BT302" i="13" a="1"/>
  <c r="BT302" i="13" s="1"/>
  <c r="CO302" i="13" a="1"/>
  <c r="CO302" i="13" s="1"/>
  <c r="BO302" i="13" a="1"/>
  <c r="BO302" i="13" s="1"/>
  <c r="CB302" i="13" a="1"/>
  <c r="CB302" i="13" s="1"/>
  <c r="CX303" i="13" a="1"/>
  <c r="CX303" i="13" s="1"/>
  <c r="BT304" i="13" a="1"/>
  <c r="BT304" i="13" s="1"/>
  <c r="CT304" i="13" a="1"/>
  <c r="CT304" i="13" s="1"/>
  <c r="BG304" i="13" a="1"/>
  <c r="BG304" i="13" s="1"/>
  <c r="CG304" i="13" a="1"/>
  <c r="CG304" i="13" s="1"/>
  <c r="CB304" i="13" a="1"/>
  <c r="CB304" i="13" s="1"/>
  <c r="DB304" i="13" a="1"/>
  <c r="DB304" i="13" s="1"/>
  <c r="BO304" i="13" a="1"/>
  <c r="BO304" i="13" s="1"/>
  <c r="CO304" i="13" a="1"/>
  <c r="CO304" i="13" s="1"/>
  <c r="CK305" i="13" a="1"/>
  <c r="CK305" i="13" s="1"/>
  <c r="CX305" i="13" a="1"/>
  <c r="CX305" i="13" s="1"/>
  <c r="BG306" i="13" a="1"/>
  <c r="BG306" i="13" s="1"/>
  <c r="BT306" i="13" a="1"/>
  <c r="BT306" i="13" s="1"/>
  <c r="CT306" i="13" a="1"/>
  <c r="CT306" i="13" s="1"/>
  <c r="BO306" i="13" a="1"/>
  <c r="BO306" i="13" s="1"/>
  <c r="CB306" i="13" a="1"/>
  <c r="CB306" i="13" s="1"/>
  <c r="DB306" i="13" a="1"/>
  <c r="DB306" i="13" s="1"/>
  <c r="CX307" i="13" a="1"/>
  <c r="CX307" i="13" s="1"/>
  <c r="BT308" i="13" a="1"/>
  <c r="BT308" i="13" s="1"/>
  <c r="CG308" i="13" a="1"/>
  <c r="CG308" i="13" s="1"/>
  <c r="CT308" i="13" a="1"/>
  <c r="CT308" i="13" s="1"/>
  <c r="CB308" i="13" a="1"/>
  <c r="CB308" i="13" s="1"/>
  <c r="CO308" i="13" a="1"/>
  <c r="CO308" i="13" s="1"/>
  <c r="DB308" i="13" a="1"/>
  <c r="DB308" i="13" s="1"/>
  <c r="CK309" i="13" a="1"/>
  <c r="CK309" i="13" s="1"/>
  <c r="CX309" i="13" a="1"/>
  <c r="CX309" i="13" s="1"/>
  <c r="BG313" i="13" a="1"/>
  <c r="BG313" i="13" s="1"/>
  <c r="BT313" i="13" a="1"/>
  <c r="BT313" i="13" s="1"/>
  <c r="BO313" i="13" a="1"/>
  <c r="BO313" i="13" s="1"/>
  <c r="CB313" i="13" a="1"/>
  <c r="CB313" i="13" s="1"/>
  <c r="BK314" i="13" a="1"/>
  <c r="BK314" i="13" s="1"/>
  <c r="BX314" i="13" a="1"/>
  <c r="BX314" i="13" s="1"/>
  <c r="CK314" i="13" a="1"/>
  <c r="CK314" i="13" s="1"/>
  <c r="BG315" i="13" a="1"/>
  <c r="BG315" i="13" s="1"/>
  <c r="BT315" i="13" a="1"/>
  <c r="BT315" i="13" s="1"/>
  <c r="CG315" i="13" a="1"/>
  <c r="CG315" i="13" s="1"/>
  <c r="CT315" i="13" a="1"/>
  <c r="CT315" i="13" s="1"/>
  <c r="BO315" i="13" a="1"/>
  <c r="BO315" i="13" s="1"/>
  <c r="CB315" i="13" a="1"/>
  <c r="CB315" i="13" s="1"/>
  <c r="CO315" i="13" a="1"/>
  <c r="CO315" i="13" s="1"/>
  <c r="DB315" i="13" a="1"/>
  <c r="DB315" i="13" s="1"/>
  <c r="BX316" i="13" a="1"/>
  <c r="BX316" i="13" s="1"/>
  <c r="CK316" i="13" a="1"/>
  <c r="CK316" i="13" s="1"/>
  <c r="CX316" i="13" a="1"/>
  <c r="CX316" i="13" s="1"/>
  <c r="CG317" i="13" a="1"/>
  <c r="CG317" i="13" s="1"/>
  <c r="CT317" i="13" a="1"/>
  <c r="CT317" i="13" s="1"/>
  <c r="CO317" i="13" a="1"/>
  <c r="CO317" i="13" s="1"/>
  <c r="DB317" i="13" a="1"/>
  <c r="DB317" i="13" s="1"/>
  <c r="BG321" i="13" a="1"/>
  <c r="BG321" i="13" s="1"/>
  <c r="BT321" i="13" a="1"/>
  <c r="BT321" i="13" s="1"/>
  <c r="BO321" i="13" a="1"/>
  <c r="BO321" i="13" s="1"/>
  <c r="CB321" i="13" a="1"/>
  <c r="CB321" i="13" s="1"/>
  <c r="BK322" i="13" a="1"/>
  <c r="BK322" i="13" s="1"/>
  <c r="BX322" i="13" a="1"/>
  <c r="BX322" i="13" s="1"/>
  <c r="CK322" i="13" a="1"/>
  <c r="CK322" i="13" s="1"/>
  <c r="BG323" i="13" a="1"/>
  <c r="BG323" i="13" s="1"/>
  <c r="BT323" i="13" a="1"/>
  <c r="BT323" i="13" s="1"/>
  <c r="CG323" i="13" a="1"/>
  <c r="CG323" i="13" s="1"/>
  <c r="CT323" i="13" a="1"/>
  <c r="CT323" i="13" s="1"/>
  <c r="BO323" i="13" a="1"/>
  <c r="BO323" i="13" s="1"/>
  <c r="CB323" i="13" a="1"/>
  <c r="CB323" i="13" s="1"/>
  <c r="CO323" i="13" a="1"/>
  <c r="CO323" i="13" s="1"/>
  <c r="DB323" i="13" a="1"/>
  <c r="DB323" i="13" s="1"/>
  <c r="BX324" i="13" a="1"/>
  <c r="BX324" i="13" s="1"/>
  <c r="CK324" i="13" a="1"/>
  <c r="CK324" i="13" s="1"/>
  <c r="CX324" i="13" a="1"/>
  <c r="CX324" i="13" s="1"/>
  <c r="CY324" i="13" a="1"/>
  <c r="CY324" i="13" s="1"/>
  <c r="CI324" i="13" a="1"/>
  <c r="CI324" i="13" s="1"/>
  <c r="BJ324" i="13" a="1"/>
  <c r="BJ324" i="13" s="1"/>
  <c r="BJ323" i="13" a="1"/>
  <c r="BJ323" i="13" s="1"/>
  <c r="DB322" i="13" a="1"/>
  <c r="DB322" i="13" s="1"/>
  <c r="CT322" i="13" a="1"/>
  <c r="CT322" i="13" s="1"/>
  <c r="BU322" i="13" a="1"/>
  <c r="BU322" i="13" s="1"/>
  <c r="BV321" i="13" a="1"/>
  <c r="BV321" i="13" s="1"/>
  <c r="CX320" i="13" a="1"/>
  <c r="CX320" i="13" s="1"/>
  <c r="BQ320" i="13" a="1"/>
  <c r="BQ320" i="13" s="1"/>
  <c r="CJ319" i="13" a="1"/>
  <c r="CJ319" i="13" s="1"/>
  <c r="CJ318" i="13" a="1"/>
  <c r="CJ318" i="13" s="1"/>
  <c r="BK318" i="13" a="1"/>
  <c r="BK318" i="13" s="1"/>
  <c r="CZ317" i="13" a="1"/>
  <c r="CZ317" i="13" s="1"/>
  <c r="CR317" i="13" a="1"/>
  <c r="CR317" i="13" s="1"/>
  <c r="CI316" i="13" a="1"/>
  <c r="CI316" i="13" s="1"/>
  <c r="BJ316" i="13" a="1"/>
  <c r="BJ316" i="13" s="1"/>
  <c r="BJ315" i="13" a="1"/>
  <c r="BJ315" i="13" s="1"/>
  <c r="DB314" i="13" a="1"/>
  <c r="DB314" i="13" s="1"/>
  <c r="CT314" i="13" a="1"/>
  <c r="CT314" i="13" s="1"/>
  <c r="BU314" i="13" a="1"/>
  <c r="BU314" i="13" s="1"/>
  <c r="BV313" i="13" a="1"/>
  <c r="BV313" i="13" s="1"/>
  <c r="CX312" i="13" a="1"/>
  <c r="CX312" i="13" s="1"/>
  <c r="BQ312" i="13" a="1"/>
  <c r="BQ312" i="13" s="1"/>
  <c r="DC311" i="13"/>
  <c r="CV310" i="13" a="1"/>
  <c r="CV310" i="13" s="1"/>
  <c r="BW310" i="13" a="1"/>
  <c r="BW310" i="13" s="1"/>
  <c r="CM309" i="13" a="1"/>
  <c r="CM309" i="13" s="1"/>
  <c r="CE309" i="13" a="1"/>
  <c r="CE309" i="13" s="1"/>
  <c r="CU308" i="13" a="1"/>
  <c r="CU308" i="13" s="1"/>
  <c r="BV308" i="13" a="1"/>
  <c r="BV308" i="13" s="1"/>
  <c r="CU307" i="13" a="1"/>
  <c r="CU307" i="13" s="1"/>
  <c r="CK307" i="13" a="1"/>
  <c r="CK307" i="13" s="1"/>
  <c r="BN307" i="13" a="1"/>
  <c r="BN307" i="13" s="1"/>
  <c r="CG306" i="13" a="1"/>
  <c r="CG306" i="13" s="1"/>
  <c r="BI306" i="13" a="1"/>
  <c r="BI306" i="13" s="1"/>
  <c r="BI305" i="13" a="1"/>
  <c r="BI305" i="13" s="1"/>
  <c r="CD303" i="13" a="1"/>
  <c r="CD303" i="13" s="1"/>
  <c r="BF302" i="13" a="1"/>
  <c r="BF302" i="13" s="1"/>
  <c r="CV301" i="13" a="1"/>
  <c r="CV301" i="13" s="1"/>
  <c r="CS300" i="13" a="1"/>
  <c r="CS300" i="13" s="1"/>
  <c r="CM299" i="13" a="1"/>
  <c r="CM299" i="13" s="1"/>
  <c r="BO299" i="13" a="1"/>
  <c r="BO299" i="13" s="1"/>
  <c r="BY296" i="13" a="1"/>
  <c r="BY296" i="13" s="1"/>
  <c r="BE295" i="13" a="1"/>
  <c r="BE295" i="13" s="1"/>
  <c r="BU294" i="13" a="1"/>
  <c r="BU294" i="13" s="1"/>
  <c r="DC292" i="13"/>
  <c r="CP292" i="13"/>
  <c r="CP273" i="13"/>
  <c r="DC273" i="13"/>
  <c r="CP254" i="13"/>
  <c r="DC235" i="13"/>
  <c r="CP235" i="13"/>
  <c r="CP216" i="13"/>
  <c r="DC216" i="13"/>
  <c r="DC197" i="13"/>
  <c r="CP197" i="13"/>
  <c r="CP178" i="13"/>
  <c r="CP159" i="13"/>
  <c r="CL147" i="13" a="1"/>
  <c r="CL147" i="13" s="1"/>
  <c r="BI145" i="13" a="1"/>
  <c r="BI145" i="13" s="1"/>
  <c r="BO136" i="13" a="1"/>
  <c r="BO136" i="13" s="1"/>
  <c r="CJ144" i="13" a="1"/>
  <c r="CJ144" i="13" s="1"/>
  <c r="BE147" i="13" a="1"/>
  <c r="BE147" i="13" s="1"/>
  <c r="CL143" i="13" a="1"/>
  <c r="CL143" i="13" s="1"/>
  <c r="CN146" i="13" a="1"/>
  <c r="CN146" i="13" s="1"/>
  <c r="BO142" i="13" a="1"/>
  <c r="BO142" i="13" s="1"/>
  <c r="BO146" i="13" a="1"/>
  <c r="BO146" i="13" s="1"/>
  <c r="BG142" i="13" a="1"/>
  <c r="BG142" i="13" s="1"/>
  <c r="BG146" i="13" a="1"/>
  <c r="BG146" i="13" s="1"/>
  <c r="CP152" i="13"/>
  <c r="BN73" i="13" a="1"/>
  <c r="BN73" i="13" s="1"/>
  <c r="CA73" i="13" a="1"/>
  <c r="CA73" i="13" s="1"/>
  <c r="CN73" i="13" a="1"/>
  <c r="CN73" i="13" s="1"/>
  <c r="DA73" i="13" a="1"/>
  <c r="DA73" i="13" s="1"/>
  <c r="BH86" i="13" a="1"/>
  <c r="BH86" i="13" s="1"/>
  <c r="BU86" i="13" a="1"/>
  <c r="BU86" i="13" s="1"/>
  <c r="BO80" i="13" a="1"/>
  <c r="BO80" i="13" s="1"/>
  <c r="CB80" i="13" a="1"/>
  <c r="CB80" i="13" s="1"/>
  <c r="CO80" i="13" a="1"/>
  <c r="CO80" i="13" s="1"/>
  <c r="DB80" i="13" a="1"/>
  <c r="DB80" i="13" s="1"/>
  <c r="BI74" i="13" a="1"/>
  <c r="BI74" i="13" s="1"/>
  <c r="BV74" i="13" a="1"/>
  <c r="BV74" i="13" s="1"/>
  <c r="CI74" i="13" a="1"/>
  <c r="CI74" i="13" s="1"/>
  <c r="CV74" i="13" a="1"/>
  <c r="CV74" i="13" s="1"/>
  <c r="BI108" i="13" a="1"/>
  <c r="BI108" i="13" s="1"/>
  <c r="BV108" i="13" a="1"/>
  <c r="BV108" i="13" s="1"/>
  <c r="CI108" i="13" a="1"/>
  <c r="CI108" i="13" s="1"/>
  <c r="CV108" i="13" a="1"/>
  <c r="CV108" i="13" s="1"/>
  <c r="CG100" i="13" a="1"/>
  <c r="CG100" i="13" s="1"/>
  <c r="CT100" i="13" a="1"/>
  <c r="CT100" i="13" s="1"/>
  <c r="CV94" i="13" a="1"/>
  <c r="CV94" i="13" s="1"/>
  <c r="BI94" i="13" a="1"/>
  <c r="BI94" i="13" s="1"/>
  <c r="BV94" i="13" a="1"/>
  <c r="BV94" i="13" s="1"/>
  <c r="CI94" i="13" a="1"/>
  <c r="CI94" i="13" s="1"/>
  <c r="BS130" i="13" a="1"/>
  <c r="BS130" i="13" s="1"/>
  <c r="BF130" i="13" a="1"/>
  <c r="BF130" i="13" s="1"/>
  <c r="CL144" i="13" a="1"/>
  <c r="CL144" i="13" s="1"/>
  <c r="CY144" i="13" a="1"/>
  <c r="CY144" i="13" s="1"/>
  <c r="BF138" i="13" a="1"/>
  <c r="BF138" i="13" s="1"/>
  <c r="BS138" i="13" a="1"/>
  <c r="BS138" i="13" s="1"/>
  <c r="BL133" i="13" a="1"/>
  <c r="BL133" i="13" s="1"/>
  <c r="CY133" i="13" a="1"/>
  <c r="CY133" i="13" s="1"/>
  <c r="CL133" i="13" a="1"/>
  <c r="CL133" i="13" s="1"/>
  <c r="BY133" i="13" a="1"/>
  <c r="BY133" i="13" s="1"/>
  <c r="CH145" i="13" a="1"/>
  <c r="CH145" i="13" s="1"/>
  <c r="BE143" i="13" a="1"/>
  <c r="BE143" i="13" s="1"/>
  <c r="BQ137" i="13" a="1"/>
  <c r="BQ137" i="13" s="1"/>
  <c r="BM73" i="13" a="1"/>
  <c r="BM73" i="13" s="1"/>
  <c r="BZ73" i="13" a="1"/>
  <c r="BZ73" i="13" s="1"/>
  <c r="CE73" i="13" a="1"/>
  <c r="CE73" i="13" s="1"/>
  <c r="CR73" i="13" a="1"/>
  <c r="CR73" i="13" s="1"/>
  <c r="BH90" i="13" a="1"/>
  <c r="BH90" i="13" s="1"/>
  <c r="BU90" i="13" a="1"/>
  <c r="BU90" i="13" s="1"/>
  <c r="CY89" i="13" a="1"/>
  <c r="CY89" i="13" s="1"/>
  <c r="BY89" i="13" a="1"/>
  <c r="BY89" i="13" s="1"/>
  <c r="BL89" i="13" a="1"/>
  <c r="BL89" i="13" s="1"/>
  <c r="CL89" i="13" a="1"/>
  <c r="CL89" i="13" s="1"/>
  <c r="CQ89" i="13" a="1"/>
  <c r="CQ89" i="13" s="1"/>
  <c r="CD89" i="13" a="1"/>
  <c r="CD89" i="13" s="1"/>
  <c r="BH88" i="13" a="1"/>
  <c r="BH88" i="13" s="1"/>
  <c r="BU88" i="13" a="1"/>
  <c r="BU88" i="13" s="1"/>
  <c r="CY87" i="13" a="1"/>
  <c r="CY87" i="13" s="1"/>
  <c r="BY87" i="13" a="1"/>
  <c r="BY87" i="13" s="1"/>
  <c r="CL87" i="13" a="1"/>
  <c r="CL87" i="13" s="1"/>
  <c r="BL87" i="13" a="1"/>
  <c r="BL87" i="13" s="1"/>
  <c r="CQ87" i="13" a="1"/>
  <c r="CQ87" i="13" s="1"/>
  <c r="CD87" i="13" a="1"/>
  <c r="CD87" i="13" s="1"/>
  <c r="CS86" i="13" a="1"/>
  <c r="CS86" i="13" s="1"/>
  <c r="CF86" i="13" a="1"/>
  <c r="CF86" i="13" s="1"/>
  <c r="BI85" i="13" a="1"/>
  <c r="BI85" i="13" s="1"/>
  <c r="BV85" i="13" a="1"/>
  <c r="BV85" i="13" s="1"/>
  <c r="CI85" i="13" a="1"/>
  <c r="CI85" i="13" s="1"/>
  <c r="CV85" i="13" a="1"/>
  <c r="CV85" i="13" s="1"/>
  <c r="BX84" i="13" a="1"/>
  <c r="BX84" i="13" s="1"/>
  <c r="BK84" i="13" a="1"/>
  <c r="BK84" i="13" s="1"/>
  <c r="CY83" i="13" a="1"/>
  <c r="CY83" i="13" s="1"/>
  <c r="BL83" i="13" a="1"/>
  <c r="BL83" i="13" s="1"/>
  <c r="CL83" i="13" a="1"/>
  <c r="CL83" i="13" s="1"/>
  <c r="BY83" i="13" a="1"/>
  <c r="BY83" i="13" s="1"/>
  <c r="DA82" i="13" a="1"/>
  <c r="DA82" i="13" s="1"/>
  <c r="BN82" i="13" a="1"/>
  <c r="BN82" i="13" s="1"/>
  <c r="CN82" i="13" a="1"/>
  <c r="CN82" i="13" s="1"/>
  <c r="CA82" i="13" a="1"/>
  <c r="CA82" i="13" s="1"/>
  <c r="CS82" i="13" a="1"/>
  <c r="CS82" i="13" s="1"/>
  <c r="CF82" i="13" a="1"/>
  <c r="CF82" i="13" s="1"/>
  <c r="BJ81" i="13" a="1"/>
  <c r="BJ81" i="13" s="1"/>
  <c r="BW81" i="13" a="1"/>
  <c r="BW81" i="13" s="1"/>
  <c r="CN80" i="13" a="1"/>
  <c r="CN80" i="13" s="1"/>
  <c r="DA80" i="13" a="1"/>
  <c r="DA80" i="13" s="1"/>
  <c r="BN80" i="13" a="1"/>
  <c r="BN80" i="13" s="1"/>
  <c r="CA80" i="13" a="1"/>
  <c r="CA80" i="13" s="1"/>
  <c r="CF80" i="13" a="1"/>
  <c r="CF80" i="13" s="1"/>
  <c r="CS80" i="13" a="1"/>
  <c r="CS80" i="13" s="1"/>
  <c r="BJ79" i="13" a="1"/>
  <c r="BJ79" i="13" s="1"/>
  <c r="BW79" i="13" a="1"/>
  <c r="BW79" i="13" s="1"/>
  <c r="BM78" i="13" a="1"/>
  <c r="BM78" i="13" s="1"/>
  <c r="BZ78" i="13" a="1"/>
  <c r="BZ78" i="13" s="1"/>
  <c r="BN77" i="13" a="1"/>
  <c r="BN77" i="13" s="1"/>
  <c r="CA77" i="13" a="1"/>
  <c r="CA77" i="13" s="1"/>
  <c r="CN77" i="13" a="1"/>
  <c r="CN77" i="13" s="1"/>
  <c r="DA77" i="13" a="1"/>
  <c r="DA77" i="13" s="1"/>
  <c r="CD77" i="13" a="1"/>
  <c r="CD77" i="13" s="1"/>
  <c r="CQ77" i="13" a="1"/>
  <c r="CQ77" i="13" s="1"/>
  <c r="BH76" i="13" a="1"/>
  <c r="BH76" i="13" s="1"/>
  <c r="BU76" i="13" a="1"/>
  <c r="BU76" i="13" s="1"/>
  <c r="CL75" i="13" a="1"/>
  <c r="CL75" i="13" s="1"/>
  <c r="CY75" i="13" a="1"/>
  <c r="CY75" i="13" s="1"/>
  <c r="BL75" i="13" a="1"/>
  <c r="BL75" i="13" s="1"/>
  <c r="BY75" i="13" a="1"/>
  <c r="BY75" i="13" s="1"/>
  <c r="CD75" i="13" a="1"/>
  <c r="CD75" i="13" s="1"/>
  <c r="CQ75" i="13" a="1"/>
  <c r="CQ75" i="13" s="1"/>
  <c r="BH74" i="13" a="1"/>
  <c r="BH74" i="13" s="1"/>
  <c r="BU74" i="13" a="1"/>
  <c r="BU74" i="13" s="1"/>
  <c r="BO85" i="13" a="1"/>
  <c r="BO85" i="13" s="1"/>
  <c r="CB85" i="13" a="1"/>
  <c r="CB85" i="13" s="1"/>
  <c r="DB85" i="13" a="1"/>
  <c r="DB85" i="13" s="1"/>
  <c r="CO85" i="13" a="1"/>
  <c r="CO85" i="13" s="1"/>
  <c r="BK92" i="13" a="1"/>
  <c r="BK92" i="13" s="1"/>
  <c r="CK92" i="13" a="1"/>
  <c r="CK92" i="13" s="1"/>
  <c r="CX92" i="13" a="1"/>
  <c r="CX92" i="13" s="1"/>
  <c r="BX92" i="13" a="1"/>
  <c r="BX92" i="13" s="1"/>
  <c r="BL109" i="13" a="1"/>
  <c r="BL109" i="13" s="1"/>
  <c r="BY109" i="13" a="1"/>
  <c r="BY109" i="13" s="1"/>
  <c r="CD109" i="13" a="1"/>
  <c r="CD109" i="13" s="1"/>
  <c r="CQ109" i="13" a="1"/>
  <c r="CQ109" i="13" s="1"/>
  <c r="BU108" i="13" a="1"/>
  <c r="BU108" i="13" s="1"/>
  <c r="BH108" i="13" a="1"/>
  <c r="BH108" i="13" s="1"/>
  <c r="BL107" i="13" a="1"/>
  <c r="BL107" i="13" s="1"/>
  <c r="BY107" i="13" a="1"/>
  <c r="BY107" i="13" s="1"/>
  <c r="CD107" i="13" a="1"/>
  <c r="CD107" i="13" s="1"/>
  <c r="CQ107" i="13" a="1"/>
  <c r="CQ107" i="13" s="1"/>
  <c r="BU106" i="13" a="1"/>
  <c r="BU106" i="13" s="1"/>
  <c r="BH106" i="13" a="1"/>
  <c r="BH106" i="13" s="1"/>
  <c r="CF104" i="13" a="1"/>
  <c r="CF104" i="13" s="1"/>
  <c r="CS104" i="13" a="1"/>
  <c r="CS104" i="13" s="1"/>
  <c r="BJ101" i="13" a="1"/>
  <c r="BJ101" i="13" s="1"/>
  <c r="BW101" i="13" a="1"/>
  <c r="BW101" i="13" s="1"/>
  <c r="CA100" i="13" a="1"/>
  <c r="CA100" i="13" s="1"/>
  <c r="CN100" i="13" a="1"/>
  <c r="CN100" i="13" s="1"/>
  <c r="DA100" i="13" a="1"/>
  <c r="DA100" i="13" s="1"/>
  <c r="BN100" i="13" a="1"/>
  <c r="BN100" i="13" s="1"/>
  <c r="CF100" i="13" a="1"/>
  <c r="CF100" i="13" s="1"/>
  <c r="CS100" i="13" a="1"/>
  <c r="CS100" i="13" s="1"/>
  <c r="BJ99" i="13" a="1"/>
  <c r="BJ99" i="13" s="1"/>
  <c r="BW99" i="13" a="1"/>
  <c r="BW99" i="13" s="1"/>
  <c r="CA98" i="13" a="1"/>
  <c r="CA98" i="13" s="1"/>
  <c r="CN98" i="13" a="1"/>
  <c r="CN98" i="13" s="1"/>
  <c r="BN98" i="13" a="1"/>
  <c r="BN98" i="13" s="1"/>
  <c r="DA98" i="13" a="1"/>
  <c r="DA98" i="13" s="1"/>
  <c r="CF98" i="13" a="1"/>
  <c r="CF98" i="13" s="1"/>
  <c r="CS98" i="13" a="1"/>
  <c r="CS98" i="13" s="1"/>
  <c r="BI97" i="13" a="1"/>
  <c r="BI97" i="13" s="1"/>
  <c r="CI97" i="13" a="1"/>
  <c r="CI97" i="13" s="1"/>
  <c r="CV97" i="13" a="1"/>
  <c r="CV97" i="13" s="1"/>
  <c r="BV97" i="13" a="1"/>
  <c r="BV97" i="13" s="1"/>
  <c r="BW96" i="13" a="1"/>
  <c r="BW96" i="13" s="1"/>
  <c r="BJ96" i="13" a="1"/>
  <c r="BJ96" i="13" s="1"/>
  <c r="BY95" i="13" a="1"/>
  <c r="BY95" i="13" s="1"/>
  <c r="BL95" i="13" a="1"/>
  <c r="BL95" i="13" s="1"/>
  <c r="CD95" i="13" a="1"/>
  <c r="CD95" i="13" s="1"/>
  <c r="CQ95" i="13" a="1"/>
  <c r="CQ95" i="13" s="1"/>
  <c r="BH94" i="13" a="1"/>
  <c r="BH94" i="13" s="1"/>
  <c r="BU94" i="13" a="1"/>
  <c r="BU94" i="13" s="1"/>
  <c r="BY93" i="13" a="1"/>
  <c r="BY93" i="13" s="1"/>
  <c r="BL93" i="13" a="1"/>
  <c r="BL93" i="13" s="1"/>
  <c r="CD93" i="13" a="1"/>
  <c r="CD93" i="13" s="1"/>
  <c r="CQ93" i="13" a="1"/>
  <c r="CQ93" i="13" s="1"/>
  <c r="BU105" i="13" a="1"/>
  <c r="BU105" i="13" s="1"/>
  <c r="BH105" i="13" a="1"/>
  <c r="BH105" i="13" s="1"/>
  <c r="CV104" i="13" a="1"/>
  <c r="CV104" i="13" s="1"/>
  <c r="BI104" i="13" a="1"/>
  <c r="BI104" i="13" s="1"/>
  <c r="CI104" i="13" a="1"/>
  <c r="CI104" i="13" s="1"/>
  <c r="BV104" i="13" a="1"/>
  <c r="BV104" i="13" s="1"/>
  <c r="BK102" i="13" a="1"/>
  <c r="BK102" i="13" s="1"/>
  <c r="CK102" i="13" a="1"/>
  <c r="CK102" i="13" s="1"/>
  <c r="CX102" i="13" a="1"/>
  <c r="CX102" i="13" s="1"/>
  <c r="BX102" i="13" a="1"/>
  <c r="BX102" i="13" s="1"/>
  <c r="BJ103" i="13" a="1"/>
  <c r="BJ103" i="13" s="1"/>
  <c r="BW103" i="13" a="1"/>
  <c r="BW103" i="13" s="1"/>
  <c r="BG130" i="13" a="1"/>
  <c r="BG130" i="13" s="1"/>
  <c r="BT130" i="13" a="1"/>
  <c r="BT130" i="13" s="1"/>
  <c r="BO130" i="13" a="1"/>
  <c r="BO130" i="13" s="1"/>
  <c r="DB130" i="13" a="1"/>
  <c r="DB130" i="13" s="1"/>
  <c r="CO130" i="13" a="1"/>
  <c r="CO130" i="13" s="1"/>
  <c r="CU147" i="13" a="1"/>
  <c r="CU147" i="13" s="1"/>
  <c r="BU147" i="13" a="1"/>
  <c r="BU147" i="13" s="1"/>
  <c r="BO145" i="13" a="1"/>
  <c r="BO145" i="13" s="1"/>
  <c r="CB145" i="13" a="1"/>
  <c r="CB145" i="13" s="1"/>
  <c r="DB145" i="13" a="1"/>
  <c r="DB145" i="13" s="1"/>
  <c r="BG145" i="13" a="1"/>
  <c r="BG145" i="13" s="1"/>
  <c r="BT145" i="13" a="1"/>
  <c r="BT145" i="13" s="1"/>
  <c r="BO143" i="13" a="1"/>
  <c r="BO143" i="13" s="1"/>
  <c r="CB143" i="13" a="1"/>
  <c r="CB143" i="13" s="1"/>
  <c r="DB143" i="13" a="1"/>
  <c r="DB143" i="13" s="1"/>
  <c r="BG143" i="13" a="1"/>
  <c r="BG143" i="13" s="1"/>
  <c r="BT143" i="13" a="1"/>
  <c r="BT143" i="13" s="1"/>
  <c r="CN141" i="13" a="1"/>
  <c r="CN141" i="13" s="1"/>
  <c r="DA141" i="13" a="1"/>
  <c r="DA141" i="13" s="1"/>
  <c r="BD141" i="13" a="1"/>
  <c r="BD141" i="13" s="1"/>
  <c r="BQ141" i="13" a="1"/>
  <c r="BQ141" i="13" s="1"/>
  <c r="BE140" i="13" a="1"/>
  <c r="BE140" i="13" s="1"/>
  <c r="BR140" i="13" a="1"/>
  <c r="BR140" i="13" s="1"/>
  <c r="BI139" i="13" a="1"/>
  <c r="BI139" i="13" s="1"/>
  <c r="BV139" i="13" a="1"/>
  <c r="BV139" i="13" s="1"/>
  <c r="CM138" i="13" a="1"/>
  <c r="CM138" i="13" s="1"/>
  <c r="CZ138" i="13" a="1"/>
  <c r="CZ138" i="13" s="1"/>
  <c r="BE138" i="13" a="1"/>
  <c r="BE138" i="13" s="1"/>
  <c r="BI137" i="13" a="1"/>
  <c r="BI137" i="13" s="1"/>
  <c r="BV137" i="13" a="1"/>
  <c r="BV137" i="13" s="1"/>
  <c r="CM136" i="13" a="1"/>
  <c r="CM136" i="13" s="1"/>
  <c r="CZ136" i="13" a="1"/>
  <c r="CZ136" i="13" s="1"/>
  <c r="BE136" i="13" a="1"/>
  <c r="BE136" i="13" s="1"/>
  <c r="BH135" i="13" a="1"/>
  <c r="BH135" i="13" s="1"/>
  <c r="BU135" i="13" a="1"/>
  <c r="BU135" i="13" s="1"/>
  <c r="CH135" i="13" a="1"/>
  <c r="CH135" i="13" s="1"/>
  <c r="BI134" i="13" a="1"/>
  <c r="BI134" i="13" s="1"/>
  <c r="BV134" i="13" a="1"/>
  <c r="BV134" i="13" s="1"/>
  <c r="CK133" i="13" a="1"/>
  <c r="CK133" i="13" s="1"/>
  <c r="CX133" i="13" a="1"/>
  <c r="CX133" i="13" s="1"/>
  <c r="DB132" i="13" a="1"/>
  <c r="DB132" i="13" s="1"/>
  <c r="CB132" i="13" a="1"/>
  <c r="CB132" i="13" s="1"/>
  <c r="BO132" i="13" a="1"/>
  <c r="BO132" i="13" s="1"/>
  <c r="CO132" i="13" a="1"/>
  <c r="CO132" i="13" s="1"/>
  <c r="BG132" i="13" a="1"/>
  <c r="BG132" i="13" s="1"/>
  <c r="BT132" i="13" a="1"/>
  <c r="BT132" i="13" s="1"/>
  <c r="CX131" i="13" a="1"/>
  <c r="CX131" i="13" s="1"/>
  <c r="CP148" i="13"/>
  <c r="CO145" i="13" a="1"/>
  <c r="CO145" i="13" s="1"/>
  <c r="BF142" i="13" a="1"/>
  <c r="BF142" i="13" s="1"/>
  <c r="BE141" i="13" a="1"/>
  <c r="BE141" i="13" s="1"/>
  <c r="BY140" i="13" a="1"/>
  <c r="BY140" i="13" s="1"/>
  <c r="CH139" i="13" a="1"/>
  <c r="CH139" i="13" s="1"/>
  <c r="CU135" i="13" a="1"/>
  <c r="CU135" i="13" s="1"/>
  <c r="CB130" i="13" a="1"/>
  <c r="CB130" i="13" s="1"/>
  <c r="BI90" i="13" a="1"/>
  <c r="BI90" i="13" s="1"/>
  <c r="CV90" i="13" a="1"/>
  <c r="CV90" i="13" s="1"/>
  <c r="CI90" i="13" a="1"/>
  <c r="CI90" i="13" s="1"/>
  <c r="BV90" i="13" a="1"/>
  <c r="BV90" i="13" s="1"/>
  <c r="BZ87" i="13" a="1"/>
  <c r="BZ87" i="13" s="1"/>
  <c r="BM87" i="13" a="1"/>
  <c r="BM87" i="13" s="1"/>
  <c r="CG82" i="13" a="1"/>
  <c r="CG82" i="13" s="1"/>
  <c r="CT82" i="13" a="1"/>
  <c r="CT82" i="13" s="1"/>
  <c r="CE77" i="13" a="1"/>
  <c r="CE77" i="13" s="1"/>
  <c r="CR77" i="13" a="1"/>
  <c r="CR77" i="13" s="1"/>
  <c r="BW92" i="13" a="1"/>
  <c r="BW92" i="13" s="1"/>
  <c r="BJ92" i="13" a="1"/>
  <c r="BJ92" i="13" s="1"/>
  <c r="BI106" i="13" a="1"/>
  <c r="BI106" i="13" s="1"/>
  <c r="BV106" i="13" a="1"/>
  <c r="BV106" i="13" s="1"/>
  <c r="CI106" i="13" a="1"/>
  <c r="CI106" i="13" s="1"/>
  <c r="CV106" i="13" a="1"/>
  <c r="CV106" i="13" s="1"/>
  <c r="CX99" i="13" a="1"/>
  <c r="CX99" i="13" s="1"/>
  <c r="BK99" i="13" a="1"/>
  <c r="BK99" i="13" s="1"/>
  <c r="BX99" i="13" a="1"/>
  <c r="BX99" i="13" s="1"/>
  <c r="CK99" i="13" a="1"/>
  <c r="CK99" i="13" s="1"/>
  <c r="CE95" i="13" a="1"/>
  <c r="CE95" i="13" s="1"/>
  <c r="CR95" i="13" a="1"/>
  <c r="CR95" i="13" s="1"/>
  <c r="BI105" i="13" a="1"/>
  <c r="BI105" i="13" s="1"/>
  <c r="CV105" i="13" a="1"/>
  <c r="CV105" i="13" s="1"/>
  <c r="BV105" i="13" a="1"/>
  <c r="BV105" i="13" s="1"/>
  <c r="CI105" i="13" a="1"/>
  <c r="CI105" i="13" s="1"/>
  <c r="BV103" i="13" a="1"/>
  <c r="BV103" i="13" s="1"/>
  <c r="BI103" i="13" a="1"/>
  <c r="BI103" i="13" s="1"/>
  <c r="CI103" i="13" a="1"/>
  <c r="CI103" i="13" s="1"/>
  <c r="CV103" i="13" a="1"/>
  <c r="CV103" i="13" s="1"/>
  <c r="CL142" i="13" a="1"/>
  <c r="CL142" i="13" s="1"/>
  <c r="CY142" i="13" a="1"/>
  <c r="CY142" i="13" s="1"/>
  <c r="BF136" i="13" a="1"/>
  <c r="BF136" i="13" s="1"/>
  <c r="BS136" i="13" a="1"/>
  <c r="BS136" i="13" s="1"/>
  <c r="BQ131" i="13" a="1"/>
  <c r="BQ131" i="13" s="1"/>
  <c r="BD131" i="13" a="1"/>
  <c r="BD131" i="13" s="1"/>
  <c r="CY137" i="13" a="1"/>
  <c r="CY137" i="13" s="1"/>
  <c r="CL73" i="13" a="1"/>
  <c r="CL73" i="13" s="1"/>
  <c r="CY73" i="13" a="1"/>
  <c r="CY73" i="13" s="1"/>
  <c r="BL73" i="13" a="1"/>
  <c r="BL73" i="13" s="1"/>
  <c r="BY73" i="13" a="1"/>
  <c r="BY73" i="13" s="1"/>
  <c r="CB90" i="13" a="1"/>
  <c r="CB90" i="13" s="1"/>
  <c r="CO90" i="13" a="1"/>
  <c r="CO90" i="13" s="1"/>
  <c r="BO90" i="13" a="1"/>
  <c r="BO90" i="13" s="1"/>
  <c r="DB90" i="13" a="1"/>
  <c r="DB90" i="13" s="1"/>
  <c r="CG90" i="13" a="1"/>
  <c r="CG90" i="13" s="1"/>
  <c r="CT90" i="13" a="1"/>
  <c r="CT90" i="13" s="1"/>
  <c r="BK89" i="13" a="1"/>
  <c r="BK89" i="13" s="1"/>
  <c r="BX89" i="13" a="1"/>
  <c r="BX89" i="13" s="1"/>
  <c r="CB88" i="13" a="1"/>
  <c r="CB88" i="13" s="1"/>
  <c r="CO88" i="13" a="1"/>
  <c r="CO88" i="13" s="1"/>
  <c r="DB88" i="13" a="1"/>
  <c r="DB88" i="13" s="1"/>
  <c r="BO88" i="13" a="1"/>
  <c r="BO88" i="13" s="1"/>
  <c r="CG88" i="13" a="1"/>
  <c r="CG88" i="13" s="1"/>
  <c r="CT88" i="13" a="1"/>
  <c r="CT88" i="13" s="1"/>
  <c r="BK87" i="13" a="1"/>
  <c r="BK87" i="13" s="1"/>
  <c r="BX87" i="13" a="1"/>
  <c r="BX87" i="13" s="1"/>
  <c r="DA86" i="13" a="1"/>
  <c r="DA86" i="13" s="1"/>
  <c r="CA86" i="13" a="1"/>
  <c r="CA86" i="13" s="1"/>
  <c r="CN86" i="13" a="1"/>
  <c r="CN86" i="13" s="1"/>
  <c r="BN86" i="13" a="1"/>
  <c r="BN86" i="13" s="1"/>
  <c r="CR86" i="13" a="1"/>
  <c r="CR86" i="13" s="1"/>
  <c r="CE86" i="13" a="1"/>
  <c r="CE86" i="13" s="1"/>
  <c r="BH85" i="13" a="1"/>
  <c r="BH85" i="13" s="1"/>
  <c r="BU85" i="13" a="1"/>
  <c r="BU85" i="13" s="1"/>
  <c r="BJ84" i="13" a="1"/>
  <c r="BJ84" i="13" s="1"/>
  <c r="BW84" i="13" a="1"/>
  <c r="BW84" i="13" s="1"/>
  <c r="BK83" i="13" a="1"/>
  <c r="BK83" i="13" s="1"/>
  <c r="BX83" i="13" a="1"/>
  <c r="BX83" i="13" s="1"/>
  <c r="BM82" i="13" a="1"/>
  <c r="BM82" i="13" s="1"/>
  <c r="BZ82" i="13" a="1"/>
  <c r="BZ82" i="13" s="1"/>
  <c r="CE82" i="13" a="1"/>
  <c r="CE82" i="13" s="1"/>
  <c r="CR82" i="13" a="1"/>
  <c r="CR82" i="13" s="1"/>
  <c r="BI81" i="13" a="1"/>
  <c r="BI81" i="13" s="1"/>
  <c r="BV81" i="13" a="1"/>
  <c r="BV81" i="13" s="1"/>
  <c r="CI81" i="13" a="1"/>
  <c r="CI81" i="13" s="1"/>
  <c r="CV81" i="13" a="1"/>
  <c r="CV81" i="13" s="1"/>
  <c r="BM80" i="13" a="1"/>
  <c r="BM80" i="13" s="1"/>
  <c r="BZ80" i="13" a="1"/>
  <c r="BZ80" i="13" s="1"/>
  <c r="CE80" i="13" a="1"/>
  <c r="CE80" i="13" s="1"/>
  <c r="CR80" i="13" a="1"/>
  <c r="CR80" i="13" s="1"/>
  <c r="BI79" i="13" a="1"/>
  <c r="BI79" i="13" s="1"/>
  <c r="BV79" i="13" a="1"/>
  <c r="BV79" i="13" s="1"/>
  <c r="CI79" i="13" a="1"/>
  <c r="CI79" i="13" s="1"/>
  <c r="CV79" i="13" a="1"/>
  <c r="CV79" i="13" s="1"/>
  <c r="BL78" i="13" a="1"/>
  <c r="BL78" i="13" s="1"/>
  <c r="BY78" i="13" a="1"/>
  <c r="BY78" i="13" s="1"/>
  <c r="CL78" i="13" a="1"/>
  <c r="CL78" i="13" s="1"/>
  <c r="CY78" i="13" a="1"/>
  <c r="CY78" i="13" s="1"/>
  <c r="BM77" i="13" a="1"/>
  <c r="BM77" i="13" s="1"/>
  <c r="BZ77" i="13" a="1"/>
  <c r="BZ77" i="13" s="1"/>
  <c r="BO76" i="13" a="1"/>
  <c r="BO76" i="13" s="1"/>
  <c r="CB76" i="13" a="1"/>
  <c r="CB76" i="13" s="1"/>
  <c r="CO76" i="13" a="1"/>
  <c r="CO76" i="13" s="1"/>
  <c r="DB76" i="13" a="1"/>
  <c r="DB76" i="13" s="1"/>
  <c r="CG76" i="13" a="1"/>
  <c r="CG76" i="13" s="1"/>
  <c r="CT76" i="13" a="1"/>
  <c r="CT76" i="13" s="1"/>
  <c r="BK75" i="13" a="1"/>
  <c r="BK75" i="13" s="1"/>
  <c r="BX75" i="13" a="1"/>
  <c r="BX75" i="13" s="1"/>
  <c r="BO74" i="13" a="1"/>
  <c r="BO74" i="13" s="1"/>
  <c r="CB74" i="13" a="1"/>
  <c r="CB74" i="13" s="1"/>
  <c r="CO74" i="13" a="1"/>
  <c r="CO74" i="13" s="1"/>
  <c r="DB74" i="13" a="1"/>
  <c r="DB74" i="13" s="1"/>
  <c r="CG74" i="13" a="1"/>
  <c r="CG74" i="13" s="1"/>
  <c r="CT74" i="13" a="1"/>
  <c r="CT74" i="13" s="1"/>
  <c r="CD92" i="13" a="1"/>
  <c r="CD92" i="13" s="1"/>
  <c r="CQ92" i="13" a="1"/>
  <c r="CQ92" i="13" s="1"/>
  <c r="BL92" i="13" a="1"/>
  <c r="BL92" i="13" s="1"/>
  <c r="BY92" i="13" a="1"/>
  <c r="BY92" i="13" s="1"/>
  <c r="BK109" i="13" a="1"/>
  <c r="BK109" i="13" s="1"/>
  <c r="BX109" i="13" a="1"/>
  <c r="BX109" i="13" s="1"/>
  <c r="CK109" i="13" a="1"/>
  <c r="CK109" i="13" s="1"/>
  <c r="CX109" i="13" a="1"/>
  <c r="CX109" i="13" s="1"/>
  <c r="BO108" i="13" a="1"/>
  <c r="BO108" i="13" s="1"/>
  <c r="DB108" i="13" a="1"/>
  <c r="DB108" i="13" s="1"/>
  <c r="CB108" i="13" a="1"/>
  <c r="CB108" i="13" s="1"/>
  <c r="CO108" i="13" a="1"/>
  <c r="CO108" i="13" s="1"/>
  <c r="CT108" i="13" a="1"/>
  <c r="CT108" i="13" s="1"/>
  <c r="CG108" i="13" a="1"/>
  <c r="CG108" i="13" s="1"/>
  <c r="BK107" i="13" a="1"/>
  <c r="BK107" i="13" s="1"/>
  <c r="BX107" i="13" a="1"/>
  <c r="BX107" i="13" s="1"/>
  <c r="CK107" i="13" a="1"/>
  <c r="CK107" i="13" s="1"/>
  <c r="CX107" i="13" a="1"/>
  <c r="CX107" i="13" s="1"/>
  <c r="BO106" i="13" a="1"/>
  <c r="BO106" i="13" s="1"/>
  <c r="DB106" i="13" a="1"/>
  <c r="DB106" i="13" s="1"/>
  <c r="CB106" i="13" a="1"/>
  <c r="CB106" i="13" s="1"/>
  <c r="CO106" i="13" a="1"/>
  <c r="CO106" i="13" s="1"/>
  <c r="CT106" i="13" a="1"/>
  <c r="CT106" i="13" s="1"/>
  <c r="CG106" i="13" a="1"/>
  <c r="CG106" i="13" s="1"/>
  <c r="CR104" i="13" a="1"/>
  <c r="CR104" i="13" s="1"/>
  <c r="CE104" i="13" a="1"/>
  <c r="CE104" i="13" s="1"/>
  <c r="BI101" i="13" a="1"/>
  <c r="BI101" i="13" s="1"/>
  <c r="CI101" i="13" a="1"/>
  <c r="CI101" i="13" s="1"/>
  <c r="BV101" i="13" a="1"/>
  <c r="BV101" i="13" s="1"/>
  <c r="CV101" i="13" a="1"/>
  <c r="CV101" i="13" s="1"/>
  <c r="CZ100" i="13" a="1"/>
  <c r="CZ100" i="13" s="1"/>
  <c r="BM100" i="13" a="1"/>
  <c r="BM100" i="13" s="1"/>
  <c r="BZ100" i="13" a="1"/>
  <c r="BZ100" i="13" s="1"/>
  <c r="CM100" i="13" a="1"/>
  <c r="CM100" i="13" s="1"/>
  <c r="CR100" i="13" a="1"/>
  <c r="CR100" i="13" s="1"/>
  <c r="CE100" i="13" a="1"/>
  <c r="CE100" i="13" s="1"/>
  <c r="BI99" i="13" a="1"/>
  <c r="BI99" i="13" s="1"/>
  <c r="CI99" i="13" a="1"/>
  <c r="CI99" i="13" s="1"/>
  <c r="CV99" i="13" a="1"/>
  <c r="CV99" i="13" s="1"/>
  <c r="BV99" i="13" a="1"/>
  <c r="BV99" i="13" s="1"/>
  <c r="CZ98" i="13" a="1"/>
  <c r="CZ98" i="13" s="1"/>
  <c r="BM98" i="13" a="1"/>
  <c r="BM98" i="13" s="1"/>
  <c r="BZ98" i="13" a="1"/>
  <c r="BZ98" i="13" s="1"/>
  <c r="CM98" i="13" a="1"/>
  <c r="CM98" i="13" s="1"/>
  <c r="CR98" i="13" a="1"/>
  <c r="CR98" i="13" s="1"/>
  <c r="CE98" i="13" a="1"/>
  <c r="CE98" i="13" s="1"/>
  <c r="BU97" i="13" a="1"/>
  <c r="BU97" i="13" s="1"/>
  <c r="BH97" i="13" a="1"/>
  <c r="BH97" i="13" s="1"/>
  <c r="CV96" i="13" a="1"/>
  <c r="CV96" i="13" s="1"/>
  <c r="BI96" i="13" a="1"/>
  <c r="BI96" i="13" s="1"/>
  <c r="CI96" i="13" a="1"/>
  <c r="CI96" i="13" s="1"/>
  <c r="BV96" i="13" a="1"/>
  <c r="BV96" i="13" s="1"/>
  <c r="CX95" i="13" a="1"/>
  <c r="CX95" i="13" s="1"/>
  <c r="BK95" i="13" a="1"/>
  <c r="BK95" i="13" s="1"/>
  <c r="BX95" i="13" a="1"/>
  <c r="BX95" i="13" s="1"/>
  <c r="CK95" i="13" a="1"/>
  <c r="CK95" i="13" s="1"/>
  <c r="BO94" i="13" a="1"/>
  <c r="BO94" i="13" s="1"/>
  <c r="CO94" i="13" a="1"/>
  <c r="CO94" i="13" s="1"/>
  <c r="DB94" i="13" a="1"/>
  <c r="DB94" i="13" s="1"/>
  <c r="CB94" i="13" a="1"/>
  <c r="CB94" i="13" s="1"/>
  <c r="CG94" i="13" a="1"/>
  <c r="CG94" i="13" s="1"/>
  <c r="CT94" i="13" a="1"/>
  <c r="CT94" i="13" s="1"/>
  <c r="CX93" i="13" a="1"/>
  <c r="CX93" i="13" s="1"/>
  <c r="BK93" i="13" a="1"/>
  <c r="BK93" i="13" s="1"/>
  <c r="BX93" i="13" a="1"/>
  <c r="BX93" i="13" s="1"/>
  <c r="CK93" i="13" a="1"/>
  <c r="CK93" i="13" s="1"/>
  <c r="DB105" i="13" a="1"/>
  <c r="DB105" i="13" s="1"/>
  <c r="BO105" i="13" a="1"/>
  <c r="BO105" i="13" s="1"/>
  <c r="CO105" i="13" a="1"/>
  <c r="CO105" i="13" s="1"/>
  <c r="CB105" i="13" a="1"/>
  <c r="CB105" i="13" s="1"/>
  <c r="CT105" i="13" a="1"/>
  <c r="CT105" i="13" s="1"/>
  <c r="CG105" i="13" a="1"/>
  <c r="CG105" i="13" s="1"/>
  <c r="BU104" i="13" a="1"/>
  <c r="BU104" i="13" s="1"/>
  <c r="BH104" i="13" a="1"/>
  <c r="BH104" i="13" s="1"/>
  <c r="BL102" i="13" a="1"/>
  <c r="BL102" i="13" s="1"/>
  <c r="BY102" i="13" a="1"/>
  <c r="BY102" i="13" s="1"/>
  <c r="BK103" i="13" a="1"/>
  <c r="BK103" i="13" s="1"/>
  <c r="CX103" i="13" a="1"/>
  <c r="CX103" i="13" s="1"/>
  <c r="BX103" i="13" a="1"/>
  <c r="BX103" i="13" s="1"/>
  <c r="CK103" i="13" a="1"/>
  <c r="CK103" i="13" s="1"/>
  <c r="CH130" i="13" a="1"/>
  <c r="CH130" i="13" s="1"/>
  <c r="CU130" i="13" a="1"/>
  <c r="CU130" i="13" s="1"/>
  <c r="BU130" i="13" a="1"/>
  <c r="BU130" i="13" s="1"/>
  <c r="BH130" i="13" a="1"/>
  <c r="BH130" i="13" s="1"/>
  <c r="BO147" i="13" a="1"/>
  <c r="BO147" i="13" s="1"/>
  <c r="CB147" i="13" a="1"/>
  <c r="CB147" i="13" s="1"/>
  <c r="DB147" i="13" a="1"/>
  <c r="DB147" i="13" s="1"/>
  <c r="BG147" i="13" a="1"/>
  <c r="BG147" i="13" s="1"/>
  <c r="BT147" i="13" a="1"/>
  <c r="BT147" i="13" s="1"/>
  <c r="CW146" i="13" a="1"/>
  <c r="CW146" i="13" s="1"/>
  <c r="CN145" i="13" a="1"/>
  <c r="CN145" i="13" s="1"/>
  <c r="DA145" i="13" a="1"/>
  <c r="DA145" i="13" s="1"/>
  <c r="CW144" i="13" a="1"/>
  <c r="CW144" i="13" s="1"/>
  <c r="CN143" i="13" a="1"/>
  <c r="CN143" i="13" s="1"/>
  <c r="DA143" i="13" a="1"/>
  <c r="DA143" i="13" s="1"/>
  <c r="CW142" i="13" a="1"/>
  <c r="CW142" i="13" s="1"/>
  <c r="DA140" i="13" a="1"/>
  <c r="DA140" i="13" s="1"/>
  <c r="BQ140" i="13" a="1"/>
  <c r="BQ140" i="13" s="1"/>
  <c r="BD140" i="13" a="1"/>
  <c r="BD140" i="13" s="1"/>
  <c r="BY138" i="13" a="1"/>
  <c r="BY138" i="13" s="1"/>
  <c r="CL138" i="13" a="1"/>
  <c r="CL138" i="13" s="1"/>
  <c r="BQ138" i="13" a="1"/>
  <c r="BQ138" i="13" s="1"/>
  <c r="BH137" i="13" a="1"/>
  <c r="BH137" i="13" s="1"/>
  <c r="BU137" i="13" a="1"/>
  <c r="BU137" i="13" s="1"/>
  <c r="CH137" i="13" a="1"/>
  <c r="CH137" i="13" s="1"/>
  <c r="CU137" i="13" a="1"/>
  <c r="CU137" i="13" s="1"/>
  <c r="BY136" i="13" a="1"/>
  <c r="BY136" i="13" s="1"/>
  <c r="CL136" i="13" a="1"/>
  <c r="CL136" i="13" s="1"/>
  <c r="BL136" i="13" a="1"/>
  <c r="BL136" i="13" s="1"/>
  <c r="BQ136" i="13" a="1"/>
  <c r="BQ136" i="13" s="1"/>
  <c r="BE135" i="13" a="1"/>
  <c r="BE135" i="13" s="1"/>
  <c r="BU134" i="13" a="1"/>
  <c r="BU134" i="13" s="1"/>
  <c r="CH134" i="13" a="1"/>
  <c r="CH134" i="13" s="1"/>
  <c r="CU134" i="13" a="1"/>
  <c r="CU134" i="13" s="1"/>
  <c r="CJ133" i="13" a="1"/>
  <c r="CJ133" i="13" s="1"/>
  <c r="CW133" i="13" a="1"/>
  <c r="CW133" i="13" s="1"/>
  <c r="DA132" i="13" a="1"/>
  <c r="DA132" i="13" s="1"/>
  <c r="CN132" i="13" a="1"/>
  <c r="CN132" i="13" s="1"/>
  <c r="BF132" i="13" a="1"/>
  <c r="BF132" i="13" s="1"/>
  <c r="BS132" i="13" a="1"/>
  <c r="BS132" i="13" s="1"/>
  <c r="CJ131" i="13" a="1"/>
  <c r="CJ131" i="13" s="1"/>
  <c r="CW131" i="13" a="1"/>
  <c r="CW131" i="13" s="1"/>
  <c r="CZ147" i="13" a="1"/>
  <c r="CZ147" i="13" s="1"/>
  <c r="DB146" i="13" a="1"/>
  <c r="DB146" i="13" s="1"/>
  <c r="CX144" i="13" a="1"/>
  <c r="CX144" i="13" s="1"/>
  <c r="BY144" i="13" a="1"/>
  <c r="BY144" i="13" s="1"/>
  <c r="CZ143" i="13" a="1"/>
  <c r="CZ143" i="13" s="1"/>
  <c r="BS143" i="13" a="1"/>
  <c r="BS143" i="13" s="1"/>
  <c r="DB142" i="13" a="1"/>
  <c r="DB142" i="13" s="1"/>
  <c r="BL138" i="13" a="1"/>
  <c r="BL138" i="13" s="1"/>
  <c r="CB136" i="13" a="1"/>
  <c r="CB136" i="13" s="1"/>
  <c r="BH134" i="13" a="1"/>
  <c r="BH134" i="13" s="1"/>
  <c r="CE89" i="13" a="1"/>
  <c r="CE89" i="13" s="1"/>
  <c r="CR89" i="13" a="1"/>
  <c r="CR89" i="13" s="1"/>
  <c r="BJ85" i="13" a="1"/>
  <c r="BJ85" i="13" s="1"/>
  <c r="BW85" i="13" a="1"/>
  <c r="BW85" i="13" s="1"/>
  <c r="BK79" i="13" a="1"/>
  <c r="BK79" i="13" s="1"/>
  <c r="BX79" i="13" a="1"/>
  <c r="BX79" i="13" s="1"/>
  <c r="CE75" i="13" a="1"/>
  <c r="CE75" i="13" s="1"/>
  <c r="CR75" i="13" a="1"/>
  <c r="CR75" i="13" s="1"/>
  <c r="BM107" i="13" a="1"/>
  <c r="BM107" i="13" s="1"/>
  <c r="CZ107" i="13" a="1"/>
  <c r="CZ107" i="13" s="1"/>
  <c r="BZ107" i="13" a="1"/>
  <c r="BZ107" i="13" s="1"/>
  <c r="CM107" i="13" a="1"/>
  <c r="CM107" i="13" s="1"/>
  <c r="BO100" i="13" a="1"/>
  <c r="BO100" i="13" s="1"/>
  <c r="CO100" i="13" a="1"/>
  <c r="CO100" i="13" s="1"/>
  <c r="DB100" i="13" a="1"/>
  <c r="DB100" i="13" s="1"/>
  <c r="CB100" i="13" a="1"/>
  <c r="CB100" i="13" s="1"/>
  <c r="CG98" i="13" a="1"/>
  <c r="CG98" i="13" s="1"/>
  <c r="CT98" i="13" a="1"/>
  <c r="CT98" i="13" s="1"/>
  <c r="CE93" i="13" a="1"/>
  <c r="CE93" i="13" s="1"/>
  <c r="CR93" i="13" a="1"/>
  <c r="CR93" i="13" s="1"/>
  <c r="CN130" i="13" a="1"/>
  <c r="CN130" i="13" s="1"/>
  <c r="DA130" i="13" a="1"/>
  <c r="DA130" i="13" s="1"/>
  <c r="CW134" i="13" a="1"/>
  <c r="CW134" i="13" s="1"/>
  <c r="CJ134" i="13" a="1"/>
  <c r="CJ134" i="13" s="1"/>
  <c r="BK73" i="13" a="1"/>
  <c r="BK73" i="13" s="1"/>
  <c r="BX73" i="13" a="1"/>
  <c r="BX73" i="13" s="1"/>
  <c r="BJ89" i="13" a="1"/>
  <c r="BJ89" i="13" s="1"/>
  <c r="BW89" i="13" a="1"/>
  <c r="BW89" i="13" s="1"/>
  <c r="BJ87" i="13" a="1"/>
  <c r="BJ87" i="13" s="1"/>
  <c r="BW87" i="13" a="1"/>
  <c r="BW87" i="13" s="1"/>
  <c r="CD86" i="13" a="1"/>
  <c r="CD86" i="13" s="1"/>
  <c r="CQ86" i="13" a="1"/>
  <c r="CQ86" i="13" s="1"/>
  <c r="BJ83" i="13" a="1"/>
  <c r="BJ83" i="13" s="1"/>
  <c r="BW83" i="13" a="1"/>
  <c r="BW83" i="13" s="1"/>
  <c r="BL80" i="13" a="1"/>
  <c r="BL80" i="13" s="1"/>
  <c r="BY80" i="13" a="1"/>
  <c r="BY80" i="13" s="1"/>
  <c r="CL80" i="13" a="1"/>
  <c r="CL80" i="13" s="1"/>
  <c r="CY80" i="13" a="1"/>
  <c r="CY80" i="13" s="1"/>
  <c r="BH79" i="13" a="1"/>
  <c r="BH79" i="13" s="1"/>
  <c r="BU79" i="13" a="1"/>
  <c r="BU79" i="13" s="1"/>
  <c r="CN76" i="13" a="1"/>
  <c r="CN76" i="13" s="1"/>
  <c r="DA76" i="13" a="1"/>
  <c r="DA76" i="13" s="1"/>
  <c r="BN76" i="13" a="1"/>
  <c r="BN76" i="13" s="1"/>
  <c r="CA76" i="13" a="1"/>
  <c r="CA76" i="13" s="1"/>
  <c r="BJ75" i="13" a="1"/>
  <c r="BJ75" i="13" s="1"/>
  <c r="BW75" i="13" a="1"/>
  <c r="BW75" i="13" s="1"/>
  <c r="CR92" i="13" a="1"/>
  <c r="CR92" i="13" s="1"/>
  <c r="CE92" i="13" a="1"/>
  <c r="CE92" i="13" s="1"/>
  <c r="CF108" i="13" a="1"/>
  <c r="CF108" i="13" s="1"/>
  <c r="CS108" i="13" a="1"/>
  <c r="CS108" i="13" s="1"/>
  <c r="BL98" i="13" a="1"/>
  <c r="BL98" i="13" s="1"/>
  <c r="BY98" i="13" a="1"/>
  <c r="BY98" i="13" s="1"/>
  <c r="BI142" i="13" a="1"/>
  <c r="BI142" i="13" s="1"/>
  <c r="BV142" i="13" a="1"/>
  <c r="BV142" i="13" s="1"/>
  <c r="CY141" i="13" a="1"/>
  <c r="CY141" i="13" s="1"/>
  <c r="BL141" i="13" a="1"/>
  <c r="BL141" i="13" s="1"/>
  <c r="BY141" i="13" a="1"/>
  <c r="BY141" i="13" s="1"/>
  <c r="BO139" i="13" a="1"/>
  <c r="BO139" i="13" s="1"/>
  <c r="CO139" i="13" a="1"/>
  <c r="CO139" i="13" s="1"/>
  <c r="BG139" i="13" a="1"/>
  <c r="BG139" i="13" s="1"/>
  <c r="BT139" i="13" a="1"/>
  <c r="BT139" i="13" s="1"/>
  <c r="BO137" i="13" a="1"/>
  <c r="BO137" i="13" s="1"/>
  <c r="CO137" i="13" a="1"/>
  <c r="CO137" i="13" s="1"/>
  <c r="DB137" i="13" a="1"/>
  <c r="DB137" i="13" s="1"/>
  <c r="CB137" i="13" a="1"/>
  <c r="CB137" i="13" s="1"/>
  <c r="CN135" i="13" a="1"/>
  <c r="CN135" i="13" s="1"/>
  <c r="DA135" i="13" a="1"/>
  <c r="DA135" i="13" s="1"/>
  <c r="BV133" i="13" a="1"/>
  <c r="BV133" i="13" s="1"/>
  <c r="BV131" i="13" a="1"/>
  <c r="BV131" i="13" s="1"/>
  <c r="BI131" i="13" a="1"/>
  <c r="BI131" i="13" s="1"/>
  <c r="CK146" i="13" a="1"/>
  <c r="CK146" i="13" s="1"/>
  <c r="BL146" i="13" a="1"/>
  <c r="BL146" i="13" s="1"/>
  <c r="BD146" i="13" a="1"/>
  <c r="BD146" i="13" s="1"/>
  <c r="CM145" i="13" a="1"/>
  <c r="CM145" i="13" s="1"/>
  <c r="BF145" i="13" a="1"/>
  <c r="BF145" i="13" s="1"/>
  <c r="CO144" i="13" a="1"/>
  <c r="CO144" i="13" s="1"/>
  <c r="CK142" i="13" a="1"/>
  <c r="CK142" i="13" s="1"/>
  <c r="BL142" i="13" a="1"/>
  <c r="BL142" i="13" s="1"/>
  <c r="BD142" i="13" a="1"/>
  <c r="BD142" i="13" s="1"/>
  <c r="CU139" i="13" a="1"/>
  <c r="CU139" i="13" s="1"/>
  <c r="CB139" i="13" a="1"/>
  <c r="CB139" i="13" s="1"/>
  <c r="CF73" i="13" a="1"/>
  <c r="CF73" i="13" s="1"/>
  <c r="CS73" i="13" a="1"/>
  <c r="CS73" i="13" s="1"/>
  <c r="CE87" i="13" a="1"/>
  <c r="CE87" i="13" s="1"/>
  <c r="CR87" i="13" a="1"/>
  <c r="CR87" i="13" s="1"/>
  <c r="BK81" i="13" a="1"/>
  <c r="BK81" i="13" s="1"/>
  <c r="BX81" i="13" a="1"/>
  <c r="BX81" i="13" s="1"/>
  <c r="BI76" i="13" a="1"/>
  <c r="BI76" i="13" s="1"/>
  <c r="BV76" i="13" a="1"/>
  <c r="BV76" i="13" s="1"/>
  <c r="CI76" i="13" a="1"/>
  <c r="CI76" i="13" s="1"/>
  <c r="CV76" i="13" a="1"/>
  <c r="CV76" i="13" s="1"/>
  <c r="BM109" i="13" a="1"/>
  <c r="BM109" i="13" s="1"/>
  <c r="CZ109" i="13" a="1"/>
  <c r="CZ109" i="13" s="1"/>
  <c r="BZ109" i="13" a="1"/>
  <c r="BZ109" i="13" s="1"/>
  <c r="CM109" i="13" a="1"/>
  <c r="CM109" i="13" s="1"/>
  <c r="CX101" i="13" a="1"/>
  <c r="CX101" i="13" s="1"/>
  <c r="BK101" i="13" a="1"/>
  <c r="BK101" i="13" s="1"/>
  <c r="BX101" i="13" a="1"/>
  <c r="BX101" i="13" s="1"/>
  <c r="CK101" i="13" a="1"/>
  <c r="CK101" i="13" s="1"/>
  <c r="BK96" i="13" a="1"/>
  <c r="BK96" i="13" s="1"/>
  <c r="CK96" i="13" a="1"/>
  <c r="CK96" i="13" s="1"/>
  <c r="CX96" i="13" a="1"/>
  <c r="CX96" i="13" s="1"/>
  <c r="BX96" i="13" a="1"/>
  <c r="BX96" i="13" s="1"/>
  <c r="BW104" i="13" a="1"/>
  <c r="BW104" i="13" s="1"/>
  <c r="BJ104" i="13" a="1"/>
  <c r="BJ104" i="13" s="1"/>
  <c r="CU145" i="13" a="1"/>
  <c r="CU145" i="13" s="1"/>
  <c r="BU145" i="13" a="1"/>
  <c r="BU145" i="13" s="1"/>
  <c r="CU143" i="13" a="1"/>
  <c r="CU143" i="13" s="1"/>
  <c r="BU143" i="13" a="1"/>
  <c r="BU143" i="13" s="1"/>
  <c r="CJ139" i="13" a="1"/>
  <c r="CJ139" i="13" s="1"/>
  <c r="CW139" i="13" a="1"/>
  <c r="CW139" i="13" s="1"/>
  <c r="BI135" i="13" a="1"/>
  <c r="BI135" i="13" s="1"/>
  <c r="BV135" i="13" a="1"/>
  <c r="BV135" i="13" s="1"/>
  <c r="BY131" i="13" a="1"/>
  <c r="BY131" i="13" s="1"/>
  <c r="CL131" i="13" a="1"/>
  <c r="CL131" i="13" s="1"/>
  <c r="BL131" i="13" a="1"/>
  <c r="BL131" i="13" s="1"/>
  <c r="CY131" i="13" a="1"/>
  <c r="CY131" i="13" s="1"/>
  <c r="CS90" i="13" a="1"/>
  <c r="CS90" i="13" s="1"/>
  <c r="CF90" i="13" a="1"/>
  <c r="CF90" i="13" s="1"/>
  <c r="CS88" i="13" a="1"/>
  <c r="CS88" i="13" s="1"/>
  <c r="CF88" i="13" a="1"/>
  <c r="CF88" i="13" s="1"/>
  <c r="CF85" i="13" a="1"/>
  <c r="CF85" i="13" s="1"/>
  <c r="CS85" i="13" a="1"/>
  <c r="CS85" i="13" s="1"/>
  <c r="BL82" i="13" a="1"/>
  <c r="BL82" i="13" s="1"/>
  <c r="BY82" i="13" a="1"/>
  <c r="BY82" i="13" s="1"/>
  <c r="CL82" i="13" a="1"/>
  <c r="CL82" i="13" s="1"/>
  <c r="CY82" i="13" a="1"/>
  <c r="CY82" i="13" s="1"/>
  <c r="BH81" i="13" a="1"/>
  <c r="BH81" i="13" s="1"/>
  <c r="BU81" i="13" a="1"/>
  <c r="BU81" i="13" s="1"/>
  <c r="CD80" i="13" a="1"/>
  <c r="CD80" i="13" s="1"/>
  <c r="CQ80" i="13" a="1"/>
  <c r="CQ80" i="13" s="1"/>
  <c r="CL77" i="13" a="1"/>
  <c r="CL77" i="13" s="1"/>
  <c r="CY77" i="13" a="1"/>
  <c r="CY77" i="13" s="1"/>
  <c r="BL77" i="13" a="1"/>
  <c r="BL77" i="13" s="1"/>
  <c r="BY77" i="13" a="1"/>
  <c r="BY77" i="13" s="1"/>
  <c r="CF76" i="13" a="1"/>
  <c r="CF76" i="13" s="1"/>
  <c r="CS76" i="13" a="1"/>
  <c r="CS76" i="13" s="1"/>
  <c r="CN74" i="13" a="1"/>
  <c r="CN74" i="13" s="1"/>
  <c r="DA74" i="13" a="1"/>
  <c r="DA74" i="13" s="1"/>
  <c r="BN74" i="13" a="1"/>
  <c r="BN74" i="13" s="1"/>
  <c r="CA74" i="13" a="1"/>
  <c r="CA74" i="13" s="1"/>
  <c r="CZ92" i="13" a="1"/>
  <c r="CZ92" i="13" s="1"/>
  <c r="BM92" i="13" a="1"/>
  <c r="BM92" i="13" s="1"/>
  <c r="BZ92" i="13" a="1"/>
  <c r="BZ92" i="13" s="1"/>
  <c r="CM92" i="13" a="1"/>
  <c r="CM92" i="13" s="1"/>
  <c r="BW109" i="13" a="1"/>
  <c r="BW109" i="13" s="1"/>
  <c r="BJ109" i="13" a="1"/>
  <c r="BJ109" i="13" s="1"/>
  <c r="BW107" i="13" a="1"/>
  <c r="BW107" i="13" s="1"/>
  <c r="BJ107" i="13" a="1"/>
  <c r="BJ107" i="13" s="1"/>
  <c r="CN106" i="13" a="1"/>
  <c r="CN106" i="13" s="1"/>
  <c r="DA106" i="13" a="1"/>
  <c r="DA106" i="13" s="1"/>
  <c r="BN106" i="13" a="1"/>
  <c r="BN106" i="13" s="1"/>
  <c r="CA106" i="13" a="1"/>
  <c r="CA106" i="13" s="1"/>
  <c r="CF106" i="13" a="1"/>
  <c r="CF106" i="13" s="1"/>
  <c r="CS106" i="13" a="1"/>
  <c r="CS106" i="13" s="1"/>
  <c r="CD104" i="13" a="1"/>
  <c r="CD104" i="13" s="1"/>
  <c r="CQ104" i="13" a="1"/>
  <c r="CQ104" i="13" s="1"/>
  <c r="BU101" i="13" a="1"/>
  <c r="BU101" i="13" s="1"/>
  <c r="BH101" i="13" a="1"/>
  <c r="BH101" i="13" s="1"/>
  <c r="CD100" i="13" a="1"/>
  <c r="CD100" i="13" s="1"/>
  <c r="CQ100" i="13" a="1"/>
  <c r="CQ100" i="13" s="1"/>
  <c r="BU99" i="13" a="1"/>
  <c r="BU99" i="13" s="1"/>
  <c r="BH99" i="13" a="1"/>
  <c r="BH99" i="13" s="1"/>
  <c r="CD98" i="13" a="1"/>
  <c r="CD98" i="13" s="1"/>
  <c r="CQ98" i="13" a="1"/>
  <c r="CQ98" i="13" s="1"/>
  <c r="CE97" i="13" a="1"/>
  <c r="CE97" i="13" s="1"/>
  <c r="CR97" i="13" a="1"/>
  <c r="CR97" i="13" s="1"/>
  <c r="BH96" i="13" a="1"/>
  <c r="BH96" i="13" s="1"/>
  <c r="BU96" i="13" a="1"/>
  <c r="BU96" i="13" s="1"/>
  <c r="BJ95" i="13" a="1"/>
  <c r="BJ95" i="13" s="1"/>
  <c r="BW95" i="13" a="1"/>
  <c r="BW95" i="13" s="1"/>
  <c r="CA94" i="13" a="1"/>
  <c r="CA94" i="13" s="1"/>
  <c r="CN94" i="13" a="1"/>
  <c r="CN94" i="13" s="1"/>
  <c r="DA94" i="13" a="1"/>
  <c r="DA94" i="13" s="1"/>
  <c r="BN94" i="13" a="1"/>
  <c r="BN94" i="13" s="1"/>
  <c r="CF94" i="13" a="1"/>
  <c r="CF94" i="13" s="1"/>
  <c r="CS94" i="13" a="1"/>
  <c r="CS94" i="13" s="1"/>
  <c r="BJ93" i="13" a="1"/>
  <c r="BJ93" i="13" s="1"/>
  <c r="BW93" i="13" a="1"/>
  <c r="BW93" i="13" s="1"/>
  <c r="CA105" i="13" a="1"/>
  <c r="CA105" i="13" s="1"/>
  <c r="CN105" i="13" a="1"/>
  <c r="CN105" i="13" s="1"/>
  <c r="BN105" i="13" a="1"/>
  <c r="BN105" i="13" s="1"/>
  <c r="DA105" i="13" a="1"/>
  <c r="DA105" i="13" s="1"/>
  <c r="BO104" i="13" a="1"/>
  <c r="BO104" i="13" s="1"/>
  <c r="DB104" i="13" a="1"/>
  <c r="DB104" i="13" s="1"/>
  <c r="CO104" i="13" a="1"/>
  <c r="CO104" i="13" s="1"/>
  <c r="CB104" i="13" a="1"/>
  <c r="CB104" i="13" s="1"/>
  <c r="CT104" i="13" a="1"/>
  <c r="CT104" i="13" s="1"/>
  <c r="CG104" i="13" a="1"/>
  <c r="CG104" i="13" s="1"/>
  <c r="CZ102" i="13" a="1"/>
  <c r="CZ102" i="13" s="1"/>
  <c r="BM102" i="13" a="1"/>
  <c r="BM102" i="13" s="1"/>
  <c r="BZ102" i="13" a="1"/>
  <c r="BZ102" i="13" s="1"/>
  <c r="CM102" i="13" a="1"/>
  <c r="CM102" i="13" s="1"/>
  <c r="BY103" i="13" a="1"/>
  <c r="BY103" i="13" s="1"/>
  <c r="BL103" i="13" a="1"/>
  <c r="BL103" i="13" s="1"/>
  <c r="BI130" i="13" a="1"/>
  <c r="BI130" i="13" s="1"/>
  <c r="BV130" i="13" a="1"/>
  <c r="BV130" i="13" s="1"/>
  <c r="CN147" i="13" a="1"/>
  <c r="CN147" i="13" s="1"/>
  <c r="DA147" i="13" a="1"/>
  <c r="DA147" i="13" s="1"/>
  <c r="BI146" i="13" a="1"/>
  <c r="BI146" i="13" s="1"/>
  <c r="BV146" i="13" a="1"/>
  <c r="BV146" i="13" s="1"/>
  <c r="CM140" i="13" a="1"/>
  <c r="CM140" i="13" s="1"/>
  <c r="CZ140" i="13" a="1"/>
  <c r="CZ140" i="13" s="1"/>
  <c r="BE134" i="13" a="1"/>
  <c r="BE134" i="13" s="1"/>
  <c r="BR134" i="13" a="1"/>
  <c r="BR134" i="13" s="1"/>
  <c r="BE132" i="13" a="1"/>
  <c r="BE132" i="13" s="1"/>
  <c r="BR132" i="13" a="1"/>
  <c r="BR132" i="13" s="1"/>
  <c r="BJ73" i="13" a="1"/>
  <c r="BJ73" i="13" s="1"/>
  <c r="BW73" i="13" a="1"/>
  <c r="BW73" i="13" s="1"/>
  <c r="BM90" i="13" a="1"/>
  <c r="BM90" i="13" s="1"/>
  <c r="BZ90" i="13" a="1"/>
  <c r="BZ90" i="13" s="1"/>
  <c r="CE90" i="13" a="1"/>
  <c r="CE90" i="13" s="1"/>
  <c r="CR90" i="13" a="1"/>
  <c r="CR90" i="13" s="1"/>
  <c r="BV89" i="13" a="1"/>
  <c r="BV89" i="13" s="1"/>
  <c r="CI89" i="13" a="1"/>
  <c r="CI89" i="13" s="1"/>
  <c r="CV89" i="13" a="1"/>
  <c r="CV89" i="13" s="1"/>
  <c r="BI89" i="13" a="1"/>
  <c r="BI89" i="13" s="1"/>
  <c r="BM88" i="13" a="1"/>
  <c r="BM88" i="13" s="1"/>
  <c r="BZ88" i="13" a="1"/>
  <c r="BZ88" i="13" s="1"/>
  <c r="CR88" i="13" a="1"/>
  <c r="CR88" i="13" s="1"/>
  <c r="CE88" i="13" a="1"/>
  <c r="CE88" i="13" s="1"/>
  <c r="BV87" i="13" a="1"/>
  <c r="BV87" i="13" s="1"/>
  <c r="CI87" i="13" a="1"/>
  <c r="CI87" i="13" s="1"/>
  <c r="CV87" i="13" a="1"/>
  <c r="CV87" i="13" s="1"/>
  <c r="BI87" i="13" a="1"/>
  <c r="BI87" i="13" s="1"/>
  <c r="BL86" i="13" a="1"/>
  <c r="BL86" i="13" s="1"/>
  <c r="BY86" i="13" a="1"/>
  <c r="BY86" i="13" s="1"/>
  <c r="CL86" i="13" a="1"/>
  <c r="CL86" i="13" s="1"/>
  <c r="CY86" i="13" a="1"/>
  <c r="CY86" i="13" s="1"/>
  <c r="BN85" i="13" a="1"/>
  <c r="BN85" i="13" s="1"/>
  <c r="CA85" i="13" a="1"/>
  <c r="CA85" i="13" s="1"/>
  <c r="CN85" i="13" a="1"/>
  <c r="CN85" i="13" s="1"/>
  <c r="DA85" i="13" a="1"/>
  <c r="DA85" i="13" s="1"/>
  <c r="CE85" i="13" a="1"/>
  <c r="CE85" i="13" s="1"/>
  <c r="CR85" i="13" a="1"/>
  <c r="CR85" i="13" s="1"/>
  <c r="BH84" i="13" a="1"/>
  <c r="BH84" i="13" s="1"/>
  <c r="BU84" i="13" a="1"/>
  <c r="BU84" i="13" s="1"/>
  <c r="BV83" i="13" a="1"/>
  <c r="BV83" i="13" s="1"/>
  <c r="CI83" i="13" a="1"/>
  <c r="CI83" i="13" s="1"/>
  <c r="BI83" i="13" a="1"/>
  <c r="BI83" i="13" s="1"/>
  <c r="CV83" i="13" a="1"/>
  <c r="CV83" i="13" s="1"/>
  <c r="BX82" i="13" a="1"/>
  <c r="BX82" i="13" s="1"/>
  <c r="BK82" i="13" a="1"/>
  <c r="BK82" i="13" s="1"/>
  <c r="BO81" i="13" a="1"/>
  <c r="BO81" i="13" s="1"/>
  <c r="CB81" i="13" a="1"/>
  <c r="CB81" i="13" s="1"/>
  <c r="CO81" i="13" a="1"/>
  <c r="CO81" i="13" s="1"/>
  <c r="DB81" i="13" a="1"/>
  <c r="DB81" i="13" s="1"/>
  <c r="CG81" i="13" a="1"/>
  <c r="CG81" i="13" s="1"/>
  <c r="CT81" i="13" a="1"/>
  <c r="CT81" i="13" s="1"/>
  <c r="BK80" i="13" a="1"/>
  <c r="BK80" i="13" s="1"/>
  <c r="BX80" i="13" a="1"/>
  <c r="BX80" i="13" s="1"/>
  <c r="BO79" i="13" a="1"/>
  <c r="BO79" i="13" s="1"/>
  <c r="CB79" i="13" a="1"/>
  <c r="CB79" i="13" s="1"/>
  <c r="CO79" i="13" a="1"/>
  <c r="CO79" i="13" s="1"/>
  <c r="DB79" i="13" a="1"/>
  <c r="DB79" i="13" s="1"/>
  <c r="CG79" i="13" a="1"/>
  <c r="CG79" i="13" s="1"/>
  <c r="CT79" i="13" a="1"/>
  <c r="CT79" i="13" s="1"/>
  <c r="BJ78" i="13" a="1"/>
  <c r="BJ78" i="13" s="1"/>
  <c r="BW78" i="13" a="1"/>
  <c r="BW78" i="13" s="1"/>
  <c r="BK77" i="13" a="1"/>
  <c r="BK77" i="13" s="1"/>
  <c r="BX77" i="13" a="1"/>
  <c r="BX77" i="13" s="1"/>
  <c r="BM76" i="13" a="1"/>
  <c r="BM76" i="13" s="1"/>
  <c r="BZ76" i="13" a="1"/>
  <c r="BZ76" i="13" s="1"/>
  <c r="CE76" i="13" a="1"/>
  <c r="CE76" i="13" s="1"/>
  <c r="CR76" i="13" a="1"/>
  <c r="CR76" i="13" s="1"/>
  <c r="BI75" i="13" a="1"/>
  <c r="BI75" i="13" s="1"/>
  <c r="BV75" i="13" a="1"/>
  <c r="BV75" i="13" s="1"/>
  <c r="CI75" i="13" a="1"/>
  <c r="CI75" i="13" s="1"/>
  <c r="CV75" i="13" a="1"/>
  <c r="CV75" i="13" s="1"/>
  <c r="BM74" i="13" a="1"/>
  <c r="BM74" i="13" s="1"/>
  <c r="BZ74" i="13" a="1"/>
  <c r="BZ74" i="13" s="1"/>
  <c r="CE74" i="13" a="1"/>
  <c r="CE74" i="13" s="1"/>
  <c r="CR74" i="13" a="1"/>
  <c r="CR74" i="13" s="1"/>
  <c r="CF92" i="13" a="1"/>
  <c r="CF92" i="13" s="1"/>
  <c r="CS92" i="13" a="1"/>
  <c r="CS92" i="13" s="1"/>
  <c r="CA92" i="13" a="1"/>
  <c r="CA92" i="13" s="1"/>
  <c r="CN92" i="13" a="1"/>
  <c r="CN92" i="13" s="1"/>
  <c r="DA92" i="13" a="1"/>
  <c r="DA92" i="13" s="1"/>
  <c r="BN92" i="13" a="1"/>
  <c r="BN92" i="13" s="1"/>
  <c r="BI109" i="13" a="1"/>
  <c r="BI109" i="13" s="1"/>
  <c r="CV109" i="13" a="1"/>
  <c r="CV109" i="13" s="1"/>
  <c r="BV109" i="13" a="1"/>
  <c r="BV109" i="13" s="1"/>
  <c r="CI109" i="13" a="1"/>
  <c r="CI109" i="13" s="1"/>
  <c r="BM108" i="13" a="1"/>
  <c r="BM108" i="13" s="1"/>
  <c r="CM108" i="13" a="1"/>
  <c r="CM108" i="13" s="1"/>
  <c r="CZ108" i="13" a="1"/>
  <c r="CZ108" i="13" s="1"/>
  <c r="CE108" i="13" a="1"/>
  <c r="CE108" i="13" s="1"/>
  <c r="CR108" i="13" a="1"/>
  <c r="CR108" i="13" s="1"/>
  <c r="BI107" i="13" a="1"/>
  <c r="BI107" i="13" s="1"/>
  <c r="CV107" i="13" a="1"/>
  <c r="CV107" i="13" s="1"/>
  <c r="BV107" i="13" a="1"/>
  <c r="BV107" i="13" s="1"/>
  <c r="CI107" i="13" a="1"/>
  <c r="CI107" i="13" s="1"/>
  <c r="BM106" i="13" a="1"/>
  <c r="BM106" i="13" s="1"/>
  <c r="BZ106" i="13" a="1"/>
  <c r="BZ106" i="13" s="1"/>
  <c r="CM106" i="13" a="1"/>
  <c r="CM106" i="13" s="1"/>
  <c r="CZ106" i="13" a="1"/>
  <c r="CZ106" i="13" s="1"/>
  <c r="CE106" i="13" a="1"/>
  <c r="CE106" i="13" s="1"/>
  <c r="CR106" i="13" a="1"/>
  <c r="CR106" i="13" s="1"/>
  <c r="DB101" i="13" a="1"/>
  <c r="DB101" i="13" s="1"/>
  <c r="BO101" i="13" a="1"/>
  <c r="BO101" i="13" s="1"/>
  <c r="CO101" i="13" a="1"/>
  <c r="CO101" i="13" s="1"/>
  <c r="CB101" i="13" a="1"/>
  <c r="CB101" i="13" s="1"/>
  <c r="CT101" i="13" a="1"/>
  <c r="CT101" i="13" s="1"/>
  <c r="CG101" i="13" a="1"/>
  <c r="CG101" i="13" s="1"/>
  <c r="BK100" i="13" a="1"/>
  <c r="BK100" i="13" s="1"/>
  <c r="CK100" i="13" a="1"/>
  <c r="CK100" i="13" s="1"/>
  <c r="CX100" i="13" a="1"/>
  <c r="CX100" i="13" s="1"/>
  <c r="BX100" i="13" a="1"/>
  <c r="BX100" i="13" s="1"/>
  <c r="DB99" i="13" a="1"/>
  <c r="DB99" i="13" s="1"/>
  <c r="BO99" i="13" a="1"/>
  <c r="BO99" i="13" s="1"/>
  <c r="CB99" i="13" a="1"/>
  <c r="CB99" i="13" s="1"/>
  <c r="CO99" i="13" a="1"/>
  <c r="CO99" i="13" s="1"/>
  <c r="CT99" i="13" a="1"/>
  <c r="CT99" i="13" s="1"/>
  <c r="CG99" i="13" a="1"/>
  <c r="CG99" i="13" s="1"/>
  <c r="BK98" i="13" a="1"/>
  <c r="BK98" i="13" s="1"/>
  <c r="CK98" i="13" a="1"/>
  <c r="CK98" i="13" s="1"/>
  <c r="CX98" i="13" a="1"/>
  <c r="CX98" i="13" s="1"/>
  <c r="BX98" i="13" a="1"/>
  <c r="BX98" i="13" s="1"/>
  <c r="BN97" i="13" a="1"/>
  <c r="BN97" i="13" s="1"/>
  <c r="CA97" i="13" a="1"/>
  <c r="CA97" i="13" s="1"/>
  <c r="CN97" i="13" a="1"/>
  <c r="CN97" i="13" s="1"/>
  <c r="DA97" i="13" a="1"/>
  <c r="DA97" i="13" s="1"/>
  <c r="CD97" i="13" a="1"/>
  <c r="CD97" i="13" s="1"/>
  <c r="CQ97" i="13" a="1"/>
  <c r="CQ97" i="13" s="1"/>
  <c r="CR96" i="13" a="1"/>
  <c r="CR96" i="13" s="1"/>
  <c r="CE96" i="13" a="1"/>
  <c r="CE96" i="13" s="1"/>
  <c r="BI95" i="13" a="1"/>
  <c r="BI95" i="13" s="1"/>
  <c r="CI95" i="13" a="1"/>
  <c r="CI95" i="13" s="1"/>
  <c r="CV95" i="13" a="1"/>
  <c r="CV95" i="13" s="1"/>
  <c r="BV95" i="13" a="1"/>
  <c r="BV95" i="13" s="1"/>
  <c r="CZ94" i="13" a="1"/>
  <c r="CZ94" i="13" s="1"/>
  <c r="BM94" i="13" a="1"/>
  <c r="BM94" i="13" s="1"/>
  <c r="CM94" i="13" a="1"/>
  <c r="CM94" i="13" s="1"/>
  <c r="BZ94" i="13" a="1"/>
  <c r="BZ94" i="13" s="1"/>
  <c r="CR94" i="13" a="1"/>
  <c r="CR94" i="13" s="1"/>
  <c r="CE94" i="13" a="1"/>
  <c r="CE94" i="13" s="1"/>
  <c r="BI93" i="13" a="1"/>
  <c r="BI93" i="13" s="1"/>
  <c r="CI93" i="13" a="1"/>
  <c r="CI93" i="13" s="1"/>
  <c r="CV93" i="13" a="1"/>
  <c r="CV93" i="13" s="1"/>
  <c r="BV93" i="13" a="1"/>
  <c r="BV93" i="13" s="1"/>
  <c r="BM105" i="13" a="1"/>
  <c r="BM105" i="13" s="1"/>
  <c r="CZ105" i="13" a="1"/>
  <c r="CZ105" i="13" s="1"/>
  <c r="CM105" i="13" a="1"/>
  <c r="CM105" i="13" s="1"/>
  <c r="BZ105" i="13" a="1"/>
  <c r="BZ105" i="13" s="1"/>
  <c r="CA104" i="13" a="1"/>
  <c r="CA104" i="13" s="1"/>
  <c r="CN104" i="13" a="1"/>
  <c r="CN104" i="13" s="1"/>
  <c r="DA104" i="13" a="1"/>
  <c r="DA104" i="13" s="1"/>
  <c r="BN104" i="13" a="1"/>
  <c r="BN104" i="13" s="1"/>
  <c r="CD102" i="13" a="1"/>
  <c r="CD102" i="13" s="1"/>
  <c r="CQ102" i="13" a="1"/>
  <c r="CQ102" i="13" s="1"/>
  <c r="CA102" i="13" a="1"/>
  <c r="CA102" i="13" s="1"/>
  <c r="CN102" i="13" a="1"/>
  <c r="CN102" i="13" s="1"/>
  <c r="DA102" i="13" a="1"/>
  <c r="DA102" i="13" s="1"/>
  <c r="BN102" i="13" a="1"/>
  <c r="BN102" i="13" s="1"/>
  <c r="BM103" i="13" a="1"/>
  <c r="BM103" i="13" s="1"/>
  <c r="BZ103" i="13" a="1"/>
  <c r="BZ103" i="13" s="1"/>
  <c r="CM103" i="13" a="1"/>
  <c r="CM103" i="13" s="1"/>
  <c r="CZ103" i="13" a="1"/>
  <c r="CZ103" i="13" s="1"/>
  <c r="CJ130" i="13" a="1"/>
  <c r="CJ130" i="13" s="1"/>
  <c r="CW130" i="13" a="1"/>
  <c r="CW130" i="13" s="1"/>
  <c r="CH146" i="13" a="1"/>
  <c r="CH146" i="13" s="1"/>
  <c r="CU146" i="13" a="1"/>
  <c r="CU146" i="13" s="1"/>
  <c r="CY145" i="13" a="1"/>
  <c r="CY145" i="13" s="1"/>
  <c r="BY145" i="13" a="1"/>
  <c r="BY145" i="13" s="1"/>
  <c r="BQ145" i="13" a="1"/>
  <c r="BQ145" i="13" s="1"/>
  <c r="CH144" i="13" a="1"/>
  <c r="CH144" i="13" s="1"/>
  <c r="CU144" i="13" a="1"/>
  <c r="CU144" i="13" s="1"/>
  <c r="CY143" i="13" a="1"/>
  <c r="CY143" i="13" s="1"/>
  <c r="BY143" i="13" a="1"/>
  <c r="BY143" i="13" s="1"/>
  <c r="BQ143" i="13" a="1"/>
  <c r="BQ143" i="13" s="1"/>
  <c r="CH142" i="13" a="1"/>
  <c r="CH142" i="13" s="1"/>
  <c r="CU142" i="13" a="1"/>
  <c r="CU142" i="13" s="1"/>
  <c r="CK141" i="13" a="1"/>
  <c r="CK141" i="13" s="1"/>
  <c r="CX141" i="13" a="1"/>
  <c r="CX141" i="13" s="1"/>
  <c r="CL140" i="13" a="1"/>
  <c r="CL140" i="13" s="1"/>
  <c r="CY140" i="13" a="1"/>
  <c r="CY140" i="13" s="1"/>
  <c r="CN139" i="13" a="1"/>
  <c r="CN139" i="13" s="1"/>
  <c r="DA139" i="13" a="1"/>
  <c r="DA139" i="13" s="1"/>
  <c r="BS139" i="13" a="1"/>
  <c r="BS139" i="13" s="1"/>
  <c r="BF139" i="13" a="1"/>
  <c r="BF139" i="13" s="1"/>
  <c r="CJ138" i="13" a="1"/>
  <c r="CJ138" i="13" s="1"/>
  <c r="CW138" i="13" a="1"/>
  <c r="CW138" i="13" s="1"/>
  <c r="CN137" i="13" a="1"/>
  <c r="CN137" i="13" s="1"/>
  <c r="DA137" i="13" a="1"/>
  <c r="DA137" i="13" s="1"/>
  <c r="BS137" i="13" a="1"/>
  <c r="BS137" i="13" s="1"/>
  <c r="BF137" i="13" a="1"/>
  <c r="BF137" i="13" s="1"/>
  <c r="CJ136" i="13" a="1"/>
  <c r="CJ136" i="13" s="1"/>
  <c r="CW136" i="13" a="1"/>
  <c r="CW136" i="13" s="1"/>
  <c r="CZ135" i="13" a="1"/>
  <c r="CZ135" i="13" s="1"/>
  <c r="CM135" i="13" a="1"/>
  <c r="CM135" i="13" s="1"/>
  <c r="CN134" i="13" a="1"/>
  <c r="CN134" i="13" s="1"/>
  <c r="BQ134" i="13" a="1"/>
  <c r="BQ134" i="13" s="1"/>
  <c r="BD134" i="13" a="1"/>
  <c r="BD134" i="13" s="1"/>
  <c r="BH133" i="13" a="1"/>
  <c r="BH133" i="13" s="1"/>
  <c r="BU133" i="13" a="1"/>
  <c r="BU133" i="13" s="1"/>
  <c r="CU133" i="13" a="1"/>
  <c r="CU133" i="13" s="1"/>
  <c r="BY132" i="13" a="1"/>
  <c r="BY132" i="13" s="1"/>
  <c r="CL132" i="13" a="1"/>
  <c r="CL132" i="13" s="1"/>
  <c r="CY132" i="13" a="1"/>
  <c r="CY132" i="13" s="1"/>
  <c r="BL132" i="13" a="1"/>
  <c r="BL132" i="13" s="1"/>
  <c r="BQ132" i="13" a="1"/>
  <c r="BQ132" i="13" s="1"/>
  <c r="BD132" i="13" a="1"/>
  <c r="BD132" i="13" s="1"/>
  <c r="BU131" i="13" a="1"/>
  <c r="BU131" i="13" s="1"/>
  <c r="CU131" i="13" a="1"/>
  <c r="CU131" i="13" s="1"/>
  <c r="CH131" i="13" a="1"/>
  <c r="CH131" i="13" s="1"/>
  <c r="BH131" i="13" a="1"/>
  <c r="BH131" i="13" s="1"/>
  <c r="BQ147" i="13" a="1"/>
  <c r="BQ147" i="13" s="1"/>
  <c r="CH147" i="13" a="1"/>
  <c r="CH147" i="13" s="1"/>
  <c r="BI147" i="13" a="1"/>
  <c r="BI147" i="13" s="1"/>
  <c r="CJ146" i="13" a="1"/>
  <c r="CJ146" i="13" s="1"/>
  <c r="CL145" i="13" a="1"/>
  <c r="CL145" i="13" s="1"/>
  <c r="BE145" i="13" a="1"/>
  <c r="BE145" i="13" s="1"/>
  <c r="CN144" i="13" a="1"/>
  <c r="CN144" i="13" s="1"/>
  <c r="BO144" i="13" a="1"/>
  <c r="BO144" i="13" s="1"/>
  <c r="BG144" i="13" a="1"/>
  <c r="BG144" i="13" s="1"/>
  <c r="CH143" i="13" a="1"/>
  <c r="CH143" i="13" s="1"/>
  <c r="BI143" i="13" a="1"/>
  <c r="BI143" i="13" s="1"/>
  <c r="CJ142" i="13" a="1"/>
  <c r="CJ142" i="13" s="1"/>
  <c r="BI141" i="13" a="1"/>
  <c r="BI141" i="13" s="1"/>
  <c r="BG138" i="13" a="1"/>
  <c r="BG138" i="13" s="1"/>
  <c r="BY137" i="13" a="1"/>
  <c r="BY137" i="13" s="1"/>
  <c r="CO136" i="13" a="1"/>
  <c r="CO136" i="13" s="1"/>
  <c r="BD136" i="13" a="1"/>
  <c r="BD136" i="13" s="1"/>
  <c r="BZ89" i="13" a="1"/>
  <c r="BZ89" i="13" s="1"/>
  <c r="BM89" i="13" a="1"/>
  <c r="BM89" i="13" s="1"/>
  <c r="BL84" i="13" a="1"/>
  <c r="BL84" i="13" s="1"/>
  <c r="CL84" i="13" a="1"/>
  <c r="CL84" i="13" s="1"/>
  <c r="CY84" i="13" a="1"/>
  <c r="CY84" i="13" s="1"/>
  <c r="BY84" i="13" a="1"/>
  <c r="BY84" i="13" s="1"/>
  <c r="CN78" i="13" a="1"/>
  <c r="CN78" i="13" s="1"/>
  <c r="DA78" i="13" a="1"/>
  <c r="DA78" i="13" s="1"/>
  <c r="BN78" i="13" a="1"/>
  <c r="BN78" i="13" s="1"/>
  <c r="CA78" i="13" a="1"/>
  <c r="CA78" i="13" s="1"/>
  <c r="BM75" i="13" a="1"/>
  <c r="BM75" i="13" s="1"/>
  <c r="BZ75" i="13" a="1"/>
  <c r="BZ75" i="13" s="1"/>
  <c r="CR109" i="13" a="1"/>
  <c r="CR109" i="13" s="1"/>
  <c r="CE109" i="13" a="1"/>
  <c r="CE109" i="13" s="1"/>
  <c r="BJ97" i="13" a="1"/>
  <c r="BJ97" i="13" s="1"/>
  <c r="BW97" i="13" a="1"/>
  <c r="BW97" i="13" s="1"/>
  <c r="BU140" i="13" a="1"/>
  <c r="BU140" i="13" s="1"/>
  <c r="CH140" i="13" a="1"/>
  <c r="CH140" i="13" s="1"/>
  <c r="CU140" i="13" a="1"/>
  <c r="CU140" i="13" s="1"/>
  <c r="CF74" i="13" a="1"/>
  <c r="CF74" i="13" s="1"/>
  <c r="CS74" i="13" a="1"/>
  <c r="CS74" i="13" s="1"/>
  <c r="CN108" i="13" a="1"/>
  <c r="CN108" i="13" s="1"/>
  <c r="DA108" i="13" a="1"/>
  <c r="DA108" i="13" s="1"/>
  <c r="BN108" i="13" a="1"/>
  <c r="BN108" i="13" s="1"/>
  <c r="CA108" i="13" a="1"/>
  <c r="CA108" i="13" s="1"/>
  <c r="BL100" i="13" a="1"/>
  <c r="BL100" i="13" s="1"/>
  <c r="BY100" i="13" a="1"/>
  <c r="BY100" i="13" s="1"/>
  <c r="BI144" i="13" a="1"/>
  <c r="BI144" i="13" s="1"/>
  <c r="BV144" i="13" a="1"/>
  <c r="BV144" i="13" s="1"/>
  <c r="BG137" i="13" a="1"/>
  <c r="BG137" i="13" s="1"/>
  <c r="BT137" i="13" a="1"/>
  <c r="BT137" i="13" s="1"/>
  <c r="BD135" i="13" a="1"/>
  <c r="BD135" i="13" s="1"/>
  <c r="BQ135" i="13" a="1"/>
  <c r="BQ135" i="13" s="1"/>
  <c r="CM132" i="13" a="1"/>
  <c r="CM132" i="13" s="1"/>
  <c r="CZ132" i="13" a="1"/>
  <c r="CZ132" i="13" s="1"/>
  <c r="BI73" i="13" a="1"/>
  <c r="BI73" i="13" s="1"/>
  <c r="BV73" i="13" a="1"/>
  <c r="BV73" i="13" s="1"/>
  <c r="CI73" i="13" a="1"/>
  <c r="CI73" i="13" s="1"/>
  <c r="CV73" i="13" a="1"/>
  <c r="CV73" i="13" s="1"/>
  <c r="BL90" i="13" a="1"/>
  <c r="BL90" i="13" s="1"/>
  <c r="BY90" i="13" a="1"/>
  <c r="BY90" i="13" s="1"/>
  <c r="CL90" i="13" a="1"/>
  <c r="CL90" i="13" s="1"/>
  <c r="CY90" i="13" a="1"/>
  <c r="CY90" i="13" s="1"/>
  <c r="CD90" i="13" a="1"/>
  <c r="CD90" i="13" s="1"/>
  <c r="CQ90" i="13" a="1"/>
  <c r="CQ90" i="13" s="1"/>
  <c r="BU89" i="13" a="1"/>
  <c r="BU89" i="13" s="1"/>
  <c r="BH89" i="13" a="1"/>
  <c r="BH89" i="13" s="1"/>
  <c r="BL88" i="13" a="1"/>
  <c r="BL88" i="13" s="1"/>
  <c r="BY88" i="13" a="1"/>
  <c r="BY88" i="13" s="1"/>
  <c r="CL88" i="13" a="1"/>
  <c r="CL88" i="13" s="1"/>
  <c r="CY88" i="13" a="1"/>
  <c r="CY88" i="13" s="1"/>
  <c r="CD88" i="13" a="1"/>
  <c r="CD88" i="13" s="1"/>
  <c r="CQ88" i="13" a="1"/>
  <c r="CQ88" i="13" s="1"/>
  <c r="BU87" i="13" a="1"/>
  <c r="BU87" i="13" s="1"/>
  <c r="BH87" i="13" a="1"/>
  <c r="BH87" i="13" s="1"/>
  <c r="BX86" i="13" a="1"/>
  <c r="BX86" i="13" s="1"/>
  <c r="BK86" i="13" a="1"/>
  <c r="BK86" i="13" s="1"/>
  <c r="BZ85" i="13" a="1"/>
  <c r="BZ85" i="13" s="1"/>
  <c r="BM85" i="13" a="1"/>
  <c r="BM85" i="13" s="1"/>
  <c r="CQ85" i="13" a="1"/>
  <c r="CQ85" i="13" s="1"/>
  <c r="CD85" i="13" a="1"/>
  <c r="CD85" i="13" s="1"/>
  <c r="CE84" i="13" a="1"/>
  <c r="CE84" i="13" s="1"/>
  <c r="CR84" i="13" a="1"/>
  <c r="CR84" i="13" s="1"/>
  <c r="BH83" i="13" a="1"/>
  <c r="BH83" i="13" s="1"/>
  <c r="BU83" i="13" a="1"/>
  <c r="BU83" i="13" s="1"/>
  <c r="BJ82" i="13" a="1"/>
  <c r="BJ82" i="13" s="1"/>
  <c r="BW82" i="13" a="1"/>
  <c r="BW82" i="13" s="1"/>
  <c r="BN81" i="13" a="1"/>
  <c r="BN81" i="13" s="1"/>
  <c r="CA81" i="13" a="1"/>
  <c r="CA81" i="13" s="1"/>
  <c r="CN81" i="13" a="1"/>
  <c r="CN81" i="13" s="1"/>
  <c r="DA81" i="13" a="1"/>
  <c r="DA81" i="13" s="1"/>
  <c r="CF81" i="13" a="1"/>
  <c r="CF81" i="13" s="1"/>
  <c r="CS81" i="13" a="1"/>
  <c r="CS81" i="13" s="1"/>
  <c r="BJ80" i="13" a="1"/>
  <c r="BJ80" i="13" s="1"/>
  <c r="BW80" i="13" a="1"/>
  <c r="BW80" i="13" s="1"/>
  <c r="BN79" i="13" a="1"/>
  <c r="BN79" i="13" s="1"/>
  <c r="CA79" i="13" a="1"/>
  <c r="CA79" i="13" s="1"/>
  <c r="CN79" i="13" a="1"/>
  <c r="CN79" i="13" s="1"/>
  <c r="DA79" i="13" a="1"/>
  <c r="DA79" i="13" s="1"/>
  <c r="CF79" i="13" a="1"/>
  <c r="CF79" i="13" s="1"/>
  <c r="CS79" i="13" a="1"/>
  <c r="CS79" i="13" s="1"/>
  <c r="BI78" i="13" a="1"/>
  <c r="BI78" i="13" s="1"/>
  <c r="BV78" i="13" a="1"/>
  <c r="BV78" i="13" s="1"/>
  <c r="CI78" i="13" a="1"/>
  <c r="CI78" i="13" s="1"/>
  <c r="CV78" i="13" a="1"/>
  <c r="CV78" i="13" s="1"/>
  <c r="BJ77" i="13" a="1"/>
  <c r="BJ77" i="13" s="1"/>
  <c r="BW77" i="13" a="1"/>
  <c r="BW77" i="13" s="1"/>
  <c r="BL76" i="13" a="1"/>
  <c r="BL76" i="13" s="1"/>
  <c r="BY76" i="13" a="1"/>
  <c r="BY76" i="13" s="1"/>
  <c r="CL76" i="13" a="1"/>
  <c r="CL76" i="13" s="1"/>
  <c r="CY76" i="13" a="1"/>
  <c r="CY76" i="13" s="1"/>
  <c r="CD76" i="13" a="1"/>
  <c r="CD76" i="13" s="1"/>
  <c r="CQ76" i="13" a="1"/>
  <c r="CQ76" i="13" s="1"/>
  <c r="BH75" i="13" a="1"/>
  <c r="BH75" i="13" s="1"/>
  <c r="BU75" i="13" a="1"/>
  <c r="BU75" i="13" s="1"/>
  <c r="BL74" i="13" a="1"/>
  <c r="BL74" i="13" s="1"/>
  <c r="BY74" i="13" a="1"/>
  <c r="BY74" i="13" s="1"/>
  <c r="CL74" i="13" a="1"/>
  <c r="CL74" i="13" s="1"/>
  <c r="CY74" i="13" a="1"/>
  <c r="CY74" i="13" s="1"/>
  <c r="CD74" i="13" a="1"/>
  <c r="CD74" i="13" s="1"/>
  <c r="CQ74" i="13" a="1"/>
  <c r="CQ74" i="13" s="1"/>
  <c r="CG92" i="13" a="1"/>
  <c r="CG92" i="13" s="1"/>
  <c r="CT92" i="13" a="1"/>
  <c r="CT92" i="13" s="1"/>
  <c r="BO92" i="13" a="1"/>
  <c r="BO92" i="13" s="1"/>
  <c r="CO92" i="13" a="1"/>
  <c r="CO92" i="13" s="1"/>
  <c r="DB92" i="13" a="1"/>
  <c r="DB92" i="13" s="1"/>
  <c r="CB92" i="13" a="1"/>
  <c r="CB92" i="13" s="1"/>
  <c r="BH109" i="13" a="1"/>
  <c r="BH109" i="13" s="1"/>
  <c r="BU109" i="13" a="1"/>
  <c r="BU109" i="13" s="1"/>
  <c r="BY108" i="13" a="1"/>
  <c r="BY108" i="13" s="1"/>
  <c r="BL108" i="13" a="1"/>
  <c r="BL108" i="13" s="1"/>
  <c r="CD108" i="13" a="1"/>
  <c r="CD108" i="13" s="1"/>
  <c r="CQ108" i="13" a="1"/>
  <c r="CQ108" i="13" s="1"/>
  <c r="BH107" i="13" a="1"/>
  <c r="BH107" i="13" s="1"/>
  <c r="BU107" i="13" a="1"/>
  <c r="BU107" i="13" s="1"/>
  <c r="BY106" i="13" a="1"/>
  <c r="BY106" i="13" s="1"/>
  <c r="BL106" i="13" a="1"/>
  <c r="BL106" i="13" s="1"/>
  <c r="CD106" i="13" a="1"/>
  <c r="CD106" i="13" s="1"/>
  <c r="CQ106" i="13" a="1"/>
  <c r="CQ106" i="13" s="1"/>
  <c r="BN101" i="13" a="1"/>
  <c r="BN101" i="13" s="1"/>
  <c r="CN101" i="13" a="1"/>
  <c r="CN101" i="13" s="1"/>
  <c r="CA101" i="13" a="1"/>
  <c r="CA101" i="13" s="1"/>
  <c r="DA101" i="13" a="1"/>
  <c r="DA101" i="13" s="1"/>
  <c r="CF101" i="13" a="1"/>
  <c r="CF101" i="13" s="1"/>
  <c r="CS101" i="13" a="1"/>
  <c r="CS101" i="13" s="1"/>
  <c r="BW100" i="13" a="1"/>
  <c r="BW100" i="13" s="1"/>
  <c r="BJ100" i="13" a="1"/>
  <c r="BJ100" i="13" s="1"/>
  <c r="BN99" i="13" a="1"/>
  <c r="BN99" i="13" s="1"/>
  <c r="CA99" i="13" a="1"/>
  <c r="CA99" i="13" s="1"/>
  <c r="CN99" i="13" a="1"/>
  <c r="CN99" i="13" s="1"/>
  <c r="DA99" i="13" a="1"/>
  <c r="DA99" i="13" s="1"/>
  <c r="CF99" i="13" a="1"/>
  <c r="CF99" i="13" s="1"/>
  <c r="CS99" i="13" a="1"/>
  <c r="CS99" i="13" s="1"/>
  <c r="BW98" i="13" a="1"/>
  <c r="BW98" i="13" s="1"/>
  <c r="BJ98" i="13" a="1"/>
  <c r="BJ98" i="13" s="1"/>
  <c r="BM97" i="13" a="1"/>
  <c r="BM97" i="13" s="1"/>
  <c r="CM97" i="13" a="1"/>
  <c r="CM97" i="13" s="1"/>
  <c r="CZ97" i="13" a="1"/>
  <c r="CZ97" i="13" s="1"/>
  <c r="BZ97" i="13" a="1"/>
  <c r="BZ97" i="13" s="1"/>
  <c r="CA96" i="13" a="1"/>
  <c r="CA96" i="13" s="1"/>
  <c r="CN96" i="13" a="1"/>
  <c r="CN96" i="13" s="1"/>
  <c r="DA96" i="13" a="1"/>
  <c r="DA96" i="13" s="1"/>
  <c r="BN96" i="13" a="1"/>
  <c r="BN96" i="13" s="1"/>
  <c r="CD96" i="13" a="1"/>
  <c r="CD96" i="13" s="1"/>
  <c r="BU95" i="13" a="1"/>
  <c r="BU95" i="13" s="1"/>
  <c r="BH95" i="13" a="1"/>
  <c r="BH95" i="13" s="1"/>
  <c r="BL94" i="13" a="1"/>
  <c r="BL94" i="13" s="1"/>
  <c r="BY94" i="13" a="1"/>
  <c r="BY94" i="13" s="1"/>
  <c r="CD94" i="13" a="1"/>
  <c r="CD94" i="13" s="1"/>
  <c r="CQ94" i="13" a="1"/>
  <c r="CQ94" i="13" s="1"/>
  <c r="BU93" i="13" a="1"/>
  <c r="BU93" i="13" s="1"/>
  <c r="BH93" i="13" a="1"/>
  <c r="BH93" i="13" s="1"/>
  <c r="BY105" i="13" a="1"/>
  <c r="BY105" i="13" s="1"/>
  <c r="CZ104" i="13" a="1"/>
  <c r="CZ104" i="13" s="1"/>
  <c r="BM104" i="13" a="1"/>
  <c r="BM104" i="13" s="1"/>
  <c r="BZ104" i="13" a="1"/>
  <c r="BZ104" i="13" s="1"/>
  <c r="CM104" i="13" a="1"/>
  <c r="CM104" i="13" s="1"/>
  <c r="CR102" i="13" a="1"/>
  <c r="CR102" i="13" s="1"/>
  <c r="CE102" i="13" a="1"/>
  <c r="CE102" i="13" s="1"/>
  <c r="CD103" i="13" a="1"/>
  <c r="CD103" i="13" s="1"/>
  <c r="CQ103" i="13" a="1"/>
  <c r="CQ103" i="13" s="1"/>
  <c r="BN103" i="13" a="1"/>
  <c r="BN103" i="13" s="1"/>
  <c r="CA103" i="13" a="1"/>
  <c r="CA103" i="13" s="1"/>
  <c r="CN103" i="13" a="1"/>
  <c r="CN103" i="13" s="1"/>
  <c r="DA103" i="13" a="1"/>
  <c r="DA103" i="13" s="1"/>
  <c r="CX130" i="13" a="1"/>
  <c r="CX130" i="13" s="1"/>
  <c r="CK130" i="13" a="1"/>
  <c r="CK130" i="13" s="1"/>
  <c r="CY147" i="13" a="1"/>
  <c r="CY147" i="13" s="1"/>
  <c r="BY147" i="13" a="1"/>
  <c r="BY147" i="13" s="1"/>
  <c r="CX145" i="13" a="1"/>
  <c r="CX145" i="13" s="1"/>
  <c r="CX143" i="13" a="1"/>
  <c r="CX143" i="13" s="1"/>
  <c r="CJ141" i="13" a="1"/>
  <c r="CJ141" i="13" s="1"/>
  <c r="CW141" i="13" a="1"/>
  <c r="CW141" i="13" s="1"/>
  <c r="CZ139" i="13" a="1"/>
  <c r="CZ139" i="13" s="1"/>
  <c r="CM139" i="13" a="1"/>
  <c r="CM139" i="13" s="1"/>
  <c r="BE139" i="13" a="1"/>
  <c r="BE139" i="13" s="1"/>
  <c r="BR139" i="13" a="1"/>
  <c r="BR139" i="13" s="1"/>
  <c r="BI138" i="13" a="1"/>
  <c r="BI138" i="13" s="1"/>
  <c r="BV138" i="13" a="1"/>
  <c r="BV138" i="13" s="1"/>
  <c r="CZ137" i="13" a="1"/>
  <c r="CZ137" i="13" s="1"/>
  <c r="CM137" i="13" a="1"/>
  <c r="CM137" i="13" s="1"/>
  <c r="BI136" i="13" a="1"/>
  <c r="BI136" i="13" s="1"/>
  <c r="BL135" i="13" a="1"/>
  <c r="BL135" i="13" s="1"/>
  <c r="BY135" i="13" a="1"/>
  <c r="BY135" i="13" s="1"/>
  <c r="CL135" i="13" a="1"/>
  <c r="CL135" i="13" s="1"/>
  <c r="CY135" i="13" a="1"/>
  <c r="CY135" i="13" s="1"/>
  <c r="CM134" i="13" a="1"/>
  <c r="CM134" i="13" s="1"/>
  <c r="CZ134" i="13" a="1"/>
  <c r="CZ134" i="13" s="1"/>
  <c r="BO133" i="13" a="1"/>
  <c r="BO133" i="13" s="1"/>
  <c r="CB133" i="13" a="1"/>
  <c r="CB133" i="13" s="1"/>
  <c r="CO133" i="13" a="1"/>
  <c r="CO133" i="13" s="1"/>
  <c r="BG133" i="13" a="1"/>
  <c r="BG133" i="13" s="1"/>
  <c r="BT133" i="13" a="1"/>
  <c r="BT133" i="13" s="1"/>
  <c r="CX132" i="13" a="1"/>
  <c r="CX132" i="13" s="1"/>
  <c r="CK132" i="13" a="1"/>
  <c r="CK132" i="13" s="1"/>
  <c r="BO131" i="13" a="1"/>
  <c r="BO131" i="13" s="1"/>
  <c r="CB131" i="13" a="1"/>
  <c r="CB131" i="13" s="1"/>
  <c r="CO131" i="13" a="1"/>
  <c r="CO131" i="13" s="1"/>
  <c r="DB131" i="13" a="1"/>
  <c r="DB131" i="13" s="1"/>
  <c r="BG131" i="13" a="1"/>
  <c r="BG131" i="13" s="1"/>
  <c r="BT131" i="13" a="1"/>
  <c r="BT131" i="13" s="1"/>
  <c r="CO147" i="13" a="1"/>
  <c r="CO147" i="13" s="1"/>
  <c r="BH147" i="13" a="1"/>
  <c r="BH147" i="13" s="1"/>
  <c r="CK145" i="13" a="1"/>
  <c r="CK145" i="13" s="1"/>
  <c r="BL145" i="13" a="1"/>
  <c r="BL145" i="13" s="1"/>
  <c r="BD145" i="13" a="1"/>
  <c r="BD145" i="13" s="1"/>
  <c r="CO143" i="13" a="1"/>
  <c r="CO143" i="13" s="1"/>
  <c r="BH143" i="13" a="1"/>
  <c r="BH143" i="13" s="1"/>
  <c r="CX140" i="13" a="1"/>
  <c r="CX140" i="13" s="1"/>
  <c r="CN138" i="13" a="1"/>
  <c r="CN138" i="13" s="1"/>
  <c r="BE137" i="13" a="1"/>
  <c r="BE137" i="13" s="1"/>
  <c r="CK136" i="13" a="1"/>
  <c r="CK136" i="13" s="1"/>
  <c r="BV136" i="13" a="1"/>
  <c r="BV136" i="13" s="1"/>
  <c r="BI133" i="13" a="1"/>
  <c r="BI133" i="13" s="1"/>
  <c r="CK131" i="13" a="1"/>
  <c r="CK131" i="13" s="1"/>
  <c r="BL105" i="13" a="1"/>
  <c r="BL105" i="13" s="1"/>
  <c r="BZ83" i="13" a="1"/>
  <c r="BZ83" i="13" s="1"/>
  <c r="BM83" i="13" a="1"/>
  <c r="BM83" i="13" s="1"/>
  <c r="CJ137" i="13" a="1"/>
  <c r="CJ137" i="13" s="1"/>
  <c r="CW137" i="13" a="1"/>
  <c r="CW137" i="13" s="1"/>
  <c r="BD133" i="13" a="1"/>
  <c r="BD133" i="13" s="1"/>
  <c r="BQ133" i="13" a="1"/>
  <c r="BQ133" i="13" s="1"/>
  <c r="DB93" i="13" a="1"/>
  <c r="DB93" i="13" s="1"/>
  <c r="BO93" i="13" a="1"/>
  <c r="BO93" i="13" s="1"/>
  <c r="CB93" i="13" a="1"/>
  <c r="CB93" i="13" s="1"/>
  <c r="CO93" i="13" a="1"/>
  <c r="CO93" i="13" s="1"/>
  <c r="CX105" i="13" a="1"/>
  <c r="CX105" i="13" s="1"/>
  <c r="BK105" i="13" a="1"/>
  <c r="BK105" i="13" s="1"/>
  <c r="BX105" i="13" a="1"/>
  <c r="BX105" i="13" s="1"/>
  <c r="CK105" i="13" a="1"/>
  <c r="CK105" i="13" s="1"/>
  <c r="CE103" i="13" a="1"/>
  <c r="CE103" i="13" s="1"/>
  <c r="CR103" i="13" a="1"/>
  <c r="CR103" i="13" s="1"/>
  <c r="CL130" i="13" a="1"/>
  <c r="CL130" i="13" s="1"/>
  <c r="CY130" i="13" a="1"/>
  <c r="CY130" i="13" s="1"/>
  <c r="BL130" i="13" a="1"/>
  <c r="BL130" i="13" s="1"/>
  <c r="BY130" i="13" a="1"/>
  <c r="BY130" i="13" s="1"/>
  <c r="BS146" i="13" a="1"/>
  <c r="BS146" i="13" s="1"/>
  <c r="BS144" i="13" a="1"/>
  <c r="BS144" i="13" s="1"/>
  <c r="BL139" i="13" a="1"/>
  <c r="BL139" i="13" s="1"/>
  <c r="BY139" i="13" a="1"/>
  <c r="BY139" i="13" s="1"/>
  <c r="CL139" i="13" a="1"/>
  <c r="CL139" i="13" s="1"/>
  <c r="CY139" i="13" a="1"/>
  <c r="CY139" i="13" s="1"/>
  <c r="BU138" i="13" a="1"/>
  <c r="BU138" i="13" s="1"/>
  <c r="CH138" i="13" a="1"/>
  <c r="CH138" i="13" s="1"/>
  <c r="BH138" i="13" a="1"/>
  <c r="BH138" i="13" s="1"/>
  <c r="BU136" i="13" a="1"/>
  <c r="BU136" i="13" s="1"/>
  <c r="CH136" i="13" a="1"/>
  <c r="CH136" i="13" s="1"/>
  <c r="CU136" i="13" a="1"/>
  <c r="CU136" i="13" s="1"/>
  <c r="BY134" i="13" a="1"/>
  <c r="BY134" i="13" s="1"/>
  <c r="CL134" i="13" a="1"/>
  <c r="CL134" i="13" s="1"/>
  <c r="CY134" i="13" a="1"/>
  <c r="CY134" i="13" s="1"/>
  <c r="BL134" i="13" a="1"/>
  <c r="BL134" i="13" s="1"/>
  <c r="BS133" i="13" a="1"/>
  <c r="BS133" i="13" s="1"/>
  <c r="BF133" i="13" a="1"/>
  <c r="BF133" i="13" s="1"/>
  <c r="CN131" i="13" a="1"/>
  <c r="CN131" i="13" s="1"/>
  <c r="DA131" i="13" a="1"/>
  <c r="DA131" i="13" s="1"/>
  <c r="DC148" i="13"/>
  <c r="CX146" i="13" a="1"/>
  <c r="CX146" i="13" s="1"/>
  <c r="BQ146" i="13" a="1"/>
  <c r="BQ146" i="13" s="1"/>
  <c r="CZ145" i="13" a="1"/>
  <c r="CZ145" i="13" s="1"/>
  <c r="BS145" i="13" a="1"/>
  <c r="BS145" i="13" s="1"/>
  <c r="DB144" i="13" a="1"/>
  <c r="DB144" i="13" s="1"/>
  <c r="BU144" i="13" a="1"/>
  <c r="BU144" i="13" s="1"/>
  <c r="CX142" i="13" a="1"/>
  <c r="CX142" i="13" s="1"/>
  <c r="BY142" i="13" a="1"/>
  <c r="BY142" i="13" s="1"/>
  <c r="CM141" i="13" a="1"/>
  <c r="CM141" i="13" s="1"/>
  <c r="CN140" i="13" a="1"/>
  <c r="CN140" i="13" s="1"/>
  <c r="BT138" i="13" a="1"/>
  <c r="BT138" i="13" s="1"/>
  <c r="BD138" i="13" a="1"/>
  <c r="BD138" i="13" s="1"/>
  <c r="CL137" i="13" a="1"/>
  <c r="CL137" i="13" s="1"/>
  <c r="BR136" i="13" a="1"/>
  <c r="BR136" i="13" s="1"/>
  <c r="BI88" i="13" a="1"/>
  <c r="BI88" i="13" s="1"/>
  <c r="BV88" i="13" a="1"/>
  <c r="BV88" i="13" s="1"/>
  <c r="CV88" i="13" a="1"/>
  <c r="CV88" i="13" s="1"/>
  <c r="CI88" i="13" a="1"/>
  <c r="CI88" i="13" s="1"/>
  <c r="CB82" i="13" a="1"/>
  <c r="CB82" i="13" s="1"/>
  <c r="CO82" i="13" a="1"/>
  <c r="CO82" i="13" s="1"/>
  <c r="DB82" i="13" a="1"/>
  <c r="DB82" i="13" s="1"/>
  <c r="BO82" i="13" a="1"/>
  <c r="BO82" i="13" s="1"/>
  <c r="CG80" i="13" a="1"/>
  <c r="CG80" i="13" s="1"/>
  <c r="CT80" i="13" a="1"/>
  <c r="CT80" i="13" s="1"/>
  <c r="CD78" i="13" a="1"/>
  <c r="CD78" i="13" s="1"/>
  <c r="CQ78" i="13" a="1"/>
  <c r="CQ78" i="13" s="1"/>
  <c r="CB86" i="13" a="1"/>
  <c r="CB86" i="13" s="1"/>
  <c r="CO86" i="13" a="1"/>
  <c r="CO86" i="13" s="1"/>
  <c r="DB86" i="13" a="1"/>
  <c r="DB86" i="13" s="1"/>
  <c r="BO86" i="13" a="1"/>
  <c r="BO86" i="13" s="1"/>
  <c r="CR107" i="13" a="1"/>
  <c r="CR107" i="13" s="1"/>
  <c r="CE107" i="13" a="1"/>
  <c r="CE107" i="13" s="1"/>
  <c r="CD105" i="13" a="1"/>
  <c r="CD105" i="13" s="1"/>
  <c r="CQ105" i="13" a="1"/>
  <c r="CQ105" i="13" s="1"/>
  <c r="BO98" i="13" a="1"/>
  <c r="BO98" i="13" s="1"/>
  <c r="CO98" i="13" a="1"/>
  <c r="CO98" i="13" s="1"/>
  <c r="DB98" i="13" a="1"/>
  <c r="DB98" i="13" s="1"/>
  <c r="CB98" i="13" a="1"/>
  <c r="CB98" i="13" s="1"/>
  <c r="BM95" i="13" a="1"/>
  <c r="BM95" i="13" s="1"/>
  <c r="CM95" i="13" a="1"/>
  <c r="CM95" i="13" s="1"/>
  <c r="CZ95" i="13" a="1"/>
  <c r="CZ95" i="13" s="1"/>
  <c r="BZ95" i="13" a="1"/>
  <c r="BZ95" i="13" s="1"/>
  <c r="BM93" i="13" a="1"/>
  <c r="BM93" i="13" s="1"/>
  <c r="CM93" i="13" a="1"/>
  <c r="CM93" i="13" s="1"/>
  <c r="CZ93" i="13" a="1"/>
  <c r="CZ93" i="13" s="1"/>
  <c r="BZ93" i="13" a="1"/>
  <c r="BZ93" i="13" s="1"/>
  <c r="BW102" i="13" a="1"/>
  <c r="BW102" i="13" s="1"/>
  <c r="BJ102" i="13" a="1"/>
  <c r="BJ102" i="13" s="1"/>
  <c r="CL146" i="13" a="1"/>
  <c r="CL146" i="13" s="1"/>
  <c r="CY146" i="13" a="1"/>
  <c r="CY146" i="13" s="1"/>
  <c r="CN136" i="13" a="1"/>
  <c r="CN136" i="13" s="1"/>
  <c r="DA136" i="13" a="1"/>
  <c r="DA136" i="13" s="1"/>
  <c r="BU132" i="13" a="1"/>
  <c r="BU132" i="13" s="1"/>
  <c r="CH132" i="13" a="1"/>
  <c r="CH132" i="13" s="1"/>
  <c r="CU132" i="13" a="1"/>
  <c r="CU132" i="13" s="1"/>
  <c r="BH132" i="13" a="1"/>
  <c r="BH132" i="13" s="1"/>
  <c r="BN90" i="13" a="1"/>
  <c r="BN90" i="13" s="1"/>
  <c r="CN90" i="13" a="1"/>
  <c r="CN90" i="13" s="1"/>
  <c r="DA90" i="13" a="1"/>
  <c r="DA90" i="13" s="1"/>
  <c r="CA90" i="13" a="1"/>
  <c r="CA90" i="13" s="1"/>
  <c r="DA88" i="13" a="1"/>
  <c r="DA88" i="13" s="1"/>
  <c r="CA88" i="13" a="1"/>
  <c r="CA88" i="13" s="1"/>
  <c r="BN88" i="13" a="1"/>
  <c r="BN88" i="13" s="1"/>
  <c r="CN88" i="13" a="1"/>
  <c r="CN88" i="13" s="1"/>
  <c r="BM86" i="13" a="1"/>
  <c r="BM86" i="13" s="1"/>
  <c r="BZ86" i="13" a="1"/>
  <c r="BZ86" i="13" s="1"/>
  <c r="BI84" i="13" a="1"/>
  <c r="BI84" i="13" s="1"/>
  <c r="BV84" i="13" a="1"/>
  <c r="BV84" i="13" s="1"/>
  <c r="CI84" i="13" a="1"/>
  <c r="CI84" i="13" s="1"/>
  <c r="CV84" i="13" a="1"/>
  <c r="CV84" i="13" s="1"/>
  <c r="CD82" i="13" a="1"/>
  <c r="CD82" i="13" s="1"/>
  <c r="CQ82" i="13" a="1"/>
  <c r="CQ82" i="13" s="1"/>
  <c r="BK78" i="13" a="1"/>
  <c r="BK78" i="13" s="1"/>
  <c r="BX78" i="13" a="1"/>
  <c r="BX78" i="13" s="1"/>
  <c r="CD73" i="13" a="1"/>
  <c r="CD73" i="13" s="1"/>
  <c r="CQ73" i="13" a="1"/>
  <c r="CQ73" i="13" s="1"/>
  <c r="BH73" i="13" a="1"/>
  <c r="BH73" i="13" s="1"/>
  <c r="BU73" i="13" a="1"/>
  <c r="BU73" i="13" s="1"/>
  <c r="BX90" i="13" a="1"/>
  <c r="BX90" i="13" s="1"/>
  <c r="BK90" i="13" a="1"/>
  <c r="BK90" i="13" s="1"/>
  <c r="BO89" i="13" a="1"/>
  <c r="BO89" i="13" s="1"/>
  <c r="CO89" i="13" a="1"/>
  <c r="CO89" i="13" s="1"/>
  <c r="CB89" i="13" a="1"/>
  <c r="CB89" i="13" s="1"/>
  <c r="DB89" i="13" a="1"/>
  <c r="DB89" i="13" s="1"/>
  <c r="CG89" i="13" a="1"/>
  <c r="CG89" i="13" s="1"/>
  <c r="CT89" i="13" a="1"/>
  <c r="CT89" i="13" s="1"/>
  <c r="BX88" i="13" a="1"/>
  <c r="BX88" i="13" s="1"/>
  <c r="BK88" i="13" a="1"/>
  <c r="BK88" i="13" s="1"/>
  <c r="BO87" i="13" a="1"/>
  <c r="BO87" i="13" s="1"/>
  <c r="CB87" i="13" a="1"/>
  <c r="CB87" i="13" s="1"/>
  <c r="DB87" i="13" a="1"/>
  <c r="DB87" i="13" s="1"/>
  <c r="CO87" i="13" a="1"/>
  <c r="CO87" i="13" s="1"/>
  <c r="CT87" i="13" a="1"/>
  <c r="CT87" i="13" s="1"/>
  <c r="CG87" i="13" a="1"/>
  <c r="CG87" i="13" s="1"/>
  <c r="BW86" i="13" a="1"/>
  <c r="BW86" i="13" s="1"/>
  <c r="BJ86" i="13" a="1"/>
  <c r="BJ86" i="13" s="1"/>
  <c r="CY85" i="13" a="1"/>
  <c r="CY85" i="13" s="1"/>
  <c r="BY85" i="13" a="1"/>
  <c r="BY85" i="13" s="1"/>
  <c r="CL85" i="13" a="1"/>
  <c r="CL85" i="13" s="1"/>
  <c r="BL85" i="13" a="1"/>
  <c r="BL85" i="13" s="1"/>
  <c r="BN84" i="13" a="1"/>
  <c r="BN84" i="13" s="1"/>
  <c r="CN84" i="13" a="1"/>
  <c r="CN84" i="13" s="1"/>
  <c r="CA84" i="13" a="1"/>
  <c r="CA84" i="13" s="1"/>
  <c r="DA84" i="13" a="1"/>
  <c r="DA84" i="13" s="1"/>
  <c r="CD84" i="13" a="1"/>
  <c r="CD84" i="13" s="1"/>
  <c r="CQ84" i="13" a="1"/>
  <c r="CQ84" i="13" s="1"/>
  <c r="CE83" i="13" a="1"/>
  <c r="CE83" i="13" s="1"/>
  <c r="CR83" i="13" a="1"/>
  <c r="CR83" i="13" s="1"/>
  <c r="BI82" i="13" a="1"/>
  <c r="BI82" i="13" s="1"/>
  <c r="BV82" i="13" a="1"/>
  <c r="BV82" i="13" s="1"/>
  <c r="CI82" i="13" a="1"/>
  <c r="CI82" i="13" s="1"/>
  <c r="CV82" i="13" a="1"/>
  <c r="CV82" i="13" s="1"/>
  <c r="BM81" i="13" a="1"/>
  <c r="BM81" i="13" s="1"/>
  <c r="BZ81" i="13" a="1"/>
  <c r="BZ81" i="13" s="1"/>
  <c r="CE81" i="13" a="1"/>
  <c r="CE81" i="13" s="1"/>
  <c r="CR81" i="13" a="1"/>
  <c r="CR81" i="13" s="1"/>
  <c r="BI80" i="13" a="1"/>
  <c r="BI80" i="13" s="1"/>
  <c r="BV80" i="13" a="1"/>
  <c r="BV80" i="13" s="1"/>
  <c r="CI80" i="13" a="1"/>
  <c r="CI80" i="13" s="1"/>
  <c r="CV80" i="13" a="1"/>
  <c r="CV80" i="13" s="1"/>
  <c r="BM79" i="13" a="1"/>
  <c r="BM79" i="13" s="1"/>
  <c r="BZ79" i="13" a="1"/>
  <c r="BZ79" i="13" s="1"/>
  <c r="CE79" i="13" a="1"/>
  <c r="CE79" i="13" s="1"/>
  <c r="CR79" i="13" a="1"/>
  <c r="CR79" i="13" s="1"/>
  <c r="BH78" i="13" a="1"/>
  <c r="BH78" i="13" s="1"/>
  <c r="BU78" i="13" a="1"/>
  <c r="BU78" i="13" s="1"/>
  <c r="BI77" i="13" a="1"/>
  <c r="BI77" i="13" s="1"/>
  <c r="BV77" i="13" a="1"/>
  <c r="BV77" i="13" s="1"/>
  <c r="CI77" i="13" a="1"/>
  <c r="CI77" i="13" s="1"/>
  <c r="CV77" i="13" a="1"/>
  <c r="CV77" i="13" s="1"/>
  <c r="BK76" i="13" a="1"/>
  <c r="BK76" i="13" s="1"/>
  <c r="BX76" i="13" a="1"/>
  <c r="BX76" i="13" s="1"/>
  <c r="BO75" i="13" a="1"/>
  <c r="BO75" i="13" s="1"/>
  <c r="CB75" i="13" a="1"/>
  <c r="CB75" i="13" s="1"/>
  <c r="CO75" i="13" a="1"/>
  <c r="CO75" i="13" s="1"/>
  <c r="DB75" i="13" a="1"/>
  <c r="DB75" i="13" s="1"/>
  <c r="CG75" i="13" a="1"/>
  <c r="CG75" i="13" s="1"/>
  <c r="CT75" i="13" a="1"/>
  <c r="CT75" i="13" s="1"/>
  <c r="BK74" i="13" a="1"/>
  <c r="BK74" i="13" s="1"/>
  <c r="BX74" i="13" a="1"/>
  <c r="BX74" i="13" s="1"/>
  <c r="CG86" i="13" a="1"/>
  <c r="CG86" i="13" s="1"/>
  <c r="CT86" i="13" a="1"/>
  <c r="CT86" i="13" s="1"/>
  <c r="BH92" i="13" a="1"/>
  <c r="BH92" i="13" s="1"/>
  <c r="BU92" i="13" a="1"/>
  <c r="BU92" i="13" s="1"/>
  <c r="BO109" i="13" a="1"/>
  <c r="BO109" i="13" s="1"/>
  <c r="CB109" i="13" a="1"/>
  <c r="CB109" i="13" s="1"/>
  <c r="DB109" i="13" a="1"/>
  <c r="DB109" i="13" s="1"/>
  <c r="CG109" i="13" a="1"/>
  <c r="CG109" i="13" s="1"/>
  <c r="CT109" i="13" a="1"/>
  <c r="CT109" i="13" s="1"/>
  <c r="BK108" i="13" a="1"/>
  <c r="BK108" i="13" s="1"/>
  <c r="CX108" i="13" a="1"/>
  <c r="CX108" i="13" s="1"/>
  <c r="BX108" i="13" a="1"/>
  <c r="BX108" i="13" s="1"/>
  <c r="CK108" i="13" a="1"/>
  <c r="CK108" i="13" s="1"/>
  <c r="BO107" i="13" a="1"/>
  <c r="BO107" i="13" s="1"/>
  <c r="CB107" i="13" a="1"/>
  <c r="CB107" i="13" s="1"/>
  <c r="CO107" i="13" a="1"/>
  <c r="CO107" i="13" s="1"/>
  <c r="DB107" i="13" a="1"/>
  <c r="DB107" i="13" s="1"/>
  <c r="CG107" i="13" a="1"/>
  <c r="CG107" i="13" s="1"/>
  <c r="CT107" i="13" a="1"/>
  <c r="CT107" i="13" s="1"/>
  <c r="BK106" i="13" a="1"/>
  <c r="BK106" i="13" s="1"/>
  <c r="CX106" i="13" a="1"/>
  <c r="CX106" i="13" s="1"/>
  <c r="BX106" i="13" a="1"/>
  <c r="BX106" i="13" s="1"/>
  <c r="CK106" i="13" a="1"/>
  <c r="CK106" i="13" s="1"/>
  <c r="CF105" i="13" a="1"/>
  <c r="CF105" i="13" s="1"/>
  <c r="CS105" i="13" a="1"/>
  <c r="CS105" i="13" s="1"/>
  <c r="BM101" i="13" a="1"/>
  <c r="BM101" i="13" s="1"/>
  <c r="CM101" i="13" a="1"/>
  <c r="CM101" i="13" s="1"/>
  <c r="BZ101" i="13" a="1"/>
  <c r="BZ101" i="13" s="1"/>
  <c r="CZ101" i="13" a="1"/>
  <c r="CZ101" i="13" s="1"/>
  <c r="CE101" i="13" a="1"/>
  <c r="CE101" i="13" s="1"/>
  <c r="CR101" i="13" a="1"/>
  <c r="CR101" i="13" s="1"/>
  <c r="CV100" i="13" a="1"/>
  <c r="CV100" i="13" s="1"/>
  <c r="BI100" i="13" a="1"/>
  <c r="BI100" i="13" s="1"/>
  <c r="BV100" i="13" a="1"/>
  <c r="BV100" i="13" s="1"/>
  <c r="CI100" i="13" a="1"/>
  <c r="CI100" i="13" s="1"/>
  <c r="BM99" i="13" a="1"/>
  <c r="BM99" i="13" s="1"/>
  <c r="CM99" i="13" a="1"/>
  <c r="CM99" i="13" s="1"/>
  <c r="CZ99" i="13" a="1"/>
  <c r="CZ99" i="13" s="1"/>
  <c r="BZ99" i="13" a="1"/>
  <c r="BZ99" i="13" s="1"/>
  <c r="CE99" i="13" a="1"/>
  <c r="CE99" i="13" s="1"/>
  <c r="CR99" i="13" a="1"/>
  <c r="CR99" i="13" s="1"/>
  <c r="CV98" i="13" a="1"/>
  <c r="CV98" i="13" s="1"/>
  <c r="BI98" i="13" a="1"/>
  <c r="BI98" i="13" s="1"/>
  <c r="CI98" i="13" a="1"/>
  <c r="CI98" i="13" s="1"/>
  <c r="BV98" i="13" a="1"/>
  <c r="BV98" i="13" s="1"/>
  <c r="BY97" i="13" a="1"/>
  <c r="BY97" i="13" s="1"/>
  <c r="BL97" i="13" a="1"/>
  <c r="BL97" i="13" s="1"/>
  <c r="CZ96" i="13" a="1"/>
  <c r="CZ96" i="13" s="1"/>
  <c r="BM96" i="13" a="1"/>
  <c r="BM96" i="13" s="1"/>
  <c r="CM96" i="13" a="1"/>
  <c r="CM96" i="13" s="1"/>
  <c r="BZ96" i="13" a="1"/>
  <c r="BZ96" i="13" s="1"/>
  <c r="DB95" i="13" a="1"/>
  <c r="DB95" i="13" s="1"/>
  <c r="BO95" i="13" a="1"/>
  <c r="BO95" i="13" s="1"/>
  <c r="CO95" i="13" a="1"/>
  <c r="CO95" i="13" s="1"/>
  <c r="CB95" i="13" a="1"/>
  <c r="CB95" i="13" s="1"/>
  <c r="CT95" i="13" a="1"/>
  <c r="CT95" i="13" s="1"/>
  <c r="CG95" i="13" a="1"/>
  <c r="CG95" i="13" s="1"/>
  <c r="BK94" i="13" a="1"/>
  <c r="BK94" i="13" s="1"/>
  <c r="CK94" i="13" a="1"/>
  <c r="CK94" i="13" s="1"/>
  <c r="CX94" i="13" a="1"/>
  <c r="CX94" i="13" s="1"/>
  <c r="BX94" i="13" a="1"/>
  <c r="BX94" i="13" s="1"/>
  <c r="CT93" i="13" a="1"/>
  <c r="CT93" i="13" s="1"/>
  <c r="CG93" i="13" a="1"/>
  <c r="CG93" i="13" s="1"/>
  <c r="BY104" i="13" a="1"/>
  <c r="BY104" i="13" s="1"/>
  <c r="BL104" i="13" a="1"/>
  <c r="BL104" i="13" s="1"/>
  <c r="BH102" i="13" a="1"/>
  <c r="BH102" i="13" s="1"/>
  <c r="BU102" i="13" a="1"/>
  <c r="BU102" i="13" s="1"/>
  <c r="BQ130" i="13" a="1"/>
  <c r="BQ130" i="13" s="1"/>
  <c r="BD130" i="13" a="1"/>
  <c r="BD130" i="13" s="1"/>
  <c r="CX147" i="13" a="1"/>
  <c r="CX147" i="13" s="1"/>
  <c r="DA146" i="13" a="1"/>
  <c r="DA146" i="13" s="1"/>
  <c r="CJ145" i="13" a="1"/>
  <c r="CJ145" i="13" s="1"/>
  <c r="CW145" i="13" a="1"/>
  <c r="CW145" i="13" s="1"/>
  <c r="DA144" i="13" a="1"/>
  <c r="DA144" i="13" s="1"/>
  <c r="CJ143" i="13" a="1"/>
  <c r="CJ143" i="13" s="1"/>
  <c r="CW143" i="13" a="1"/>
  <c r="CW143" i="13" s="1"/>
  <c r="DA142" i="13" a="1"/>
  <c r="DA142" i="13" s="1"/>
  <c r="BS142" i="13" a="1"/>
  <c r="BS142" i="13" s="1"/>
  <c r="CW140" i="13" a="1"/>
  <c r="CW140" i="13" s="1"/>
  <c r="BD139" i="13" a="1"/>
  <c r="BD139" i="13" s="1"/>
  <c r="BQ139" i="13" a="1"/>
  <c r="BQ139" i="13" s="1"/>
  <c r="CK135" i="13" a="1"/>
  <c r="CK135" i="13" s="1"/>
  <c r="CN133" i="13" a="1"/>
  <c r="CN133" i="13" s="1"/>
  <c r="DA133" i="13" a="1"/>
  <c r="DA133" i="13" s="1"/>
  <c r="CW132" i="13" a="1"/>
  <c r="CW132" i="13" s="1"/>
  <c r="BF131" i="13" a="1"/>
  <c r="BF131" i="13" s="1"/>
  <c r="BS131" i="13" a="1"/>
  <c r="BS131" i="13" s="1"/>
  <c r="BO73" i="13" a="1"/>
  <c r="BO73" i="13" s="1"/>
  <c r="CB73" i="13" a="1"/>
  <c r="CB73" i="13" s="1"/>
  <c r="CO73" i="13" a="1"/>
  <c r="CO73" i="13" s="1"/>
  <c r="DB73" i="13" a="1"/>
  <c r="DB73" i="13" s="1"/>
  <c r="CG73" i="13" a="1"/>
  <c r="CG73" i="13" s="1"/>
  <c r="CT73" i="13" a="1"/>
  <c r="CT73" i="13" s="1"/>
  <c r="BW90" i="13" a="1"/>
  <c r="BW90" i="13" s="1"/>
  <c r="BJ90" i="13" a="1"/>
  <c r="BJ90" i="13" s="1"/>
  <c r="BN89" i="13" a="1"/>
  <c r="BN89" i="13" s="1"/>
  <c r="CA89" i="13" a="1"/>
  <c r="CA89" i="13" s="1"/>
  <c r="CN89" i="13" a="1"/>
  <c r="CN89" i="13" s="1"/>
  <c r="DA89" i="13" a="1"/>
  <c r="DA89" i="13" s="1"/>
  <c r="CF89" i="13" a="1"/>
  <c r="CF89" i="13" s="1"/>
  <c r="CS89" i="13" a="1"/>
  <c r="CS89" i="13" s="1"/>
  <c r="BW88" i="13" a="1"/>
  <c r="BW88" i="13" s="1"/>
  <c r="BJ88" i="13" a="1"/>
  <c r="BJ88" i="13" s="1"/>
  <c r="BN87" i="13" a="1"/>
  <c r="BN87" i="13" s="1"/>
  <c r="CA87" i="13" a="1"/>
  <c r="CA87" i="13" s="1"/>
  <c r="CN87" i="13" a="1"/>
  <c r="CN87" i="13" s="1"/>
  <c r="DA87" i="13" a="1"/>
  <c r="DA87" i="13" s="1"/>
  <c r="CF87" i="13" a="1"/>
  <c r="CF87" i="13" s="1"/>
  <c r="CS87" i="13" a="1"/>
  <c r="CS87" i="13" s="1"/>
  <c r="BI86" i="13" a="1"/>
  <c r="BI86" i="13" s="1"/>
  <c r="BV86" i="13" a="1"/>
  <c r="BV86" i="13" s="1"/>
  <c r="CV86" i="13" a="1"/>
  <c r="CV86" i="13" s="1"/>
  <c r="CI86" i="13" a="1"/>
  <c r="CI86" i="13" s="1"/>
  <c r="BK85" i="13" a="1"/>
  <c r="BK85" i="13" s="1"/>
  <c r="BX85" i="13" a="1"/>
  <c r="BX85" i="13" s="1"/>
  <c r="BM84" i="13" a="1"/>
  <c r="BM84" i="13" s="1"/>
  <c r="BZ84" i="13" a="1"/>
  <c r="BZ84" i="13" s="1"/>
  <c r="BN83" i="13" a="1"/>
  <c r="BN83" i="13" s="1"/>
  <c r="CN83" i="13" a="1"/>
  <c r="CN83" i="13" s="1"/>
  <c r="DA83" i="13" a="1"/>
  <c r="DA83" i="13" s="1"/>
  <c r="CA83" i="13" a="1"/>
  <c r="CA83" i="13" s="1"/>
  <c r="CQ83" i="13" a="1"/>
  <c r="CQ83" i="13" s="1"/>
  <c r="CD83" i="13" a="1"/>
  <c r="CD83" i="13" s="1"/>
  <c r="BH82" i="13" a="1"/>
  <c r="BH82" i="13" s="1"/>
  <c r="BU82" i="13" a="1"/>
  <c r="BU82" i="13" s="1"/>
  <c r="CY81" i="13" a="1"/>
  <c r="CY81" i="13" s="1"/>
  <c r="BL81" i="13" a="1"/>
  <c r="BL81" i="13" s="1"/>
  <c r="CL81" i="13" a="1"/>
  <c r="CL81" i="13" s="1"/>
  <c r="BY81" i="13" a="1"/>
  <c r="BY81" i="13" s="1"/>
  <c r="CQ81" i="13" a="1"/>
  <c r="CQ81" i="13" s="1"/>
  <c r="CD81" i="13" a="1"/>
  <c r="CD81" i="13" s="1"/>
  <c r="BH80" i="13" a="1"/>
  <c r="BH80" i="13" s="1"/>
  <c r="BU80" i="13" a="1"/>
  <c r="BU80" i="13" s="1"/>
  <c r="CL79" i="13" a="1"/>
  <c r="CL79" i="13" s="1"/>
  <c r="CY79" i="13" a="1"/>
  <c r="CY79" i="13" s="1"/>
  <c r="BL79" i="13" a="1"/>
  <c r="BL79" i="13" s="1"/>
  <c r="BY79" i="13" a="1"/>
  <c r="BY79" i="13" s="1"/>
  <c r="CD79" i="13" a="1"/>
  <c r="CD79" i="13" s="1"/>
  <c r="CQ79" i="13" a="1"/>
  <c r="CQ79" i="13" s="1"/>
  <c r="CE78" i="13" a="1"/>
  <c r="CE78" i="13" s="1"/>
  <c r="CR78" i="13" a="1"/>
  <c r="CR78" i="13" s="1"/>
  <c r="BH77" i="13" a="1"/>
  <c r="BH77" i="13" s="1"/>
  <c r="BU77" i="13" a="1"/>
  <c r="BU77" i="13" s="1"/>
  <c r="BJ76" i="13" a="1"/>
  <c r="BJ76" i="13" s="1"/>
  <c r="BW76" i="13" a="1"/>
  <c r="BW76" i="13" s="1"/>
  <c r="BN75" i="13" a="1"/>
  <c r="BN75" i="13" s="1"/>
  <c r="CA75" i="13" a="1"/>
  <c r="CA75" i="13" s="1"/>
  <c r="CN75" i="13" a="1"/>
  <c r="CN75" i="13" s="1"/>
  <c r="DA75" i="13" a="1"/>
  <c r="DA75" i="13" s="1"/>
  <c r="CF75" i="13" a="1"/>
  <c r="CF75" i="13" s="1"/>
  <c r="CS75" i="13" a="1"/>
  <c r="CS75" i="13" s="1"/>
  <c r="BJ74" i="13" a="1"/>
  <c r="BJ74" i="13" s="1"/>
  <c r="BW74" i="13" a="1"/>
  <c r="BW74" i="13" s="1"/>
  <c r="CT85" i="13" a="1"/>
  <c r="CT85" i="13" s="1"/>
  <c r="CG85" i="13" a="1"/>
  <c r="CG85" i="13" s="1"/>
  <c r="CV92" i="13" a="1"/>
  <c r="CV92" i="13" s="1"/>
  <c r="BI92" i="13" a="1"/>
  <c r="BI92" i="13" s="1"/>
  <c r="BV92" i="13" a="1"/>
  <c r="BV92" i="13" s="1"/>
  <c r="CI92" i="13" a="1"/>
  <c r="CI92" i="13" s="1"/>
  <c r="CA109" i="13" a="1"/>
  <c r="CA109" i="13" s="1"/>
  <c r="CN109" i="13" a="1"/>
  <c r="CN109" i="13" s="1"/>
  <c r="BN109" i="13" a="1"/>
  <c r="BN109" i="13" s="1"/>
  <c r="DA109" i="13" a="1"/>
  <c r="DA109" i="13" s="1"/>
  <c r="CF109" i="13" a="1"/>
  <c r="CF109" i="13" s="1"/>
  <c r="CS109" i="13" a="1"/>
  <c r="CS109" i="13" s="1"/>
  <c r="BJ108" i="13" a="1"/>
  <c r="BJ108" i="13" s="1"/>
  <c r="BW108" i="13" a="1"/>
  <c r="BW108" i="13" s="1"/>
  <c r="CA107" i="13" a="1"/>
  <c r="CA107" i="13" s="1"/>
  <c r="CN107" i="13" a="1"/>
  <c r="CN107" i="13" s="1"/>
  <c r="DA107" i="13" a="1"/>
  <c r="DA107" i="13" s="1"/>
  <c r="BN107" i="13" a="1"/>
  <c r="BN107" i="13" s="1"/>
  <c r="CF107" i="13" a="1"/>
  <c r="CF107" i="13" s="1"/>
  <c r="CS107" i="13" a="1"/>
  <c r="CS107" i="13" s="1"/>
  <c r="BJ106" i="13" a="1"/>
  <c r="BJ106" i="13" s="1"/>
  <c r="CR105" i="13" a="1"/>
  <c r="CR105" i="13" s="1"/>
  <c r="CE105" i="13" a="1"/>
  <c r="CE105" i="13" s="1"/>
  <c r="BY101" i="13" a="1"/>
  <c r="BY101" i="13" s="1"/>
  <c r="BL101" i="13" a="1"/>
  <c r="BL101" i="13" s="1"/>
  <c r="CD101" i="13" a="1"/>
  <c r="CD101" i="13" s="1"/>
  <c r="CQ101" i="13" a="1"/>
  <c r="CQ101" i="13" s="1"/>
  <c r="BH100" i="13" a="1"/>
  <c r="BH100" i="13" s="1"/>
  <c r="BU100" i="13" a="1"/>
  <c r="BU100" i="13" s="1"/>
  <c r="BY99" i="13" a="1"/>
  <c r="BY99" i="13" s="1"/>
  <c r="BL99" i="13" a="1"/>
  <c r="BL99" i="13" s="1"/>
  <c r="CD99" i="13" a="1"/>
  <c r="CD99" i="13" s="1"/>
  <c r="CQ99" i="13" a="1"/>
  <c r="CQ99" i="13" s="1"/>
  <c r="BH98" i="13" a="1"/>
  <c r="BH98" i="13" s="1"/>
  <c r="BU98" i="13" a="1"/>
  <c r="BU98" i="13" s="1"/>
  <c r="CX97" i="13" a="1"/>
  <c r="CX97" i="13" s="1"/>
  <c r="BK97" i="13" a="1"/>
  <c r="BK97" i="13" s="1"/>
  <c r="CK97" i="13" a="1"/>
  <c r="CK97" i="13" s="1"/>
  <c r="BX97" i="13" a="1"/>
  <c r="BX97" i="13" s="1"/>
  <c r="BL96" i="13" a="1"/>
  <c r="BL96" i="13" s="1"/>
  <c r="BY96" i="13" a="1"/>
  <c r="BY96" i="13" s="1"/>
  <c r="BN95" i="13" a="1"/>
  <c r="BN95" i="13" s="1"/>
  <c r="CA95" i="13" a="1"/>
  <c r="CA95" i="13" s="1"/>
  <c r="CN95" i="13" a="1"/>
  <c r="CN95" i="13" s="1"/>
  <c r="DA95" i="13" a="1"/>
  <c r="DA95" i="13" s="1"/>
  <c r="CF95" i="13" a="1"/>
  <c r="CF95" i="13" s="1"/>
  <c r="CS95" i="13" a="1"/>
  <c r="CS95" i="13" s="1"/>
  <c r="BW94" i="13" a="1"/>
  <c r="BW94" i="13" s="1"/>
  <c r="BJ94" i="13" a="1"/>
  <c r="BJ94" i="13" s="1"/>
  <c r="BN93" i="13" a="1"/>
  <c r="BN93" i="13" s="1"/>
  <c r="CA93" i="13" a="1"/>
  <c r="CA93" i="13" s="1"/>
  <c r="CN93" i="13" a="1"/>
  <c r="CN93" i="13" s="1"/>
  <c r="DA93" i="13" a="1"/>
  <c r="DA93" i="13" s="1"/>
  <c r="CF93" i="13" a="1"/>
  <c r="CF93" i="13" s="1"/>
  <c r="CS93" i="13" a="1"/>
  <c r="CS93" i="13" s="1"/>
  <c r="BW105" i="13" a="1"/>
  <c r="BW105" i="13" s="1"/>
  <c r="BJ105" i="13" a="1"/>
  <c r="BJ105" i="13" s="1"/>
  <c r="BK104" i="13" a="1"/>
  <c r="BK104" i="13" s="1"/>
  <c r="CX104" i="13" a="1"/>
  <c r="CX104" i="13" s="1"/>
  <c r="BX104" i="13" a="1"/>
  <c r="BX104" i="13" s="1"/>
  <c r="CK104" i="13" a="1"/>
  <c r="CK104" i="13" s="1"/>
  <c r="CV102" i="13" a="1"/>
  <c r="CV102" i="13" s="1"/>
  <c r="BI102" i="13" a="1"/>
  <c r="BI102" i="13" s="1"/>
  <c r="CI102" i="13" a="1"/>
  <c r="CI102" i="13" s="1"/>
  <c r="BV102" i="13" a="1"/>
  <c r="BV102" i="13" s="1"/>
  <c r="BU103" i="13" a="1"/>
  <c r="BU103" i="13" s="1"/>
  <c r="BH103" i="13" a="1"/>
  <c r="BH103" i="13" s="1"/>
  <c r="BE130" i="13" a="1"/>
  <c r="BE130" i="13" s="1"/>
  <c r="BR130" i="13" a="1"/>
  <c r="BR130" i="13" s="1"/>
  <c r="CZ130" i="13" a="1"/>
  <c r="CZ130" i="13" s="1"/>
  <c r="CM130" i="13" a="1"/>
  <c r="CM130" i="13" s="1"/>
  <c r="CJ147" i="13" a="1"/>
  <c r="CJ147" i="13" s="1"/>
  <c r="CW147" i="13" a="1"/>
  <c r="CW147" i="13" s="1"/>
  <c r="CZ146" i="13" a="1"/>
  <c r="CZ146" i="13" s="1"/>
  <c r="BE146" i="13" a="1"/>
  <c r="BE146" i="13" s="1"/>
  <c r="BR146" i="13" a="1"/>
  <c r="BR146" i="13" s="1"/>
  <c r="CZ144" i="13" a="1"/>
  <c r="CZ144" i="13" s="1"/>
  <c r="BE144" i="13" a="1"/>
  <c r="BE144" i="13" s="1"/>
  <c r="BR144" i="13" a="1"/>
  <c r="BR144" i="13" s="1"/>
  <c r="CZ142" i="13" a="1"/>
  <c r="CZ142" i="13" s="1"/>
  <c r="BE142" i="13" a="1"/>
  <c r="BE142" i="13" s="1"/>
  <c r="BR142" i="13" a="1"/>
  <c r="BR142" i="13" s="1"/>
  <c r="CU141" i="13" a="1"/>
  <c r="CU141" i="13" s="1"/>
  <c r="BH141" i="13" a="1"/>
  <c r="BH141" i="13" s="1"/>
  <c r="BU141" i="13" a="1"/>
  <c r="BU141" i="13" s="1"/>
  <c r="BI140" i="13" a="1"/>
  <c r="BI140" i="13" s="1"/>
  <c r="BV140" i="13" a="1"/>
  <c r="BV140" i="13" s="1"/>
  <c r="CK139" i="13" a="1"/>
  <c r="CK139" i="13" s="1"/>
  <c r="CX139" i="13" a="1"/>
  <c r="CX139" i="13" s="1"/>
  <c r="DB138" i="13" a="1"/>
  <c r="DB138" i="13" s="1"/>
  <c r="BO138" i="13" a="1"/>
  <c r="BO138" i="13" s="1"/>
  <c r="CB138" i="13" a="1"/>
  <c r="CB138" i="13" s="1"/>
  <c r="CO138" i="13" a="1"/>
  <c r="CO138" i="13" s="1"/>
  <c r="CK137" i="13" a="1"/>
  <c r="CK137" i="13" s="1"/>
  <c r="BG136" i="13" a="1"/>
  <c r="BG136" i="13" s="1"/>
  <c r="BT136" i="13" a="1"/>
  <c r="BT136" i="13" s="1"/>
  <c r="CJ135" i="13" a="1"/>
  <c r="CJ135" i="13" s="1"/>
  <c r="CX134" i="13" a="1"/>
  <c r="CX134" i="13" s="1"/>
  <c r="CK134" i="13" a="1"/>
  <c r="CK134" i="13" s="1"/>
  <c r="CZ133" i="13" a="1"/>
  <c r="CZ133" i="13" s="1"/>
  <c r="CM133" i="13" a="1"/>
  <c r="CM133" i="13" s="1"/>
  <c r="BR133" i="13" a="1"/>
  <c r="BR133" i="13" s="1"/>
  <c r="BE133" i="13" a="1"/>
  <c r="BE133" i="13" s="1"/>
  <c r="BI132" i="13" a="1"/>
  <c r="BI132" i="13" s="1"/>
  <c r="BV132" i="13" a="1"/>
  <c r="BV132" i="13" s="1"/>
  <c r="CZ131" i="13" a="1"/>
  <c r="CZ131" i="13" s="1"/>
  <c r="CM131" i="13" a="1"/>
  <c r="CM131" i="13" s="1"/>
  <c r="BR131" i="13" a="1"/>
  <c r="BR131" i="13" s="1"/>
  <c r="BE131" i="13" a="1"/>
  <c r="BE131" i="13" s="1"/>
  <c r="CM147" i="13" a="1"/>
  <c r="CM147" i="13" s="1"/>
  <c r="BF147" i="13" a="1"/>
  <c r="BF147" i="13" s="1"/>
  <c r="CO146" i="13" a="1"/>
  <c r="CO146" i="13" s="1"/>
  <c r="BH146" i="13" a="1"/>
  <c r="BH146" i="13" s="1"/>
  <c r="CK144" i="13" a="1"/>
  <c r="CK144" i="13" s="1"/>
  <c r="BL144" i="13" a="1"/>
  <c r="BL144" i="13" s="1"/>
  <c r="BD144" i="13" a="1"/>
  <c r="BD144" i="13" s="1"/>
  <c r="CM143" i="13" a="1"/>
  <c r="CM143" i="13" s="1"/>
  <c r="BF143" i="13" a="1"/>
  <c r="BF143" i="13" s="1"/>
  <c r="CO142" i="13" a="1"/>
  <c r="CO142" i="13" s="1"/>
  <c r="BH142" i="13" a="1"/>
  <c r="BH142" i="13" s="1"/>
  <c r="CZ141" i="13" a="1"/>
  <c r="CZ141" i="13" s="1"/>
  <c r="CL141" i="13" a="1"/>
  <c r="CL141" i="13" s="1"/>
  <c r="BU139" i="13" a="1"/>
  <c r="BU139" i="13" s="1"/>
  <c r="DA138" i="13" a="1"/>
  <c r="DA138" i="13" s="1"/>
  <c r="CK138" i="13" a="1"/>
  <c r="CK138" i="13" s="1"/>
  <c r="BR137" i="13" a="1"/>
  <c r="BR137" i="13" s="1"/>
  <c r="CY136" i="13" a="1"/>
  <c r="CY136" i="13" s="1"/>
  <c r="CX135" i="13" a="1"/>
  <c r="CX135" i="13" s="1"/>
  <c r="BR135" i="13" a="1"/>
  <c r="BR135" i="13" s="1"/>
  <c r="DB133" i="13" a="1"/>
  <c r="DB133" i="13" s="1"/>
  <c r="CP338" i="13"/>
  <c r="CP334" i="13"/>
  <c r="DC338" i="13"/>
  <c r="CP336" i="13"/>
  <c r="DC334" i="13"/>
  <c r="CP335" i="13"/>
  <c r="DC335" i="13"/>
  <c r="DC336" i="13"/>
  <c r="DC337" i="13"/>
  <c r="CP337" i="13"/>
  <c r="CP149" i="13" l="1"/>
  <c r="DC151" i="13"/>
  <c r="DC150" i="13"/>
  <c r="DC152" i="13"/>
  <c r="CP150" i="13"/>
  <c r="K115" i="13"/>
  <c r="CP165" i="13"/>
  <c r="DC183" i="13"/>
  <c r="DC304" i="13"/>
  <c r="CP275" i="13"/>
  <c r="CP253" i="13"/>
  <c r="CP245" i="13"/>
  <c r="DC224" i="13"/>
  <c r="CP262" i="13"/>
  <c r="CP303" i="13"/>
  <c r="DC312" i="13"/>
  <c r="DC301" i="13"/>
  <c r="DC320" i="13"/>
  <c r="DC329" i="13"/>
  <c r="CP228" i="13"/>
  <c r="CP190" i="13"/>
  <c r="DC161" i="13"/>
  <c r="CP177" i="13"/>
  <c r="CP233" i="13"/>
  <c r="CP322" i="13"/>
  <c r="CP327" i="13"/>
  <c r="DC308" i="13"/>
  <c r="DC323" i="13"/>
  <c r="DC298" i="13"/>
  <c r="DC289" i="13"/>
  <c r="CP161" i="13"/>
  <c r="DC169" i="13"/>
  <c r="CP329" i="13"/>
  <c r="CP328" i="13"/>
  <c r="CP297" i="13"/>
  <c r="DC316" i="13"/>
  <c r="CP313" i="13"/>
  <c r="DC324" i="13"/>
  <c r="CP175" i="13"/>
  <c r="DC315" i="13"/>
  <c r="DC321" i="13"/>
  <c r="DC307" i="13"/>
  <c r="CP321" i="13"/>
  <c r="DC299" i="13"/>
  <c r="DC160" i="13"/>
  <c r="DC279" i="13"/>
  <c r="DC270" i="13"/>
  <c r="DC258" i="13"/>
  <c r="DC249" i="13"/>
  <c r="DC241" i="13"/>
  <c r="DC237" i="13"/>
  <c r="DC211" i="13"/>
  <c r="DC170" i="13"/>
  <c r="DC295" i="13"/>
  <c r="CP320" i="13"/>
  <c r="DC282" i="13"/>
  <c r="CP229" i="13"/>
  <c r="CP221" i="13"/>
  <c r="DC195" i="13"/>
  <c r="DC187" i="13"/>
  <c r="DC293" i="13"/>
  <c r="DC265" i="13"/>
  <c r="CP242" i="13"/>
  <c r="CP173" i="13"/>
  <c r="DC177" i="13"/>
  <c r="DC227" i="13"/>
  <c r="DC219" i="13"/>
  <c r="CP301" i="13"/>
  <c r="CP326" i="13"/>
  <c r="CP261" i="13"/>
  <c r="DC212" i="13"/>
  <c r="CP160" i="13"/>
  <c r="DC306" i="13"/>
  <c r="CP304" i="13"/>
  <c r="CP298" i="13"/>
  <c r="DC291" i="13"/>
  <c r="CP283" i="13"/>
  <c r="CP279" i="13"/>
  <c r="CP270" i="13"/>
  <c r="DC262" i="13"/>
  <c r="CP258" i="13"/>
  <c r="CP249" i="13"/>
  <c r="CP241" i="13"/>
  <c r="CP237" i="13"/>
  <c r="DC232" i="13"/>
  <c r="CP224" i="13"/>
  <c r="DC220" i="13"/>
  <c r="DC215" i="13"/>
  <c r="CP211" i="13"/>
  <c r="DC203" i="13"/>
  <c r="DC199" i="13"/>
  <c r="CP194" i="13"/>
  <c r="DC190" i="13"/>
  <c r="DC186" i="13"/>
  <c r="CP182" i="13"/>
  <c r="DC303" i="13"/>
  <c r="DC168" i="13"/>
  <c r="DC176" i="13"/>
  <c r="CP282" i="13"/>
  <c r="CP195" i="13"/>
  <c r="CP293" i="13"/>
  <c r="CP265" i="13"/>
  <c r="CP231" i="13"/>
  <c r="DC165" i="13"/>
  <c r="CP169" i="13"/>
  <c r="DC263" i="13"/>
  <c r="CP208" i="13"/>
  <c r="CP299" i="13"/>
  <c r="CP212" i="13"/>
  <c r="DC181" i="13"/>
  <c r="DC296" i="13"/>
  <c r="CP291" i="13"/>
  <c r="DC287" i="13"/>
  <c r="DC266" i="13"/>
  <c r="CP232" i="13"/>
  <c r="DC228" i="13"/>
  <c r="CP220" i="13"/>
  <c r="DC207" i="13"/>
  <c r="CP203" i="13"/>
  <c r="CP199" i="13"/>
  <c r="DC194" i="13"/>
  <c r="CP186" i="13"/>
  <c r="DC276" i="13"/>
  <c r="CP267" i="13"/>
  <c r="DC193" i="13"/>
  <c r="DC164" i="13"/>
  <c r="CP168" i="13"/>
  <c r="CP176" i="13"/>
  <c r="DC288" i="13"/>
  <c r="DC278" i="13"/>
  <c r="DC269" i="13"/>
  <c r="DC250" i="13"/>
  <c r="DC191" i="13"/>
  <c r="CP185" i="13"/>
  <c r="DC314" i="13"/>
  <c r="DC322" i="13"/>
  <c r="DC173" i="13"/>
  <c r="CP263" i="13"/>
  <c r="DC217" i="13"/>
  <c r="DC189" i="13"/>
  <c r="DC179" i="13"/>
  <c r="DC261" i="13"/>
  <c r="CP181" i="13"/>
  <c r="DC302" i="13"/>
  <c r="DC283" i="13"/>
  <c r="DC275" i="13"/>
  <c r="CP266" i="13"/>
  <c r="DC253" i="13"/>
  <c r="DC245" i="13"/>
  <c r="CP215" i="13"/>
  <c r="CP207" i="13"/>
  <c r="DC182" i="13"/>
  <c r="CP276" i="13"/>
  <c r="CP204" i="13"/>
  <c r="CP193" i="13"/>
  <c r="DC313" i="13"/>
  <c r="CP164" i="13"/>
  <c r="DC172" i="13"/>
  <c r="DC244" i="13"/>
  <c r="DC318" i="13"/>
  <c r="CP278" i="13"/>
  <c r="CP269" i="13"/>
  <c r="CP250" i="13"/>
  <c r="DC225" i="13"/>
  <c r="CP191" i="13"/>
  <c r="DC185" i="13"/>
  <c r="CP214" i="13"/>
  <c r="DC206" i="13"/>
  <c r="DC163" i="13"/>
  <c r="DC167" i="13"/>
  <c r="DC171" i="13"/>
  <c r="DC309" i="13"/>
  <c r="DC274" i="13"/>
  <c r="DC252" i="13"/>
  <c r="CP217" i="13"/>
  <c r="CP314" i="13"/>
  <c r="CP305" i="13"/>
  <c r="CP179" i="13"/>
  <c r="CP315" i="13"/>
  <c r="DC257" i="13"/>
  <c r="CP287" i="13"/>
  <c r="DC310" i="13"/>
  <c r="CP302" i="13"/>
  <c r="DC285" i="13"/>
  <c r="DC277" i="13"/>
  <c r="DC272" i="13"/>
  <c r="DC268" i="13"/>
  <c r="DC264" i="13"/>
  <c r="DC256" i="13"/>
  <c r="DC247" i="13"/>
  <c r="DC234" i="13"/>
  <c r="DC230" i="13"/>
  <c r="CP222" i="13"/>
  <c r="CP209" i="13"/>
  <c r="CP196" i="13"/>
  <c r="DC192" i="13"/>
  <c r="DC188" i="13"/>
  <c r="DC204" i="13"/>
  <c r="CP172" i="13"/>
  <c r="CP288" i="13"/>
  <c r="CP244" i="13"/>
  <c r="CP312" i="13"/>
  <c r="CP318" i="13"/>
  <c r="CP225" i="13"/>
  <c r="DC200" i="13"/>
  <c r="DC259" i="13"/>
  <c r="DC238" i="13"/>
  <c r="CP163" i="13"/>
  <c r="CP167" i="13"/>
  <c r="CP171" i="13"/>
  <c r="DC175" i="13"/>
  <c r="CP309" i="13"/>
  <c r="DC297" i="13"/>
  <c r="CP274" i="13"/>
  <c r="CP252" i="13"/>
  <c r="DC208" i="13"/>
  <c r="CP189" i="13"/>
  <c r="CP324" i="13"/>
  <c r="DC286" i="13"/>
  <c r="DC202" i="13"/>
  <c r="CP257" i="13"/>
  <c r="DC326" i="13"/>
  <c r="DC319" i="13"/>
  <c r="CP310" i="13"/>
  <c r="CP300" i="13"/>
  <c r="CP296" i="13"/>
  <c r="CP289" i="13"/>
  <c r="CP285" i="13"/>
  <c r="DC281" i="13"/>
  <c r="CP277" i="13"/>
  <c r="CP272" i="13"/>
  <c r="CP268" i="13"/>
  <c r="CP264" i="13"/>
  <c r="CP256" i="13"/>
  <c r="DC251" i="13"/>
  <c r="CP247" i="13"/>
  <c r="DC243" i="13"/>
  <c r="CP234" i="13"/>
  <c r="CP230" i="13"/>
  <c r="DC222" i="13"/>
  <c r="DC213" i="13"/>
  <c r="DC209" i="13"/>
  <c r="CP205" i="13"/>
  <c r="CP201" i="13"/>
  <c r="CP192" i="13"/>
  <c r="CP188" i="13"/>
  <c r="DC184" i="13"/>
  <c r="DC267" i="13"/>
  <c r="DC325" i="13"/>
  <c r="DC162" i="13"/>
  <c r="DC166" i="13"/>
  <c r="CP174" i="13"/>
  <c r="CP284" i="13"/>
  <c r="CP200" i="13"/>
  <c r="CP259" i="13"/>
  <c r="CP238" i="13"/>
  <c r="DC214" i="13"/>
  <c r="DC280" i="13"/>
  <c r="DC248" i="13"/>
  <c r="DC233" i="13"/>
  <c r="CP227" i="13"/>
  <c r="CP219" i="13"/>
  <c r="DC328" i="13"/>
  <c r="DC305" i="13"/>
  <c r="CP286" i="13"/>
  <c r="CP202" i="13"/>
  <c r="CP307" i="13"/>
  <c r="CP319" i="13"/>
  <c r="DC317" i="13"/>
  <c r="CP308" i="13"/>
  <c r="DC300" i="13"/>
  <c r="DC294" i="13"/>
  <c r="CP281" i="13"/>
  <c r="DC260" i="13"/>
  <c r="CP251" i="13"/>
  <c r="CP243" i="13"/>
  <c r="DC239" i="13"/>
  <c r="DC226" i="13"/>
  <c r="DC218" i="13"/>
  <c r="CP213" i="13"/>
  <c r="CP184" i="13"/>
  <c r="CP180" i="13"/>
  <c r="DC271" i="13"/>
  <c r="DC223" i="13"/>
  <c r="DC198" i="13"/>
  <c r="CP162" i="13"/>
  <c r="CP166" i="13"/>
  <c r="DC174" i="13"/>
  <c r="DC284" i="13"/>
  <c r="DC240" i="13"/>
  <c r="DC290" i="13"/>
  <c r="DC255" i="13"/>
  <c r="DC246" i="13"/>
  <c r="DC236" i="13"/>
  <c r="DC229" i="13"/>
  <c r="DC221" i="13"/>
  <c r="DC210" i="13"/>
  <c r="CP187" i="13"/>
  <c r="CP206" i="13"/>
  <c r="CP280" i="13"/>
  <c r="CP248" i="13"/>
  <c r="CP183" i="13"/>
  <c r="CP316" i="13"/>
  <c r="CP323" i="13"/>
  <c r="DC327" i="13"/>
  <c r="CP325" i="13"/>
  <c r="CP317" i="13"/>
  <c r="CP306" i="13"/>
  <c r="CP294" i="13"/>
  <c r="CP260" i="13"/>
  <c r="CP239" i="13"/>
  <c r="CP226" i="13"/>
  <c r="CP218" i="13"/>
  <c r="DC205" i="13"/>
  <c r="DC201" i="13"/>
  <c r="DC196" i="13"/>
  <c r="DC180" i="13"/>
  <c r="CP271" i="13"/>
  <c r="CP223" i="13"/>
  <c r="CP198" i="13"/>
  <c r="CP170" i="13"/>
  <c r="CP295" i="13"/>
  <c r="CP240" i="13"/>
  <c r="CP290" i="13"/>
  <c r="CP255" i="13"/>
  <c r="CP246" i="13"/>
  <c r="CP236" i="13"/>
  <c r="CP210" i="13"/>
  <c r="DC242" i="13"/>
  <c r="DC231" i="13"/>
  <c r="F123" i="19"/>
  <c r="J123" i="19" s="1"/>
  <c r="E123" i="19"/>
  <c r="I123" i="19" s="1"/>
  <c r="G85" i="13"/>
  <c r="G86" i="13"/>
  <c r="U5" i="10"/>
  <c r="U6" i="10"/>
  <c r="U7" i="10"/>
  <c r="U8" i="10"/>
  <c r="U9" i="10"/>
  <c r="U10" i="10"/>
  <c r="U11" i="10"/>
  <c r="U12" i="10"/>
  <c r="U13" i="10"/>
  <c r="U14" i="10"/>
  <c r="U4" i="10"/>
  <c r="T5" i="13"/>
  <c r="T6" i="13"/>
  <c r="T7" i="13"/>
  <c r="T8" i="13"/>
  <c r="T9" i="13"/>
  <c r="T10" i="13"/>
  <c r="T11" i="13"/>
  <c r="T12" i="13"/>
  <c r="T13" i="13"/>
  <c r="T14" i="13"/>
  <c r="T15" i="13"/>
  <c r="U5" i="13"/>
  <c r="U6" i="13"/>
  <c r="U7" i="13"/>
  <c r="U8" i="13"/>
  <c r="U9" i="13"/>
  <c r="U10" i="13"/>
  <c r="U11" i="13"/>
  <c r="U12" i="13"/>
  <c r="U13" i="13"/>
  <c r="U14" i="13"/>
  <c r="U15" i="13"/>
  <c r="U4" i="13"/>
  <c r="E69" i="19"/>
  <c r="I69" i="19" s="1"/>
  <c r="E70" i="19"/>
  <c r="I70" i="19" s="1"/>
  <c r="E82" i="19"/>
  <c r="E83" i="19"/>
  <c r="E106" i="19"/>
  <c r="I106" i="19" s="1"/>
  <c r="E107" i="19"/>
  <c r="I107" i="19" s="1"/>
  <c r="D154" i="19"/>
  <c r="D155" i="19"/>
  <c r="D156" i="19"/>
  <c r="D157" i="19"/>
  <c r="D158" i="19"/>
  <c r="D159" i="19"/>
  <c r="D160" i="19"/>
  <c r="D161" i="19"/>
  <c r="D162" i="19"/>
  <c r="D163" i="19"/>
  <c r="D164" i="19"/>
  <c r="D165" i="19"/>
  <c r="D166" i="19"/>
  <c r="D167" i="19"/>
  <c r="D168" i="19"/>
  <c r="D169" i="19"/>
  <c r="D170" i="19"/>
  <c r="D171" i="19"/>
  <c r="D172" i="19"/>
  <c r="I5" i="10"/>
  <c r="J5" i="10"/>
  <c r="K5" i="10"/>
  <c r="L5" i="10"/>
  <c r="M5" i="10"/>
  <c r="N5" i="10"/>
  <c r="O5" i="10"/>
  <c r="P5" i="10"/>
  <c r="Q5" i="10"/>
  <c r="R5" i="10"/>
  <c r="T5" i="10"/>
  <c r="V5" i="10"/>
  <c r="W5" i="10"/>
  <c r="X5" i="10"/>
  <c r="Y5" i="10"/>
  <c r="Z5" i="10"/>
  <c r="AA5" i="10"/>
  <c r="AB5" i="10"/>
  <c r="AC5" i="10"/>
  <c r="I6" i="10"/>
  <c r="J6" i="10"/>
  <c r="K6" i="10"/>
  <c r="L6" i="10"/>
  <c r="M6" i="10"/>
  <c r="N6" i="10"/>
  <c r="O6" i="10"/>
  <c r="P6" i="10"/>
  <c r="Q6" i="10"/>
  <c r="R6" i="10"/>
  <c r="T6" i="10"/>
  <c r="V6" i="10"/>
  <c r="W6" i="10"/>
  <c r="X6" i="10"/>
  <c r="Y6" i="10"/>
  <c r="Z6" i="10"/>
  <c r="AA6" i="10"/>
  <c r="AB6" i="10"/>
  <c r="AC6" i="10"/>
  <c r="I7" i="10"/>
  <c r="J7" i="10"/>
  <c r="K7" i="10"/>
  <c r="L7" i="10"/>
  <c r="M7" i="10"/>
  <c r="N7" i="10"/>
  <c r="O7" i="10"/>
  <c r="P7" i="10"/>
  <c r="Q7" i="10"/>
  <c r="R7" i="10"/>
  <c r="T7" i="10"/>
  <c r="V7" i="10"/>
  <c r="W7" i="10"/>
  <c r="X7" i="10"/>
  <c r="Y7" i="10"/>
  <c r="Z7" i="10"/>
  <c r="AA7" i="10"/>
  <c r="AB7" i="10"/>
  <c r="AC7" i="10"/>
  <c r="I8" i="10"/>
  <c r="J8" i="10"/>
  <c r="K8" i="10"/>
  <c r="L8" i="10"/>
  <c r="M8" i="10"/>
  <c r="N8" i="10"/>
  <c r="O8" i="10"/>
  <c r="P8" i="10"/>
  <c r="Q8" i="10"/>
  <c r="R8" i="10"/>
  <c r="T8" i="10"/>
  <c r="V8" i="10"/>
  <c r="W8" i="10"/>
  <c r="X8" i="10"/>
  <c r="Y8" i="10"/>
  <c r="Z8" i="10"/>
  <c r="AA8" i="10"/>
  <c r="AB8" i="10"/>
  <c r="AC8" i="10"/>
  <c r="I9" i="10"/>
  <c r="J9" i="10"/>
  <c r="K9" i="10"/>
  <c r="L9" i="10"/>
  <c r="M9" i="10"/>
  <c r="N9" i="10"/>
  <c r="O9" i="10"/>
  <c r="P9" i="10"/>
  <c r="Q9" i="10"/>
  <c r="R9" i="10"/>
  <c r="T9" i="10"/>
  <c r="V9" i="10"/>
  <c r="W9" i="10"/>
  <c r="X9" i="10"/>
  <c r="Y9" i="10"/>
  <c r="Z9" i="10"/>
  <c r="AA9" i="10"/>
  <c r="AB9" i="10"/>
  <c r="AC9" i="10"/>
  <c r="I10" i="10"/>
  <c r="J10" i="10"/>
  <c r="K10" i="10"/>
  <c r="L10" i="10"/>
  <c r="M10" i="10"/>
  <c r="N10" i="10"/>
  <c r="O10" i="10"/>
  <c r="P10" i="10"/>
  <c r="Q10" i="10"/>
  <c r="R10" i="10"/>
  <c r="T10" i="10"/>
  <c r="V10" i="10"/>
  <c r="W10" i="10"/>
  <c r="X10" i="10"/>
  <c r="Y10" i="10"/>
  <c r="Z10" i="10"/>
  <c r="AA10" i="10"/>
  <c r="AB10" i="10"/>
  <c r="AC10" i="10"/>
  <c r="I11" i="10"/>
  <c r="J11" i="10"/>
  <c r="K11" i="10"/>
  <c r="L11" i="10"/>
  <c r="M11" i="10"/>
  <c r="N11" i="10"/>
  <c r="O11" i="10"/>
  <c r="P11" i="10"/>
  <c r="Q11" i="10"/>
  <c r="R11" i="10"/>
  <c r="T11" i="10"/>
  <c r="V11" i="10"/>
  <c r="W11" i="10"/>
  <c r="X11" i="10"/>
  <c r="Y11" i="10"/>
  <c r="Z11" i="10"/>
  <c r="AA11" i="10"/>
  <c r="AB11" i="10"/>
  <c r="AC11" i="10"/>
  <c r="I12" i="10"/>
  <c r="J12" i="10"/>
  <c r="K12" i="10"/>
  <c r="L12" i="10"/>
  <c r="M12" i="10"/>
  <c r="N12" i="10"/>
  <c r="O12" i="10"/>
  <c r="P12" i="10"/>
  <c r="Q12" i="10"/>
  <c r="R12" i="10"/>
  <c r="T12" i="10"/>
  <c r="V12" i="10"/>
  <c r="W12" i="10"/>
  <c r="X12" i="10"/>
  <c r="Y12" i="10"/>
  <c r="Z12" i="10"/>
  <c r="AA12" i="10"/>
  <c r="AB12" i="10"/>
  <c r="AC12" i="10"/>
  <c r="I13" i="10"/>
  <c r="J13" i="10"/>
  <c r="K13" i="10"/>
  <c r="L13" i="10"/>
  <c r="M13" i="10"/>
  <c r="N13" i="10"/>
  <c r="O13" i="10"/>
  <c r="P13" i="10"/>
  <c r="Q13" i="10"/>
  <c r="R13" i="10"/>
  <c r="T13" i="10"/>
  <c r="V13" i="10"/>
  <c r="W13" i="10"/>
  <c r="X13" i="10"/>
  <c r="Y13" i="10"/>
  <c r="Z13" i="10"/>
  <c r="AA13" i="10"/>
  <c r="AB13" i="10"/>
  <c r="AC13" i="10"/>
  <c r="I14" i="10"/>
  <c r="J14" i="10"/>
  <c r="K14" i="10"/>
  <c r="L14" i="10"/>
  <c r="M14" i="10"/>
  <c r="N14" i="10"/>
  <c r="O14" i="10"/>
  <c r="P14" i="10"/>
  <c r="Q14" i="10"/>
  <c r="R14" i="10"/>
  <c r="T14" i="10"/>
  <c r="V14" i="10"/>
  <c r="W14" i="10"/>
  <c r="X14" i="10"/>
  <c r="Y14" i="10"/>
  <c r="Z14" i="10"/>
  <c r="AA14" i="10"/>
  <c r="AB14" i="10"/>
  <c r="AC14" i="10"/>
  <c r="G5" i="10"/>
  <c r="H5" i="10"/>
  <c r="G6" i="10"/>
  <c r="H6" i="10"/>
  <c r="G7" i="10"/>
  <c r="H7" i="10"/>
  <c r="G8" i="10"/>
  <c r="H8" i="10"/>
  <c r="G9" i="10"/>
  <c r="H9" i="10"/>
  <c r="G10" i="10"/>
  <c r="H10" i="10"/>
  <c r="G11" i="10"/>
  <c r="H11" i="10"/>
  <c r="G12" i="10"/>
  <c r="H12" i="10"/>
  <c r="G13" i="10"/>
  <c r="H13" i="10"/>
  <c r="G14" i="10"/>
  <c r="H14" i="10"/>
  <c r="G15" i="10"/>
  <c r="H15" i="10"/>
  <c r="G16" i="10"/>
  <c r="H16" i="10"/>
  <c r="G17" i="10"/>
  <c r="H17" i="10"/>
  <c r="G18" i="10"/>
  <c r="H18" i="10"/>
  <c r="G19" i="10"/>
  <c r="H19" i="10"/>
  <c r="G4" i="10"/>
  <c r="H4" i="10"/>
  <c r="AC4" i="10"/>
  <c r="AB4" i="10"/>
  <c r="AA4" i="10"/>
  <c r="Z4" i="10"/>
  <c r="Y4" i="10"/>
  <c r="X4" i="10"/>
  <c r="W4" i="10"/>
  <c r="V4" i="10"/>
  <c r="T4" i="10"/>
  <c r="R4" i="10"/>
  <c r="Q4" i="10"/>
  <c r="P4" i="10"/>
  <c r="O4" i="10"/>
  <c r="N4" i="10"/>
  <c r="M4" i="10"/>
  <c r="L4" i="10"/>
  <c r="K4" i="10"/>
  <c r="J4" i="10"/>
  <c r="I4" i="10"/>
  <c r="G5" i="13"/>
  <c r="H5" i="13"/>
  <c r="G6" i="13"/>
  <c r="H6" i="13"/>
  <c r="G7" i="13"/>
  <c r="H7" i="13"/>
  <c r="G8" i="13"/>
  <c r="H8" i="13"/>
  <c r="G9" i="13"/>
  <c r="H9" i="13"/>
  <c r="G10" i="13"/>
  <c r="H10" i="13"/>
  <c r="G11" i="13"/>
  <c r="H11" i="13"/>
  <c r="G12" i="13"/>
  <c r="H12" i="13"/>
  <c r="G13" i="13"/>
  <c r="H13" i="13"/>
  <c r="G14" i="13"/>
  <c r="H14" i="13"/>
  <c r="G15" i="13"/>
  <c r="H15" i="13"/>
  <c r="G16" i="13"/>
  <c r="H16" i="13"/>
  <c r="G17" i="13"/>
  <c r="H17" i="13"/>
  <c r="G18" i="13"/>
  <c r="H18" i="13"/>
  <c r="G19" i="13"/>
  <c r="H19" i="13"/>
  <c r="G20" i="13"/>
  <c r="H20" i="13"/>
  <c r="G21" i="13"/>
  <c r="H21" i="13"/>
  <c r="G22" i="13"/>
  <c r="H22" i="13"/>
  <c r="H4" i="13"/>
  <c r="BB114" i="13" s="1" a="1"/>
  <c r="BB114" i="13" s="1"/>
  <c r="G4" i="13"/>
  <c r="I5" i="13"/>
  <c r="J5" i="13"/>
  <c r="I6" i="13"/>
  <c r="J6" i="13"/>
  <c r="I7" i="13"/>
  <c r="J7" i="13"/>
  <c r="I8" i="13"/>
  <c r="J8" i="13"/>
  <c r="I9" i="13"/>
  <c r="J9" i="13"/>
  <c r="I10" i="13"/>
  <c r="J10" i="13"/>
  <c r="I11" i="13"/>
  <c r="J11" i="13"/>
  <c r="I12" i="13"/>
  <c r="J12" i="13"/>
  <c r="I13" i="13"/>
  <c r="J13" i="13"/>
  <c r="I14" i="13"/>
  <c r="J14" i="13"/>
  <c r="I15" i="13"/>
  <c r="J15" i="13"/>
  <c r="J4" i="13"/>
  <c r="K5" i="13"/>
  <c r="L5" i="13"/>
  <c r="M5" i="13"/>
  <c r="N5" i="13"/>
  <c r="O5" i="13"/>
  <c r="P5" i="13"/>
  <c r="Q5" i="13"/>
  <c r="R5" i="13"/>
  <c r="K6" i="13"/>
  <c r="L6" i="13"/>
  <c r="M6" i="13"/>
  <c r="N6" i="13"/>
  <c r="O6" i="13"/>
  <c r="P6" i="13"/>
  <c r="Q6" i="13"/>
  <c r="R6" i="13"/>
  <c r="K7" i="13"/>
  <c r="L7" i="13"/>
  <c r="M7" i="13"/>
  <c r="N7" i="13"/>
  <c r="O7" i="13"/>
  <c r="P7" i="13"/>
  <c r="Q7" i="13"/>
  <c r="R7" i="13"/>
  <c r="K8" i="13"/>
  <c r="L8" i="13"/>
  <c r="M8" i="13"/>
  <c r="N8" i="13"/>
  <c r="O8" i="13"/>
  <c r="P8" i="13"/>
  <c r="Q8" i="13"/>
  <c r="R8" i="13"/>
  <c r="K9" i="13"/>
  <c r="L9" i="13"/>
  <c r="M9" i="13"/>
  <c r="N9" i="13"/>
  <c r="O9" i="13"/>
  <c r="P9" i="13"/>
  <c r="Q9" i="13"/>
  <c r="R9" i="13"/>
  <c r="K10" i="13"/>
  <c r="L10" i="13"/>
  <c r="M10" i="13"/>
  <c r="N10" i="13"/>
  <c r="O10" i="13"/>
  <c r="P10" i="13"/>
  <c r="Q10" i="13"/>
  <c r="R10" i="13"/>
  <c r="K11" i="13"/>
  <c r="L11" i="13"/>
  <c r="M11" i="13"/>
  <c r="N11" i="13"/>
  <c r="O11" i="13"/>
  <c r="P11" i="13"/>
  <c r="Q11" i="13"/>
  <c r="R11" i="13"/>
  <c r="CX34" i="13" s="1" a="1"/>
  <c r="CX34" i="13" s="1"/>
  <c r="K12" i="13"/>
  <c r="L12" i="13"/>
  <c r="M12" i="13"/>
  <c r="N12" i="13"/>
  <c r="O12" i="13"/>
  <c r="P12" i="13"/>
  <c r="Q12" i="13"/>
  <c r="R12" i="13"/>
  <c r="K13" i="13"/>
  <c r="L13" i="13"/>
  <c r="M13" i="13"/>
  <c r="N13" i="13"/>
  <c r="O13" i="13"/>
  <c r="P13" i="13"/>
  <c r="Q13" i="13"/>
  <c r="R13" i="13"/>
  <c r="K14" i="13"/>
  <c r="L14" i="13"/>
  <c r="M14" i="13"/>
  <c r="N14" i="13"/>
  <c r="O14" i="13"/>
  <c r="P14" i="13"/>
  <c r="Q14" i="13"/>
  <c r="R14" i="13"/>
  <c r="K15" i="13"/>
  <c r="L15" i="13"/>
  <c r="M15" i="13"/>
  <c r="N15" i="13"/>
  <c r="O15" i="13"/>
  <c r="P15" i="13"/>
  <c r="Q15" i="13"/>
  <c r="R15" i="13"/>
  <c r="R4" i="13"/>
  <c r="Q4" i="13"/>
  <c r="P4" i="13"/>
  <c r="O4" i="13"/>
  <c r="N4" i="13"/>
  <c r="M4" i="13"/>
  <c r="L4" i="13"/>
  <c r="K4" i="13"/>
  <c r="V5" i="13"/>
  <c r="W5" i="13"/>
  <c r="X5" i="13"/>
  <c r="Y5" i="13"/>
  <c r="Z5" i="13"/>
  <c r="AA5" i="13"/>
  <c r="AB5" i="13"/>
  <c r="AC5" i="13"/>
  <c r="V6" i="13"/>
  <c r="W6" i="13"/>
  <c r="X6" i="13"/>
  <c r="Y6" i="13"/>
  <c r="Z6" i="13"/>
  <c r="AA6" i="13"/>
  <c r="AB6" i="13"/>
  <c r="AC6" i="13"/>
  <c r="V7" i="13"/>
  <c r="W7" i="13"/>
  <c r="X7" i="13"/>
  <c r="Y7" i="13"/>
  <c r="Z7" i="13"/>
  <c r="AA7" i="13"/>
  <c r="AB7" i="13"/>
  <c r="AC7" i="13"/>
  <c r="V8" i="13"/>
  <c r="W8" i="13"/>
  <c r="X8" i="13"/>
  <c r="Y8" i="13"/>
  <c r="Z8" i="13"/>
  <c r="AA8" i="13"/>
  <c r="AB8" i="13"/>
  <c r="AC8" i="13"/>
  <c r="V9" i="13"/>
  <c r="W9" i="13"/>
  <c r="X9" i="13"/>
  <c r="Y9" i="13"/>
  <c r="Z9" i="13"/>
  <c r="AA9" i="13"/>
  <c r="AB9" i="13"/>
  <c r="AC9" i="13"/>
  <c r="V10" i="13"/>
  <c r="W10" i="13"/>
  <c r="X10" i="13"/>
  <c r="Y10" i="13"/>
  <c r="Z10" i="13"/>
  <c r="AA10" i="13"/>
  <c r="AB10" i="13"/>
  <c r="AC10" i="13"/>
  <c r="V11" i="13"/>
  <c r="W11" i="13"/>
  <c r="X11" i="13"/>
  <c r="Y11" i="13"/>
  <c r="Z11" i="13"/>
  <c r="AA11" i="13"/>
  <c r="AB11" i="13"/>
  <c r="AC11" i="13"/>
  <c r="V12" i="13"/>
  <c r="W12" i="13"/>
  <c r="X12" i="13"/>
  <c r="Y12" i="13"/>
  <c r="Z12" i="13"/>
  <c r="AA12" i="13"/>
  <c r="AB12" i="13"/>
  <c r="AC12" i="13"/>
  <c r="V13" i="13"/>
  <c r="W13" i="13"/>
  <c r="X13" i="13"/>
  <c r="Y13" i="13"/>
  <c r="Z13" i="13"/>
  <c r="AA13" i="13"/>
  <c r="AB13" i="13"/>
  <c r="AC13" i="13"/>
  <c r="V14" i="13"/>
  <c r="W14" i="13"/>
  <c r="X14" i="13"/>
  <c r="Y14" i="13"/>
  <c r="Z14" i="13"/>
  <c r="AA14" i="13"/>
  <c r="AB14" i="13"/>
  <c r="AC14" i="13"/>
  <c r="V15" i="13"/>
  <c r="W15" i="13"/>
  <c r="X15" i="13"/>
  <c r="Y15" i="13"/>
  <c r="Z15" i="13"/>
  <c r="AA15" i="13"/>
  <c r="AB15" i="13"/>
  <c r="AC15" i="13"/>
  <c r="AC4" i="13"/>
  <c r="AB4" i="13"/>
  <c r="AA4" i="13"/>
  <c r="Z4" i="13"/>
  <c r="Y4" i="13"/>
  <c r="X4" i="13"/>
  <c r="W4" i="13"/>
  <c r="V4" i="13"/>
  <c r="T4" i="13"/>
  <c r="AN54" i="13"/>
  <c r="AM54" i="13"/>
  <c r="AL54" i="13"/>
  <c r="AK54" i="13"/>
  <c r="AJ54" i="13"/>
  <c r="AI54" i="13"/>
  <c r="AH54" i="13"/>
  <c r="AG54" i="13"/>
  <c r="AF54" i="13"/>
  <c r="AE54" i="13"/>
  <c r="AD54" i="13"/>
  <c r="AC54" i="13"/>
  <c r="AD35" i="13"/>
  <c r="AE35" i="13"/>
  <c r="AF35" i="13"/>
  <c r="AG35" i="13"/>
  <c r="AH35" i="13"/>
  <c r="AI35" i="13"/>
  <c r="AJ35" i="13"/>
  <c r="AK35" i="13"/>
  <c r="AL35" i="13"/>
  <c r="AM35" i="13"/>
  <c r="AN35" i="13"/>
  <c r="AC35" i="13"/>
  <c r="AB130" i="13"/>
  <c r="AB131" i="13" s="1"/>
  <c r="AB132" i="13" s="1"/>
  <c r="AB133" i="13" s="1"/>
  <c r="AB134" i="13" s="1"/>
  <c r="AB135" i="13" s="1"/>
  <c r="AB136" i="13" s="1"/>
  <c r="AB137" i="13" s="1"/>
  <c r="AB138" i="13" s="1"/>
  <c r="AB139" i="13" s="1"/>
  <c r="AB140" i="13" s="1"/>
  <c r="AB141" i="13" s="1"/>
  <c r="AB142" i="13" s="1"/>
  <c r="AB143" i="13" s="1"/>
  <c r="AB144" i="13" s="1"/>
  <c r="AB145" i="13" s="1"/>
  <c r="AB146" i="13" s="1"/>
  <c r="AB147" i="13" s="1"/>
  <c r="AA130" i="13"/>
  <c r="AA131" i="13" s="1"/>
  <c r="AA132" i="13" s="1"/>
  <c r="AA133" i="13" s="1"/>
  <c r="AA134" i="13" s="1"/>
  <c r="AA135" i="13" s="1"/>
  <c r="AA136" i="13" s="1"/>
  <c r="AA137" i="13" s="1"/>
  <c r="AA138" i="13" s="1"/>
  <c r="AA139" i="13" s="1"/>
  <c r="AA140" i="13" s="1"/>
  <c r="AA141" i="13" s="1"/>
  <c r="AA142" i="13" s="1"/>
  <c r="AA143" i="13" s="1"/>
  <c r="AA144" i="13" s="1"/>
  <c r="AA145" i="13" s="1"/>
  <c r="AA146" i="13" s="1"/>
  <c r="AA147" i="13" s="1"/>
  <c r="Z130" i="13"/>
  <c r="Z131" i="13" s="1"/>
  <c r="Z132" i="13" s="1"/>
  <c r="Z133" i="13" s="1"/>
  <c r="Z134" i="13" s="1"/>
  <c r="Z135" i="13" s="1"/>
  <c r="Z136" i="13" s="1"/>
  <c r="Z137" i="13" s="1"/>
  <c r="Z138" i="13" s="1"/>
  <c r="Z139" i="13" s="1"/>
  <c r="Z140" i="13" s="1"/>
  <c r="Z141" i="13" s="1"/>
  <c r="Z142" i="13" s="1"/>
  <c r="Z143" i="13" s="1"/>
  <c r="Z144" i="13" s="1"/>
  <c r="Z145" i="13" s="1"/>
  <c r="Z146" i="13" s="1"/>
  <c r="Z147" i="13" s="1"/>
  <c r="Y130" i="13"/>
  <c r="Y131" i="13" s="1"/>
  <c r="Y132" i="13" s="1"/>
  <c r="Y133" i="13" s="1"/>
  <c r="Y134" i="13" s="1"/>
  <c r="Y135" i="13" s="1"/>
  <c r="Y136" i="13" s="1"/>
  <c r="Y137" i="13" s="1"/>
  <c r="Y138" i="13" s="1"/>
  <c r="Y139" i="13" s="1"/>
  <c r="Y140" i="13" s="1"/>
  <c r="Y141" i="13" s="1"/>
  <c r="Y142" i="13" s="1"/>
  <c r="Y143" i="13" s="1"/>
  <c r="Y144" i="13" s="1"/>
  <c r="Y145" i="13" s="1"/>
  <c r="Y146" i="13" s="1"/>
  <c r="Y147" i="13" s="1"/>
  <c r="W130" i="13"/>
  <c r="W131" i="13" s="1"/>
  <c r="W132" i="13" s="1"/>
  <c r="W133" i="13" s="1"/>
  <c r="W134" i="13" s="1"/>
  <c r="W135" i="13" s="1"/>
  <c r="W136" i="13" s="1"/>
  <c r="W137" i="13" s="1"/>
  <c r="W138" i="13" s="1"/>
  <c r="W139" i="13" s="1"/>
  <c r="W140" i="13" s="1"/>
  <c r="W141" i="13" s="1"/>
  <c r="W142" i="13" s="1"/>
  <c r="W143" i="13" s="1"/>
  <c r="W144" i="13" s="1"/>
  <c r="W145" i="13" s="1"/>
  <c r="W146" i="13" s="1"/>
  <c r="W147" i="13" s="1"/>
  <c r="V130" i="13"/>
  <c r="V131" i="13" s="1"/>
  <c r="V132" i="13" s="1"/>
  <c r="V133" i="13" s="1"/>
  <c r="V134" i="13" s="1"/>
  <c r="V135" i="13" s="1"/>
  <c r="V136" i="13" s="1"/>
  <c r="V137" i="13" s="1"/>
  <c r="V138" i="13" s="1"/>
  <c r="V139" i="13" s="1"/>
  <c r="V140" i="13" s="1"/>
  <c r="V141" i="13" s="1"/>
  <c r="V142" i="13" s="1"/>
  <c r="V143" i="13" s="1"/>
  <c r="V144" i="13" s="1"/>
  <c r="V145" i="13" s="1"/>
  <c r="V146" i="13" s="1"/>
  <c r="V147" i="13" s="1"/>
  <c r="U130" i="13"/>
  <c r="U131" i="13" s="1"/>
  <c r="U132" i="13" s="1"/>
  <c r="U133" i="13" s="1"/>
  <c r="U134" i="13" s="1"/>
  <c r="U135" i="13" s="1"/>
  <c r="U136" i="13" s="1"/>
  <c r="U137" i="13" s="1"/>
  <c r="U138" i="13" s="1"/>
  <c r="U139" i="13" s="1"/>
  <c r="U140" i="13" s="1"/>
  <c r="U141" i="13" s="1"/>
  <c r="U142" i="13" s="1"/>
  <c r="U143" i="13" s="1"/>
  <c r="U144" i="13" s="1"/>
  <c r="U145" i="13" s="1"/>
  <c r="U146" i="13" s="1"/>
  <c r="U147" i="13" s="1"/>
  <c r="T130" i="13"/>
  <c r="T131" i="13" s="1"/>
  <c r="T132" i="13" s="1"/>
  <c r="T133" i="13" s="1"/>
  <c r="T134" i="13" s="1"/>
  <c r="T135" i="13" s="1"/>
  <c r="T136" i="13" s="1"/>
  <c r="T137" i="13" s="1"/>
  <c r="T138" i="13" s="1"/>
  <c r="T139" i="13" s="1"/>
  <c r="T140" i="13" s="1"/>
  <c r="T141" i="13" s="1"/>
  <c r="T142" i="13" s="1"/>
  <c r="T143" i="13" s="1"/>
  <c r="T144" i="13" s="1"/>
  <c r="T145" i="13" s="1"/>
  <c r="T146" i="13" s="1"/>
  <c r="T147" i="13" s="1"/>
  <c r="S130" i="13"/>
  <c r="S131" i="13" s="1"/>
  <c r="S132" i="13" s="1"/>
  <c r="S133" i="13" s="1"/>
  <c r="S134" i="13" s="1"/>
  <c r="S135" i="13" s="1"/>
  <c r="S136" i="13" s="1"/>
  <c r="S137" i="13" s="1"/>
  <c r="S138" i="13" s="1"/>
  <c r="S139" i="13" s="1"/>
  <c r="S140" i="13" s="1"/>
  <c r="S141" i="13" s="1"/>
  <c r="S142" i="13" s="1"/>
  <c r="S143" i="13" s="1"/>
  <c r="S144" i="13" s="1"/>
  <c r="S145" i="13" s="1"/>
  <c r="S146" i="13" s="1"/>
  <c r="S147" i="13" s="1"/>
  <c r="R130" i="13"/>
  <c r="R131" i="13" s="1"/>
  <c r="R132" i="13" s="1"/>
  <c r="R133" i="13" s="1"/>
  <c r="R134" i="13" s="1"/>
  <c r="R135" i="13" s="1"/>
  <c r="R136" i="13" s="1"/>
  <c r="R137" i="13" s="1"/>
  <c r="R138" i="13" s="1"/>
  <c r="R139" i="13" s="1"/>
  <c r="R140" i="13" s="1"/>
  <c r="R141" i="13" s="1"/>
  <c r="R142" i="13" s="1"/>
  <c r="R143" i="13" s="1"/>
  <c r="R144" i="13" s="1"/>
  <c r="R145" i="13" s="1"/>
  <c r="R146" i="13" s="1"/>
  <c r="R147" i="13" s="1"/>
  <c r="Q130" i="13"/>
  <c r="Q131" i="13" s="1"/>
  <c r="Q132" i="13" s="1"/>
  <c r="Q133" i="13" s="1"/>
  <c r="Q134" i="13" s="1"/>
  <c r="Q135" i="13" s="1"/>
  <c r="Q136" i="13" s="1"/>
  <c r="Q137" i="13" s="1"/>
  <c r="Q138" i="13" s="1"/>
  <c r="Q139" i="13" s="1"/>
  <c r="Q140" i="13" s="1"/>
  <c r="Q141" i="13" s="1"/>
  <c r="Q142" i="13" s="1"/>
  <c r="Q143" i="13" s="1"/>
  <c r="Q144" i="13" s="1"/>
  <c r="Q145" i="13" s="1"/>
  <c r="Q146" i="13" s="1"/>
  <c r="Q147" i="13" s="1"/>
  <c r="P130" i="13"/>
  <c r="P131" i="13" s="1"/>
  <c r="P132" i="13" s="1"/>
  <c r="P133" i="13" s="1"/>
  <c r="P134" i="13" s="1"/>
  <c r="P135" i="13" s="1"/>
  <c r="P136" i="13" s="1"/>
  <c r="P137" i="13" s="1"/>
  <c r="P138" i="13" s="1"/>
  <c r="P139" i="13" s="1"/>
  <c r="P140" i="13" s="1"/>
  <c r="P141" i="13" s="1"/>
  <c r="P142" i="13" s="1"/>
  <c r="P143" i="13" s="1"/>
  <c r="P144" i="13" s="1"/>
  <c r="P145" i="13" s="1"/>
  <c r="P146" i="13" s="1"/>
  <c r="P147" i="13" s="1"/>
  <c r="O130" i="13"/>
  <c r="N130" i="13"/>
  <c r="N131" i="13" s="1"/>
  <c r="N132" i="13" s="1"/>
  <c r="N133" i="13" s="1"/>
  <c r="N134" i="13" s="1"/>
  <c r="N135" i="13" s="1"/>
  <c r="N136" i="13" s="1"/>
  <c r="N137" i="13" s="1"/>
  <c r="N138" i="13" s="1"/>
  <c r="N139" i="13" s="1"/>
  <c r="N140" i="13" s="1"/>
  <c r="N141" i="13" s="1"/>
  <c r="N142" i="13" s="1"/>
  <c r="N143" i="13" s="1"/>
  <c r="N144" i="13" s="1"/>
  <c r="N145" i="13" s="1"/>
  <c r="N146" i="13" s="1"/>
  <c r="N147" i="13" s="1"/>
  <c r="M130" i="13"/>
  <c r="M131" i="13" s="1"/>
  <c r="M132" i="13" s="1"/>
  <c r="M133" i="13" s="1"/>
  <c r="M134" i="13" s="1"/>
  <c r="M135" i="13" s="1"/>
  <c r="M136" i="13" s="1"/>
  <c r="M137" i="13" s="1"/>
  <c r="M138" i="13" s="1"/>
  <c r="M139" i="13" s="1"/>
  <c r="M140" i="13" s="1"/>
  <c r="M141" i="13" s="1"/>
  <c r="M142" i="13" s="1"/>
  <c r="M143" i="13" s="1"/>
  <c r="M144" i="13" s="1"/>
  <c r="M145" i="13" s="1"/>
  <c r="M146" i="13" s="1"/>
  <c r="M147" i="13" s="1"/>
  <c r="L130" i="13"/>
  <c r="L131" i="13" s="1"/>
  <c r="L132" i="13" s="1"/>
  <c r="L133" i="13" s="1"/>
  <c r="L134" i="13" s="1"/>
  <c r="L135" i="13" s="1"/>
  <c r="L136" i="13" s="1"/>
  <c r="L137" i="13" s="1"/>
  <c r="L138" i="13" s="1"/>
  <c r="L139" i="13" s="1"/>
  <c r="L140" i="13" s="1"/>
  <c r="L141" i="13" s="1"/>
  <c r="L142" i="13" s="1"/>
  <c r="L143" i="13" s="1"/>
  <c r="L144" i="13" s="1"/>
  <c r="L145" i="13" s="1"/>
  <c r="L146" i="13" s="1"/>
  <c r="L147" i="13" s="1"/>
  <c r="K130" i="13"/>
  <c r="K131" i="13" s="1"/>
  <c r="AB92" i="13"/>
  <c r="AB93" i="13" s="1"/>
  <c r="AB94" i="13" s="1"/>
  <c r="AB95" i="13" s="1"/>
  <c r="AB96" i="13" s="1"/>
  <c r="AB97" i="13" s="1"/>
  <c r="AB98" i="13" s="1"/>
  <c r="AB99" i="13" s="1"/>
  <c r="AB100" i="13" s="1"/>
  <c r="AB101" i="13" s="1"/>
  <c r="AB102" i="13" s="1"/>
  <c r="AB103" i="13" s="1"/>
  <c r="AB104" i="13" s="1"/>
  <c r="AB105" i="13" s="1"/>
  <c r="AB106" i="13" s="1"/>
  <c r="AB107" i="13" s="1"/>
  <c r="AB108" i="13" s="1"/>
  <c r="AB109" i="13" s="1"/>
  <c r="AA92" i="13"/>
  <c r="AA93" i="13" s="1"/>
  <c r="AA94" i="13" s="1"/>
  <c r="AA95" i="13" s="1"/>
  <c r="AA96" i="13" s="1"/>
  <c r="AA97" i="13" s="1"/>
  <c r="AA98" i="13" s="1"/>
  <c r="AA99" i="13" s="1"/>
  <c r="AA100" i="13" s="1"/>
  <c r="AA101" i="13" s="1"/>
  <c r="AA102" i="13" s="1"/>
  <c r="AA103" i="13" s="1"/>
  <c r="AA104" i="13" s="1"/>
  <c r="AA105" i="13" s="1"/>
  <c r="AA106" i="13" s="1"/>
  <c r="AA107" i="13" s="1"/>
  <c r="AA108" i="13" s="1"/>
  <c r="AA109" i="13" s="1"/>
  <c r="Z92" i="13"/>
  <c r="Z93" i="13" s="1"/>
  <c r="Z94" i="13" s="1"/>
  <c r="Z95" i="13" s="1"/>
  <c r="Z96" i="13" s="1"/>
  <c r="Z97" i="13" s="1"/>
  <c r="Z98" i="13" s="1"/>
  <c r="Z99" i="13" s="1"/>
  <c r="Z100" i="13" s="1"/>
  <c r="Z101" i="13" s="1"/>
  <c r="Z102" i="13" s="1"/>
  <c r="Z103" i="13" s="1"/>
  <c r="Z104" i="13" s="1"/>
  <c r="Z105" i="13" s="1"/>
  <c r="Z106" i="13" s="1"/>
  <c r="Z107" i="13" s="1"/>
  <c r="Z108" i="13" s="1"/>
  <c r="Z109" i="13" s="1"/>
  <c r="Y92" i="13"/>
  <c r="Y93" i="13" s="1"/>
  <c r="Y94" i="13" s="1"/>
  <c r="Y95" i="13" s="1"/>
  <c r="Y96" i="13" s="1"/>
  <c r="Y97" i="13" s="1"/>
  <c r="Y98" i="13" s="1"/>
  <c r="Y99" i="13" s="1"/>
  <c r="Y100" i="13" s="1"/>
  <c r="Y101" i="13" s="1"/>
  <c r="Y102" i="13" s="1"/>
  <c r="Y103" i="13" s="1"/>
  <c r="Y104" i="13" s="1"/>
  <c r="Y105" i="13" s="1"/>
  <c r="Y106" i="13" s="1"/>
  <c r="Y107" i="13" s="1"/>
  <c r="Y108" i="13" s="1"/>
  <c r="Y109" i="13" s="1"/>
  <c r="X92" i="13"/>
  <c r="X93" i="13" s="1"/>
  <c r="X94" i="13" s="1"/>
  <c r="X95" i="13" s="1"/>
  <c r="X97" i="13" s="1"/>
  <c r="X103" i="13" s="1"/>
  <c r="W92" i="13"/>
  <c r="W93" i="13" s="1"/>
  <c r="W94" i="13" s="1"/>
  <c r="W95" i="13" s="1"/>
  <c r="W96" i="13" s="1"/>
  <c r="W97" i="13" s="1"/>
  <c r="W98" i="13" s="1"/>
  <c r="W99" i="13" s="1"/>
  <c r="W100" i="13" s="1"/>
  <c r="W101" i="13" s="1"/>
  <c r="W102" i="13" s="1"/>
  <c r="W103" i="13" s="1"/>
  <c r="W104" i="13" s="1"/>
  <c r="W105" i="13" s="1"/>
  <c r="W106" i="13" s="1"/>
  <c r="W107" i="13" s="1"/>
  <c r="W108" i="13" s="1"/>
  <c r="W109" i="13" s="1"/>
  <c r="V92" i="13"/>
  <c r="V93" i="13" s="1"/>
  <c r="V94" i="13" s="1"/>
  <c r="V95" i="13" s="1"/>
  <c r="V96" i="13" s="1"/>
  <c r="V97" i="13" s="1"/>
  <c r="V98" i="13" s="1"/>
  <c r="V99" i="13" s="1"/>
  <c r="V100" i="13" s="1"/>
  <c r="V101" i="13" s="1"/>
  <c r="V102" i="13" s="1"/>
  <c r="V103" i="13" s="1"/>
  <c r="V104" i="13" s="1"/>
  <c r="V105" i="13" s="1"/>
  <c r="V106" i="13" s="1"/>
  <c r="V107" i="13" s="1"/>
  <c r="V108" i="13" s="1"/>
  <c r="V109" i="13" s="1"/>
  <c r="U92" i="13"/>
  <c r="U93" i="13" s="1"/>
  <c r="U94" i="13" s="1"/>
  <c r="U95" i="13" s="1"/>
  <c r="U96" i="13" s="1"/>
  <c r="U97" i="13" s="1"/>
  <c r="U98" i="13" s="1"/>
  <c r="U99" i="13" s="1"/>
  <c r="U100" i="13" s="1"/>
  <c r="U101" i="13" s="1"/>
  <c r="U102" i="13" s="1"/>
  <c r="U103" i="13" s="1"/>
  <c r="U104" i="13" s="1"/>
  <c r="U105" i="13" s="1"/>
  <c r="U106" i="13" s="1"/>
  <c r="U107" i="13" s="1"/>
  <c r="U108" i="13" s="1"/>
  <c r="U109" i="13" s="1"/>
  <c r="T92" i="13"/>
  <c r="T93" i="13" s="1"/>
  <c r="T94" i="13" s="1"/>
  <c r="T95" i="13" s="1"/>
  <c r="T96" i="13" s="1"/>
  <c r="T97" i="13" s="1"/>
  <c r="T98" i="13" s="1"/>
  <c r="T99" i="13" s="1"/>
  <c r="T100" i="13" s="1"/>
  <c r="T101" i="13" s="1"/>
  <c r="T102" i="13" s="1"/>
  <c r="T103" i="13" s="1"/>
  <c r="T104" i="13" s="1"/>
  <c r="T105" i="13" s="1"/>
  <c r="T106" i="13" s="1"/>
  <c r="T107" i="13" s="1"/>
  <c r="T108" i="13" s="1"/>
  <c r="T109" i="13" s="1"/>
  <c r="S92" i="13"/>
  <c r="S93" i="13" s="1"/>
  <c r="S94" i="13" s="1"/>
  <c r="S95" i="13" s="1"/>
  <c r="S96" i="13" s="1"/>
  <c r="S97" i="13" s="1"/>
  <c r="S98" i="13" s="1"/>
  <c r="S99" i="13" s="1"/>
  <c r="S100" i="13" s="1"/>
  <c r="S101" i="13" s="1"/>
  <c r="S102" i="13" s="1"/>
  <c r="S103" i="13" s="1"/>
  <c r="S104" i="13" s="1"/>
  <c r="S105" i="13" s="1"/>
  <c r="S106" i="13" s="1"/>
  <c r="S107" i="13" s="1"/>
  <c r="S108" i="13" s="1"/>
  <c r="S109" i="13" s="1"/>
  <c r="R92" i="13"/>
  <c r="R93" i="13" s="1"/>
  <c r="R94" i="13" s="1"/>
  <c r="R95" i="13" s="1"/>
  <c r="R96" i="13" s="1"/>
  <c r="R97" i="13" s="1"/>
  <c r="R98" i="13" s="1"/>
  <c r="R99" i="13" s="1"/>
  <c r="R100" i="13" s="1"/>
  <c r="R101" i="13" s="1"/>
  <c r="R102" i="13" s="1"/>
  <c r="R103" i="13" s="1"/>
  <c r="R104" i="13" s="1"/>
  <c r="R105" i="13" s="1"/>
  <c r="R106" i="13" s="1"/>
  <c r="R107" i="13" s="1"/>
  <c r="R108" i="13" s="1"/>
  <c r="R109" i="13" s="1"/>
  <c r="Q92" i="13"/>
  <c r="Q93" i="13" s="1"/>
  <c r="Q94" i="13" s="1"/>
  <c r="Q95" i="13" s="1"/>
  <c r="Q96" i="13" s="1"/>
  <c r="Q97" i="13" s="1"/>
  <c r="Q98" i="13" s="1"/>
  <c r="Q99" i="13" s="1"/>
  <c r="Q100" i="13" s="1"/>
  <c r="Q101" i="13" s="1"/>
  <c r="Q102" i="13" s="1"/>
  <c r="Q103" i="13" s="1"/>
  <c r="Q104" i="13" s="1"/>
  <c r="Q105" i="13" s="1"/>
  <c r="Q106" i="13" s="1"/>
  <c r="Q107" i="13" s="1"/>
  <c r="Q108" i="13" s="1"/>
  <c r="Q109" i="13" s="1"/>
  <c r="P92" i="13"/>
  <c r="P93" i="13" s="1"/>
  <c r="P94" i="13" s="1"/>
  <c r="P95" i="13" s="1"/>
  <c r="P96" i="13" s="1"/>
  <c r="P97" i="13" s="1"/>
  <c r="P98" i="13" s="1"/>
  <c r="P99" i="13" s="1"/>
  <c r="P100" i="13" s="1"/>
  <c r="P101" i="13" s="1"/>
  <c r="P102" i="13" s="1"/>
  <c r="P103" i="13" s="1"/>
  <c r="P104" i="13" s="1"/>
  <c r="P105" i="13" s="1"/>
  <c r="P106" i="13" s="1"/>
  <c r="P107" i="13" s="1"/>
  <c r="P108" i="13" s="1"/>
  <c r="P109" i="13" s="1"/>
  <c r="O92" i="13"/>
  <c r="N92" i="13"/>
  <c r="M92" i="13"/>
  <c r="M93" i="13" s="1"/>
  <c r="M94" i="13" s="1"/>
  <c r="M95" i="13" s="1"/>
  <c r="M96" i="13" s="1"/>
  <c r="M97" i="13" s="1"/>
  <c r="M98" i="13" s="1"/>
  <c r="M99" i="13" s="1"/>
  <c r="M100" i="13" s="1"/>
  <c r="M101" i="13" s="1"/>
  <c r="M102" i="13" s="1"/>
  <c r="M103" i="13" s="1"/>
  <c r="M104" i="13" s="1"/>
  <c r="M105" i="13" s="1"/>
  <c r="M106" i="13" s="1"/>
  <c r="M107" i="13" s="1"/>
  <c r="M108" i="13" s="1"/>
  <c r="M109" i="13" s="1"/>
  <c r="L92" i="13"/>
  <c r="L93" i="13" s="1"/>
  <c r="L94" i="13" s="1"/>
  <c r="L95" i="13" s="1"/>
  <c r="L96" i="13" s="1"/>
  <c r="L97" i="13" s="1"/>
  <c r="L98" i="13" s="1"/>
  <c r="L99" i="13" s="1"/>
  <c r="L100" i="13" s="1"/>
  <c r="L101" i="13" s="1"/>
  <c r="L102" i="13" s="1"/>
  <c r="L103" i="13" s="1"/>
  <c r="L104" i="13" s="1"/>
  <c r="L105" i="13" s="1"/>
  <c r="L106" i="13" s="1"/>
  <c r="L107" i="13" s="1"/>
  <c r="L108" i="13" s="1"/>
  <c r="L109" i="13" s="1"/>
  <c r="K92" i="13"/>
  <c r="K93" i="13" s="1"/>
  <c r="AB73" i="13"/>
  <c r="AB74" i="13" s="1"/>
  <c r="AB75" i="13" s="1"/>
  <c r="AB76" i="13" s="1"/>
  <c r="AB77" i="13" s="1"/>
  <c r="AB78" i="13" s="1"/>
  <c r="AB79" i="13" s="1"/>
  <c r="AB80" i="13" s="1"/>
  <c r="AB81" i="13" s="1"/>
  <c r="AB82" i="13" s="1"/>
  <c r="AB83" i="13" s="1"/>
  <c r="AB84" i="13" s="1"/>
  <c r="AB85" i="13" s="1"/>
  <c r="AB86" i="13" s="1"/>
  <c r="AB87" i="13" s="1"/>
  <c r="AB88" i="13" s="1"/>
  <c r="AB89" i="13" s="1"/>
  <c r="AB90" i="13" s="1"/>
  <c r="AA73" i="13"/>
  <c r="AA74" i="13" s="1"/>
  <c r="AA75" i="13" s="1"/>
  <c r="AA76" i="13" s="1"/>
  <c r="AA77" i="13" s="1"/>
  <c r="AA78" i="13" s="1"/>
  <c r="AA79" i="13" s="1"/>
  <c r="AA80" i="13" s="1"/>
  <c r="AA81" i="13" s="1"/>
  <c r="AA82" i="13" s="1"/>
  <c r="AA83" i="13" s="1"/>
  <c r="AA84" i="13" s="1"/>
  <c r="AA85" i="13" s="1"/>
  <c r="AA86" i="13" s="1"/>
  <c r="AA87" i="13" s="1"/>
  <c r="AA88" i="13" s="1"/>
  <c r="AA89" i="13" s="1"/>
  <c r="AA90" i="13" s="1"/>
  <c r="Z73" i="13"/>
  <c r="Z74" i="13" s="1"/>
  <c r="Z75" i="13" s="1"/>
  <c r="Z76" i="13" s="1"/>
  <c r="Z77" i="13" s="1"/>
  <c r="Z78" i="13" s="1"/>
  <c r="Z79" i="13" s="1"/>
  <c r="Z80" i="13" s="1"/>
  <c r="Z81" i="13" s="1"/>
  <c r="Z82" i="13" s="1"/>
  <c r="Z83" i="13" s="1"/>
  <c r="Z84" i="13" s="1"/>
  <c r="Z85" i="13" s="1"/>
  <c r="Z86" i="13" s="1"/>
  <c r="Z87" i="13" s="1"/>
  <c r="Z88" i="13" s="1"/>
  <c r="Z89" i="13" s="1"/>
  <c r="Z90" i="13" s="1"/>
  <c r="Y73" i="13"/>
  <c r="Y74" i="13" s="1"/>
  <c r="Y75" i="13" s="1"/>
  <c r="Y76" i="13" s="1"/>
  <c r="Y77" i="13" s="1"/>
  <c r="Y78" i="13" s="1"/>
  <c r="Y79" i="13" s="1"/>
  <c r="Y80" i="13" s="1"/>
  <c r="Y81" i="13" s="1"/>
  <c r="Y82" i="13" s="1"/>
  <c r="Y83" i="13" s="1"/>
  <c r="Y84" i="13" s="1"/>
  <c r="Y85" i="13" s="1"/>
  <c r="Y86" i="13" s="1"/>
  <c r="Y87" i="13" s="1"/>
  <c r="Y88" i="13" s="1"/>
  <c r="Y89" i="13" s="1"/>
  <c r="Y90" i="13" s="1"/>
  <c r="W73" i="13"/>
  <c r="W74" i="13" s="1"/>
  <c r="W75" i="13" s="1"/>
  <c r="W76" i="13" s="1"/>
  <c r="W77" i="13" s="1"/>
  <c r="W78" i="13" s="1"/>
  <c r="W79" i="13" s="1"/>
  <c r="W80" i="13" s="1"/>
  <c r="W81" i="13" s="1"/>
  <c r="W82" i="13" s="1"/>
  <c r="W83" i="13" s="1"/>
  <c r="W84" i="13" s="1"/>
  <c r="W85" i="13" s="1"/>
  <c r="W86" i="13" s="1"/>
  <c r="W87" i="13" s="1"/>
  <c r="W88" i="13" s="1"/>
  <c r="W89" i="13" s="1"/>
  <c r="W90" i="13" s="1"/>
  <c r="V73" i="13"/>
  <c r="V74" i="13" s="1"/>
  <c r="V75" i="13" s="1"/>
  <c r="V76" i="13" s="1"/>
  <c r="V77" i="13" s="1"/>
  <c r="V78" i="13" s="1"/>
  <c r="V79" i="13" s="1"/>
  <c r="V80" i="13" s="1"/>
  <c r="V81" i="13" s="1"/>
  <c r="V82" i="13" s="1"/>
  <c r="V83" i="13" s="1"/>
  <c r="V84" i="13" s="1"/>
  <c r="V85" i="13" s="1"/>
  <c r="V86" i="13" s="1"/>
  <c r="V87" i="13" s="1"/>
  <c r="V88" i="13" s="1"/>
  <c r="V89" i="13" s="1"/>
  <c r="V90" i="13" s="1"/>
  <c r="U73" i="13"/>
  <c r="U74" i="13" s="1"/>
  <c r="U75" i="13" s="1"/>
  <c r="U76" i="13" s="1"/>
  <c r="U77" i="13" s="1"/>
  <c r="U78" i="13" s="1"/>
  <c r="U79" i="13" s="1"/>
  <c r="U80" i="13" s="1"/>
  <c r="U81" i="13" s="1"/>
  <c r="U82" i="13" s="1"/>
  <c r="U83" i="13" s="1"/>
  <c r="U84" i="13" s="1"/>
  <c r="U85" i="13" s="1"/>
  <c r="U86" i="13" s="1"/>
  <c r="U87" i="13" s="1"/>
  <c r="U88" i="13" s="1"/>
  <c r="U89" i="13" s="1"/>
  <c r="U90" i="13" s="1"/>
  <c r="T73" i="13"/>
  <c r="T74" i="13" s="1"/>
  <c r="T75" i="13" s="1"/>
  <c r="T76" i="13" s="1"/>
  <c r="T77" i="13" s="1"/>
  <c r="T78" i="13" s="1"/>
  <c r="T79" i="13" s="1"/>
  <c r="T80" i="13" s="1"/>
  <c r="T81" i="13" s="1"/>
  <c r="T82" i="13" s="1"/>
  <c r="T83" i="13" s="1"/>
  <c r="T84" i="13" s="1"/>
  <c r="T85" i="13" s="1"/>
  <c r="T86" i="13" s="1"/>
  <c r="T87" i="13" s="1"/>
  <c r="T88" i="13" s="1"/>
  <c r="T89" i="13" s="1"/>
  <c r="T90" i="13" s="1"/>
  <c r="S73" i="13"/>
  <c r="S74" i="13" s="1"/>
  <c r="S75" i="13" s="1"/>
  <c r="S76" i="13" s="1"/>
  <c r="S77" i="13" s="1"/>
  <c r="S78" i="13" s="1"/>
  <c r="S79" i="13" s="1"/>
  <c r="S80" i="13" s="1"/>
  <c r="S81" i="13" s="1"/>
  <c r="S82" i="13" s="1"/>
  <c r="S83" i="13" s="1"/>
  <c r="S84" i="13" s="1"/>
  <c r="S85" i="13" s="1"/>
  <c r="S86" i="13" s="1"/>
  <c r="S87" i="13" s="1"/>
  <c r="S88" i="13" s="1"/>
  <c r="S89" i="13" s="1"/>
  <c r="S90" i="13" s="1"/>
  <c r="R73" i="13"/>
  <c r="R74" i="13" s="1"/>
  <c r="R75" i="13" s="1"/>
  <c r="R76" i="13" s="1"/>
  <c r="R77" i="13" s="1"/>
  <c r="R78" i="13" s="1"/>
  <c r="R79" i="13" s="1"/>
  <c r="R80" i="13" s="1"/>
  <c r="R81" i="13" s="1"/>
  <c r="R82" i="13" s="1"/>
  <c r="R83" i="13" s="1"/>
  <c r="R84" i="13" s="1"/>
  <c r="R85" i="13" s="1"/>
  <c r="R86" i="13" s="1"/>
  <c r="R87" i="13" s="1"/>
  <c r="R88" i="13" s="1"/>
  <c r="R89" i="13" s="1"/>
  <c r="R90" i="13" s="1"/>
  <c r="Q73" i="13"/>
  <c r="Q74" i="13" s="1"/>
  <c r="Q75" i="13" s="1"/>
  <c r="Q76" i="13" s="1"/>
  <c r="Q77" i="13" s="1"/>
  <c r="Q78" i="13" s="1"/>
  <c r="Q79" i="13" s="1"/>
  <c r="Q80" i="13" s="1"/>
  <c r="Q81" i="13" s="1"/>
  <c r="Q82" i="13" s="1"/>
  <c r="Q83" i="13" s="1"/>
  <c r="Q84" i="13" s="1"/>
  <c r="Q85" i="13" s="1"/>
  <c r="Q86" i="13" s="1"/>
  <c r="Q87" i="13" s="1"/>
  <c r="Q88" i="13" s="1"/>
  <c r="Q89" i="13" s="1"/>
  <c r="Q90" i="13" s="1"/>
  <c r="P73" i="13"/>
  <c r="P74" i="13" s="1"/>
  <c r="P75" i="13" s="1"/>
  <c r="P76" i="13" s="1"/>
  <c r="P77" i="13" s="1"/>
  <c r="P78" i="13" s="1"/>
  <c r="P79" i="13" s="1"/>
  <c r="P80" i="13" s="1"/>
  <c r="P81" i="13" s="1"/>
  <c r="P82" i="13" s="1"/>
  <c r="P83" i="13" s="1"/>
  <c r="P84" i="13" s="1"/>
  <c r="P85" i="13" s="1"/>
  <c r="P86" i="13" s="1"/>
  <c r="P87" i="13" s="1"/>
  <c r="P88" i="13" s="1"/>
  <c r="P89" i="13" s="1"/>
  <c r="P90" i="13" s="1"/>
  <c r="O73" i="13"/>
  <c r="N73" i="13"/>
  <c r="N74" i="13" s="1"/>
  <c r="N75" i="13" s="1"/>
  <c r="N76" i="13" s="1"/>
  <c r="N77" i="13" s="1"/>
  <c r="N78" i="13" s="1"/>
  <c r="N79" i="13" s="1"/>
  <c r="N80" i="13" s="1"/>
  <c r="N81" i="13" s="1"/>
  <c r="N82" i="13" s="1"/>
  <c r="N83" i="13" s="1"/>
  <c r="N84" i="13" s="1"/>
  <c r="N85" i="13" s="1"/>
  <c r="N86" i="13" s="1"/>
  <c r="N87" i="13" s="1"/>
  <c r="N88" i="13" s="1"/>
  <c r="N89" i="13" s="1"/>
  <c r="N90" i="13" s="1"/>
  <c r="M73" i="13"/>
  <c r="M74" i="13" s="1"/>
  <c r="M75" i="13" s="1"/>
  <c r="M76" i="13" s="1"/>
  <c r="M77" i="13" s="1"/>
  <c r="M78" i="13" s="1"/>
  <c r="M79" i="13" s="1"/>
  <c r="M80" i="13" s="1"/>
  <c r="M81" i="13" s="1"/>
  <c r="M82" i="13" s="1"/>
  <c r="M83" i="13" s="1"/>
  <c r="M84" i="13" s="1"/>
  <c r="M85" i="13" s="1"/>
  <c r="M86" i="13" s="1"/>
  <c r="M87" i="13" s="1"/>
  <c r="M88" i="13" s="1"/>
  <c r="M89" i="13" s="1"/>
  <c r="M90" i="13" s="1"/>
  <c r="L73" i="13"/>
  <c r="L74" i="13" s="1"/>
  <c r="L75" i="13" s="1"/>
  <c r="L76" i="13" s="1"/>
  <c r="L77" i="13" s="1"/>
  <c r="L78" i="13" s="1"/>
  <c r="L79" i="13" s="1"/>
  <c r="L80" i="13" s="1"/>
  <c r="L81" i="13" s="1"/>
  <c r="L82" i="13" s="1"/>
  <c r="L83" i="13" s="1"/>
  <c r="L84" i="13" s="1"/>
  <c r="L85" i="13" s="1"/>
  <c r="L86" i="13" s="1"/>
  <c r="L87" i="13" s="1"/>
  <c r="L88" i="13" s="1"/>
  <c r="L89" i="13" s="1"/>
  <c r="L90" i="13" s="1"/>
  <c r="K73" i="13"/>
  <c r="K74" i="13" s="1"/>
  <c r="AB54" i="13"/>
  <c r="AB55" i="13" s="1"/>
  <c r="AB56" i="13" s="1"/>
  <c r="AB57" i="13" s="1"/>
  <c r="AB58" i="13" s="1"/>
  <c r="AB59" i="13" s="1"/>
  <c r="AB60" i="13" s="1"/>
  <c r="AB61" i="13" s="1"/>
  <c r="AB62" i="13" s="1"/>
  <c r="AB63" i="13" s="1"/>
  <c r="AB64" i="13" s="1"/>
  <c r="AB65" i="13" s="1"/>
  <c r="AB66" i="13" s="1"/>
  <c r="AB67" i="13" s="1"/>
  <c r="AB68" i="13" s="1"/>
  <c r="AB69" i="13" s="1"/>
  <c r="AB70" i="13" s="1"/>
  <c r="AB71" i="13" s="1"/>
  <c r="AA54" i="13"/>
  <c r="AA55" i="13" s="1"/>
  <c r="AA56" i="13" s="1"/>
  <c r="AA57" i="13" s="1"/>
  <c r="AA58" i="13" s="1"/>
  <c r="AA59" i="13" s="1"/>
  <c r="AA60" i="13" s="1"/>
  <c r="AA61" i="13" s="1"/>
  <c r="AA62" i="13" s="1"/>
  <c r="AA63" i="13" s="1"/>
  <c r="AA64" i="13" s="1"/>
  <c r="AA65" i="13" s="1"/>
  <c r="AA66" i="13" s="1"/>
  <c r="AA67" i="13" s="1"/>
  <c r="AA68" i="13" s="1"/>
  <c r="AA69" i="13" s="1"/>
  <c r="AA70" i="13" s="1"/>
  <c r="AA71" i="13" s="1"/>
  <c r="Z54" i="13"/>
  <c r="Z55" i="13" s="1"/>
  <c r="Z56" i="13" s="1"/>
  <c r="Z57" i="13" s="1"/>
  <c r="Z58" i="13" s="1"/>
  <c r="Z59" i="13" s="1"/>
  <c r="Z60" i="13" s="1"/>
  <c r="Z61" i="13" s="1"/>
  <c r="Z62" i="13" s="1"/>
  <c r="Z63" i="13" s="1"/>
  <c r="Z64" i="13" s="1"/>
  <c r="Z65" i="13" s="1"/>
  <c r="Z66" i="13" s="1"/>
  <c r="Z67" i="13" s="1"/>
  <c r="Z68" i="13" s="1"/>
  <c r="Z69" i="13" s="1"/>
  <c r="Z70" i="13" s="1"/>
  <c r="Z71" i="13" s="1"/>
  <c r="Y54" i="13"/>
  <c r="Y55" i="13" s="1"/>
  <c r="Y56" i="13" s="1"/>
  <c r="Y57" i="13" s="1"/>
  <c r="Y58" i="13" s="1"/>
  <c r="Y59" i="13" s="1"/>
  <c r="Y60" i="13" s="1"/>
  <c r="Y61" i="13" s="1"/>
  <c r="Y62" i="13" s="1"/>
  <c r="Y63" i="13" s="1"/>
  <c r="Y64" i="13" s="1"/>
  <c r="Y65" i="13" s="1"/>
  <c r="Y66" i="13" s="1"/>
  <c r="Y67" i="13" s="1"/>
  <c r="Y68" i="13" s="1"/>
  <c r="Y69" i="13" s="1"/>
  <c r="Y70" i="13" s="1"/>
  <c r="Y71" i="13" s="1"/>
  <c r="W54" i="13"/>
  <c r="W55" i="13" s="1"/>
  <c r="W56" i="13" s="1"/>
  <c r="W57" i="13" s="1"/>
  <c r="W58" i="13" s="1"/>
  <c r="W59" i="13" s="1"/>
  <c r="W60" i="13" s="1"/>
  <c r="W61" i="13" s="1"/>
  <c r="W62" i="13" s="1"/>
  <c r="W63" i="13" s="1"/>
  <c r="W64" i="13" s="1"/>
  <c r="W65" i="13" s="1"/>
  <c r="W66" i="13" s="1"/>
  <c r="W67" i="13" s="1"/>
  <c r="W68" i="13" s="1"/>
  <c r="W69" i="13" s="1"/>
  <c r="W70" i="13" s="1"/>
  <c r="W71" i="13" s="1"/>
  <c r="V54" i="13"/>
  <c r="V55" i="13" s="1"/>
  <c r="V56" i="13" s="1"/>
  <c r="V57" i="13" s="1"/>
  <c r="V58" i="13" s="1"/>
  <c r="V59" i="13" s="1"/>
  <c r="V60" i="13" s="1"/>
  <c r="V61" i="13" s="1"/>
  <c r="V62" i="13" s="1"/>
  <c r="V63" i="13" s="1"/>
  <c r="V64" i="13" s="1"/>
  <c r="V65" i="13" s="1"/>
  <c r="V66" i="13" s="1"/>
  <c r="V67" i="13" s="1"/>
  <c r="V68" i="13" s="1"/>
  <c r="V69" i="13" s="1"/>
  <c r="V70" i="13" s="1"/>
  <c r="V71" i="13" s="1"/>
  <c r="U54" i="13"/>
  <c r="U55" i="13" s="1"/>
  <c r="U56" i="13" s="1"/>
  <c r="U57" i="13" s="1"/>
  <c r="U58" i="13" s="1"/>
  <c r="U59" i="13" s="1"/>
  <c r="U60" i="13" s="1"/>
  <c r="U61" i="13" s="1"/>
  <c r="U62" i="13" s="1"/>
  <c r="U63" i="13" s="1"/>
  <c r="U64" i="13" s="1"/>
  <c r="U65" i="13" s="1"/>
  <c r="U66" i="13" s="1"/>
  <c r="U67" i="13" s="1"/>
  <c r="U68" i="13" s="1"/>
  <c r="U69" i="13" s="1"/>
  <c r="U70" i="13" s="1"/>
  <c r="U71" i="13" s="1"/>
  <c r="T54" i="13"/>
  <c r="T55" i="13" s="1"/>
  <c r="T56" i="13" s="1"/>
  <c r="T57" i="13" s="1"/>
  <c r="T58" i="13" s="1"/>
  <c r="T59" i="13" s="1"/>
  <c r="T60" i="13" s="1"/>
  <c r="T61" i="13" s="1"/>
  <c r="T62" i="13" s="1"/>
  <c r="T63" i="13" s="1"/>
  <c r="T64" i="13" s="1"/>
  <c r="T65" i="13" s="1"/>
  <c r="T66" i="13" s="1"/>
  <c r="T67" i="13" s="1"/>
  <c r="T68" i="13" s="1"/>
  <c r="T69" i="13" s="1"/>
  <c r="T70" i="13" s="1"/>
  <c r="T71" i="13" s="1"/>
  <c r="S54" i="13"/>
  <c r="S55" i="13" s="1"/>
  <c r="S56" i="13" s="1"/>
  <c r="S57" i="13" s="1"/>
  <c r="S58" i="13" s="1"/>
  <c r="S59" i="13" s="1"/>
  <c r="S60" i="13" s="1"/>
  <c r="S61" i="13" s="1"/>
  <c r="S62" i="13" s="1"/>
  <c r="S63" i="13" s="1"/>
  <c r="S64" i="13" s="1"/>
  <c r="S65" i="13" s="1"/>
  <c r="S66" i="13" s="1"/>
  <c r="S67" i="13" s="1"/>
  <c r="S68" i="13" s="1"/>
  <c r="S69" i="13" s="1"/>
  <c r="S70" i="13" s="1"/>
  <c r="S71" i="13" s="1"/>
  <c r="R54" i="13"/>
  <c r="R55" i="13" s="1"/>
  <c r="R56" i="13" s="1"/>
  <c r="R57" i="13" s="1"/>
  <c r="R58" i="13" s="1"/>
  <c r="R59" i="13" s="1"/>
  <c r="R60" i="13" s="1"/>
  <c r="R61" i="13" s="1"/>
  <c r="R62" i="13" s="1"/>
  <c r="R63" i="13" s="1"/>
  <c r="R64" i="13" s="1"/>
  <c r="R65" i="13" s="1"/>
  <c r="R66" i="13" s="1"/>
  <c r="R67" i="13" s="1"/>
  <c r="R68" i="13" s="1"/>
  <c r="R69" i="13" s="1"/>
  <c r="R70" i="13" s="1"/>
  <c r="R71" i="13" s="1"/>
  <c r="Q54" i="13"/>
  <c r="Q55" i="13" s="1"/>
  <c r="Q56" i="13" s="1"/>
  <c r="Q57" i="13" s="1"/>
  <c r="Q58" i="13" s="1"/>
  <c r="Q59" i="13" s="1"/>
  <c r="Q60" i="13" s="1"/>
  <c r="Q61" i="13" s="1"/>
  <c r="Q62" i="13" s="1"/>
  <c r="Q63" i="13" s="1"/>
  <c r="Q64" i="13" s="1"/>
  <c r="Q65" i="13" s="1"/>
  <c r="Q66" i="13" s="1"/>
  <c r="Q67" i="13" s="1"/>
  <c r="Q68" i="13" s="1"/>
  <c r="Q69" i="13" s="1"/>
  <c r="Q70" i="13" s="1"/>
  <c r="Q71" i="13" s="1"/>
  <c r="P54" i="13"/>
  <c r="P55" i="13" s="1"/>
  <c r="P56" i="13" s="1"/>
  <c r="P57" i="13" s="1"/>
  <c r="P58" i="13" s="1"/>
  <c r="P59" i="13" s="1"/>
  <c r="P60" i="13" s="1"/>
  <c r="P61" i="13" s="1"/>
  <c r="P62" i="13" s="1"/>
  <c r="P63" i="13" s="1"/>
  <c r="P64" i="13" s="1"/>
  <c r="P65" i="13" s="1"/>
  <c r="P66" i="13" s="1"/>
  <c r="P67" i="13" s="1"/>
  <c r="P68" i="13" s="1"/>
  <c r="P69" i="13" s="1"/>
  <c r="P70" i="13" s="1"/>
  <c r="P71" i="13" s="1"/>
  <c r="O54" i="13"/>
  <c r="N54" i="13"/>
  <c r="N55" i="13" s="1"/>
  <c r="N56" i="13" s="1"/>
  <c r="N57" i="13" s="1"/>
  <c r="N58" i="13" s="1"/>
  <c r="N59" i="13" s="1"/>
  <c r="N60" i="13" s="1"/>
  <c r="N61" i="13" s="1"/>
  <c r="N62" i="13" s="1"/>
  <c r="N63" i="13" s="1"/>
  <c r="N64" i="13" s="1"/>
  <c r="N65" i="13" s="1"/>
  <c r="N66" i="13" s="1"/>
  <c r="N67" i="13" s="1"/>
  <c r="N68" i="13" s="1"/>
  <c r="N69" i="13" s="1"/>
  <c r="N70" i="13" s="1"/>
  <c r="N71" i="13" s="1"/>
  <c r="M54" i="13"/>
  <c r="M55" i="13" s="1"/>
  <c r="M56" i="13" s="1"/>
  <c r="M57" i="13" s="1"/>
  <c r="M58" i="13" s="1"/>
  <c r="M59" i="13" s="1"/>
  <c r="M60" i="13" s="1"/>
  <c r="M61" i="13" s="1"/>
  <c r="M62" i="13" s="1"/>
  <c r="M63" i="13" s="1"/>
  <c r="M64" i="13" s="1"/>
  <c r="M65" i="13" s="1"/>
  <c r="M66" i="13" s="1"/>
  <c r="M67" i="13" s="1"/>
  <c r="M68" i="13" s="1"/>
  <c r="M69" i="13" s="1"/>
  <c r="M70" i="13" s="1"/>
  <c r="M71" i="13" s="1"/>
  <c r="L54" i="13"/>
  <c r="L55" i="13" s="1"/>
  <c r="L56" i="13" s="1"/>
  <c r="L57" i="13" s="1"/>
  <c r="L58" i="13" s="1"/>
  <c r="L59" i="13" s="1"/>
  <c r="L60" i="13" s="1"/>
  <c r="L61" i="13" s="1"/>
  <c r="L62" i="13" s="1"/>
  <c r="L63" i="13" s="1"/>
  <c r="L64" i="13" s="1"/>
  <c r="L65" i="13" s="1"/>
  <c r="L66" i="13" s="1"/>
  <c r="L67" i="13" s="1"/>
  <c r="L68" i="13" s="1"/>
  <c r="L69" i="13" s="1"/>
  <c r="L70" i="13" s="1"/>
  <c r="L71" i="13" s="1"/>
  <c r="K54" i="13"/>
  <c r="K55" i="13" s="1"/>
  <c r="L35" i="13"/>
  <c r="L36" i="13" s="1"/>
  <c r="L37" i="13" s="1"/>
  <c r="L38" i="13" s="1"/>
  <c r="L39" i="13" s="1"/>
  <c r="L40" i="13" s="1"/>
  <c r="L41" i="13" s="1"/>
  <c r="L42" i="13" s="1"/>
  <c r="L43" i="13" s="1"/>
  <c r="L44" i="13" s="1"/>
  <c r="L45" i="13" s="1"/>
  <c r="L46" i="13" s="1"/>
  <c r="L47" i="13" s="1"/>
  <c r="L48" i="13" s="1"/>
  <c r="L49" i="13" s="1"/>
  <c r="L50" i="13" s="1"/>
  <c r="L51" i="13" s="1"/>
  <c r="L52" i="13" s="1"/>
  <c r="M35" i="13"/>
  <c r="M36" i="13" s="1"/>
  <c r="M37" i="13" s="1"/>
  <c r="M38" i="13" s="1"/>
  <c r="M39" i="13" s="1"/>
  <c r="M40" i="13" s="1"/>
  <c r="M41" i="13" s="1"/>
  <c r="M42" i="13" s="1"/>
  <c r="M43" i="13" s="1"/>
  <c r="M44" i="13" s="1"/>
  <c r="M45" i="13" s="1"/>
  <c r="M46" i="13" s="1"/>
  <c r="M47" i="13" s="1"/>
  <c r="M48" i="13" s="1"/>
  <c r="M49" i="13" s="1"/>
  <c r="M50" i="13" s="1"/>
  <c r="M51" i="13" s="1"/>
  <c r="M52" i="13" s="1"/>
  <c r="N35" i="13"/>
  <c r="N36" i="13" s="1"/>
  <c r="N37" i="13" s="1"/>
  <c r="N38" i="13" s="1"/>
  <c r="N39" i="13" s="1"/>
  <c r="N40" i="13" s="1"/>
  <c r="N41" i="13" s="1"/>
  <c r="N42" i="13" s="1"/>
  <c r="N43" i="13" s="1"/>
  <c r="N44" i="13" s="1"/>
  <c r="N45" i="13" s="1"/>
  <c r="N46" i="13" s="1"/>
  <c r="N47" i="13" s="1"/>
  <c r="N48" i="13" s="1"/>
  <c r="N49" i="13" s="1"/>
  <c r="N50" i="13" s="1"/>
  <c r="N51" i="13" s="1"/>
  <c r="N52" i="13" s="1"/>
  <c r="O35" i="13"/>
  <c r="O36" i="13" s="1"/>
  <c r="O37" i="13" s="1"/>
  <c r="O38" i="13" s="1"/>
  <c r="O39" i="13" s="1"/>
  <c r="O40" i="13" s="1"/>
  <c r="O41" i="13" s="1"/>
  <c r="O42" i="13" s="1"/>
  <c r="O43" i="13" s="1"/>
  <c r="O44" i="13" s="1"/>
  <c r="O45" i="13" s="1"/>
  <c r="O46" i="13" s="1"/>
  <c r="O47" i="13" s="1"/>
  <c r="O48" i="13" s="1"/>
  <c r="O49" i="13" s="1"/>
  <c r="O50" i="13" s="1"/>
  <c r="O51" i="13" s="1"/>
  <c r="O52" i="13" s="1"/>
  <c r="P35" i="13"/>
  <c r="P36" i="13" s="1"/>
  <c r="P37" i="13" s="1"/>
  <c r="P38" i="13" s="1"/>
  <c r="P39" i="13" s="1"/>
  <c r="P40" i="13" s="1"/>
  <c r="P41" i="13" s="1"/>
  <c r="P42" i="13" s="1"/>
  <c r="P43" i="13" s="1"/>
  <c r="P44" i="13" s="1"/>
  <c r="P45" i="13" s="1"/>
  <c r="P46" i="13" s="1"/>
  <c r="P47" i="13" s="1"/>
  <c r="P48" i="13" s="1"/>
  <c r="P49" i="13" s="1"/>
  <c r="P50" i="13" s="1"/>
  <c r="P51" i="13" s="1"/>
  <c r="P52" i="13" s="1"/>
  <c r="Q35" i="13"/>
  <c r="Q36" i="13" s="1"/>
  <c r="Q37" i="13" s="1"/>
  <c r="Q38" i="13" s="1"/>
  <c r="Q39" i="13" s="1"/>
  <c r="Q40" i="13" s="1"/>
  <c r="Q41" i="13" s="1"/>
  <c r="Q42" i="13" s="1"/>
  <c r="Q43" i="13" s="1"/>
  <c r="Q44" i="13" s="1"/>
  <c r="Q45" i="13" s="1"/>
  <c r="Q46" i="13" s="1"/>
  <c r="Q47" i="13" s="1"/>
  <c r="Q48" i="13" s="1"/>
  <c r="Q49" i="13" s="1"/>
  <c r="Q50" i="13" s="1"/>
  <c r="Q51" i="13" s="1"/>
  <c r="Q52" i="13" s="1"/>
  <c r="R35" i="13"/>
  <c r="R36" i="13" s="1"/>
  <c r="R37" i="13" s="1"/>
  <c r="R38" i="13" s="1"/>
  <c r="R39" i="13" s="1"/>
  <c r="R40" i="13" s="1"/>
  <c r="R41" i="13" s="1"/>
  <c r="R42" i="13" s="1"/>
  <c r="R43" i="13" s="1"/>
  <c r="R44" i="13" s="1"/>
  <c r="R45" i="13" s="1"/>
  <c r="R46" i="13" s="1"/>
  <c r="R47" i="13" s="1"/>
  <c r="R48" i="13" s="1"/>
  <c r="R49" i="13" s="1"/>
  <c r="R50" i="13" s="1"/>
  <c r="R51" i="13" s="1"/>
  <c r="R52" i="13" s="1"/>
  <c r="S35" i="13"/>
  <c r="T35" i="13"/>
  <c r="T36" i="13" s="1"/>
  <c r="T37" i="13" s="1"/>
  <c r="T38" i="13" s="1"/>
  <c r="T39" i="13" s="1"/>
  <c r="T40" i="13" s="1"/>
  <c r="T41" i="13" s="1"/>
  <c r="T42" i="13" s="1"/>
  <c r="T43" i="13" s="1"/>
  <c r="T44" i="13" s="1"/>
  <c r="T45" i="13" s="1"/>
  <c r="T46" i="13" s="1"/>
  <c r="T47" i="13" s="1"/>
  <c r="T48" i="13" s="1"/>
  <c r="T49" i="13" s="1"/>
  <c r="T50" i="13" s="1"/>
  <c r="T51" i="13" s="1"/>
  <c r="T52" i="13" s="1"/>
  <c r="U35" i="13"/>
  <c r="U36" i="13" s="1"/>
  <c r="U37" i="13" s="1"/>
  <c r="U38" i="13" s="1"/>
  <c r="U39" i="13" s="1"/>
  <c r="U40" i="13" s="1"/>
  <c r="U41" i="13" s="1"/>
  <c r="U42" i="13" s="1"/>
  <c r="U43" i="13" s="1"/>
  <c r="U44" i="13" s="1"/>
  <c r="U45" i="13" s="1"/>
  <c r="U46" i="13" s="1"/>
  <c r="U47" i="13" s="1"/>
  <c r="U48" i="13" s="1"/>
  <c r="U49" i="13" s="1"/>
  <c r="U50" i="13" s="1"/>
  <c r="U51" i="13" s="1"/>
  <c r="U52" i="13" s="1"/>
  <c r="V35" i="13"/>
  <c r="V36" i="13" s="1"/>
  <c r="V37" i="13" s="1"/>
  <c r="V38" i="13" s="1"/>
  <c r="V39" i="13" s="1"/>
  <c r="V40" i="13" s="1"/>
  <c r="V41" i="13" s="1"/>
  <c r="V42" i="13" s="1"/>
  <c r="V43" i="13" s="1"/>
  <c r="V44" i="13" s="1"/>
  <c r="V45" i="13" s="1"/>
  <c r="V46" i="13" s="1"/>
  <c r="V47" i="13" s="1"/>
  <c r="V48" i="13" s="1"/>
  <c r="V49" i="13" s="1"/>
  <c r="V50" i="13" s="1"/>
  <c r="V51" i="13" s="1"/>
  <c r="V52" i="13" s="1"/>
  <c r="W35" i="13"/>
  <c r="W36" i="13" s="1"/>
  <c r="W37" i="13" s="1"/>
  <c r="W38" i="13" s="1"/>
  <c r="W39" i="13" s="1"/>
  <c r="W40" i="13" s="1"/>
  <c r="W41" i="13" s="1"/>
  <c r="W42" i="13" s="1"/>
  <c r="W43" i="13" s="1"/>
  <c r="W44" i="13" s="1"/>
  <c r="W45" i="13" s="1"/>
  <c r="W46" i="13" s="1"/>
  <c r="W47" i="13" s="1"/>
  <c r="W48" i="13" s="1"/>
  <c r="W49" i="13" s="1"/>
  <c r="W50" i="13" s="1"/>
  <c r="W51" i="13" s="1"/>
  <c r="W52" i="13" s="1"/>
  <c r="X35" i="13"/>
  <c r="X36" i="13" s="1"/>
  <c r="X37" i="13" s="1"/>
  <c r="X38" i="13" s="1"/>
  <c r="X39" i="13" s="1"/>
  <c r="X40" i="13" s="1"/>
  <c r="X41" i="13" s="1"/>
  <c r="X42" i="13" s="1"/>
  <c r="X43" i="13" s="1"/>
  <c r="X44" i="13" s="1"/>
  <c r="X45" i="13" s="1"/>
  <c r="X46" i="13" s="1"/>
  <c r="X47" i="13" s="1"/>
  <c r="X48" i="13" s="1"/>
  <c r="X49" i="13" s="1"/>
  <c r="X50" i="13" s="1"/>
  <c r="X51" i="13" s="1"/>
  <c r="X52" i="13" s="1"/>
  <c r="Y35" i="13"/>
  <c r="Y36" i="13" s="1"/>
  <c r="Y37" i="13" s="1"/>
  <c r="Y38" i="13" s="1"/>
  <c r="Y39" i="13" s="1"/>
  <c r="Y40" i="13" s="1"/>
  <c r="Y41" i="13" s="1"/>
  <c r="Y42" i="13" s="1"/>
  <c r="Y43" i="13" s="1"/>
  <c r="Y44" i="13" s="1"/>
  <c r="Y45" i="13" s="1"/>
  <c r="Y46" i="13" s="1"/>
  <c r="Y47" i="13" s="1"/>
  <c r="Y48" i="13" s="1"/>
  <c r="Y49" i="13" s="1"/>
  <c r="Y50" i="13" s="1"/>
  <c r="Y51" i="13" s="1"/>
  <c r="Y52" i="13" s="1"/>
  <c r="Z35" i="13"/>
  <c r="Z36" i="13" s="1"/>
  <c r="Z37" i="13" s="1"/>
  <c r="Z38" i="13" s="1"/>
  <c r="Z39" i="13" s="1"/>
  <c r="Z40" i="13" s="1"/>
  <c r="Z41" i="13" s="1"/>
  <c r="Z42" i="13" s="1"/>
  <c r="Z43" i="13" s="1"/>
  <c r="Z44" i="13" s="1"/>
  <c r="Z45" i="13" s="1"/>
  <c r="Z46" i="13" s="1"/>
  <c r="Z47" i="13" s="1"/>
  <c r="Z48" i="13" s="1"/>
  <c r="Z49" i="13" s="1"/>
  <c r="Z50" i="13" s="1"/>
  <c r="Z51" i="13" s="1"/>
  <c r="Z52" i="13" s="1"/>
  <c r="AA35" i="13"/>
  <c r="AA36" i="13" s="1"/>
  <c r="AA37" i="13" s="1"/>
  <c r="AA38" i="13" s="1"/>
  <c r="AA39" i="13" s="1"/>
  <c r="AA40" i="13" s="1"/>
  <c r="AA41" i="13" s="1"/>
  <c r="AA42" i="13" s="1"/>
  <c r="AA43" i="13" s="1"/>
  <c r="AA44" i="13" s="1"/>
  <c r="AA45" i="13" s="1"/>
  <c r="AA46" i="13" s="1"/>
  <c r="AA47" i="13" s="1"/>
  <c r="AA48" i="13" s="1"/>
  <c r="AA49" i="13" s="1"/>
  <c r="AA50" i="13" s="1"/>
  <c r="AA51" i="13" s="1"/>
  <c r="AA52" i="13" s="1"/>
  <c r="AB35" i="13"/>
  <c r="AB36" i="13" s="1"/>
  <c r="AB37" i="13" s="1"/>
  <c r="AB38" i="13" s="1"/>
  <c r="AB39" i="13" s="1"/>
  <c r="AB40" i="13" s="1"/>
  <c r="AB41" i="13" s="1"/>
  <c r="AB42" i="13" s="1"/>
  <c r="AB43" i="13" s="1"/>
  <c r="AB44" i="13" s="1"/>
  <c r="AB45" i="13" s="1"/>
  <c r="AB46" i="13" s="1"/>
  <c r="AB47" i="13" s="1"/>
  <c r="AB48" i="13" s="1"/>
  <c r="AB49" i="13" s="1"/>
  <c r="AB50" i="13" s="1"/>
  <c r="AB51" i="13" s="1"/>
  <c r="AB52" i="13" s="1"/>
  <c r="K35" i="13"/>
  <c r="K36" i="13" s="1"/>
  <c r="CR34" i="13" a="1"/>
  <c r="CR34" i="13" s="1"/>
  <c r="CS34" i="13" a="1"/>
  <c r="CS34" i="13" s="1"/>
  <c r="CT34" i="13" a="1"/>
  <c r="CT34" i="13" s="1"/>
  <c r="CU34" i="13" a="1"/>
  <c r="CU34" i="13" s="1"/>
  <c r="CV34" i="13" a="1"/>
  <c r="CV34" i="13" s="1"/>
  <c r="CY34" i="13" a="1"/>
  <c r="CY34" i="13" s="1"/>
  <c r="CZ34" i="13" a="1"/>
  <c r="CZ34" i="13" s="1"/>
  <c r="DA34" i="13" a="1"/>
  <c r="DA34" i="13" s="1"/>
  <c r="DB34" i="13" a="1"/>
  <c r="DB34" i="13" s="1"/>
  <c r="CE34" i="13" a="1"/>
  <c r="CE34" i="13" s="1"/>
  <c r="CF34" i="13" a="1"/>
  <c r="CF34" i="13" s="1"/>
  <c r="CG34" i="13" a="1"/>
  <c r="CG34" i="13" s="1"/>
  <c r="CH34" i="13" a="1"/>
  <c r="CH34" i="13" s="1"/>
  <c r="CI34" i="13" a="1"/>
  <c r="CI34" i="13" s="1"/>
  <c r="CL34" i="13" a="1"/>
  <c r="CL34" i="13" s="1"/>
  <c r="CM34" i="13" a="1"/>
  <c r="CM34" i="13" s="1"/>
  <c r="CN34" i="13" a="1"/>
  <c r="CN34" i="13" s="1"/>
  <c r="CO34" i="13" a="1"/>
  <c r="CO34" i="13" s="1"/>
  <c r="Z104" i="10"/>
  <c r="Y104" i="10"/>
  <c r="X104" i="10"/>
  <c r="W104" i="10"/>
  <c r="V104" i="10"/>
  <c r="U104" i="10"/>
  <c r="T104" i="10"/>
  <c r="S104" i="10"/>
  <c r="R104" i="10"/>
  <c r="Q104" i="10"/>
  <c r="P104" i="10"/>
  <c r="O104" i="10"/>
  <c r="N104" i="10"/>
  <c r="M104" i="10"/>
  <c r="L104" i="10"/>
  <c r="K104" i="10"/>
  <c r="Z103" i="10"/>
  <c r="Y103" i="10"/>
  <c r="X103" i="10"/>
  <c r="W103" i="10"/>
  <c r="V103" i="10"/>
  <c r="U103" i="10"/>
  <c r="T103" i="10"/>
  <c r="S103" i="10"/>
  <c r="R103" i="10"/>
  <c r="Q103" i="10"/>
  <c r="P103" i="10"/>
  <c r="O103" i="10"/>
  <c r="N103" i="10"/>
  <c r="M103" i="10"/>
  <c r="L103" i="10"/>
  <c r="K103" i="10"/>
  <c r="Z102" i="10"/>
  <c r="Y102" i="10"/>
  <c r="X102" i="10"/>
  <c r="W102" i="10"/>
  <c r="V102" i="10"/>
  <c r="U102" i="10"/>
  <c r="T102" i="10"/>
  <c r="S102" i="10"/>
  <c r="R102" i="10"/>
  <c r="Q102" i="10"/>
  <c r="P102" i="10"/>
  <c r="O102" i="10"/>
  <c r="N102" i="10"/>
  <c r="M102" i="10"/>
  <c r="L102" i="10"/>
  <c r="K102" i="10"/>
  <c r="Z101" i="10"/>
  <c r="Y101" i="10"/>
  <c r="X101" i="10"/>
  <c r="W101" i="10"/>
  <c r="V101" i="10"/>
  <c r="U101" i="10"/>
  <c r="T101" i="10"/>
  <c r="S101" i="10"/>
  <c r="R101" i="10"/>
  <c r="Q101" i="10"/>
  <c r="P101" i="10"/>
  <c r="O101" i="10"/>
  <c r="N101" i="10"/>
  <c r="M101" i="10"/>
  <c r="L101" i="10"/>
  <c r="K101" i="10"/>
  <c r="Z100" i="10"/>
  <c r="Y100" i="10"/>
  <c r="X100" i="10"/>
  <c r="W100" i="10"/>
  <c r="V100" i="10"/>
  <c r="U100" i="10"/>
  <c r="T100" i="10"/>
  <c r="S100" i="10"/>
  <c r="R100" i="10"/>
  <c r="Q100" i="10"/>
  <c r="P100" i="10"/>
  <c r="O100" i="10"/>
  <c r="N100" i="10"/>
  <c r="M100" i="10"/>
  <c r="L100" i="10"/>
  <c r="K100" i="10"/>
  <c r="Z99" i="10"/>
  <c r="Y99" i="10"/>
  <c r="X99" i="10"/>
  <c r="W99" i="10"/>
  <c r="V99" i="10"/>
  <c r="U99" i="10"/>
  <c r="T99" i="10"/>
  <c r="S99" i="10"/>
  <c r="R99" i="10"/>
  <c r="Q99" i="10"/>
  <c r="P99" i="10"/>
  <c r="O99" i="10"/>
  <c r="N99" i="10"/>
  <c r="M99" i="10"/>
  <c r="L99" i="10"/>
  <c r="K99" i="10"/>
  <c r="Z98" i="10"/>
  <c r="Y98" i="10"/>
  <c r="X98" i="10"/>
  <c r="W98" i="10"/>
  <c r="V98" i="10"/>
  <c r="U98" i="10"/>
  <c r="T98" i="10"/>
  <c r="S98" i="10"/>
  <c r="R98" i="10"/>
  <c r="Q98" i="10"/>
  <c r="P98" i="10"/>
  <c r="O98" i="10"/>
  <c r="N98" i="10"/>
  <c r="M98" i="10"/>
  <c r="L98" i="10"/>
  <c r="K98" i="10"/>
  <c r="Z97" i="10"/>
  <c r="Y97" i="10"/>
  <c r="X97" i="10"/>
  <c r="W97" i="10"/>
  <c r="V97" i="10"/>
  <c r="U97" i="10"/>
  <c r="T97" i="10"/>
  <c r="S97" i="10"/>
  <c r="R97" i="10"/>
  <c r="Q97" i="10"/>
  <c r="P97" i="10"/>
  <c r="O97" i="10"/>
  <c r="N97" i="10"/>
  <c r="M97" i="10"/>
  <c r="L97" i="10"/>
  <c r="K97" i="10"/>
  <c r="Z96" i="10"/>
  <c r="Y96" i="10"/>
  <c r="X96" i="10"/>
  <c r="W96" i="10"/>
  <c r="V96" i="10"/>
  <c r="U96" i="10"/>
  <c r="T96" i="10"/>
  <c r="S96" i="10"/>
  <c r="R96" i="10"/>
  <c r="Q96" i="10"/>
  <c r="P96" i="10"/>
  <c r="O96" i="10"/>
  <c r="N96" i="10"/>
  <c r="M96" i="10"/>
  <c r="L96" i="10"/>
  <c r="K96" i="10"/>
  <c r="Z95" i="10"/>
  <c r="Y95" i="10"/>
  <c r="X95" i="10"/>
  <c r="W95" i="10"/>
  <c r="V95" i="10"/>
  <c r="U95" i="10"/>
  <c r="T95" i="10"/>
  <c r="S95" i="10"/>
  <c r="R95" i="10"/>
  <c r="Q95" i="10"/>
  <c r="P95" i="10"/>
  <c r="O95" i="10"/>
  <c r="N95" i="10"/>
  <c r="M95" i="10"/>
  <c r="L95" i="10"/>
  <c r="K95" i="10"/>
  <c r="Z94" i="10"/>
  <c r="Y94" i="10"/>
  <c r="X94" i="10"/>
  <c r="W94" i="10"/>
  <c r="V94" i="10"/>
  <c r="U94" i="10"/>
  <c r="T94" i="10"/>
  <c r="S94" i="10"/>
  <c r="R94" i="10"/>
  <c r="Q94" i="10"/>
  <c r="P94" i="10"/>
  <c r="O94" i="10"/>
  <c r="N94" i="10"/>
  <c r="M94" i="10"/>
  <c r="L94" i="10"/>
  <c r="K94" i="10"/>
  <c r="Z93" i="10"/>
  <c r="Y93" i="10"/>
  <c r="X93" i="10"/>
  <c r="W93" i="10"/>
  <c r="V93" i="10"/>
  <c r="U93" i="10"/>
  <c r="T93" i="10"/>
  <c r="S93" i="10"/>
  <c r="R93" i="10"/>
  <c r="Q93" i="10"/>
  <c r="P93" i="10"/>
  <c r="O93" i="10"/>
  <c r="N93" i="10"/>
  <c r="M93" i="10"/>
  <c r="L93" i="10"/>
  <c r="K93" i="10"/>
  <c r="Z92" i="10"/>
  <c r="Y92" i="10"/>
  <c r="X92" i="10"/>
  <c r="W92" i="10"/>
  <c r="V92" i="10"/>
  <c r="U92" i="10"/>
  <c r="T92" i="10"/>
  <c r="S92" i="10"/>
  <c r="R92" i="10"/>
  <c r="Q92" i="10"/>
  <c r="P92" i="10"/>
  <c r="O92" i="10"/>
  <c r="N92" i="10"/>
  <c r="M92" i="10"/>
  <c r="L92" i="10"/>
  <c r="K92" i="10"/>
  <c r="Z91" i="10"/>
  <c r="Y91" i="10"/>
  <c r="X91" i="10"/>
  <c r="W91" i="10"/>
  <c r="V91" i="10"/>
  <c r="U91" i="10"/>
  <c r="T91" i="10"/>
  <c r="S91" i="10"/>
  <c r="R91" i="10"/>
  <c r="Q91" i="10"/>
  <c r="P91" i="10"/>
  <c r="O91" i="10"/>
  <c r="N91" i="10"/>
  <c r="M91" i="10"/>
  <c r="L91" i="10"/>
  <c r="K91" i="10"/>
  <c r="Z90" i="10"/>
  <c r="Y90" i="10"/>
  <c r="X90" i="10"/>
  <c r="W90" i="10"/>
  <c r="V90" i="10"/>
  <c r="U90" i="10"/>
  <c r="T90" i="10"/>
  <c r="S90" i="10"/>
  <c r="R90" i="10"/>
  <c r="Q90" i="10"/>
  <c r="P90" i="10"/>
  <c r="O90" i="10"/>
  <c r="N90" i="10"/>
  <c r="M90" i="10"/>
  <c r="L90" i="10"/>
  <c r="K90" i="10"/>
  <c r="Z89" i="10"/>
  <c r="Y89" i="10"/>
  <c r="X89" i="10"/>
  <c r="W89" i="10"/>
  <c r="V89" i="10"/>
  <c r="U89" i="10"/>
  <c r="T89" i="10"/>
  <c r="S89" i="10"/>
  <c r="R89" i="10"/>
  <c r="Q89" i="10"/>
  <c r="P89" i="10"/>
  <c r="O89" i="10"/>
  <c r="N89" i="10"/>
  <c r="M89" i="10"/>
  <c r="L89" i="10"/>
  <c r="K89" i="10"/>
  <c r="Z88" i="10"/>
  <c r="Y88" i="10"/>
  <c r="X88" i="10"/>
  <c r="W88" i="10"/>
  <c r="V88" i="10"/>
  <c r="U88" i="10"/>
  <c r="T88" i="10"/>
  <c r="S88" i="10"/>
  <c r="R88" i="10"/>
  <c r="Q88" i="10"/>
  <c r="P88" i="10"/>
  <c r="O88" i="10"/>
  <c r="N88" i="10"/>
  <c r="M88" i="10"/>
  <c r="L88" i="10"/>
  <c r="K88" i="10"/>
  <c r="Z87" i="10"/>
  <c r="Y87" i="10"/>
  <c r="X87" i="10"/>
  <c r="W87" i="10"/>
  <c r="V87" i="10"/>
  <c r="U87" i="10"/>
  <c r="T87" i="10"/>
  <c r="S87" i="10"/>
  <c r="R87" i="10"/>
  <c r="Q87" i="10"/>
  <c r="P87" i="10"/>
  <c r="O87" i="10"/>
  <c r="N87" i="10"/>
  <c r="M87" i="10"/>
  <c r="L87" i="10"/>
  <c r="K87" i="10"/>
  <c r="Z85" i="10"/>
  <c r="Y85" i="10"/>
  <c r="X85" i="10"/>
  <c r="W85" i="10"/>
  <c r="V85" i="10"/>
  <c r="U85" i="10"/>
  <c r="T85" i="10"/>
  <c r="S85" i="10"/>
  <c r="R85" i="10"/>
  <c r="Q85" i="10"/>
  <c r="P85" i="10"/>
  <c r="O85" i="10"/>
  <c r="N85" i="10"/>
  <c r="M85" i="10"/>
  <c r="L85" i="10"/>
  <c r="K85" i="10"/>
  <c r="Z84" i="10"/>
  <c r="Y84" i="10"/>
  <c r="X84" i="10"/>
  <c r="W84" i="10"/>
  <c r="V84" i="10"/>
  <c r="U84" i="10"/>
  <c r="T84" i="10"/>
  <c r="S84" i="10"/>
  <c r="R84" i="10"/>
  <c r="Q84" i="10"/>
  <c r="P84" i="10"/>
  <c r="O84" i="10"/>
  <c r="N84" i="10"/>
  <c r="M84" i="10"/>
  <c r="L84" i="10"/>
  <c r="K84" i="10"/>
  <c r="Z83" i="10"/>
  <c r="Y83" i="10"/>
  <c r="X83" i="10"/>
  <c r="W83" i="10"/>
  <c r="V83" i="10"/>
  <c r="U83" i="10"/>
  <c r="T83" i="10"/>
  <c r="S83" i="10"/>
  <c r="R83" i="10"/>
  <c r="Q83" i="10"/>
  <c r="P83" i="10"/>
  <c r="O83" i="10"/>
  <c r="N83" i="10"/>
  <c r="M83" i="10"/>
  <c r="L83" i="10"/>
  <c r="K83" i="10"/>
  <c r="Z82" i="10"/>
  <c r="Y82" i="10"/>
  <c r="X82" i="10"/>
  <c r="W82" i="10"/>
  <c r="V82" i="10"/>
  <c r="U82" i="10"/>
  <c r="T82" i="10"/>
  <c r="S82" i="10"/>
  <c r="R82" i="10"/>
  <c r="Q82" i="10"/>
  <c r="P82" i="10"/>
  <c r="O82" i="10"/>
  <c r="N82" i="10"/>
  <c r="M82" i="10"/>
  <c r="L82" i="10"/>
  <c r="K82" i="10"/>
  <c r="Z81" i="10"/>
  <c r="Y81" i="10"/>
  <c r="X81" i="10"/>
  <c r="W81" i="10"/>
  <c r="V81" i="10"/>
  <c r="U81" i="10"/>
  <c r="T81" i="10"/>
  <c r="S81" i="10"/>
  <c r="R81" i="10"/>
  <c r="Q81" i="10"/>
  <c r="P81" i="10"/>
  <c r="O81" i="10"/>
  <c r="N81" i="10"/>
  <c r="M81" i="10"/>
  <c r="L81" i="10"/>
  <c r="K81" i="10"/>
  <c r="Z80" i="10"/>
  <c r="Y80" i="10"/>
  <c r="X80" i="10"/>
  <c r="W80" i="10"/>
  <c r="V80" i="10"/>
  <c r="U80" i="10"/>
  <c r="T80" i="10"/>
  <c r="S80" i="10"/>
  <c r="R80" i="10"/>
  <c r="Q80" i="10"/>
  <c r="P80" i="10"/>
  <c r="O80" i="10"/>
  <c r="N80" i="10"/>
  <c r="M80" i="10"/>
  <c r="L80" i="10"/>
  <c r="K80" i="10"/>
  <c r="Z79" i="10"/>
  <c r="Y79" i="10"/>
  <c r="X79" i="10"/>
  <c r="W79" i="10"/>
  <c r="V79" i="10"/>
  <c r="U79" i="10"/>
  <c r="T79" i="10"/>
  <c r="S79" i="10"/>
  <c r="R79" i="10"/>
  <c r="Q79" i="10"/>
  <c r="P79" i="10"/>
  <c r="O79" i="10"/>
  <c r="N79" i="10"/>
  <c r="M79" i="10"/>
  <c r="L79" i="10"/>
  <c r="K79" i="10"/>
  <c r="Z78" i="10"/>
  <c r="Y78" i="10"/>
  <c r="X78" i="10"/>
  <c r="W78" i="10"/>
  <c r="V78" i="10"/>
  <c r="U78" i="10"/>
  <c r="T78" i="10"/>
  <c r="S78" i="10"/>
  <c r="R78" i="10"/>
  <c r="Q78" i="10"/>
  <c r="P78" i="10"/>
  <c r="O78" i="10"/>
  <c r="N78" i="10"/>
  <c r="M78" i="10"/>
  <c r="L78" i="10"/>
  <c r="K78" i="10"/>
  <c r="Z77" i="10"/>
  <c r="Y77" i="10"/>
  <c r="X77" i="10"/>
  <c r="W77" i="10"/>
  <c r="V77" i="10"/>
  <c r="U77" i="10"/>
  <c r="T77" i="10"/>
  <c r="S77" i="10"/>
  <c r="R77" i="10"/>
  <c r="Q77" i="10"/>
  <c r="P77" i="10"/>
  <c r="O77" i="10"/>
  <c r="N77" i="10"/>
  <c r="M77" i="10"/>
  <c r="L77" i="10"/>
  <c r="K77" i="10"/>
  <c r="Z76" i="10"/>
  <c r="Y76" i="10"/>
  <c r="X76" i="10"/>
  <c r="W76" i="10"/>
  <c r="V76" i="10"/>
  <c r="U76" i="10"/>
  <c r="T76" i="10"/>
  <c r="S76" i="10"/>
  <c r="R76" i="10"/>
  <c r="Q76" i="10"/>
  <c r="P76" i="10"/>
  <c r="O76" i="10"/>
  <c r="N76" i="10"/>
  <c r="M76" i="10"/>
  <c r="L76" i="10"/>
  <c r="K76" i="10"/>
  <c r="Z75" i="10"/>
  <c r="Y75" i="10"/>
  <c r="X75" i="10"/>
  <c r="W75" i="10"/>
  <c r="V75" i="10"/>
  <c r="U75" i="10"/>
  <c r="T75" i="10"/>
  <c r="S75" i="10"/>
  <c r="R75" i="10"/>
  <c r="Q75" i="10"/>
  <c r="P75" i="10"/>
  <c r="O75" i="10"/>
  <c r="N75" i="10"/>
  <c r="M75" i="10"/>
  <c r="L75" i="10"/>
  <c r="K75" i="10"/>
  <c r="Z74" i="10"/>
  <c r="Y74" i="10"/>
  <c r="X74" i="10"/>
  <c r="W74" i="10"/>
  <c r="V74" i="10"/>
  <c r="U74" i="10"/>
  <c r="T74" i="10"/>
  <c r="S74" i="10"/>
  <c r="R74" i="10"/>
  <c r="Q74" i="10"/>
  <c r="P74" i="10"/>
  <c r="O74" i="10"/>
  <c r="N74" i="10"/>
  <c r="M74" i="10"/>
  <c r="L74" i="10"/>
  <c r="K74" i="10"/>
  <c r="Z73" i="10"/>
  <c r="Y73" i="10"/>
  <c r="X73" i="10"/>
  <c r="W73" i="10"/>
  <c r="V73" i="10"/>
  <c r="U73" i="10"/>
  <c r="T73" i="10"/>
  <c r="S73" i="10"/>
  <c r="R73" i="10"/>
  <c r="Q73" i="10"/>
  <c r="P73" i="10"/>
  <c r="O73" i="10"/>
  <c r="N73" i="10"/>
  <c r="M73" i="10"/>
  <c r="L73" i="10"/>
  <c r="K73" i="10"/>
  <c r="Z72" i="10"/>
  <c r="Y72" i="10"/>
  <c r="X72" i="10"/>
  <c r="W72" i="10"/>
  <c r="V72" i="10"/>
  <c r="U72" i="10"/>
  <c r="T72" i="10"/>
  <c r="S72" i="10"/>
  <c r="R72" i="10"/>
  <c r="Q72" i="10"/>
  <c r="P72" i="10"/>
  <c r="O72" i="10"/>
  <c r="N72" i="10"/>
  <c r="M72" i="10"/>
  <c r="L72" i="10"/>
  <c r="K72" i="10"/>
  <c r="Z71" i="10"/>
  <c r="Y71" i="10"/>
  <c r="X71" i="10"/>
  <c r="W71" i="10"/>
  <c r="V71" i="10"/>
  <c r="U71" i="10"/>
  <c r="T71" i="10"/>
  <c r="S71" i="10"/>
  <c r="R71" i="10"/>
  <c r="Q71" i="10"/>
  <c r="P71" i="10"/>
  <c r="O71" i="10"/>
  <c r="N71" i="10"/>
  <c r="M71" i="10"/>
  <c r="L71" i="10"/>
  <c r="K71" i="10"/>
  <c r="Z70" i="10"/>
  <c r="Y70" i="10"/>
  <c r="X70" i="10"/>
  <c r="W70" i="10"/>
  <c r="V70" i="10"/>
  <c r="U70" i="10"/>
  <c r="T70" i="10"/>
  <c r="S70" i="10"/>
  <c r="R70" i="10"/>
  <c r="Q70" i="10"/>
  <c r="P70" i="10"/>
  <c r="O70" i="10"/>
  <c r="N70" i="10"/>
  <c r="M70" i="10"/>
  <c r="L70" i="10"/>
  <c r="K70" i="10"/>
  <c r="Z69" i="10"/>
  <c r="Y69" i="10"/>
  <c r="X69" i="10"/>
  <c r="W69" i="10"/>
  <c r="V69" i="10"/>
  <c r="U69" i="10"/>
  <c r="T69" i="10"/>
  <c r="S69" i="10"/>
  <c r="R69" i="10"/>
  <c r="Q69" i="10"/>
  <c r="P69" i="10"/>
  <c r="O69" i="10"/>
  <c r="N69" i="10"/>
  <c r="M69" i="10"/>
  <c r="L69" i="10"/>
  <c r="K69" i="10"/>
  <c r="Z68" i="10"/>
  <c r="Y68" i="10"/>
  <c r="X68" i="10"/>
  <c r="W68" i="10"/>
  <c r="V68" i="10"/>
  <c r="U68" i="10"/>
  <c r="T68" i="10"/>
  <c r="S68" i="10"/>
  <c r="R68" i="10"/>
  <c r="Q68" i="10"/>
  <c r="P68" i="10"/>
  <c r="O68" i="10"/>
  <c r="N68" i="10"/>
  <c r="M68" i="10"/>
  <c r="L68" i="10"/>
  <c r="K68" i="10"/>
  <c r="Z66" i="10"/>
  <c r="Y66" i="10"/>
  <c r="X66" i="10"/>
  <c r="W66" i="10"/>
  <c r="V66" i="10"/>
  <c r="U66" i="10"/>
  <c r="T66" i="10"/>
  <c r="S66" i="10"/>
  <c r="R66" i="10"/>
  <c r="Q66" i="10"/>
  <c r="P66" i="10"/>
  <c r="O66" i="10"/>
  <c r="N66" i="10"/>
  <c r="M66" i="10"/>
  <c r="L66" i="10"/>
  <c r="K66" i="10"/>
  <c r="Z65" i="10"/>
  <c r="Y65" i="10"/>
  <c r="X65" i="10"/>
  <c r="W65" i="10"/>
  <c r="V65" i="10"/>
  <c r="U65" i="10"/>
  <c r="T65" i="10"/>
  <c r="S65" i="10"/>
  <c r="R65" i="10"/>
  <c r="Q65" i="10"/>
  <c r="P65" i="10"/>
  <c r="O65" i="10"/>
  <c r="N65" i="10"/>
  <c r="M65" i="10"/>
  <c r="L65" i="10"/>
  <c r="K65" i="10"/>
  <c r="Z64" i="10"/>
  <c r="Y64" i="10"/>
  <c r="X64" i="10"/>
  <c r="W64" i="10"/>
  <c r="V64" i="10"/>
  <c r="U64" i="10"/>
  <c r="T64" i="10"/>
  <c r="S64" i="10"/>
  <c r="R64" i="10"/>
  <c r="Q64" i="10"/>
  <c r="P64" i="10"/>
  <c r="O64" i="10"/>
  <c r="N64" i="10"/>
  <c r="M64" i="10"/>
  <c r="L64" i="10"/>
  <c r="K64" i="10"/>
  <c r="Z63" i="10"/>
  <c r="Y63" i="10"/>
  <c r="X63" i="10"/>
  <c r="W63" i="10"/>
  <c r="V63" i="10"/>
  <c r="U63" i="10"/>
  <c r="T63" i="10"/>
  <c r="S63" i="10"/>
  <c r="R63" i="10"/>
  <c r="Q63" i="10"/>
  <c r="P63" i="10"/>
  <c r="O63" i="10"/>
  <c r="N63" i="10"/>
  <c r="M63" i="10"/>
  <c r="L63" i="10"/>
  <c r="K63" i="10"/>
  <c r="Z62" i="10"/>
  <c r="Y62" i="10"/>
  <c r="X62" i="10"/>
  <c r="W62" i="10"/>
  <c r="V62" i="10"/>
  <c r="U62" i="10"/>
  <c r="T62" i="10"/>
  <c r="S62" i="10"/>
  <c r="R62" i="10"/>
  <c r="Q62" i="10"/>
  <c r="P62" i="10"/>
  <c r="O62" i="10"/>
  <c r="N62" i="10"/>
  <c r="M62" i="10"/>
  <c r="L62" i="10"/>
  <c r="K62" i="10"/>
  <c r="Z61" i="10"/>
  <c r="Y61" i="10"/>
  <c r="X61" i="10"/>
  <c r="W61" i="10"/>
  <c r="V61" i="10"/>
  <c r="U61" i="10"/>
  <c r="T61" i="10"/>
  <c r="S61" i="10"/>
  <c r="R61" i="10"/>
  <c r="Q61" i="10"/>
  <c r="P61" i="10"/>
  <c r="O61" i="10"/>
  <c r="N61" i="10"/>
  <c r="M61" i="10"/>
  <c r="L61" i="10"/>
  <c r="K61" i="10"/>
  <c r="Z60" i="10"/>
  <c r="Y60" i="10"/>
  <c r="X60" i="10"/>
  <c r="W60" i="10"/>
  <c r="V60" i="10"/>
  <c r="U60" i="10"/>
  <c r="T60" i="10"/>
  <c r="S60" i="10"/>
  <c r="R60" i="10"/>
  <c r="Q60" i="10"/>
  <c r="P60" i="10"/>
  <c r="O60" i="10"/>
  <c r="N60" i="10"/>
  <c r="M60" i="10"/>
  <c r="L60" i="10"/>
  <c r="K60" i="10"/>
  <c r="Z59" i="10"/>
  <c r="Y59" i="10"/>
  <c r="X59" i="10"/>
  <c r="W59" i="10"/>
  <c r="V59" i="10"/>
  <c r="U59" i="10"/>
  <c r="T59" i="10"/>
  <c r="S59" i="10"/>
  <c r="R59" i="10"/>
  <c r="Q59" i="10"/>
  <c r="P59" i="10"/>
  <c r="O59" i="10"/>
  <c r="N59" i="10"/>
  <c r="M59" i="10"/>
  <c r="L59" i="10"/>
  <c r="K59" i="10"/>
  <c r="Z58" i="10"/>
  <c r="Y58" i="10"/>
  <c r="X58" i="10"/>
  <c r="W58" i="10"/>
  <c r="V58" i="10"/>
  <c r="U58" i="10"/>
  <c r="T58" i="10"/>
  <c r="S58" i="10"/>
  <c r="R58" i="10"/>
  <c r="Q58" i="10"/>
  <c r="P58" i="10"/>
  <c r="O58" i="10"/>
  <c r="N58" i="10"/>
  <c r="M58" i="10"/>
  <c r="L58" i="10"/>
  <c r="K58" i="10"/>
  <c r="Z57" i="10"/>
  <c r="Y57" i="10"/>
  <c r="X57" i="10"/>
  <c r="W57" i="10"/>
  <c r="V57" i="10"/>
  <c r="U57" i="10"/>
  <c r="T57" i="10"/>
  <c r="S57" i="10"/>
  <c r="R57" i="10"/>
  <c r="Q57" i="10"/>
  <c r="P57" i="10"/>
  <c r="O57" i="10"/>
  <c r="N57" i="10"/>
  <c r="M57" i="10"/>
  <c r="L57" i="10"/>
  <c r="K57" i="10"/>
  <c r="Z56" i="10"/>
  <c r="Y56" i="10"/>
  <c r="X56" i="10"/>
  <c r="W56" i="10"/>
  <c r="V56" i="10"/>
  <c r="U56" i="10"/>
  <c r="T56" i="10"/>
  <c r="S56" i="10"/>
  <c r="R56" i="10"/>
  <c r="Q56" i="10"/>
  <c r="P56" i="10"/>
  <c r="O56" i="10"/>
  <c r="N56" i="10"/>
  <c r="M56" i="10"/>
  <c r="L56" i="10"/>
  <c r="K56" i="10"/>
  <c r="Z55" i="10"/>
  <c r="Y55" i="10"/>
  <c r="X55" i="10"/>
  <c r="W55" i="10"/>
  <c r="V55" i="10"/>
  <c r="U55" i="10"/>
  <c r="T55" i="10"/>
  <c r="S55" i="10"/>
  <c r="R55" i="10"/>
  <c r="Q55" i="10"/>
  <c r="P55" i="10"/>
  <c r="O55" i="10"/>
  <c r="N55" i="10"/>
  <c r="M55" i="10"/>
  <c r="L55" i="10"/>
  <c r="K55" i="10"/>
  <c r="Z54" i="10"/>
  <c r="Y54" i="10"/>
  <c r="X54" i="10"/>
  <c r="W54" i="10"/>
  <c r="V54" i="10"/>
  <c r="U54" i="10"/>
  <c r="T54" i="10"/>
  <c r="S54" i="10"/>
  <c r="R54" i="10"/>
  <c r="Q54" i="10"/>
  <c r="P54" i="10"/>
  <c r="O54" i="10"/>
  <c r="N54" i="10"/>
  <c r="M54" i="10"/>
  <c r="L54" i="10"/>
  <c r="K54" i="10"/>
  <c r="Z53" i="10"/>
  <c r="Y53" i="10"/>
  <c r="X53" i="10"/>
  <c r="W53" i="10"/>
  <c r="V53" i="10"/>
  <c r="U53" i="10"/>
  <c r="T53" i="10"/>
  <c r="S53" i="10"/>
  <c r="R53" i="10"/>
  <c r="Q53" i="10"/>
  <c r="P53" i="10"/>
  <c r="O53" i="10"/>
  <c r="N53" i="10"/>
  <c r="M53" i="10"/>
  <c r="L53" i="10"/>
  <c r="K53" i="10"/>
  <c r="Z52" i="10"/>
  <c r="Y52" i="10"/>
  <c r="X52" i="10"/>
  <c r="W52" i="10"/>
  <c r="V52" i="10"/>
  <c r="U52" i="10"/>
  <c r="T52" i="10"/>
  <c r="S52" i="10"/>
  <c r="R52" i="10"/>
  <c r="Q52" i="10"/>
  <c r="P52" i="10"/>
  <c r="O52" i="10"/>
  <c r="N52" i="10"/>
  <c r="M52" i="10"/>
  <c r="L52" i="10"/>
  <c r="K52" i="10"/>
  <c r="Z51" i="10"/>
  <c r="Y51" i="10"/>
  <c r="X51" i="10"/>
  <c r="W51" i="10"/>
  <c r="V51" i="10"/>
  <c r="U51" i="10"/>
  <c r="T51" i="10"/>
  <c r="S51" i="10"/>
  <c r="R51" i="10"/>
  <c r="Q51" i="10"/>
  <c r="P51" i="10"/>
  <c r="O51" i="10"/>
  <c r="N51" i="10"/>
  <c r="M51" i="10"/>
  <c r="L51" i="10"/>
  <c r="K51" i="10"/>
  <c r="Z50" i="10"/>
  <c r="Y50" i="10"/>
  <c r="X50" i="10"/>
  <c r="W50" i="10"/>
  <c r="V50" i="10"/>
  <c r="U50" i="10"/>
  <c r="T50" i="10"/>
  <c r="S50" i="10"/>
  <c r="R50" i="10"/>
  <c r="Q50" i="10"/>
  <c r="P50" i="10"/>
  <c r="O50" i="10"/>
  <c r="N50" i="10"/>
  <c r="M50" i="10"/>
  <c r="L50" i="10"/>
  <c r="K50" i="10"/>
  <c r="Z49" i="10"/>
  <c r="Y49" i="10"/>
  <c r="X49" i="10"/>
  <c r="W49" i="10"/>
  <c r="V49" i="10"/>
  <c r="U49" i="10"/>
  <c r="T49" i="10"/>
  <c r="S49" i="10"/>
  <c r="R49" i="10"/>
  <c r="Q49" i="10"/>
  <c r="P49" i="10"/>
  <c r="O49" i="10"/>
  <c r="N49" i="10"/>
  <c r="M49" i="10"/>
  <c r="L49" i="10"/>
  <c r="K49" i="10"/>
  <c r="Z47" i="10"/>
  <c r="Y47" i="10"/>
  <c r="X47" i="10"/>
  <c r="W47" i="10"/>
  <c r="V47" i="10"/>
  <c r="U47" i="10"/>
  <c r="T47" i="10"/>
  <c r="S47" i="10"/>
  <c r="R47" i="10"/>
  <c r="Q47" i="10"/>
  <c r="P47" i="10"/>
  <c r="O47" i="10"/>
  <c r="N47" i="10"/>
  <c r="M47" i="10"/>
  <c r="L47" i="10"/>
  <c r="K47" i="10"/>
  <c r="Z46" i="10"/>
  <c r="Y46" i="10"/>
  <c r="X46" i="10"/>
  <c r="W46" i="10"/>
  <c r="V46" i="10"/>
  <c r="U46" i="10"/>
  <c r="T46" i="10"/>
  <c r="S46" i="10"/>
  <c r="R46" i="10"/>
  <c r="Q46" i="10"/>
  <c r="P46" i="10"/>
  <c r="O46" i="10"/>
  <c r="N46" i="10"/>
  <c r="M46" i="10"/>
  <c r="L46" i="10"/>
  <c r="K46" i="10"/>
  <c r="Z45" i="10"/>
  <c r="Y45" i="10"/>
  <c r="X45" i="10"/>
  <c r="W45" i="10"/>
  <c r="V45" i="10"/>
  <c r="U45" i="10"/>
  <c r="T45" i="10"/>
  <c r="S45" i="10"/>
  <c r="R45" i="10"/>
  <c r="Q45" i="10"/>
  <c r="P45" i="10"/>
  <c r="O45" i="10"/>
  <c r="N45" i="10"/>
  <c r="M45" i="10"/>
  <c r="L45" i="10"/>
  <c r="K45" i="10"/>
  <c r="Z44" i="10"/>
  <c r="Y44" i="10"/>
  <c r="X44" i="10"/>
  <c r="W44" i="10"/>
  <c r="V44" i="10"/>
  <c r="U44" i="10"/>
  <c r="T44" i="10"/>
  <c r="S44" i="10"/>
  <c r="R44" i="10"/>
  <c r="Q44" i="10"/>
  <c r="P44" i="10"/>
  <c r="O44" i="10"/>
  <c r="N44" i="10"/>
  <c r="M44" i="10"/>
  <c r="L44" i="10"/>
  <c r="K44" i="10"/>
  <c r="Z43" i="10"/>
  <c r="Y43" i="10"/>
  <c r="X43" i="10"/>
  <c r="W43" i="10"/>
  <c r="V43" i="10"/>
  <c r="U43" i="10"/>
  <c r="T43" i="10"/>
  <c r="S43" i="10"/>
  <c r="R43" i="10"/>
  <c r="Q43" i="10"/>
  <c r="P43" i="10"/>
  <c r="O43" i="10"/>
  <c r="N43" i="10"/>
  <c r="M43" i="10"/>
  <c r="L43" i="10"/>
  <c r="K43" i="10"/>
  <c r="Z42" i="10"/>
  <c r="Y42" i="10"/>
  <c r="X42" i="10"/>
  <c r="W42" i="10"/>
  <c r="V42" i="10"/>
  <c r="U42" i="10"/>
  <c r="T42" i="10"/>
  <c r="S42" i="10"/>
  <c r="R42" i="10"/>
  <c r="Q42" i="10"/>
  <c r="P42" i="10"/>
  <c r="O42" i="10"/>
  <c r="N42" i="10"/>
  <c r="M42" i="10"/>
  <c r="L42" i="10"/>
  <c r="K42" i="10"/>
  <c r="Z41" i="10"/>
  <c r="Y41" i="10"/>
  <c r="X41" i="10"/>
  <c r="W41" i="10"/>
  <c r="V41" i="10"/>
  <c r="U41" i="10"/>
  <c r="T41" i="10"/>
  <c r="S41" i="10"/>
  <c r="R41" i="10"/>
  <c r="Q41" i="10"/>
  <c r="P41" i="10"/>
  <c r="O41" i="10"/>
  <c r="N41" i="10"/>
  <c r="M41" i="10"/>
  <c r="L41" i="10"/>
  <c r="K41" i="10"/>
  <c r="Z40" i="10"/>
  <c r="Y40" i="10"/>
  <c r="X40" i="10"/>
  <c r="W40" i="10"/>
  <c r="V40" i="10"/>
  <c r="U40" i="10"/>
  <c r="T40" i="10"/>
  <c r="S40" i="10"/>
  <c r="R40" i="10"/>
  <c r="Q40" i="10"/>
  <c r="P40" i="10"/>
  <c r="O40" i="10"/>
  <c r="N40" i="10"/>
  <c r="M40" i="10"/>
  <c r="L40" i="10"/>
  <c r="K40" i="10"/>
  <c r="Z39" i="10"/>
  <c r="Y39" i="10"/>
  <c r="X39" i="10"/>
  <c r="W39" i="10"/>
  <c r="V39" i="10"/>
  <c r="U39" i="10"/>
  <c r="T39" i="10"/>
  <c r="S39" i="10"/>
  <c r="R39" i="10"/>
  <c r="Q39" i="10"/>
  <c r="P39" i="10"/>
  <c r="O39" i="10"/>
  <c r="N39" i="10"/>
  <c r="M39" i="10"/>
  <c r="L39" i="10"/>
  <c r="K39" i="10"/>
  <c r="Z38" i="10"/>
  <c r="Y38" i="10"/>
  <c r="X38" i="10"/>
  <c r="W38" i="10"/>
  <c r="V38" i="10"/>
  <c r="U38" i="10"/>
  <c r="T38" i="10"/>
  <c r="S38" i="10"/>
  <c r="R38" i="10"/>
  <c r="Q38" i="10"/>
  <c r="P38" i="10"/>
  <c r="O38" i="10"/>
  <c r="N38" i="10"/>
  <c r="M38" i="10"/>
  <c r="L38" i="10"/>
  <c r="K38" i="10"/>
  <c r="Z37" i="10"/>
  <c r="Y37" i="10"/>
  <c r="X37" i="10"/>
  <c r="W37" i="10"/>
  <c r="V37" i="10"/>
  <c r="U37" i="10"/>
  <c r="T37" i="10"/>
  <c r="S37" i="10"/>
  <c r="R37" i="10"/>
  <c r="Q37" i="10"/>
  <c r="P37" i="10"/>
  <c r="O37" i="10"/>
  <c r="N37" i="10"/>
  <c r="M37" i="10"/>
  <c r="L37" i="10"/>
  <c r="K37" i="10"/>
  <c r="Z36" i="10"/>
  <c r="Y36" i="10"/>
  <c r="X36" i="10"/>
  <c r="W36" i="10"/>
  <c r="V36" i="10"/>
  <c r="U36" i="10"/>
  <c r="T36" i="10"/>
  <c r="S36" i="10"/>
  <c r="R36" i="10"/>
  <c r="Q36" i="10"/>
  <c r="P36" i="10"/>
  <c r="O36" i="10"/>
  <c r="N36" i="10"/>
  <c r="M36" i="10"/>
  <c r="L36" i="10"/>
  <c r="K36" i="10"/>
  <c r="Z35" i="10"/>
  <c r="Y35" i="10"/>
  <c r="X35" i="10"/>
  <c r="W35" i="10"/>
  <c r="V35" i="10"/>
  <c r="U35" i="10"/>
  <c r="T35" i="10"/>
  <c r="S35" i="10"/>
  <c r="R35" i="10"/>
  <c r="Q35" i="10"/>
  <c r="P35" i="10"/>
  <c r="O35" i="10"/>
  <c r="N35" i="10"/>
  <c r="M35" i="10"/>
  <c r="L35" i="10"/>
  <c r="K35" i="10"/>
  <c r="Z34" i="10"/>
  <c r="Y34" i="10"/>
  <c r="X34" i="10"/>
  <c r="W34" i="10"/>
  <c r="V34" i="10"/>
  <c r="U34" i="10"/>
  <c r="T34" i="10"/>
  <c r="S34" i="10"/>
  <c r="R34" i="10"/>
  <c r="Q34" i="10"/>
  <c r="P34" i="10"/>
  <c r="O34" i="10"/>
  <c r="N34" i="10"/>
  <c r="M34" i="10"/>
  <c r="L34" i="10"/>
  <c r="K34" i="10"/>
  <c r="Z33" i="10"/>
  <c r="Y33" i="10"/>
  <c r="X33" i="10"/>
  <c r="W33" i="10"/>
  <c r="V33" i="10"/>
  <c r="U33" i="10"/>
  <c r="T33" i="10"/>
  <c r="S33" i="10"/>
  <c r="R33" i="10"/>
  <c r="Q33" i="10"/>
  <c r="P33" i="10"/>
  <c r="O33" i="10"/>
  <c r="N33" i="10"/>
  <c r="M33" i="10"/>
  <c r="L33" i="10"/>
  <c r="K33" i="10"/>
  <c r="Z32" i="10"/>
  <c r="Y32" i="10"/>
  <c r="X32" i="10"/>
  <c r="W32" i="10"/>
  <c r="V32" i="10"/>
  <c r="U32" i="10"/>
  <c r="T32" i="10"/>
  <c r="S32" i="10"/>
  <c r="R32" i="10"/>
  <c r="Q32" i="10"/>
  <c r="P32" i="10"/>
  <c r="O32" i="10"/>
  <c r="N32" i="10"/>
  <c r="M32" i="10"/>
  <c r="L32" i="10"/>
  <c r="K32" i="10"/>
  <c r="Z31" i="10"/>
  <c r="Y31" i="10"/>
  <c r="X31" i="10"/>
  <c r="W31" i="10"/>
  <c r="V31" i="10"/>
  <c r="U31" i="10"/>
  <c r="T31" i="10"/>
  <c r="S31" i="10"/>
  <c r="R31" i="10"/>
  <c r="Q31" i="10"/>
  <c r="P31" i="10"/>
  <c r="O31" i="10"/>
  <c r="N31" i="10"/>
  <c r="M31" i="10"/>
  <c r="L31" i="10"/>
  <c r="K31" i="10"/>
  <c r="Z30" i="10"/>
  <c r="Y30" i="10"/>
  <c r="X30" i="10"/>
  <c r="W30" i="10"/>
  <c r="V30" i="10"/>
  <c r="U30" i="10"/>
  <c r="T30" i="10"/>
  <c r="S30" i="10"/>
  <c r="R30" i="10"/>
  <c r="Q30" i="10"/>
  <c r="P30" i="10"/>
  <c r="O30" i="10"/>
  <c r="N30" i="10"/>
  <c r="M30" i="10"/>
  <c r="L30" i="10"/>
  <c r="K30" i="10"/>
  <c r="AK104" i="10"/>
  <c r="CI104" i="10" s="1" a="1"/>
  <c r="CI104" i="10" s="1"/>
  <c r="AJ104" i="10"/>
  <c r="CH104" i="10" s="1" a="1"/>
  <c r="CH104" i="10" s="1"/>
  <c r="AI104" i="10"/>
  <c r="CG104" i="10" s="1" a="1"/>
  <c r="CG104" i="10" s="1"/>
  <c r="AH104" i="10"/>
  <c r="CF104" i="10" s="1" a="1"/>
  <c r="CF104" i="10" s="1"/>
  <c r="AG104" i="10"/>
  <c r="CE104" i="10" s="1" a="1"/>
  <c r="CE104" i="10" s="1"/>
  <c r="AF104" i="10"/>
  <c r="AE104" i="10"/>
  <c r="CC104" i="10" s="1" a="1"/>
  <c r="CC104" i="10" s="1"/>
  <c r="AD104" i="10"/>
  <c r="CB104" i="10" s="1" a="1"/>
  <c r="CB104" i="10" s="1"/>
  <c r="AC104" i="10"/>
  <c r="CA104" i="10" s="1" a="1"/>
  <c r="CA104" i="10" s="1"/>
  <c r="AB104" i="10"/>
  <c r="AA104" i="10"/>
  <c r="AK103" i="10"/>
  <c r="CI103" i="10" s="1" a="1"/>
  <c r="CI103" i="10" s="1"/>
  <c r="AJ103" i="10"/>
  <c r="CH103" i="10" s="1" a="1"/>
  <c r="CH103" i="10" s="1"/>
  <c r="AI103" i="10"/>
  <c r="CG103" i="10" s="1" a="1"/>
  <c r="CG103" i="10" s="1"/>
  <c r="AH103" i="10"/>
  <c r="CF103" i="10" s="1" a="1"/>
  <c r="CF103" i="10" s="1"/>
  <c r="AG103" i="10"/>
  <c r="CE103" i="10" s="1" a="1"/>
  <c r="CE103" i="10" s="1"/>
  <c r="AF103" i="10"/>
  <c r="AE103" i="10"/>
  <c r="CC103" i="10" s="1" a="1"/>
  <c r="CC103" i="10" s="1"/>
  <c r="AD103" i="10"/>
  <c r="CB103" i="10" s="1" a="1"/>
  <c r="CB103" i="10" s="1"/>
  <c r="AC103" i="10"/>
  <c r="CA103" i="10" s="1" a="1"/>
  <c r="CA103" i="10" s="1"/>
  <c r="AB103" i="10"/>
  <c r="AA103" i="10"/>
  <c r="AK102" i="10"/>
  <c r="CI102" i="10" s="1" a="1"/>
  <c r="CI102" i="10" s="1"/>
  <c r="AJ102" i="10"/>
  <c r="CH102" i="10" s="1" a="1"/>
  <c r="CH102" i="10" s="1"/>
  <c r="AI102" i="10"/>
  <c r="CG102" i="10" s="1" a="1"/>
  <c r="CG102" i="10" s="1"/>
  <c r="AH102" i="10"/>
  <c r="CF102" i="10" s="1" a="1"/>
  <c r="CF102" i="10" s="1"/>
  <c r="AG102" i="10"/>
  <c r="CE102" i="10" s="1" a="1"/>
  <c r="CE102" i="10" s="1"/>
  <c r="AF102" i="10"/>
  <c r="AE102" i="10"/>
  <c r="CC102" i="10" s="1" a="1"/>
  <c r="CC102" i="10" s="1"/>
  <c r="AD102" i="10"/>
  <c r="CB102" i="10" s="1" a="1"/>
  <c r="CB102" i="10" s="1"/>
  <c r="AC102" i="10"/>
  <c r="CA102" i="10" s="1" a="1"/>
  <c r="CA102" i="10" s="1"/>
  <c r="AB102" i="10"/>
  <c r="AA102" i="10"/>
  <c r="AK101" i="10"/>
  <c r="CI101" i="10" s="1" a="1"/>
  <c r="CI101" i="10" s="1"/>
  <c r="AJ101" i="10"/>
  <c r="CH101" i="10" s="1" a="1"/>
  <c r="CH101" i="10" s="1"/>
  <c r="AI101" i="10"/>
  <c r="CG101" i="10" s="1" a="1"/>
  <c r="CG101" i="10" s="1"/>
  <c r="AH101" i="10"/>
  <c r="CF101" i="10" s="1" a="1"/>
  <c r="CF101" i="10" s="1"/>
  <c r="AG101" i="10"/>
  <c r="CE101" i="10" s="1" a="1"/>
  <c r="CE101" i="10" s="1"/>
  <c r="AF101" i="10"/>
  <c r="AE101" i="10"/>
  <c r="CC101" i="10" s="1" a="1"/>
  <c r="CC101" i="10" s="1"/>
  <c r="AD101" i="10"/>
  <c r="CB101" i="10" s="1" a="1"/>
  <c r="CB101" i="10" s="1"/>
  <c r="AC101" i="10"/>
  <c r="CA101" i="10" s="1" a="1"/>
  <c r="CA101" i="10" s="1"/>
  <c r="AB101" i="10"/>
  <c r="AA101" i="10"/>
  <c r="AK100" i="10"/>
  <c r="CI100" i="10" s="1" a="1"/>
  <c r="CI100" i="10" s="1"/>
  <c r="AJ100" i="10"/>
  <c r="CH100" i="10" s="1" a="1"/>
  <c r="CH100" i="10" s="1"/>
  <c r="AI100" i="10"/>
  <c r="CG100" i="10" s="1" a="1"/>
  <c r="CG100" i="10" s="1"/>
  <c r="AH100" i="10"/>
  <c r="CF100" i="10" s="1" a="1"/>
  <c r="CF100" i="10" s="1"/>
  <c r="AG100" i="10"/>
  <c r="CE100" i="10" s="1" a="1"/>
  <c r="CE100" i="10" s="1"/>
  <c r="AF100" i="10"/>
  <c r="AE100" i="10"/>
  <c r="CC100" i="10" s="1" a="1"/>
  <c r="CC100" i="10" s="1"/>
  <c r="AD100" i="10"/>
  <c r="CB100" i="10" s="1" a="1"/>
  <c r="CB100" i="10" s="1"/>
  <c r="AC100" i="10"/>
  <c r="CA100" i="10" s="1" a="1"/>
  <c r="CA100" i="10" s="1"/>
  <c r="AB100" i="10"/>
  <c r="AA100" i="10"/>
  <c r="AK99" i="10"/>
  <c r="CI99" i="10" s="1" a="1"/>
  <c r="CI99" i="10" s="1"/>
  <c r="AJ99" i="10"/>
  <c r="CH99" i="10" s="1" a="1"/>
  <c r="CH99" i="10" s="1"/>
  <c r="AI99" i="10"/>
  <c r="CG99" i="10" s="1" a="1"/>
  <c r="CG99" i="10" s="1"/>
  <c r="AH99" i="10"/>
  <c r="CF99" i="10" s="1" a="1"/>
  <c r="CF99" i="10" s="1"/>
  <c r="AG99" i="10"/>
  <c r="CE99" i="10" s="1" a="1"/>
  <c r="CE99" i="10" s="1"/>
  <c r="AF99" i="10"/>
  <c r="AE99" i="10"/>
  <c r="CC99" i="10" s="1" a="1"/>
  <c r="CC99" i="10" s="1"/>
  <c r="AD99" i="10"/>
  <c r="CB99" i="10" s="1" a="1"/>
  <c r="CB99" i="10" s="1"/>
  <c r="AC99" i="10"/>
  <c r="CA99" i="10" s="1" a="1"/>
  <c r="CA99" i="10" s="1"/>
  <c r="AB99" i="10"/>
  <c r="AA99" i="10"/>
  <c r="AK98" i="10"/>
  <c r="CI98" i="10" s="1" a="1"/>
  <c r="CI98" i="10" s="1"/>
  <c r="AJ98" i="10"/>
  <c r="CH98" i="10" s="1" a="1"/>
  <c r="CH98" i="10" s="1"/>
  <c r="AI98" i="10"/>
  <c r="CG98" i="10" s="1" a="1"/>
  <c r="CG98" i="10" s="1"/>
  <c r="AH98" i="10"/>
  <c r="CF98" i="10" s="1" a="1"/>
  <c r="CF98" i="10" s="1"/>
  <c r="AG98" i="10"/>
  <c r="CE98" i="10" s="1" a="1"/>
  <c r="CE98" i="10" s="1"/>
  <c r="AF98" i="10"/>
  <c r="AE98" i="10"/>
  <c r="CC98" i="10" s="1" a="1"/>
  <c r="CC98" i="10" s="1"/>
  <c r="AD98" i="10"/>
  <c r="CB98" i="10" s="1" a="1"/>
  <c r="CB98" i="10" s="1"/>
  <c r="AC98" i="10"/>
  <c r="CA98" i="10" s="1" a="1"/>
  <c r="CA98" i="10" s="1"/>
  <c r="AB98" i="10"/>
  <c r="AA98" i="10"/>
  <c r="AK97" i="10"/>
  <c r="CI97" i="10" s="1" a="1"/>
  <c r="CI97" i="10" s="1"/>
  <c r="AJ97" i="10"/>
  <c r="CH97" i="10" s="1" a="1"/>
  <c r="CH97" i="10" s="1"/>
  <c r="AI97" i="10"/>
  <c r="CG97" i="10" s="1" a="1"/>
  <c r="CG97" i="10" s="1"/>
  <c r="AH97" i="10"/>
  <c r="CF97" i="10" s="1" a="1"/>
  <c r="CF97" i="10" s="1"/>
  <c r="AG97" i="10"/>
  <c r="CE97" i="10" s="1" a="1"/>
  <c r="CE97" i="10" s="1"/>
  <c r="AF97" i="10"/>
  <c r="AE97" i="10"/>
  <c r="CC97" i="10" s="1" a="1"/>
  <c r="CC97" i="10" s="1"/>
  <c r="AD97" i="10"/>
  <c r="CB97" i="10" s="1" a="1"/>
  <c r="CB97" i="10" s="1"/>
  <c r="AC97" i="10"/>
  <c r="CA97" i="10" s="1" a="1"/>
  <c r="CA97" i="10" s="1"/>
  <c r="AB97" i="10"/>
  <c r="AA97" i="10"/>
  <c r="AK96" i="10"/>
  <c r="CI96" i="10" s="1" a="1"/>
  <c r="CI96" i="10" s="1"/>
  <c r="AJ96" i="10"/>
  <c r="CH96" i="10" s="1" a="1"/>
  <c r="CH96" i="10" s="1"/>
  <c r="AI96" i="10"/>
  <c r="CG96" i="10" s="1" a="1"/>
  <c r="CG96" i="10" s="1"/>
  <c r="AH96" i="10"/>
  <c r="CF96" i="10" s="1" a="1"/>
  <c r="CF96" i="10" s="1"/>
  <c r="AG96" i="10"/>
  <c r="CE96" i="10" s="1" a="1"/>
  <c r="CE96" i="10" s="1"/>
  <c r="AF96" i="10"/>
  <c r="AE96" i="10"/>
  <c r="CC96" i="10" s="1" a="1"/>
  <c r="CC96" i="10" s="1"/>
  <c r="AD96" i="10"/>
  <c r="CB96" i="10" s="1" a="1"/>
  <c r="CB96" i="10" s="1"/>
  <c r="AC96" i="10"/>
  <c r="CA96" i="10" s="1" a="1"/>
  <c r="CA96" i="10" s="1"/>
  <c r="AB96" i="10"/>
  <c r="AA96" i="10"/>
  <c r="AK95" i="10"/>
  <c r="CI95" i="10" s="1" a="1"/>
  <c r="CI95" i="10" s="1"/>
  <c r="AJ95" i="10"/>
  <c r="CH95" i="10" s="1" a="1"/>
  <c r="CH95" i="10" s="1"/>
  <c r="AI95" i="10"/>
  <c r="CG95" i="10" s="1" a="1"/>
  <c r="CG95" i="10" s="1"/>
  <c r="AH95" i="10"/>
  <c r="CF95" i="10" s="1" a="1"/>
  <c r="CF95" i="10" s="1"/>
  <c r="AG95" i="10"/>
  <c r="CE95" i="10" s="1" a="1"/>
  <c r="CE95" i="10" s="1"/>
  <c r="AF95" i="10"/>
  <c r="AE95" i="10"/>
  <c r="CC95" i="10" s="1" a="1"/>
  <c r="CC95" i="10" s="1"/>
  <c r="AD95" i="10"/>
  <c r="CB95" i="10" s="1" a="1"/>
  <c r="CB95" i="10" s="1"/>
  <c r="AC95" i="10"/>
  <c r="CA95" i="10" s="1" a="1"/>
  <c r="CA95" i="10" s="1"/>
  <c r="AB95" i="10"/>
  <c r="AA95" i="10"/>
  <c r="AK94" i="10"/>
  <c r="CI94" i="10" s="1" a="1"/>
  <c r="CI94" i="10" s="1"/>
  <c r="AJ94" i="10"/>
  <c r="CH94" i="10" s="1" a="1"/>
  <c r="CH94" i="10" s="1"/>
  <c r="AI94" i="10"/>
  <c r="CG94" i="10" s="1" a="1"/>
  <c r="CG94" i="10" s="1"/>
  <c r="AH94" i="10"/>
  <c r="CF94" i="10" s="1" a="1"/>
  <c r="CF94" i="10" s="1"/>
  <c r="AG94" i="10"/>
  <c r="CE94" i="10" s="1" a="1"/>
  <c r="CE94" i="10" s="1"/>
  <c r="AF94" i="10"/>
  <c r="AE94" i="10"/>
  <c r="CC94" i="10" s="1" a="1"/>
  <c r="CC94" i="10" s="1"/>
  <c r="AD94" i="10"/>
  <c r="CB94" i="10" s="1" a="1"/>
  <c r="CB94" i="10" s="1"/>
  <c r="AC94" i="10"/>
  <c r="CA94" i="10" s="1" a="1"/>
  <c r="CA94" i="10" s="1"/>
  <c r="AB94" i="10"/>
  <c r="AA94" i="10"/>
  <c r="AK93" i="10"/>
  <c r="CI93" i="10" s="1" a="1"/>
  <c r="CI93" i="10" s="1"/>
  <c r="AJ93" i="10"/>
  <c r="CH93" i="10" s="1" a="1"/>
  <c r="CH93" i="10" s="1"/>
  <c r="AI93" i="10"/>
  <c r="CG93" i="10" s="1" a="1"/>
  <c r="CG93" i="10" s="1"/>
  <c r="AH93" i="10"/>
  <c r="CF93" i="10" s="1" a="1"/>
  <c r="CF93" i="10" s="1"/>
  <c r="AG93" i="10"/>
  <c r="CE93" i="10" s="1" a="1"/>
  <c r="CE93" i="10" s="1"/>
  <c r="AF93" i="10"/>
  <c r="AE93" i="10"/>
  <c r="CC93" i="10" s="1" a="1"/>
  <c r="CC93" i="10" s="1"/>
  <c r="AD93" i="10"/>
  <c r="CB93" i="10" s="1" a="1"/>
  <c r="CB93" i="10" s="1"/>
  <c r="AC93" i="10"/>
  <c r="CA93" i="10" s="1" a="1"/>
  <c r="CA93" i="10" s="1"/>
  <c r="AB93" i="10"/>
  <c r="AA93" i="10"/>
  <c r="AK92" i="10"/>
  <c r="CI92" i="10" s="1" a="1"/>
  <c r="CI92" i="10" s="1"/>
  <c r="AJ92" i="10"/>
  <c r="CH92" i="10" s="1" a="1"/>
  <c r="CH92" i="10" s="1"/>
  <c r="AI92" i="10"/>
  <c r="CG92" i="10" s="1" a="1"/>
  <c r="CG92" i="10" s="1"/>
  <c r="AH92" i="10"/>
  <c r="CF92" i="10" s="1" a="1"/>
  <c r="CF92" i="10" s="1"/>
  <c r="AG92" i="10"/>
  <c r="CE92" i="10" s="1" a="1"/>
  <c r="CE92" i="10" s="1"/>
  <c r="AF92" i="10"/>
  <c r="AE92" i="10"/>
  <c r="CC92" i="10" s="1" a="1"/>
  <c r="CC92" i="10" s="1"/>
  <c r="AD92" i="10"/>
  <c r="CB92" i="10" s="1" a="1"/>
  <c r="CB92" i="10" s="1"/>
  <c r="AC92" i="10"/>
  <c r="CA92" i="10" s="1" a="1"/>
  <c r="CA92" i="10" s="1"/>
  <c r="AB92" i="10"/>
  <c r="AA92" i="10"/>
  <c r="AK91" i="10"/>
  <c r="CI91" i="10" s="1" a="1"/>
  <c r="CI91" i="10" s="1"/>
  <c r="AJ91" i="10"/>
  <c r="CH91" i="10" s="1" a="1"/>
  <c r="CH91" i="10" s="1"/>
  <c r="AI91" i="10"/>
  <c r="CG91" i="10" s="1" a="1"/>
  <c r="CG91" i="10" s="1"/>
  <c r="AH91" i="10"/>
  <c r="CF91" i="10" s="1" a="1"/>
  <c r="CF91" i="10" s="1"/>
  <c r="AG91" i="10"/>
  <c r="CE91" i="10" s="1" a="1"/>
  <c r="CE91" i="10" s="1"/>
  <c r="AF91" i="10"/>
  <c r="AE91" i="10"/>
  <c r="CC91" i="10" s="1" a="1"/>
  <c r="CC91" i="10" s="1"/>
  <c r="AD91" i="10"/>
  <c r="CB91" i="10" s="1" a="1"/>
  <c r="CB91" i="10" s="1"/>
  <c r="AC91" i="10"/>
  <c r="CA91" i="10" s="1" a="1"/>
  <c r="CA91" i="10" s="1"/>
  <c r="AB91" i="10"/>
  <c r="AA91" i="10"/>
  <c r="AK90" i="10"/>
  <c r="CI90" i="10" s="1" a="1"/>
  <c r="CI90" i="10" s="1"/>
  <c r="AJ90" i="10"/>
  <c r="CH90" i="10" s="1" a="1"/>
  <c r="CH90" i="10" s="1"/>
  <c r="AI90" i="10"/>
  <c r="CG90" i="10" s="1" a="1"/>
  <c r="CG90" i="10" s="1"/>
  <c r="AH90" i="10"/>
  <c r="CF90" i="10" s="1" a="1"/>
  <c r="CF90" i="10" s="1"/>
  <c r="AG90" i="10"/>
  <c r="CE90" i="10" s="1" a="1"/>
  <c r="CE90" i="10" s="1"/>
  <c r="AF90" i="10"/>
  <c r="AE90" i="10"/>
  <c r="CC90" i="10" s="1" a="1"/>
  <c r="CC90" i="10" s="1"/>
  <c r="AD90" i="10"/>
  <c r="CB90" i="10" s="1" a="1"/>
  <c r="CB90" i="10" s="1"/>
  <c r="AC90" i="10"/>
  <c r="CA90" i="10" s="1" a="1"/>
  <c r="CA90" i="10" s="1"/>
  <c r="AB90" i="10"/>
  <c r="AA90" i="10"/>
  <c r="AK89" i="10"/>
  <c r="CI89" i="10" s="1" a="1"/>
  <c r="CI89" i="10" s="1"/>
  <c r="AJ89" i="10"/>
  <c r="CH89" i="10" s="1" a="1"/>
  <c r="CH89" i="10" s="1"/>
  <c r="AI89" i="10"/>
  <c r="CG89" i="10" s="1" a="1"/>
  <c r="CG89" i="10" s="1"/>
  <c r="AH89" i="10"/>
  <c r="CF89" i="10" s="1" a="1"/>
  <c r="CF89" i="10" s="1"/>
  <c r="AG89" i="10"/>
  <c r="CE89" i="10" s="1" a="1"/>
  <c r="CE89" i="10" s="1"/>
  <c r="AF89" i="10"/>
  <c r="AE89" i="10"/>
  <c r="CC89" i="10" s="1" a="1"/>
  <c r="CC89" i="10" s="1"/>
  <c r="AD89" i="10"/>
  <c r="CB89" i="10" s="1" a="1"/>
  <c r="CB89" i="10" s="1"/>
  <c r="AC89" i="10"/>
  <c r="CA89" i="10" s="1" a="1"/>
  <c r="CA89" i="10" s="1"/>
  <c r="AB89" i="10"/>
  <c r="AA89" i="10"/>
  <c r="AK88" i="10"/>
  <c r="CI88" i="10" s="1" a="1"/>
  <c r="CI88" i="10" s="1"/>
  <c r="AJ88" i="10"/>
  <c r="CH88" i="10" s="1" a="1"/>
  <c r="CH88" i="10" s="1"/>
  <c r="AI88" i="10"/>
  <c r="CG88" i="10" s="1" a="1"/>
  <c r="CG88" i="10" s="1"/>
  <c r="AH88" i="10"/>
  <c r="CF88" i="10" s="1" a="1"/>
  <c r="CF88" i="10" s="1"/>
  <c r="AG88" i="10"/>
  <c r="CE88" i="10" s="1" a="1"/>
  <c r="CE88" i="10" s="1"/>
  <c r="AF88" i="10"/>
  <c r="AE88" i="10"/>
  <c r="CC88" i="10" s="1" a="1"/>
  <c r="CC88" i="10" s="1"/>
  <c r="AD88" i="10"/>
  <c r="CB88" i="10" s="1" a="1"/>
  <c r="CB88" i="10" s="1"/>
  <c r="AC88" i="10"/>
  <c r="CA88" i="10" s="1" a="1"/>
  <c r="CA88" i="10" s="1"/>
  <c r="AB88" i="10"/>
  <c r="AA88" i="10"/>
  <c r="AK87" i="10"/>
  <c r="CI87" i="10" s="1" a="1"/>
  <c r="CI87" i="10" s="1"/>
  <c r="AJ87" i="10"/>
  <c r="CH87" i="10" s="1" a="1"/>
  <c r="CH87" i="10" s="1"/>
  <c r="AI87" i="10"/>
  <c r="CG87" i="10" s="1" a="1"/>
  <c r="CG87" i="10" s="1"/>
  <c r="AH87" i="10"/>
  <c r="CF87" i="10" s="1" a="1"/>
  <c r="CF87" i="10" s="1"/>
  <c r="AG87" i="10"/>
  <c r="CE87" i="10" s="1" a="1"/>
  <c r="CE87" i="10" s="1"/>
  <c r="AF87" i="10"/>
  <c r="AE87" i="10"/>
  <c r="CC87" i="10" s="1" a="1"/>
  <c r="CC87" i="10" s="1"/>
  <c r="AD87" i="10"/>
  <c r="CB87" i="10" s="1" a="1"/>
  <c r="CB87" i="10" s="1"/>
  <c r="AC87" i="10"/>
  <c r="CA87" i="10" s="1" a="1"/>
  <c r="CA87" i="10" s="1"/>
  <c r="AB87" i="10"/>
  <c r="AA87" i="10"/>
  <c r="AK85" i="10"/>
  <c r="CI85" i="10" s="1" a="1"/>
  <c r="CI85" i="10" s="1"/>
  <c r="AJ85" i="10"/>
  <c r="CH85" i="10" s="1" a="1"/>
  <c r="CH85" i="10" s="1"/>
  <c r="AI85" i="10"/>
  <c r="CG85" i="10" s="1" a="1"/>
  <c r="CG85" i="10" s="1"/>
  <c r="AH85" i="10"/>
  <c r="AG85" i="10"/>
  <c r="AF85" i="10"/>
  <c r="AE85" i="10"/>
  <c r="AD85" i="10"/>
  <c r="CB85" i="10" s="1" a="1"/>
  <c r="CB85" i="10" s="1"/>
  <c r="AC85" i="10"/>
  <c r="AB85" i="10"/>
  <c r="BZ85" i="10" s="1" a="1"/>
  <c r="BZ85" i="10" s="1"/>
  <c r="AA85" i="10"/>
  <c r="BY85" i="10" s="1" a="1"/>
  <c r="BY85" i="10" s="1"/>
  <c r="AK84" i="10"/>
  <c r="CI84" i="10" s="1" a="1"/>
  <c r="CI84" i="10" s="1"/>
  <c r="AJ84" i="10"/>
  <c r="CH84" i="10" s="1" a="1"/>
  <c r="CH84" i="10" s="1"/>
  <c r="AI84" i="10"/>
  <c r="CG84" i="10" s="1" a="1"/>
  <c r="CG84" i="10" s="1"/>
  <c r="AH84" i="10"/>
  <c r="AG84" i="10"/>
  <c r="AF84" i="10"/>
  <c r="AE84" i="10"/>
  <c r="AD84" i="10"/>
  <c r="CB84" i="10" s="1" a="1"/>
  <c r="CB84" i="10" s="1"/>
  <c r="AC84" i="10"/>
  <c r="AB84" i="10"/>
  <c r="BZ84" i="10" s="1" a="1"/>
  <c r="BZ84" i="10" s="1"/>
  <c r="AA84" i="10"/>
  <c r="BY84" i="10" s="1" a="1"/>
  <c r="BY84" i="10" s="1"/>
  <c r="AK83" i="10"/>
  <c r="CI83" i="10" s="1" a="1"/>
  <c r="CI83" i="10" s="1"/>
  <c r="AJ83" i="10"/>
  <c r="CH83" i="10" s="1" a="1"/>
  <c r="CH83" i="10" s="1"/>
  <c r="AI83" i="10"/>
  <c r="CG83" i="10" s="1" a="1"/>
  <c r="CG83" i="10" s="1"/>
  <c r="AH83" i="10"/>
  <c r="AG83" i="10"/>
  <c r="AF83" i="10"/>
  <c r="AE83" i="10"/>
  <c r="AD83" i="10"/>
  <c r="CB83" i="10" s="1" a="1"/>
  <c r="CB83" i="10" s="1"/>
  <c r="AC83" i="10"/>
  <c r="AB83" i="10"/>
  <c r="BZ83" i="10" s="1" a="1"/>
  <c r="BZ83" i="10" s="1"/>
  <c r="AA83" i="10"/>
  <c r="BY83" i="10" s="1" a="1"/>
  <c r="BY83" i="10" s="1"/>
  <c r="AK82" i="10"/>
  <c r="CI82" i="10" s="1" a="1"/>
  <c r="CI82" i="10" s="1"/>
  <c r="AJ82" i="10"/>
  <c r="CH82" i="10" s="1" a="1"/>
  <c r="CH82" i="10" s="1"/>
  <c r="AI82" i="10"/>
  <c r="CG82" i="10" s="1" a="1"/>
  <c r="CG82" i="10" s="1"/>
  <c r="AH82" i="10"/>
  <c r="AG82" i="10"/>
  <c r="AF82" i="10"/>
  <c r="AE82" i="10"/>
  <c r="AD82" i="10"/>
  <c r="CB82" i="10" s="1" a="1"/>
  <c r="CB82" i="10" s="1"/>
  <c r="AC82" i="10"/>
  <c r="AB82" i="10"/>
  <c r="BZ82" i="10" s="1" a="1"/>
  <c r="BZ82" i="10" s="1"/>
  <c r="AA82" i="10"/>
  <c r="BY82" i="10" s="1" a="1"/>
  <c r="BY82" i="10" s="1"/>
  <c r="AK81" i="10"/>
  <c r="CI81" i="10" s="1" a="1"/>
  <c r="CI81" i="10" s="1"/>
  <c r="AJ81" i="10"/>
  <c r="CH81" i="10" s="1" a="1"/>
  <c r="CH81" i="10" s="1"/>
  <c r="AI81" i="10"/>
  <c r="CG81" i="10" s="1" a="1"/>
  <c r="CG81" i="10" s="1"/>
  <c r="AH81" i="10"/>
  <c r="AG81" i="10"/>
  <c r="AF81" i="10"/>
  <c r="AE81" i="10"/>
  <c r="AD81" i="10"/>
  <c r="CB81" i="10" s="1" a="1"/>
  <c r="CB81" i="10" s="1"/>
  <c r="AC81" i="10"/>
  <c r="AB81" i="10"/>
  <c r="BZ81" i="10" s="1" a="1"/>
  <c r="BZ81" i="10" s="1"/>
  <c r="AA81" i="10"/>
  <c r="BY81" i="10" s="1" a="1"/>
  <c r="BY81" i="10" s="1"/>
  <c r="AK80" i="10"/>
  <c r="CI80" i="10" s="1" a="1"/>
  <c r="CI80" i="10" s="1"/>
  <c r="AJ80" i="10"/>
  <c r="CH80" i="10" s="1" a="1"/>
  <c r="CH80" i="10" s="1"/>
  <c r="AI80" i="10"/>
  <c r="CG80" i="10" s="1" a="1"/>
  <c r="CG80" i="10" s="1"/>
  <c r="AH80" i="10"/>
  <c r="AG80" i="10"/>
  <c r="AF80" i="10"/>
  <c r="AE80" i="10"/>
  <c r="AD80" i="10"/>
  <c r="CB80" i="10" s="1" a="1"/>
  <c r="CB80" i="10" s="1"/>
  <c r="AC80" i="10"/>
  <c r="AB80" i="10"/>
  <c r="BZ80" i="10" s="1" a="1"/>
  <c r="BZ80" i="10" s="1"/>
  <c r="AA80" i="10"/>
  <c r="BY80" i="10" s="1" a="1"/>
  <c r="BY80" i="10" s="1"/>
  <c r="AK79" i="10"/>
  <c r="CI79" i="10" s="1" a="1"/>
  <c r="CI79" i="10" s="1"/>
  <c r="AJ79" i="10"/>
  <c r="CH79" i="10" s="1" a="1"/>
  <c r="CH79" i="10" s="1"/>
  <c r="AI79" i="10"/>
  <c r="CG79" i="10" s="1" a="1"/>
  <c r="CG79" i="10" s="1"/>
  <c r="AH79" i="10"/>
  <c r="AG79" i="10"/>
  <c r="AF79" i="10"/>
  <c r="AE79" i="10"/>
  <c r="AD79" i="10"/>
  <c r="CB79" i="10" s="1" a="1"/>
  <c r="CB79" i="10" s="1"/>
  <c r="AC79" i="10"/>
  <c r="AB79" i="10"/>
  <c r="BZ79" i="10" s="1" a="1"/>
  <c r="BZ79" i="10" s="1"/>
  <c r="AA79" i="10"/>
  <c r="BY79" i="10" s="1" a="1"/>
  <c r="BY79" i="10" s="1"/>
  <c r="AK78" i="10"/>
  <c r="CI78" i="10" s="1" a="1"/>
  <c r="CI78" i="10" s="1"/>
  <c r="AJ78" i="10"/>
  <c r="CH78" i="10" s="1" a="1"/>
  <c r="CH78" i="10" s="1"/>
  <c r="AI78" i="10"/>
  <c r="CG78" i="10" s="1" a="1"/>
  <c r="CG78" i="10" s="1"/>
  <c r="AH78" i="10"/>
  <c r="AG78" i="10"/>
  <c r="AF78" i="10"/>
  <c r="AE78" i="10"/>
  <c r="AD78" i="10"/>
  <c r="CB78" i="10" s="1" a="1"/>
  <c r="CB78" i="10" s="1"/>
  <c r="AC78" i="10"/>
  <c r="AB78" i="10"/>
  <c r="BZ78" i="10" s="1" a="1"/>
  <c r="BZ78" i="10" s="1"/>
  <c r="AA78" i="10"/>
  <c r="BY78" i="10" s="1" a="1"/>
  <c r="BY78" i="10" s="1"/>
  <c r="AK77" i="10"/>
  <c r="CI77" i="10" s="1" a="1"/>
  <c r="CI77" i="10" s="1"/>
  <c r="AJ77" i="10"/>
  <c r="CH77" i="10" s="1" a="1"/>
  <c r="CH77" i="10" s="1"/>
  <c r="AI77" i="10"/>
  <c r="CG77" i="10" s="1" a="1"/>
  <c r="CG77" i="10" s="1"/>
  <c r="AH77" i="10"/>
  <c r="AG77" i="10"/>
  <c r="AF77" i="10"/>
  <c r="AE77" i="10"/>
  <c r="AD77" i="10"/>
  <c r="CB77" i="10" s="1" a="1"/>
  <c r="CB77" i="10" s="1"/>
  <c r="AC77" i="10"/>
  <c r="AB77" i="10"/>
  <c r="BZ77" i="10" s="1" a="1"/>
  <c r="BZ77" i="10" s="1"/>
  <c r="AA77" i="10"/>
  <c r="BY77" i="10" s="1" a="1"/>
  <c r="BY77" i="10" s="1"/>
  <c r="AK76" i="10"/>
  <c r="CI76" i="10" s="1" a="1"/>
  <c r="CI76" i="10" s="1"/>
  <c r="AJ76" i="10"/>
  <c r="CH76" i="10" s="1" a="1"/>
  <c r="CH76" i="10" s="1"/>
  <c r="AI76" i="10"/>
  <c r="CG76" i="10" s="1" a="1"/>
  <c r="CG76" i="10" s="1"/>
  <c r="AH76" i="10"/>
  <c r="AG76" i="10"/>
  <c r="AF76" i="10"/>
  <c r="AE76" i="10"/>
  <c r="AD76" i="10"/>
  <c r="CB76" i="10" s="1" a="1"/>
  <c r="CB76" i="10" s="1"/>
  <c r="AC76" i="10"/>
  <c r="AB76" i="10"/>
  <c r="BZ76" i="10" s="1" a="1"/>
  <c r="BZ76" i="10" s="1"/>
  <c r="AA76" i="10"/>
  <c r="BY76" i="10" s="1" a="1"/>
  <c r="BY76" i="10" s="1"/>
  <c r="AK75" i="10"/>
  <c r="CI75" i="10" s="1" a="1"/>
  <c r="CI75" i="10" s="1"/>
  <c r="AJ75" i="10"/>
  <c r="CH75" i="10" s="1" a="1"/>
  <c r="CH75" i="10" s="1"/>
  <c r="AI75" i="10"/>
  <c r="CG75" i="10" s="1" a="1"/>
  <c r="CG75" i="10" s="1"/>
  <c r="AH75" i="10"/>
  <c r="AG75" i="10"/>
  <c r="AF75" i="10"/>
  <c r="AE75" i="10"/>
  <c r="AD75" i="10"/>
  <c r="CB75" i="10" s="1" a="1"/>
  <c r="CB75" i="10" s="1"/>
  <c r="AC75" i="10"/>
  <c r="AB75" i="10"/>
  <c r="BZ75" i="10" s="1" a="1"/>
  <c r="BZ75" i="10" s="1"/>
  <c r="AA75" i="10"/>
  <c r="BY75" i="10" s="1" a="1"/>
  <c r="BY75" i="10" s="1"/>
  <c r="AK74" i="10"/>
  <c r="CI74" i="10" s="1" a="1"/>
  <c r="CI74" i="10" s="1"/>
  <c r="AJ74" i="10"/>
  <c r="CH74" i="10" s="1" a="1"/>
  <c r="CH74" i="10" s="1"/>
  <c r="AI74" i="10"/>
  <c r="CG74" i="10" s="1" a="1"/>
  <c r="CG74" i="10" s="1"/>
  <c r="AH74" i="10"/>
  <c r="AG74" i="10"/>
  <c r="AF74" i="10"/>
  <c r="AE74" i="10"/>
  <c r="AD74" i="10"/>
  <c r="CB74" i="10" s="1" a="1"/>
  <c r="CB74" i="10" s="1"/>
  <c r="AC74" i="10"/>
  <c r="AB74" i="10"/>
  <c r="BZ74" i="10" s="1" a="1"/>
  <c r="BZ74" i="10" s="1"/>
  <c r="AA74" i="10"/>
  <c r="BY74" i="10" s="1" a="1"/>
  <c r="BY74" i="10" s="1"/>
  <c r="AK73" i="10"/>
  <c r="CI73" i="10" s="1" a="1"/>
  <c r="CI73" i="10" s="1"/>
  <c r="AJ73" i="10"/>
  <c r="CH73" i="10" s="1" a="1"/>
  <c r="CH73" i="10" s="1"/>
  <c r="AI73" i="10"/>
  <c r="CG73" i="10" s="1" a="1"/>
  <c r="CG73" i="10" s="1"/>
  <c r="AH73" i="10"/>
  <c r="AG73" i="10"/>
  <c r="AF73" i="10"/>
  <c r="AE73" i="10"/>
  <c r="AD73" i="10"/>
  <c r="CB73" i="10" s="1" a="1"/>
  <c r="CB73" i="10" s="1"/>
  <c r="AC73" i="10"/>
  <c r="AB73" i="10"/>
  <c r="BZ73" i="10" s="1" a="1"/>
  <c r="BZ73" i="10" s="1"/>
  <c r="AA73" i="10"/>
  <c r="BY73" i="10" s="1" a="1"/>
  <c r="BY73" i="10" s="1"/>
  <c r="AK72" i="10"/>
  <c r="CI72" i="10" s="1" a="1"/>
  <c r="CI72" i="10" s="1"/>
  <c r="AJ72" i="10"/>
  <c r="CH72" i="10" s="1" a="1"/>
  <c r="CH72" i="10" s="1"/>
  <c r="AI72" i="10"/>
  <c r="CG72" i="10" s="1" a="1"/>
  <c r="CG72" i="10" s="1"/>
  <c r="AH72" i="10"/>
  <c r="AG72" i="10"/>
  <c r="AF72" i="10"/>
  <c r="AE72" i="10"/>
  <c r="AD72" i="10"/>
  <c r="CB72" i="10" s="1" a="1"/>
  <c r="CB72" i="10" s="1"/>
  <c r="AC72" i="10"/>
  <c r="AB72" i="10"/>
  <c r="BZ72" i="10" s="1" a="1"/>
  <c r="BZ72" i="10" s="1"/>
  <c r="AA72" i="10"/>
  <c r="BY72" i="10" s="1" a="1"/>
  <c r="BY72" i="10" s="1"/>
  <c r="AK71" i="10"/>
  <c r="CI71" i="10" s="1" a="1"/>
  <c r="CI71" i="10" s="1"/>
  <c r="AJ71" i="10"/>
  <c r="CH71" i="10" s="1" a="1"/>
  <c r="CH71" i="10" s="1"/>
  <c r="AI71" i="10"/>
  <c r="CG71" i="10" s="1" a="1"/>
  <c r="CG71" i="10" s="1"/>
  <c r="AH71" i="10"/>
  <c r="AG71" i="10"/>
  <c r="AF71" i="10"/>
  <c r="AE71" i="10"/>
  <c r="AD71" i="10"/>
  <c r="CB71" i="10" s="1" a="1"/>
  <c r="CB71" i="10" s="1"/>
  <c r="AC71" i="10"/>
  <c r="AB71" i="10"/>
  <c r="BZ71" i="10" s="1" a="1"/>
  <c r="BZ71" i="10" s="1"/>
  <c r="AA71" i="10"/>
  <c r="BY71" i="10" s="1" a="1"/>
  <c r="BY71" i="10" s="1"/>
  <c r="AK70" i="10"/>
  <c r="CI70" i="10" s="1" a="1"/>
  <c r="CI70" i="10" s="1"/>
  <c r="AJ70" i="10"/>
  <c r="CH70" i="10" s="1" a="1"/>
  <c r="CH70" i="10" s="1"/>
  <c r="AI70" i="10"/>
  <c r="CG70" i="10" s="1" a="1"/>
  <c r="CG70" i="10" s="1"/>
  <c r="AH70" i="10"/>
  <c r="AG70" i="10"/>
  <c r="AF70" i="10"/>
  <c r="AE70" i="10"/>
  <c r="AD70" i="10"/>
  <c r="CB70" i="10" s="1" a="1"/>
  <c r="CB70" i="10" s="1"/>
  <c r="AC70" i="10"/>
  <c r="AB70" i="10"/>
  <c r="BZ70" i="10" s="1" a="1"/>
  <c r="BZ70" i="10" s="1"/>
  <c r="AA70" i="10"/>
  <c r="BY70" i="10" s="1" a="1"/>
  <c r="BY70" i="10" s="1"/>
  <c r="AK69" i="10"/>
  <c r="CI69" i="10" s="1" a="1"/>
  <c r="CI69" i="10" s="1"/>
  <c r="AJ69" i="10"/>
  <c r="CH69" i="10" s="1" a="1"/>
  <c r="CH69" i="10" s="1"/>
  <c r="AI69" i="10"/>
  <c r="CG69" i="10" s="1" a="1"/>
  <c r="CG69" i="10" s="1"/>
  <c r="AH69" i="10"/>
  <c r="AG69" i="10"/>
  <c r="AF69" i="10"/>
  <c r="AE69" i="10"/>
  <c r="AD69" i="10"/>
  <c r="CB69" i="10" s="1" a="1"/>
  <c r="CB69" i="10" s="1"/>
  <c r="AC69" i="10"/>
  <c r="AB69" i="10"/>
  <c r="BZ69" i="10" s="1" a="1"/>
  <c r="BZ69" i="10" s="1"/>
  <c r="AA69" i="10"/>
  <c r="BY69" i="10" s="1" a="1"/>
  <c r="BY69" i="10" s="1"/>
  <c r="AK68" i="10"/>
  <c r="CI68" i="10" s="1" a="1"/>
  <c r="CI68" i="10" s="1"/>
  <c r="AJ68" i="10"/>
  <c r="CH68" i="10" s="1" a="1"/>
  <c r="CH68" i="10" s="1"/>
  <c r="AI68" i="10"/>
  <c r="CG68" i="10" s="1" a="1"/>
  <c r="CG68" i="10" s="1"/>
  <c r="AH68" i="10"/>
  <c r="AG68" i="10"/>
  <c r="AF68" i="10"/>
  <c r="AE68" i="10"/>
  <c r="AD68" i="10"/>
  <c r="CB68" i="10" s="1" a="1"/>
  <c r="CB68" i="10" s="1"/>
  <c r="AC68" i="10"/>
  <c r="AB68" i="10"/>
  <c r="BZ68" i="10" s="1" a="1"/>
  <c r="BZ68" i="10" s="1"/>
  <c r="AA68" i="10"/>
  <c r="BY68" i="10" s="1" a="1"/>
  <c r="BY68" i="10" s="1"/>
  <c r="AK66" i="10"/>
  <c r="CI66" i="10" s="1" a="1"/>
  <c r="CI66" i="10" s="1"/>
  <c r="AJ66" i="10"/>
  <c r="CH66" i="10" s="1" a="1"/>
  <c r="CH66" i="10" s="1"/>
  <c r="AI66" i="10"/>
  <c r="CG66" i="10" s="1" a="1"/>
  <c r="CG66" i="10" s="1"/>
  <c r="AH66" i="10"/>
  <c r="CF66" i="10" s="1" a="1"/>
  <c r="CF66" i="10" s="1"/>
  <c r="AG66" i="10"/>
  <c r="CE66" i="10" s="1" a="1"/>
  <c r="CE66" i="10" s="1"/>
  <c r="AF66" i="10"/>
  <c r="AE66" i="10"/>
  <c r="CC66" i="10" s="1" a="1"/>
  <c r="CC66" i="10" s="1"/>
  <c r="AD66" i="10"/>
  <c r="CB66" i="10" s="1" a="1"/>
  <c r="CB66" i="10" s="1"/>
  <c r="AC66" i="10"/>
  <c r="CA66" i="10" s="1" a="1"/>
  <c r="CA66" i="10" s="1"/>
  <c r="AB66" i="10"/>
  <c r="AA66" i="10"/>
  <c r="AK65" i="10"/>
  <c r="CI65" i="10" s="1" a="1"/>
  <c r="CI65" i="10" s="1"/>
  <c r="AJ65" i="10"/>
  <c r="CH65" i="10" s="1" a="1"/>
  <c r="CH65" i="10" s="1"/>
  <c r="AI65" i="10"/>
  <c r="CG65" i="10" s="1" a="1"/>
  <c r="CG65" i="10" s="1"/>
  <c r="AH65" i="10"/>
  <c r="CF65" i="10" s="1" a="1"/>
  <c r="CF65" i="10" s="1"/>
  <c r="AG65" i="10"/>
  <c r="CE65" i="10" s="1" a="1"/>
  <c r="CE65" i="10" s="1"/>
  <c r="AF65" i="10"/>
  <c r="AE65" i="10"/>
  <c r="CC65" i="10" s="1" a="1"/>
  <c r="CC65" i="10" s="1"/>
  <c r="AD65" i="10"/>
  <c r="CB65" i="10" s="1" a="1"/>
  <c r="CB65" i="10" s="1"/>
  <c r="AC65" i="10"/>
  <c r="CA65" i="10" s="1" a="1"/>
  <c r="CA65" i="10" s="1"/>
  <c r="AB65" i="10"/>
  <c r="AA65" i="10"/>
  <c r="AK64" i="10"/>
  <c r="CI64" i="10" s="1" a="1"/>
  <c r="CI64" i="10" s="1"/>
  <c r="AJ64" i="10"/>
  <c r="CH64" i="10" s="1" a="1"/>
  <c r="CH64" i="10" s="1"/>
  <c r="AI64" i="10"/>
  <c r="CG64" i="10" s="1" a="1"/>
  <c r="CG64" i="10" s="1"/>
  <c r="AH64" i="10"/>
  <c r="CF64" i="10" s="1" a="1"/>
  <c r="CF64" i="10" s="1"/>
  <c r="AG64" i="10"/>
  <c r="CE64" i="10" s="1" a="1"/>
  <c r="CE64" i="10" s="1"/>
  <c r="AF64" i="10"/>
  <c r="AE64" i="10"/>
  <c r="CC64" i="10" s="1" a="1"/>
  <c r="CC64" i="10" s="1"/>
  <c r="AD64" i="10"/>
  <c r="CB64" i="10" s="1" a="1"/>
  <c r="CB64" i="10" s="1"/>
  <c r="AC64" i="10"/>
  <c r="CA64" i="10" s="1" a="1"/>
  <c r="CA64" i="10" s="1"/>
  <c r="AB64" i="10"/>
  <c r="AA64" i="10"/>
  <c r="AK63" i="10"/>
  <c r="CI63" i="10" s="1" a="1"/>
  <c r="CI63" i="10" s="1"/>
  <c r="AJ63" i="10"/>
  <c r="CH63" i="10" s="1" a="1"/>
  <c r="CH63" i="10" s="1"/>
  <c r="AI63" i="10"/>
  <c r="CG63" i="10" s="1" a="1"/>
  <c r="CG63" i="10" s="1"/>
  <c r="AH63" i="10"/>
  <c r="CF63" i="10" s="1" a="1"/>
  <c r="CF63" i="10" s="1"/>
  <c r="AG63" i="10"/>
  <c r="CE63" i="10" s="1" a="1"/>
  <c r="CE63" i="10" s="1"/>
  <c r="AF63" i="10"/>
  <c r="AE63" i="10"/>
  <c r="CC63" i="10" s="1" a="1"/>
  <c r="CC63" i="10" s="1"/>
  <c r="AD63" i="10"/>
  <c r="CB63" i="10" s="1" a="1"/>
  <c r="CB63" i="10" s="1"/>
  <c r="AC63" i="10"/>
  <c r="CA63" i="10" s="1" a="1"/>
  <c r="CA63" i="10" s="1"/>
  <c r="AB63" i="10"/>
  <c r="AA63" i="10"/>
  <c r="AK62" i="10"/>
  <c r="CI62" i="10" s="1" a="1"/>
  <c r="CI62" i="10" s="1"/>
  <c r="AJ62" i="10"/>
  <c r="CH62" i="10" s="1" a="1"/>
  <c r="CH62" i="10" s="1"/>
  <c r="AI62" i="10"/>
  <c r="CG62" i="10" s="1" a="1"/>
  <c r="CG62" i="10" s="1"/>
  <c r="AH62" i="10"/>
  <c r="CF62" i="10" s="1" a="1"/>
  <c r="CF62" i="10" s="1"/>
  <c r="AG62" i="10"/>
  <c r="CE62" i="10" s="1" a="1"/>
  <c r="CE62" i="10" s="1"/>
  <c r="AF62" i="10"/>
  <c r="AE62" i="10"/>
  <c r="CC62" i="10" s="1" a="1"/>
  <c r="CC62" i="10" s="1"/>
  <c r="AD62" i="10"/>
  <c r="CB62" i="10" s="1" a="1"/>
  <c r="CB62" i="10" s="1"/>
  <c r="AC62" i="10"/>
  <c r="CA62" i="10" s="1" a="1"/>
  <c r="CA62" i="10" s="1"/>
  <c r="AB62" i="10"/>
  <c r="AA62" i="10"/>
  <c r="AK61" i="10"/>
  <c r="CI61" i="10" s="1" a="1"/>
  <c r="CI61" i="10" s="1"/>
  <c r="AJ61" i="10"/>
  <c r="CH61" i="10" s="1" a="1"/>
  <c r="CH61" i="10" s="1"/>
  <c r="AI61" i="10"/>
  <c r="CG61" i="10" s="1" a="1"/>
  <c r="CG61" i="10" s="1"/>
  <c r="AH61" i="10"/>
  <c r="CF61" i="10" s="1" a="1"/>
  <c r="CF61" i="10" s="1"/>
  <c r="AG61" i="10"/>
  <c r="CE61" i="10" s="1" a="1"/>
  <c r="CE61" i="10" s="1"/>
  <c r="AF61" i="10"/>
  <c r="AE61" i="10"/>
  <c r="CC61" i="10" s="1" a="1"/>
  <c r="CC61" i="10" s="1"/>
  <c r="AD61" i="10"/>
  <c r="CB61" i="10" s="1" a="1"/>
  <c r="CB61" i="10" s="1"/>
  <c r="AC61" i="10"/>
  <c r="CA61" i="10" s="1" a="1"/>
  <c r="CA61" i="10" s="1"/>
  <c r="AB61" i="10"/>
  <c r="AA61" i="10"/>
  <c r="AK60" i="10"/>
  <c r="CI60" i="10" s="1" a="1"/>
  <c r="CI60" i="10" s="1"/>
  <c r="AJ60" i="10"/>
  <c r="CH60" i="10" s="1" a="1"/>
  <c r="CH60" i="10" s="1"/>
  <c r="AI60" i="10"/>
  <c r="CG60" i="10" s="1" a="1"/>
  <c r="CG60" i="10" s="1"/>
  <c r="AH60" i="10"/>
  <c r="CF60" i="10" s="1" a="1"/>
  <c r="CF60" i="10" s="1"/>
  <c r="AG60" i="10"/>
  <c r="CE60" i="10" s="1" a="1"/>
  <c r="CE60" i="10" s="1"/>
  <c r="AF60" i="10"/>
  <c r="AE60" i="10"/>
  <c r="CC60" i="10" s="1" a="1"/>
  <c r="CC60" i="10" s="1"/>
  <c r="AD60" i="10"/>
  <c r="CB60" i="10" s="1" a="1"/>
  <c r="CB60" i="10" s="1"/>
  <c r="AC60" i="10"/>
  <c r="CA60" i="10" s="1" a="1"/>
  <c r="CA60" i="10" s="1"/>
  <c r="AB60" i="10"/>
  <c r="AA60" i="10"/>
  <c r="AK59" i="10"/>
  <c r="CI59" i="10" s="1" a="1"/>
  <c r="CI59" i="10" s="1"/>
  <c r="AJ59" i="10"/>
  <c r="CH59" i="10" s="1" a="1"/>
  <c r="CH59" i="10" s="1"/>
  <c r="AI59" i="10"/>
  <c r="CG59" i="10" s="1" a="1"/>
  <c r="CG59" i="10" s="1"/>
  <c r="AH59" i="10"/>
  <c r="CF59" i="10" s="1" a="1"/>
  <c r="CF59" i="10" s="1"/>
  <c r="AG59" i="10"/>
  <c r="CE59" i="10" s="1" a="1"/>
  <c r="CE59" i="10" s="1"/>
  <c r="AF59" i="10"/>
  <c r="AE59" i="10"/>
  <c r="CC59" i="10" s="1" a="1"/>
  <c r="CC59" i="10" s="1"/>
  <c r="AD59" i="10"/>
  <c r="CB59" i="10" s="1" a="1"/>
  <c r="CB59" i="10" s="1"/>
  <c r="AC59" i="10"/>
  <c r="CA59" i="10" s="1" a="1"/>
  <c r="CA59" i="10" s="1"/>
  <c r="AB59" i="10"/>
  <c r="AA59" i="10"/>
  <c r="AK58" i="10"/>
  <c r="CI58" i="10" s="1" a="1"/>
  <c r="CI58" i="10" s="1"/>
  <c r="AJ58" i="10"/>
  <c r="CH58" i="10" s="1" a="1"/>
  <c r="CH58" i="10" s="1"/>
  <c r="AI58" i="10"/>
  <c r="CG58" i="10" s="1" a="1"/>
  <c r="CG58" i="10" s="1"/>
  <c r="AH58" i="10"/>
  <c r="CF58" i="10" s="1" a="1"/>
  <c r="CF58" i="10" s="1"/>
  <c r="AG58" i="10"/>
  <c r="CE58" i="10" s="1" a="1"/>
  <c r="CE58" i="10" s="1"/>
  <c r="AF58" i="10"/>
  <c r="AE58" i="10"/>
  <c r="CC58" i="10" s="1" a="1"/>
  <c r="CC58" i="10" s="1"/>
  <c r="AD58" i="10"/>
  <c r="CB58" i="10" s="1" a="1"/>
  <c r="CB58" i="10" s="1"/>
  <c r="AC58" i="10"/>
  <c r="CA58" i="10" s="1" a="1"/>
  <c r="CA58" i="10" s="1"/>
  <c r="AB58" i="10"/>
  <c r="AA58" i="10"/>
  <c r="AK57" i="10"/>
  <c r="CI57" i="10" s="1" a="1"/>
  <c r="CI57" i="10" s="1"/>
  <c r="AJ57" i="10"/>
  <c r="CH57" i="10" s="1" a="1"/>
  <c r="CH57" i="10" s="1"/>
  <c r="AI57" i="10"/>
  <c r="CG57" i="10" s="1" a="1"/>
  <c r="CG57" i="10" s="1"/>
  <c r="AH57" i="10"/>
  <c r="CF57" i="10" s="1" a="1"/>
  <c r="CF57" i="10" s="1"/>
  <c r="AG57" i="10"/>
  <c r="CE57" i="10" s="1" a="1"/>
  <c r="CE57" i="10" s="1"/>
  <c r="AF57" i="10"/>
  <c r="AE57" i="10"/>
  <c r="CC57" i="10" s="1" a="1"/>
  <c r="CC57" i="10" s="1"/>
  <c r="AD57" i="10"/>
  <c r="CB57" i="10" s="1" a="1"/>
  <c r="CB57" i="10" s="1"/>
  <c r="AC57" i="10"/>
  <c r="CA57" i="10" s="1" a="1"/>
  <c r="CA57" i="10" s="1"/>
  <c r="AB57" i="10"/>
  <c r="AA57" i="10"/>
  <c r="AK56" i="10"/>
  <c r="CI56" i="10" s="1" a="1"/>
  <c r="CI56" i="10" s="1"/>
  <c r="AJ56" i="10"/>
  <c r="CH56" i="10" s="1" a="1"/>
  <c r="CH56" i="10" s="1"/>
  <c r="AI56" i="10"/>
  <c r="CG56" i="10" s="1" a="1"/>
  <c r="CG56" i="10" s="1"/>
  <c r="AH56" i="10"/>
  <c r="CF56" i="10" s="1" a="1"/>
  <c r="CF56" i="10" s="1"/>
  <c r="AG56" i="10"/>
  <c r="CE56" i="10" s="1" a="1"/>
  <c r="CE56" i="10" s="1"/>
  <c r="AF56" i="10"/>
  <c r="AE56" i="10"/>
  <c r="CC56" i="10" s="1" a="1"/>
  <c r="CC56" i="10" s="1"/>
  <c r="AD56" i="10"/>
  <c r="CB56" i="10" s="1" a="1"/>
  <c r="CB56" i="10" s="1"/>
  <c r="AC56" i="10"/>
  <c r="CA56" i="10" s="1" a="1"/>
  <c r="CA56" i="10" s="1"/>
  <c r="AB56" i="10"/>
  <c r="AA56" i="10"/>
  <c r="AK55" i="10"/>
  <c r="CI55" i="10" s="1" a="1"/>
  <c r="CI55" i="10" s="1"/>
  <c r="AJ55" i="10"/>
  <c r="CH55" i="10" s="1" a="1"/>
  <c r="CH55" i="10" s="1"/>
  <c r="AI55" i="10"/>
  <c r="CG55" i="10" s="1" a="1"/>
  <c r="CG55" i="10" s="1"/>
  <c r="AH55" i="10"/>
  <c r="CF55" i="10" s="1" a="1"/>
  <c r="CF55" i="10" s="1"/>
  <c r="AG55" i="10"/>
  <c r="CE55" i="10" s="1" a="1"/>
  <c r="CE55" i="10" s="1"/>
  <c r="AF55" i="10"/>
  <c r="AE55" i="10"/>
  <c r="CC55" i="10" s="1" a="1"/>
  <c r="CC55" i="10" s="1"/>
  <c r="AD55" i="10"/>
  <c r="CB55" i="10" s="1" a="1"/>
  <c r="CB55" i="10" s="1"/>
  <c r="AC55" i="10"/>
  <c r="CA55" i="10" s="1" a="1"/>
  <c r="CA55" i="10" s="1"/>
  <c r="AB55" i="10"/>
  <c r="AA55" i="10"/>
  <c r="AK54" i="10"/>
  <c r="CI54" i="10" s="1" a="1"/>
  <c r="CI54" i="10" s="1"/>
  <c r="AJ54" i="10"/>
  <c r="CH54" i="10" s="1" a="1"/>
  <c r="CH54" i="10" s="1"/>
  <c r="AI54" i="10"/>
  <c r="CG54" i="10" s="1" a="1"/>
  <c r="CG54" i="10" s="1"/>
  <c r="AH54" i="10"/>
  <c r="CF54" i="10" s="1" a="1"/>
  <c r="CF54" i="10" s="1"/>
  <c r="AG54" i="10"/>
  <c r="CE54" i="10" s="1" a="1"/>
  <c r="CE54" i="10" s="1"/>
  <c r="AF54" i="10"/>
  <c r="AE54" i="10"/>
  <c r="CC54" i="10" s="1" a="1"/>
  <c r="CC54" i="10" s="1"/>
  <c r="AD54" i="10"/>
  <c r="CB54" i="10" s="1" a="1"/>
  <c r="CB54" i="10" s="1"/>
  <c r="AC54" i="10"/>
  <c r="CA54" i="10" s="1" a="1"/>
  <c r="CA54" i="10" s="1"/>
  <c r="AB54" i="10"/>
  <c r="AA54" i="10"/>
  <c r="AK53" i="10"/>
  <c r="CI53" i="10" s="1" a="1"/>
  <c r="CI53" i="10" s="1"/>
  <c r="AJ53" i="10"/>
  <c r="CH53" i="10" s="1" a="1"/>
  <c r="CH53" i="10" s="1"/>
  <c r="AI53" i="10"/>
  <c r="CG53" i="10" s="1" a="1"/>
  <c r="CG53" i="10" s="1"/>
  <c r="AH53" i="10"/>
  <c r="CF53" i="10" s="1" a="1"/>
  <c r="CF53" i="10" s="1"/>
  <c r="AG53" i="10"/>
  <c r="CE53" i="10" s="1" a="1"/>
  <c r="CE53" i="10" s="1"/>
  <c r="AF53" i="10"/>
  <c r="AE53" i="10"/>
  <c r="CC53" i="10" s="1" a="1"/>
  <c r="CC53" i="10" s="1"/>
  <c r="AD53" i="10"/>
  <c r="CB53" i="10" s="1" a="1"/>
  <c r="CB53" i="10" s="1"/>
  <c r="AC53" i="10"/>
  <c r="CA53" i="10" s="1" a="1"/>
  <c r="CA53" i="10" s="1"/>
  <c r="AB53" i="10"/>
  <c r="AA53" i="10"/>
  <c r="AK52" i="10"/>
  <c r="CI52" i="10" s="1" a="1"/>
  <c r="CI52" i="10" s="1"/>
  <c r="AJ52" i="10"/>
  <c r="CH52" i="10" s="1" a="1"/>
  <c r="CH52" i="10" s="1"/>
  <c r="AI52" i="10"/>
  <c r="CG52" i="10" s="1" a="1"/>
  <c r="CG52" i="10" s="1"/>
  <c r="AH52" i="10"/>
  <c r="CF52" i="10" s="1" a="1"/>
  <c r="CF52" i="10" s="1"/>
  <c r="AG52" i="10"/>
  <c r="CE52" i="10" s="1" a="1"/>
  <c r="CE52" i="10" s="1"/>
  <c r="AF52" i="10"/>
  <c r="AE52" i="10"/>
  <c r="CC52" i="10" s="1" a="1"/>
  <c r="CC52" i="10" s="1"/>
  <c r="AD52" i="10"/>
  <c r="CB52" i="10" s="1" a="1"/>
  <c r="CB52" i="10" s="1"/>
  <c r="AC52" i="10"/>
  <c r="CA52" i="10" s="1" a="1"/>
  <c r="CA52" i="10" s="1"/>
  <c r="AB52" i="10"/>
  <c r="AA52" i="10"/>
  <c r="AK51" i="10"/>
  <c r="CI51" i="10" s="1" a="1"/>
  <c r="CI51" i="10" s="1"/>
  <c r="AJ51" i="10"/>
  <c r="CH51" i="10" s="1" a="1"/>
  <c r="CH51" i="10" s="1"/>
  <c r="AI51" i="10"/>
  <c r="CG51" i="10" s="1" a="1"/>
  <c r="CG51" i="10" s="1"/>
  <c r="AH51" i="10"/>
  <c r="CF51" i="10" s="1" a="1"/>
  <c r="CF51" i="10" s="1"/>
  <c r="AG51" i="10"/>
  <c r="CE51" i="10" s="1" a="1"/>
  <c r="CE51" i="10" s="1"/>
  <c r="AF51" i="10"/>
  <c r="AE51" i="10"/>
  <c r="CC51" i="10" s="1" a="1"/>
  <c r="CC51" i="10" s="1"/>
  <c r="AD51" i="10"/>
  <c r="CB51" i="10" s="1" a="1"/>
  <c r="CB51" i="10" s="1"/>
  <c r="AC51" i="10"/>
  <c r="CA51" i="10" s="1" a="1"/>
  <c r="CA51" i="10" s="1"/>
  <c r="AB51" i="10"/>
  <c r="AA51" i="10"/>
  <c r="AK50" i="10"/>
  <c r="CI50" i="10" s="1" a="1"/>
  <c r="CI50" i="10" s="1"/>
  <c r="AJ50" i="10"/>
  <c r="CH50" i="10" s="1" a="1"/>
  <c r="CH50" i="10" s="1"/>
  <c r="AI50" i="10"/>
  <c r="CG50" i="10" s="1" a="1"/>
  <c r="CG50" i="10" s="1"/>
  <c r="AH50" i="10"/>
  <c r="CF50" i="10" s="1" a="1"/>
  <c r="CF50" i="10" s="1"/>
  <c r="AG50" i="10"/>
  <c r="CE50" i="10" s="1" a="1"/>
  <c r="CE50" i="10" s="1"/>
  <c r="AF50" i="10"/>
  <c r="AE50" i="10"/>
  <c r="CC50" i="10" s="1" a="1"/>
  <c r="CC50" i="10" s="1"/>
  <c r="AD50" i="10"/>
  <c r="CB50" i="10" s="1" a="1"/>
  <c r="CB50" i="10" s="1"/>
  <c r="AC50" i="10"/>
  <c r="CA50" i="10" s="1" a="1"/>
  <c r="CA50" i="10" s="1"/>
  <c r="AB50" i="10"/>
  <c r="AA50" i="10"/>
  <c r="AK49" i="10"/>
  <c r="CI49" i="10" s="1" a="1"/>
  <c r="CI49" i="10" s="1"/>
  <c r="AJ49" i="10"/>
  <c r="CH49" i="10" s="1" a="1"/>
  <c r="CH49" i="10" s="1"/>
  <c r="AI49" i="10"/>
  <c r="CG49" i="10" s="1" a="1"/>
  <c r="CG49" i="10" s="1"/>
  <c r="AH49" i="10"/>
  <c r="CF49" i="10" s="1" a="1"/>
  <c r="CF49" i="10" s="1"/>
  <c r="AG49" i="10"/>
  <c r="CE49" i="10" s="1" a="1"/>
  <c r="CE49" i="10" s="1"/>
  <c r="AF49" i="10"/>
  <c r="AE49" i="10"/>
  <c r="CC49" i="10" s="1" a="1"/>
  <c r="CC49" i="10" s="1"/>
  <c r="AD49" i="10"/>
  <c r="CB49" i="10" s="1" a="1"/>
  <c r="CB49" i="10" s="1"/>
  <c r="AC49" i="10"/>
  <c r="CA49" i="10" s="1" a="1"/>
  <c r="CA49" i="10" s="1"/>
  <c r="AB49" i="10"/>
  <c r="AA49" i="10"/>
  <c r="AK47" i="10"/>
  <c r="CI47" i="10" s="1" a="1"/>
  <c r="CI47" i="10" s="1"/>
  <c r="AJ47" i="10"/>
  <c r="AI47" i="10"/>
  <c r="CG47" i="10" s="1" a="1"/>
  <c r="CG47" i="10" s="1"/>
  <c r="AH47" i="10"/>
  <c r="CF47" i="10" s="1" a="1"/>
  <c r="CF47" i="10" s="1"/>
  <c r="AG47" i="10"/>
  <c r="AF47" i="10"/>
  <c r="CD47" i="10" s="1" a="1"/>
  <c r="CD47" i="10" s="1"/>
  <c r="AE47" i="10"/>
  <c r="CC47" i="10" s="1" a="1"/>
  <c r="CC47" i="10" s="1"/>
  <c r="AD47" i="10"/>
  <c r="AC47" i="10"/>
  <c r="AB47" i="10"/>
  <c r="BZ47" i="10" s="1" a="1"/>
  <c r="BZ47" i="10" s="1"/>
  <c r="AA47" i="10"/>
  <c r="BY47" i="10" s="1" a="1"/>
  <c r="BY47" i="10" s="1"/>
  <c r="AK46" i="10"/>
  <c r="CI46" i="10" s="1" a="1"/>
  <c r="CI46" i="10" s="1"/>
  <c r="AJ46" i="10"/>
  <c r="AI46" i="10"/>
  <c r="CG46" i="10" s="1" a="1"/>
  <c r="CG46" i="10" s="1"/>
  <c r="AH46" i="10"/>
  <c r="CF46" i="10" s="1" a="1"/>
  <c r="CF46" i="10" s="1"/>
  <c r="AG46" i="10"/>
  <c r="AF46" i="10"/>
  <c r="CD46" i="10" s="1" a="1"/>
  <c r="CD46" i="10" s="1"/>
  <c r="AE46" i="10"/>
  <c r="CC46" i="10" s="1" a="1"/>
  <c r="CC46" i="10" s="1"/>
  <c r="AD46" i="10"/>
  <c r="AC46" i="10"/>
  <c r="AB46" i="10"/>
  <c r="BZ46" i="10" s="1" a="1"/>
  <c r="BZ46" i="10" s="1"/>
  <c r="AA46" i="10"/>
  <c r="BY46" i="10" s="1" a="1"/>
  <c r="BY46" i="10" s="1"/>
  <c r="AK45" i="10"/>
  <c r="CI45" i="10" s="1" a="1"/>
  <c r="CI45" i="10" s="1"/>
  <c r="AJ45" i="10"/>
  <c r="AI45" i="10"/>
  <c r="CG45" i="10" s="1" a="1"/>
  <c r="CG45" i="10" s="1"/>
  <c r="AH45" i="10"/>
  <c r="CF45" i="10" s="1" a="1"/>
  <c r="CF45" i="10" s="1"/>
  <c r="AG45" i="10"/>
  <c r="AF45" i="10"/>
  <c r="CD45" i="10" s="1" a="1"/>
  <c r="CD45" i="10" s="1"/>
  <c r="AE45" i="10"/>
  <c r="CC45" i="10" s="1" a="1"/>
  <c r="CC45" i="10" s="1"/>
  <c r="AD45" i="10"/>
  <c r="AC45" i="10"/>
  <c r="AB45" i="10"/>
  <c r="BZ45" i="10" s="1" a="1"/>
  <c r="BZ45" i="10" s="1"/>
  <c r="AA45" i="10"/>
  <c r="BY45" i="10" s="1" a="1"/>
  <c r="BY45" i="10" s="1"/>
  <c r="AK44" i="10"/>
  <c r="CI44" i="10" s="1" a="1"/>
  <c r="CI44" i="10" s="1"/>
  <c r="AJ44" i="10"/>
  <c r="AI44" i="10"/>
  <c r="CG44" i="10" s="1" a="1"/>
  <c r="CG44" i="10" s="1"/>
  <c r="AH44" i="10"/>
  <c r="CF44" i="10" s="1" a="1"/>
  <c r="CF44" i="10" s="1"/>
  <c r="AG44" i="10"/>
  <c r="AF44" i="10"/>
  <c r="CD44" i="10" s="1" a="1"/>
  <c r="CD44" i="10" s="1"/>
  <c r="AE44" i="10"/>
  <c r="CC44" i="10" s="1" a="1"/>
  <c r="CC44" i="10" s="1"/>
  <c r="AD44" i="10"/>
  <c r="AC44" i="10"/>
  <c r="AB44" i="10"/>
  <c r="BZ44" i="10" s="1" a="1"/>
  <c r="BZ44" i="10" s="1"/>
  <c r="AA44" i="10"/>
  <c r="BY44" i="10" s="1" a="1"/>
  <c r="BY44" i="10" s="1"/>
  <c r="AK43" i="10"/>
  <c r="CI43" i="10" s="1" a="1"/>
  <c r="CI43" i="10" s="1"/>
  <c r="AJ43" i="10"/>
  <c r="AI43" i="10"/>
  <c r="CG43" i="10" s="1" a="1"/>
  <c r="CG43" i="10" s="1"/>
  <c r="AH43" i="10"/>
  <c r="CF43" i="10" s="1" a="1"/>
  <c r="CF43" i="10" s="1"/>
  <c r="AG43" i="10"/>
  <c r="AF43" i="10"/>
  <c r="CD43" i="10" s="1" a="1"/>
  <c r="CD43" i="10" s="1"/>
  <c r="AE43" i="10"/>
  <c r="CC43" i="10" s="1" a="1"/>
  <c r="CC43" i="10" s="1"/>
  <c r="AD43" i="10"/>
  <c r="AC43" i="10"/>
  <c r="AB43" i="10"/>
  <c r="BZ43" i="10" s="1" a="1"/>
  <c r="BZ43" i="10" s="1"/>
  <c r="AA43" i="10"/>
  <c r="BY43" i="10" s="1" a="1"/>
  <c r="BY43" i="10" s="1"/>
  <c r="AK42" i="10"/>
  <c r="CI42" i="10" s="1" a="1"/>
  <c r="CI42" i="10" s="1"/>
  <c r="AJ42" i="10"/>
  <c r="AI42" i="10"/>
  <c r="CG42" i="10" s="1" a="1"/>
  <c r="CG42" i="10" s="1"/>
  <c r="AH42" i="10"/>
  <c r="CF42" i="10" s="1" a="1"/>
  <c r="CF42" i="10" s="1"/>
  <c r="AG42" i="10"/>
  <c r="AF42" i="10"/>
  <c r="CD42" i="10" s="1" a="1"/>
  <c r="CD42" i="10" s="1"/>
  <c r="AE42" i="10"/>
  <c r="CC42" i="10" s="1" a="1"/>
  <c r="CC42" i="10" s="1"/>
  <c r="AD42" i="10"/>
  <c r="AC42" i="10"/>
  <c r="AB42" i="10"/>
  <c r="BZ42" i="10" s="1" a="1"/>
  <c r="BZ42" i="10" s="1"/>
  <c r="AA42" i="10"/>
  <c r="BY42" i="10" s="1" a="1"/>
  <c r="BY42" i="10" s="1"/>
  <c r="AK41" i="10"/>
  <c r="CI41" i="10" s="1" a="1"/>
  <c r="CI41" i="10" s="1"/>
  <c r="AJ41" i="10"/>
  <c r="AI41" i="10"/>
  <c r="CG41" i="10" s="1" a="1"/>
  <c r="CG41" i="10" s="1"/>
  <c r="AH41" i="10"/>
  <c r="CF41" i="10" s="1" a="1"/>
  <c r="CF41" i="10" s="1"/>
  <c r="AG41" i="10"/>
  <c r="AF41" i="10"/>
  <c r="CD41" i="10" s="1" a="1"/>
  <c r="CD41" i="10" s="1"/>
  <c r="AE41" i="10"/>
  <c r="CC41" i="10" s="1" a="1"/>
  <c r="CC41" i="10" s="1"/>
  <c r="AD41" i="10"/>
  <c r="AC41" i="10"/>
  <c r="AB41" i="10"/>
  <c r="BZ41" i="10" s="1" a="1"/>
  <c r="BZ41" i="10" s="1"/>
  <c r="AA41" i="10"/>
  <c r="BY41" i="10" s="1" a="1"/>
  <c r="BY41" i="10" s="1"/>
  <c r="AK40" i="10"/>
  <c r="CI40" i="10" s="1" a="1"/>
  <c r="CI40" i="10" s="1"/>
  <c r="AJ40" i="10"/>
  <c r="AI40" i="10"/>
  <c r="CG40" i="10" s="1" a="1"/>
  <c r="CG40" i="10" s="1"/>
  <c r="AH40" i="10"/>
  <c r="CF40" i="10" s="1" a="1"/>
  <c r="CF40" i="10" s="1"/>
  <c r="AG40" i="10"/>
  <c r="AF40" i="10"/>
  <c r="CD40" i="10" s="1" a="1"/>
  <c r="CD40" i="10" s="1"/>
  <c r="AE40" i="10"/>
  <c r="CC40" i="10" s="1" a="1"/>
  <c r="CC40" i="10" s="1"/>
  <c r="AD40" i="10"/>
  <c r="AC40" i="10"/>
  <c r="AB40" i="10"/>
  <c r="BZ40" i="10" s="1" a="1"/>
  <c r="BZ40" i="10" s="1"/>
  <c r="AA40" i="10"/>
  <c r="BY40" i="10" s="1" a="1"/>
  <c r="BY40" i="10" s="1"/>
  <c r="AK39" i="10"/>
  <c r="CI39" i="10" s="1" a="1"/>
  <c r="CI39" i="10" s="1"/>
  <c r="AJ39" i="10"/>
  <c r="AI39" i="10"/>
  <c r="CG39" i="10" s="1" a="1"/>
  <c r="CG39" i="10" s="1"/>
  <c r="AH39" i="10"/>
  <c r="CF39" i="10" s="1" a="1"/>
  <c r="CF39" i="10" s="1"/>
  <c r="AG39" i="10"/>
  <c r="AF39" i="10"/>
  <c r="CD39" i="10" s="1" a="1"/>
  <c r="CD39" i="10" s="1"/>
  <c r="AE39" i="10"/>
  <c r="CC39" i="10" s="1" a="1"/>
  <c r="CC39" i="10" s="1"/>
  <c r="AD39" i="10"/>
  <c r="AC39" i="10"/>
  <c r="AB39" i="10"/>
  <c r="BZ39" i="10" s="1" a="1"/>
  <c r="BZ39" i="10" s="1"/>
  <c r="AA39" i="10"/>
  <c r="BY39" i="10" s="1" a="1"/>
  <c r="BY39" i="10" s="1"/>
  <c r="AK38" i="10"/>
  <c r="CI38" i="10" s="1" a="1"/>
  <c r="CI38" i="10" s="1"/>
  <c r="AJ38" i="10"/>
  <c r="AI38" i="10"/>
  <c r="CG38" i="10" s="1" a="1"/>
  <c r="CG38" i="10" s="1"/>
  <c r="AH38" i="10"/>
  <c r="CF38" i="10" s="1" a="1"/>
  <c r="CF38" i="10" s="1"/>
  <c r="AG38" i="10"/>
  <c r="AF38" i="10"/>
  <c r="CD38" i="10" s="1" a="1"/>
  <c r="CD38" i="10" s="1"/>
  <c r="AE38" i="10"/>
  <c r="CC38" i="10" s="1" a="1"/>
  <c r="CC38" i="10" s="1"/>
  <c r="AD38" i="10"/>
  <c r="AC38" i="10"/>
  <c r="AB38" i="10"/>
  <c r="BZ38" i="10" s="1" a="1"/>
  <c r="BZ38" i="10" s="1"/>
  <c r="AA38" i="10"/>
  <c r="BY38" i="10" s="1" a="1"/>
  <c r="BY38" i="10" s="1"/>
  <c r="AK37" i="10"/>
  <c r="CI37" i="10" s="1" a="1"/>
  <c r="CI37" i="10" s="1"/>
  <c r="AJ37" i="10"/>
  <c r="AI37" i="10"/>
  <c r="CG37" i="10" s="1" a="1"/>
  <c r="CG37" i="10" s="1"/>
  <c r="AH37" i="10"/>
  <c r="CF37" i="10" s="1" a="1"/>
  <c r="CF37" i="10" s="1"/>
  <c r="AG37" i="10"/>
  <c r="AF37" i="10"/>
  <c r="CD37" i="10" s="1" a="1"/>
  <c r="CD37" i="10" s="1"/>
  <c r="AE37" i="10"/>
  <c r="CC37" i="10" s="1" a="1"/>
  <c r="CC37" i="10" s="1"/>
  <c r="AD37" i="10"/>
  <c r="AC37" i="10"/>
  <c r="AB37" i="10"/>
  <c r="BZ37" i="10" s="1" a="1"/>
  <c r="BZ37" i="10" s="1"/>
  <c r="AA37" i="10"/>
  <c r="BY37" i="10" s="1" a="1"/>
  <c r="BY37" i="10" s="1"/>
  <c r="AK36" i="10"/>
  <c r="CI36" i="10" s="1" a="1"/>
  <c r="CI36" i="10" s="1"/>
  <c r="AJ36" i="10"/>
  <c r="AI36" i="10"/>
  <c r="CG36" i="10" s="1" a="1"/>
  <c r="CG36" i="10" s="1"/>
  <c r="AH36" i="10"/>
  <c r="CF36" i="10" s="1" a="1"/>
  <c r="CF36" i="10" s="1"/>
  <c r="AG36" i="10"/>
  <c r="AF36" i="10"/>
  <c r="CD36" i="10" s="1" a="1"/>
  <c r="CD36" i="10" s="1"/>
  <c r="AE36" i="10"/>
  <c r="CC36" i="10" s="1" a="1"/>
  <c r="CC36" i="10" s="1"/>
  <c r="AD36" i="10"/>
  <c r="AC36" i="10"/>
  <c r="AB36" i="10"/>
  <c r="BZ36" i="10" s="1" a="1"/>
  <c r="BZ36" i="10" s="1"/>
  <c r="AA36" i="10"/>
  <c r="BY36" i="10" s="1" a="1"/>
  <c r="BY36" i="10" s="1"/>
  <c r="AK35" i="10"/>
  <c r="CI35" i="10" s="1" a="1"/>
  <c r="CI35" i="10" s="1"/>
  <c r="AJ35" i="10"/>
  <c r="AI35" i="10"/>
  <c r="CG35" i="10" s="1" a="1"/>
  <c r="CG35" i="10" s="1"/>
  <c r="AH35" i="10"/>
  <c r="CF35" i="10" s="1" a="1"/>
  <c r="CF35" i="10" s="1"/>
  <c r="AG35" i="10"/>
  <c r="AF35" i="10"/>
  <c r="CD35" i="10" s="1" a="1"/>
  <c r="CD35" i="10" s="1"/>
  <c r="AE35" i="10"/>
  <c r="CC35" i="10" s="1" a="1"/>
  <c r="CC35" i="10" s="1"/>
  <c r="AD35" i="10"/>
  <c r="AC35" i="10"/>
  <c r="AB35" i="10"/>
  <c r="BZ35" i="10" s="1" a="1"/>
  <c r="BZ35" i="10" s="1"/>
  <c r="AA35" i="10"/>
  <c r="BY35" i="10" s="1" a="1"/>
  <c r="BY35" i="10" s="1"/>
  <c r="AK34" i="10"/>
  <c r="CI34" i="10" s="1" a="1"/>
  <c r="CI34" i="10" s="1"/>
  <c r="AJ34" i="10"/>
  <c r="AI34" i="10"/>
  <c r="CG34" i="10" s="1" a="1"/>
  <c r="CG34" i="10" s="1"/>
  <c r="AH34" i="10"/>
  <c r="CF34" i="10" s="1" a="1"/>
  <c r="CF34" i="10" s="1"/>
  <c r="AG34" i="10"/>
  <c r="AF34" i="10"/>
  <c r="CD34" i="10" s="1" a="1"/>
  <c r="CD34" i="10" s="1"/>
  <c r="AE34" i="10"/>
  <c r="CC34" i="10" s="1" a="1"/>
  <c r="CC34" i="10" s="1"/>
  <c r="AD34" i="10"/>
  <c r="AC34" i="10"/>
  <c r="AB34" i="10"/>
  <c r="BZ34" i="10" s="1" a="1"/>
  <c r="BZ34" i="10" s="1"/>
  <c r="AA34" i="10"/>
  <c r="BY34" i="10" s="1" a="1"/>
  <c r="BY34" i="10" s="1"/>
  <c r="AK33" i="10"/>
  <c r="CI33" i="10" s="1" a="1"/>
  <c r="CI33" i="10" s="1"/>
  <c r="AJ33" i="10"/>
  <c r="AI33" i="10"/>
  <c r="CG33" i="10" s="1" a="1"/>
  <c r="CG33" i="10" s="1"/>
  <c r="AH33" i="10"/>
  <c r="CF33" i="10" s="1" a="1"/>
  <c r="CF33" i="10" s="1"/>
  <c r="AG33" i="10"/>
  <c r="AF33" i="10"/>
  <c r="CD33" i="10" s="1" a="1"/>
  <c r="CD33" i="10" s="1"/>
  <c r="AE33" i="10"/>
  <c r="CC33" i="10" s="1" a="1"/>
  <c r="CC33" i="10" s="1"/>
  <c r="AD33" i="10"/>
  <c r="AC33" i="10"/>
  <c r="AB33" i="10"/>
  <c r="BZ33" i="10" s="1" a="1"/>
  <c r="BZ33" i="10" s="1"/>
  <c r="AA33" i="10"/>
  <c r="BY33" i="10" s="1" a="1"/>
  <c r="BY33" i="10" s="1"/>
  <c r="AK32" i="10"/>
  <c r="CI32" i="10" s="1" a="1"/>
  <c r="CI32" i="10" s="1"/>
  <c r="AJ32" i="10"/>
  <c r="AI32" i="10"/>
  <c r="CG32" i="10" s="1" a="1"/>
  <c r="CG32" i="10" s="1"/>
  <c r="AH32" i="10"/>
  <c r="CF32" i="10" s="1" a="1"/>
  <c r="CF32" i="10" s="1"/>
  <c r="AG32" i="10"/>
  <c r="AF32" i="10"/>
  <c r="CD32" i="10" s="1" a="1"/>
  <c r="CD32" i="10" s="1"/>
  <c r="AE32" i="10"/>
  <c r="CC32" i="10" s="1" a="1"/>
  <c r="CC32" i="10" s="1"/>
  <c r="AD32" i="10"/>
  <c r="AC32" i="10"/>
  <c r="AB32" i="10"/>
  <c r="BZ32" i="10" s="1" a="1"/>
  <c r="BZ32" i="10" s="1"/>
  <c r="AA32" i="10"/>
  <c r="BY32" i="10" s="1" a="1"/>
  <c r="BY32" i="10" s="1"/>
  <c r="AK31" i="10"/>
  <c r="CI31" i="10" s="1" a="1"/>
  <c r="CI31" i="10" s="1"/>
  <c r="AJ31" i="10"/>
  <c r="AI31" i="10"/>
  <c r="CG31" i="10" s="1" a="1"/>
  <c r="CG31" i="10" s="1"/>
  <c r="AH31" i="10"/>
  <c r="CF31" i="10" s="1" a="1"/>
  <c r="CF31" i="10" s="1"/>
  <c r="AG31" i="10"/>
  <c r="AF31" i="10"/>
  <c r="CD31" i="10" s="1" a="1"/>
  <c r="CD31" i="10" s="1"/>
  <c r="AE31" i="10"/>
  <c r="CC31" i="10" s="1" a="1"/>
  <c r="CC31" i="10" s="1"/>
  <c r="AD31" i="10"/>
  <c r="AC31" i="10"/>
  <c r="AB31" i="10"/>
  <c r="BZ31" i="10" s="1" a="1"/>
  <c r="BZ31" i="10" s="1"/>
  <c r="AA31" i="10"/>
  <c r="BY31" i="10" s="1" a="1"/>
  <c r="BY31" i="10" s="1"/>
  <c r="AK30" i="10"/>
  <c r="CI30" i="10" s="1" a="1"/>
  <c r="CI30" i="10" s="1"/>
  <c r="AJ30" i="10"/>
  <c r="AI30" i="10"/>
  <c r="CG30" i="10" s="1" a="1"/>
  <c r="CG30" i="10" s="1"/>
  <c r="AH30" i="10"/>
  <c r="CF30" i="10" s="1" a="1"/>
  <c r="CF30" i="10" s="1"/>
  <c r="AG30" i="10"/>
  <c r="AF30" i="10"/>
  <c r="CD30" i="10" s="1" a="1"/>
  <c r="CD30" i="10" s="1"/>
  <c r="AE30" i="10"/>
  <c r="CC30" i="10" s="1" a="1"/>
  <c r="CC30" i="10" s="1"/>
  <c r="AD30" i="10"/>
  <c r="AC30" i="10"/>
  <c r="AB30" i="10"/>
  <c r="BZ30" i="10" s="1" a="1"/>
  <c r="BZ30" i="10" s="1"/>
  <c r="AA30" i="10"/>
  <c r="BY30" i="10" s="1" a="1"/>
  <c r="BY30" i="10" s="1"/>
  <c r="AA132" i="10"/>
  <c r="BY132" i="10" s="1" a="1"/>
  <c r="BY132" i="10" s="1"/>
  <c r="CK34" i="13" l="1" a="1"/>
  <c r="CK34" i="13" s="1"/>
  <c r="AX283" i="10" a="1"/>
  <c r="AX283" i="10" s="1"/>
  <c r="AZ283" i="10" a="1"/>
  <c r="AZ283" i="10" s="1"/>
  <c r="AX291" i="10" a="1"/>
  <c r="AX291" i="10" s="1"/>
  <c r="AX286" i="10" a="1"/>
  <c r="AX286" i="10" s="1"/>
  <c r="AZ294" i="10" a="1"/>
  <c r="AZ294" i="10" s="1"/>
  <c r="AX300" i="10" a="1"/>
  <c r="AX300" i="10" s="1"/>
  <c r="AX296" i="10" a="1"/>
  <c r="AX296" i="10" s="1"/>
  <c r="AX293" i="10" a="1"/>
  <c r="AX293" i="10" s="1"/>
  <c r="AX295" i="10" a="1"/>
  <c r="AX295" i="10" s="1"/>
  <c r="AX287" i="10" a="1"/>
  <c r="AX287" i="10" s="1"/>
  <c r="AX289" i="10" a="1"/>
  <c r="AX289" i="10" s="1"/>
  <c r="AX285" i="10" a="1"/>
  <c r="AX285" i="10" s="1"/>
  <c r="AZ293" i="10" a="1"/>
  <c r="AZ293" i="10" s="1"/>
  <c r="AZ289" i="10" a="1"/>
  <c r="AZ289" i="10" s="1"/>
  <c r="AX298" i="10" a="1"/>
  <c r="AX298" i="10" s="1"/>
  <c r="AZ291" i="10" a="1"/>
  <c r="AZ291" i="10" s="1"/>
  <c r="AX294" i="10" a="1"/>
  <c r="AX294" i="10" s="1"/>
  <c r="AX299" i="10" a="1"/>
  <c r="AX299" i="10" s="1"/>
  <c r="AX292" i="10" a="1"/>
  <c r="AX292" i="10" s="1"/>
  <c r="AZ284" i="10" a="1"/>
  <c r="AZ284" i="10" s="1"/>
  <c r="AZ288" i="10" a="1"/>
  <c r="AZ288" i="10" s="1"/>
  <c r="AZ292" i="10" a="1"/>
  <c r="AZ292" i="10" s="1"/>
  <c r="AZ286" i="10" a="1"/>
  <c r="AZ286" i="10" s="1"/>
  <c r="AZ290" i="10" a="1"/>
  <c r="AZ290" i="10" s="1"/>
  <c r="AX290" i="10" a="1"/>
  <c r="AX290" i="10" s="1"/>
  <c r="AZ300" i="10" a="1"/>
  <c r="AZ300" i="10" s="1"/>
  <c r="AX297" i="10" a="1"/>
  <c r="AX297" i="10" s="1"/>
  <c r="AZ301" i="10" a="1"/>
  <c r="AZ301" i="10" s="1"/>
  <c r="AX301" i="10" a="1"/>
  <c r="AX301" i="10" s="1"/>
  <c r="AZ285" i="10" a="1"/>
  <c r="AZ285" i="10" s="1"/>
  <c r="AZ295" i="10" a="1"/>
  <c r="AZ295" i="10" s="1"/>
  <c r="AX288" i="10" a="1"/>
  <c r="AX288" i="10" s="1"/>
  <c r="AZ287" i="10" a="1"/>
  <c r="AZ287" i="10" s="1"/>
  <c r="AZ297" i="10" a="1"/>
  <c r="AZ297" i="10" s="1"/>
  <c r="AZ298" i="10" a="1"/>
  <c r="AZ298" i="10" s="1"/>
  <c r="AZ296" i="10" a="1"/>
  <c r="AZ296" i="10" s="1"/>
  <c r="AX284" i="10" a="1"/>
  <c r="AX284" i="10" s="1"/>
  <c r="AZ299" i="10" a="1"/>
  <c r="AZ299" i="10" s="1"/>
  <c r="BR283" i="10" a="1"/>
  <c r="BR283" i="10" s="1"/>
  <c r="BR291" i="10" a="1"/>
  <c r="BR291" i="10" s="1"/>
  <c r="BR293" i="10" a="1"/>
  <c r="BR293" i="10" s="1"/>
  <c r="BR296" i="10" a="1"/>
  <c r="BR296" i="10" s="1"/>
  <c r="BR299" i="10" a="1"/>
  <c r="BR299" i="10" s="1"/>
  <c r="BR290" i="10" a="1"/>
  <c r="BR290" i="10" s="1"/>
  <c r="BR300" i="10" a="1"/>
  <c r="BR300" i="10" s="1"/>
  <c r="BR294" i="10" a="1"/>
  <c r="BR294" i="10" s="1"/>
  <c r="BR285" i="10" a="1"/>
  <c r="BR285" i="10" s="1"/>
  <c r="BR284" i="10" a="1"/>
  <c r="BR284" i="10" s="1"/>
  <c r="BR286" i="10" a="1"/>
  <c r="BR286" i="10" s="1"/>
  <c r="BR292" i="10" a="1"/>
  <c r="BR292" i="10" s="1"/>
  <c r="BR301" i="10" a="1"/>
  <c r="BR301" i="10" s="1"/>
  <c r="BR298" i="10" a="1"/>
  <c r="BR298" i="10" s="1"/>
  <c r="BR287" i="10" a="1"/>
  <c r="BR287" i="10" s="1"/>
  <c r="BR289" i="10" a="1"/>
  <c r="BR289" i="10" s="1"/>
  <c r="BR297" i="10" a="1"/>
  <c r="BR297" i="10" s="1"/>
  <c r="BR295" i="10" a="1"/>
  <c r="BR295" i="10" s="1"/>
  <c r="BR288" i="10" a="1"/>
  <c r="BR288" i="10" s="1"/>
  <c r="BU288" i="10" a="1"/>
  <c r="BU288" i="10" s="1"/>
  <c r="BU284" i="10" a="1"/>
  <c r="BU284" i="10" s="1"/>
  <c r="BU290" i="10" a="1"/>
  <c r="BU290" i="10" s="1"/>
  <c r="BU297" i="10" a="1"/>
  <c r="BU297" i="10" s="1"/>
  <c r="BU293" i="10" a="1"/>
  <c r="BU293" i="10" s="1"/>
  <c r="BU300" i="10" a="1"/>
  <c r="BU300" i="10" s="1"/>
  <c r="BU292" i="10" a="1"/>
  <c r="BU292" i="10" s="1"/>
  <c r="BU295" i="10" a="1"/>
  <c r="BU295" i="10" s="1"/>
  <c r="BU298" i="10" a="1"/>
  <c r="BU298" i="10" s="1"/>
  <c r="BU299" i="10" a="1"/>
  <c r="BU299" i="10" s="1"/>
  <c r="BU301" i="10" a="1"/>
  <c r="BU301" i="10" s="1"/>
  <c r="BU296" i="10" a="1"/>
  <c r="BU296" i="10" s="1"/>
  <c r="BU294" i="10" a="1"/>
  <c r="BU294" i="10" s="1"/>
  <c r="BU291" i="10" a="1"/>
  <c r="BU291" i="10" s="1"/>
  <c r="BU285" i="10" a="1"/>
  <c r="BU285" i="10" s="1"/>
  <c r="BU283" i="10" a="1"/>
  <c r="BU283" i="10" s="1"/>
  <c r="BU289" i="10" a="1"/>
  <c r="BU289" i="10" s="1"/>
  <c r="BU287" i="10" a="1"/>
  <c r="BU287" i="10" s="1"/>
  <c r="BU286" i="10" a="1"/>
  <c r="BU286" i="10" s="1"/>
  <c r="BE283" i="10" a="1"/>
  <c r="BE283" i="10" s="1"/>
  <c r="BE226" i="10" a="1"/>
  <c r="BE226" i="10" s="1"/>
  <c r="BE296" i="10" a="1"/>
  <c r="BE296" i="10" s="1"/>
  <c r="BE292" i="10" a="1"/>
  <c r="BE292" i="10" s="1"/>
  <c r="BE301" i="10" a="1"/>
  <c r="BE301" i="10" s="1"/>
  <c r="BE289" i="10" a="1"/>
  <c r="BE289" i="10" s="1"/>
  <c r="BE286" i="10" a="1"/>
  <c r="BE286" i="10" s="1"/>
  <c r="BE290" i="10" a="1"/>
  <c r="BE290" i="10" s="1"/>
  <c r="BE294" i="10" a="1"/>
  <c r="BE294" i="10" s="1"/>
  <c r="BE293" i="10" a="1"/>
  <c r="BE293" i="10" s="1"/>
  <c r="BE298" i="10" a="1"/>
  <c r="BE298" i="10" s="1"/>
  <c r="BE300" i="10" a="1"/>
  <c r="BE300" i="10" s="1"/>
  <c r="BE299" i="10" a="1"/>
  <c r="BE299" i="10" s="1"/>
  <c r="BE297" i="10" a="1"/>
  <c r="BE297" i="10" s="1"/>
  <c r="BE285" i="10" a="1"/>
  <c r="BE285" i="10" s="1"/>
  <c r="BE287" i="10" a="1"/>
  <c r="BE287" i="10" s="1"/>
  <c r="BE288" i="10" a="1"/>
  <c r="BE288" i="10" s="1"/>
  <c r="BE291" i="10" a="1"/>
  <c r="BE291" i="10" s="1"/>
  <c r="BE295" i="10" a="1"/>
  <c r="BE295" i="10" s="1"/>
  <c r="BE284" i="10" a="1"/>
  <c r="BE284" i="10" s="1"/>
  <c r="BO283" i="10" a="1"/>
  <c r="BO283" i="10" s="1"/>
  <c r="BO296" i="10" a="1"/>
  <c r="BO296" i="10" s="1"/>
  <c r="BO301" i="10" a="1"/>
  <c r="BO301" i="10" s="1"/>
  <c r="BO297" i="10" a="1"/>
  <c r="BO297" i="10" s="1"/>
  <c r="BO286" i="10" a="1"/>
  <c r="BO286" i="10" s="1"/>
  <c r="BO285" i="10" a="1"/>
  <c r="BO285" i="10" s="1"/>
  <c r="BO291" i="10" a="1"/>
  <c r="BO291" i="10" s="1"/>
  <c r="BO290" i="10" a="1"/>
  <c r="BO290" i="10" s="1"/>
  <c r="BO298" i="10" a="1"/>
  <c r="BO298" i="10" s="1"/>
  <c r="BO299" i="10" a="1"/>
  <c r="BO299" i="10" s="1"/>
  <c r="BO289" i="10" a="1"/>
  <c r="BO289" i="10" s="1"/>
  <c r="BO288" i="10" a="1"/>
  <c r="BO288" i="10" s="1"/>
  <c r="BO292" i="10" a="1"/>
  <c r="BO292" i="10" s="1"/>
  <c r="BO287" i="10" a="1"/>
  <c r="BO287" i="10" s="1"/>
  <c r="BO300" i="10" a="1"/>
  <c r="BO300" i="10" s="1"/>
  <c r="BO284" i="10" a="1"/>
  <c r="BO284" i="10" s="1"/>
  <c r="BO295" i="10" a="1"/>
  <c r="BO295" i="10" s="1"/>
  <c r="BO294" i="10" a="1"/>
  <c r="BO294" i="10" s="1"/>
  <c r="BO293" i="10" a="1"/>
  <c r="BO293" i="10" s="1"/>
  <c r="BB283" i="10" a="1"/>
  <c r="BB283" i="10" s="1"/>
  <c r="BB289" i="10" a="1"/>
  <c r="BB289" i="10" s="1"/>
  <c r="BB288" i="10" a="1"/>
  <c r="BB288" i="10" s="1"/>
  <c r="BB301" i="10" a="1"/>
  <c r="BB301" i="10" s="1"/>
  <c r="BB293" i="10" a="1"/>
  <c r="BB293" i="10" s="1"/>
  <c r="BB285" i="10" a="1"/>
  <c r="BB285" i="10" s="1"/>
  <c r="BB297" i="10" a="1"/>
  <c r="BB297" i="10" s="1"/>
  <c r="BB294" i="10" a="1"/>
  <c r="BB294" i="10" s="1"/>
  <c r="BB298" i="10" a="1"/>
  <c r="BB298" i="10" s="1"/>
  <c r="BB292" i="10" a="1"/>
  <c r="BB292" i="10" s="1"/>
  <c r="BB286" i="10" a="1"/>
  <c r="BB286" i="10" s="1"/>
  <c r="BB287" i="10" a="1"/>
  <c r="BB287" i="10" s="1"/>
  <c r="BB295" i="10" a="1"/>
  <c r="BB295" i="10" s="1"/>
  <c r="BB291" i="10" a="1"/>
  <c r="BB291" i="10" s="1"/>
  <c r="BB300" i="10" a="1"/>
  <c r="BB300" i="10" s="1"/>
  <c r="BB299" i="10" a="1"/>
  <c r="BB299" i="10" s="1"/>
  <c r="BB290" i="10" a="1"/>
  <c r="BB290" i="10" s="1"/>
  <c r="BB284" i="10" a="1"/>
  <c r="BB284" i="10" s="1"/>
  <c r="BB296" i="10" a="1"/>
  <c r="BB296" i="10" s="1"/>
  <c r="BQ283" i="10" a="1"/>
  <c r="BQ283" i="10" s="1"/>
  <c r="BQ292" i="10" a="1"/>
  <c r="BQ292" i="10" s="1"/>
  <c r="BQ287" i="10" a="1"/>
  <c r="BQ287" i="10" s="1"/>
  <c r="BQ295" i="10" a="1"/>
  <c r="BQ295" i="10" s="1"/>
  <c r="BQ285" i="10" a="1"/>
  <c r="BQ285" i="10" s="1"/>
  <c r="BQ284" i="10" a="1"/>
  <c r="BQ284" i="10" s="1"/>
  <c r="BQ289" i="10" a="1"/>
  <c r="BQ289" i="10" s="1"/>
  <c r="BQ297" i="10" a="1"/>
  <c r="BQ297" i="10" s="1"/>
  <c r="BQ301" i="10" a="1"/>
  <c r="BQ301" i="10" s="1"/>
  <c r="BQ300" i="10" a="1"/>
  <c r="BQ300" i="10" s="1"/>
  <c r="BQ288" i="10" a="1"/>
  <c r="BQ288" i="10" s="1"/>
  <c r="BQ298" i="10" a="1"/>
  <c r="BQ298" i="10" s="1"/>
  <c r="BQ291" i="10" a="1"/>
  <c r="BQ291" i="10" s="1"/>
  <c r="BQ294" i="10" a="1"/>
  <c r="BQ294" i="10" s="1"/>
  <c r="BQ286" i="10" a="1"/>
  <c r="BQ286" i="10" s="1"/>
  <c r="BQ290" i="10" a="1"/>
  <c r="BQ290" i="10" s="1"/>
  <c r="BQ293" i="10" a="1"/>
  <c r="BQ293" i="10" s="1"/>
  <c r="BQ299" i="10" a="1"/>
  <c r="BQ299" i="10" s="1"/>
  <c r="BQ296" i="10" a="1"/>
  <c r="BQ296" i="10" s="1"/>
  <c r="AY283" i="10" a="1"/>
  <c r="AY283" i="10" s="1"/>
  <c r="AW283" i="10" a="1"/>
  <c r="AW283" i="10" s="1"/>
  <c r="AY284" i="10" a="1"/>
  <c r="AY284" i="10" s="1"/>
  <c r="AW291" i="10" a="1"/>
  <c r="AW291" i="10" s="1"/>
  <c r="AW298" i="10" a="1"/>
  <c r="AW298" i="10" s="1"/>
  <c r="AY294" i="10" a="1"/>
  <c r="AY294" i="10" s="1"/>
  <c r="AY301" i="10" a="1"/>
  <c r="AY301" i="10" s="1"/>
  <c r="AW284" i="10" a="1"/>
  <c r="AW284" i="10" s="1"/>
  <c r="AY285" i="10" a="1"/>
  <c r="AY285" i="10" s="1"/>
  <c r="AW299" i="10" a="1"/>
  <c r="AW299" i="10" s="1"/>
  <c r="AY292" i="10" a="1"/>
  <c r="AY292" i="10" s="1"/>
  <c r="AW294" i="10" a="1"/>
  <c r="AW294" i="10" s="1"/>
  <c r="AY298" i="10" a="1"/>
  <c r="AY298" i="10" s="1"/>
  <c r="AW300" i="10" a="1"/>
  <c r="AW300" i="10" s="1"/>
  <c r="AW297" i="10" a="1"/>
  <c r="AW297" i="10" s="1"/>
  <c r="AW285" i="10" a="1"/>
  <c r="AW285" i="10" s="1"/>
  <c r="AW290" i="10" a="1"/>
  <c r="AW290" i="10" s="1"/>
  <c r="AW288" i="10" a="1"/>
  <c r="AW288" i="10" s="1"/>
  <c r="AY288" i="10" a="1"/>
  <c r="AY288" i="10" s="1"/>
  <c r="AW292" i="10" a="1"/>
  <c r="AW292" i="10" s="1"/>
  <c r="AW286" i="10" a="1"/>
  <c r="AW286" i="10" s="1"/>
  <c r="AW301" i="10" a="1"/>
  <c r="AW301" i="10" s="1"/>
  <c r="AY287" i="10" a="1"/>
  <c r="AY287" i="10" s="1"/>
  <c r="AY286" i="10" a="1"/>
  <c r="AY286" i="10" s="1"/>
  <c r="AY289" i="10" a="1"/>
  <c r="AY289" i="10" s="1"/>
  <c r="AY291" i="10" a="1"/>
  <c r="AY291" i="10" s="1"/>
  <c r="AY293" i="10" a="1"/>
  <c r="AY293" i="10" s="1"/>
  <c r="AW293" i="10" a="1"/>
  <c r="AW293" i="10" s="1"/>
  <c r="AY295" i="10" a="1"/>
  <c r="AY295" i="10" s="1"/>
  <c r="AW295" i="10" a="1"/>
  <c r="AW295" i="10" s="1"/>
  <c r="AY300" i="10" a="1"/>
  <c r="AY300" i="10" s="1"/>
  <c r="AY290" i="10" a="1"/>
  <c r="AY290" i="10" s="1"/>
  <c r="AW289" i="10" a="1"/>
  <c r="AW289" i="10" s="1"/>
  <c r="AY296" i="10" a="1"/>
  <c r="AY296" i="10" s="1"/>
  <c r="AW296" i="10" a="1"/>
  <c r="AW296" i="10" s="1"/>
  <c r="AW287" i="10" a="1"/>
  <c r="AW287" i="10" s="1"/>
  <c r="AY299" i="10" a="1"/>
  <c r="AY299" i="10" s="1"/>
  <c r="AY297" i="10" a="1"/>
  <c r="AY297" i="10" s="1"/>
  <c r="BN283" i="10" a="1"/>
  <c r="BN283" i="10" s="1"/>
  <c r="BX283" i="10" s="1"/>
  <c r="BN296" i="10" a="1"/>
  <c r="BN296" i="10" s="1"/>
  <c r="BN298" i="10" a="1"/>
  <c r="BN298" i="10" s="1"/>
  <c r="BN288" i="10" a="1"/>
  <c r="BN288" i="10" s="1"/>
  <c r="BN291" i="10" a="1"/>
  <c r="BN291" i="10" s="1"/>
  <c r="BN297" i="10" a="1"/>
  <c r="BN297" i="10" s="1"/>
  <c r="BN300" i="10" a="1"/>
  <c r="BN300" i="10" s="1"/>
  <c r="BN295" i="10" a="1"/>
  <c r="BN295" i="10" s="1"/>
  <c r="BN285" i="10" a="1"/>
  <c r="BN285" i="10" s="1"/>
  <c r="BN284" i="10" a="1"/>
  <c r="BN284" i="10" s="1"/>
  <c r="BN292" i="10" a="1"/>
  <c r="BN292" i="10" s="1"/>
  <c r="BN290" i="10" a="1"/>
  <c r="BN290" i="10" s="1"/>
  <c r="BN299" i="10" a="1"/>
  <c r="BN299" i="10" s="1"/>
  <c r="BN294" i="10" a="1"/>
  <c r="BN294" i="10" s="1"/>
  <c r="BN293" i="10" a="1"/>
  <c r="BN293" i="10" s="1"/>
  <c r="BN286" i="10" a="1"/>
  <c r="BN286" i="10" s="1"/>
  <c r="BN301" i="10" a="1"/>
  <c r="BN301" i="10" s="1"/>
  <c r="BN287" i="10" a="1"/>
  <c r="BN287" i="10" s="1"/>
  <c r="BN289" i="10" a="1"/>
  <c r="BN289" i="10" s="1"/>
  <c r="BC283" i="10" a="1"/>
  <c r="BC283" i="10" s="1"/>
  <c r="BC285" i="10" a="1"/>
  <c r="BC285" i="10" s="1"/>
  <c r="BC300" i="10" a="1"/>
  <c r="BC300" i="10" s="1"/>
  <c r="BC284" i="10" a="1"/>
  <c r="BC284" i="10" s="1"/>
  <c r="BC288" i="10" a="1"/>
  <c r="BC288" i="10" s="1"/>
  <c r="BC291" i="10" a="1"/>
  <c r="BC291" i="10" s="1"/>
  <c r="BC286" i="10" a="1"/>
  <c r="BC286" i="10" s="1"/>
  <c r="BC296" i="10" a="1"/>
  <c r="BC296" i="10" s="1"/>
  <c r="BC287" i="10" a="1"/>
  <c r="BC287" i="10" s="1"/>
  <c r="BC297" i="10" a="1"/>
  <c r="BC297" i="10" s="1"/>
  <c r="BC298" i="10" a="1"/>
  <c r="BC298" i="10" s="1"/>
  <c r="BC301" i="10" a="1"/>
  <c r="BC301" i="10" s="1"/>
  <c r="BC292" i="10" a="1"/>
  <c r="BC292" i="10" s="1"/>
  <c r="BC299" i="10" a="1"/>
  <c r="BC299" i="10" s="1"/>
  <c r="BC295" i="10" a="1"/>
  <c r="BC295" i="10" s="1"/>
  <c r="BC289" i="10" a="1"/>
  <c r="BC289" i="10" s="1"/>
  <c r="BC294" i="10" a="1"/>
  <c r="BC294" i="10" s="1"/>
  <c r="BC293" i="10" a="1"/>
  <c r="BC293" i="10" s="1"/>
  <c r="BC290" i="10" a="1"/>
  <c r="BC290" i="10" s="1"/>
  <c r="BI284" i="10" a="1"/>
  <c r="BI284" i="10" s="1"/>
  <c r="BI286" i="10" a="1"/>
  <c r="BI286" i="10" s="1"/>
  <c r="BI295" i="10" a="1"/>
  <c r="BI295" i="10" s="1"/>
  <c r="BI291" i="10" a="1"/>
  <c r="BI291" i="10" s="1"/>
  <c r="BI287" i="10" a="1"/>
  <c r="BI287" i="10" s="1"/>
  <c r="BI288" i="10" a="1"/>
  <c r="BI288" i="10" s="1"/>
  <c r="BI292" i="10" a="1"/>
  <c r="BI292" i="10" s="1"/>
  <c r="BI298" i="10" a="1"/>
  <c r="BI298" i="10" s="1"/>
  <c r="BI296" i="10" a="1"/>
  <c r="BI296" i="10" s="1"/>
  <c r="BI285" i="10" a="1"/>
  <c r="BI285" i="10" s="1"/>
  <c r="BI294" i="10" a="1"/>
  <c r="BI294" i="10" s="1"/>
  <c r="BI283" i="10" a="1"/>
  <c r="BI283" i="10" s="1"/>
  <c r="BI290" i="10" a="1"/>
  <c r="BI290" i="10" s="1"/>
  <c r="BI297" i="10" a="1"/>
  <c r="BI297" i="10" s="1"/>
  <c r="BI300" i="10" a="1"/>
  <c r="BI300" i="10" s="1"/>
  <c r="BI293" i="10" a="1"/>
  <c r="BI293" i="10" s="1"/>
  <c r="BI301" i="10" a="1"/>
  <c r="BI301" i="10" s="1"/>
  <c r="BI289" i="10" a="1"/>
  <c r="BI289" i="10" s="1"/>
  <c r="BI299" i="10" a="1"/>
  <c r="BI299" i="10" s="1"/>
  <c r="BA114" i="13" a="1"/>
  <c r="BA114" i="13" s="1"/>
  <c r="BF283" i="10" a="1"/>
  <c r="BF283" i="10" s="1"/>
  <c r="BF301" i="10" a="1"/>
  <c r="BF301" i="10" s="1"/>
  <c r="BF288" i="10" a="1"/>
  <c r="BF288" i="10" s="1"/>
  <c r="BF298" i="10" a="1"/>
  <c r="BF298" i="10" s="1"/>
  <c r="BF284" i="10" a="1"/>
  <c r="BF284" i="10" s="1"/>
  <c r="BF300" i="10" a="1"/>
  <c r="BF300" i="10" s="1"/>
  <c r="BF295" i="10" a="1"/>
  <c r="BF295" i="10" s="1"/>
  <c r="BF299" i="10" a="1"/>
  <c r="BF299" i="10" s="1"/>
  <c r="BF292" i="10" a="1"/>
  <c r="BF292" i="10" s="1"/>
  <c r="BF287" i="10" a="1"/>
  <c r="BF287" i="10" s="1"/>
  <c r="BF293" i="10" a="1"/>
  <c r="BF293" i="10" s="1"/>
  <c r="BF289" i="10" a="1"/>
  <c r="BF289" i="10" s="1"/>
  <c r="BF294" i="10" a="1"/>
  <c r="BF294" i="10" s="1"/>
  <c r="BF285" i="10" a="1"/>
  <c r="BF285" i="10" s="1"/>
  <c r="BF297" i="10" a="1"/>
  <c r="BF297" i="10" s="1"/>
  <c r="BF286" i="10" a="1"/>
  <c r="BF286" i="10" s="1"/>
  <c r="BF291" i="10" a="1"/>
  <c r="BF291" i="10" s="1"/>
  <c r="BF296" i="10" a="1"/>
  <c r="BF296" i="10" s="1"/>
  <c r="BF290" i="10" a="1"/>
  <c r="BF290" i="10" s="1"/>
  <c r="CX110" i="13" a="1"/>
  <c r="CX110" i="13" s="1"/>
  <c r="CX123" i="13" a="1"/>
  <c r="CX123" i="13" s="1"/>
  <c r="CX122" i="13" a="1"/>
  <c r="CX122" i="13" s="1"/>
  <c r="CX121" i="13" a="1"/>
  <c r="CX121" i="13" s="1"/>
  <c r="CX125" i="13" a="1"/>
  <c r="CX125" i="13" s="1"/>
  <c r="CX120" i="13" a="1"/>
  <c r="CX120" i="13" s="1"/>
  <c r="CX126" i="13" a="1"/>
  <c r="CX126" i="13" s="1"/>
  <c r="CX119" i="13" a="1"/>
  <c r="CX119" i="13" s="1"/>
  <c r="CX127" i="13" a="1"/>
  <c r="CX127" i="13" s="1"/>
  <c r="CX115" i="13" a="1"/>
  <c r="CX115" i="13" s="1"/>
  <c r="CX111" i="13" a="1"/>
  <c r="CX111" i="13" s="1"/>
  <c r="CX124" i="13" a="1"/>
  <c r="CX124" i="13" s="1"/>
  <c r="CX118" i="13" a="1"/>
  <c r="CX118" i="13" s="1"/>
  <c r="CX128" i="13" a="1"/>
  <c r="CX128" i="13" s="1"/>
  <c r="CX114" i="13" a="1"/>
  <c r="CX114" i="13" s="1"/>
  <c r="CX117" i="13" a="1"/>
  <c r="CX117" i="13" s="1"/>
  <c r="CX116" i="13" a="1"/>
  <c r="CX116" i="13" s="1"/>
  <c r="CX112" i="13" a="1"/>
  <c r="CX112" i="13" s="1"/>
  <c r="CX113" i="13" a="1"/>
  <c r="CX113" i="13" s="1"/>
  <c r="CK110" i="13" a="1"/>
  <c r="CK110" i="13" s="1"/>
  <c r="CK114" i="13" a="1"/>
  <c r="CK114" i="13" s="1"/>
  <c r="CK118" i="13" a="1"/>
  <c r="CK118" i="13" s="1"/>
  <c r="CK124" i="13" a="1"/>
  <c r="CK124" i="13" s="1"/>
  <c r="CK125" i="13" a="1"/>
  <c r="CK125" i="13" s="1"/>
  <c r="CK121" i="13" a="1"/>
  <c r="CK121" i="13" s="1"/>
  <c r="CK117" i="13" a="1"/>
  <c r="CK117" i="13" s="1"/>
  <c r="CK116" i="13" a="1"/>
  <c r="CK116" i="13" s="1"/>
  <c r="CK128" i="13" a="1"/>
  <c r="CK128" i="13" s="1"/>
  <c r="CK120" i="13" a="1"/>
  <c r="CK120" i="13" s="1"/>
  <c r="CK119" i="13" a="1"/>
  <c r="CK119" i="13" s="1"/>
  <c r="CK115" i="13" a="1"/>
  <c r="CK115" i="13" s="1"/>
  <c r="CK112" i="13" a="1"/>
  <c r="CK112" i="13" s="1"/>
  <c r="CK113" i="13" a="1"/>
  <c r="CK113" i="13" s="1"/>
  <c r="CK127" i="13" a="1"/>
  <c r="CK127" i="13" s="1"/>
  <c r="CK122" i="13" a="1"/>
  <c r="CK122" i="13" s="1"/>
  <c r="CK111" i="13" a="1"/>
  <c r="CK111" i="13" s="1"/>
  <c r="CK123" i="13" a="1"/>
  <c r="CK123" i="13" s="1"/>
  <c r="CK126" i="13" a="1"/>
  <c r="CK126" i="13" s="1"/>
  <c r="CB121" i="13" a="1"/>
  <c r="CB121" i="13" s="1"/>
  <c r="CB122" i="13" a="1"/>
  <c r="CB122" i="13" s="1"/>
  <c r="CB115" i="13" a="1"/>
  <c r="CB115" i="13" s="1"/>
  <c r="CB116" i="13" a="1"/>
  <c r="CB116" i="13" s="1"/>
  <c r="BT125" i="13" a="1"/>
  <c r="BT125" i="13" s="1"/>
  <c r="BT124" i="13" a="1"/>
  <c r="BT124" i="13" s="1"/>
  <c r="BT120" i="13" a="1"/>
  <c r="BT120" i="13" s="1"/>
  <c r="BT110" i="13" a="1"/>
  <c r="BT110" i="13" s="1"/>
  <c r="BT117" i="13" a="1"/>
  <c r="BT117" i="13" s="1"/>
  <c r="BT118" i="13" a="1"/>
  <c r="BT118" i="13" s="1"/>
  <c r="BT112" i="13" a="1"/>
  <c r="BT112" i="13" s="1"/>
  <c r="BT119" i="13" a="1"/>
  <c r="BT119" i="13" s="1"/>
  <c r="BT111" i="13" a="1"/>
  <c r="BT111" i="13" s="1"/>
  <c r="BT123" i="13" a="1"/>
  <c r="BT123" i="13" s="1"/>
  <c r="BT114" i="13" a="1"/>
  <c r="BT114" i="13" s="1"/>
  <c r="BT113" i="13" a="1"/>
  <c r="BT113" i="13" s="1"/>
  <c r="BT128" i="13" a="1"/>
  <c r="BT128" i="13" s="1"/>
  <c r="BT126" i="13" a="1"/>
  <c r="BT126" i="13" s="1"/>
  <c r="BT127" i="13" a="1"/>
  <c r="BT127" i="13" s="1"/>
  <c r="CH123" i="13" a="1"/>
  <c r="CH123" i="13" s="1"/>
  <c r="CH121" i="13" a="1"/>
  <c r="CH121" i="13" s="1"/>
  <c r="CH113" i="13" a="1"/>
  <c r="CH113" i="13" s="1"/>
  <c r="CH120" i="13" a="1"/>
  <c r="CH120" i="13" s="1"/>
  <c r="CH114" i="13" a="1"/>
  <c r="CH114" i="13" s="1"/>
  <c r="CH112" i="13" a="1"/>
  <c r="CH112" i="13" s="1"/>
  <c r="CH110" i="13" a="1"/>
  <c r="CH110" i="13" s="1"/>
  <c r="CH111" i="13" a="1"/>
  <c r="CH111" i="13" s="1"/>
  <c r="CH126" i="13" a="1"/>
  <c r="CH126" i="13" s="1"/>
  <c r="CH127" i="13" a="1"/>
  <c r="CH127" i="13" s="1"/>
  <c r="CH115" i="13" a="1"/>
  <c r="CH115" i="13" s="1"/>
  <c r="CH116" i="13" a="1"/>
  <c r="CH116" i="13" s="1"/>
  <c r="CH118" i="13" a="1"/>
  <c r="CH118" i="13" s="1"/>
  <c r="CH122" i="13" a="1"/>
  <c r="CH122" i="13" s="1"/>
  <c r="CH124" i="13" a="1"/>
  <c r="CH124" i="13" s="1"/>
  <c r="CH125" i="13" a="1"/>
  <c r="CH125" i="13" s="1"/>
  <c r="CH128" i="13" a="1"/>
  <c r="CH128" i="13" s="1"/>
  <c r="CH117" i="13" a="1"/>
  <c r="CH117" i="13" s="1"/>
  <c r="CH119" i="13" a="1"/>
  <c r="CH119" i="13" s="1"/>
  <c r="BO122" i="13" a="1"/>
  <c r="BO122" i="13" s="1"/>
  <c r="BO121" i="13" a="1"/>
  <c r="BO121" i="13" s="1"/>
  <c r="BO116" i="13" a="1"/>
  <c r="BO116" i="13" s="1"/>
  <c r="BO115" i="13" a="1"/>
  <c r="BO115" i="13" s="1"/>
  <c r="BG125" i="13" a="1"/>
  <c r="BG125" i="13" s="1"/>
  <c r="BG126" i="13" a="1"/>
  <c r="BG126" i="13" s="1"/>
  <c r="BG117" i="13" a="1"/>
  <c r="BG117" i="13" s="1"/>
  <c r="BG110" i="13" a="1"/>
  <c r="BG110" i="13" s="1"/>
  <c r="BG114" i="13" a="1"/>
  <c r="BG114" i="13" s="1"/>
  <c r="BG113" i="13" a="1"/>
  <c r="BG113" i="13" s="1"/>
  <c r="BG119" i="13" a="1"/>
  <c r="BG119" i="13" s="1"/>
  <c r="BG112" i="13" a="1"/>
  <c r="BG112" i="13" s="1"/>
  <c r="BG120" i="13" a="1"/>
  <c r="BG120" i="13" s="1"/>
  <c r="BG127" i="13" a="1"/>
  <c r="BG127" i="13" s="1"/>
  <c r="BG111" i="13" a="1"/>
  <c r="BG111" i="13" s="1"/>
  <c r="BG118" i="13" a="1"/>
  <c r="BG118" i="13" s="1"/>
  <c r="BG123" i="13" a="1"/>
  <c r="BG123" i="13" s="1"/>
  <c r="BG128" i="13" a="1"/>
  <c r="BG128" i="13" s="1"/>
  <c r="BG124" i="13" a="1"/>
  <c r="BG124" i="13" s="1"/>
  <c r="CW120" i="13" a="1"/>
  <c r="CW120" i="13" s="1"/>
  <c r="CW110" i="13" a="1"/>
  <c r="CW110" i="13" s="1"/>
  <c r="CW112" i="13" a="1"/>
  <c r="CW112" i="13" s="1"/>
  <c r="CW116" i="13" a="1"/>
  <c r="CW116" i="13" s="1"/>
  <c r="CW128" i="13" a="1"/>
  <c r="CW128" i="13" s="1"/>
  <c r="CW118" i="13" a="1"/>
  <c r="CW118" i="13" s="1"/>
  <c r="CW127" i="13" a="1"/>
  <c r="CW127" i="13" s="1"/>
  <c r="CW122" i="13" a="1"/>
  <c r="CW122" i="13" s="1"/>
  <c r="CW113" i="13" a="1"/>
  <c r="CW113" i="13" s="1"/>
  <c r="CW121" i="13" a="1"/>
  <c r="CW121" i="13" s="1"/>
  <c r="CW126" i="13" a="1"/>
  <c r="CW126" i="13" s="1"/>
  <c r="CW111" i="13" a="1"/>
  <c r="CW111" i="13" s="1"/>
  <c r="CW115" i="13" a="1"/>
  <c r="CW115" i="13" s="1"/>
  <c r="CW124" i="13" a="1"/>
  <c r="CW124" i="13" s="1"/>
  <c r="CW117" i="13" a="1"/>
  <c r="CW117" i="13" s="1"/>
  <c r="CW114" i="13" a="1"/>
  <c r="CW114" i="13" s="1"/>
  <c r="CW119" i="13" a="1"/>
  <c r="CW119" i="13" s="1"/>
  <c r="CW123" i="13" a="1"/>
  <c r="CW123" i="13" s="1"/>
  <c r="CW125" i="13" a="1"/>
  <c r="CW125" i="13" s="1"/>
  <c r="BS126" i="13" a="1"/>
  <c r="BS126" i="13" s="1"/>
  <c r="BS127" i="13" a="1"/>
  <c r="BS127" i="13" s="1"/>
  <c r="BS110" i="13" a="1"/>
  <c r="BS110" i="13" s="1"/>
  <c r="BS112" i="13" a="1"/>
  <c r="BS112" i="13" s="1"/>
  <c r="BS114" i="13" a="1"/>
  <c r="BS114" i="13" s="1"/>
  <c r="BS117" i="13" a="1"/>
  <c r="BS117" i="13" s="1"/>
  <c r="BS111" i="13" a="1"/>
  <c r="BS111" i="13" s="1"/>
  <c r="BS120" i="13" a="1"/>
  <c r="BS120" i="13" s="1"/>
  <c r="BS118" i="13" a="1"/>
  <c r="BS118" i="13" s="1"/>
  <c r="BS125" i="13" a="1"/>
  <c r="BS125" i="13" s="1"/>
  <c r="BS128" i="13" a="1"/>
  <c r="BS128" i="13" s="1"/>
  <c r="BS124" i="13" a="1"/>
  <c r="BS124" i="13" s="1"/>
  <c r="BS119" i="13" a="1"/>
  <c r="BS119" i="13" s="1"/>
  <c r="BS113" i="13" a="1"/>
  <c r="BS113" i="13" s="1"/>
  <c r="BS123" i="13" a="1"/>
  <c r="BS123" i="13" s="1"/>
  <c r="BF127" i="13" a="1"/>
  <c r="BF127" i="13" s="1"/>
  <c r="BF128" i="13" a="1"/>
  <c r="BF128" i="13" s="1"/>
  <c r="BF110" i="13" a="1"/>
  <c r="BF110" i="13" s="1"/>
  <c r="BF119" i="13" a="1"/>
  <c r="BF119" i="13" s="1"/>
  <c r="BF114" i="13" a="1"/>
  <c r="BF114" i="13" s="1"/>
  <c r="BF113" i="13" a="1"/>
  <c r="BF113" i="13" s="1"/>
  <c r="BF123" i="13" a="1"/>
  <c r="BF123" i="13" s="1"/>
  <c r="BF111" i="13" a="1"/>
  <c r="BF111" i="13" s="1"/>
  <c r="BF117" i="13" a="1"/>
  <c r="BF117" i="13" s="1"/>
  <c r="BF126" i="13" a="1"/>
  <c r="BF126" i="13" s="1"/>
  <c r="BF120" i="13" a="1"/>
  <c r="BF120" i="13" s="1"/>
  <c r="BF118" i="13" a="1"/>
  <c r="BF118" i="13" s="1"/>
  <c r="BF112" i="13" a="1"/>
  <c r="BF112" i="13" s="1"/>
  <c r="BF125" i="13" a="1"/>
  <c r="BF125" i="13" s="1"/>
  <c r="BF124" i="13" a="1"/>
  <c r="BF124" i="13" s="1"/>
  <c r="BE119" i="13" a="1"/>
  <c r="BE119" i="13" s="1"/>
  <c r="BE112" i="13" a="1"/>
  <c r="BE112" i="13" s="1"/>
  <c r="BE116" i="13" a="1"/>
  <c r="BE116" i="13" s="1"/>
  <c r="BE121" i="13" a="1"/>
  <c r="BE121" i="13" s="1"/>
  <c r="BE114" i="13" a="1"/>
  <c r="BE114" i="13" s="1"/>
  <c r="BE110" i="13" a="1"/>
  <c r="BE110" i="13" s="1"/>
  <c r="BE122" i="13" a="1"/>
  <c r="BE122" i="13" s="1"/>
  <c r="BE124" i="13" a="1"/>
  <c r="BE124" i="13" s="1"/>
  <c r="BE125" i="13" a="1"/>
  <c r="BE125" i="13" s="1"/>
  <c r="BE123" i="13" a="1"/>
  <c r="BE123" i="13" s="1"/>
  <c r="BE127" i="13" a="1"/>
  <c r="BE127" i="13" s="1"/>
  <c r="BE128" i="13" a="1"/>
  <c r="BE128" i="13" s="1"/>
  <c r="BE117" i="13" a="1"/>
  <c r="BE117" i="13" s="1"/>
  <c r="BE118" i="13" a="1"/>
  <c r="BE118" i="13" s="1"/>
  <c r="BE115" i="13" a="1"/>
  <c r="BE115" i="13" s="1"/>
  <c r="BE120" i="13" a="1"/>
  <c r="BE120" i="13" s="1"/>
  <c r="BE113" i="13" a="1"/>
  <c r="BE113" i="13" s="1"/>
  <c r="BE126" i="13" a="1"/>
  <c r="BE126" i="13" s="1"/>
  <c r="BE111" i="13" a="1"/>
  <c r="BE111" i="13" s="1"/>
  <c r="BR117" i="13" a="1"/>
  <c r="BR117" i="13" s="1"/>
  <c r="BR118" i="13" a="1"/>
  <c r="BR118" i="13" s="1"/>
  <c r="BR121" i="13" a="1"/>
  <c r="BR121" i="13" s="1"/>
  <c r="BR113" i="13" a="1"/>
  <c r="BR113" i="13" s="1"/>
  <c r="BR119" i="13" a="1"/>
  <c r="BR119" i="13" s="1"/>
  <c r="BR110" i="13" a="1"/>
  <c r="BR110" i="13" s="1"/>
  <c r="BR116" i="13" a="1"/>
  <c r="BR116" i="13" s="1"/>
  <c r="BR126" i="13" a="1"/>
  <c r="BR126" i="13" s="1"/>
  <c r="BR111" i="13" a="1"/>
  <c r="BR111" i="13" s="1"/>
  <c r="BR122" i="13" a="1"/>
  <c r="BR122" i="13" s="1"/>
  <c r="BR123" i="13" a="1"/>
  <c r="BR123" i="13" s="1"/>
  <c r="BR127" i="13" a="1"/>
  <c r="BR127" i="13" s="1"/>
  <c r="BR128" i="13" a="1"/>
  <c r="BR128" i="13" s="1"/>
  <c r="BR125" i="13" a="1"/>
  <c r="BR125" i="13" s="1"/>
  <c r="BR112" i="13" a="1"/>
  <c r="BR112" i="13" s="1"/>
  <c r="BR124" i="13" a="1"/>
  <c r="BR124" i="13" s="1"/>
  <c r="BR115" i="13" a="1"/>
  <c r="BR115" i="13" s="1"/>
  <c r="BR114" i="13" a="1"/>
  <c r="BR114" i="13" s="1"/>
  <c r="BR120" i="13" a="1"/>
  <c r="BR120" i="13" s="1"/>
  <c r="CL123" i="13" a="1"/>
  <c r="CL123" i="13" s="1"/>
  <c r="CL117" i="13" a="1"/>
  <c r="CL117" i="13" s="1"/>
  <c r="CL116" i="13" a="1"/>
  <c r="CL116" i="13" s="1"/>
  <c r="CL110" i="13" a="1"/>
  <c r="CL110" i="13" s="1"/>
  <c r="CL111" i="13" a="1"/>
  <c r="CL111" i="13" s="1"/>
  <c r="CL113" i="13" a="1"/>
  <c r="CL113" i="13" s="1"/>
  <c r="CL120" i="13" a="1"/>
  <c r="CL120" i="13" s="1"/>
  <c r="CL115" i="13" a="1"/>
  <c r="CL115" i="13" s="1"/>
  <c r="CL126" i="13" a="1"/>
  <c r="CL126" i="13" s="1"/>
  <c r="CL121" i="13" a="1"/>
  <c r="CL121" i="13" s="1"/>
  <c r="CL114" i="13" a="1"/>
  <c r="CL114" i="13" s="1"/>
  <c r="CL112" i="13" a="1"/>
  <c r="CL112" i="13" s="1"/>
  <c r="CL118" i="13" a="1"/>
  <c r="CL118" i="13" s="1"/>
  <c r="CL124" i="13" a="1"/>
  <c r="CL124" i="13" s="1"/>
  <c r="CL125" i="13" a="1"/>
  <c r="CL125" i="13" s="1"/>
  <c r="CL122" i="13" a="1"/>
  <c r="CL122" i="13" s="1"/>
  <c r="CL127" i="13" a="1"/>
  <c r="CL127" i="13" s="1"/>
  <c r="CL119" i="13" a="1"/>
  <c r="CL119" i="13" s="1"/>
  <c r="CL128" i="13" a="1"/>
  <c r="CL128" i="13" s="1"/>
  <c r="BD124" i="13" a="1"/>
  <c r="BD124" i="13" s="1"/>
  <c r="BD120" i="13" a="1"/>
  <c r="BD120" i="13" s="1"/>
  <c r="BD118" i="13" a="1"/>
  <c r="BD118" i="13" s="1"/>
  <c r="BD119" i="13" a="1"/>
  <c r="BD119" i="13" s="1"/>
  <c r="BD117" i="13" a="1"/>
  <c r="BD117" i="13" s="1"/>
  <c r="BD115" i="13" a="1"/>
  <c r="BD115" i="13" s="1"/>
  <c r="BD110" i="13" a="1"/>
  <c r="BD110" i="13" s="1"/>
  <c r="BD116" i="13" a="1"/>
  <c r="BD116" i="13" s="1"/>
  <c r="BD113" i="13" a="1"/>
  <c r="BD113" i="13" s="1"/>
  <c r="BD125" i="13" a="1"/>
  <c r="BD125" i="13" s="1"/>
  <c r="BD122" i="13" a="1"/>
  <c r="BD122" i="13" s="1"/>
  <c r="BD126" i="13" a="1"/>
  <c r="BD126" i="13" s="1"/>
  <c r="BD127" i="13" a="1"/>
  <c r="BD127" i="13" s="1"/>
  <c r="BD114" i="13" a="1"/>
  <c r="BD114" i="13" s="1"/>
  <c r="BD112" i="13" a="1"/>
  <c r="BD112" i="13" s="1"/>
  <c r="BD111" i="13" a="1"/>
  <c r="BD111" i="13" s="1"/>
  <c r="BD121" i="13" a="1"/>
  <c r="BD121" i="13" s="1"/>
  <c r="BD128" i="13" a="1"/>
  <c r="BD128" i="13" s="1"/>
  <c r="BD123" i="13" a="1"/>
  <c r="BD123" i="13" s="1"/>
  <c r="BC111" i="13" a="1"/>
  <c r="BC111" i="13" s="1"/>
  <c r="BC110" i="13" a="1"/>
  <c r="BC110" i="13" s="1"/>
  <c r="BC113" i="13" a="1"/>
  <c r="BC113" i="13" s="1"/>
  <c r="BA112" i="13" a="1"/>
  <c r="BA112" i="13" s="1"/>
  <c r="BA111" i="13" a="1"/>
  <c r="BA111" i="13" s="1"/>
  <c r="BA110" i="13" a="1"/>
  <c r="BA110" i="13" s="1"/>
  <c r="BC112" i="13" a="1"/>
  <c r="BC112" i="13" s="1"/>
  <c r="BA113" i="13" a="1"/>
  <c r="BA113" i="13" s="1"/>
  <c r="BC114" i="13" a="1"/>
  <c r="BC114" i="13" s="1"/>
  <c r="BQ113" i="13" a="1"/>
  <c r="BQ113" i="13" s="1"/>
  <c r="BQ122" i="13" a="1"/>
  <c r="BQ122" i="13" s="1"/>
  <c r="BQ119" i="13" a="1"/>
  <c r="BQ119" i="13" s="1"/>
  <c r="BQ120" i="13" a="1"/>
  <c r="BQ120" i="13" s="1"/>
  <c r="BQ115" i="13" a="1"/>
  <c r="BQ115" i="13" s="1"/>
  <c r="BQ124" i="13" a="1"/>
  <c r="BQ124" i="13" s="1"/>
  <c r="BQ127" i="13" a="1"/>
  <c r="BQ127" i="13" s="1"/>
  <c r="BQ112" i="13" a="1"/>
  <c r="BQ112" i="13" s="1"/>
  <c r="BQ110" i="13" a="1"/>
  <c r="BQ110" i="13" s="1"/>
  <c r="BQ118" i="13" a="1"/>
  <c r="BQ118" i="13" s="1"/>
  <c r="BQ114" i="13" a="1"/>
  <c r="BQ114" i="13" s="1"/>
  <c r="BQ111" i="13" a="1"/>
  <c r="BQ111" i="13" s="1"/>
  <c r="BQ116" i="13" a="1"/>
  <c r="BQ116" i="13" s="1"/>
  <c r="CC116" i="13" s="1"/>
  <c r="BQ123" i="13" a="1"/>
  <c r="BQ123" i="13" s="1"/>
  <c r="BQ121" i="13" a="1"/>
  <c r="BQ121" i="13" s="1"/>
  <c r="BQ125" i="13" a="1"/>
  <c r="BQ125" i="13" s="1"/>
  <c r="BQ126" i="13" a="1"/>
  <c r="BQ126" i="13" s="1"/>
  <c r="BQ117" i="13" a="1"/>
  <c r="BQ117" i="13" s="1"/>
  <c r="BQ128" i="13" a="1"/>
  <c r="BQ128" i="13" s="1"/>
  <c r="CY120" i="13" a="1"/>
  <c r="CY120" i="13" s="1"/>
  <c r="CY122" i="13" a="1"/>
  <c r="CY122" i="13" s="1"/>
  <c r="CY119" i="13" a="1"/>
  <c r="CY119" i="13" s="1"/>
  <c r="CY118" i="13" a="1"/>
  <c r="CY118" i="13" s="1"/>
  <c r="CY115" i="13" a="1"/>
  <c r="CY115" i="13" s="1"/>
  <c r="CY110" i="13" a="1"/>
  <c r="CY110" i="13" s="1"/>
  <c r="CY111" i="13" a="1"/>
  <c r="CY111" i="13" s="1"/>
  <c r="CY124" i="13" a="1"/>
  <c r="CY124" i="13" s="1"/>
  <c r="CY116" i="13" a="1"/>
  <c r="CY116" i="13" s="1"/>
  <c r="CY125" i="13" a="1"/>
  <c r="CY125" i="13" s="1"/>
  <c r="CY117" i="13" a="1"/>
  <c r="CY117" i="13" s="1"/>
  <c r="CY113" i="13" a="1"/>
  <c r="CY113" i="13" s="1"/>
  <c r="CY128" i="13" a="1"/>
  <c r="CY128" i="13" s="1"/>
  <c r="CY121" i="13" a="1"/>
  <c r="CY121" i="13" s="1"/>
  <c r="CY114" i="13" a="1"/>
  <c r="CY114" i="13" s="1"/>
  <c r="CY126" i="13" a="1"/>
  <c r="CY126" i="13" s="1"/>
  <c r="CY123" i="13" a="1"/>
  <c r="CY123" i="13" s="1"/>
  <c r="CY127" i="13" a="1"/>
  <c r="CY127" i="13" s="1"/>
  <c r="CY112" i="13" a="1"/>
  <c r="CY112" i="13" s="1"/>
  <c r="CU121" i="13" a="1"/>
  <c r="CU121" i="13" s="1"/>
  <c r="CU111" i="13" a="1"/>
  <c r="CU111" i="13" s="1"/>
  <c r="CU113" i="13" a="1"/>
  <c r="CU113" i="13" s="1"/>
  <c r="CU112" i="13" a="1"/>
  <c r="CU112" i="13" s="1"/>
  <c r="CU110" i="13" a="1"/>
  <c r="CU110" i="13" s="1"/>
  <c r="CU114" i="13" a="1"/>
  <c r="CU114" i="13" s="1"/>
  <c r="CU126" i="13" a="1"/>
  <c r="CU126" i="13" s="1"/>
  <c r="CU125" i="13" a="1"/>
  <c r="CU125" i="13" s="1"/>
  <c r="CU127" i="13" a="1"/>
  <c r="CU127" i="13" s="1"/>
  <c r="CU116" i="13" a="1"/>
  <c r="CU116" i="13" s="1"/>
  <c r="CU119" i="13" a="1"/>
  <c r="CU119" i="13" s="1"/>
  <c r="CU115" i="13" a="1"/>
  <c r="CU115" i="13" s="1"/>
  <c r="CU124" i="13" a="1"/>
  <c r="CU124" i="13" s="1"/>
  <c r="CU117" i="13" a="1"/>
  <c r="CU117" i="13" s="1"/>
  <c r="CU128" i="13" a="1"/>
  <c r="CU128" i="13" s="1"/>
  <c r="CU118" i="13" a="1"/>
  <c r="CU118" i="13" s="1"/>
  <c r="CU120" i="13" a="1"/>
  <c r="CU120" i="13" s="1"/>
  <c r="CU122" i="13" a="1"/>
  <c r="CU122" i="13" s="1"/>
  <c r="CU123" i="13" a="1"/>
  <c r="CU123" i="13" s="1"/>
  <c r="AZ111" i="13" a="1"/>
  <c r="AZ111" i="13" s="1"/>
  <c r="AZ110" i="13" a="1"/>
  <c r="AZ110" i="13" s="1"/>
  <c r="BB111" i="13" a="1"/>
  <c r="BB111" i="13" s="1"/>
  <c r="BB110" i="13" a="1"/>
  <c r="BB110" i="13" s="1"/>
  <c r="AZ112" i="13" a="1"/>
  <c r="AZ112" i="13" s="1"/>
  <c r="BB112" i="13" a="1"/>
  <c r="BB112" i="13" s="1"/>
  <c r="BB113" i="13" a="1"/>
  <c r="BB113" i="13" s="1"/>
  <c r="AZ113" i="13" a="1"/>
  <c r="AZ113" i="13" s="1"/>
  <c r="CJ126" i="13" a="1"/>
  <c r="CJ126" i="13" s="1"/>
  <c r="CJ123" i="13" a="1"/>
  <c r="CJ123" i="13" s="1"/>
  <c r="CJ121" i="13" a="1"/>
  <c r="CJ121" i="13" s="1"/>
  <c r="CJ111" i="13" a="1"/>
  <c r="CJ111" i="13" s="1"/>
  <c r="CJ110" i="13" a="1"/>
  <c r="CJ110" i="13" s="1"/>
  <c r="CJ113" i="13" a="1"/>
  <c r="CJ113" i="13" s="1"/>
  <c r="CJ122" i="13" a="1"/>
  <c r="CJ122" i="13" s="1"/>
  <c r="CJ119" i="13" a="1"/>
  <c r="CJ119" i="13" s="1"/>
  <c r="CJ118" i="13" a="1"/>
  <c r="CJ118" i="13" s="1"/>
  <c r="CJ115" i="13" a="1"/>
  <c r="CJ115" i="13" s="1"/>
  <c r="CJ124" i="13" a="1"/>
  <c r="CJ124" i="13" s="1"/>
  <c r="CJ127" i="13" a="1"/>
  <c r="CJ127" i="13" s="1"/>
  <c r="CJ120" i="13" a="1"/>
  <c r="CJ120" i="13" s="1"/>
  <c r="CJ117" i="13" a="1"/>
  <c r="CJ117" i="13" s="1"/>
  <c r="CJ125" i="13" a="1"/>
  <c r="CJ125" i="13" s="1"/>
  <c r="CJ128" i="13" a="1"/>
  <c r="CJ128" i="13" s="1"/>
  <c r="CJ114" i="13" a="1"/>
  <c r="CJ114" i="13" s="1"/>
  <c r="CJ112" i="13" a="1"/>
  <c r="CJ112" i="13" s="1"/>
  <c r="CJ116" i="13" a="1"/>
  <c r="CJ116" i="13" s="1"/>
  <c r="AZ114" i="13" a="1"/>
  <c r="AZ114" i="13" s="1"/>
  <c r="BB115" i="13" a="1"/>
  <c r="BB115" i="13" s="1"/>
  <c r="BA115" i="13" a="1"/>
  <c r="BA115" i="13" s="1"/>
  <c r="BC115" i="13" a="1"/>
  <c r="BC115" i="13" s="1"/>
  <c r="K116" i="13"/>
  <c r="AZ115" i="13" a="1"/>
  <c r="AZ115" i="13" s="1"/>
  <c r="BZ292" i="13" a="1"/>
  <c r="BZ292" i="13" s="1"/>
  <c r="CZ72" i="13" a="1"/>
  <c r="CZ72" i="13" s="1"/>
  <c r="CZ80" i="13" a="1"/>
  <c r="CZ80" i="13" s="1"/>
  <c r="CZ85" i="13" a="1"/>
  <c r="CZ85" i="13" s="1"/>
  <c r="CZ78" i="13" a="1"/>
  <c r="CZ78" i="13" s="1"/>
  <c r="CZ90" i="13" a="1"/>
  <c r="CZ90" i="13" s="1"/>
  <c r="BZ310" i="13" a="1"/>
  <c r="BZ310" i="13" s="1"/>
  <c r="BZ295" i="13" a="1"/>
  <c r="BZ295" i="13" s="1"/>
  <c r="BZ309" i="13" a="1"/>
  <c r="BZ309" i="13" s="1"/>
  <c r="BZ294" i="13" a="1"/>
  <c r="BZ294" i="13" s="1"/>
  <c r="CZ87" i="13" a="1"/>
  <c r="CZ87" i="13" s="1"/>
  <c r="CZ79" i="13" a="1"/>
  <c r="CZ79" i="13" s="1"/>
  <c r="BZ297" i="13" a="1"/>
  <c r="BZ297" i="13" s="1"/>
  <c r="BZ308" i="13" a="1"/>
  <c r="BZ308" i="13" s="1"/>
  <c r="BZ304" i="13" a="1"/>
  <c r="BZ304" i="13" s="1"/>
  <c r="BZ306" i="13" a="1"/>
  <c r="BZ306" i="13" s="1"/>
  <c r="BZ298" i="13" a="1"/>
  <c r="BZ298" i="13" s="1"/>
  <c r="CZ73" i="13" a="1"/>
  <c r="CZ73" i="13" s="1"/>
  <c r="CZ76" i="13" a="1"/>
  <c r="CZ76" i="13" s="1"/>
  <c r="CZ75" i="13" a="1"/>
  <c r="CZ75" i="13" s="1"/>
  <c r="CZ86" i="13" a="1"/>
  <c r="CZ86" i="13" s="1"/>
  <c r="CZ74" i="13" a="1"/>
  <c r="CZ74" i="13" s="1"/>
  <c r="CZ81" i="13" a="1"/>
  <c r="CZ81" i="13" s="1"/>
  <c r="BZ299" i="13" a="1"/>
  <c r="BZ299" i="13" s="1"/>
  <c r="BZ301" i="13" a="1"/>
  <c r="BZ301" i="13" s="1"/>
  <c r="BZ303" i="13" a="1"/>
  <c r="BZ303" i="13" s="1"/>
  <c r="CZ77" i="13" a="1"/>
  <c r="CZ77" i="13" s="1"/>
  <c r="BZ300" i="13" a="1"/>
  <c r="BZ300" i="13" s="1"/>
  <c r="BZ307" i="13" a="1"/>
  <c r="BZ307" i="13" s="1"/>
  <c r="BZ296" i="13" a="1"/>
  <c r="BZ296" i="13" s="1"/>
  <c r="BZ302" i="13" a="1"/>
  <c r="BZ302" i="13" s="1"/>
  <c r="CZ89" i="13" a="1"/>
  <c r="CZ89" i="13" s="1"/>
  <c r="CZ84" i="13" a="1"/>
  <c r="CZ84" i="13" s="1"/>
  <c r="BZ293" i="13" a="1"/>
  <c r="BZ293" i="13" s="1"/>
  <c r="BZ305" i="13" a="1"/>
  <c r="BZ305" i="13" s="1"/>
  <c r="CZ83" i="13" a="1"/>
  <c r="CZ83" i="13" s="1"/>
  <c r="CZ88" i="13" a="1"/>
  <c r="CZ88" i="13" s="1"/>
  <c r="CZ82" i="13" a="1"/>
  <c r="CZ82" i="13" s="1"/>
  <c r="BX178" i="13" a="1"/>
  <c r="BX178" i="13" s="1"/>
  <c r="BX129" i="13" a="1"/>
  <c r="BX129" i="13" s="1"/>
  <c r="BX216" i="13" a="1"/>
  <c r="BX216" i="13" s="1"/>
  <c r="BX53" i="13" a="1"/>
  <c r="BX53" i="13" s="1"/>
  <c r="BX148" i="13" a="1"/>
  <c r="BX148" i="13" s="1"/>
  <c r="BX146" i="13" a="1"/>
  <c r="BX146" i="13" s="1"/>
  <c r="BX151" i="13" a="1"/>
  <c r="BX151" i="13" s="1"/>
  <c r="BX196" i="13" a="1"/>
  <c r="BX196" i="13" s="1"/>
  <c r="BX179" i="13" a="1"/>
  <c r="BX179" i="13" s="1"/>
  <c r="BX217" i="13" a="1"/>
  <c r="BX217" i="13" s="1"/>
  <c r="BX223" i="13" a="1"/>
  <c r="BX223" i="13" s="1"/>
  <c r="BX227" i="13" a="1"/>
  <c r="BX227" i="13" s="1"/>
  <c r="BX140" i="13" a="1"/>
  <c r="BX140" i="13" s="1"/>
  <c r="BX229" i="13" a="1"/>
  <c r="BX229" i="13" s="1"/>
  <c r="BX136" i="13" a="1"/>
  <c r="BX136" i="13" s="1"/>
  <c r="BX141" i="13" a="1"/>
  <c r="BX141" i="13" s="1"/>
  <c r="BX226" i="13" a="1"/>
  <c r="BX226" i="13" s="1"/>
  <c r="BX185" i="13" a="1"/>
  <c r="BX185" i="13" s="1"/>
  <c r="BX219" i="13" a="1"/>
  <c r="BX219" i="13" s="1"/>
  <c r="BX144" i="13" a="1"/>
  <c r="BX144" i="13" s="1"/>
  <c r="BX224" i="13" a="1"/>
  <c r="BX224" i="13" s="1"/>
  <c r="BX195" i="13" a="1"/>
  <c r="BX195" i="13" s="1"/>
  <c r="BX149" i="13" a="1"/>
  <c r="BX149" i="13" s="1"/>
  <c r="BX231" i="13" a="1"/>
  <c r="BX231" i="13" s="1"/>
  <c r="BX142" i="13" a="1"/>
  <c r="BX142" i="13" s="1"/>
  <c r="BX152" i="13" a="1"/>
  <c r="BX152" i="13" s="1"/>
  <c r="BX180" i="13" a="1"/>
  <c r="BX180" i="13" s="1"/>
  <c r="BX186" i="13" a="1"/>
  <c r="BX186" i="13" s="1"/>
  <c r="BX192" i="13" a="1"/>
  <c r="BX192" i="13" s="1"/>
  <c r="BX220" i="13" a="1"/>
  <c r="BX220" i="13" s="1"/>
  <c r="BX191" i="13" a="1"/>
  <c r="BX191" i="13" s="1"/>
  <c r="BX145" i="13" a="1"/>
  <c r="BX145" i="13" s="1"/>
  <c r="BX135" i="13" a="1"/>
  <c r="BX135" i="13" s="1"/>
  <c r="BX137" i="13" a="1"/>
  <c r="BX137" i="13" s="1"/>
  <c r="BX150" i="13" a="1"/>
  <c r="BX150" i="13" s="1"/>
  <c r="BX230" i="13" a="1"/>
  <c r="BX230" i="13" s="1"/>
  <c r="BX181" i="13" a="1"/>
  <c r="BX181" i="13" s="1"/>
  <c r="BX187" i="13" a="1"/>
  <c r="BX187" i="13" s="1"/>
  <c r="BX133" i="13" a="1"/>
  <c r="BX133" i="13" s="1"/>
  <c r="BX143" i="13" a="1"/>
  <c r="BX143" i="13" s="1"/>
  <c r="BX147" i="13" a="1"/>
  <c r="BX147" i="13" s="1"/>
  <c r="BX139" i="13" a="1"/>
  <c r="BX139" i="13" s="1"/>
  <c r="BX182" i="13" a="1"/>
  <c r="BX182" i="13" s="1"/>
  <c r="BX222" i="13" a="1"/>
  <c r="BX222" i="13" s="1"/>
  <c r="BX221" i="13" a="1"/>
  <c r="BX221" i="13" s="1"/>
  <c r="BX225" i="13" a="1"/>
  <c r="BX225" i="13" s="1"/>
  <c r="BX131" i="13" a="1"/>
  <c r="BX131" i="13" s="1"/>
  <c r="BX233" i="13" a="1"/>
  <c r="BX233" i="13" s="1"/>
  <c r="BX138" i="13" a="1"/>
  <c r="BX138" i="13" s="1"/>
  <c r="BX134" i="13" a="1"/>
  <c r="BX134" i="13" s="1"/>
  <c r="BX184" i="13" a="1"/>
  <c r="BX184" i="13" s="1"/>
  <c r="BX188" i="13" a="1"/>
  <c r="BX188" i="13" s="1"/>
  <c r="BX228" i="13" a="1"/>
  <c r="BX228" i="13" s="1"/>
  <c r="BX232" i="13" a="1"/>
  <c r="BX232" i="13" s="1"/>
  <c r="BX183" i="13" a="1"/>
  <c r="BX183" i="13" s="1"/>
  <c r="BX190" i="13" a="1"/>
  <c r="BX190" i="13" s="1"/>
  <c r="BX194" i="13" a="1"/>
  <c r="BX194" i="13" s="1"/>
  <c r="BX234" i="13" a="1"/>
  <c r="BX234" i="13" s="1"/>
  <c r="BX193" i="13" a="1"/>
  <c r="BX193" i="13" s="1"/>
  <c r="BX130" i="13" a="1"/>
  <c r="BX130" i="13" s="1"/>
  <c r="BX218" i="13" a="1"/>
  <c r="BX218" i="13" s="1"/>
  <c r="BX189" i="13" a="1"/>
  <c r="BX189" i="13" s="1"/>
  <c r="BX132" i="13" a="1"/>
  <c r="BX132" i="13" s="1"/>
  <c r="CM72" i="13" a="1"/>
  <c r="CM72" i="13" s="1"/>
  <c r="BM292" i="13" a="1"/>
  <c r="BM292" i="13" s="1"/>
  <c r="BM308" i="13" a="1"/>
  <c r="BM308" i="13" s="1"/>
  <c r="BM293" i="13" a="1"/>
  <c r="BM293" i="13" s="1"/>
  <c r="BM299" i="13" a="1"/>
  <c r="BM299" i="13" s="1"/>
  <c r="BM296" i="13" a="1"/>
  <c r="BM296" i="13" s="1"/>
  <c r="BM304" i="13" a="1"/>
  <c r="BM304" i="13" s="1"/>
  <c r="CM87" i="13" a="1"/>
  <c r="CM87" i="13" s="1"/>
  <c r="BM303" i="13" a="1"/>
  <c r="BM303" i="13" s="1"/>
  <c r="BM301" i="13" a="1"/>
  <c r="BM301" i="13" s="1"/>
  <c r="BM309" i="13" a="1"/>
  <c r="BM309" i="13" s="1"/>
  <c r="CM73" i="13" a="1"/>
  <c r="CM73" i="13" s="1"/>
  <c r="CM78" i="13" a="1"/>
  <c r="CM78" i="13" s="1"/>
  <c r="CM75" i="13" a="1"/>
  <c r="CM75" i="13" s="1"/>
  <c r="CM85" i="13" a="1"/>
  <c r="CM85" i="13" s="1"/>
  <c r="BM294" i="13" a="1"/>
  <c r="BM294" i="13" s="1"/>
  <c r="BM298" i="13" a="1"/>
  <c r="BM298" i="13" s="1"/>
  <c r="CM82" i="13" a="1"/>
  <c r="CM82" i="13" s="1"/>
  <c r="CM77" i="13" a="1"/>
  <c r="CM77" i="13" s="1"/>
  <c r="CM90" i="13" a="1"/>
  <c r="CM90" i="13" s="1"/>
  <c r="CM86" i="13" a="1"/>
  <c r="CM86" i="13" s="1"/>
  <c r="CM84" i="13" a="1"/>
  <c r="CM84" i="13" s="1"/>
  <c r="CM80" i="13" a="1"/>
  <c r="CM80" i="13" s="1"/>
  <c r="CM83" i="13" a="1"/>
  <c r="CM83" i="13" s="1"/>
  <c r="BM295" i="13" a="1"/>
  <c r="BM295" i="13" s="1"/>
  <c r="BM307" i="13" a="1"/>
  <c r="BM307" i="13" s="1"/>
  <c r="BM302" i="13" a="1"/>
  <c r="BM302" i="13" s="1"/>
  <c r="BM306" i="13" a="1"/>
  <c r="BM306" i="13" s="1"/>
  <c r="CM76" i="13" a="1"/>
  <c r="CM76" i="13" s="1"/>
  <c r="CM81" i="13" a="1"/>
  <c r="CM81" i="13" s="1"/>
  <c r="BM310" i="13" a="1"/>
  <c r="BM310" i="13" s="1"/>
  <c r="CM88" i="13" a="1"/>
  <c r="CM88" i="13" s="1"/>
  <c r="CM89" i="13" a="1"/>
  <c r="CM89" i="13" s="1"/>
  <c r="BM300" i="13" a="1"/>
  <c r="BM300" i="13" s="1"/>
  <c r="BM297" i="13" a="1"/>
  <c r="BM297" i="13" s="1"/>
  <c r="BM305" i="13" a="1"/>
  <c r="BM305" i="13" s="1"/>
  <c r="CM74" i="13" a="1"/>
  <c r="CM74" i="13" s="1"/>
  <c r="CM79" i="13" a="1"/>
  <c r="CM79" i="13" s="1"/>
  <c r="BK129" i="13" a="1"/>
  <c r="BK129" i="13" s="1"/>
  <c r="BK178" i="13" a="1"/>
  <c r="BK178" i="13" s="1"/>
  <c r="BK216" i="13" a="1"/>
  <c r="BK216" i="13" s="1"/>
  <c r="BK53" i="13" a="1"/>
  <c r="BK53" i="13" s="1"/>
  <c r="BK148" i="13" a="1"/>
  <c r="BK148" i="13" s="1"/>
  <c r="BK152" i="13" a="1"/>
  <c r="BK152" i="13" s="1"/>
  <c r="BK189" i="13" a="1"/>
  <c r="BK189" i="13" s="1"/>
  <c r="BK219" i="13" a="1"/>
  <c r="BK219" i="13" s="1"/>
  <c r="BK227" i="13" a="1"/>
  <c r="BK227" i="13" s="1"/>
  <c r="BK136" i="13" a="1"/>
  <c r="BK136" i="13" s="1"/>
  <c r="BK130" i="13" a="1"/>
  <c r="BK130" i="13" s="1"/>
  <c r="BK147" i="13" a="1"/>
  <c r="BK147" i="13" s="1"/>
  <c r="BK139" i="13" a="1"/>
  <c r="BK139" i="13" s="1"/>
  <c r="BK137" i="13" a="1"/>
  <c r="BK137" i="13" s="1"/>
  <c r="BK134" i="13" a="1"/>
  <c r="BK134" i="13" s="1"/>
  <c r="BK184" i="13" a="1"/>
  <c r="BK184" i="13" s="1"/>
  <c r="BK188" i="13" a="1"/>
  <c r="BK188" i="13" s="1"/>
  <c r="BK218" i="13" a="1"/>
  <c r="BK218" i="13" s="1"/>
  <c r="BK180" i="13" a="1"/>
  <c r="BK180" i="13" s="1"/>
  <c r="BK196" i="13" a="1"/>
  <c r="BK196" i="13" s="1"/>
  <c r="BK222" i="13" a="1"/>
  <c r="BK222" i="13" s="1"/>
  <c r="BK230" i="13" a="1"/>
  <c r="BK230" i="13" s="1"/>
  <c r="BK234" i="13" a="1"/>
  <c r="BK234" i="13" s="1"/>
  <c r="BK185" i="13" a="1"/>
  <c r="BK185" i="13" s="1"/>
  <c r="BK138" i="13" a="1"/>
  <c r="BK138" i="13" s="1"/>
  <c r="BK143" i="13" a="1"/>
  <c r="BK143" i="13" s="1"/>
  <c r="BK226" i="13" a="1"/>
  <c r="BK226" i="13" s="1"/>
  <c r="BK149" i="13" a="1"/>
  <c r="BK149" i="13" s="1"/>
  <c r="BK181" i="13" a="1"/>
  <c r="BK181" i="13" s="1"/>
  <c r="BK193" i="13" a="1"/>
  <c r="BK193" i="13" s="1"/>
  <c r="BK223" i="13" a="1"/>
  <c r="BK223" i="13" s="1"/>
  <c r="BK231" i="13" a="1"/>
  <c r="BK231" i="13" s="1"/>
  <c r="BK179" i="13" a="1"/>
  <c r="BK179" i="13" s="1"/>
  <c r="BK183" i="13" a="1"/>
  <c r="BK183" i="13" s="1"/>
  <c r="BK191" i="13" a="1"/>
  <c r="BK191" i="13" s="1"/>
  <c r="BK221" i="13" a="1"/>
  <c r="BK221" i="13" s="1"/>
  <c r="BK229" i="13" a="1"/>
  <c r="BK229" i="13" s="1"/>
  <c r="BK233" i="13" a="1"/>
  <c r="BK233" i="13" s="1"/>
  <c r="BK144" i="13" a="1"/>
  <c r="BK144" i="13" s="1"/>
  <c r="BK141" i="13" a="1"/>
  <c r="BK141" i="13" s="1"/>
  <c r="BK146" i="13" a="1"/>
  <c r="BK146" i="13" s="1"/>
  <c r="BK135" i="13" a="1"/>
  <c r="BK135" i="13" s="1"/>
  <c r="BK151" i="13" a="1"/>
  <c r="BK151" i="13" s="1"/>
  <c r="BK192" i="13" a="1"/>
  <c r="BK192" i="13" s="1"/>
  <c r="BK131" i="13" a="1"/>
  <c r="BK131" i="13" s="1"/>
  <c r="BK150" i="13" a="1"/>
  <c r="BK150" i="13" s="1"/>
  <c r="BK182" i="13" a="1"/>
  <c r="BK182" i="13" s="1"/>
  <c r="BK190" i="13" a="1"/>
  <c r="BK190" i="13" s="1"/>
  <c r="BK220" i="13" a="1"/>
  <c r="BK220" i="13" s="1"/>
  <c r="BK228" i="13" a="1"/>
  <c r="BK228" i="13" s="1"/>
  <c r="BK217" i="13" a="1"/>
  <c r="BK217" i="13" s="1"/>
  <c r="BK225" i="13" a="1"/>
  <c r="BK225" i="13" s="1"/>
  <c r="BK133" i="13" a="1"/>
  <c r="BK133" i="13" s="1"/>
  <c r="BK132" i="13" a="1"/>
  <c r="BK132" i="13" s="1"/>
  <c r="BK194" i="13" a="1"/>
  <c r="BK194" i="13" s="1"/>
  <c r="BK224" i="13" a="1"/>
  <c r="BK224" i="13" s="1"/>
  <c r="BK232" i="13" a="1"/>
  <c r="BK232" i="13" s="1"/>
  <c r="BK187" i="13" a="1"/>
  <c r="BK187" i="13" s="1"/>
  <c r="BK145" i="13" a="1"/>
  <c r="BK145" i="13" s="1"/>
  <c r="BK140" i="13" a="1"/>
  <c r="BK140" i="13" s="1"/>
  <c r="BK186" i="13" a="1"/>
  <c r="BK186" i="13" s="1"/>
  <c r="BK195" i="13" a="1"/>
  <c r="BK195" i="13" s="1"/>
  <c r="BK142" i="13" a="1"/>
  <c r="BK142" i="13" s="1"/>
  <c r="CC105" i="10" a="1"/>
  <c r="CC105" i="10" s="1"/>
  <c r="CC110" i="10" a="1"/>
  <c r="CC110" i="10" s="1"/>
  <c r="CC106" i="10" a="1"/>
  <c r="CC106" i="10" s="1"/>
  <c r="CC121" i="10" a="1"/>
  <c r="CC121" i="10" s="1"/>
  <c r="CC113" i="10" a="1"/>
  <c r="CC113" i="10" s="1"/>
  <c r="CC119" i="10" a="1"/>
  <c r="CC119" i="10" s="1"/>
  <c r="CC114" i="10" a="1"/>
  <c r="CC114" i="10" s="1"/>
  <c r="CC109" i="10" a="1"/>
  <c r="CC109" i="10" s="1"/>
  <c r="CC111" i="10" a="1"/>
  <c r="CC111" i="10" s="1"/>
  <c r="CC116" i="10" a="1"/>
  <c r="CC116" i="10" s="1"/>
  <c r="CC112" i="10" a="1"/>
  <c r="CC112" i="10" s="1"/>
  <c r="CC108" i="10" a="1"/>
  <c r="CC108" i="10" s="1"/>
  <c r="CC118" i="10" a="1"/>
  <c r="CC118" i="10" s="1"/>
  <c r="CC123" i="10" a="1"/>
  <c r="CC123" i="10" s="1"/>
  <c r="CC115" i="10" a="1"/>
  <c r="CC115" i="10" s="1"/>
  <c r="CC120" i="10" a="1"/>
  <c r="CC120" i="10" s="1"/>
  <c r="CC117" i="10" a="1"/>
  <c r="CC117" i="10" s="1"/>
  <c r="CC107" i="10" a="1"/>
  <c r="CC107" i="10" s="1"/>
  <c r="CC122" i="10" a="1"/>
  <c r="CC122" i="10" s="1"/>
  <c r="CM105" i="10" a="1"/>
  <c r="CM105" i="10" s="1"/>
  <c r="CM106" i="10" a="1"/>
  <c r="CM106" i="10" s="1"/>
  <c r="CM123" i="10" a="1"/>
  <c r="CM123" i="10" s="1"/>
  <c r="CM119" i="10" a="1"/>
  <c r="CM119" i="10" s="1"/>
  <c r="CM122" i="10" a="1"/>
  <c r="CM122" i="10" s="1"/>
  <c r="CM113" i="10" a="1"/>
  <c r="CM113" i="10" s="1"/>
  <c r="CM121" i="10" a="1"/>
  <c r="CM121" i="10" s="1"/>
  <c r="CM108" i="10" a="1"/>
  <c r="CM108" i="10" s="1"/>
  <c r="CM107" i="10" a="1"/>
  <c r="CM107" i="10" s="1"/>
  <c r="CM118" i="10" a="1"/>
  <c r="CM118" i="10" s="1"/>
  <c r="CM112" i="10" a="1"/>
  <c r="CM112" i="10" s="1"/>
  <c r="CM111" i="10" a="1"/>
  <c r="CM111" i="10" s="1"/>
  <c r="CM115" i="10" a="1"/>
  <c r="CM115" i="10" s="1"/>
  <c r="CM117" i="10" a="1"/>
  <c r="CM117" i="10" s="1"/>
  <c r="CM110" i="10" a="1"/>
  <c r="CM110" i="10" s="1"/>
  <c r="CM114" i="10" a="1"/>
  <c r="CM114" i="10" s="1"/>
  <c r="CM116" i="10" a="1"/>
  <c r="CM116" i="10" s="1"/>
  <c r="CM120" i="10" a="1"/>
  <c r="CM120" i="10" s="1"/>
  <c r="CM109" i="10" a="1"/>
  <c r="CM109" i="10" s="1"/>
  <c r="BB105" i="10" a="1"/>
  <c r="BB105" i="10" s="1"/>
  <c r="BB117" i="10" a="1"/>
  <c r="BB117" i="10" s="1"/>
  <c r="BB113" i="10" a="1"/>
  <c r="BB113" i="10" s="1"/>
  <c r="BB121" i="10" a="1"/>
  <c r="BB121" i="10" s="1"/>
  <c r="BB123" i="10" a="1"/>
  <c r="BB123" i="10" s="1"/>
  <c r="BB115" i="10" a="1"/>
  <c r="BB115" i="10" s="1"/>
  <c r="BB114" i="10" a="1"/>
  <c r="BB114" i="10" s="1"/>
  <c r="BB120" i="10" a="1"/>
  <c r="BB120" i="10" s="1"/>
  <c r="BB110" i="10" a="1"/>
  <c r="BB110" i="10" s="1"/>
  <c r="BB108" i="10" a="1"/>
  <c r="BB108" i="10" s="1"/>
  <c r="BB111" i="10" a="1"/>
  <c r="BB111" i="10" s="1"/>
  <c r="BB106" i="10" a="1"/>
  <c r="BB106" i="10" s="1"/>
  <c r="BB116" i="10" a="1"/>
  <c r="BB116" i="10" s="1"/>
  <c r="BB122" i="10" a="1"/>
  <c r="BB122" i="10" s="1"/>
  <c r="BB118" i="10" a="1"/>
  <c r="BB118" i="10" s="1"/>
  <c r="BB119" i="10" a="1"/>
  <c r="BB119" i="10" s="1"/>
  <c r="BB107" i="10" a="1"/>
  <c r="BB107" i="10" s="1"/>
  <c r="BB112" i="10" a="1"/>
  <c r="BB112" i="10" s="1"/>
  <c r="BB109" i="10" a="1"/>
  <c r="BB109" i="10" s="1"/>
  <c r="CO105" i="10" a="1"/>
  <c r="CO105" i="10" s="1"/>
  <c r="CO113" i="10" a="1"/>
  <c r="CO113" i="10" s="1"/>
  <c r="CO119" i="10" a="1"/>
  <c r="CO119" i="10" s="1"/>
  <c r="CO112" i="10" a="1"/>
  <c r="CO112" i="10" s="1"/>
  <c r="CO114" i="10" a="1"/>
  <c r="CO114" i="10" s="1"/>
  <c r="CO108" i="10" a="1"/>
  <c r="CO108" i="10" s="1"/>
  <c r="CO121" i="10" a="1"/>
  <c r="CO121" i="10" s="1"/>
  <c r="CO123" i="10" a="1"/>
  <c r="CO123" i="10" s="1"/>
  <c r="CO118" i="10" a="1"/>
  <c r="CO118" i="10" s="1"/>
  <c r="CO122" i="10" a="1"/>
  <c r="CO122" i="10" s="1"/>
  <c r="CO120" i="10" a="1"/>
  <c r="CO120" i="10" s="1"/>
  <c r="CO106" i="10" a="1"/>
  <c r="CO106" i="10" s="1"/>
  <c r="CO107" i="10" a="1"/>
  <c r="CO107" i="10" s="1"/>
  <c r="CO110" i="10" a="1"/>
  <c r="CO110" i="10" s="1"/>
  <c r="CO109" i="10" a="1"/>
  <c r="CO109" i="10" s="1"/>
  <c r="CO116" i="10" a="1"/>
  <c r="CO116" i="10" s="1"/>
  <c r="CO117" i="10" a="1"/>
  <c r="CO117" i="10" s="1"/>
  <c r="CO111" i="10" a="1"/>
  <c r="CO111" i="10" s="1"/>
  <c r="CO115" i="10" a="1"/>
  <c r="CO115" i="10" s="1"/>
  <c r="BN105" i="10" a="1"/>
  <c r="BN105" i="10" s="1"/>
  <c r="BN113" i="10" a="1"/>
  <c r="BN113" i="10" s="1"/>
  <c r="BN115" i="10" a="1"/>
  <c r="BN115" i="10" s="1"/>
  <c r="BN111" i="10" a="1"/>
  <c r="BN111" i="10" s="1"/>
  <c r="BN110" i="10" a="1"/>
  <c r="BN110" i="10" s="1"/>
  <c r="BN117" i="10" a="1"/>
  <c r="BN117" i="10" s="1"/>
  <c r="BN106" i="10" a="1"/>
  <c r="BN106" i="10" s="1"/>
  <c r="BN118" i="10" a="1"/>
  <c r="BN118" i="10" s="1"/>
  <c r="BN122" i="10" a="1"/>
  <c r="BN122" i="10" s="1"/>
  <c r="BN119" i="10" a="1"/>
  <c r="BN119" i="10" s="1"/>
  <c r="BN107" i="10" a="1"/>
  <c r="BN107" i="10" s="1"/>
  <c r="BN114" i="10" a="1"/>
  <c r="BN114" i="10" s="1"/>
  <c r="BN108" i="10" a="1"/>
  <c r="BN108" i="10" s="1"/>
  <c r="BN120" i="10" a="1"/>
  <c r="BN120" i="10" s="1"/>
  <c r="BN121" i="10" a="1"/>
  <c r="BN121" i="10" s="1"/>
  <c r="BN116" i="10" a="1"/>
  <c r="BN116" i="10" s="1"/>
  <c r="BN109" i="10" a="1"/>
  <c r="BN109" i="10" s="1"/>
  <c r="BN123" i="10" a="1"/>
  <c r="BN123" i="10" s="1"/>
  <c r="BN112" i="10" a="1"/>
  <c r="BN112" i="10" s="1"/>
  <c r="CA105" i="10" a="1"/>
  <c r="CA105" i="10" s="1"/>
  <c r="CA110" i="10" a="1"/>
  <c r="CA110" i="10" s="1"/>
  <c r="CA117" i="10" a="1"/>
  <c r="CA117" i="10" s="1"/>
  <c r="CA118" i="10" a="1"/>
  <c r="CA118" i="10" s="1"/>
  <c r="CA108" i="10" a="1"/>
  <c r="CA108" i="10" s="1"/>
  <c r="CA115" i="10" a="1"/>
  <c r="CA115" i="10" s="1"/>
  <c r="CA114" i="10" a="1"/>
  <c r="CA114" i="10" s="1"/>
  <c r="CA113" i="10" a="1"/>
  <c r="CA113" i="10" s="1"/>
  <c r="CA122" i="10" a="1"/>
  <c r="CA122" i="10" s="1"/>
  <c r="CA112" i="10" a="1"/>
  <c r="CA112" i="10" s="1"/>
  <c r="CA119" i="10" a="1"/>
  <c r="CA119" i="10" s="1"/>
  <c r="CA123" i="10" a="1"/>
  <c r="CA123" i="10" s="1"/>
  <c r="CA116" i="10" a="1"/>
  <c r="CA116" i="10" s="1"/>
  <c r="CA120" i="10" a="1"/>
  <c r="CA120" i="10" s="1"/>
  <c r="CA111" i="10" a="1"/>
  <c r="CA111" i="10" s="1"/>
  <c r="CA109" i="10" a="1"/>
  <c r="CA109" i="10" s="1"/>
  <c r="CA107" i="10" a="1"/>
  <c r="CA107" i="10" s="1"/>
  <c r="CA106" i="10" a="1"/>
  <c r="CA106" i="10" s="1"/>
  <c r="CA121" i="10" a="1"/>
  <c r="CA121" i="10" s="1"/>
  <c r="BO117" i="10" a="1"/>
  <c r="BO117" i="10" s="1"/>
  <c r="BO113" i="10" a="1"/>
  <c r="BO113" i="10" s="1"/>
  <c r="BO122" i="10" a="1"/>
  <c r="BO122" i="10" s="1"/>
  <c r="BO118" i="10" a="1"/>
  <c r="BO118" i="10" s="1"/>
  <c r="BO116" i="10" a="1"/>
  <c r="BO116" i="10" s="1"/>
  <c r="BO110" i="10" a="1"/>
  <c r="BO110" i="10" s="1"/>
  <c r="BO115" i="10" a="1"/>
  <c r="BO115" i="10" s="1"/>
  <c r="BO109" i="10" a="1"/>
  <c r="BO109" i="10" s="1"/>
  <c r="BO105" i="10" a="1"/>
  <c r="BO105" i="10" s="1"/>
  <c r="BO108" i="10" a="1"/>
  <c r="BO108" i="10" s="1"/>
  <c r="BO111" i="10" a="1"/>
  <c r="BO111" i="10" s="1"/>
  <c r="BO112" i="10" a="1"/>
  <c r="BO112" i="10" s="1"/>
  <c r="BO114" i="10" a="1"/>
  <c r="BO114" i="10" s="1"/>
  <c r="BO107" i="10" a="1"/>
  <c r="BO107" i="10" s="1"/>
  <c r="BO106" i="10" a="1"/>
  <c r="BO106" i="10" s="1"/>
  <c r="BO123" i="10" a="1"/>
  <c r="BO123" i="10" s="1"/>
  <c r="BO119" i="10" a="1"/>
  <c r="BO119" i="10" s="1"/>
  <c r="BO121" i="10" a="1"/>
  <c r="BO121" i="10" s="1"/>
  <c r="BO120" i="10" a="1"/>
  <c r="BO120" i="10" s="1"/>
  <c r="BJ120" i="10" a="1"/>
  <c r="BJ120" i="10" s="1"/>
  <c r="BJ121" i="10" a="1"/>
  <c r="BJ121" i="10" s="1"/>
  <c r="BJ117" i="10" a="1"/>
  <c r="BJ117" i="10" s="1"/>
  <c r="BJ119" i="10" a="1"/>
  <c r="BJ119" i="10" s="1"/>
  <c r="BJ118" i="10" a="1"/>
  <c r="BJ118" i="10" s="1"/>
  <c r="BJ108" i="10" a="1"/>
  <c r="BJ108" i="10" s="1"/>
  <c r="BJ114" i="10" a="1"/>
  <c r="BJ114" i="10" s="1"/>
  <c r="BJ111" i="10" a="1"/>
  <c r="BJ111" i="10" s="1"/>
  <c r="BJ109" i="10" a="1"/>
  <c r="BJ109" i="10" s="1"/>
  <c r="BJ105" i="10" a="1"/>
  <c r="BJ105" i="10" s="1"/>
  <c r="BJ115" i="10" a="1"/>
  <c r="BJ115" i="10" s="1"/>
  <c r="BJ107" i="10" a="1"/>
  <c r="BJ107" i="10" s="1"/>
  <c r="BJ123" i="10" a="1"/>
  <c r="BJ123" i="10" s="1"/>
  <c r="BJ106" i="10" a="1"/>
  <c r="BJ106" i="10" s="1"/>
  <c r="BJ113" i="10" a="1"/>
  <c r="BJ113" i="10" s="1"/>
  <c r="BJ122" i="10" a="1"/>
  <c r="BJ122" i="10" s="1"/>
  <c r="BJ112" i="10" a="1"/>
  <c r="BJ112" i="10" s="1"/>
  <c r="BJ116" i="10" a="1"/>
  <c r="BJ116" i="10" s="1"/>
  <c r="BJ110" i="10" a="1"/>
  <c r="BJ110" i="10" s="1"/>
  <c r="BZ121" i="10" a="1"/>
  <c r="BZ121" i="10" s="1"/>
  <c r="BZ119" i="10" a="1"/>
  <c r="BZ119" i="10" s="1"/>
  <c r="BZ117" i="10" a="1"/>
  <c r="BZ117" i="10" s="1"/>
  <c r="BZ111" i="10" a="1"/>
  <c r="BZ111" i="10" s="1"/>
  <c r="BZ120" i="10" a="1"/>
  <c r="BZ120" i="10" s="1"/>
  <c r="BZ113" i="10" a="1"/>
  <c r="BZ113" i="10" s="1"/>
  <c r="BZ108" i="10" a="1"/>
  <c r="BZ108" i="10" s="1"/>
  <c r="BZ105" i="10" a="1"/>
  <c r="BZ105" i="10" s="1"/>
  <c r="BZ110" i="10" a="1"/>
  <c r="BZ110" i="10" s="1"/>
  <c r="BZ106" i="10" a="1"/>
  <c r="BZ106" i="10" s="1"/>
  <c r="BZ112" i="10" a="1"/>
  <c r="BZ112" i="10" s="1"/>
  <c r="BZ109" i="10" a="1"/>
  <c r="BZ109" i="10" s="1"/>
  <c r="BZ122" i="10" a="1"/>
  <c r="BZ122" i="10" s="1"/>
  <c r="BZ116" i="10" a="1"/>
  <c r="BZ116" i="10" s="1"/>
  <c r="BZ115" i="10" a="1"/>
  <c r="BZ115" i="10" s="1"/>
  <c r="BZ118" i="10" a="1"/>
  <c r="BZ118" i="10" s="1"/>
  <c r="BZ107" i="10" a="1"/>
  <c r="BZ107" i="10" s="1"/>
  <c r="BZ123" i="10" a="1"/>
  <c r="BZ123" i="10" s="1"/>
  <c r="BZ114" i="10" a="1"/>
  <c r="BZ114" i="10" s="1"/>
  <c r="BG112" i="10" a="1"/>
  <c r="BG112" i="10" s="1"/>
  <c r="BG111" i="10" a="1"/>
  <c r="BG111" i="10" s="1"/>
  <c r="BG115" i="10" a="1"/>
  <c r="BG115" i="10" s="1"/>
  <c r="BG110" i="10" a="1"/>
  <c r="BG110" i="10" s="1"/>
  <c r="BG108" i="10" a="1"/>
  <c r="BG108" i="10" s="1"/>
  <c r="BG105" i="10" a="1"/>
  <c r="BG105" i="10" s="1"/>
  <c r="BG106" i="10" a="1"/>
  <c r="BG106" i="10" s="1"/>
  <c r="BG123" i="10" a="1"/>
  <c r="BG123" i="10" s="1"/>
  <c r="BG122" i="10" a="1"/>
  <c r="BG122" i="10" s="1"/>
  <c r="BG117" i="10" a="1"/>
  <c r="BG117" i="10" s="1"/>
  <c r="BG118" i="10" a="1"/>
  <c r="BG118" i="10" s="1"/>
  <c r="BG107" i="10" a="1"/>
  <c r="BG107" i="10" s="1"/>
  <c r="BG114" i="10" a="1"/>
  <c r="BG114" i="10" s="1"/>
  <c r="BG109" i="10" a="1"/>
  <c r="BG109" i="10" s="1"/>
  <c r="BG116" i="10" a="1"/>
  <c r="BG116" i="10" s="1"/>
  <c r="BG120" i="10" a="1"/>
  <c r="BG120" i="10" s="1"/>
  <c r="BG113" i="10" a="1"/>
  <c r="BG113" i="10" s="1"/>
  <c r="BG119" i="10" a="1"/>
  <c r="BG119" i="10" s="1"/>
  <c r="BG121" i="10" a="1"/>
  <c r="BG121" i="10" s="1"/>
  <c r="BQ117" i="10" a="1"/>
  <c r="BQ117" i="10" s="1"/>
  <c r="BQ111" i="10" a="1"/>
  <c r="BQ111" i="10" s="1"/>
  <c r="BQ114" i="10" a="1"/>
  <c r="BQ114" i="10" s="1"/>
  <c r="BQ110" i="10" a="1"/>
  <c r="BQ110" i="10" s="1"/>
  <c r="BQ105" i="10" a="1"/>
  <c r="BQ105" i="10" s="1"/>
  <c r="BQ112" i="10" a="1"/>
  <c r="BQ112" i="10" s="1"/>
  <c r="BQ107" i="10" a="1"/>
  <c r="BQ107" i="10" s="1"/>
  <c r="BQ115" i="10" a="1"/>
  <c r="BQ115" i="10" s="1"/>
  <c r="BQ113" i="10" a="1"/>
  <c r="BQ113" i="10" s="1"/>
  <c r="BQ123" i="10" a="1"/>
  <c r="BQ123" i="10" s="1"/>
  <c r="BQ119" i="10" a="1"/>
  <c r="BQ119" i="10" s="1"/>
  <c r="BQ122" i="10" a="1"/>
  <c r="BQ122" i="10" s="1"/>
  <c r="BQ121" i="10" a="1"/>
  <c r="BQ121" i="10" s="1"/>
  <c r="BQ120" i="10" a="1"/>
  <c r="BQ120" i="10" s="1"/>
  <c r="BQ109" i="10" a="1"/>
  <c r="BQ109" i="10" s="1"/>
  <c r="BQ108" i="10" a="1"/>
  <c r="BQ108" i="10" s="1"/>
  <c r="BQ106" i="10" a="1"/>
  <c r="BQ106" i="10" s="1"/>
  <c r="BQ118" i="10" a="1"/>
  <c r="BQ118" i="10" s="1"/>
  <c r="BQ116" i="10" a="1"/>
  <c r="BQ116" i="10" s="1"/>
  <c r="BE120" i="10" a="1"/>
  <c r="BE120" i="10" s="1"/>
  <c r="BE117" i="10" a="1"/>
  <c r="BE117" i="10" s="1"/>
  <c r="BE114" i="10" a="1"/>
  <c r="BE114" i="10" s="1"/>
  <c r="BE107" i="10" a="1"/>
  <c r="BE107" i="10" s="1"/>
  <c r="BE105" i="10" a="1"/>
  <c r="BE105" i="10" s="1"/>
  <c r="BE106" i="10" a="1"/>
  <c r="BE106" i="10" s="1"/>
  <c r="BE121" i="10" a="1"/>
  <c r="BE121" i="10" s="1"/>
  <c r="BE115" i="10" a="1"/>
  <c r="BE115" i="10" s="1"/>
  <c r="BE111" i="10" a="1"/>
  <c r="BE111" i="10" s="1"/>
  <c r="BE122" i="10" a="1"/>
  <c r="BE122" i="10" s="1"/>
  <c r="BE113" i="10" a="1"/>
  <c r="BE113" i="10" s="1"/>
  <c r="BE116" i="10" a="1"/>
  <c r="BE116" i="10" s="1"/>
  <c r="BE112" i="10" a="1"/>
  <c r="BE112" i="10" s="1"/>
  <c r="BE123" i="10" a="1"/>
  <c r="BE123" i="10" s="1"/>
  <c r="BE109" i="10" a="1"/>
  <c r="BE109" i="10" s="1"/>
  <c r="BE108" i="10" a="1"/>
  <c r="BE108" i="10" s="1"/>
  <c r="BE110" i="10" a="1"/>
  <c r="BE110" i="10" s="1"/>
  <c r="BE118" i="10" a="1"/>
  <c r="BE118" i="10" s="1"/>
  <c r="BE119" i="10" a="1"/>
  <c r="BE119" i="10" s="1"/>
  <c r="CK116" i="10" a="1"/>
  <c r="CK116" i="10" s="1"/>
  <c r="CK105" i="10" a="1"/>
  <c r="CK105" i="10" s="1"/>
  <c r="CK110" i="10" a="1"/>
  <c r="CK110" i="10" s="1"/>
  <c r="CK109" i="10" a="1"/>
  <c r="CK109" i="10" s="1"/>
  <c r="CK112" i="10" a="1"/>
  <c r="CK112" i="10" s="1"/>
  <c r="CK121" i="10" a="1"/>
  <c r="CK121" i="10" s="1"/>
  <c r="CK122" i="10" a="1"/>
  <c r="CK122" i="10" s="1"/>
  <c r="CK113" i="10" a="1"/>
  <c r="CK113" i="10" s="1"/>
  <c r="CK106" i="10" a="1"/>
  <c r="CK106" i="10" s="1"/>
  <c r="CK118" i="10" a="1"/>
  <c r="CK118" i="10" s="1"/>
  <c r="CK119" i="10" a="1"/>
  <c r="CK119" i="10" s="1"/>
  <c r="CK120" i="10" a="1"/>
  <c r="CK120" i="10" s="1"/>
  <c r="CK107" i="10" a="1"/>
  <c r="CK107" i="10" s="1"/>
  <c r="CK111" i="10" a="1"/>
  <c r="CK111" i="10" s="1"/>
  <c r="CK114" i="10" a="1"/>
  <c r="CK114" i="10" s="1"/>
  <c r="CK117" i="10" a="1"/>
  <c r="CK117" i="10" s="1"/>
  <c r="CK123" i="10" a="1"/>
  <c r="CK123" i="10" s="1"/>
  <c r="CK108" i="10" a="1"/>
  <c r="CK108" i="10" s="1"/>
  <c r="CK115" i="10" a="1"/>
  <c r="CK115" i="10" s="1"/>
  <c r="BV121" i="10" a="1"/>
  <c r="BV121" i="10" s="1"/>
  <c r="BV117" i="10" a="1"/>
  <c r="BV117" i="10" s="1"/>
  <c r="BV114" i="10" a="1"/>
  <c r="BV114" i="10" s="1"/>
  <c r="BV108" i="10" a="1"/>
  <c r="BV108" i="10" s="1"/>
  <c r="BV113" i="10" a="1"/>
  <c r="BV113" i="10" s="1"/>
  <c r="BV111" i="10" a="1"/>
  <c r="BV111" i="10" s="1"/>
  <c r="BV112" i="10" a="1"/>
  <c r="BV112" i="10" s="1"/>
  <c r="BV109" i="10" a="1"/>
  <c r="BV109" i="10" s="1"/>
  <c r="BV105" i="10" a="1"/>
  <c r="BV105" i="10" s="1"/>
  <c r="BV106" i="10" a="1"/>
  <c r="BV106" i="10" s="1"/>
  <c r="BV110" i="10" a="1"/>
  <c r="BV110" i="10" s="1"/>
  <c r="BV115" i="10" a="1"/>
  <c r="BV115" i="10" s="1"/>
  <c r="BV120" i="10" a="1"/>
  <c r="BV120" i="10" s="1"/>
  <c r="BV118" i="10" a="1"/>
  <c r="BV118" i="10" s="1"/>
  <c r="BV123" i="10" a="1"/>
  <c r="BV123" i="10" s="1"/>
  <c r="BV116" i="10" a="1"/>
  <c r="BV116" i="10" s="1"/>
  <c r="BV107" i="10" a="1"/>
  <c r="BV107" i="10" s="1"/>
  <c r="BV119" i="10" a="1"/>
  <c r="BV119" i="10" s="1"/>
  <c r="BV122" i="10" a="1"/>
  <c r="BV122" i="10" s="1"/>
  <c r="CL120" i="10" a="1"/>
  <c r="CL120" i="10" s="1"/>
  <c r="CL111" i="10" a="1"/>
  <c r="CL111" i="10" s="1"/>
  <c r="CL108" i="10" a="1"/>
  <c r="CL108" i="10" s="1"/>
  <c r="CL110" i="10" a="1"/>
  <c r="CL110" i="10" s="1"/>
  <c r="CL105" i="10" a="1"/>
  <c r="CL105" i="10" s="1"/>
  <c r="CL117" i="10" a="1"/>
  <c r="CL117" i="10" s="1"/>
  <c r="CL119" i="10" a="1"/>
  <c r="CL119" i="10" s="1"/>
  <c r="CL106" i="10" a="1"/>
  <c r="CL106" i="10" s="1"/>
  <c r="CL112" i="10" a="1"/>
  <c r="CL112" i="10" s="1"/>
  <c r="CL118" i="10" a="1"/>
  <c r="CL118" i="10" s="1"/>
  <c r="CL114" i="10" a="1"/>
  <c r="CL114" i="10" s="1"/>
  <c r="CL116" i="10" a="1"/>
  <c r="CL116" i="10" s="1"/>
  <c r="CL115" i="10" a="1"/>
  <c r="CL115" i="10" s="1"/>
  <c r="CL107" i="10" a="1"/>
  <c r="CL107" i="10" s="1"/>
  <c r="CL122" i="10" a="1"/>
  <c r="CL122" i="10" s="1"/>
  <c r="CL121" i="10" a="1"/>
  <c r="CL121" i="10" s="1"/>
  <c r="CL123" i="10" a="1"/>
  <c r="CL123" i="10" s="1"/>
  <c r="CL109" i="10" a="1"/>
  <c r="CL109" i="10" s="1"/>
  <c r="CL113" i="10" a="1"/>
  <c r="CL113" i="10" s="1"/>
  <c r="BS122" i="10" a="1"/>
  <c r="BS122" i="10" s="1"/>
  <c r="BS115" i="10" a="1"/>
  <c r="BS115" i="10" s="1"/>
  <c r="BS110" i="10" a="1"/>
  <c r="BS110" i="10" s="1"/>
  <c r="BS106" i="10" a="1"/>
  <c r="BS106" i="10" s="1"/>
  <c r="BS116" i="10" a="1"/>
  <c r="BS116" i="10" s="1"/>
  <c r="BS105" i="10" a="1"/>
  <c r="BS105" i="10" s="1"/>
  <c r="BS114" i="10" a="1"/>
  <c r="BS114" i="10" s="1"/>
  <c r="BS113" i="10" a="1"/>
  <c r="BS113" i="10" s="1"/>
  <c r="BS121" i="10" a="1"/>
  <c r="BS121" i="10" s="1"/>
  <c r="BS111" i="10" a="1"/>
  <c r="BS111" i="10" s="1"/>
  <c r="BS117" i="10" a="1"/>
  <c r="BS117" i="10" s="1"/>
  <c r="BS112" i="10" a="1"/>
  <c r="BS112" i="10" s="1"/>
  <c r="BS119" i="10" a="1"/>
  <c r="BS119" i="10" s="1"/>
  <c r="BS107" i="10" a="1"/>
  <c r="BS107" i="10" s="1"/>
  <c r="BS120" i="10" a="1"/>
  <c r="BS120" i="10" s="1"/>
  <c r="BS118" i="10" a="1"/>
  <c r="BS118" i="10" s="1"/>
  <c r="BS123" i="10" a="1"/>
  <c r="BS123" i="10" s="1"/>
  <c r="BS109" i="10" a="1"/>
  <c r="BS109" i="10" s="1"/>
  <c r="BS108" i="10" a="1"/>
  <c r="BS108" i="10" s="1"/>
  <c r="BY116" i="10" a="1"/>
  <c r="BY116" i="10" s="1"/>
  <c r="BY117" i="10" a="1"/>
  <c r="BY117" i="10" s="1"/>
  <c r="BY110" i="10" a="1"/>
  <c r="BY110" i="10" s="1"/>
  <c r="BY112" i="10" a="1"/>
  <c r="BY112" i="10" s="1"/>
  <c r="BY106" i="10" a="1"/>
  <c r="BY106" i="10" s="1"/>
  <c r="BY105" i="10" a="1"/>
  <c r="BY105" i="10" s="1"/>
  <c r="BY107" i="10" a="1"/>
  <c r="BY107" i="10" s="1"/>
  <c r="BY115" i="10" a="1"/>
  <c r="BY115" i="10" s="1"/>
  <c r="BY119" i="10" a="1"/>
  <c r="BY119" i="10" s="1"/>
  <c r="BY122" i="10" a="1"/>
  <c r="BY122" i="10" s="1"/>
  <c r="BY108" i="10" a="1"/>
  <c r="BY108" i="10" s="1"/>
  <c r="BY114" i="10" a="1"/>
  <c r="BY114" i="10" s="1"/>
  <c r="BY120" i="10" a="1"/>
  <c r="BY120" i="10" s="1"/>
  <c r="BY118" i="10" a="1"/>
  <c r="BY118" i="10" s="1"/>
  <c r="BY111" i="10" a="1"/>
  <c r="BY111" i="10" s="1"/>
  <c r="BY113" i="10" a="1"/>
  <c r="BY113" i="10" s="1"/>
  <c r="BY123" i="10" a="1"/>
  <c r="BY123" i="10" s="1"/>
  <c r="BY109" i="10" a="1"/>
  <c r="BY109" i="10" s="1"/>
  <c r="BY121" i="10" a="1"/>
  <c r="BY121" i="10" s="1"/>
  <c r="CD121" i="10" a="1"/>
  <c r="CD121" i="10" s="1"/>
  <c r="CD119" i="10" a="1"/>
  <c r="CD119" i="10" s="1"/>
  <c r="CD118" i="10" a="1"/>
  <c r="CD118" i="10" s="1"/>
  <c r="CD114" i="10" a="1"/>
  <c r="CD114" i="10" s="1"/>
  <c r="CD105" i="10" a="1"/>
  <c r="CD105" i="10" s="1"/>
  <c r="CD106" i="10" a="1"/>
  <c r="CD106" i="10" s="1"/>
  <c r="CD108" i="10" a="1"/>
  <c r="CD108" i="10" s="1"/>
  <c r="CD107" i="10" a="1"/>
  <c r="CD107" i="10" s="1"/>
  <c r="CD111" i="10" a="1"/>
  <c r="CD111" i="10" s="1"/>
  <c r="CD110" i="10" a="1"/>
  <c r="CD110" i="10" s="1"/>
  <c r="CD109" i="10" a="1"/>
  <c r="CD109" i="10" s="1"/>
  <c r="CD112" i="10" a="1"/>
  <c r="CD112" i="10" s="1"/>
  <c r="CD120" i="10" a="1"/>
  <c r="CD120" i="10" s="1"/>
  <c r="CD113" i="10" a="1"/>
  <c r="CD113" i="10" s="1"/>
  <c r="CD116" i="10" a="1"/>
  <c r="CD116" i="10" s="1"/>
  <c r="CD115" i="10" a="1"/>
  <c r="CD115" i="10" s="1"/>
  <c r="CD122" i="10" a="1"/>
  <c r="CD122" i="10" s="1"/>
  <c r="CD117" i="10" a="1"/>
  <c r="CD117" i="10" s="1"/>
  <c r="CD123" i="10" a="1"/>
  <c r="CD123" i="10" s="1"/>
  <c r="AW122" i="10" a="1"/>
  <c r="AW122" i="10" s="1"/>
  <c r="AY121" i="10" a="1"/>
  <c r="AY121" i="10" s="1"/>
  <c r="AY122" i="10" a="1"/>
  <c r="AY122" i="10" s="1"/>
  <c r="AW121" i="10" a="1"/>
  <c r="AW121" i="10" s="1"/>
  <c r="AY118" i="10" a="1"/>
  <c r="AY118" i="10" s="1"/>
  <c r="AW116" i="10" a="1"/>
  <c r="AW116" i="10" s="1"/>
  <c r="AY119" i="10" a="1"/>
  <c r="AY119" i="10" s="1"/>
  <c r="AY120" i="10" a="1"/>
  <c r="AY120" i="10" s="1"/>
  <c r="AW117" i="10" a="1"/>
  <c r="AW117" i="10" s="1"/>
  <c r="AW119" i="10" a="1"/>
  <c r="AW119" i="10" s="1"/>
  <c r="AW118" i="10" a="1"/>
  <c r="AW118" i="10" s="1"/>
  <c r="AW120" i="10" a="1"/>
  <c r="AW120" i="10" s="1"/>
  <c r="AY116" i="10" a="1"/>
  <c r="AY116" i="10" s="1"/>
  <c r="AW111" i="10" a="1"/>
  <c r="AW111" i="10" s="1"/>
  <c r="AW113" i="10" a="1"/>
  <c r="AW113" i="10" s="1"/>
  <c r="AY115" i="10" a="1"/>
  <c r="AY115" i="10" s="1"/>
  <c r="AW112" i="10" a="1"/>
  <c r="AW112" i="10" s="1"/>
  <c r="AW110" i="10" a="1"/>
  <c r="AW110" i="10" s="1"/>
  <c r="AY114" i="10" a="1"/>
  <c r="AY114" i="10" s="1"/>
  <c r="AW114" i="10" a="1"/>
  <c r="AW114" i="10" s="1"/>
  <c r="AY112" i="10" a="1"/>
  <c r="AY112" i="10" s="1"/>
  <c r="AY111" i="10" a="1"/>
  <c r="AY111" i="10" s="1"/>
  <c r="AW109" i="10" a="1"/>
  <c r="AW109" i="10" s="1"/>
  <c r="AY110" i="10" a="1"/>
  <c r="AY110" i="10" s="1"/>
  <c r="AY105" i="10" a="1"/>
  <c r="AY105" i="10" s="1"/>
  <c r="AY108" i="10" a="1"/>
  <c r="AY108" i="10" s="1"/>
  <c r="AY106" i="10" a="1"/>
  <c r="AY106" i="10" s="1"/>
  <c r="AW108" i="10" a="1"/>
  <c r="AW108" i="10" s="1"/>
  <c r="AY107" i="10" a="1"/>
  <c r="AY107" i="10" s="1"/>
  <c r="AW105" i="10" a="1"/>
  <c r="AW105" i="10" s="1"/>
  <c r="AW106" i="10" a="1"/>
  <c r="AW106" i="10" s="1"/>
  <c r="AW107" i="10" a="1"/>
  <c r="AW107" i="10" s="1"/>
  <c r="AY113" i="10" a="1"/>
  <c r="AY113" i="10" s="1"/>
  <c r="AY109" i="10" a="1"/>
  <c r="AY109" i="10" s="1"/>
  <c r="AW115" i="10" a="1"/>
  <c r="AW115" i="10" s="1"/>
  <c r="AW123" i="10" a="1"/>
  <c r="AW123" i="10" s="1"/>
  <c r="AY117" i="10" a="1"/>
  <c r="AY117" i="10" s="1"/>
  <c r="AY123" i="10" a="1"/>
  <c r="AY123" i="10" s="1"/>
  <c r="BK119" i="10" a="1"/>
  <c r="BK119" i="10" s="1"/>
  <c r="BK118" i="10" a="1"/>
  <c r="BK118" i="10" s="1"/>
  <c r="BK109" i="10" a="1"/>
  <c r="BK109" i="10" s="1"/>
  <c r="BK105" i="10" a="1"/>
  <c r="BK105" i="10" s="1"/>
  <c r="BK108" i="10" a="1"/>
  <c r="BK108" i="10" s="1"/>
  <c r="BK110" i="10" a="1"/>
  <c r="BK110" i="10" s="1"/>
  <c r="BK120" i="10" a="1"/>
  <c r="BK120" i="10" s="1"/>
  <c r="BK117" i="10" a="1"/>
  <c r="BK117" i="10" s="1"/>
  <c r="BK107" i="10" a="1"/>
  <c r="BK107" i="10" s="1"/>
  <c r="BK111" i="10" a="1"/>
  <c r="BK111" i="10" s="1"/>
  <c r="BK123" i="10" a="1"/>
  <c r="BK123" i="10" s="1"/>
  <c r="BK122" i="10" a="1"/>
  <c r="BK122" i="10" s="1"/>
  <c r="BK116" i="10" a="1"/>
  <c r="BK116" i="10" s="1"/>
  <c r="BK106" i="10" a="1"/>
  <c r="BK106" i="10" s="1"/>
  <c r="BK113" i="10" a="1"/>
  <c r="BK113" i="10" s="1"/>
  <c r="BK115" i="10" a="1"/>
  <c r="BK115" i="10" s="1"/>
  <c r="BK121" i="10" a="1"/>
  <c r="BK121" i="10" s="1"/>
  <c r="BK114" i="10" a="1"/>
  <c r="BK114" i="10" s="1"/>
  <c r="BK112" i="10" a="1"/>
  <c r="BK112" i="10" s="1"/>
  <c r="BC118" i="10" a="1"/>
  <c r="BC118" i="10" s="1"/>
  <c r="BC119" i="10" a="1"/>
  <c r="BC119" i="10" s="1"/>
  <c r="BC120" i="10" a="1"/>
  <c r="BC120" i="10" s="1"/>
  <c r="BC105" i="10" a="1"/>
  <c r="BC105" i="10" s="1"/>
  <c r="BC110" i="10" a="1"/>
  <c r="BC110" i="10" s="1"/>
  <c r="BC106" i="10" a="1"/>
  <c r="BC106" i="10" s="1"/>
  <c r="BC111" i="10" a="1"/>
  <c r="BC111" i="10" s="1"/>
  <c r="BC108" i="10" a="1"/>
  <c r="BC108" i="10" s="1"/>
  <c r="BC123" i="10" a="1"/>
  <c r="BC123" i="10" s="1"/>
  <c r="BC122" i="10" a="1"/>
  <c r="BC122" i="10" s="1"/>
  <c r="BC116" i="10" a="1"/>
  <c r="BC116" i="10" s="1"/>
  <c r="BC109" i="10" a="1"/>
  <c r="BC109" i="10" s="1"/>
  <c r="BC113" i="10" a="1"/>
  <c r="BC113" i="10" s="1"/>
  <c r="BC114" i="10" a="1"/>
  <c r="BC114" i="10" s="1"/>
  <c r="BC112" i="10" a="1"/>
  <c r="BC112" i="10" s="1"/>
  <c r="BC115" i="10" a="1"/>
  <c r="BC115" i="10" s="1"/>
  <c r="BC107" i="10" a="1"/>
  <c r="BC107" i="10" s="1"/>
  <c r="BC121" i="10" a="1"/>
  <c r="BC121" i="10" s="1"/>
  <c r="BC117" i="10" a="1"/>
  <c r="BC117" i="10" s="1"/>
  <c r="BW122" i="10" a="1"/>
  <c r="BW122" i="10" s="1"/>
  <c r="BW113" i="10" a="1"/>
  <c r="BW113" i="10" s="1"/>
  <c r="BW118" i="10" a="1"/>
  <c r="BW118" i="10" s="1"/>
  <c r="BW115" i="10" a="1"/>
  <c r="BW115" i="10" s="1"/>
  <c r="BW116" i="10" a="1"/>
  <c r="BW116" i="10" s="1"/>
  <c r="BW109" i="10" a="1"/>
  <c r="BW109" i="10" s="1"/>
  <c r="BW112" i="10" a="1"/>
  <c r="BW112" i="10" s="1"/>
  <c r="BW105" i="10" a="1"/>
  <c r="BW105" i="10" s="1"/>
  <c r="BW111" i="10" a="1"/>
  <c r="BW111" i="10" s="1"/>
  <c r="BW110" i="10" a="1"/>
  <c r="BW110" i="10" s="1"/>
  <c r="BW120" i="10" a="1"/>
  <c r="BW120" i="10" s="1"/>
  <c r="BW108" i="10" a="1"/>
  <c r="BW108" i="10" s="1"/>
  <c r="BW119" i="10" a="1"/>
  <c r="BW119" i="10" s="1"/>
  <c r="BW114" i="10" a="1"/>
  <c r="BW114" i="10" s="1"/>
  <c r="BW107" i="10" a="1"/>
  <c r="BW107" i="10" s="1"/>
  <c r="BW117" i="10" a="1"/>
  <c r="BW117" i="10" s="1"/>
  <c r="BW121" i="10" a="1"/>
  <c r="BW121" i="10" s="1"/>
  <c r="BW106" i="10" a="1"/>
  <c r="BW106" i="10" s="1"/>
  <c r="BW123" i="10" a="1"/>
  <c r="BW123" i="10" s="1"/>
  <c r="AZ121" i="10" a="1"/>
  <c r="AZ121" i="10" s="1"/>
  <c r="AX122" i="10" a="1"/>
  <c r="AX122" i="10" s="1"/>
  <c r="AZ119" i="10" a="1"/>
  <c r="AZ119" i="10" s="1"/>
  <c r="AZ118" i="10" a="1"/>
  <c r="AZ118" i="10" s="1"/>
  <c r="AX117" i="10" a="1"/>
  <c r="AX117" i="10" s="1"/>
  <c r="AZ120" i="10" a="1"/>
  <c r="AZ120" i="10" s="1"/>
  <c r="AX119" i="10" a="1"/>
  <c r="AX119" i="10" s="1"/>
  <c r="AX118" i="10" a="1"/>
  <c r="AX118" i="10" s="1"/>
  <c r="AX120" i="10" a="1"/>
  <c r="AX120" i="10" s="1"/>
  <c r="AZ117" i="10" a="1"/>
  <c r="AZ117" i="10" s="1"/>
  <c r="AZ115" i="10" a="1"/>
  <c r="AZ115" i="10" s="1"/>
  <c r="AX114" i="10" a="1"/>
  <c r="AX114" i="10" s="1"/>
  <c r="AX121" i="10" a="1"/>
  <c r="AX121" i="10" s="1"/>
  <c r="AX115" i="10" a="1"/>
  <c r="AX115" i="10" s="1"/>
  <c r="AZ113" i="10" a="1"/>
  <c r="AZ113" i="10" s="1"/>
  <c r="AZ116" i="10" a="1"/>
  <c r="AZ116" i="10" s="1"/>
  <c r="AX108" i="10" a="1"/>
  <c r="AX108" i="10" s="1"/>
  <c r="AZ111" i="10" a="1"/>
  <c r="AZ111" i="10" s="1"/>
  <c r="AX109" i="10" a="1"/>
  <c r="AX109" i="10" s="1"/>
  <c r="AX113" i="10" a="1"/>
  <c r="AX113" i="10" s="1"/>
  <c r="AX111" i="10" a="1"/>
  <c r="AX111" i="10" s="1"/>
  <c r="AZ108" i="10" a="1"/>
  <c r="AZ108" i="10" s="1"/>
  <c r="AZ106" i="10" a="1"/>
  <c r="AZ106" i="10" s="1"/>
  <c r="AZ109" i="10" a="1"/>
  <c r="AZ109" i="10" s="1"/>
  <c r="AZ107" i="10" a="1"/>
  <c r="AZ107" i="10" s="1"/>
  <c r="AX105" i="10" a="1"/>
  <c r="AX105" i="10" s="1"/>
  <c r="AX106" i="10" a="1"/>
  <c r="AX106" i="10" s="1"/>
  <c r="AZ110" i="10" a="1"/>
  <c r="AZ110" i="10" s="1"/>
  <c r="AX107" i="10" a="1"/>
  <c r="AX107" i="10" s="1"/>
  <c r="AZ105" i="10" a="1"/>
  <c r="AZ105" i="10" s="1"/>
  <c r="AZ114" i="10" a="1"/>
  <c r="AZ114" i="10" s="1"/>
  <c r="AX110" i="10" a="1"/>
  <c r="AX110" i="10" s="1"/>
  <c r="AZ112" i="10" a="1"/>
  <c r="AZ112" i="10" s="1"/>
  <c r="AZ123" i="10" a="1"/>
  <c r="AZ123" i="10" s="1"/>
  <c r="AX123" i="10" a="1"/>
  <c r="AX123" i="10" s="1"/>
  <c r="AX112" i="10" a="1"/>
  <c r="AX112" i="10" s="1"/>
  <c r="AZ122" i="10" a="1"/>
  <c r="AZ122" i="10" s="1"/>
  <c r="AX116" i="10" a="1"/>
  <c r="AX116" i="10" s="1"/>
  <c r="CP113" i="10" a="1"/>
  <c r="CP113" i="10" s="1"/>
  <c r="CP116" i="10" a="1"/>
  <c r="CP116" i="10" s="1"/>
  <c r="CP105" i="10" a="1"/>
  <c r="CP105" i="10" s="1"/>
  <c r="CP119" i="10" a="1"/>
  <c r="CP119" i="10" s="1"/>
  <c r="CP118" i="10" a="1"/>
  <c r="CP118" i="10" s="1"/>
  <c r="CP120" i="10" a="1"/>
  <c r="CP120" i="10" s="1"/>
  <c r="CP121" i="10" a="1"/>
  <c r="CP121" i="10" s="1"/>
  <c r="CP111" i="10" a="1"/>
  <c r="CP111" i="10" s="1"/>
  <c r="CP110" i="10" a="1"/>
  <c r="CP110" i="10" s="1"/>
  <c r="CP114" i="10" a="1"/>
  <c r="CP114" i="10" s="1"/>
  <c r="CP108" i="10" a="1"/>
  <c r="CP108" i="10" s="1"/>
  <c r="CP107" i="10" a="1"/>
  <c r="CP107" i="10" s="1"/>
  <c r="CP112" i="10" a="1"/>
  <c r="CP112" i="10" s="1"/>
  <c r="CP117" i="10" a="1"/>
  <c r="CP117" i="10" s="1"/>
  <c r="CP109" i="10" a="1"/>
  <c r="CP109" i="10" s="1"/>
  <c r="CP106" i="10" a="1"/>
  <c r="CP106" i="10" s="1"/>
  <c r="CP115" i="10" a="1"/>
  <c r="CP115" i="10" s="1"/>
  <c r="CP123" i="10" a="1"/>
  <c r="CP123" i="10" s="1"/>
  <c r="CP122" i="10" a="1"/>
  <c r="CP122" i="10" s="1"/>
  <c r="CA33" i="10" a="1"/>
  <c r="CA33" i="10" s="1"/>
  <c r="CB38" i="10" a="1"/>
  <c r="CB38" i="10" s="1"/>
  <c r="CA41" i="10" a="1"/>
  <c r="CA41" i="10" s="1"/>
  <c r="BQ226" i="10" a="1"/>
  <c r="BQ226" i="10" s="1"/>
  <c r="CB30" i="10" a="1"/>
  <c r="CB30" i="10" s="1"/>
  <c r="CB33" i="10" a="1"/>
  <c r="CB33" i="10" s="1"/>
  <c r="CA36" i="10" a="1"/>
  <c r="CA36" i="10" s="1"/>
  <c r="CA44" i="10" a="1"/>
  <c r="CA44" i="10" s="1"/>
  <c r="CA70" i="10" a="1"/>
  <c r="CA70" i="10" s="1"/>
  <c r="CA78" i="10" a="1"/>
  <c r="CA78" i="10" s="1"/>
  <c r="CH36" i="10" a="1"/>
  <c r="CH36" i="10" s="1"/>
  <c r="CE45" i="10" a="1"/>
  <c r="CE45" i="10" s="1"/>
  <c r="CH44" i="10" a="1"/>
  <c r="CH44" i="10" s="1"/>
  <c r="CE40" i="10" a="1"/>
  <c r="CE40" i="10" s="1"/>
  <c r="CE74" i="10" a="1"/>
  <c r="CE74" i="10" s="1"/>
  <c r="CE82" i="10" a="1"/>
  <c r="CE82" i="10" s="1"/>
  <c r="CE37" i="10" a="1"/>
  <c r="CE37" i="10" s="1"/>
  <c r="CE32" i="10" a="1"/>
  <c r="CE32" i="10" s="1"/>
  <c r="BW53" i="13" a="1"/>
  <c r="BW53" i="13" s="1"/>
  <c r="CC53" i="13" s="1"/>
  <c r="BW197" i="13" a="1"/>
  <c r="BW197" i="13" s="1"/>
  <c r="CC197" i="13" s="1"/>
  <c r="CW72" i="13" a="1"/>
  <c r="CW72" i="13" s="1"/>
  <c r="CW91" i="13" a="1"/>
  <c r="CW91" i="13" s="1"/>
  <c r="BW129" i="13" a="1"/>
  <c r="BW129" i="13" s="1"/>
  <c r="BW151" i="13" a="1"/>
  <c r="BW151" i="13" s="1"/>
  <c r="BW148" i="13" a="1"/>
  <c r="BW148" i="13" s="1"/>
  <c r="BW149" i="13" a="1"/>
  <c r="BW149" i="13" s="1"/>
  <c r="BW152" i="13" a="1"/>
  <c r="BW152" i="13" s="1"/>
  <c r="BW150" i="13" a="1"/>
  <c r="BW150" i="13" s="1"/>
  <c r="BW199" i="13" a="1"/>
  <c r="BW199" i="13" s="1"/>
  <c r="CC199" i="13" s="1"/>
  <c r="BW223" i="13" a="1"/>
  <c r="BW223" i="13" s="1"/>
  <c r="BW186" i="13" a="1"/>
  <c r="BW186" i="13" s="1"/>
  <c r="BW194" i="13" a="1"/>
  <c r="BW194" i="13" s="1"/>
  <c r="BW179" i="13" a="1"/>
  <c r="BW179" i="13" s="1"/>
  <c r="BW187" i="13" a="1"/>
  <c r="BW187" i="13" s="1"/>
  <c r="BW208" i="13" a="1"/>
  <c r="BW208" i="13" s="1"/>
  <c r="CC208" i="13" s="1"/>
  <c r="BW221" i="13" a="1"/>
  <c r="BW221" i="13" s="1"/>
  <c r="BW229" i="13" a="1"/>
  <c r="BW229" i="13" s="1"/>
  <c r="BW147" i="13" a="1"/>
  <c r="BW147" i="13" s="1"/>
  <c r="BW134" i="13" a="1"/>
  <c r="BW134" i="13" s="1"/>
  <c r="BW184" i="13" a="1"/>
  <c r="BW184" i="13" s="1"/>
  <c r="BW196" i="13" a="1"/>
  <c r="BW196" i="13" s="1"/>
  <c r="BW234" i="13" a="1"/>
  <c r="BW234" i="13" s="1"/>
  <c r="BW195" i="13" a="1"/>
  <c r="BW195" i="13" s="1"/>
  <c r="BW200" i="13" a="1"/>
  <c r="BW200" i="13" s="1"/>
  <c r="CC200" i="13" s="1"/>
  <c r="BW204" i="13" a="1"/>
  <c r="BW204" i="13" s="1"/>
  <c r="CC204" i="13" s="1"/>
  <c r="BW233" i="13" a="1"/>
  <c r="BW233" i="13" s="1"/>
  <c r="BW180" i="13" a="1"/>
  <c r="BW180" i="13" s="1"/>
  <c r="BW188" i="13" a="1"/>
  <c r="BW188" i="13" s="1"/>
  <c r="BW205" i="13" a="1"/>
  <c r="BW205" i="13" s="1"/>
  <c r="CC205" i="13" s="1"/>
  <c r="BW213" i="13" a="1"/>
  <c r="BW213" i="13" s="1"/>
  <c r="CC213" i="13" s="1"/>
  <c r="BW218" i="13" a="1"/>
  <c r="BW218" i="13" s="1"/>
  <c r="BW226" i="13" a="1"/>
  <c r="BW226" i="13" s="1"/>
  <c r="BW191" i="13" a="1"/>
  <c r="BW191" i="13" s="1"/>
  <c r="BW212" i="13" a="1"/>
  <c r="BW212" i="13" s="1"/>
  <c r="CC212" i="13" s="1"/>
  <c r="BW192" i="13" a="1"/>
  <c r="BW192" i="13" s="1"/>
  <c r="BW201" i="13" a="1"/>
  <c r="BW201" i="13" s="1"/>
  <c r="CC201" i="13" s="1"/>
  <c r="BW183" i="13" a="1"/>
  <c r="BW183" i="13" s="1"/>
  <c r="BW217" i="13" a="1"/>
  <c r="BW217" i="13" s="1"/>
  <c r="BW225" i="13" a="1"/>
  <c r="BW225" i="13" s="1"/>
  <c r="BW145" i="13" a="1"/>
  <c r="BW145" i="13" s="1"/>
  <c r="BW209" i="13" a="1"/>
  <c r="BW209" i="13" s="1"/>
  <c r="CC209" i="13" s="1"/>
  <c r="BW222" i="13" a="1"/>
  <c r="BW222" i="13" s="1"/>
  <c r="BW230" i="13" a="1"/>
  <c r="BW230" i="13" s="1"/>
  <c r="BW185" i="13" a="1"/>
  <c r="BW185" i="13" s="1"/>
  <c r="BW193" i="13" a="1"/>
  <c r="BW193" i="13" s="1"/>
  <c r="BW198" i="13" a="1"/>
  <c r="BW198" i="13" s="1"/>
  <c r="CC198" i="13" s="1"/>
  <c r="BW206" i="13" a="1"/>
  <c r="BW206" i="13" s="1"/>
  <c r="CC206" i="13" s="1"/>
  <c r="BW210" i="13" a="1"/>
  <c r="BW210" i="13" s="1"/>
  <c r="CC210" i="13" s="1"/>
  <c r="BW182" i="13" a="1"/>
  <c r="BW182" i="13" s="1"/>
  <c r="BW190" i="13" a="1"/>
  <c r="BW190" i="13" s="1"/>
  <c r="BW203" i="13" a="1"/>
  <c r="BW203" i="13" s="1"/>
  <c r="CC203" i="13" s="1"/>
  <c r="BW224" i="13" a="1"/>
  <c r="BW224" i="13" s="1"/>
  <c r="BW181" i="13" a="1"/>
  <c r="BW181" i="13" s="1"/>
  <c r="BW189" i="13" a="1"/>
  <c r="BW189" i="13" s="1"/>
  <c r="BW202" i="13" a="1"/>
  <c r="BW202" i="13" s="1"/>
  <c r="CC202" i="13" s="1"/>
  <c r="BW214" i="13" a="1"/>
  <c r="BW214" i="13" s="1"/>
  <c r="CC214" i="13" s="1"/>
  <c r="BW219" i="13" a="1"/>
  <c r="BW219" i="13" s="1"/>
  <c r="BW227" i="13" a="1"/>
  <c r="BW227" i="13" s="1"/>
  <c r="BW143" i="13" a="1"/>
  <c r="BW143" i="13" s="1"/>
  <c r="BW207" i="13" a="1"/>
  <c r="BW207" i="13" s="1"/>
  <c r="CC207" i="13" s="1"/>
  <c r="BW211" i="13" a="1"/>
  <c r="BW211" i="13" s="1"/>
  <c r="CC211" i="13" s="1"/>
  <c r="BW215" i="13" a="1"/>
  <c r="BW215" i="13" s="1"/>
  <c r="CC215" i="13" s="1"/>
  <c r="BW220" i="13" a="1"/>
  <c r="BW220" i="13" s="1"/>
  <c r="BW228" i="13" a="1"/>
  <c r="BW228" i="13" s="1"/>
  <c r="BW232" i="13" a="1"/>
  <c r="BW232" i="13" s="1"/>
  <c r="BW231" i="13" a="1"/>
  <c r="BW231" i="13" s="1"/>
  <c r="CW81" i="13" a="1"/>
  <c r="CW81" i="13" s="1"/>
  <c r="CW101" i="13" a="1"/>
  <c r="CW101" i="13" s="1"/>
  <c r="CW103" i="13" a="1"/>
  <c r="CW103" i="13" s="1"/>
  <c r="BW133" i="13" a="1"/>
  <c r="BW133" i="13" s="1"/>
  <c r="CW85" i="13" a="1"/>
  <c r="CW85" i="13" s="1"/>
  <c r="CW95" i="13" a="1"/>
  <c r="CW95" i="13" s="1"/>
  <c r="CW82" i="13" a="1"/>
  <c r="CW82" i="13" s="1"/>
  <c r="CW78" i="13" a="1"/>
  <c r="CW78" i="13" s="1"/>
  <c r="CW83" i="13" a="1"/>
  <c r="CW83" i="13" s="1"/>
  <c r="CW98" i="13" a="1"/>
  <c r="CW98" i="13" s="1"/>
  <c r="CW84" i="13" a="1"/>
  <c r="CW84" i="13" s="1"/>
  <c r="BW142" i="13" a="1"/>
  <c r="BW142" i="13" s="1"/>
  <c r="CW87" i="13" a="1"/>
  <c r="CW87" i="13" s="1"/>
  <c r="CW75" i="13" a="1"/>
  <c r="CW75" i="13" s="1"/>
  <c r="CW109" i="13" a="1"/>
  <c r="CW109" i="13" s="1"/>
  <c r="CW73" i="13" a="1"/>
  <c r="CW73" i="13" s="1"/>
  <c r="BW130" i="13" a="1"/>
  <c r="BW130" i="13" s="1"/>
  <c r="BW138" i="13" a="1"/>
  <c r="BW138" i="13" s="1"/>
  <c r="BW137" i="13" a="1"/>
  <c r="BW137" i="13" s="1"/>
  <c r="CW79" i="13" a="1"/>
  <c r="CW79" i="13" s="1"/>
  <c r="CW99" i="13" a="1"/>
  <c r="CW99" i="13" s="1"/>
  <c r="CW96" i="13" a="1"/>
  <c r="CW96" i="13" s="1"/>
  <c r="CW92" i="13" a="1"/>
  <c r="CW92" i="13" s="1"/>
  <c r="CW93" i="13" a="1"/>
  <c r="CW93" i="13" s="1"/>
  <c r="CW97" i="13" a="1"/>
  <c r="CW97" i="13" s="1"/>
  <c r="BW141" i="13" a="1"/>
  <c r="BW141" i="13" s="1"/>
  <c r="CW102" i="13" a="1"/>
  <c r="CW102" i="13" s="1"/>
  <c r="BW144" i="13" a="1"/>
  <c r="BW144" i="13" s="1"/>
  <c r="BW131" i="13" a="1"/>
  <c r="BW131" i="13" s="1"/>
  <c r="BW139" i="13" a="1"/>
  <c r="BW139" i="13" s="1"/>
  <c r="CW80" i="13" a="1"/>
  <c r="CW80" i="13" s="1"/>
  <c r="CW104" i="13" a="1"/>
  <c r="CW104" i="13" s="1"/>
  <c r="BW132" i="13" a="1"/>
  <c r="BW132" i="13" s="1"/>
  <c r="CW76" i="13" a="1"/>
  <c r="CW76" i="13" s="1"/>
  <c r="CW108" i="13" a="1"/>
  <c r="CW108" i="13" s="1"/>
  <c r="CW105" i="13" a="1"/>
  <c r="CW105" i="13" s="1"/>
  <c r="BW146" i="13" a="1"/>
  <c r="BW146" i="13" s="1"/>
  <c r="CW89" i="13" a="1"/>
  <c r="CW89" i="13" s="1"/>
  <c r="CW107" i="13" a="1"/>
  <c r="CW107" i="13" s="1"/>
  <c r="BW136" i="13" a="1"/>
  <c r="BW136" i="13" s="1"/>
  <c r="CW77" i="13" a="1"/>
  <c r="CW77" i="13" s="1"/>
  <c r="CW86" i="13" a="1"/>
  <c r="CW86" i="13" s="1"/>
  <c r="CW88" i="13" a="1"/>
  <c r="CW88" i="13" s="1"/>
  <c r="BW140" i="13" a="1"/>
  <c r="BW140" i="13" s="1"/>
  <c r="CW106" i="13" a="1"/>
  <c r="CW106" i="13" s="1"/>
  <c r="BW178" i="13" a="1"/>
  <c r="BW178" i="13" s="1"/>
  <c r="BW135" i="13" a="1"/>
  <c r="BW135" i="13" s="1"/>
  <c r="CW100" i="13" a="1"/>
  <c r="CW100" i="13" s="1"/>
  <c r="CW74" i="13" a="1"/>
  <c r="CW74" i="13" s="1"/>
  <c r="CW94" i="13" a="1"/>
  <c r="CW94" i="13" s="1"/>
  <c r="BW216" i="13" a="1"/>
  <c r="BW216" i="13" s="1"/>
  <c r="CW90" i="13" a="1"/>
  <c r="CW90" i="13" s="1"/>
  <c r="CL91" i="13" a="1"/>
  <c r="CL91" i="13" s="1"/>
  <c r="BL311" i="13" a="1"/>
  <c r="BL311" i="13" s="1"/>
  <c r="BP311" i="13" s="1"/>
  <c r="BL329" i="13" a="1"/>
  <c r="BL329" i="13" s="1"/>
  <c r="BP329" i="13" s="1"/>
  <c r="BL314" i="13" a="1"/>
  <c r="BL314" i="13" s="1"/>
  <c r="BP314" i="13" s="1"/>
  <c r="BL328" i="13" a="1"/>
  <c r="BL328" i="13" s="1"/>
  <c r="BP328" i="13" s="1"/>
  <c r="BL321" i="13" a="1"/>
  <c r="BL321" i="13" s="1"/>
  <c r="BP321" i="13" s="1"/>
  <c r="BL326" i="13" a="1"/>
  <c r="BL326" i="13" s="1"/>
  <c r="BP326" i="13" s="1"/>
  <c r="BL324" i="13" a="1"/>
  <c r="BL324" i="13" s="1"/>
  <c r="BP324" i="13" s="1"/>
  <c r="BL323" i="13" a="1"/>
  <c r="BL323" i="13" s="1"/>
  <c r="BP323" i="13" s="1"/>
  <c r="BL312" i="13" a="1"/>
  <c r="BL312" i="13" s="1"/>
  <c r="BP312" i="13" s="1"/>
  <c r="BL318" i="13" a="1"/>
  <c r="BL318" i="13" s="1"/>
  <c r="BP318" i="13" s="1"/>
  <c r="BL322" i="13" a="1"/>
  <c r="BL322" i="13" s="1"/>
  <c r="BP322" i="13" s="1"/>
  <c r="BL316" i="13" a="1"/>
  <c r="BL316" i="13" s="1"/>
  <c r="BP316" i="13" s="1"/>
  <c r="BL315" i="13" a="1"/>
  <c r="BL315" i="13" s="1"/>
  <c r="BP315" i="13" s="1"/>
  <c r="BL313" i="13" a="1"/>
  <c r="BL313" i="13" s="1"/>
  <c r="BP313" i="13" s="1"/>
  <c r="BL317" i="13" a="1"/>
  <c r="BL317" i="13" s="1"/>
  <c r="BP317" i="13" s="1"/>
  <c r="BL319" i="13" a="1"/>
  <c r="BL319" i="13" s="1"/>
  <c r="BP319" i="13" s="1"/>
  <c r="BL327" i="13" a="1"/>
  <c r="BL327" i="13" s="1"/>
  <c r="BP327" i="13" s="1"/>
  <c r="BL325" i="13" a="1"/>
  <c r="BL325" i="13" s="1"/>
  <c r="BP325" i="13" s="1"/>
  <c r="BL320" i="13" a="1"/>
  <c r="BL320" i="13" s="1"/>
  <c r="BP320" i="13" s="1"/>
  <c r="CL105" i="13" a="1"/>
  <c r="CL105" i="13" s="1"/>
  <c r="CL109" i="13" a="1"/>
  <c r="CL109" i="13" s="1"/>
  <c r="CL108" i="13" a="1"/>
  <c r="CL108" i="13" s="1"/>
  <c r="CL93" i="13" a="1"/>
  <c r="CL93" i="13" s="1"/>
  <c r="CL92" i="13" a="1"/>
  <c r="CL92" i="13" s="1"/>
  <c r="CL100" i="13" a="1"/>
  <c r="CL100" i="13" s="1"/>
  <c r="CL107" i="13" a="1"/>
  <c r="CL107" i="13" s="1"/>
  <c r="CL102" i="13" a="1"/>
  <c r="CL102" i="13" s="1"/>
  <c r="CL106" i="13" a="1"/>
  <c r="CL106" i="13" s="1"/>
  <c r="CL94" i="13" a="1"/>
  <c r="CL94" i="13" s="1"/>
  <c r="CL97" i="13" a="1"/>
  <c r="CL97" i="13" s="1"/>
  <c r="CL96" i="13" a="1"/>
  <c r="CL96" i="13" s="1"/>
  <c r="CL99" i="13" a="1"/>
  <c r="CL99" i="13" s="1"/>
  <c r="CL98" i="13" a="1"/>
  <c r="CL98" i="13" s="1"/>
  <c r="CL101" i="13" a="1"/>
  <c r="CL101" i="13" s="1"/>
  <c r="CL104" i="13" a="1"/>
  <c r="CL104" i="13" s="1"/>
  <c r="CL103" i="13" a="1"/>
  <c r="CL103" i="13" s="1"/>
  <c r="CL95" i="13" a="1"/>
  <c r="CL95" i="13" s="1"/>
  <c r="CA129" i="13" a="1"/>
  <c r="CA129" i="13" s="1"/>
  <c r="CA217" i="13" a="1"/>
  <c r="CA217" i="13" s="1"/>
  <c r="CA225" i="13" a="1"/>
  <c r="CA225" i="13" s="1"/>
  <c r="CA233" i="13" a="1"/>
  <c r="CA233" i="13" s="1"/>
  <c r="CA234" i="13" a="1"/>
  <c r="CA234" i="13" s="1"/>
  <c r="CA216" i="13" a="1"/>
  <c r="CA216" i="13" s="1"/>
  <c r="CA218" i="13" a="1"/>
  <c r="CA218" i="13" s="1"/>
  <c r="CA226" i="13" a="1"/>
  <c r="CA226" i="13" s="1"/>
  <c r="CA219" i="13" a="1"/>
  <c r="CA219" i="13" s="1"/>
  <c r="CA227" i="13" a="1"/>
  <c r="CA227" i="13" s="1"/>
  <c r="CA223" i="13" a="1"/>
  <c r="CA223" i="13" s="1"/>
  <c r="CA231" i="13" a="1"/>
  <c r="CA231" i="13" s="1"/>
  <c r="CA222" i="13" a="1"/>
  <c r="CA222" i="13" s="1"/>
  <c r="CA230" i="13" a="1"/>
  <c r="CA230" i="13" s="1"/>
  <c r="CA147" i="13" a="1"/>
  <c r="CA147" i="13" s="1"/>
  <c r="CA224" i="13" a="1"/>
  <c r="CA224" i="13" s="1"/>
  <c r="CA221" i="13" a="1"/>
  <c r="CA221" i="13" s="1"/>
  <c r="CA229" i="13" a="1"/>
  <c r="CA229" i="13" s="1"/>
  <c r="CA220" i="13" a="1"/>
  <c r="CA220" i="13" s="1"/>
  <c r="CA228" i="13" a="1"/>
  <c r="CA228" i="13" s="1"/>
  <c r="CA232" i="13" a="1"/>
  <c r="CA232" i="13" s="1"/>
  <c r="CA143" i="13" a="1"/>
  <c r="CA143" i="13" s="1"/>
  <c r="CA130" i="13" a="1"/>
  <c r="CA130" i="13" s="1"/>
  <c r="CA141" i="13" a="1"/>
  <c r="CA141" i="13" s="1"/>
  <c r="CA131" i="13" a="1"/>
  <c r="CA131" i="13" s="1"/>
  <c r="CA139" i="13" a="1"/>
  <c r="CA139" i="13" s="1"/>
  <c r="CA145" i="13" a="1"/>
  <c r="CA145" i="13" s="1"/>
  <c r="CA138" i="13" a="1"/>
  <c r="CA138" i="13" s="1"/>
  <c r="CA136" i="13" a="1"/>
  <c r="CA136" i="13" s="1"/>
  <c r="CA140" i="13" a="1"/>
  <c r="CA140" i="13" s="1"/>
  <c r="CA132" i="13" a="1"/>
  <c r="CA132" i="13" s="1"/>
  <c r="CA135" i="13" a="1"/>
  <c r="CA135" i="13" s="1"/>
  <c r="CA144" i="13" a="1"/>
  <c r="CA144" i="13" s="1"/>
  <c r="CA133" i="13" a="1"/>
  <c r="CA133" i="13" s="1"/>
  <c r="CA134" i="13" a="1"/>
  <c r="CA134" i="13" s="1"/>
  <c r="CA137" i="13" a="1"/>
  <c r="CA137" i="13" s="1"/>
  <c r="CA146" i="13" a="1"/>
  <c r="CA146" i="13" s="1"/>
  <c r="CA142" i="13" a="1"/>
  <c r="CA142" i="13" s="1"/>
  <c r="CS53" i="13" a="1"/>
  <c r="CS53" i="13" s="1"/>
  <c r="BS91" i="13" a="1"/>
  <c r="BS91" i="13" s="1"/>
  <c r="BS72" i="13" a="1"/>
  <c r="BS72" i="13" s="1"/>
  <c r="CS129" i="13" a="1"/>
  <c r="CS129" i="13" s="1"/>
  <c r="BS235" i="13" a="1"/>
  <c r="BS235" i="13" s="1"/>
  <c r="BS34" i="13" a="1"/>
  <c r="BS34" i="13" s="1"/>
  <c r="CS137" i="13" a="1"/>
  <c r="CS137" i="13" s="1"/>
  <c r="BS236" i="13" a="1"/>
  <c r="BS236" i="13" s="1"/>
  <c r="BS248" i="13" a="1"/>
  <c r="BS248" i="13" s="1"/>
  <c r="BS237" i="13" a="1"/>
  <c r="BS237" i="13" s="1"/>
  <c r="BS245" i="13" a="1"/>
  <c r="BS245" i="13" s="1"/>
  <c r="BS253" i="13" a="1"/>
  <c r="BS253" i="13" s="1"/>
  <c r="BS238" i="13" a="1"/>
  <c r="BS238" i="13" s="1"/>
  <c r="BS242" i="13" a="1"/>
  <c r="BS242" i="13" s="1"/>
  <c r="BS246" i="13" a="1"/>
  <c r="BS246" i="13" s="1"/>
  <c r="BS250" i="13" a="1"/>
  <c r="BS250" i="13" s="1"/>
  <c r="BS241" i="13" a="1"/>
  <c r="BS241" i="13" s="1"/>
  <c r="BS249" i="13" a="1"/>
  <c r="BS249" i="13" s="1"/>
  <c r="BS247" i="13" a="1"/>
  <c r="BS247" i="13" s="1"/>
  <c r="BS239" i="13" a="1"/>
  <c r="BS239" i="13" s="1"/>
  <c r="BS243" i="13" a="1"/>
  <c r="BS243" i="13" s="1"/>
  <c r="BS251" i="13" a="1"/>
  <c r="BS251" i="13" s="1"/>
  <c r="BS240" i="13" a="1"/>
  <c r="BS240" i="13" s="1"/>
  <c r="BS244" i="13" a="1"/>
  <c r="BS244" i="13" s="1"/>
  <c r="BS252" i="13" a="1"/>
  <c r="BS252" i="13" s="1"/>
  <c r="BS80" i="13" a="1"/>
  <c r="BS80" i="13" s="1"/>
  <c r="CS136" i="13" a="1"/>
  <c r="CS136" i="13" s="1"/>
  <c r="BS76" i="13" a="1"/>
  <c r="BS76" i="13" s="1"/>
  <c r="CS147" i="13" a="1"/>
  <c r="CS147" i="13" s="1"/>
  <c r="BS104" i="13" a="1"/>
  <c r="BS104" i="13" s="1"/>
  <c r="BS98" i="13" a="1"/>
  <c r="BS98" i="13" s="1"/>
  <c r="CS143" i="13" a="1"/>
  <c r="CS143" i="13" s="1"/>
  <c r="CS132" i="13" a="1"/>
  <c r="CS132" i="13" s="1"/>
  <c r="CS139" i="13" a="1"/>
  <c r="CS139" i="13" s="1"/>
  <c r="BS81" i="13" a="1"/>
  <c r="BS81" i="13" s="1"/>
  <c r="BS101" i="13" a="1"/>
  <c r="BS101" i="13" s="1"/>
  <c r="BS73" i="13" a="1"/>
  <c r="BS73" i="13" s="1"/>
  <c r="BS85" i="13" a="1"/>
  <c r="BS85" i="13" s="1"/>
  <c r="CS145" i="13" a="1"/>
  <c r="CS145" i="13" s="1"/>
  <c r="BS108" i="13" a="1"/>
  <c r="BS108" i="13" s="1"/>
  <c r="BS74" i="13" a="1"/>
  <c r="BS74" i="13" s="1"/>
  <c r="CS146" i="13" a="1"/>
  <c r="CS146" i="13" s="1"/>
  <c r="BS82" i="13" a="1"/>
  <c r="BS82" i="13" s="1"/>
  <c r="BS90" i="13" a="1"/>
  <c r="BS90" i="13" s="1"/>
  <c r="BS92" i="13" a="1"/>
  <c r="BS92" i="13" s="1"/>
  <c r="CS138" i="13" a="1"/>
  <c r="CS138" i="13" s="1"/>
  <c r="BS100" i="13" a="1"/>
  <c r="BS100" i="13" s="1"/>
  <c r="BS94" i="13" a="1"/>
  <c r="BS94" i="13" s="1"/>
  <c r="BS79" i="13" a="1"/>
  <c r="BS79" i="13" s="1"/>
  <c r="BS99" i="13" a="1"/>
  <c r="BS99" i="13" s="1"/>
  <c r="CS144" i="13" a="1"/>
  <c r="CS144" i="13" s="1"/>
  <c r="BS88" i="13" a="1"/>
  <c r="BS88" i="13" s="1"/>
  <c r="BS106" i="13" a="1"/>
  <c r="BS106" i="13" s="1"/>
  <c r="CS133" i="13" a="1"/>
  <c r="CS133" i="13" s="1"/>
  <c r="BS93" i="13" a="1"/>
  <c r="BS93" i="13" s="1"/>
  <c r="BS105" i="13" a="1"/>
  <c r="BS105" i="13" s="1"/>
  <c r="BS107" i="13" a="1"/>
  <c r="BS107" i="13" s="1"/>
  <c r="BS95" i="13" a="1"/>
  <c r="BS95" i="13" s="1"/>
  <c r="BS87" i="13" a="1"/>
  <c r="BS87" i="13" s="1"/>
  <c r="BS75" i="13" a="1"/>
  <c r="BS75" i="13" s="1"/>
  <c r="CS130" i="13" a="1"/>
  <c r="CS130" i="13" s="1"/>
  <c r="BS89" i="13" a="1"/>
  <c r="BS89" i="13" s="1"/>
  <c r="CS131" i="13" a="1"/>
  <c r="CS131" i="13" s="1"/>
  <c r="BS109" i="13" a="1"/>
  <c r="BS109" i="13" s="1"/>
  <c r="CS142" i="13" a="1"/>
  <c r="CS142" i="13" s="1"/>
  <c r="BS86" i="13" a="1"/>
  <c r="BS86" i="13" s="1"/>
  <c r="CB46" i="10" a="1"/>
  <c r="CB46" i="10" s="1"/>
  <c r="BZ53" i="10" a="1"/>
  <c r="BZ53" i="10" s="1"/>
  <c r="BZ61" i="10" a="1"/>
  <c r="BZ61" i="10" s="1"/>
  <c r="CF68" i="10" a="1"/>
  <c r="CF68" i="10" s="1"/>
  <c r="CC69" i="10" a="1"/>
  <c r="CC69" i="10" s="1"/>
  <c r="CE71" i="10" a="1"/>
  <c r="CE71" i="10" s="1"/>
  <c r="CA75" i="10" a="1"/>
  <c r="CA75" i="10" s="1"/>
  <c r="CF76" i="10" a="1"/>
  <c r="CF76" i="10" s="1"/>
  <c r="CC77" i="10" a="1"/>
  <c r="CC77" i="10" s="1"/>
  <c r="CE79" i="10" a="1"/>
  <c r="CE79" i="10" s="1"/>
  <c r="CA83" i="10" a="1"/>
  <c r="CA83" i="10" s="1"/>
  <c r="CF84" i="10" a="1"/>
  <c r="CF84" i="10" s="1"/>
  <c r="CC85" i="10" a="1"/>
  <c r="CC85" i="10" s="1"/>
  <c r="BM129" i="13" a="1"/>
  <c r="BM129" i="13" s="1"/>
  <c r="BM148" i="13" a="1"/>
  <c r="BM148" i="13" s="1"/>
  <c r="BM150" i="13" a="1"/>
  <c r="BM150" i="13" s="1"/>
  <c r="BM151" i="13" a="1"/>
  <c r="BM151" i="13" s="1"/>
  <c r="BM149" i="13" a="1"/>
  <c r="BM149" i="13" s="1"/>
  <c r="BM152" i="13" a="1"/>
  <c r="BM152" i="13" s="1"/>
  <c r="BM221" i="13" a="1"/>
  <c r="BM221" i="13" s="1"/>
  <c r="BM229" i="13" a="1"/>
  <c r="BM229" i="13" s="1"/>
  <c r="BM180" i="13" a="1"/>
  <c r="BM180" i="13" s="1"/>
  <c r="BM196" i="13" a="1"/>
  <c r="BM196" i="13" s="1"/>
  <c r="BM222" i="13" a="1"/>
  <c r="BM222" i="13" s="1"/>
  <c r="BM183" i="13" a="1"/>
  <c r="BM183" i="13" s="1"/>
  <c r="BM187" i="13" a="1"/>
  <c r="BM187" i="13" s="1"/>
  <c r="BM233" i="13" a="1"/>
  <c r="BM233" i="13" s="1"/>
  <c r="BM224" i="13" a="1"/>
  <c r="BM224" i="13" s="1"/>
  <c r="BM232" i="13" a="1"/>
  <c r="BM232" i="13" s="1"/>
  <c r="BM181" i="13" a="1"/>
  <c r="BM181" i="13" s="1"/>
  <c r="BM189" i="13" a="1"/>
  <c r="BM189" i="13" s="1"/>
  <c r="BM193" i="13" a="1"/>
  <c r="BM193" i="13" s="1"/>
  <c r="BM223" i="13" a="1"/>
  <c r="BM223" i="13" s="1"/>
  <c r="BM231" i="13" a="1"/>
  <c r="BM231" i="13" s="1"/>
  <c r="BM182" i="13" a="1"/>
  <c r="BM182" i="13" s="1"/>
  <c r="BM186" i="13" a="1"/>
  <c r="BM186" i="13" s="1"/>
  <c r="BM194" i="13" a="1"/>
  <c r="BM194" i="13" s="1"/>
  <c r="BM220" i="13" a="1"/>
  <c r="BM220" i="13" s="1"/>
  <c r="BM185" i="13" a="1"/>
  <c r="BM185" i="13" s="1"/>
  <c r="BM190" i="13" a="1"/>
  <c r="BM190" i="13" s="1"/>
  <c r="BM228" i="13" a="1"/>
  <c r="BM228" i="13" s="1"/>
  <c r="BM219" i="13" a="1"/>
  <c r="BM219" i="13" s="1"/>
  <c r="BM227" i="13" a="1"/>
  <c r="BM227" i="13" s="1"/>
  <c r="BM184" i="13" a="1"/>
  <c r="BM184" i="13" s="1"/>
  <c r="BM188" i="13" a="1"/>
  <c r="BM188" i="13" s="1"/>
  <c r="BM192" i="13" a="1"/>
  <c r="BM192" i="13" s="1"/>
  <c r="BM218" i="13" a="1"/>
  <c r="BM218" i="13" s="1"/>
  <c r="BM226" i="13" a="1"/>
  <c r="BM226" i="13" s="1"/>
  <c r="BM230" i="13" a="1"/>
  <c r="BM230" i="13" s="1"/>
  <c r="BM179" i="13" a="1"/>
  <c r="BM179" i="13" s="1"/>
  <c r="BM191" i="13" a="1"/>
  <c r="BM191" i="13" s="1"/>
  <c r="BM195" i="13" a="1"/>
  <c r="BM195" i="13" s="1"/>
  <c r="BM217" i="13" a="1"/>
  <c r="BM217" i="13" s="1"/>
  <c r="BM225" i="13" a="1"/>
  <c r="BM225" i="13" s="1"/>
  <c r="BM234" i="13" a="1"/>
  <c r="BM234" i="13" s="1"/>
  <c r="BM141" i="13" a="1"/>
  <c r="BM141" i="13" s="1"/>
  <c r="BM134" i="13" a="1"/>
  <c r="BM134" i="13" s="1"/>
  <c r="BM135" i="13" a="1"/>
  <c r="BM135" i="13" s="1"/>
  <c r="BM138" i="13" a="1"/>
  <c r="BM138" i="13" s="1"/>
  <c r="BM145" i="13" a="1"/>
  <c r="BM145" i="13" s="1"/>
  <c r="BM139" i="13" a="1"/>
  <c r="BM139" i="13" s="1"/>
  <c r="BM216" i="13" a="1"/>
  <c r="BM216" i="13" s="1"/>
  <c r="BM178" i="13" a="1"/>
  <c r="BM178" i="13" s="1"/>
  <c r="BM140" i="13" a="1"/>
  <c r="BM140" i="13" s="1"/>
  <c r="BM132" i="13" a="1"/>
  <c r="BM132" i="13" s="1"/>
  <c r="BM136" i="13" a="1"/>
  <c r="BM136" i="13" s="1"/>
  <c r="BM143" i="13" a="1"/>
  <c r="BM143" i="13" s="1"/>
  <c r="BM137" i="13" a="1"/>
  <c r="BM137" i="13" s="1"/>
  <c r="BM144" i="13" a="1"/>
  <c r="BM144" i="13" s="1"/>
  <c r="BM147" i="13" a="1"/>
  <c r="BM147" i="13" s="1"/>
  <c r="BM146" i="13" a="1"/>
  <c r="BM146" i="13" s="1"/>
  <c r="BM142" i="13" a="1"/>
  <c r="BM142" i="13" s="1"/>
  <c r="BM131" i="13" a="1"/>
  <c r="BM131" i="13" s="1"/>
  <c r="BM133" i="13" a="1"/>
  <c r="BM133" i="13" s="1"/>
  <c r="BM130" i="13" a="1"/>
  <c r="BM130" i="13" s="1"/>
  <c r="BE91" i="13" a="1"/>
  <c r="BE91" i="13" s="1"/>
  <c r="CE129" i="13" a="1"/>
  <c r="CE129" i="13" s="1"/>
  <c r="CE53" i="13" a="1"/>
  <c r="CE53" i="13" s="1"/>
  <c r="BE72" i="13" a="1"/>
  <c r="BE72" i="13" s="1"/>
  <c r="BE159" i="13" a="1"/>
  <c r="BE159" i="13" s="1"/>
  <c r="BE148" i="13" a="1"/>
  <c r="BE148" i="13" s="1"/>
  <c r="BE149" i="13" a="1"/>
  <c r="BE149" i="13" s="1"/>
  <c r="BE151" i="13" a="1"/>
  <c r="BE151" i="13" s="1"/>
  <c r="BE150" i="13" a="1"/>
  <c r="BE150" i="13" s="1"/>
  <c r="BE34" i="13" a="1"/>
  <c r="BE34" i="13" s="1"/>
  <c r="BE152" i="13" a="1"/>
  <c r="BE152" i="13" s="1"/>
  <c r="BE160" i="13" a="1"/>
  <c r="BE160" i="13" s="1"/>
  <c r="BE173" i="13" a="1"/>
  <c r="BE173" i="13" s="1"/>
  <c r="BE171" i="13" a="1"/>
  <c r="BE171" i="13" s="1"/>
  <c r="BE167" i="13" a="1"/>
  <c r="BE167" i="13" s="1"/>
  <c r="BE163" i="13" a="1"/>
  <c r="BE163" i="13" s="1"/>
  <c r="BE170" i="13" a="1"/>
  <c r="BE170" i="13" s="1"/>
  <c r="BE162" i="13" a="1"/>
  <c r="BE162" i="13" s="1"/>
  <c r="BE174" i="13" a="1"/>
  <c r="BE174" i="13" s="1"/>
  <c r="BE166" i="13" a="1"/>
  <c r="BE166" i="13" s="1"/>
  <c r="BE175" i="13" a="1"/>
  <c r="BE175" i="13" s="1"/>
  <c r="CE146" i="13" a="1"/>
  <c r="CE146" i="13" s="1"/>
  <c r="BE169" i="13" a="1"/>
  <c r="BE169" i="13" s="1"/>
  <c r="BE165" i="13" a="1"/>
  <c r="BE165" i="13" s="1"/>
  <c r="BE161" i="13" a="1"/>
  <c r="BE161" i="13" s="1"/>
  <c r="CE144" i="13" a="1"/>
  <c r="CE144" i="13" s="1"/>
  <c r="BE176" i="13" a="1"/>
  <c r="BE176" i="13" s="1"/>
  <c r="BE172" i="13" a="1"/>
  <c r="BE172" i="13" s="1"/>
  <c r="BE168" i="13" a="1"/>
  <c r="BE168" i="13" s="1"/>
  <c r="BE164" i="13" a="1"/>
  <c r="BE164" i="13" s="1"/>
  <c r="CE142" i="13" a="1"/>
  <c r="CE142" i="13" s="1"/>
  <c r="BE177" i="13" a="1"/>
  <c r="BE177" i="13" s="1"/>
  <c r="BE86" i="13" a="1"/>
  <c r="BE86" i="13" s="1"/>
  <c r="BE80" i="13" a="1"/>
  <c r="BE80" i="13" s="1"/>
  <c r="BE87" i="13" a="1"/>
  <c r="BE87" i="13" s="1"/>
  <c r="BE90" i="13" a="1"/>
  <c r="BE90" i="13" s="1"/>
  <c r="BE74" i="13" a="1"/>
  <c r="BE74" i="13" s="1"/>
  <c r="BE94" i="13" a="1"/>
  <c r="BE94" i="13" s="1"/>
  <c r="BE84" i="13" a="1"/>
  <c r="BE84" i="13" s="1"/>
  <c r="BE81" i="13" a="1"/>
  <c r="BE81" i="13" s="1"/>
  <c r="BE73" i="13" a="1"/>
  <c r="BE73" i="13" s="1"/>
  <c r="BE100" i="13" a="1"/>
  <c r="BE100" i="13" s="1"/>
  <c r="CE139" i="13" a="1"/>
  <c r="CE139" i="13" s="1"/>
  <c r="CE136" i="13" a="1"/>
  <c r="CE136" i="13" s="1"/>
  <c r="CE134" i="13" a="1"/>
  <c r="CE134" i="13" s="1"/>
  <c r="CE135" i="13" a="1"/>
  <c r="CE135" i="13" s="1"/>
  <c r="BE108" i="13" a="1"/>
  <c r="BE108" i="13" s="1"/>
  <c r="CE140" i="13" a="1"/>
  <c r="CE140" i="13" s="1"/>
  <c r="BE82" i="13" a="1"/>
  <c r="BE82" i="13" s="1"/>
  <c r="BE89" i="13" a="1"/>
  <c r="BE89" i="13" s="1"/>
  <c r="BE88" i="13" a="1"/>
  <c r="BE88" i="13" s="1"/>
  <c r="BE76" i="13" a="1"/>
  <c r="BE76" i="13" s="1"/>
  <c r="BE96" i="13" a="1"/>
  <c r="BE96" i="13" s="1"/>
  <c r="CE137" i="13" a="1"/>
  <c r="CE137" i="13" s="1"/>
  <c r="BE77" i="13" a="1"/>
  <c r="BE77" i="13" s="1"/>
  <c r="BE95" i="13" a="1"/>
  <c r="BE95" i="13" s="1"/>
  <c r="BE104" i="13" a="1"/>
  <c r="BE104" i="13" s="1"/>
  <c r="BE98" i="13" a="1"/>
  <c r="BE98" i="13" s="1"/>
  <c r="BE75" i="13" a="1"/>
  <c r="BE75" i="13" s="1"/>
  <c r="BE93" i="13" a="1"/>
  <c r="BE93" i="13" s="1"/>
  <c r="BE92" i="13" a="1"/>
  <c r="BE92" i="13" s="1"/>
  <c r="BE97" i="13" a="1"/>
  <c r="BE97" i="13" s="1"/>
  <c r="BE109" i="13" a="1"/>
  <c r="BE109" i="13" s="1"/>
  <c r="BE103" i="13" a="1"/>
  <c r="BE103" i="13" s="1"/>
  <c r="BE102" i="13" a="1"/>
  <c r="BE102" i="13" s="1"/>
  <c r="BE107" i="13" a="1"/>
  <c r="BE107" i="13" s="1"/>
  <c r="CE133" i="13" a="1"/>
  <c r="CE133" i="13" s="1"/>
  <c r="CE147" i="13" a="1"/>
  <c r="CE147" i="13" s="1"/>
  <c r="CE141" i="13" a="1"/>
  <c r="CE141" i="13" s="1"/>
  <c r="BE105" i="13" a="1"/>
  <c r="BE105" i="13" s="1"/>
  <c r="CE143" i="13" a="1"/>
  <c r="CE143" i="13" s="1"/>
  <c r="BE101" i="13" a="1"/>
  <c r="BE101" i="13" s="1"/>
  <c r="BE78" i="13" a="1"/>
  <c r="BE78" i="13" s="1"/>
  <c r="BE83" i="13" a="1"/>
  <c r="BE83" i="13" s="1"/>
  <c r="CE130" i="13" a="1"/>
  <c r="CE130" i="13" s="1"/>
  <c r="CE131" i="13" a="1"/>
  <c r="CE131" i="13" s="1"/>
  <c r="BE79" i="13" a="1"/>
  <c r="BE79" i="13" s="1"/>
  <c r="CE145" i="13" a="1"/>
  <c r="CE145" i="13" s="1"/>
  <c r="CE132" i="13" a="1"/>
  <c r="CE132" i="13" s="1"/>
  <c r="BE85" i="13" a="1"/>
  <c r="BE85" i="13" s="1"/>
  <c r="BE106" i="13" a="1"/>
  <c r="BE106" i="13" s="1"/>
  <c r="CE138" i="13" a="1"/>
  <c r="CE138" i="13" s="1"/>
  <c r="BE99" i="13" a="1"/>
  <c r="BE99" i="13" s="1"/>
  <c r="CA31" i="10" a="1"/>
  <c r="CA31" i="10" s="1"/>
  <c r="CA39" i="10" a="1"/>
  <c r="CA39" i="10" s="1"/>
  <c r="CA47" i="10" a="1"/>
  <c r="CA47" i="10" s="1"/>
  <c r="CA73" i="10" a="1"/>
  <c r="CA73" i="10" s="1"/>
  <c r="CA81" i="10" a="1"/>
  <c r="CA81" i="10" s="1"/>
  <c r="CK72" i="13" a="1"/>
  <c r="CK72" i="13" s="1"/>
  <c r="BK294" i="13" a="1"/>
  <c r="BK294" i="13" s="1"/>
  <c r="BK308" i="13" a="1"/>
  <c r="BK308" i="13" s="1"/>
  <c r="BK302" i="13" a="1"/>
  <c r="BK302" i="13" s="1"/>
  <c r="BK301" i="13" a="1"/>
  <c r="BK301" i="13" s="1"/>
  <c r="BK310" i="13" a="1"/>
  <c r="BK310" i="13" s="1"/>
  <c r="BK306" i="13" a="1"/>
  <c r="BK306" i="13" s="1"/>
  <c r="BK300" i="13" a="1"/>
  <c r="BK300" i="13" s="1"/>
  <c r="BK309" i="13" a="1"/>
  <c r="BK309" i="13" s="1"/>
  <c r="BK296" i="13" a="1"/>
  <c r="BK296" i="13" s="1"/>
  <c r="BK298" i="13" a="1"/>
  <c r="BK298" i="13" s="1"/>
  <c r="BK304" i="13" a="1"/>
  <c r="BK304" i="13" s="1"/>
  <c r="BK307" i="13" a="1"/>
  <c r="BK307" i="13" s="1"/>
  <c r="CK82" i="13" a="1"/>
  <c r="CK82" i="13" s="1"/>
  <c r="CK88" i="13" a="1"/>
  <c r="CK88" i="13" s="1"/>
  <c r="CK75" i="13" a="1"/>
  <c r="CK75" i="13" s="1"/>
  <c r="CK73" i="13" a="1"/>
  <c r="CK73" i="13" s="1"/>
  <c r="CK78" i="13" a="1"/>
  <c r="CK78" i="13" s="1"/>
  <c r="CK76" i="13" a="1"/>
  <c r="CK76" i="13" s="1"/>
  <c r="BK293" i="13" a="1"/>
  <c r="BK293" i="13" s="1"/>
  <c r="BK295" i="13" a="1"/>
  <c r="BK295" i="13" s="1"/>
  <c r="CK87" i="13" a="1"/>
  <c r="CK87" i="13" s="1"/>
  <c r="CK79" i="13" a="1"/>
  <c r="CK79" i="13" s="1"/>
  <c r="CK81" i="13" a="1"/>
  <c r="CK81" i="13" s="1"/>
  <c r="BK299" i="13" a="1"/>
  <c r="BK299" i="13" s="1"/>
  <c r="BK292" i="13" a="1"/>
  <c r="BK292" i="13" s="1"/>
  <c r="BK297" i="13" a="1"/>
  <c r="BK297" i="13" s="1"/>
  <c r="BK303" i="13" a="1"/>
  <c r="BK303" i="13" s="1"/>
  <c r="CK86" i="13" a="1"/>
  <c r="CK86" i="13" s="1"/>
  <c r="CK90" i="13" a="1"/>
  <c r="CK90" i="13" s="1"/>
  <c r="CK80" i="13" a="1"/>
  <c r="CK80" i="13" s="1"/>
  <c r="CK89" i="13" a="1"/>
  <c r="CK89" i="13" s="1"/>
  <c r="CK74" i="13" a="1"/>
  <c r="CK74" i="13" s="1"/>
  <c r="BK305" i="13" a="1"/>
  <c r="BK305" i="13" s="1"/>
  <c r="CK77" i="13" a="1"/>
  <c r="CK77" i="13" s="1"/>
  <c r="CK85" i="13" a="1"/>
  <c r="CK85" i="13" s="1"/>
  <c r="CK84" i="13" a="1"/>
  <c r="CK84" i="13" s="1"/>
  <c r="CK83" i="13" a="1"/>
  <c r="CK83" i="13" s="1"/>
  <c r="CA34" i="10" a="1"/>
  <c r="CA34" i="10" s="1"/>
  <c r="CA42" i="10" a="1"/>
  <c r="CA42" i="10" s="1"/>
  <c r="CA68" i="10" a="1"/>
  <c r="CA68" i="10" s="1"/>
  <c r="CA76" i="10" a="1"/>
  <c r="CA76" i="10" s="1"/>
  <c r="CA84" i="10" a="1"/>
  <c r="CA84" i="10" s="1"/>
  <c r="BD91" i="13" a="1"/>
  <c r="BD91" i="13" s="1"/>
  <c r="CD53" i="13" a="1"/>
  <c r="CD53" i="13" s="1"/>
  <c r="BD72" i="13" a="1"/>
  <c r="BD72" i="13" s="1"/>
  <c r="BD148" i="13" a="1"/>
  <c r="BD148" i="13" s="1"/>
  <c r="BD34" i="13" a="1"/>
  <c r="BD34" i="13" s="1"/>
  <c r="CD129" i="13" a="1"/>
  <c r="CD129" i="13" s="1"/>
  <c r="BD150" i="13" a="1"/>
  <c r="BD150" i="13" s="1"/>
  <c r="BD152" i="13" a="1"/>
  <c r="BD152" i="13" s="1"/>
  <c r="BD149" i="13" a="1"/>
  <c r="BD149" i="13" s="1"/>
  <c r="BD151" i="13" a="1"/>
  <c r="BD151" i="13" s="1"/>
  <c r="BD176" i="13" a="1"/>
  <c r="BD176" i="13" s="1"/>
  <c r="BD168" i="13" a="1"/>
  <c r="BD168" i="13" s="1"/>
  <c r="BD173" i="13" a="1"/>
  <c r="BD173" i="13" s="1"/>
  <c r="BD169" i="13" a="1"/>
  <c r="BD169" i="13" s="1"/>
  <c r="BD165" i="13" a="1"/>
  <c r="BD165" i="13" s="1"/>
  <c r="BD171" i="13" a="1"/>
  <c r="BD171" i="13" s="1"/>
  <c r="BD167" i="13" a="1"/>
  <c r="BD167" i="13" s="1"/>
  <c r="BD163" i="13" a="1"/>
  <c r="BD163" i="13" s="1"/>
  <c r="BD175" i="13" a="1"/>
  <c r="BD175" i="13" s="1"/>
  <c r="CD135" i="13" a="1"/>
  <c r="CD135" i="13" s="1"/>
  <c r="BD172" i="13" a="1"/>
  <c r="BD172" i="13" s="1"/>
  <c r="BD164" i="13" a="1"/>
  <c r="BD164" i="13" s="1"/>
  <c r="BD174" i="13" a="1"/>
  <c r="BD174" i="13" s="1"/>
  <c r="BD166" i="13" a="1"/>
  <c r="BD166" i="13" s="1"/>
  <c r="BD162" i="13" a="1"/>
  <c r="BD162" i="13" s="1"/>
  <c r="BD177" i="13" a="1"/>
  <c r="BD177" i="13" s="1"/>
  <c r="BD161" i="13" a="1"/>
  <c r="BD161" i="13" s="1"/>
  <c r="BD170" i="13" a="1"/>
  <c r="BD170" i="13" s="1"/>
  <c r="BD160" i="13" a="1"/>
  <c r="BD160" i="13" s="1"/>
  <c r="CD141" i="13" a="1"/>
  <c r="CD141" i="13" s="1"/>
  <c r="CD140" i="13" a="1"/>
  <c r="CD140" i="13" s="1"/>
  <c r="CD136" i="13" a="1"/>
  <c r="CD136" i="13" s="1"/>
  <c r="BD90" i="13" a="1"/>
  <c r="BD90" i="13" s="1"/>
  <c r="BD74" i="13" a="1"/>
  <c r="BD74" i="13" s="1"/>
  <c r="CD144" i="13" a="1"/>
  <c r="CD144" i="13" s="1"/>
  <c r="BD84" i="13" a="1"/>
  <c r="BD84" i="13" s="1"/>
  <c r="BD159" i="13" a="1"/>
  <c r="BD159" i="13" s="1"/>
  <c r="CD146" i="13" a="1"/>
  <c r="CD146" i="13" s="1"/>
  <c r="BD100" i="13" a="1"/>
  <c r="BD100" i="13" s="1"/>
  <c r="BD98" i="13" a="1"/>
  <c r="BD98" i="13" s="1"/>
  <c r="BD97" i="13" a="1"/>
  <c r="BD97" i="13" s="1"/>
  <c r="CD134" i="13" a="1"/>
  <c r="CD134" i="13" s="1"/>
  <c r="CD133" i="13" a="1"/>
  <c r="CD133" i="13" s="1"/>
  <c r="CD145" i="13" a="1"/>
  <c r="CD145" i="13" s="1"/>
  <c r="BD106" i="13" a="1"/>
  <c r="BD106" i="13" s="1"/>
  <c r="CD142" i="13" a="1"/>
  <c r="CD142" i="13" s="1"/>
  <c r="BD87" i="13" a="1"/>
  <c r="BD87" i="13" s="1"/>
  <c r="BD75" i="13" a="1"/>
  <c r="BD75" i="13" s="1"/>
  <c r="BD107" i="13" a="1"/>
  <c r="BD107" i="13" s="1"/>
  <c r="CD131" i="13" a="1"/>
  <c r="CD131" i="13" s="1"/>
  <c r="CD143" i="13" a="1"/>
  <c r="CD143" i="13" s="1"/>
  <c r="BD95" i="13" a="1"/>
  <c r="BD95" i="13" s="1"/>
  <c r="BD92" i="13" a="1"/>
  <c r="BD92" i="13" s="1"/>
  <c r="BD86" i="13" a="1"/>
  <c r="BD86" i="13" s="1"/>
  <c r="BD104" i="13" a="1"/>
  <c r="BD104" i="13" s="1"/>
  <c r="CD132" i="13" a="1"/>
  <c r="CD132" i="13" s="1"/>
  <c r="BD88" i="13" a="1"/>
  <c r="BD88" i="13" s="1"/>
  <c r="BD85" i="13" a="1"/>
  <c r="BD85" i="13" s="1"/>
  <c r="BD76" i="13" a="1"/>
  <c r="BD76" i="13" s="1"/>
  <c r="BD96" i="13" a="1"/>
  <c r="BD96" i="13" s="1"/>
  <c r="CD147" i="13" a="1"/>
  <c r="CD147" i="13" s="1"/>
  <c r="BD80" i="13" a="1"/>
  <c r="BD80" i="13" s="1"/>
  <c r="BD103" i="13" a="1"/>
  <c r="BD103" i="13" s="1"/>
  <c r="BD105" i="13" a="1"/>
  <c r="BD105" i="13" s="1"/>
  <c r="BD93" i="13" a="1"/>
  <c r="BD93" i="13" s="1"/>
  <c r="BD78" i="13" a="1"/>
  <c r="BD78" i="13" s="1"/>
  <c r="BD79" i="13" a="1"/>
  <c r="BD79" i="13" s="1"/>
  <c r="BD99" i="13" a="1"/>
  <c r="BD99" i="13" s="1"/>
  <c r="CD138" i="13" a="1"/>
  <c r="CD138" i="13" s="1"/>
  <c r="BD83" i="13" a="1"/>
  <c r="BD83" i="13" s="1"/>
  <c r="BD77" i="13" a="1"/>
  <c r="BD77" i="13" s="1"/>
  <c r="BD109" i="13" a="1"/>
  <c r="BD109" i="13" s="1"/>
  <c r="BD101" i="13" a="1"/>
  <c r="BD101" i="13" s="1"/>
  <c r="BD81" i="13" a="1"/>
  <c r="BD81" i="13" s="1"/>
  <c r="BD89" i="13" a="1"/>
  <c r="BD89" i="13" s="1"/>
  <c r="BD73" i="13" a="1"/>
  <c r="BD73" i="13" s="1"/>
  <c r="BD82" i="13" a="1"/>
  <c r="BD82" i="13" s="1"/>
  <c r="CD130" i="13" a="1"/>
  <c r="CD130" i="13" s="1"/>
  <c r="CD139" i="13" a="1"/>
  <c r="CD139" i="13" s="1"/>
  <c r="CD137" i="13" a="1"/>
  <c r="CD137" i="13" s="1"/>
  <c r="BD102" i="13" a="1"/>
  <c r="BD102" i="13" s="1"/>
  <c r="BD94" i="13" a="1"/>
  <c r="BD94" i="13" s="1"/>
  <c r="BD108" i="13" a="1"/>
  <c r="BD108" i="13" s="1"/>
  <c r="BZ151" i="13" a="1"/>
  <c r="BZ151" i="13" s="1"/>
  <c r="BZ150" i="13" a="1"/>
  <c r="BZ150" i="13" s="1"/>
  <c r="BZ148" i="13" a="1"/>
  <c r="BZ148" i="13" s="1"/>
  <c r="BZ129" i="13" a="1"/>
  <c r="BZ129" i="13" s="1"/>
  <c r="BZ149" i="13" a="1"/>
  <c r="BZ149" i="13" s="1"/>
  <c r="BZ152" i="13" a="1"/>
  <c r="BZ152" i="13" s="1"/>
  <c r="BZ143" i="13" a="1"/>
  <c r="BZ143" i="13" s="1"/>
  <c r="BZ141" i="13" a="1"/>
  <c r="BZ141" i="13" s="1"/>
  <c r="BZ179" i="13" a="1"/>
  <c r="BZ179" i="13" s="1"/>
  <c r="BZ187" i="13" a="1"/>
  <c r="BZ187" i="13" s="1"/>
  <c r="BZ217" i="13" a="1"/>
  <c r="BZ217" i="13" s="1"/>
  <c r="BZ225" i="13" a="1"/>
  <c r="BZ225" i="13" s="1"/>
  <c r="BZ184" i="13" a="1"/>
  <c r="BZ184" i="13" s="1"/>
  <c r="BZ192" i="13" a="1"/>
  <c r="BZ192" i="13" s="1"/>
  <c r="BZ191" i="13" a="1"/>
  <c r="BZ191" i="13" s="1"/>
  <c r="BZ221" i="13" a="1"/>
  <c r="BZ221" i="13" s="1"/>
  <c r="BZ234" i="13" a="1"/>
  <c r="BZ234" i="13" s="1"/>
  <c r="BZ147" i="13" a="1"/>
  <c r="BZ147" i="13" s="1"/>
  <c r="BZ183" i="13" a="1"/>
  <c r="BZ183" i="13" s="1"/>
  <c r="BZ195" i="13" a="1"/>
  <c r="BZ195" i="13" s="1"/>
  <c r="BZ229" i="13" a="1"/>
  <c r="BZ229" i="13" s="1"/>
  <c r="BZ182" i="13" a="1"/>
  <c r="BZ182" i="13" s="1"/>
  <c r="BZ194" i="13" a="1"/>
  <c r="BZ194" i="13" s="1"/>
  <c r="BZ178" i="13" a="1"/>
  <c r="BZ178" i="13" s="1"/>
  <c r="BZ185" i="13" a="1"/>
  <c r="BZ185" i="13" s="1"/>
  <c r="BZ219" i="13" a="1"/>
  <c r="BZ219" i="13" s="1"/>
  <c r="BZ227" i="13" a="1"/>
  <c r="BZ227" i="13" s="1"/>
  <c r="BZ232" i="13" a="1"/>
  <c r="BZ232" i="13" s="1"/>
  <c r="BZ193" i="13" a="1"/>
  <c r="BZ193" i="13" s="1"/>
  <c r="BZ231" i="13" a="1"/>
  <c r="BZ231" i="13" s="1"/>
  <c r="BZ190" i="13" a="1"/>
  <c r="BZ190" i="13" s="1"/>
  <c r="BZ228" i="13" a="1"/>
  <c r="BZ228" i="13" s="1"/>
  <c r="BZ223" i="13" a="1"/>
  <c r="BZ223" i="13" s="1"/>
  <c r="BZ186" i="13" a="1"/>
  <c r="BZ186" i="13" s="1"/>
  <c r="BZ220" i="13" a="1"/>
  <c r="BZ220" i="13" s="1"/>
  <c r="BZ224" i="13" a="1"/>
  <c r="BZ224" i="13" s="1"/>
  <c r="BZ145" i="13" a="1"/>
  <c r="BZ145" i="13" s="1"/>
  <c r="BZ181" i="13" a="1"/>
  <c r="BZ181" i="13" s="1"/>
  <c r="BZ189" i="13" a="1"/>
  <c r="BZ189" i="13" s="1"/>
  <c r="BZ180" i="13" a="1"/>
  <c r="BZ180" i="13" s="1"/>
  <c r="BZ196" i="13" a="1"/>
  <c r="BZ196" i="13" s="1"/>
  <c r="BZ222" i="13" a="1"/>
  <c r="BZ222" i="13" s="1"/>
  <c r="BZ233" i="13" a="1"/>
  <c r="BZ233" i="13" s="1"/>
  <c r="BZ188" i="13" a="1"/>
  <c r="BZ188" i="13" s="1"/>
  <c r="BZ218" i="13" a="1"/>
  <c r="BZ218" i="13" s="1"/>
  <c r="BZ226" i="13" a="1"/>
  <c r="BZ226" i="13" s="1"/>
  <c r="BZ230" i="13" a="1"/>
  <c r="BZ230" i="13" s="1"/>
  <c r="BZ136" i="13" a="1"/>
  <c r="BZ136" i="13" s="1"/>
  <c r="BZ137" i="13" a="1"/>
  <c r="BZ137" i="13" s="1"/>
  <c r="BZ134" i="13" a="1"/>
  <c r="BZ134" i="13" s="1"/>
  <c r="BZ135" i="13" a="1"/>
  <c r="BZ135" i="13" s="1"/>
  <c r="BZ139" i="13" a="1"/>
  <c r="BZ139" i="13" s="1"/>
  <c r="BZ216" i="13" a="1"/>
  <c r="BZ216" i="13" s="1"/>
  <c r="BZ140" i="13" a="1"/>
  <c r="BZ140" i="13" s="1"/>
  <c r="BZ132" i="13" a="1"/>
  <c r="BZ132" i="13" s="1"/>
  <c r="BZ138" i="13" a="1"/>
  <c r="BZ138" i="13" s="1"/>
  <c r="BZ142" i="13" a="1"/>
  <c r="BZ142" i="13" s="1"/>
  <c r="BZ133" i="13" a="1"/>
  <c r="BZ133" i="13" s="1"/>
  <c r="BZ131" i="13" a="1"/>
  <c r="BZ131" i="13" s="1"/>
  <c r="BZ144" i="13" a="1"/>
  <c r="BZ144" i="13" s="1"/>
  <c r="BZ146" i="13" a="1"/>
  <c r="BZ146" i="13" s="1"/>
  <c r="BZ130" i="13" a="1"/>
  <c r="BZ130" i="13" s="1"/>
  <c r="CV129" i="13" a="1"/>
  <c r="CV129" i="13" s="1"/>
  <c r="BV254" i="13" a="1"/>
  <c r="BV254" i="13" s="1"/>
  <c r="CC254" i="13" s="1"/>
  <c r="BV258" i="13" a="1"/>
  <c r="BV258" i="13" s="1"/>
  <c r="CC258" i="13" s="1"/>
  <c r="BV266" i="13" a="1"/>
  <c r="BV266" i="13" s="1"/>
  <c r="CC266" i="13" s="1"/>
  <c r="BV270" i="13" a="1"/>
  <c r="BV270" i="13" s="1"/>
  <c r="CC270" i="13" s="1"/>
  <c r="BV255" i="13" a="1"/>
  <c r="BV255" i="13" s="1"/>
  <c r="CC255" i="13" s="1"/>
  <c r="BV262" i="13" a="1"/>
  <c r="BV262" i="13" s="1"/>
  <c r="CC262" i="13" s="1"/>
  <c r="BV261" i="13" a="1"/>
  <c r="BV261" i="13" s="1"/>
  <c r="CC261" i="13" s="1"/>
  <c r="BV257" i="13" a="1"/>
  <c r="BV257" i="13" s="1"/>
  <c r="CC257" i="13" s="1"/>
  <c r="BV265" i="13" a="1"/>
  <c r="BV265" i="13" s="1"/>
  <c r="CC265" i="13" s="1"/>
  <c r="BV256" i="13" a="1"/>
  <c r="BV256" i="13" s="1"/>
  <c r="CC256" i="13" s="1"/>
  <c r="BV260" i="13" a="1"/>
  <c r="BV260" i="13" s="1"/>
  <c r="CC260" i="13" s="1"/>
  <c r="BV264" i="13" a="1"/>
  <c r="BV264" i="13" s="1"/>
  <c r="CC264" i="13" s="1"/>
  <c r="BV272" i="13" a="1"/>
  <c r="BV272" i="13" s="1"/>
  <c r="CC272" i="13" s="1"/>
  <c r="BV269" i="13" a="1"/>
  <c r="BV269" i="13" s="1"/>
  <c r="CC269" i="13" s="1"/>
  <c r="BV268" i="13" a="1"/>
  <c r="BV268" i="13" s="1"/>
  <c r="CC268" i="13" s="1"/>
  <c r="BV267" i="13" a="1"/>
  <c r="BV267" i="13" s="1"/>
  <c r="CC267" i="13" s="1"/>
  <c r="BV259" i="13" a="1"/>
  <c r="BV259" i="13" s="1"/>
  <c r="CC259" i="13" s="1"/>
  <c r="BV263" i="13" a="1"/>
  <c r="BV263" i="13" s="1"/>
  <c r="CC263" i="13" s="1"/>
  <c r="BV271" i="13" a="1"/>
  <c r="BV271" i="13" s="1"/>
  <c r="CC271" i="13" s="1"/>
  <c r="CV143" i="13" a="1"/>
  <c r="CV143" i="13" s="1"/>
  <c r="CV137" i="13" a="1"/>
  <c r="CV137" i="13" s="1"/>
  <c r="CV134" i="13" a="1"/>
  <c r="CV134" i="13" s="1"/>
  <c r="CV141" i="13" a="1"/>
  <c r="CV141" i="13" s="1"/>
  <c r="CV135" i="13" a="1"/>
  <c r="CV135" i="13" s="1"/>
  <c r="CV142" i="13" a="1"/>
  <c r="CV142" i="13" s="1"/>
  <c r="CV133" i="13" a="1"/>
  <c r="CV133" i="13" s="1"/>
  <c r="CV130" i="13" a="1"/>
  <c r="CV130" i="13" s="1"/>
  <c r="CV146" i="13" a="1"/>
  <c r="CV146" i="13" s="1"/>
  <c r="CV145" i="13" a="1"/>
  <c r="CV145" i="13" s="1"/>
  <c r="CV138" i="13" a="1"/>
  <c r="CV138" i="13" s="1"/>
  <c r="CV136" i="13" a="1"/>
  <c r="CV136" i="13" s="1"/>
  <c r="CV139" i="13" a="1"/>
  <c r="CV139" i="13" s="1"/>
  <c r="CV140" i="13" a="1"/>
  <c r="CV140" i="13" s="1"/>
  <c r="CV131" i="13" a="1"/>
  <c r="CV131" i="13" s="1"/>
  <c r="CV144" i="13" a="1"/>
  <c r="CV144" i="13" s="1"/>
  <c r="CV132" i="13" a="1"/>
  <c r="CV132" i="13" s="1"/>
  <c r="CV147" i="13" a="1"/>
  <c r="CV147" i="13" s="1"/>
  <c r="CR53" i="13" a="1"/>
  <c r="CR53" i="13" s="1"/>
  <c r="BR148" i="13" a="1"/>
  <c r="BR148" i="13" s="1"/>
  <c r="BR72" i="13" a="1"/>
  <c r="BR72" i="13" s="1"/>
  <c r="CR129" i="13" a="1"/>
  <c r="CR129" i="13" s="1"/>
  <c r="BR150" i="13" a="1"/>
  <c r="BR150" i="13" s="1"/>
  <c r="BR91" i="13" a="1"/>
  <c r="BR91" i="13" s="1"/>
  <c r="BR149" i="13" a="1"/>
  <c r="BR149" i="13" s="1"/>
  <c r="BR152" i="13" a="1"/>
  <c r="BR152" i="13" s="1"/>
  <c r="BR34" i="13" a="1"/>
  <c r="BR34" i="13" s="1"/>
  <c r="BR151" i="13" a="1"/>
  <c r="BR151" i="13" s="1"/>
  <c r="BR175" i="13" a="1"/>
  <c r="BR175" i="13" s="1"/>
  <c r="BR160" i="13" a="1"/>
  <c r="BR160" i="13" s="1"/>
  <c r="BR166" i="13" a="1"/>
  <c r="BR166" i="13" s="1"/>
  <c r="BR171" i="13" a="1"/>
  <c r="BR171" i="13" s="1"/>
  <c r="BR167" i="13" a="1"/>
  <c r="BR167" i="13" s="1"/>
  <c r="BR163" i="13" a="1"/>
  <c r="BR163" i="13" s="1"/>
  <c r="CR137" i="13" a="1"/>
  <c r="CR137" i="13" s="1"/>
  <c r="BR170" i="13" a="1"/>
  <c r="BR170" i="13" s="1"/>
  <c r="BR162" i="13" a="1"/>
  <c r="BR162" i="13" s="1"/>
  <c r="BR174" i="13" a="1"/>
  <c r="BR174" i="13" s="1"/>
  <c r="BR177" i="13" a="1"/>
  <c r="BR177" i="13" s="1"/>
  <c r="BR173" i="13" a="1"/>
  <c r="BR173" i="13" s="1"/>
  <c r="BR159" i="13" a="1"/>
  <c r="BR159" i="13" s="1"/>
  <c r="BR169" i="13" a="1"/>
  <c r="BR169" i="13" s="1"/>
  <c r="BR165" i="13" a="1"/>
  <c r="BR165" i="13" s="1"/>
  <c r="BR161" i="13" a="1"/>
  <c r="BR161" i="13" s="1"/>
  <c r="BR176" i="13" a="1"/>
  <c r="BR176" i="13" s="1"/>
  <c r="BR172" i="13" a="1"/>
  <c r="BR172" i="13" s="1"/>
  <c r="BR168" i="13" a="1"/>
  <c r="BR168" i="13" s="1"/>
  <c r="BR164" i="13" a="1"/>
  <c r="BR164" i="13" s="1"/>
  <c r="CR138" i="13" a="1"/>
  <c r="CR138" i="13" s="1"/>
  <c r="BR95" i="13" a="1"/>
  <c r="BR95" i="13" s="1"/>
  <c r="CR143" i="13" a="1"/>
  <c r="CR143" i="13" s="1"/>
  <c r="BR93" i="13" a="1"/>
  <c r="BR93" i="13" s="1"/>
  <c r="BR97" i="13" a="1"/>
  <c r="BR97" i="13" s="1"/>
  <c r="BR106" i="13" a="1"/>
  <c r="BR106" i="13" s="1"/>
  <c r="BR86" i="13" a="1"/>
  <c r="BR86" i="13" s="1"/>
  <c r="BR80" i="13" a="1"/>
  <c r="BR80" i="13" s="1"/>
  <c r="CR147" i="13" a="1"/>
  <c r="CR147" i="13" s="1"/>
  <c r="BR89" i="13" a="1"/>
  <c r="BR89" i="13" s="1"/>
  <c r="BR74" i="13" a="1"/>
  <c r="BR74" i="13" s="1"/>
  <c r="BR94" i="13" a="1"/>
  <c r="BR94" i="13" s="1"/>
  <c r="BR84" i="13" a="1"/>
  <c r="BR84" i="13" s="1"/>
  <c r="BR102" i="13" a="1"/>
  <c r="BR102" i="13" s="1"/>
  <c r="BR107" i="13" a="1"/>
  <c r="BR107" i="13" s="1"/>
  <c r="BR81" i="13" a="1"/>
  <c r="BR81" i="13" s="1"/>
  <c r="BR73" i="13" a="1"/>
  <c r="BR73" i="13" s="1"/>
  <c r="CR135" i="13" a="1"/>
  <c r="CR135" i="13" s="1"/>
  <c r="BR90" i="13" a="1"/>
  <c r="BR90" i="13" s="1"/>
  <c r="CR145" i="13" a="1"/>
  <c r="CR145" i="13" s="1"/>
  <c r="BR100" i="13" a="1"/>
  <c r="BR100" i="13" s="1"/>
  <c r="CR134" i="13" a="1"/>
  <c r="CR134" i="13" s="1"/>
  <c r="BR103" i="13" a="1"/>
  <c r="BR103" i="13" s="1"/>
  <c r="BR85" i="13" a="1"/>
  <c r="BR85" i="13" s="1"/>
  <c r="BR108" i="13" a="1"/>
  <c r="BR108" i="13" s="1"/>
  <c r="BR82" i="13" a="1"/>
  <c r="BR82" i="13" s="1"/>
  <c r="BR87" i="13" a="1"/>
  <c r="BR87" i="13" s="1"/>
  <c r="BR88" i="13" a="1"/>
  <c r="BR88" i="13" s="1"/>
  <c r="BR76" i="13" a="1"/>
  <c r="BR76" i="13" s="1"/>
  <c r="BR79" i="13" a="1"/>
  <c r="BR79" i="13" s="1"/>
  <c r="BR83" i="13" a="1"/>
  <c r="BR83" i="13" s="1"/>
  <c r="CR146" i="13" a="1"/>
  <c r="CR146" i="13" s="1"/>
  <c r="CR141" i="13" a="1"/>
  <c r="CR141" i="13" s="1"/>
  <c r="BR98" i="13" a="1"/>
  <c r="BR98" i="13" s="1"/>
  <c r="BR75" i="13" a="1"/>
  <c r="BR75" i="13" s="1"/>
  <c r="BR99" i="13" a="1"/>
  <c r="BR99" i="13" s="1"/>
  <c r="BR78" i="13" a="1"/>
  <c r="BR78" i="13" s="1"/>
  <c r="CR131" i="13" a="1"/>
  <c r="CR131" i="13" s="1"/>
  <c r="CR139" i="13" a="1"/>
  <c r="CR139" i="13" s="1"/>
  <c r="CR130" i="13" a="1"/>
  <c r="CR130" i="13" s="1"/>
  <c r="CR140" i="13" a="1"/>
  <c r="CR140" i="13" s="1"/>
  <c r="BR77" i="13" a="1"/>
  <c r="BR77" i="13" s="1"/>
  <c r="BR104" i="13" a="1"/>
  <c r="BR104" i="13" s="1"/>
  <c r="BR105" i="13" a="1"/>
  <c r="BR105" i="13" s="1"/>
  <c r="CR142" i="13" a="1"/>
  <c r="CR142" i="13" s="1"/>
  <c r="CR144" i="13" a="1"/>
  <c r="CR144" i="13" s="1"/>
  <c r="BR101" i="13" a="1"/>
  <c r="BR101" i="13" s="1"/>
  <c r="CR133" i="13" a="1"/>
  <c r="CR133" i="13" s="1"/>
  <c r="BR92" i="13" a="1"/>
  <c r="BR92" i="13" s="1"/>
  <c r="CR136" i="13" a="1"/>
  <c r="CR136" i="13" s="1"/>
  <c r="CR132" i="13" a="1"/>
  <c r="CR132" i="13" s="1"/>
  <c r="BR96" i="13" a="1"/>
  <c r="BR96" i="13" s="1"/>
  <c r="BR109" i="13" a="1"/>
  <c r="BR109" i="13" s="1"/>
  <c r="BJ129" i="13" a="1"/>
  <c r="BJ129" i="13" s="1"/>
  <c r="CJ91" i="13" a="1"/>
  <c r="CJ91" i="13" s="1"/>
  <c r="BJ197" i="13" a="1"/>
  <c r="BJ197" i="13" s="1"/>
  <c r="BP197" i="13" s="1"/>
  <c r="BJ216" i="13" a="1"/>
  <c r="BJ216" i="13" s="1"/>
  <c r="CJ72" i="13" a="1"/>
  <c r="CJ72" i="13" s="1"/>
  <c r="BJ53" i="13" a="1"/>
  <c r="BJ53" i="13" s="1"/>
  <c r="BJ152" i="13" a="1"/>
  <c r="BJ152" i="13" s="1"/>
  <c r="BJ151" i="13" a="1"/>
  <c r="BJ151" i="13" s="1"/>
  <c r="BJ149" i="13" a="1"/>
  <c r="BJ149" i="13" s="1"/>
  <c r="BJ150" i="13" a="1"/>
  <c r="BJ150" i="13" s="1"/>
  <c r="BJ148" i="13" a="1"/>
  <c r="BJ148" i="13" s="1"/>
  <c r="BJ182" i="13" a="1"/>
  <c r="BJ182" i="13" s="1"/>
  <c r="BJ203" i="13" a="1"/>
  <c r="BJ203" i="13" s="1"/>
  <c r="BP203" i="13" s="1"/>
  <c r="BJ185" i="13" a="1"/>
  <c r="BJ185" i="13" s="1"/>
  <c r="BJ190" i="13" a="1"/>
  <c r="BJ190" i="13" s="1"/>
  <c r="BJ211" i="13" a="1"/>
  <c r="BJ211" i="13" s="1"/>
  <c r="BP211" i="13" s="1"/>
  <c r="BJ224" i="13" a="1"/>
  <c r="BJ224" i="13" s="1"/>
  <c r="BJ183" i="13" a="1"/>
  <c r="BJ183" i="13" s="1"/>
  <c r="BJ195" i="13" a="1"/>
  <c r="BJ195" i="13" s="1"/>
  <c r="BJ200" i="13" a="1"/>
  <c r="BJ200" i="13" s="1"/>
  <c r="BP200" i="13" s="1"/>
  <c r="BJ204" i="13" a="1"/>
  <c r="BJ204" i="13" s="1"/>
  <c r="BP204" i="13" s="1"/>
  <c r="BJ217" i="13" a="1"/>
  <c r="BJ217" i="13" s="1"/>
  <c r="BJ225" i="13" a="1"/>
  <c r="BJ225" i="13" s="1"/>
  <c r="BJ233" i="13" a="1"/>
  <c r="BJ233" i="13" s="1"/>
  <c r="BJ141" i="13" a="1"/>
  <c r="BJ141" i="13" s="1"/>
  <c r="BJ188" i="13" a="1"/>
  <c r="BJ188" i="13" s="1"/>
  <c r="BJ201" i="13" a="1"/>
  <c r="BJ201" i="13" s="1"/>
  <c r="BP201" i="13" s="1"/>
  <c r="BJ205" i="13" a="1"/>
  <c r="BJ205" i="13" s="1"/>
  <c r="BP205" i="13" s="1"/>
  <c r="BJ209" i="13" a="1"/>
  <c r="BJ209" i="13" s="1"/>
  <c r="BP209" i="13" s="1"/>
  <c r="BJ213" i="13" a="1"/>
  <c r="BJ213" i="13" s="1"/>
  <c r="BP213" i="13" s="1"/>
  <c r="BJ218" i="13" a="1"/>
  <c r="BJ218" i="13" s="1"/>
  <c r="BJ226" i="13" a="1"/>
  <c r="BJ226" i="13" s="1"/>
  <c r="BJ212" i="13" a="1"/>
  <c r="BJ212" i="13" s="1"/>
  <c r="BP212" i="13" s="1"/>
  <c r="BJ184" i="13" a="1"/>
  <c r="BJ184" i="13" s="1"/>
  <c r="BJ144" i="13" a="1"/>
  <c r="BJ144" i="13" s="1"/>
  <c r="BJ180" i="13" a="1"/>
  <c r="BJ180" i="13" s="1"/>
  <c r="BJ222" i="13" a="1"/>
  <c r="BJ222" i="13" s="1"/>
  <c r="BJ230" i="13" a="1"/>
  <c r="BJ230" i="13" s="1"/>
  <c r="BJ179" i="13" a="1"/>
  <c r="BJ179" i="13" s="1"/>
  <c r="BJ187" i="13" a="1"/>
  <c r="BJ187" i="13" s="1"/>
  <c r="BJ191" i="13" a="1"/>
  <c r="BJ191" i="13" s="1"/>
  <c r="BJ208" i="13" a="1"/>
  <c r="BJ208" i="13" s="1"/>
  <c r="BP208" i="13" s="1"/>
  <c r="BJ221" i="13" a="1"/>
  <c r="BJ221" i="13" s="1"/>
  <c r="BJ229" i="13" a="1"/>
  <c r="BJ229" i="13" s="1"/>
  <c r="BJ192" i="13" a="1"/>
  <c r="BJ192" i="13" s="1"/>
  <c r="BJ196" i="13" a="1"/>
  <c r="BJ196" i="13" s="1"/>
  <c r="BJ234" i="13" a="1"/>
  <c r="BJ234" i="13" s="1"/>
  <c r="BJ181" i="13" a="1"/>
  <c r="BJ181" i="13" s="1"/>
  <c r="BJ189" i="13" a="1"/>
  <c r="BJ189" i="13" s="1"/>
  <c r="BJ202" i="13" a="1"/>
  <c r="BJ202" i="13" s="1"/>
  <c r="BP202" i="13" s="1"/>
  <c r="BJ214" i="13" a="1"/>
  <c r="BJ214" i="13" s="1"/>
  <c r="BP214" i="13" s="1"/>
  <c r="BJ219" i="13" a="1"/>
  <c r="BJ219" i="13" s="1"/>
  <c r="BJ227" i="13" a="1"/>
  <c r="BJ227" i="13" s="1"/>
  <c r="BJ186" i="13" a="1"/>
  <c r="BJ186" i="13" s="1"/>
  <c r="BJ194" i="13" a="1"/>
  <c r="BJ194" i="13" s="1"/>
  <c r="BJ199" i="13" a="1"/>
  <c r="BJ199" i="13" s="1"/>
  <c r="BP199" i="13" s="1"/>
  <c r="BJ207" i="13" a="1"/>
  <c r="BJ207" i="13" s="1"/>
  <c r="BP207" i="13" s="1"/>
  <c r="BJ215" i="13" a="1"/>
  <c r="BJ215" i="13" s="1"/>
  <c r="BP215" i="13" s="1"/>
  <c r="BJ220" i="13" a="1"/>
  <c r="BJ220" i="13" s="1"/>
  <c r="BJ228" i="13" a="1"/>
  <c r="BJ228" i="13" s="1"/>
  <c r="BJ232" i="13" a="1"/>
  <c r="BJ232" i="13" s="1"/>
  <c r="BJ193" i="13" a="1"/>
  <c r="BJ193" i="13" s="1"/>
  <c r="BJ223" i="13" a="1"/>
  <c r="BJ223" i="13" s="1"/>
  <c r="BJ231" i="13" a="1"/>
  <c r="BJ231" i="13" s="1"/>
  <c r="BJ198" i="13" a="1"/>
  <c r="BJ198" i="13" s="1"/>
  <c r="BP198" i="13" s="1"/>
  <c r="BJ206" i="13" a="1"/>
  <c r="BJ206" i="13" s="1"/>
  <c r="BP206" i="13" s="1"/>
  <c r="BJ210" i="13" a="1"/>
  <c r="BJ210" i="13" s="1"/>
  <c r="BP210" i="13" s="1"/>
  <c r="BJ139" i="13" a="1"/>
  <c r="BJ139" i="13" s="1"/>
  <c r="CJ78" i="13" a="1"/>
  <c r="CJ78" i="13" s="1"/>
  <c r="CJ83" i="13" a="1"/>
  <c r="CJ83" i="13" s="1"/>
  <c r="CJ98" i="13" a="1"/>
  <c r="CJ98" i="13" s="1"/>
  <c r="CJ96" i="13" a="1"/>
  <c r="CJ96" i="13" s="1"/>
  <c r="CJ92" i="13" a="1"/>
  <c r="CJ92" i="13" s="1"/>
  <c r="CJ84" i="13" a="1"/>
  <c r="CJ84" i="13" s="1"/>
  <c r="CJ87" i="13" a="1"/>
  <c r="CJ87" i="13" s="1"/>
  <c r="CJ75" i="13" a="1"/>
  <c r="CJ75" i="13" s="1"/>
  <c r="BJ147" i="13" a="1"/>
  <c r="BJ147" i="13" s="1"/>
  <c r="CJ109" i="13" a="1"/>
  <c r="CJ109" i="13" s="1"/>
  <c r="CJ73" i="13" a="1"/>
  <c r="CJ73" i="13" s="1"/>
  <c r="BJ138" i="13" a="1"/>
  <c r="BJ138" i="13" s="1"/>
  <c r="CJ82" i="13" a="1"/>
  <c r="CJ82" i="13" s="1"/>
  <c r="CJ79" i="13" a="1"/>
  <c r="CJ79" i="13" s="1"/>
  <c r="CJ99" i="13" a="1"/>
  <c r="CJ99" i="13" s="1"/>
  <c r="BJ133" i="13" a="1"/>
  <c r="BJ133" i="13" s="1"/>
  <c r="CJ93" i="13" a="1"/>
  <c r="CJ93" i="13" s="1"/>
  <c r="CJ97" i="13" a="1"/>
  <c r="CJ97" i="13" s="1"/>
  <c r="CJ102" i="13" a="1"/>
  <c r="CJ102" i="13" s="1"/>
  <c r="CJ80" i="13" a="1"/>
  <c r="CJ80" i="13" s="1"/>
  <c r="BJ146" i="13" a="1"/>
  <c r="BJ146" i="13" s="1"/>
  <c r="BJ142" i="13" a="1"/>
  <c r="BJ142" i="13" s="1"/>
  <c r="BJ178" i="13" a="1"/>
  <c r="BJ178" i="13" s="1"/>
  <c r="BJ134" i="13" a="1"/>
  <c r="BJ134" i="13" s="1"/>
  <c r="BJ143" i="13" a="1"/>
  <c r="BJ143" i="13" s="1"/>
  <c r="BJ136" i="13" a="1"/>
  <c r="BJ136" i="13" s="1"/>
  <c r="CJ100" i="13" a="1"/>
  <c r="CJ100" i="13" s="1"/>
  <c r="BJ137" i="13" a="1"/>
  <c r="BJ137" i="13" s="1"/>
  <c r="CJ101" i="13" a="1"/>
  <c r="CJ101" i="13" s="1"/>
  <c r="CJ89" i="13" a="1"/>
  <c r="CJ89" i="13" s="1"/>
  <c r="CJ107" i="13" a="1"/>
  <c r="CJ107" i="13" s="1"/>
  <c r="CJ77" i="13" a="1"/>
  <c r="CJ77" i="13" s="1"/>
  <c r="BJ140" i="13" a="1"/>
  <c r="BJ140" i="13" s="1"/>
  <c r="BJ145" i="13" a="1"/>
  <c r="BJ145" i="13" s="1"/>
  <c r="CJ90" i="13" a="1"/>
  <c r="CJ90" i="13" s="1"/>
  <c r="BJ130" i="13" a="1"/>
  <c r="BJ130" i="13" s="1"/>
  <c r="CJ76" i="13" a="1"/>
  <c r="CJ76" i="13" s="1"/>
  <c r="CJ108" i="13" a="1"/>
  <c r="CJ108" i="13" s="1"/>
  <c r="CJ105" i="13" a="1"/>
  <c r="CJ105" i="13" s="1"/>
  <c r="CJ95" i="13" a="1"/>
  <c r="CJ95" i="13" s="1"/>
  <c r="CJ86" i="13" a="1"/>
  <c r="CJ86" i="13" s="1"/>
  <c r="BJ132" i="13" a="1"/>
  <c r="BJ132" i="13" s="1"/>
  <c r="CJ81" i="13" a="1"/>
  <c r="CJ81" i="13" s="1"/>
  <c r="CJ88" i="13" a="1"/>
  <c r="CJ88" i="13" s="1"/>
  <c r="BJ135" i="13" a="1"/>
  <c r="BJ135" i="13" s="1"/>
  <c r="CJ74" i="13" a="1"/>
  <c r="CJ74" i="13" s="1"/>
  <c r="CJ106" i="13" a="1"/>
  <c r="CJ106" i="13" s="1"/>
  <c r="CJ94" i="13" a="1"/>
  <c r="CJ94" i="13" s="1"/>
  <c r="CJ104" i="13" a="1"/>
  <c r="CJ104" i="13" s="1"/>
  <c r="CJ103" i="13" a="1"/>
  <c r="CJ103" i="13" s="1"/>
  <c r="BJ131" i="13" a="1"/>
  <c r="BJ131" i="13" s="1"/>
  <c r="CJ85" i="13" a="1"/>
  <c r="CJ85" i="13" s="1"/>
  <c r="CB34" i="10" a="1"/>
  <c r="CB34" i="10" s="1"/>
  <c r="CB42" i="10" a="1"/>
  <c r="CB42" i="10" s="1"/>
  <c r="CF72" i="10" a="1"/>
  <c r="CF72" i="10" s="1"/>
  <c r="CF80" i="10" a="1"/>
  <c r="CF80" i="10" s="1"/>
  <c r="BQ72" i="13" a="1"/>
  <c r="BQ72" i="13" s="1"/>
  <c r="BQ148" i="13" a="1"/>
  <c r="BQ148" i="13" s="1"/>
  <c r="BQ91" i="13" a="1"/>
  <c r="BQ91" i="13" s="1"/>
  <c r="CQ53" i="13" a="1"/>
  <c r="CQ53" i="13" s="1"/>
  <c r="BQ149" i="13" a="1"/>
  <c r="BQ149" i="13" s="1"/>
  <c r="BQ152" i="13" a="1"/>
  <c r="BQ152" i="13" s="1"/>
  <c r="BQ34" i="13" a="1"/>
  <c r="BQ34" i="13" s="1"/>
  <c r="BQ150" i="13" a="1"/>
  <c r="BQ150" i="13" s="1"/>
  <c r="BQ151" i="13" a="1"/>
  <c r="BQ151" i="13" s="1"/>
  <c r="CQ129" i="13" a="1"/>
  <c r="CQ129" i="13" s="1"/>
  <c r="BQ164" i="13" a="1"/>
  <c r="BQ164" i="13" s="1"/>
  <c r="BQ160" i="13" a="1"/>
  <c r="BQ160" i="13" s="1"/>
  <c r="BQ176" i="13" a="1"/>
  <c r="BQ176" i="13" s="1"/>
  <c r="BQ168" i="13" a="1"/>
  <c r="BQ168" i="13" s="1"/>
  <c r="CC168" i="13" s="1"/>
  <c r="BQ175" i="13" a="1"/>
  <c r="BQ175" i="13" s="1"/>
  <c r="BQ172" i="13" a="1"/>
  <c r="BQ172" i="13" s="1"/>
  <c r="BQ171" i="13" a="1"/>
  <c r="BQ171" i="13" s="1"/>
  <c r="BQ167" i="13" a="1"/>
  <c r="BQ167" i="13" s="1"/>
  <c r="BQ163" i="13" a="1"/>
  <c r="BQ163" i="13" s="1"/>
  <c r="BQ159" i="13" a="1"/>
  <c r="BQ159" i="13" s="1"/>
  <c r="BQ174" i="13" a="1"/>
  <c r="BQ174" i="13" s="1"/>
  <c r="BQ166" i="13" a="1"/>
  <c r="BQ166" i="13" s="1"/>
  <c r="CC166" i="13" s="1"/>
  <c r="BQ162" i="13" a="1"/>
  <c r="BQ162" i="13" s="1"/>
  <c r="BQ169" i="13" a="1"/>
  <c r="BQ169" i="13" s="1"/>
  <c r="BQ170" i="13" a="1"/>
  <c r="BQ170" i="13" s="1"/>
  <c r="BQ177" i="13" a="1"/>
  <c r="BQ177" i="13" s="1"/>
  <c r="BQ173" i="13" a="1"/>
  <c r="BQ173" i="13" s="1"/>
  <c r="BQ161" i="13" a="1"/>
  <c r="BQ161" i="13" s="1"/>
  <c r="BQ165" i="13" a="1"/>
  <c r="BQ165" i="13" s="1"/>
  <c r="BQ77" i="13" a="1"/>
  <c r="BQ77" i="13" s="1"/>
  <c r="BQ109" i="13" a="1"/>
  <c r="BQ109" i="13" s="1"/>
  <c r="CQ141" i="13" a="1"/>
  <c r="CQ141" i="13" s="1"/>
  <c r="BQ106" i="13" a="1"/>
  <c r="BQ106" i="13" s="1"/>
  <c r="BQ94" i="13" a="1"/>
  <c r="BQ94" i="13" s="1"/>
  <c r="CQ133" i="13" a="1"/>
  <c r="CQ133" i="13" s="1"/>
  <c r="BQ95" i="13" a="1"/>
  <c r="BQ95" i="13" s="1"/>
  <c r="CQ136" i="13" a="1"/>
  <c r="CQ136" i="13" s="1"/>
  <c r="BQ104" i="13" a="1"/>
  <c r="BQ104" i="13" s="1"/>
  <c r="CQ143" i="13" a="1"/>
  <c r="CQ143" i="13" s="1"/>
  <c r="CQ137" i="13" a="1"/>
  <c r="CQ137" i="13" s="1"/>
  <c r="BQ90" i="13" a="1"/>
  <c r="BQ90" i="13" s="1"/>
  <c r="BQ74" i="13" a="1"/>
  <c r="BQ74" i="13" s="1"/>
  <c r="CQ144" i="13" a="1"/>
  <c r="CQ144" i="13" s="1"/>
  <c r="BQ87" i="13" a="1"/>
  <c r="BQ87" i="13" s="1"/>
  <c r="CQ146" i="13" a="1"/>
  <c r="CQ146" i="13" s="1"/>
  <c r="CQ131" i="13" a="1"/>
  <c r="CQ131" i="13" s="1"/>
  <c r="CQ140" i="13" a="1"/>
  <c r="CQ140" i="13" s="1"/>
  <c r="BQ100" i="13" a="1"/>
  <c r="BQ100" i="13" s="1"/>
  <c r="BQ98" i="13" a="1"/>
  <c r="BQ98" i="13" s="1"/>
  <c r="BQ102" i="13" a="1"/>
  <c r="BQ102" i="13" s="1"/>
  <c r="CQ134" i="13" a="1"/>
  <c r="CQ134" i="13" s="1"/>
  <c r="BQ103" i="13" a="1"/>
  <c r="BQ103" i="13" s="1"/>
  <c r="BQ105" i="13" a="1"/>
  <c r="BQ105" i="13" s="1"/>
  <c r="CQ145" i="13" a="1"/>
  <c r="CQ145" i="13" s="1"/>
  <c r="CQ147" i="13" a="1"/>
  <c r="CQ147" i="13" s="1"/>
  <c r="CQ135" i="13" a="1"/>
  <c r="CQ135" i="13" s="1"/>
  <c r="CQ142" i="13" a="1"/>
  <c r="CQ142" i="13" s="1"/>
  <c r="BQ84" i="13" a="1"/>
  <c r="BQ84" i="13" s="1"/>
  <c r="BQ75" i="13" a="1"/>
  <c r="BQ75" i="13" s="1"/>
  <c r="BQ107" i="13" a="1"/>
  <c r="BQ107" i="13" s="1"/>
  <c r="BQ108" i="13" a="1"/>
  <c r="BQ108" i="13" s="1"/>
  <c r="BQ93" i="13" a="1"/>
  <c r="BQ93" i="13" s="1"/>
  <c r="BQ92" i="13" a="1"/>
  <c r="BQ92" i="13" s="1"/>
  <c r="BQ86" i="13" a="1"/>
  <c r="BQ86" i="13" s="1"/>
  <c r="CQ132" i="13" a="1"/>
  <c r="CQ132" i="13" s="1"/>
  <c r="BQ88" i="13" a="1"/>
  <c r="BQ88" i="13" s="1"/>
  <c r="BQ76" i="13" a="1"/>
  <c r="BQ76" i="13" s="1"/>
  <c r="BQ96" i="13" a="1"/>
  <c r="BQ96" i="13" s="1"/>
  <c r="BQ82" i="13" a="1"/>
  <c r="BQ82" i="13" s="1"/>
  <c r="CQ138" i="13" a="1"/>
  <c r="CQ138" i="13" s="1"/>
  <c r="BQ83" i="13" a="1"/>
  <c r="BQ83" i="13" s="1"/>
  <c r="BQ79" i="13" a="1"/>
  <c r="BQ79" i="13" s="1"/>
  <c r="BQ101" i="13" a="1"/>
  <c r="BQ101" i="13" s="1"/>
  <c r="CQ139" i="13" a="1"/>
  <c r="CQ139" i="13" s="1"/>
  <c r="BQ97" i="13" a="1"/>
  <c r="BQ97" i="13" s="1"/>
  <c r="BQ78" i="13" a="1"/>
  <c r="BQ78" i="13" s="1"/>
  <c r="CQ130" i="13" a="1"/>
  <c r="CQ130" i="13" s="1"/>
  <c r="BQ89" i="13" a="1"/>
  <c r="BQ89" i="13" s="1"/>
  <c r="BQ80" i="13" a="1"/>
  <c r="BQ80" i="13" s="1"/>
  <c r="BQ85" i="13" a="1"/>
  <c r="BQ85" i="13" s="1"/>
  <c r="BQ73" i="13" a="1"/>
  <c r="BQ73" i="13" s="1"/>
  <c r="BQ81" i="13" a="1"/>
  <c r="BQ81" i="13" s="1"/>
  <c r="BQ99" i="13" a="1"/>
  <c r="BQ99" i="13" s="1"/>
  <c r="BA178" i="13" a="1"/>
  <c r="BA178" i="13" s="1"/>
  <c r="BC292" i="13" a="1"/>
  <c r="BC292" i="13" s="1"/>
  <c r="BA197" i="13" a="1"/>
  <c r="BA197" i="13" s="1"/>
  <c r="BA311" i="13" a="1"/>
  <c r="BA311" i="13" s="1"/>
  <c r="BA216" i="13" a="1"/>
  <c r="BA216" i="13" s="1"/>
  <c r="BA273" i="13" a="1"/>
  <c r="BA273" i="13" s="1"/>
  <c r="BA159" i="13" a="1"/>
  <c r="BA159" i="13" s="1"/>
  <c r="BC178" i="13" a="1"/>
  <c r="BC178" i="13" s="1"/>
  <c r="BC311" i="13" a="1"/>
  <c r="BC311" i="13" s="1"/>
  <c r="BC197" i="13" a="1"/>
  <c r="BC197" i="13" s="1"/>
  <c r="BC216" i="13" a="1"/>
  <c r="BC216" i="13" s="1"/>
  <c r="BA235" i="13" a="1"/>
  <c r="BA235" i="13" s="1"/>
  <c r="BA254" i="13" a="1"/>
  <c r="BA254" i="13" s="1"/>
  <c r="BC273" i="13" a="1"/>
  <c r="BC273" i="13" s="1"/>
  <c r="BC159" i="13" a="1"/>
  <c r="BC159" i="13" s="1"/>
  <c r="BA292" i="13" a="1"/>
  <c r="BA292" i="13" s="1"/>
  <c r="BC235" i="13" a="1"/>
  <c r="BC235" i="13" s="1"/>
  <c r="BC254" i="13" a="1"/>
  <c r="BC254" i="13" s="1"/>
  <c r="CI129" i="13" a="1"/>
  <c r="CI129" i="13" s="1"/>
  <c r="BI267" i="13" a="1"/>
  <c r="BI267" i="13" s="1"/>
  <c r="BP267" i="13" s="1"/>
  <c r="BI262" i="13" a="1"/>
  <c r="BI262" i="13" s="1"/>
  <c r="BP262" i="13" s="1"/>
  <c r="BI257" i="13" a="1"/>
  <c r="BI257" i="13" s="1"/>
  <c r="BP257" i="13" s="1"/>
  <c r="BI265" i="13" a="1"/>
  <c r="BI265" i="13" s="1"/>
  <c r="BP265" i="13" s="1"/>
  <c r="BI256" i="13" a="1"/>
  <c r="BI256" i="13" s="1"/>
  <c r="BP256" i="13" s="1"/>
  <c r="BI260" i="13" a="1"/>
  <c r="BI260" i="13" s="1"/>
  <c r="BP260" i="13" s="1"/>
  <c r="BI264" i="13" a="1"/>
  <c r="BI264" i="13" s="1"/>
  <c r="BP264" i="13" s="1"/>
  <c r="BI272" i="13" a="1"/>
  <c r="BI272" i="13" s="1"/>
  <c r="BP272" i="13" s="1"/>
  <c r="BI269" i="13" a="1"/>
  <c r="BI269" i="13" s="1"/>
  <c r="BP269" i="13" s="1"/>
  <c r="BI268" i="13" a="1"/>
  <c r="BI268" i="13" s="1"/>
  <c r="BP268" i="13" s="1"/>
  <c r="BI261" i="13" a="1"/>
  <c r="BI261" i="13" s="1"/>
  <c r="BP261" i="13" s="1"/>
  <c r="BI259" i="13" a="1"/>
  <c r="BI259" i="13" s="1"/>
  <c r="BP259" i="13" s="1"/>
  <c r="BI263" i="13" a="1"/>
  <c r="BI263" i="13" s="1"/>
  <c r="BP263" i="13" s="1"/>
  <c r="BI271" i="13" a="1"/>
  <c r="BI271" i="13" s="1"/>
  <c r="BP271" i="13" s="1"/>
  <c r="CI144" i="13" a="1"/>
  <c r="CI144" i="13" s="1"/>
  <c r="BI254" i="13" a="1"/>
  <c r="BI254" i="13" s="1"/>
  <c r="BP254" i="13" s="1"/>
  <c r="BI258" i="13" a="1"/>
  <c r="BI258" i="13" s="1"/>
  <c r="BP258" i="13" s="1"/>
  <c r="BI266" i="13" a="1"/>
  <c r="BI266" i="13" s="1"/>
  <c r="BP266" i="13" s="1"/>
  <c r="BI270" i="13" a="1"/>
  <c r="BI270" i="13" s="1"/>
  <c r="BP270" i="13" s="1"/>
  <c r="BI255" i="13" a="1"/>
  <c r="BI255" i="13" s="1"/>
  <c r="BP255" i="13" s="1"/>
  <c r="CI134" i="13" a="1"/>
  <c r="CI134" i="13" s="1"/>
  <c r="CI131" i="13" a="1"/>
  <c r="CI131" i="13" s="1"/>
  <c r="CI147" i="13" a="1"/>
  <c r="CI147" i="13" s="1"/>
  <c r="CI139" i="13" a="1"/>
  <c r="CI139" i="13" s="1"/>
  <c r="CI135" i="13" a="1"/>
  <c r="CI135" i="13" s="1"/>
  <c r="CI133" i="13" a="1"/>
  <c r="CI133" i="13" s="1"/>
  <c r="CI138" i="13" a="1"/>
  <c r="CI138" i="13" s="1"/>
  <c r="CI136" i="13" a="1"/>
  <c r="CI136" i="13" s="1"/>
  <c r="CI146" i="13" a="1"/>
  <c r="CI146" i="13" s="1"/>
  <c r="CI142" i="13" a="1"/>
  <c r="CI142" i="13" s="1"/>
  <c r="CI137" i="13" a="1"/>
  <c r="CI137" i="13" s="1"/>
  <c r="CI143" i="13" a="1"/>
  <c r="CI143" i="13" s="1"/>
  <c r="CI130" i="13" a="1"/>
  <c r="CI130" i="13" s="1"/>
  <c r="CI141" i="13" a="1"/>
  <c r="CI141" i="13" s="1"/>
  <c r="CI140" i="13" a="1"/>
  <c r="CI140" i="13" s="1"/>
  <c r="CI132" i="13" a="1"/>
  <c r="CI132" i="13" s="1"/>
  <c r="CI145" i="13" a="1"/>
  <c r="CI145" i="13" s="1"/>
  <c r="CY91" i="13" a="1"/>
  <c r="CY91" i="13" s="1"/>
  <c r="BY311" i="13" a="1"/>
  <c r="BY311" i="13" s="1"/>
  <c r="CC311" i="13" s="1"/>
  <c r="BY327" i="13" a="1"/>
  <c r="BY327" i="13" s="1"/>
  <c r="CC327" i="13" s="1"/>
  <c r="BY322" i="13" a="1"/>
  <c r="BY322" i="13" s="1"/>
  <c r="CC322" i="13" s="1"/>
  <c r="BY329" i="13" a="1"/>
  <c r="BY329" i="13" s="1"/>
  <c r="CC329" i="13" s="1"/>
  <c r="BY324" i="13" a="1"/>
  <c r="BY324" i="13" s="1"/>
  <c r="CC324" i="13" s="1"/>
  <c r="BY323" i="13" a="1"/>
  <c r="BY323" i="13" s="1"/>
  <c r="CC323" i="13" s="1"/>
  <c r="BY313" i="13" a="1"/>
  <c r="BY313" i="13" s="1"/>
  <c r="CC313" i="13" s="1"/>
  <c r="BY325" i="13" a="1"/>
  <c r="BY325" i="13" s="1"/>
  <c r="CC325" i="13" s="1"/>
  <c r="BY328" i="13" a="1"/>
  <c r="BY328" i="13" s="1"/>
  <c r="CC328" i="13" s="1"/>
  <c r="BY326" i="13" a="1"/>
  <c r="BY326" i="13" s="1"/>
  <c r="CC326" i="13" s="1"/>
  <c r="BY319" i="13" a="1"/>
  <c r="BY319" i="13" s="1"/>
  <c r="CC319" i="13" s="1"/>
  <c r="BY316" i="13" a="1"/>
  <c r="BY316" i="13" s="1"/>
  <c r="CC316" i="13" s="1"/>
  <c r="BY315" i="13" a="1"/>
  <c r="BY315" i="13" s="1"/>
  <c r="CC315" i="13" s="1"/>
  <c r="BY321" i="13" a="1"/>
  <c r="BY321" i="13" s="1"/>
  <c r="CC321" i="13" s="1"/>
  <c r="BY314" i="13" a="1"/>
  <c r="BY314" i="13" s="1"/>
  <c r="CC314" i="13" s="1"/>
  <c r="BY317" i="13" a="1"/>
  <c r="BY317" i="13" s="1"/>
  <c r="CC317" i="13" s="1"/>
  <c r="BY318" i="13" a="1"/>
  <c r="BY318" i="13" s="1"/>
  <c r="CC318" i="13" s="1"/>
  <c r="CY107" i="13" a="1"/>
  <c r="CY107" i="13" s="1"/>
  <c r="CY95" i="13" a="1"/>
  <c r="CY95" i="13" s="1"/>
  <c r="CY105" i="13" a="1"/>
  <c r="CY105" i="13" s="1"/>
  <c r="CY109" i="13" a="1"/>
  <c r="CY109" i="13" s="1"/>
  <c r="CY108" i="13" a="1"/>
  <c r="CY108" i="13" s="1"/>
  <c r="BY312" i="13" a="1"/>
  <c r="BY312" i="13" s="1"/>
  <c r="CC312" i="13" s="1"/>
  <c r="CY92" i="13" a="1"/>
  <c r="CY92" i="13" s="1"/>
  <c r="CY100" i="13" a="1"/>
  <c r="CY100" i="13" s="1"/>
  <c r="BY320" i="13" a="1"/>
  <c r="BY320" i="13" s="1"/>
  <c r="CC320" i="13" s="1"/>
  <c r="CY93" i="13" a="1"/>
  <c r="CY93" i="13" s="1"/>
  <c r="CY104" i="13" a="1"/>
  <c r="CY104" i="13" s="1"/>
  <c r="CY101" i="13" a="1"/>
  <c r="CY101" i="13" s="1"/>
  <c r="CY102" i="13" a="1"/>
  <c r="CY102" i="13" s="1"/>
  <c r="CY97" i="13" a="1"/>
  <c r="CY97" i="13" s="1"/>
  <c r="CY106" i="13" a="1"/>
  <c r="CY106" i="13" s="1"/>
  <c r="CY99" i="13" a="1"/>
  <c r="CY99" i="13" s="1"/>
  <c r="CY98" i="13" a="1"/>
  <c r="CY98" i="13" s="1"/>
  <c r="CY94" i="13" a="1"/>
  <c r="CY94" i="13" s="1"/>
  <c r="CY96" i="13" a="1"/>
  <c r="CY96" i="13" s="1"/>
  <c r="CY103" i="13" a="1"/>
  <c r="CY103" i="13" s="1"/>
  <c r="CU72" i="13" a="1"/>
  <c r="CU72" i="13" s="1"/>
  <c r="CU91" i="13" a="1"/>
  <c r="CU91" i="13" s="1"/>
  <c r="BU276" i="13" a="1"/>
  <c r="BU276" i="13" s="1"/>
  <c r="CC276" i="13" s="1"/>
  <c r="BU280" i="13" a="1"/>
  <c r="BU280" i="13" s="1"/>
  <c r="CC280" i="13" s="1"/>
  <c r="BU284" i="13" a="1"/>
  <c r="BU284" i="13" s="1"/>
  <c r="CC284" i="13" s="1"/>
  <c r="BU288" i="13" a="1"/>
  <c r="BU288" i="13" s="1"/>
  <c r="CC288" i="13" s="1"/>
  <c r="BU287" i="13" a="1"/>
  <c r="BU287" i="13" s="1"/>
  <c r="CC287" i="13" s="1"/>
  <c r="BU283" i="13" a="1"/>
  <c r="BU283" i="13" s="1"/>
  <c r="CC283" i="13" s="1"/>
  <c r="BU277" i="13" a="1"/>
  <c r="BU277" i="13" s="1"/>
  <c r="CC277" i="13" s="1"/>
  <c r="BU290" i="13" a="1"/>
  <c r="BU290" i="13" s="1"/>
  <c r="CC290" i="13" s="1"/>
  <c r="BU285" i="13" a="1"/>
  <c r="BU285" i="13" s="1"/>
  <c r="CC285" i="13" s="1"/>
  <c r="BU278" i="13" a="1"/>
  <c r="BU278" i="13" s="1"/>
  <c r="CC278" i="13" s="1"/>
  <c r="BU286" i="13" a="1"/>
  <c r="BU286" i="13" s="1"/>
  <c r="CC286" i="13" s="1"/>
  <c r="BU279" i="13" a="1"/>
  <c r="BU279" i="13" s="1"/>
  <c r="CC279" i="13" s="1"/>
  <c r="BU275" i="13" a="1"/>
  <c r="BU275" i="13" s="1"/>
  <c r="CC275" i="13" s="1"/>
  <c r="BU282" i="13" a="1"/>
  <c r="BU282" i="13" s="1"/>
  <c r="CC282" i="13" s="1"/>
  <c r="BU289" i="13" a="1"/>
  <c r="BU289" i="13" s="1"/>
  <c r="CC289" i="13" s="1"/>
  <c r="BU281" i="13" a="1"/>
  <c r="BU281" i="13" s="1"/>
  <c r="CC281" i="13" s="1"/>
  <c r="BU274" i="13" a="1"/>
  <c r="BU274" i="13" s="1"/>
  <c r="CC274" i="13" s="1"/>
  <c r="BU273" i="13" a="1"/>
  <c r="BU273" i="13" s="1"/>
  <c r="CC273" i="13" s="1"/>
  <c r="BU291" i="13" a="1"/>
  <c r="BU291" i="13" s="1"/>
  <c r="CC291" i="13" s="1"/>
  <c r="CU90" i="13" a="1"/>
  <c r="CU90" i="13" s="1"/>
  <c r="CU74" i="13" a="1"/>
  <c r="CU74" i="13" s="1"/>
  <c r="CU94" i="13" a="1"/>
  <c r="CU94" i="13" s="1"/>
  <c r="CU101" i="13" a="1"/>
  <c r="CU101" i="13" s="1"/>
  <c r="CU99" i="13" a="1"/>
  <c r="CU99" i="13" s="1"/>
  <c r="CU87" i="13" a="1"/>
  <c r="CU87" i="13" s="1"/>
  <c r="CU79" i="13" a="1"/>
  <c r="CU79" i="13" s="1"/>
  <c r="CU81" i="13" a="1"/>
  <c r="CU81" i="13" s="1"/>
  <c r="CU75" i="13" a="1"/>
  <c r="CU75" i="13" s="1"/>
  <c r="CU107" i="13" a="1"/>
  <c r="CU107" i="13" s="1"/>
  <c r="CU73" i="13" a="1"/>
  <c r="CU73" i="13" s="1"/>
  <c r="CU95" i="13" a="1"/>
  <c r="CU95" i="13" s="1"/>
  <c r="CU108" i="13" a="1"/>
  <c r="CU108" i="13" s="1"/>
  <c r="CU105" i="13" a="1"/>
  <c r="CU105" i="13" s="1"/>
  <c r="CU97" i="13" a="1"/>
  <c r="CU97" i="13" s="1"/>
  <c r="CU104" i="13" a="1"/>
  <c r="CU104" i="13" s="1"/>
  <c r="CU84" i="13" a="1"/>
  <c r="CU84" i="13" s="1"/>
  <c r="CU78" i="13" a="1"/>
  <c r="CU78" i="13" s="1"/>
  <c r="CU88" i="13" a="1"/>
  <c r="CU88" i="13" s="1"/>
  <c r="CU76" i="13" a="1"/>
  <c r="CU76" i="13" s="1"/>
  <c r="CU96" i="13" a="1"/>
  <c r="CU96" i="13" s="1"/>
  <c r="CU89" i="13" a="1"/>
  <c r="CU89" i="13" s="1"/>
  <c r="CU83" i="13" a="1"/>
  <c r="CU83" i="13" s="1"/>
  <c r="CU85" i="13" a="1"/>
  <c r="CU85" i="13" s="1"/>
  <c r="CU93" i="13" a="1"/>
  <c r="CU93" i="13" s="1"/>
  <c r="CU100" i="13" a="1"/>
  <c r="CU100" i="13" s="1"/>
  <c r="CU103" i="13" a="1"/>
  <c r="CU103" i="13" s="1"/>
  <c r="CU109" i="13" a="1"/>
  <c r="CU109" i="13" s="1"/>
  <c r="CU80" i="13" a="1"/>
  <c r="CU80" i="13" s="1"/>
  <c r="CU86" i="13" a="1"/>
  <c r="CU86" i="13" s="1"/>
  <c r="CU106" i="13" a="1"/>
  <c r="CU106" i="13" s="1"/>
  <c r="CU92" i="13" a="1"/>
  <c r="CU92" i="13" s="1"/>
  <c r="CU102" i="13" a="1"/>
  <c r="CU102" i="13" s="1"/>
  <c r="CU98" i="13" a="1"/>
  <c r="CU98" i="13" s="1"/>
  <c r="CU82" i="13" a="1"/>
  <c r="CU82" i="13" s="1"/>
  <c r="CU77" i="13" a="1"/>
  <c r="CU77" i="13" s="1"/>
  <c r="AZ216" i="13" a="1"/>
  <c r="AZ216" i="13" s="1"/>
  <c r="AZ311" i="13" a="1"/>
  <c r="AZ311" i="13" s="1"/>
  <c r="AZ159" i="13" a="1"/>
  <c r="AZ159" i="13" s="1"/>
  <c r="AZ273" i="13" a="1"/>
  <c r="AZ273" i="13" s="1"/>
  <c r="BB178" i="13" a="1"/>
  <c r="BB178" i="13" s="1"/>
  <c r="BB197" i="13" a="1"/>
  <c r="BB197" i="13" s="1"/>
  <c r="BB311" i="13" a="1"/>
  <c r="BB311" i="13" s="1"/>
  <c r="BB216" i="13" a="1"/>
  <c r="BB216" i="13" s="1"/>
  <c r="AZ235" i="13" a="1"/>
  <c r="AZ235" i="13" s="1"/>
  <c r="AZ254" i="13" a="1"/>
  <c r="AZ254" i="13" s="1"/>
  <c r="BB273" i="13" a="1"/>
  <c r="BB273" i="13" s="1"/>
  <c r="BB159" i="13" a="1"/>
  <c r="BB159" i="13" s="1"/>
  <c r="AZ292" i="13" a="1"/>
  <c r="AZ292" i="13" s="1"/>
  <c r="BB235" i="13" a="1"/>
  <c r="BB235" i="13" s="1"/>
  <c r="BB254" i="13" a="1"/>
  <c r="BB254" i="13" s="1"/>
  <c r="BB292" i="13" a="1"/>
  <c r="BB292" i="13" s="1"/>
  <c r="AZ197" i="13" a="1"/>
  <c r="AZ197" i="13" s="1"/>
  <c r="AZ178" i="13" a="1"/>
  <c r="AZ178" i="13" s="1"/>
  <c r="BH273" i="13" a="1"/>
  <c r="BH273" i="13" s="1"/>
  <c r="BP273" i="13" s="1"/>
  <c r="CH72" i="13" a="1"/>
  <c r="CH72" i="13" s="1"/>
  <c r="CH91" i="13" a="1"/>
  <c r="CH91" i="13" s="1"/>
  <c r="BH283" i="13" a="1"/>
  <c r="BH283" i="13" s="1"/>
  <c r="BP283" i="13" s="1"/>
  <c r="BH281" i="13" a="1"/>
  <c r="BH281" i="13" s="1"/>
  <c r="BP281" i="13" s="1"/>
  <c r="BH277" i="13" a="1"/>
  <c r="BH277" i="13" s="1"/>
  <c r="BP277" i="13" s="1"/>
  <c r="BH290" i="13" a="1"/>
  <c r="BH290" i="13" s="1"/>
  <c r="BP290" i="13" s="1"/>
  <c r="BH278" i="13" a="1"/>
  <c r="BH278" i="13" s="1"/>
  <c r="BP278" i="13" s="1"/>
  <c r="BH286" i="13" a="1"/>
  <c r="BH286" i="13" s="1"/>
  <c r="BP286" i="13" s="1"/>
  <c r="BH279" i="13" a="1"/>
  <c r="BH279" i="13" s="1"/>
  <c r="BP279" i="13" s="1"/>
  <c r="BH275" i="13" a="1"/>
  <c r="BH275" i="13" s="1"/>
  <c r="BP275" i="13" s="1"/>
  <c r="BH289" i="13" a="1"/>
  <c r="BH289" i="13" s="1"/>
  <c r="BP289" i="13" s="1"/>
  <c r="BH285" i="13" a="1"/>
  <c r="BH285" i="13" s="1"/>
  <c r="BP285" i="13" s="1"/>
  <c r="BH287" i="13" a="1"/>
  <c r="BH287" i="13" s="1"/>
  <c r="BP287" i="13" s="1"/>
  <c r="BH274" i="13" a="1"/>
  <c r="BH274" i="13" s="1"/>
  <c r="BP274" i="13" s="1"/>
  <c r="BH291" i="13" a="1"/>
  <c r="BH291" i="13" s="1"/>
  <c r="BP291" i="13" s="1"/>
  <c r="BH282" i="13" a="1"/>
  <c r="BH282" i="13" s="1"/>
  <c r="BP282" i="13" s="1"/>
  <c r="BH276" i="13" a="1"/>
  <c r="BH276" i="13" s="1"/>
  <c r="BP276" i="13" s="1"/>
  <c r="BH280" i="13" a="1"/>
  <c r="BH280" i="13" s="1"/>
  <c r="BP280" i="13" s="1"/>
  <c r="BH284" i="13" a="1"/>
  <c r="BH284" i="13" s="1"/>
  <c r="BP284" i="13" s="1"/>
  <c r="BH288" i="13" a="1"/>
  <c r="BH288" i="13" s="1"/>
  <c r="BP288" i="13" s="1"/>
  <c r="CH79" i="13" a="1"/>
  <c r="CH79" i="13" s="1"/>
  <c r="CH75" i="13" a="1"/>
  <c r="CH75" i="13" s="1"/>
  <c r="CH107" i="13" a="1"/>
  <c r="CH107" i="13" s="1"/>
  <c r="CH95" i="13" a="1"/>
  <c r="CH95" i="13" s="1"/>
  <c r="CH73" i="13" a="1"/>
  <c r="CH73" i="13" s="1"/>
  <c r="CH97" i="13" a="1"/>
  <c r="CH97" i="13" s="1"/>
  <c r="CH104" i="13" a="1"/>
  <c r="CH104" i="13" s="1"/>
  <c r="CH84" i="13" a="1"/>
  <c r="CH84" i="13" s="1"/>
  <c r="CH108" i="13" a="1"/>
  <c r="CH108" i="13" s="1"/>
  <c r="CH105" i="13" a="1"/>
  <c r="CH105" i="13" s="1"/>
  <c r="CH87" i="13" a="1"/>
  <c r="CH87" i="13" s="1"/>
  <c r="CH78" i="13" a="1"/>
  <c r="CH78" i="13" s="1"/>
  <c r="CH88" i="13" a="1"/>
  <c r="CH88" i="13" s="1"/>
  <c r="CH76" i="13" a="1"/>
  <c r="CH76" i="13" s="1"/>
  <c r="CH81" i="13" a="1"/>
  <c r="CH81" i="13" s="1"/>
  <c r="CH96" i="13" a="1"/>
  <c r="CH96" i="13" s="1"/>
  <c r="CH109" i="13" a="1"/>
  <c r="CH109" i="13" s="1"/>
  <c r="CH93" i="13" a="1"/>
  <c r="CH93" i="13" s="1"/>
  <c r="CH83" i="13" a="1"/>
  <c r="CH83" i="13" s="1"/>
  <c r="CH80" i="13" a="1"/>
  <c r="CH80" i="13" s="1"/>
  <c r="CH98" i="13" a="1"/>
  <c r="CH98" i="13" s="1"/>
  <c r="CH103" i="13" a="1"/>
  <c r="CH103" i="13" s="1"/>
  <c r="CH100" i="13" a="1"/>
  <c r="CH100" i="13" s="1"/>
  <c r="CH86" i="13" a="1"/>
  <c r="CH86" i="13" s="1"/>
  <c r="CH106" i="13" a="1"/>
  <c r="CH106" i="13" s="1"/>
  <c r="CH85" i="13" a="1"/>
  <c r="CH85" i="13" s="1"/>
  <c r="CH89" i="13" a="1"/>
  <c r="CH89" i="13" s="1"/>
  <c r="CH92" i="13" a="1"/>
  <c r="CH92" i="13" s="1"/>
  <c r="CH99" i="13" a="1"/>
  <c r="CH99" i="13" s="1"/>
  <c r="CH102" i="13" a="1"/>
  <c r="CH102" i="13" s="1"/>
  <c r="CH90" i="13" a="1"/>
  <c r="CH90" i="13" s="1"/>
  <c r="CH74" i="13" a="1"/>
  <c r="CH74" i="13" s="1"/>
  <c r="CH94" i="13" a="1"/>
  <c r="CH94" i="13" s="1"/>
  <c r="CH82" i="13" a="1"/>
  <c r="CH82" i="13" s="1"/>
  <c r="CH77" i="13" a="1"/>
  <c r="CH77" i="13" s="1"/>
  <c r="CH101" i="13" a="1"/>
  <c r="CH101" i="13" s="1"/>
  <c r="CA35" i="10" a="1"/>
  <c r="CA35" i="10" s="1"/>
  <c r="BO77" i="13" a="1"/>
  <c r="BO77" i="13" s="1"/>
  <c r="BO78" i="13" a="1"/>
  <c r="BO78" i="13" s="1"/>
  <c r="BO83" i="13" a="1"/>
  <c r="BO83" i="13" s="1"/>
  <c r="BO84" i="13" a="1"/>
  <c r="BO84" i="13" s="1"/>
  <c r="BO96" i="13" a="1"/>
  <c r="BO96" i="13" s="1"/>
  <c r="BO103" i="13" a="1"/>
  <c r="BO103" i="13" s="1"/>
  <c r="BO148" i="13" a="1"/>
  <c r="BO148" i="13" s="1"/>
  <c r="BO134" i="13" a="1"/>
  <c r="BO134" i="13" s="1"/>
  <c r="BO140" i="13" a="1"/>
  <c r="BO140" i="13" s="1"/>
  <c r="BO102" i="13" a="1"/>
  <c r="BO102" i="13" s="1"/>
  <c r="BO135" i="13" a="1"/>
  <c r="BO135" i="13" s="1"/>
  <c r="BO152" i="13" a="1"/>
  <c r="BO152" i="13" s="1"/>
  <c r="BO141" i="13" a="1"/>
  <c r="BO141" i="13" s="1"/>
  <c r="BO151" i="13" a="1"/>
  <c r="BO151" i="13" s="1"/>
  <c r="BO97" i="13" a="1"/>
  <c r="BO97" i="13" s="1"/>
  <c r="BO150" i="13" a="1"/>
  <c r="BO150" i="13" s="1"/>
  <c r="BO149" i="13" a="1"/>
  <c r="BO149" i="13" s="1"/>
  <c r="BG91" i="13" a="1"/>
  <c r="BG91" i="13" s="1"/>
  <c r="CG53" i="13" a="1"/>
  <c r="CG53" i="13" s="1"/>
  <c r="CG129" i="13" a="1"/>
  <c r="CG129" i="13" s="1"/>
  <c r="BG72" i="13" a="1"/>
  <c r="BG72" i="13" s="1"/>
  <c r="BG34" i="13" a="1"/>
  <c r="BG34" i="13" s="1"/>
  <c r="BG240" i="13" a="1"/>
  <c r="BG240" i="13" s="1"/>
  <c r="BG244" i="13" a="1"/>
  <c r="BG244" i="13" s="1"/>
  <c r="BG248" i="13" a="1"/>
  <c r="BG248" i="13" s="1"/>
  <c r="BG252" i="13" a="1"/>
  <c r="BG252" i="13" s="1"/>
  <c r="BG236" i="13" a="1"/>
  <c r="BG236" i="13" s="1"/>
  <c r="BG246" i="13" a="1"/>
  <c r="BG246" i="13" s="1"/>
  <c r="BG237" i="13" a="1"/>
  <c r="BG237" i="13" s="1"/>
  <c r="BG241" i="13" a="1"/>
  <c r="BG241" i="13" s="1"/>
  <c r="BG249" i="13" a="1"/>
  <c r="BG249" i="13" s="1"/>
  <c r="BG238" i="13" a="1"/>
  <c r="BG238" i="13" s="1"/>
  <c r="BG242" i="13" a="1"/>
  <c r="BG242" i="13" s="1"/>
  <c r="BG250" i="13" a="1"/>
  <c r="BG250" i="13" s="1"/>
  <c r="BG247" i="13" a="1"/>
  <c r="BG247" i="13" s="1"/>
  <c r="BG251" i="13" a="1"/>
  <c r="BG251" i="13" s="1"/>
  <c r="BG235" i="13" a="1"/>
  <c r="BG235" i="13" s="1"/>
  <c r="BG74" i="13" a="1"/>
  <c r="BG74" i="13" s="1"/>
  <c r="BG106" i="13" a="1"/>
  <c r="BG106" i="13" s="1"/>
  <c r="BG94" i="13" a="1"/>
  <c r="BG94" i="13" s="1"/>
  <c r="BG81" i="13" a="1"/>
  <c r="BG81" i="13" s="1"/>
  <c r="BG101" i="13" a="1"/>
  <c r="BG101" i="13" s="1"/>
  <c r="CG137" i="13" a="1"/>
  <c r="CG137" i="13" s="1"/>
  <c r="BG87" i="13" a="1"/>
  <c r="BG87" i="13" s="1"/>
  <c r="CG138" i="13" a="1"/>
  <c r="CG138" i="13" s="1"/>
  <c r="BG98" i="13" a="1"/>
  <c r="BG98" i="13" s="1"/>
  <c r="CG139" i="13" a="1"/>
  <c r="CG139" i="13" s="1"/>
  <c r="CG147" i="13" a="1"/>
  <c r="CG147" i="13" s="1"/>
  <c r="CG143" i="13" a="1"/>
  <c r="CG143" i="13" s="1"/>
  <c r="BG253" i="13" a="1"/>
  <c r="BG253" i="13" s="1"/>
  <c r="CG133" i="13" a="1"/>
  <c r="CG133" i="13" s="1"/>
  <c r="BG80" i="13" a="1"/>
  <c r="BG80" i="13" s="1"/>
  <c r="BG243" i="13" a="1"/>
  <c r="BG243" i="13" s="1"/>
  <c r="CG130" i="13" a="1"/>
  <c r="CG130" i="13" s="1"/>
  <c r="CG145" i="13" a="1"/>
  <c r="CG145" i="13" s="1"/>
  <c r="BG90" i="13" a="1"/>
  <c r="BG90" i="13" s="1"/>
  <c r="CG144" i="13" a="1"/>
  <c r="CG144" i="13" s="1"/>
  <c r="BG86" i="13" a="1"/>
  <c r="BG86" i="13" s="1"/>
  <c r="BG239" i="13" a="1"/>
  <c r="BG239" i="13" s="1"/>
  <c r="BG100" i="13" a="1"/>
  <c r="BG100" i="13" s="1"/>
  <c r="BG82" i="13" a="1"/>
  <c r="BG82" i="13" s="1"/>
  <c r="BG76" i="13" a="1"/>
  <c r="BG76" i="13" s="1"/>
  <c r="BG108" i="13" a="1"/>
  <c r="BG108" i="13" s="1"/>
  <c r="BG79" i="13" a="1"/>
  <c r="BG79" i="13" s="1"/>
  <c r="BG99" i="13" a="1"/>
  <c r="BG99" i="13" s="1"/>
  <c r="BG92" i="13" a="1"/>
  <c r="BG92" i="13" s="1"/>
  <c r="BG245" i="13" a="1"/>
  <c r="BG245" i="13" s="1"/>
  <c r="CG132" i="13" a="1"/>
  <c r="CG132" i="13" s="1"/>
  <c r="BG105" i="13" a="1"/>
  <c r="BG105" i="13" s="1"/>
  <c r="BG104" i="13" a="1"/>
  <c r="BG104" i="13" s="1"/>
  <c r="CG131" i="13" a="1"/>
  <c r="CG131" i="13" s="1"/>
  <c r="BG107" i="13" a="1"/>
  <c r="BG107" i="13" s="1"/>
  <c r="BG73" i="13" a="1"/>
  <c r="BG73" i="13" s="1"/>
  <c r="CG136" i="13" a="1"/>
  <c r="CG136" i="13" s="1"/>
  <c r="BG95" i="13" a="1"/>
  <c r="BG95" i="13" s="1"/>
  <c r="BG93" i="13" a="1"/>
  <c r="BG93" i="13" s="1"/>
  <c r="CG146" i="13" a="1"/>
  <c r="CG146" i="13" s="1"/>
  <c r="BG85" i="13" a="1"/>
  <c r="BG85" i="13" s="1"/>
  <c r="BG75" i="13" a="1"/>
  <c r="BG75" i="13" s="1"/>
  <c r="BG89" i="13" a="1"/>
  <c r="BG89" i="13" s="1"/>
  <c r="CG142" i="13" a="1"/>
  <c r="CG142" i="13" s="1"/>
  <c r="BG88" i="13" a="1"/>
  <c r="BG88" i="13" s="1"/>
  <c r="BG109" i="13" a="1"/>
  <c r="BG109" i="13" s="1"/>
  <c r="CB102" i="13" a="1"/>
  <c r="CB102" i="13" s="1"/>
  <c r="CB78" i="13" a="1"/>
  <c r="CB78" i="13" s="1"/>
  <c r="CB83" i="13" a="1"/>
  <c r="CB83" i="13" s="1"/>
  <c r="CB77" i="13" a="1"/>
  <c r="CB77" i="13" s="1"/>
  <c r="CB84" i="13" a="1"/>
  <c r="CB84" i="13" s="1"/>
  <c r="CB96" i="13" a="1"/>
  <c r="CB96" i="13" s="1"/>
  <c r="CB103" i="13" a="1"/>
  <c r="CB103" i="13" s="1"/>
  <c r="CB140" i="13" a="1"/>
  <c r="CB140" i="13" s="1"/>
  <c r="CB97" i="13" a="1"/>
  <c r="CB97" i="13" s="1"/>
  <c r="CB148" i="13" a="1"/>
  <c r="CB148" i="13" s="1"/>
  <c r="CB149" i="13" a="1"/>
  <c r="CB149" i="13" s="1"/>
  <c r="CB135" i="13" a="1"/>
  <c r="CB135" i="13" s="1"/>
  <c r="CB152" i="13" a="1"/>
  <c r="CB152" i="13" s="1"/>
  <c r="CB134" i="13" a="1"/>
  <c r="CB134" i="13" s="1"/>
  <c r="CB151" i="13" a="1"/>
  <c r="CB151" i="13" s="1"/>
  <c r="CB141" i="13" a="1"/>
  <c r="CB141" i="13" s="1"/>
  <c r="CB150" i="13" a="1"/>
  <c r="CB150" i="13" s="1"/>
  <c r="CX72" i="13" a="1"/>
  <c r="CX72" i="13" s="1"/>
  <c r="BX300" i="13" a="1"/>
  <c r="BX300" i="13" s="1"/>
  <c r="BX310" i="13" a="1"/>
  <c r="BX310" i="13" s="1"/>
  <c r="BX294" i="13" a="1"/>
  <c r="BX294" i="13" s="1"/>
  <c r="CC294" i="13" s="1"/>
  <c r="BX302" i="13" a="1"/>
  <c r="BX302" i="13" s="1"/>
  <c r="BX296" i="13" a="1"/>
  <c r="BX296" i="13" s="1"/>
  <c r="BX305" i="13" a="1"/>
  <c r="BX305" i="13" s="1"/>
  <c r="BX304" i="13" a="1"/>
  <c r="BX304" i="13" s="1"/>
  <c r="BX309" i="13" a="1"/>
  <c r="BX309" i="13" s="1"/>
  <c r="BX306" i="13" a="1"/>
  <c r="BX306" i="13" s="1"/>
  <c r="BX308" i="13" a="1"/>
  <c r="BX308" i="13" s="1"/>
  <c r="BX298" i="13" a="1"/>
  <c r="BX298" i="13" s="1"/>
  <c r="BX293" i="13" a="1"/>
  <c r="BX293" i="13" s="1"/>
  <c r="BX297" i="13" a="1"/>
  <c r="BX297" i="13" s="1"/>
  <c r="BX307" i="13" a="1"/>
  <c r="BX307" i="13" s="1"/>
  <c r="BX299" i="13" a="1"/>
  <c r="BX299" i="13" s="1"/>
  <c r="CX87" i="13" a="1"/>
  <c r="CX87" i="13" s="1"/>
  <c r="CX82" i="13" a="1"/>
  <c r="CX82" i="13" s="1"/>
  <c r="CX88" i="13" a="1"/>
  <c r="CX88" i="13" s="1"/>
  <c r="BX301" i="13" a="1"/>
  <c r="BX301" i="13" s="1"/>
  <c r="CX75" i="13" a="1"/>
  <c r="CX75" i="13" s="1"/>
  <c r="CX73" i="13" a="1"/>
  <c r="CX73" i="13" s="1"/>
  <c r="CX78" i="13" a="1"/>
  <c r="CX78" i="13" s="1"/>
  <c r="CX76" i="13" a="1"/>
  <c r="CX76" i="13" s="1"/>
  <c r="BX295" i="13" a="1"/>
  <c r="BX295" i="13" s="1"/>
  <c r="CX79" i="13" a="1"/>
  <c r="CX79" i="13" s="1"/>
  <c r="CX81" i="13" a="1"/>
  <c r="CX81" i="13" s="1"/>
  <c r="CX89" i="13" a="1"/>
  <c r="CX89" i="13" s="1"/>
  <c r="CX90" i="13" a="1"/>
  <c r="CX90" i="13" s="1"/>
  <c r="CX80" i="13" a="1"/>
  <c r="CX80" i="13" s="1"/>
  <c r="CX74" i="13" a="1"/>
  <c r="CX74" i="13" s="1"/>
  <c r="CX83" i="13" a="1"/>
  <c r="CX83" i="13" s="1"/>
  <c r="BX303" i="13" a="1"/>
  <c r="BX303" i="13" s="1"/>
  <c r="CX86" i="13" a="1"/>
  <c r="CX86" i="13" s="1"/>
  <c r="CX85" i="13" a="1"/>
  <c r="CX85" i="13" s="1"/>
  <c r="BX292" i="13" a="1"/>
  <c r="BX292" i="13" s="1"/>
  <c r="CC292" i="13" s="1"/>
  <c r="CX77" i="13" a="1"/>
  <c r="CX77" i="13" s="1"/>
  <c r="CX84" i="13" a="1"/>
  <c r="CX84" i="13" s="1"/>
  <c r="CT53" i="13" a="1"/>
  <c r="CT53" i="13" s="1"/>
  <c r="BT91" i="13" a="1"/>
  <c r="BT91" i="13" s="1"/>
  <c r="BT72" i="13" a="1"/>
  <c r="BT72" i="13" s="1"/>
  <c r="CT129" i="13" a="1"/>
  <c r="CT129" i="13" s="1"/>
  <c r="BT34" i="13" a="1"/>
  <c r="BT34" i="13" s="1"/>
  <c r="CT138" i="13" a="1"/>
  <c r="CT138" i="13" s="1"/>
  <c r="BT236" i="13" a="1"/>
  <c r="BT236" i="13" s="1"/>
  <c r="CT137" i="13" a="1"/>
  <c r="CT137" i="13" s="1"/>
  <c r="BT240" i="13" a="1"/>
  <c r="BT240" i="13" s="1"/>
  <c r="BT244" i="13" a="1"/>
  <c r="BT244" i="13" s="1"/>
  <c r="BT248" i="13" a="1"/>
  <c r="BT248" i="13" s="1"/>
  <c r="BT252" i="13" a="1"/>
  <c r="BT252" i="13" s="1"/>
  <c r="BT245" i="13" a="1"/>
  <c r="BT245" i="13" s="1"/>
  <c r="BT237" i="13" a="1"/>
  <c r="BT237" i="13" s="1"/>
  <c r="BT246" i="13" a="1"/>
  <c r="BT246" i="13" s="1"/>
  <c r="BT239" i="13" a="1"/>
  <c r="BT239" i="13" s="1"/>
  <c r="BT238" i="13" a="1"/>
  <c r="BT238" i="13" s="1"/>
  <c r="BT242" i="13" a="1"/>
  <c r="BT242" i="13" s="1"/>
  <c r="BT250" i="13" a="1"/>
  <c r="BT250" i="13" s="1"/>
  <c r="BT243" i="13" a="1"/>
  <c r="BT243" i="13" s="1"/>
  <c r="BT251" i="13" a="1"/>
  <c r="BT251" i="13" s="1"/>
  <c r="BT90" i="13" a="1"/>
  <c r="BT90" i="13" s="1"/>
  <c r="BT104" i="13" a="1"/>
  <c r="BT104" i="13" s="1"/>
  <c r="BT247" i="13" a="1"/>
  <c r="BT247" i="13" s="1"/>
  <c r="BT235" i="13" a="1"/>
  <c r="BT235" i="13" s="1"/>
  <c r="BT82" i="13" a="1"/>
  <c r="BT82" i="13" s="1"/>
  <c r="BT74" i="13" a="1"/>
  <c r="BT74" i="13" s="1"/>
  <c r="BT81" i="13" a="1"/>
  <c r="BT81" i="13" s="1"/>
  <c r="BT87" i="13" a="1"/>
  <c r="BT87" i="13" s="1"/>
  <c r="BT75" i="13" a="1"/>
  <c r="BT75" i="13" s="1"/>
  <c r="CT132" i="13" a="1"/>
  <c r="CT132" i="13" s="1"/>
  <c r="BT106" i="13" a="1"/>
  <c r="BT106" i="13" s="1"/>
  <c r="BT101" i="13" a="1"/>
  <c r="BT101" i="13" s="1"/>
  <c r="BT253" i="13" a="1"/>
  <c r="BT253" i="13" s="1"/>
  <c r="BT94" i="13" a="1"/>
  <c r="BT94" i="13" s="1"/>
  <c r="CT146" i="13" a="1"/>
  <c r="CT146" i="13" s="1"/>
  <c r="CT133" i="13" a="1"/>
  <c r="CT133" i="13" s="1"/>
  <c r="BT80" i="13" a="1"/>
  <c r="BT80" i="13" s="1"/>
  <c r="BT249" i="13" a="1"/>
  <c r="BT249" i="13" s="1"/>
  <c r="CT130" i="13" a="1"/>
  <c r="CT130" i="13" s="1"/>
  <c r="BT88" i="13" a="1"/>
  <c r="BT88" i="13" s="1"/>
  <c r="CT142" i="13" a="1"/>
  <c r="CT142" i="13" s="1"/>
  <c r="BT98" i="13" a="1"/>
  <c r="BT98" i="13" s="1"/>
  <c r="CT143" i="13" a="1"/>
  <c r="CT143" i="13" s="1"/>
  <c r="BT76" i="13" a="1"/>
  <c r="BT76" i="13" s="1"/>
  <c r="CT147" i="13" a="1"/>
  <c r="CT147" i="13" s="1"/>
  <c r="BT79" i="13" a="1"/>
  <c r="BT79" i="13" s="1"/>
  <c r="BT99" i="13" a="1"/>
  <c r="BT99" i="13" s="1"/>
  <c r="CT131" i="13" a="1"/>
  <c r="CT131" i="13" s="1"/>
  <c r="CT139" i="13" a="1"/>
  <c r="CT139" i="13" s="1"/>
  <c r="CT136" i="13" a="1"/>
  <c r="CT136" i="13" s="1"/>
  <c r="BT100" i="13" a="1"/>
  <c r="BT100" i="13" s="1"/>
  <c r="BT89" i="13" a="1"/>
  <c r="BT89" i="13" s="1"/>
  <c r="BT92" i="13" a="1"/>
  <c r="BT92" i="13" s="1"/>
  <c r="BT85" i="13" a="1"/>
  <c r="BT85" i="13" s="1"/>
  <c r="BT107" i="13" a="1"/>
  <c r="BT107" i="13" s="1"/>
  <c r="BT73" i="13" a="1"/>
  <c r="BT73" i="13" s="1"/>
  <c r="BT109" i="13" a="1"/>
  <c r="BT109" i="13" s="1"/>
  <c r="CT145" i="13" a="1"/>
  <c r="CT145" i="13" s="1"/>
  <c r="CT144" i="13" a="1"/>
  <c r="CT144" i="13" s="1"/>
  <c r="BT86" i="13" a="1"/>
  <c r="BT86" i="13" s="1"/>
  <c r="BT95" i="13" a="1"/>
  <c r="BT95" i="13" s="1"/>
  <c r="BT93" i="13" a="1"/>
  <c r="BT93" i="13" s="1"/>
  <c r="BT105" i="13" a="1"/>
  <c r="BT105" i="13" s="1"/>
  <c r="BT108" i="13" a="1"/>
  <c r="BT108" i="13" s="1"/>
  <c r="BT241" i="13" a="1"/>
  <c r="BT241" i="13" s="1"/>
  <c r="BN129" i="13" a="1"/>
  <c r="BN129" i="13" s="1"/>
  <c r="BN216" i="13" a="1"/>
  <c r="BN216" i="13" s="1"/>
  <c r="BN141" i="13" a="1"/>
  <c r="BN141" i="13" s="1"/>
  <c r="BN224" i="13" a="1"/>
  <c r="BN224" i="13" s="1"/>
  <c r="BN138" i="13" a="1"/>
  <c r="BN138" i="13" s="1"/>
  <c r="BN221" i="13" a="1"/>
  <c r="BN221" i="13" s="1"/>
  <c r="BN229" i="13" a="1"/>
  <c r="BN229" i="13" s="1"/>
  <c r="BN218" i="13" a="1"/>
  <c r="BN218" i="13" s="1"/>
  <c r="BN226" i="13" a="1"/>
  <c r="BN226" i="13" s="1"/>
  <c r="BN135" i="13" a="1"/>
  <c r="BN135" i="13" s="1"/>
  <c r="BN219" i="13" a="1"/>
  <c r="BN219" i="13" s="1"/>
  <c r="BN227" i="13" a="1"/>
  <c r="BN227" i="13" s="1"/>
  <c r="BN230" i="13" a="1"/>
  <c r="BN230" i="13" s="1"/>
  <c r="BN139" i="13" a="1"/>
  <c r="BN139" i="13" s="1"/>
  <c r="BN223" i="13" a="1"/>
  <c r="BN223" i="13" s="1"/>
  <c r="BN231" i="13" a="1"/>
  <c r="BN231" i="13" s="1"/>
  <c r="BN222" i="13" a="1"/>
  <c r="BN222" i="13" s="1"/>
  <c r="BN146" i="13" a="1"/>
  <c r="BN146" i="13" s="1"/>
  <c r="BN234" i="13" a="1"/>
  <c r="BN234" i="13" s="1"/>
  <c r="BN220" i="13" a="1"/>
  <c r="BN220" i="13" s="1"/>
  <c r="BN228" i="13" a="1"/>
  <c r="BN228" i="13" s="1"/>
  <c r="BN232" i="13" a="1"/>
  <c r="BN232" i="13" s="1"/>
  <c r="BN144" i="13" a="1"/>
  <c r="BN144" i="13" s="1"/>
  <c r="BN217" i="13" a="1"/>
  <c r="BN217" i="13" s="1"/>
  <c r="BN225" i="13" a="1"/>
  <c r="BN225" i="13" s="1"/>
  <c r="BN233" i="13" a="1"/>
  <c r="BN233" i="13" s="1"/>
  <c r="BN145" i="13" a="1"/>
  <c r="BN145" i="13" s="1"/>
  <c r="BN137" i="13" a="1"/>
  <c r="BN137" i="13" s="1"/>
  <c r="BN142" i="13" a="1"/>
  <c r="BN142" i="13" s="1"/>
  <c r="BN140" i="13" a="1"/>
  <c r="BN140" i="13" s="1"/>
  <c r="BN132" i="13" a="1"/>
  <c r="BN132" i="13" s="1"/>
  <c r="BN130" i="13" a="1"/>
  <c r="BN130" i="13" s="1"/>
  <c r="BN131" i="13" a="1"/>
  <c r="BN131" i="13" s="1"/>
  <c r="BN134" i="13" a="1"/>
  <c r="BN134" i="13" s="1"/>
  <c r="BN147" i="13" a="1"/>
  <c r="BN147" i="13" s="1"/>
  <c r="BN143" i="13" a="1"/>
  <c r="BN143" i="13" s="1"/>
  <c r="BN136" i="13" a="1"/>
  <c r="BN136" i="13" s="1"/>
  <c r="BN133" i="13" a="1"/>
  <c r="BN133" i="13" s="1"/>
  <c r="BF235" i="13" a="1"/>
  <c r="BF235" i="13" s="1"/>
  <c r="BF91" i="13" a="1"/>
  <c r="BF91" i="13" s="1"/>
  <c r="CF53" i="13" a="1"/>
  <c r="CF53" i="13" s="1"/>
  <c r="BF72" i="13" a="1"/>
  <c r="BF72" i="13" s="1"/>
  <c r="CF129" i="13" a="1"/>
  <c r="CF129" i="13" s="1"/>
  <c r="BF34" i="13" a="1"/>
  <c r="BF34" i="13" s="1"/>
  <c r="CF142" i="13" a="1"/>
  <c r="CF142" i="13" s="1"/>
  <c r="BF248" i="13" a="1"/>
  <c r="BF248" i="13" s="1"/>
  <c r="BF247" i="13" a="1"/>
  <c r="BF247" i="13" s="1"/>
  <c r="BP247" i="13" s="1"/>
  <c r="BF237" i="13" a="1"/>
  <c r="BF237" i="13" s="1"/>
  <c r="BF245" i="13" a="1"/>
  <c r="BF245" i="13" s="1"/>
  <c r="BF253" i="13" a="1"/>
  <c r="BF253" i="13" s="1"/>
  <c r="BF238" i="13" a="1"/>
  <c r="BF238" i="13" s="1"/>
  <c r="BF242" i="13" a="1"/>
  <c r="BF242" i="13" s="1"/>
  <c r="BF246" i="13" a="1"/>
  <c r="BF246" i="13" s="1"/>
  <c r="BF250" i="13" a="1"/>
  <c r="BF250" i="13" s="1"/>
  <c r="BP250" i="13" s="1"/>
  <c r="BF241" i="13" a="1"/>
  <c r="BF241" i="13" s="1"/>
  <c r="BF249" i="13" a="1"/>
  <c r="BF249" i="13" s="1"/>
  <c r="BF239" i="13" a="1"/>
  <c r="BF239" i="13" s="1"/>
  <c r="BF243" i="13" a="1"/>
  <c r="BF243" i="13" s="1"/>
  <c r="BF251" i="13" a="1"/>
  <c r="BF251" i="13" s="1"/>
  <c r="BF240" i="13" a="1"/>
  <c r="BF240" i="13" s="1"/>
  <c r="BF244" i="13" a="1"/>
  <c r="BF244" i="13" s="1"/>
  <c r="BF252" i="13" a="1"/>
  <c r="BF252" i="13" s="1"/>
  <c r="BP252" i="13" s="1"/>
  <c r="BF236" i="13" a="1"/>
  <c r="BF236" i="13" s="1"/>
  <c r="BP236" i="13" s="1"/>
  <c r="BF100" i="13" a="1"/>
  <c r="BF100" i="13" s="1"/>
  <c r="CF143" i="13" a="1"/>
  <c r="CF143" i="13" s="1"/>
  <c r="BF88" i="13" a="1"/>
  <c r="BF88" i="13" s="1"/>
  <c r="BF106" i="13" a="1"/>
  <c r="BF106" i="13" s="1"/>
  <c r="BF81" i="13" a="1"/>
  <c r="BF81" i="13" s="1"/>
  <c r="BF101" i="13" a="1"/>
  <c r="BF101" i="13" s="1"/>
  <c r="BF73" i="13" a="1"/>
  <c r="BF73" i="13" s="1"/>
  <c r="BF85" i="13" a="1"/>
  <c r="BF85" i="13" s="1"/>
  <c r="BF82" i="13" a="1"/>
  <c r="BF82" i="13" s="1"/>
  <c r="CF145" i="13" a="1"/>
  <c r="CF145" i="13" s="1"/>
  <c r="CF132" i="13" a="1"/>
  <c r="CF132" i="13" s="1"/>
  <c r="BF108" i="13" a="1"/>
  <c r="BF108" i="13" s="1"/>
  <c r="BF90" i="13" a="1"/>
  <c r="BF90" i="13" s="1"/>
  <c r="BF74" i="13" a="1"/>
  <c r="BF74" i="13" s="1"/>
  <c r="BF98" i="13" a="1"/>
  <c r="BF98" i="13" s="1"/>
  <c r="CF137" i="13" a="1"/>
  <c r="CF137" i="13" s="1"/>
  <c r="CF138" i="13" a="1"/>
  <c r="CF138" i="13" s="1"/>
  <c r="BF104" i="13" a="1"/>
  <c r="BF104" i="13" s="1"/>
  <c r="BF79" i="13" a="1"/>
  <c r="BF79" i="13" s="1"/>
  <c r="BF99" i="13" a="1"/>
  <c r="BF99" i="13" s="1"/>
  <c r="CF146" i="13" a="1"/>
  <c r="CF146" i="13" s="1"/>
  <c r="CF130" i="13" a="1"/>
  <c r="CF130" i="13" s="1"/>
  <c r="BF92" i="13" a="1"/>
  <c r="BF92" i="13" s="1"/>
  <c r="CF139" i="13" a="1"/>
  <c r="CF139" i="13" s="1"/>
  <c r="CF133" i="13" a="1"/>
  <c r="CF133" i="13" s="1"/>
  <c r="BF109" i="13" a="1"/>
  <c r="BF109" i="13" s="1"/>
  <c r="BF86" i="13" a="1"/>
  <c r="BF86" i="13" s="1"/>
  <c r="BF95" i="13" a="1"/>
  <c r="BF95" i="13" s="1"/>
  <c r="BF94" i="13" a="1"/>
  <c r="BF94" i="13" s="1"/>
  <c r="CF131" i="13" a="1"/>
  <c r="CF131" i="13" s="1"/>
  <c r="BF87" i="13" a="1"/>
  <c r="BF87" i="13" s="1"/>
  <c r="BF75" i="13" a="1"/>
  <c r="BF75" i="13" s="1"/>
  <c r="BF80" i="13" a="1"/>
  <c r="BF80" i="13" s="1"/>
  <c r="BF76" i="13" a="1"/>
  <c r="BF76" i="13" s="1"/>
  <c r="CF147" i="13" a="1"/>
  <c r="CF147" i="13" s="1"/>
  <c r="BF105" i="13" a="1"/>
  <c r="BF105" i="13" s="1"/>
  <c r="BF107" i="13" a="1"/>
  <c r="BF107" i="13" s="1"/>
  <c r="BF89" i="13" a="1"/>
  <c r="BF89" i="13" s="1"/>
  <c r="BF93" i="13" a="1"/>
  <c r="BF93" i="13" s="1"/>
  <c r="CF144" i="13" a="1"/>
  <c r="CF144" i="13" s="1"/>
  <c r="CF136" i="13" a="1"/>
  <c r="CF136" i="13" s="1"/>
  <c r="AX86" i="10" a="1"/>
  <c r="AX86" i="10" s="1"/>
  <c r="AX131" i="10" a="1"/>
  <c r="AX131" i="10" s="1"/>
  <c r="AZ86" i="10" a="1"/>
  <c r="AZ86" i="10" s="1"/>
  <c r="AX150" i="10" a="1"/>
  <c r="AX150" i="10" s="1"/>
  <c r="AZ131" i="10" a="1"/>
  <c r="AZ131" i="10" s="1"/>
  <c r="AX245" i="10" a="1"/>
  <c r="AX245" i="10" s="1"/>
  <c r="AX48" i="10" a="1"/>
  <c r="AX48" i="10" s="1"/>
  <c r="AZ150" i="10" a="1"/>
  <c r="AZ150" i="10" s="1"/>
  <c r="AX169" i="10" a="1"/>
  <c r="AX169" i="10" s="1"/>
  <c r="AX207" i="10" a="1"/>
  <c r="AX207" i="10" s="1"/>
  <c r="AX226" i="10" a="1"/>
  <c r="AX226" i="10" s="1"/>
  <c r="AZ245" i="10" a="1"/>
  <c r="AZ245" i="10" s="1"/>
  <c r="AZ48" i="10" a="1"/>
  <c r="AZ48" i="10" s="1"/>
  <c r="AX67" i="10" a="1"/>
  <c r="AX67" i="10" s="1"/>
  <c r="AZ169" i="10" a="1"/>
  <c r="AZ169" i="10" s="1"/>
  <c r="AZ207" i="10" a="1"/>
  <c r="AZ207" i="10" s="1"/>
  <c r="AZ226" i="10" a="1"/>
  <c r="AZ226" i="10" s="1"/>
  <c r="AZ67" i="10" a="1"/>
  <c r="AZ67" i="10" s="1"/>
  <c r="AX188" i="10" a="1"/>
  <c r="AX188" i="10" s="1"/>
  <c r="AX264" i="10" a="1"/>
  <c r="AX264" i="10" s="1"/>
  <c r="AZ188" i="10" a="1"/>
  <c r="AZ188" i="10" s="1"/>
  <c r="AZ264" i="10" a="1"/>
  <c r="AZ264" i="10" s="1"/>
  <c r="AW67" i="10" a="1"/>
  <c r="AW67" i="10" s="1"/>
  <c r="AW169" i="10" a="1"/>
  <c r="AW169" i="10" s="1"/>
  <c r="AY188" i="10" a="1"/>
  <c r="AY188" i="10" s="1"/>
  <c r="AY86" i="10" a="1"/>
  <c r="AY86" i="10" s="1"/>
  <c r="AW131" i="10" a="1"/>
  <c r="AW131" i="10" s="1"/>
  <c r="AY207" i="10" a="1"/>
  <c r="AY207" i="10" s="1"/>
  <c r="AW226" i="10" a="1"/>
  <c r="AW226" i="10" s="1"/>
  <c r="AY264" i="10" a="1"/>
  <c r="AY264" i="10" s="1"/>
  <c r="AY67" i="10" a="1"/>
  <c r="AY67" i="10" s="1"/>
  <c r="AW245" i="10" a="1"/>
  <c r="AW245" i="10" s="1"/>
  <c r="AY169" i="10" a="1"/>
  <c r="AY169" i="10" s="1"/>
  <c r="AY226" i="10" a="1"/>
  <c r="AY226" i="10" s="1"/>
  <c r="AW48" i="10" a="1"/>
  <c r="AW48" i="10" s="1"/>
  <c r="AY131" i="10" a="1"/>
  <c r="AY131" i="10" s="1"/>
  <c r="AW150" i="10" a="1"/>
  <c r="AW150" i="10" s="1"/>
  <c r="AY245" i="10" a="1"/>
  <c r="AY245" i="10" s="1"/>
  <c r="AW188" i="10" a="1"/>
  <c r="AW188" i="10" s="1"/>
  <c r="AY48" i="10" a="1"/>
  <c r="AY48" i="10" s="1"/>
  <c r="AW86" i="10" a="1"/>
  <c r="AW86" i="10" s="1"/>
  <c r="AY150" i="10" a="1"/>
  <c r="AY150" i="10" s="1"/>
  <c r="AW207" i="10" a="1"/>
  <c r="AW207" i="10" s="1"/>
  <c r="AW264" i="10" a="1"/>
  <c r="AW264" i="10" s="1"/>
  <c r="CF79" i="10" a="1"/>
  <c r="CF79" i="10" s="1"/>
  <c r="CB41" i="10" a="1"/>
  <c r="CB41" i="10" s="1"/>
  <c r="CF71" i="10" a="1"/>
  <c r="CF71" i="10" s="1"/>
  <c r="CB36" i="10" a="1"/>
  <c r="CB36" i="10" s="1"/>
  <c r="CB44" i="10" a="1"/>
  <c r="CB44" i="10" s="1"/>
  <c r="CF74" i="10" a="1"/>
  <c r="CF74" i="10" s="1"/>
  <c r="CF82" i="10" a="1"/>
  <c r="CF82" i="10" s="1"/>
  <c r="CB31" i="10" a="1"/>
  <c r="CB31" i="10" s="1"/>
  <c r="CB39" i="10" a="1"/>
  <c r="CB39" i="10" s="1"/>
  <c r="CB47" i="10" a="1"/>
  <c r="CB47" i="10" s="1"/>
  <c r="CF69" i="10" a="1"/>
  <c r="CF69" i="10" s="1"/>
  <c r="CC70" i="10" a="1"/>
  <c r="CC70" i="10" s="1"/>
  <c r="CF77" i="10" a="1"/>
  <c r="CF77" i="10" s="1"/>
  <c r="CC78" i="10" a="1"/>
  <c r="CC78" i="10" s="1"/>
  <c r="CF85" i="10" a="1"/>
  <c r="CF85" i="10" s="1"/>
  <c r="CB45" i="10" a="1"/>
  <c r="CB45" i="10" s="1"/>
  <c r="CB37" i="10" a="1"/>
  <c r="CB37" i="10" s="1"/>
  <c r="CB32" i="10" a="1"/>
  <c r="CB32" i="10" s="1"/>
  <c r="CB40" i="10" a="1"/>
  <c r="CB40" i="10" s="1"/>
  <c r="CF70" i="10" a="1"/>
  <c r="CF70" i="10" s="1"/>
  <c r="CF78" i="10" a="1"/>
  <c r="CF78" i="10" s="1"/>
  <c r="CB35" i="10" a="1"/>
  <c r="CB35" i="10" s="1"/>
  <c r="CB43" i="10" a="1"/>
  <c r="CB43" i="10" s="1"/>
  <c r="CA45" i="10" a="1"/>
  <c r="CA45" i="10" s="1"/>
  <c r="CA71" i="10" a="1"/>
  <c r="CA71" i="10" s="1"/>
  <c r="CA79" i="10" a="1"/>
  <c r="CA79" i="10" s="1"/>
  <c r="CA37" i="10" a="1"/>
  <c r="CA37" i="10" s="1"/>
  <c r="CA32" i="10" a="1"/>
  <c r="CA32" i="10" s="1"/>
  <c r="CA40" i="10" a="1"/>
  <c r="CA40" i="10" s="1"/>
  <c r="CA74" i="10" a="1"/>
  <c r="CA74" i="10" s="1"/>
  <c r="CF75" i="10" a="1"/>
  <c r="CF75" i="10" s="1"/>
  <c r="CA82" i="10" a="1"/>
  <c r="CA82" i="10" s="1"/>
  <c r="CF83" i="10" a="1"/>
  <c r="CF83" i="10" s="1"/>
  <c r="CA77" i="10" a="1"/>
  <c r="CA77" i="10" s="1"/>
  <c r="CA43" i="10" a="1"/>
  <c r="CA43" i="10" s="1"/>
  <c r="CA69" i="10" a="1"/>
  <c r="CA69" i="10" s="1"/>
  <c r="CA85" i="10" a="1"/>
  <c r="CA85" i="10" s="1"/>
  <c r="CA30" i="10" a="1"/>
  <c r="CA30" i="10" s="1"/>
  <c r="CA38" i="10" a="1"/>
  <c r="CA38" i="10" s="1"/>
  <c r="CA46" i="10" a="1"/>
  <c r="CA46" i="10" s="1"/>
  <c r="CA72" i="10" a="1"/>
  <c r="CA72" i="10" s="1"/>
  <c r="CF73" i="10" a="1"/>
  <c r="CF73" i="10" s="1"/>
  <c r="CA80" i="10" a="1"/>
  <c r="CA80" i="10" s="1"/>
  <c r="CF81" i="10" a="1"/>
  <c r="CF81" i="10" s="1"/>
  <c r="CC72" i="10" a="1"/>
  <c r="CC72" i="10" s="1"/>
  <c r="CC80" i="10" a="1"/>
  <c r="CC80" i="10" s="1"/>
  <c r="BZ87" i="10" a="1"/>
  <c r="BZ87" i="10" s="1"/>
  <c r="BZ95" i="10" a="1"/>
  <c r="BZ95" i="10" s="1"/>
  <c r="BZ103" i="10" a="1"/>
  <c r="BZ103" i="10" s="1"/>
  <c r="CC75" i="10" a="1"/>
  <c r="CC75" i="10" s="1"/>
  <c r="CC83" i="10" a="1"/>
  <c r="CC83" i="10" s="1"/>
  <c r="CC71" i="10" a="1"/>
  <c r="CC71" i="10" s="1"/>
  <c r="CC79" i="10" a="1"/>
  <c r="CC79" i="10" s="1"/>
  <c r="CC74" i="10" a="1"/>
  <c r="CC74" i="10" s="1"/>
  <c r="CC82" i="10" a="1"/>
  <c r="CC82" i="10" s="1"/>
  <c r="BY52" i="10" a="1"/>
  <c r="BY52" i="10" s="1"/>
  <c r="CD53" i="10" a="1"/>
  <c r="CD53" i="10" s="1"/>
  <c r="BY60" i="10" a="1"/>
  <c r="BY60" i="10" s="1"/>
  <c r="CD61" i="10" a="1"/>
  <c r="CD61" i="10" s="1"/>
  <c r="CD70" i="10" a="1"/>
  <c r="CD70" i="10" s="1"/>
  <c r="CD78" i="10" a="1"/>
  <c r="CD78" i="10" s="1"/>
  <c r="CD87" i="10" a="1"/>
  <c r="CD87" i="10" s="1"/>
  <c r="BY94" i="10" a="1"/>
  <c r="BY94" i="10" s="1"/>
  <c r="CD95" i="10" a="1"/>
  <c r="CD95" i="10" s="1"/>
  <c r="BY102" i="10" a="1"/>
  <c r="BY102" i="10" s="1"/>
  <c r="CD103" i="10" a="1"/>
  <c r="CD103" i="10" s="1"/>
  <c r="CE35" i="10" a="1"/>
  <c r="CE35" i="10" s="1"/>
  <c r="CE43" i="10" a="1"/>
  <c r="CE43" i="10" s="1"/>
  <c r="CE30" i="10" a="1"/>
  <c r="CE30" i="10" s="1"/>
  <c r="CE38" i="10" a="1"/>
  <c r="CE38" i="10" s="1"/>
  <c r="CC73" i="10" a="1"/>
  <c r="CC73" i="10" s="1"/>
  <c r="CC81" i="10" a="1"/>
  <c r="CC81" i="10" s="1"/>
  <c r="CE36" i="10" a="1"/>
  <c r="CE36" i="10" s="1"/>
  <c r="CE44" i="10" a="1"/>
  <c r="CE44" i="10" s="1"/>
  <c r="CC68" i="10" a="1"/>
  <c r="CC68" i="10" s="1"/>
  <c r="CE70" i="10" a="1"/>
  <c r="CE70" i="10" s="1"/>
  <c r="CC76" i="10" a="1"/>
  <c r="CC76" i="10" s="1"/>
  <c r="CE78" i="10" a="1"/>
  <c r="CE78" i="10" s="1"/>
  <c r="CC84" i="10" a="1"/>
  <c r="CC84" i="10" s="1"/>
  <c r="CE31" i="10" a="1"/>
  <c r="CE31" i="10" s="1"/>
  <c r="CE39" i="10" a="1"/>
  <c r="CE39" i="10" s="1"/>
  <c r="CE47" i="10" a="1"/>
  <c r="CE47" i="10" s="1"/>
  <c r="CE73" i="10" a="1"/>
  <c r="CE73" i="10" s="1"/>
  <c r="CE81" i="10" a="1"/>
  <c r="CE81" i="10" s="1"/>
  <c r="CE34" i="10" a="1"/>
  <c r="CE34" i="10" s="1"/>
  <c r="CE69" i="10" a="1"/>
  <c r="CE69" i="10" s="1"/>
  <c r="CE77" i="10" a="1"/>
  <c r="CE77" i="10" s="1"/>
  <c r="CE85" i="10" a="1"/>
  <c r="CE85" i="10" s="1"/>
  <c r="CE46" i="10" a="1"/>
  <c r="CE46" i="10" s="1"/>
  <c r="CE72" i="10" a="1"/>
  <c r="CE72" i="10" s="1"/>
  <c r="CE80" i="10" a="1"/>
  <c r="CE80" i="10" s="1"/>
  <c r="CE33" i="10" a="1"/>
  <c r="CE33" i="10" s="1"/>
  <c r="CE41" i="10" a="1"/>
  <c r="CE41" i="10" s="1"/>
  <c r="CE75" i="10" a="1"/>
  <c r="CE75" i="10" s="1"/>
  <c r="CE83" i="10" a="1"/>
  <c r="CE83" i="10" s="1"/>
  <c r="CE42" i="10" a="1"/>
  <c r="CE42" i="10" s="1"/>
  <c r="CE68" i="10" a="1"/>
  <c r="CE68" i="10" s="1"/>
  <c r="CE76" i="10" a="1"/>
  <c r="CE76" i="10" s="1"/>
  <c r="CE84" i="10" a="1"/>
  <c r="CE84" i="10" s="1"/>
  <c r="CH39" i="10" a="1"/>
  <c r="CH39" i="10" s="1"/>
  <c r="CH47" i="10" a="1"/>
  <c r="CH47" i="10" s="1"/>
  <c r="BZ56" i="10" a="1"/>
  <c r="BZ56" i="10" s="1"/>
  <c r="BZ64" i="10" a="1"/>
  <c r="BZ64" i="10" s="1"/>
  <c r="BZ90" i="10" a="1"/>
  <c r="BZ90" i="10" s="1"/>
  <c r="BZ98" i="10" a="1"/>
  <c r="BZ98" i="10" s="1"/>
  <c r="CH31" i="10" a="1"/>
  <c r="CH31" i="10" s="1"/>
  <c r="CH34" i="10" a="1"/>
  <c r="CH34" i="10" s="1"/>
  <c r="CH42" i="10" a="1"/>
  <c r="CH42" i="10" s="1"/>
  <c r="BZ51" i="10" a="1"/>
  <c r="BZ51" i="10" s="1"/>
  <c r="BZ59" i="10" a="1"/>
  <c r="BZ59" i="10" s="1"/>
  <c r="BZ93" i="10" a="1"/>
  <c r="BZ93" i="10" s="1"/>
  <c r="BZ101" i="10" a="1"/>
  <c r="BZ101" i="10" s="1"/>
  <c r="CH37" i="10" a="1"/>
  <c r="CH37" i="10" s="1"/>
  <c r="CH45" i="10" a="1"/>
  <c r="CH45" i="10" s="1"/>
  <c r="BZ54" i="10" a="1"/>
  <c r="BZ54" i="10" s="1"/>
  <c r="BZ62" i="10" a="1"/>
  <c r="BZ62" i="10" s="1"/>
  <c r="BZ88" i="10" a="1"/>
  <c r="BZ88" i="10" s="1"/>
  <c r="BZ96" i="10" a="1"/>
  <c r="BZ96" i="10" s="1"/>
  <c r="BZ104" i="10" a="1"/>
  <c r="BZ104" i="10" s="1"/>
  <c r="CH32" i="10" a="1"/>
  <c r="CH32" i="10" s="1"/>
  <c r="CH40" i="10" a="1"/>
  <c r="CH40" i="10" s="1"/>
  <c r="BZ49" i="10" a="1"/>
  <c r="BZ49" i="10" s="1"/>
  <c r="BZ57" i="10" a="1"/>
  <c r="BZ57" i="10" s="1"/>
  <c r="BZ65" i="10" a="1"/>
  <c r="BZ65" i="10" s="1"/>
  <c r="BZ91" i="10" a="1"/>
  <c r="BZ91" i="10" s="1"/>
  <c r="BZ99" i="10" a="1"/>
  <c r="BZ99" i="10" s="1"/>
  <c r="CH35" i="10" a="1"/>
  <c r="CH35" i="10" s="1"/>
  <c r="CH43" i="10" a="1"/>
  <c r="CH43" i="10" s="1"/>
  <c r="BZ52" i="10" a="1"/>
  <c r="BZ52" i="10" s="1"/>
  <c r="BZ60" i="10" a="1"/>
  <c r="BZ60" i="10" s="1"/>
  <c r="BZ94" i="10" a="1"/>
  <c r="BZ94" i="10" s="1"/>
  <c r="BZ102" i="10" a="1"/>
  <c r="BZ102" i="10" s="1"/>
  <c r="CH30" i="10" a="1"/>
  <c r="CH30" i="10" s="1"/>
  <c r="CH38" i="10" a="1"/>
  <c r="CH38" i="10" s="1"/>
  <c r="CH46" i="10" a="1"/>
  <c r="CH46" i="10" s="1"/>
  <c r="BZ55" i="10" a="1"/>
  <c r="BZ55" i="10" s="1"/>
  <c r="BZ63" i="10" a="1"/>
  <c r="BZ63" i="10" s="1"/>
  <c r="BZ89" i="10" a="1"/>
  <c r="BZ89" i="10" s="1"/>
  <c r="BZ97" i="10" a="1"/>
  <c r="BZ97" i="10" s="1"/>
  <c r="CH33" i="10" a="1"/>
  <c r="CH33" i="10" s="1"/>
  <c r="CH41" i="10" a="1"/>
  <c r="CH41" i="10" s="1"/>
  <c r="BZ50" i="10" a="1"/>
  <c r="BZ50" i="10" s="1"/>
  <c r="BZ58" i="10" a="1"/>
  <c r="BZ58" i="10" s="1"/>
  <c r="BZ66" i="10" a="1"/>
  <c r="BZ66" i="10" s="1"/>
  <c r="BZ92" i="10" a="1"/>
  <c r="BZ92" i="10" s="1"/>
  <c r="BZ100" i="10" a="1"/>
  <c r="BZ100" i="10" s="1"/>
  <c r="CD49" i="10" a="1"/>
  <c r="CD49" i="10" s="1"/>
  <c r="BY56" i="10" a="1"/>
  <c r="BY56" i="10" s="1"/>
  <c r="CD57" i="10" a="1"/>
  <c r="CD57" i="10" s="1"/>
  <c r="BY64" i="10" a="1"/>
  <c r="BY64" i="10" s="1"/>
  <c r="CD65" i="10" a="1"/>
  <c r="CD65" i="10" s="1"/>
  <c r="CD74" i="10" a="1"/>
  <c r="CD74" i="10" s="1"/>
  <c r="CD82" i="10" a="1"/>
  <c r="CD82" i="10" s="1"/>
  <c r="BY90" i="10" a="1"/>
  <c r="BY90" i="10" s="1"/>
  <c r="CD91" i="10" a="1"/>
  <c r="CD91" i="10" s="1"/>
  <c r="BY98" i="10" a="1"/>
  <c r="BY98" i="10" s="1"/>
  <c r="CD99" i="10" a="1"/>
  <c r="CD99" i="10" s="1"/>
  <c r="CH29" i="10" a="1"/>
  <c r="CH29" i="10" s="1"/>
  <c r="BJ86" i="10" a="1"/>
  <c r="BJ86" i="10" s="1"/>
  <c r="BJ150" i="10" a="1"/>
  <c r="BJ150" i="10" s="1"/>
  <c r="BJ188" i="10" a="1"/>
  <c r="BJ188" i="10" s="1"/>
  <c r="BZ86" i="10" a="1"/>
  <c r="BZ86" i="10" s="1"/>
  <c r="BB29" i="10" a="1"/>
  <c r="BB29" i="10" s="1"/>
  <c r="BZ48" i="10" a="1"/>
  <c r="BZ48" i="10" s="1"/>
  <c r="BB67" i="10" a="1"/>
  <c r="BB67" i="10" s="1"/>
  <c r="BB131" i="10" a="1"/>
  <c r="BB131" i="10" s="1"/>
  <c r="BY51" i="10" a="1"/>
  <c r="BY51" i="10" s="1"/>
  <c r="CD52" i="10" a="1"/>
  <c r="CD52" i="10" s="1"/>
  <c r="BY59" i="10" a="1"/>
  <c r="BY59" i="10" s="1"/>
  <c r="CD60" i="10" a="1"/>
  <c r="CD60" i="10" s="1"/>
  <c r="CD69" i="10" a="1"/>
  <c r="CD69" i="10" s="1"/>
  <c r="CD77" i="10" a="1"/>
  <c r="CD77" i="10" s="1"/>
  <c r="CD85" i="10" a="1"/>
  <c r="CD85" i="10" s="1"/>
  <c r="BY93" i="10" a="1"/>
  <c r="BY93" i="10" s="1"/>
  <c r="CD94" i="10" a="1"/>
  <c r="CD94" i="10" s="1"/>
  <c r="BY101" i="10" a="1"/>
  <c r="BY101" i="10" s="1"/>
  <c r="CD102" i="10" a="1"/>
  <c r="CD102" i="10" s="1"/>
  <c r="CE67" i="10" a="1"/>
  <c r="CE67" i="10" s="1"/>
  <c r="CE29" i="10" a="1"/>
  <c r="CE29" i="10" s="1"/>
  <c r="BG48" i="10" a="1"/>
  <c r="BG48" i="10" s="1"/>
  <c r="BG150" i="10" a="1"/>
  <c r="BG150" i="10" s="1"/>
  <c r="BG169" i="10" a="1"/>
  <c r="BG169" i="10" s="1"/>
  <c r="BL169" i="10" s="1"/>
  <c r="BG86" i="10" a="1"/>
  <c r="BG86" i="10" s="1"/>
  <c r="BG188" i="10" a="1"/>
  <c r="BG188" i="10" s="1"/>
  <c r="BY54" i="10" a="1"/>
  <c r="BY54" i="10" s="1"/>
  <c r="CD55" i="10" a="1"/>
  <c r="CD55" i="10" s="1"/>
  <c r="BY62" i="10" a="1"/>
  <c r="BY62" i="10" s="1"/>
  <c r="CD63" i="10" a="1"/>
  <c r="CD63" i="10" s="1"/>
  <c r="CD72" i="10" a="1"/>
  <c r="CD72" i="10" s="1"/>
  <c r="CD80" i="10" a="1"/>
  <c r="CD80" i="10" s="1"/>
  <c r="BY88" i="10" a="1"/>
  <c r="BY88" i="10" s="1"/>
  <c r="CD89" i="10" a="1"/>
  <c r="CD89" i="10" s="1"/>
  <c r="BY96" i="10" a="1"/>
  <c r="BY96" i="10" s="1"/>
  <c r="CD97" i="10" a="1"/>
  <c r="CD97" i="10" s="1"/>
  <c r="BY104" i="10" a="1"/>
  <c r="BY104" i="10" s="1"/>
  <c r="CB29" i="10" a="1"/>
  <c r="CB29" i="10" s="1"/>
  <c r="BD207" i="10" a="1"/>
  <c r="BD207" i="10" s="1"/>
  <c r="BD226" i="10" a="1"/>
  <c r="BD226" i="10" s="1"/>
  <c r="BY49" i="10" a="1"/>
  <c r="BY49" i="10" s="1"/>
  <c r="CD50" i="10" a="1"/>
  <c r="CD50" i="10" s="1"/>
  <c r="BY57" i="10" a="1"/>
  <c r="BY57" i="10" s="1"/>
  <c r="CD58" i="10" a="1"/>
  <c r="CD58" i="10" s="1"/>
  <c r="BY65" i="10" a="1"/>
  <c r="BY65" i="10" s="1"/>
  <c r="CD66" i="10" a="1"/>
  <c r="CD66" i="10" s="1"/>
  <c r="CD75" i="10" a="1"/>
  <c r="CD75" i="10" s="1"/>
  <c r="CD83" i="10" a="1"/>
  <c r="CD83" i="10" s="1"/>
  <c r="BY91" i="10" a="1"/>
  <c r="BY91" i="10" s="1"/>
  <c r="CD92" i="10" a="1"/>
  <c r="CD92" i="10" s="1"/>
  <c r="BY99" i="10" a="1"/>
  <c r="BY99" i="10" s="1"/>
  <c r="CD100" i="10" a="1"/>
  <c r="CD100" i="10" s="1"/>
  <c r="BI264" i="10" a="1"/>
  <c r="BI264" i="10" s="1"/>
  <c r="BL264" i="10" s="1"/>
  <c r="BI48" i="10" a="1"/>
  <c r="BI48" i="10" s="1"/>
  <c r="BA29" i="10" a="1"/>
  <c r="BA29" i="10" s="1"/>
  <c r="BY48" i="10" a="1"/>
  <c r="BY48" i="10" s="1"/>
  <c r="BY86" i="10" a="1"/>
  <c r="BY86" i="10" s="1"/>
  <c r="BA131" i="10" a="1"/>
  <c r="BA131" i="10" s="1"/>
  <c r="BA67" i="10" a="1"/>
  <c r="BA67" i="10" s="1"/>
  <c r="BY55" i="10" a="1"/>
  <c r="BY55" i="10" s="1"/>
  <c r="CD56" i="10" a="1"/>
  <c r="CD56" i="10" s="1"/>
  <c r="BY63" i="10" a="1"/>
  <c r="BY63" i="10" s="1"/>
  <c r="CD64" i="10" a="1"/>
  <c r="CD64" i="10" s="1"/>
  <c r="CD73" i="10" a="1"/>
  <c r="CD73" i="10" s="1"/>
  <c r="CD81" i="10" a="1"/>
  <c r="CD81" i="10" s="1"/>
  <c r="BY89" i="10" a="1"/>
  <c r="BY89" i="10" s="1"/>
  <c r="CD90" i="10" a="1"/>
  <c r="CD90" i="10" s="1"/>
  <c r="BY97" i="10" a="1"/>
  <c r="BY97" i="10" s="1"/>
  <c r="CD98" i="10" a="1"/>
  <c r="CD98" i="10" s="1"/>
  <c r="BK86" i="10" a="1"/>
  <c r="BK86" i="10" s="1"/>
  <c r="BK188" i="10" a="1"/>
  <c r="BK188" i="10" s="1"/>
  <c r="CA67" i="10" a="1"/>
  <c r="CA67" i="10" s="1"/>
  <c r="CA29" i="10" a="1"/>
  <c r="CA29" i="10" s="1"/>
  <c r="BC86" i="10" a="1"/>
  <c r="BC86" i="10" s="1"/>
  <c r="BC207" i="10" a="1"/>
  <c r="BC207" i="10" s="1"/>
  <c r="BC226" i="10" a="1"/>
  <c r="BC226" i="10" s="1"/>
  <c r="BC48" i="10" a="1"/>
  <c r="BC48" i="10" s="1"/>
  <c r="BY50" i="10" a="1"/>
  <c r="BY50" i="10" s="1"/>
  <c r="CD51" i="10" a="1"/>
  <c r="CD51" i="10" s="1"/>
  <c r="BY58" i="10" a="1"/>
  <c r="BY58" i="10" s="1"/>
  <c r="CD59" i="10" a="1"/>
  <c r="CD59" i="10" s="1"/>
  <c r="BY66" i="10" a="1"/>
  <c r="BY66" i="10" s="1"/>
  <c r="CD68" i="10" a="1"/>
  <c r="CD68" i="10" s="1"/>
  <c r="CD76" i="10" a="1"/>
  <c r="CD76" i="10" s="1"/>
  <c r="CD84" i="10" a="1"/>
  <c r="CD84" i="10" s="1"/>
  <c r="BY92" i="10" a="1"/>
  <c r="BY92" i="10" s="1"/>
  <c r="CD93" i="10" a="1"/>
  <c r="CD93" i="10" s="1"/>
  <c r="BY100" i="10" a="1"/>
  <c r="BY100" i="10" s="1"/>
  <c r="CD101" i="10" a="1"/>
  <c r="CD101" i="10" s="1"/>
  <c r="CF67" i="10" a="1"/>
  <c r="CF67" i="10" s="1"/>
  <c r="BH245" i="10" a="1"/>
  <c r="BH245" i="10" s="1"/>
  <c r="BL245" i="10" s="1"/>
  <c r="CD67" i="10" a="1"/>
  <c r="CD67" i="10" s="1"/>
  <c r="BF226" i="10" a="1"/>
  <c r="BF226" i="10" s="1"/>
  <c r="CD48" i="10" a="1"/>
  <c r="CD48" i="10" s="1"/>
  <c r="CD86" i="10" a="1"/>
  <c r="CD86" i="10" s="1"/>
  <c r="BY53" i="10" a="1"/>
  <c r="BY53" i="10" s="1"/>
  <c r="CD54" i="10" a="1"/>
  <c r="CD54" i="10" s="1"/>
  <c r="BY61" i="10" a="1"/>
  <c r="BY61" i="10" s="1"/>
  <c r="CD62" i="10" a="1"/>
  <c r="CD62" i="10" s="1"/>
  <c r="CD71" i="10" a="1"/>
  <c r="CD71" i="10" s="1"/>
  <c r="CD79" i="10" a="1"/>
  <c r="CD79" i="10" s="1"/>
  <c r="BY87" i="10" a="1"/>
  <c r="BY87" i="10" s="1"/>
  <c r="CD88" i="10" a="1"/>
  <c r="CD88" i="10" s="1"/>
  <c r="BY95" i="10" a="1"/>
  <c r="BY95" i="10" s="1"/>
  <c r="CD96" i="10" a="1"/>
  <c r="CD96" i="10" s="1"/>
  <c r="BY103" i="10" a="1"/>
  <c r="BY103" i="10" s="1"/>
  <c r="CD104" i="10" a="1"/>
  <c r="CD104" i="10" s="1"/>
  <c r="CC67" i="10" a="1"/>
  <c r="CC67" i="10" s="1"/>
  <c r="BE86" i="10" a="1"/>
  <c r="BE86" i="10" s="1"/>
  <c r="BE48" i="10" a="1"/>
  <c r="BE48" i="10" s="1"/>
  <c r="BN29" i="10" a="1"/>
  <c r="BN29" i="10" s="1"/>
  <c r="CL48" i="10" a="1"/>
  <c r="CL48" i="10" s="1"/>
  <c r="CL86" i="10" a="1"/>
  <c r="CL86" i="10" s="1"/>
  <c r="BN67" i="10" a="1"/>
  <c r="BN67" i="10" s="1"/>
  <c r="BN131" i="10" a="1"/>
  <c r="BN131" i="10" s="1"/>
  <c r="CQ29" i="10" a="1"/>
  <c r="CQ29" i="10" s="1"/>
  <c r="BS188" i="10" a="1"/>
  <c r="BS188" i="10" s="1"/>
  <c r="BS86" i="10" a="1"/>
  <c r="BS86" i="10" s="1"/>
  <c r="CQ67" i="10" a="1"/>
  <c r="CQ67" i="10" s="1"/>
  <c r="BS48" i="10" a="1"/>
  <c r="BS48" i="10" s="1"/>
  <c r="BS169" i="10" a="1"/>
  <c r="BS169" i="10" s="1"/>
  <c r="BX169" i="10" s="1"/>
  <c r="BS150" i="10" a="1"/>
  <c r="BS150" i="10" s="1"/>
  <c r="BM29" i="10" a="1"/>
  <c r="BM29" i="10" s="1"/>
  <c r="CK48" i="10" a="1"/>
  <c r="CK48" i="10" s="1"/>
  <c r="CK86" i="10" a="1"/>
  <c r="CK86" i="10" s="1"/>
  <c r="BM67" i="10" a="1"/>
  <c r="BM67" i="10" s="1"/>
  <c r="BM131" i="10" a="1"/>
  <c r="BM131" i="10" s="1"/>
  <c r="BP207" i="10" a="1"/>
  <c r="BP207" i="10" s="1"/>
  <c r="CN29" i="10" a="1"/>
  <c r="CN29" i="10" s="1"/>
  <c r="BP226" i="10" a="1"/>
  <c r="BP226" i="10" s="1"/>
  <c r="CT29" i="10" a="1"/>
  <c r="CT29" i="10" s="1"/>
  <c r="BV188" i="10" a="1"/>
  <c r="BV188" i="10" s="1"/>
  <c r="BV86" i="10" a="1"/>
  <c r="BV86" i="10" s="1"/>
  <c r="BV150" i="10" a="1"/>
  <c r="BV150" i="10" s="1"/>
  <c r="BU264" i="10" a="1"/>
  <c r="BU264" i="10" s="1"/>
  <c r="BX264" i="10" s="1"/>
  <c r="BU48" i="10" a="1"/>
  <c r="BU48" i="10" s="1"/>
  <c r="CP48" i="10" a="1"/>
  <c r="CP48" i="10" s="1"/>
  <c r="CP67" i="10" a="1"/>
  <c r="CP67" i="10" s="1"/>
  <c r="BR226" i="10" a="1"/>
  <c r="BR226" i="10" s="1"/>
  <c r="CP86" i="10" a="1"/>
  <c r="CP86" i="10" s="1"/>
  <c r="BW188" i="10" a="1"/>
  <c r="BW188" i="10" s="1"/>
  <c r="BW86" i="10" a="1"/>
  <c r="BW86" i="10" s="1"/>
  <c r="CM29" i="10" a="1"/>
  <c r="CM29" i="10" s="1"/>
  <c r="BO226" i="10" a="1"/>
  <c r="BO226" i="10" s="1"/>
  <c r="BO207" i="10" a="1"/>
  <c r="BO207" i="10" s="1"/>
  <c r="BO48" i="10" a="1"/>
  <c r="BO48" i="10" s="1"/>
  <c r="CM67" i="10" a="1"/>
  <c r="CM67" i="10" s="1"/>
  <c r="BO86" i="10" a="1"/>
  <c r="BO86" i="10" s="1"/>
  <c r="CR67" i="10" a="1"/>
  <c r="CR67" i="10" s="1"/>
  <c r="BT245" i="10" a="1"/>
  <c r="BT245" i="10" s="1"/>
  <c r="BX245" i="10" s="1"/>
  <c r="BQ86" i="10" a="1"/>
  <c r="BQ86" i="10" s="1"/>
  <c r="CO67" i="10" a="1"/>
  <c r="CO67" i="10" s="1"/>
  <c r="BQ48" i="10" a="1"/>
  <c r="BQ48" i="10" s="1"/>
  <c r="CT55" i="10" a="1"/>
  <c r="CT55" i="10" s="1"/>
  <c r="CU60" i="10" a="1"/>
  <c r="CU60" i="10" s="1"/>
  <c r="CR61" i="10" a="1"/>
  <c r="CR61" i="10" s="1"/>
  <c r="CO62" i="10" a="1"/>
  <c r="CO62" i="10" s="1"/>
  <c r="CL63" i="10" a="1"/>
  <c r="CL63" i="10" s="1"/>
  <c r="CK66" i="10" a="1"/>
  <c r="CK66" i="10" s="1"/>
  <c r="CK50" i="10" a="1"/>
  <c r="CK50" i="10" s="1"/>
  <c r="CQ56" i="10" a="1"/>
  <c r="CQ56" i="10" s="1"/>
  <c r="CO49" i="10" a="1"/>
  <c r="CO49" i="10" s="1"/>
  <c r="CL50" i="10" a="1"/>
  <c r="CL50" i="10" s="1"/>
  <c r="CT50" i="10" a="1"/>
  <c r="CT50" i="10" s="1"/>
  <c r="CQ51" i="10" a="1"/>
  <c r="CQ51" i="10" s="1"/>
  <c r="CN52" i="10" a="1"/>
  <c r="CN52" i="10" s="1"/>
  <c r="CK53" i="10" a="1"/>
  <c r="CK53" i="10" s="1"/>
  <c r="CS53" i="10" a="1"/>
  <c r="CS53" i="10" s="1"/>
  <c r="CP54" i="10" a="1"/>
  <c r="CP54" i="10" s="1"/>
  <c r="CM55" i="10" a="1"/>
  <c r="CM55" i="10" s="1"/>
  <c r="CU55" i="10" a="1"/>
  <c r="CU55" i="10" s="1"/>
  <c r="CR56" i="10" a="1"/>
  <c r="CR56" i="10" s="1"/>
  <c r="CO57" i="10" a="1"/>
  <c r="CO57" i="10" s="1"/>
  <c r="CL58" i="10" a="1"/>
  <c r="CL58" i="10" s="1"/>
  <c r="CT58" i="10" a="1"/>
  <c r="CT58" i="10" s="1"/>
  <c r="CQ59" i="10" a="1"/>
  <c r="CQ59" i="10" s="1"/>
  <c r="CN60" i="10" a="1"/>
  <c r="CN60" i="10" s="1"/>
  <c r="CK61" i="10" a="1"/>
  <c r="CK61" i="10" s="1"/>
  <c r="CS61" i="10" a="1"/>
  <c r="CS61" i="10" s="1"/>
  <c r="CP62" i="10" a="1"/>
  <c r="CP62" i="10" s="1"/>
  <c r="CM63" i="10" a="1"/>
  <c r="CM63" i="10" s="1"/>
  <c r="CU63" i="10" a="1"/>
  <c r="CU63" i="10" s="1"/>
  <c r="CR64" i="10" a="1"/>
  <c r="CR64" i="10" s="1"/>
  <c r="CO65" i="10" a="1"/>
  <c r="CO65" i="10" s="1"/>
  <c r="CL66" i="10" a="1"/>
  <c r="CL66" i="10" s="1"/>
  <c r="CT66" i="10" a="1"/>
  <c r="CT66" i="10" s="1"/>
  <c r="CL55" i="10" a="1"/>
  <c r="CL55" i="10" s="1"/>
  <c r="CP49" i="10" a="1"/>
  <c r="CP49" i="10" s="1"/>
  <c r="CM50" i="10" a="1"/>
  <c r="CM50" i="10" s="1"/>
  <c r="CU50" i="10" a="1"/>
  <c r="CU50" i="10" s="1"/>
  <c r="CR51" i="10" a="1"/>
  <c r="CR51" i="10" s="1"/>
  <c r="CO52" i="10" a="1"/>
  <c r="CO52" i="10" s="1"/>
  <c r="CL53" i="10" a="1"/>
  <c r="CL53" i="10" s="1"/>
  <c r="CT53" i="10" a="1"/>
  <c r="CT53" i="10" s="1"/>
  <c r="CQ54" i="10" a="1"/>
  <c r="CQ54" i="10" s="1"/>
  <c r="CN55" i="10" a="1"/>
  <c r="CN55" i="10" s="1"/>
  <c r="CK56" i="10" a="1"/>
  <c r="CK56" i="10" s="1"/>
  <c r="CS56" i="10" a="1"/>
  <c r="CS56" i="10" s="1"/>
  <c r="CP57" i="10" a="1"/>
  <c r="CP57" i="10" s="1"/>
  <c r="CM58" i="10" a="1"/>
  <c r="CM58" i="10" s="1"/>
  <c r="CU58" i="10" a="1"/>
  <c r="CU58" i="10" s="1"/>
  <c r="CR59" i="10" a="1"/>
  <c r="CR59" i="10" s="1"/>
  <c r="CO60" i="10" a="1"/>
  <c r="CO60" i="10" s="1"/>
  <c r="CL61" i="10" a="1"/>
  <c r="CL61" i="10" s="1"/>
  <c r="CT61" i="10" a="1"/>
  <c r="CT61" i="10" s="1"/>
  <c r="CQ62" i="10" a="1"/>
  <c r="CQ62" i="10" s="1"/>
  <c r="CN63" i="10" a="1"/>
  <c r="CN63" i="10" s="1"/>
  <c r="CK64" i="10" a="1"/>
  <c r="CK64" i="10" s="1"/>
  <c r="CS64" i="10" a="1"/>
  <c r="CS64" i="10" s="1"/>
  <c r="CP65" i="10" a="1"/>
  <c r="CP65" i="10" s="1"/>
  <c r="CM66" i="10" a="1"/>
  <c r="CM66" i="10" s="1"/>
  <c r="CU66" i="10" a="1"/>
  <c r="CU66" i="10" s="1"/>
  <c r="CP51" i="10" a="1"/>
  <c r="CP51" i="10" s="1"/>
  <c r="CK58" i="10" a="1"/>
  <c r="CK58" i="10" s="1"/>
  <c r="CQ49" i="10" a="1"/>
  <c r="CQ49" i="10" s="1"/>
  <c r="CN50" i="10" a="1"/>
  <c r="CN50" i="10" s="1"/>
  <c r="CK51" i="10" a="1"/>
  <c r="CK51" i="10" s="1"/>
  <c r="CS51" i="10" a="1"/>
  <c r="CS51" i="10" s="1"/>
  <c r="CP52" i="10" a="1"/>
  <c r="CP52" i="10" s="1"/>
  <c r="CM53" i="10" a="1"/>
  <c r="CM53" i="10" s="1"/>
  <c r="CU53" i="10" a="1"/>
  <c r="CU53" i="10" s="1"/>
  <c r="CR54" i="10" a="1"/>
  <c r="CR54" i="10" s="1"/>
  <c r="CO55" i="10" a="1"/>
  <c r="CO55" i="10" s="1"/>
  <c r="CL56" i="10" a="1"/>
  <c r="CL56" i="10" s="1"/>
  <c r="CT56" i="10" a="1"/>
  <c r="CT56" i="10" s="1"/>
  <c r="CQ57" i="10" a="1"/>
  <c r="CQ57" i="10" s="1"/>
  <c r="CN58" i="10" a="1"/>
  <c r="CN58" i="10" s="1"/>
  <c r="CK59" i="10" a="1"/>
  <c r="CK59" i="10" s="1"/>
  <c r="CS59" i="10" a="1"/>
  <c r="CS59" i="10" s="1"/>
  <c r="CP60" i="10" a="1"/>
  <c r="CP60" i="10" s="1"/>
  <c r="CM61" i="10" a="1"/>
  <c r="CM61" i="10" s="1"/>
  <c r="CU61" i="10" a="1"/>
  <c r="CU61" i="10" s="1"/>
  <c r="CR62" i="10" a="1"/>
  <c r="CR62" i="10" s="1"/>
  <c r="CO63" i="10" a="1"/>
  <c r="CO63" i="10" s="1"/>
  <c r="CL64" i="10" a="1"/>
  <c r="CL64" i="10" s="1"/>
  <c r="CT64" i="10" a="1"/>
  <c r="CT64" i="10" s="1"/>
  <c r="CQ65" i="10" a="1"/>
  <c r="CQ65" i="10" s="1"/>
  <c r="CN66" i="10" a="1"/>
  <c r="CN66" i="10" s="1"/>
  <c r="CN49" i="10" a="1"/>
  <c r="CN49" i="10" s="1"/>
  <c r="CR53" i="10" a="1"/>
  <c r="CR53" i="10" s="1"/>
  <c r="CP59" i="10" a="1"/>
  <c r="CP59" i="10" s="1"/>
  <c r="CQ64" i="10" a="1"/>
  <c r="CQ64" i="10" s="1"/>
  <c r="CR49" i="10" a="1"/>
  <c r="CR49" i="10" s="1"/>
  <c r="CO50" i="10" a="1"/>
  <c r="CO50" i="10" s="1"/>
  <c r="CL51" i="10" a="1"/>
  <c r="CL51" i="10" s="1"/>
  <c r="CT51" i="10" a="1"/>
  <c r="CT51" i="10" s="1"/>
  <c r="CQ52" i="10" a="1"/>
  <c r="CQ52" i="10" s="1"/>
  <c r="CN53" i="10" a="1"/>
  <c r="CN53" i="10" s="1"/>
  <c r="CK54" i="10" a="1"/>
  <c r="CK54" i="10" s="1"/>
  <c r="CS54" i="10" a="1"/>
  <c r="CS54" i="10" s="1"/>
  <c r="CP55" i="10" a="1"/>
  <c r="CP55" i="10" s="1"/>
  <c r="CM56" i="10" a="1"/>
  <c r="CM56" i="10" s="1"/>
  <c r="CU56" i="10" a="1"/>
  <c r="CU56" i="10" s="1"/>
  <c r="CR57" i="10" a="1"/>
  <c r="CR57" i="10" s="1"/>
  <c r="CO58" i="10" a="1"/>
  <c r="CO58" i="10" s="1"/>
  <c r="CL59" i="10" a="1"/>
  <c r="CL59" i="10" s="1"/>
  <c r="CT59" i="10" a="1"/>
  <c r="CT59" i="10" s="1"/>
  <c r="CQ60" i="10" a="1"/>
  <c r="CQ60" i="10" s="1"/>
  <c r="CN61" i="10" a="1"/>
  <c r="CN61" i="10" s="1"/>
  <c r="CK62" i="10" a="1"/>
  <c r="CK62" i="10" s="1"/>
  <c r="CS62" i="10" a="1"/>
  <c r="CS62" i="10" s="1"/>
  <c r="CP63" i="10" a="1"/>
  <c r="CP63" i="10" s="1"/>
  <c r="CM64" i="10" a="1"/>
  <c r="CM64" i="10" s="1"/>
  <c r="CU64" i="10" a="1"/>
  <c r="CU64" i="10" s="1"/>
  <c r="CR65" i="10" a="1"/>
  <c r="CR65" i="10" s="1"/>
  <c r="CO66" i="10" a="1"/>
  <c r="CO66" i="10" s="1"/>
  <c r="CU52" i="10" a="1"/>
  <c r="CU52" i="10" s="1"/>
  <c r="CS58" i="10" a="1"/>
  <c r="CS58" i="10" s="1"/>
  <c r="CN65" i="10" a="1"/>
  <c r="CN65" i="10" s="1"/>
  <c r="CK49" i="10" a="1"/>
  <c r="CK49" i="10" s="1"/>
  <c r="CS49" i="10" a="1"/>
  <c r="CS49" i="10" s="1"/>
  <c r="CP50" i="10" a="1"/>
  <c r="CP50" i="10" s="1"/>
  <c r="CM51" i="10" a="1"/>
  <c r="CM51" i="10" s="1"/>
  <c r="CU51" i="10" a="1"/>
  <c r="CU51" i="10" s="1"/>
  <c r="CR52" i="10" a="1"/>
  <c r="CR52" i="10" s="1"/>
  <c r="CO53" i="10" a="1"/>
  <c r="CO53" i="10" s="1"/>
  <c r="CL54" i="10" a="1"/>
  <c r="CL54" i="10" s="1"/>
  <c r="CT54" i="10" a="1"/>
  <c r="CT54" i="10" s="1"/>
  <c r="CQ55" i="10" a="1"/>
  <c r="CQ55" i="10" s="1"/>
  <c r="CN56" i="10" a="1"/>
  <c r="CN56" i="10" s="1"/>
  <c r="CK57" i="10" a="1"/>
  <c r="CK57" i="10" s="1"/>
  <c r="CS57" i="10" a="1"/>
  <c r="CS57" i="10" s="1"/>
  <c r="CP58" i="10" a="1"/>
  <c r="CP58" i="10" s="1"/>
  <c r="CM59" i="10" a="1"/>
  <c r="CM59" i="10" s="1"/>
  <c r="CU59" i="10" a="1"/>
  <c r="CU59" i="10" s="1"/>
  <c r="CR60" i="10" a="1"/>
  <c r="CR60" i="10" s="1"/>
  <c r="CO61" i="10" a="1"/>
  <c r="CO61" i="10" s="1"/>
  <c r="CL62" i="10" a="1"/>
  <c r="CL62" i="10" s="1"/>
  <c r="CT62" i="10" a="1"/>
  <c r="CT62" i="10" s="1"/>
  <c r="CQ63" i="10" a="1"/>
  <c r="CQ63" i="10" s="1"/>
  <c r="CN64" i="10" a="1"/>
  <c r="CN64" i="10" s="1"/>
  <c r="CK65" i="10" a="1"/>
  <c r="CK65" i="10" s="1"/>
  <c r="CS65" i="10" a="1"/>
  <c r="CS65" i="10" s="1"/>
  <c r="CP66" i="10" a="1"/>
  <c r="CP66" i="10" s="1"/>
  <c r="CM52" i="10" a="1"/>
  <c r="CM52" i="10" s="1"/>
  <c r="CO54" i="10" a="1"/>
  <c r="CO54" i="10" s="1"/>
  <c r="CM60" i="10" a="1"/>
  <c r="CM60" i="10" s="1"/>
  <c r="CT63" i="10" a="1"/>
  <c r="CT63" i="10" s="1"/>
  <c r="CL49" i="10" a="1"/>
  <c r="CL49" i="10" s="1"/>
  <c r="CT49" i="10" a="1"/>
  <c r="CT49" i="10" s="1"/>
  <c r="CQ50" i="10" a="1"/>
  <c r="CQ50" i="10" s="1"/>
  <c r="CN51" i="10" a="1"/>
  <c r="CN51" i="10" s="1"/>
  <c r="CK52" i="10" a="1"/>
  <c r="CK52" i="10" s="1"/>
  <c r="CS52" i="10" a="1"/>
  <c r="CS52" i="10" s="1"/>
  <c r="CP53" i="10" a="1"/>
  <c r="CP53" i="10" s="1"/>
  <c r="CM54" i="10" a="1"/>
  <c r="CM54" i="10" s="1"/>
  <c r="CU54" i="10" a="1"/>
  <c r="CU54" i="10" s="1"/>
  <c r="CR55" i="10" a="1"/>
  <c r="CR55" i="10" s="1"/>
  <c r="CO56" i="10" a="1"/>
  <c r="CO56" i="10" s="1"/>
  <c r="CL57" i="10" a="1"/>
  <c r="CL57" i="10" s="1"/>
  <c r="CT57" i="10" a="1"/>
  <c r="CT57" i="10" s="1"/>
  <c r="CQ58" i="10" a="1"/>
  <c r="CQ58" i="10" s="1"/>
  <c r="CN59" i="10" a="1"/>
  <c r="CN59" i="10" s="1"/>
  <c r="CK60" i="10" a="1"/>
  <c r="CK60" i="10" s="1"/>
  <c r="CS60" i="10" a="1"/>
  <c r="CS60" i="10" s="1"/>
  <c r="CP61" i="10" a="1"/>
  <c r="CP61" i="10" s="1"/>
  <c r="CM62" i="10" a="1"/>
  <c r="CM62" i="10" s="1"/>
  <c r="CU62" i="10" a="1"/>
  <c r="CU62" i="10" s="1"/>
  <c r="CR63" i="10" a="1"/>
  <c r="CR63" i="10" s="1"/>
  <c r="CO64" i="10" a="1"/>
  <c r="CO64" i="10" s="1"/>
  <c r="CL65" i="10" a="1"/>
  <c r="CL65" i="10" s="1"/>
  <c r="CT65" i="10" a="1"/>
  <c r="CT65" i="10" s="1"/>
  <c r="CQ66" i="10" a="1"/>
  <c r="CQ66" i="10" s="1"/>
  <c r="CS50" i="10" a="1"/>
  <c r="CS50" i="10" s="1"/>
  <c r="CN57" i="10" a="1"/>
  <c r="CN57" i="10" s="1"/>
  <c r="CS66" i="10" a="1"/>
  <c r="CS66" i="10" s="1"/>
  <c r="CM49" i="10" a="1"/>
  <c r="CM49" i="10" s="1"/>
  <c r="CU49" i="10" a="1"/>
  <c r="CU49" i="10" s="1"/>
  <c r="CR50" i="10" a="1"/>
  <c r="CR50" i="10" s="1"/>
  <c r="CO51" i="10" a="1"/>
  <c r="CO51" i="10" s="1"/>
  <c r="CL52" i="10" a="1"/>
  <c r="CL52" i="10" s="1"/>
  <c r="CT52" i="10" a="1"/>
  <c r="CT52" i="10" s="1"/>
  <c r="CQ53" i="10" a="1"/>
  <c r="CQ53" i="10" s="1"/>
  <c r="CN54" i="10" a="1"/>
  <c r="CN54" i="10" s="1"/>
  <c r="CK55" i="10" a="1"/>
  <c r="CK55" i="10" s="1"/>
  <c r="CS55" i="10" a="1"/>
  <c r="CS55" i="10" s="1"/>
  <c r="CP56" i="10" a="1"/>
  <c r="CP56" i="10" s="1"/>
  <c r="CM57" i="10" a="1"/>
  <c r="CM57" i="10" s="1"/>
  <c r="CU57" i="10" a="1"/>
  <c r="CU57" i="10" s="1"/>
  <c r="CR58" i="10" a="1"/>
  <c r="CR58" i="10" s="1"/>
  <c r="CO59" i="10" a="1"/>
  <c r="CO59" i="10" s="1"/>
  <c r="CL60" i="10" a="1"/>
  <c r="CL60" i="10" s="1"/>
  <c r="CT60" i="10" a="1"/>
  <c r="CT60" i="10" s="1"/>
  <c r="CQ61" i="10" a="1"/>
  <c r="CQ61" i="10" s="1"/>
  <c r="CN62" i="10" a="1"/>
  <c r="CN62" i="10" s="1"/>
  <c r="CK63" i="10" a="1"/>
  <c r="CK63" i="10" s="1"/>
  <c r="CS63" i="10" a="1"/>
  <c r="CS63" i="10" s="1"/>
  <c r="CP64" i="10" a="1"/>
  <c r="CP64" i="10" s="1"/>
  <c r="CM65" i="10" a="1"/>
  <c r="CM65" i="10" s="1"/>
  <c r="CU65" i="10" a="1"/>
  <c r="CU65" i="10" s="1"/>
  <c r="CR66" i="10" a="1"/>
  <c r="CR66" i="10" s="1"/>
  <c r="CL32" i="10" a="1"/>
  <c r="CL32" i="10" s="1"/>
  <c r="BN32" i="10" a="1"/>
  <c r="BN32" i="10" s="1"/>
  <c r="BB32" i="10" a="1"/>
  <c r="BB32" i="10" s="1"/>
  <c r="CK35" i="10" a="1"/>
  <c r="CK35" i="10" s="1"/>
  <c r="BM35" i="10" a="1"/>
  <c r="BM35" i="10" s="1"/>
  <c r="BA35" i="10" a="1"/>
  <c r="BA35" i="10" s="1"/>
  <c r="BE39" i="10" a="1"/>
  <c r="BE39" i="10" s="1"/>
  <c r="CO39" i="10" a="1"/>
  <c r="CO39" i="10" s="1"/>
  <c r="BQ39" i="10" a="1"/>
  <c r="BQ39" i="10" s="1"/>
  <c r="CP44" i="10" a="1"/>
  <c r="CP44" i="10" s="1"/>
  <c r="BR44" i="10" a="1"/>
  <c r="BR44" i="10" s="1"/>
  <c r="BF44" i="10" a="1"/>
  <c r="BF44" i="10" s="1"/>
  <c r="BV49" i="10" a="1"/>
  <c r="BV49" i="10" s="1"/>
  <c r="BJ49" i="10" a="1"/>
  <c r="BJ49" i="10" s="1"/>
  <c r="BN57" i="10" a="1"/>
  <c r="BN57" i="10" s="1"/>
  <c r="BB57" i="10" a="1"/>
  <c r="BB57" i="10" s="1"/>
  <c r="CM32" i="10" a="1"/>
  <c r="CM32" i="10" s="1"/>
  <c r="BO32" i="10" a="1"/>
  <c r="BO32" i="10" s="1"/>
  <c r="BC32" i="10" a="1"/>
  <c r="BC32" i="10" s="1"/>
  <c r="BJ35" i="10" a="1"/>
  <c r="BJ35" i="10" s="1"/>
  <c r="CT35" i="10" a="1"/>
  <c r="CT35" i="10" s="1"/>
  <c r="BV35" i="10" a="1"/>
  <c r="BV35" i="10" s="1"/>
  <c r="BR39" i="10" a="1"/>
  <c r="BR39" i="10" s="1"/>
  <c r="BF39" i="10" a="1"/>
  <c r="BF39" i="10" s="1"/>
  <c r="CP39" i="10" a="1"/>
  <c r="CP39" i="10" s="1"/>
  <c r="CN45" i="10" a="1"/>
  <c r="CN45" i="10" s="1"/>
  <c r="BD45" i="10" a="1"/>
  <c r="BD45" i="10" s="1"/>
  <c r="BP45" i="10" a="1"/>
  <c r="BP45" i="10" s="1"/>
  <c r="CP30" i="10" a="1"/>
  <c r="CP30" i="10" s="1"/>
  <c r="BR30" i="10" a="1"/>
  <c r="BR30" i="10" s="1"/>
  <c r="BF30" i="10" a="1"/>
  <c r="BF30" i="10" s="1"/>
  <c r="CU31" i="10" a="1"/>
  <c r="CU31" i="10" s="1"/>
  <c r="BW31" i="10" a="1"/>
  <c r="BW31" i="10" s="1"/>
  <c r="BK31" i="10" a="1"/>
  <c r="BK31" i="10" s="1"/>
  <c r="CR32" i="10" a="1"/>
  <c r="CR32" i="10" s="1"/>
  <c r="BT32" i="10" a="1"/>
  <c r="BT32" i="10" s="1"/>
  <c r="BH32" i="10" a="1"/>
  <c r="BH32" i="10" s="1"/>
  <c r="BE33" i="10" a="1"/>
  <c r="BE33" i="10" s="1"/>
  <c r="CO33" i="10" a="1"/>
  <c r="CO33" i="10" s="1"/>
  <c r="BQ33" i="10" a="1"/>
  <c r="BQ33" i="10" s="1"/>
  <c r="BN34" i="10" a="1"/>
  <c r="BN34" i="10" s="1"/>
  <c r="BB34" i="10" a="1"/>
  <c r="BB34" i="10" s="1"/>
  <c r="CL34" i="10" a="1"/>
  <c r="CL34" i="10" s="1"/>
  <c r="BV34" i="10" a="1"/>
  <c r="BV34" i="10" s="1"/>
  <c r="BJ34" i="10" a="1"/>
  <c r="BJ34" i="10" s="1"/>
  <c r="CT34" i="10" a="1"/>
  <c r="CT34" i="10" s="1"/>
  <c r="BS35" i="10" a="1"/>
  <c r="BS35" i="10" s="1"/>
  <c r="BG35" i="10" a="1"/>
  <c r="BG35" i="10" s="1"/>
  <c r="CQ35" i="10" a="1"/>
  <c r="CQ35" i="10" s="1"/>
  <c r="BP36" i="10" a="1"/>
  <c r="BP36" i="10" s="1"/>
  <c r="BD36" i="10" a="1"/>
  <c r="BD36" i="10" s="1"/>
  <c r="CN36" i="10" a="1"/>
  <c r="CN36" i="10" s="1"/>
  <c r="BM37" i="10" a="1"/>
  <c r="BM37" i="10" s="1"/>
  <c r="BA37" i="10" a="1"/>
  <c r="BA37" i="10" s="1"/>
  <c r="CK37" i="10" a="1"/>
  <c r="CK37" i="10" s="1"/>
  <c r="BU37" i="10" a="1"/>
  <c r="BU37" i="10" s="1"/>
  <c r="BI37" i="10" a="1"/>
  <c r="BI37" i="10" s="1"/>
  <c r="CS37" i="10" a="1"/>
  <c r="CS37" i="10" s="1"/>
  <c r="CP38" i="10" a="1"/>
  <c r="CP38" i="10" s="1"/>
  <c r="BR38" i="10" a="1"/>
  <c r="BR38" i="10" s="1"/>
  <c r="BF38" i="10" a="1"/>
  <c r="BF38" i="10" s="1"/>
  <c r="CM39" i="10" a="1"/>
  <c r="CM39" i="10" s="1"/>
  <c r="BO39" i="10" a="1"/>
  <c r="BO39" i="10" s="1"/>
  <c r="BC39" i="10" a="1"/>
  <c r="BC39" i="10" s="1"/>
  <c r="CU39" i="10" a="1"/>
  <c r="CU39" i="10" s="1"/>
  <c r="BW39" i="10" a="1"/>
  <c r="BW39" i="10" s="1"/>
  <c r="BK39" i="10" a="1"/>
  <c r="BK39" i="10" s="1"/>
  <c r="CR40" i="10" a="1"/>
  <c r="CR40" i="10" s="1"/>
  <c r="BT40" i="10" a="1"/>
  <c r="BT40" i="10" s="1"/>
  <c r="BH40" i="10" a="1"/>
  <c r="BH40" i="10" s="1"/>
  <c r="CO41" i="10" a="1"/>
  <c r="CO41" i="10" s="1"/>
  <c r="BQ41" i="10" a="1"/>
  <c r="BQ41" i="10" s="1"/>
  <c r="BE41" i="10" a="1"/>
  <c r="BE41" i="10" s="1"/>
  <c r="BN42" i="10" a="1"/>
  <c r="BN42" i="10" s="1"/>
  <c r="CL42" i="10" a="1"/>
  <c r="CL42" i="10" s="1"/>
  <c r="BB42" i="10" a="1"/>
  <c r="BB42" i="10" s="1"/>
  <c r="BJ42" i="10" a="1"/>
  <c r="BJ42" i="10" s="1"/>
  <c r="CT42" i="10" a="1"/>
  <c r="CT42" i="10" s="1"/>
  <c r="BV42" i="10" a="1"/>
  <c r="BV42" i="10" s="1"/>
  <c r="CQ43" i="10" a="1"/>
  <c r="CQ43" i="10" s="1"/>
  <c r="BS43" i="10" a="1"/>
  <c r="BS43" i="10" s="1"/>
  <c r="BG43" i="10" a="1"/>
  <c r="BG43" i="10" s="1"/>
  <c r="CN44" i="10" a="1"/>
  <c r="CN44" i="10" s="1"/>
  <c r="BP44" i="10" a="1"/>
  <c r="BP44" i="10" s="1"/>
  <c r="BD44" i="10" a="1"/>
  <c r="BD44" i="10" s="1"/>
  <c r="BA45" i="10" a="1"/>
  <c r="BA45" i="10" s="1"/>
  <c r="CK45" i="10" a="1"/>
  <c r="CK45" i="10" s="1"/>
  <c r="BM45" i="10" a="1"/>
  <c r="BM45" i="10" s="1"/>
  <c r="BI45" i="10" a="1"/>
  <c r="BI45" i="10" s="1"/>
  <c r="BU45" i="10" a="1"/>
  <c r="BU45" i="10" s="1"/>
  <c r="CS45" i="10" a="1"/>
  <c r="CS45" i="10" s="1"/>
  <c r="BR46" i="10" a="1"/>
  <c r="BR46" i="10" s="1"/>
  <c r="BF46" i="10" a="1"/>
  <c r="BF46" i="10" s="1"/>
  <c r="CP46" i="10" a="1"/>
  <c r="CP46" i="10" s="1"/>
  <c r="BO47" i="10" a="1"/>
  <c r="BO47" i="10" s="1"/>
  <c r="BC47" i="10" a="1"/>
  <c r="BC47" i="10" s="1"/>
  <c r="CM47" i="10" a="1"/>
  <c r="CM47" i="10" s="1"/>
  <c r="BW47" i="10" a="1"/>
  <c r="BW47" i="10" s="1"/>
  <c r="BK47" i="10" a="1"/>
  <c r="BK47" i="10" s="1"/>
  <c r="CU47" i="10" a="1"/>
  <c r="CU47" i="10" s="1"/>
  <c r="BT49" i="10" a="1"/>
  <c r="BT49" i="10" s="1"/>
  <c r="BH49" i="10" a="1"/>
  <c r="BH49" i="10" s="1"/>
  <c r="BQ50" i="10" a="1"/>
  <c r="BQ50" i="10" s="1"/>
  <c r="BE50" i="10" a="1"/>
  <c r="BE50" i="10" s="1"/>
  <c r="BN51" i="10" a="1"/>
  <c r="BN51" i="10" s="1"/>
  <c r="BB51" i="10" a="1"/>
  <c r="BB51" i="10" s="1"/>
  <c r="BV51" i="10" a="1"/>
  <c r="BV51" i="10" s="1"/>
  <c r="BJ51" i="10" a="1"/>
  <c r="BJ51" i="10" s="1"/>
  <c r="BG52" i="10" a="1"/>
  <c r="BG52" i="10" s="1"/>
  <c r="BS52" i="10" a="1"/>
  <c r="BS52" i="10" s="1"/>
  <c r="BD53" i="10" a="1"/>
  <c r="BD53" i="10" s="1"/>
  <c r="BP53" i="10" a="1"/>
  <c r="BP53" i="10" s="1"/>
  <c r="BA54" i="10" a="1"/>
  <c r="BA54" i="10" s="1"/>
  <c r="BM54" i="10" a="1"/>
  <c r="BM54" i="10" s="1"/>
  <c r="BI54" i="10" a="1"/>
  <c r="BI54" i="10" s="1"/>
  <c r="BU54" i="10" a="1"/>
  <c r="BU54" i="10" s="1"/>
  <c r="BR55" i="10" a="1"/>
  <c r="BR55" i="10" s="1"/>
  <c r="BF55" i="10" a="1"/>
  <c r="BF55" i="10" s="1"/>
  <c r="BO56" i="10" a="1"/>
  <c r="BO56" i="10" s="1"/>
  <c r="BC56" i="10" a="1"/>
  <c r="BC56" i="10" s="1"/>
  <c r="BW56" i="10" a="1"/>
  <c r="BW56" i="10" s="1"/>
  <c r="BK56" i="10" a="1"/>
  <c r="BK56" i="10" s="1"/>
  <c r="BT57" i="10" a="1"/>
  <c r="BT57" i="10" s="1"/>
  <c r="BH57" i="10" a="1"/>
  <c r="BH57" i="10" s="1"/>
  <c r="BQ58" i="10" a="1"/>
  <c r="BQ58" i="10" s="1"/>
  <c r="BE58" i="10" a="1"/>
  <c r="BE58" i="10" s="1"/>
  <c r="BN59" i="10" a="1"/>
  <c r="BN59" i="10" s="1"/>
  <c r="BB59" i="10" a="1"/>
  <c r="BB59" i="10" s="1"/>
  <c r="BV59" i="10" a="1"/>
  <c r="BV59" i="10" s="1"/>
  <c r="BJ59" i="10" a="1"/>
  <c r="BJ59" i="10" s="1"/>
  <c r="BS60" i="10" a="1"/>
  <c r="BS60" i="10" s="1"/>
  <c r="BG60" i="10" a="1"/>
  <c r="BG60" i="10" s="1"/>
  <c r="BD61" i="10" a="1"/>
  <c r="BD61" i="10" s="1"/>
  <c r="BP61" i="10" a="1"/>
  <c r="BP61" i="10" s="1"/>
  <c r="BA62" i="10" a="1"/>
  <c r="BA62" i="10" s="1"/>
  <c r="BM62" i="10" a="1"/>
  <c r="BM62" i="10" s="1"/>
  <c r="BU62" i="10" a="1"/>
  <c r="BU62" i="10" s="1"/>
  <c r="BI62" i="10" a="1"/>
  <c r="BI62" i="10" s="1"/>
  <c r="BR63" i="10" a="1"/>
  <c r="BR63" i="10" s="1"/>
  <c r="BF63" i="10" a="1"/>
  <c r="BF63" i="10" s="1"/>
  <c r="BC64" i="10" a="1"/>
  <c r="BC64" i="10" s="1"/>
  <c r="BO64" i="10" a="1"/>
  <c r="BO64" i="10" s="1"/>
  <c r="BK64" i="10" a="1"/>
  <c r="BK64" i="10" s="1"/>
  <c r="BW64" i="10" a="1"/>
  <c r="BW64" i="10" s="1"/>
  <c r="BT65" i="10" a="1"/>
  <c r="BT65" i="10" s="1"/>
  <c r="BH65" i="10" a="1"/>
  <c r="BH65" i="10" s="1"/>
  <c r="BE66" i="10" a="1"/>
  <c r="BE66" i="10" s="1"/>
  <c r="BQ66" i="10" a="1"/>
  <c r="BQ66" i="10" s="1"/>
  <c r="CL68" i="10" a="1"/>
  <c r="CL68" i="10" s="1"/>
  <c r="BN68" i="10" a="1"/>
  <c r="BN68" i="10" s="1"/>
  <c r="BB68" i="10" a="1"/>
  <c r="BB68" i="10" s="1"/>
  <c r="BJ68" i="10" a="1"/>
  <c r="BJ68" i="10" s="1"/>
  <c r="BV68" i="10" a="1"/>
  <c r="BV68" i="10" s="1"/>
  <c r="CT68" i="10" a="1"/>
  <c r="CT68" i="10" s="1"/>
  <c r="BG69" i="10" a="1"/>
  <c r="BG69" i="10" s="1"/>
  <c r="CQ69" i="10" a="1"/>
  <c r="CQ69" i="10" s="1"/>
  <c r="BS69" i="10" a="1"/>
  <c r="BS69" i="10" s="1"/>
  <c r="BP70" i="10" a="1"/>
  <c r="BP70" i="10" s="1"/>
  <c r="BD70" i="10" a="1"/>
  <c r="BD70" i="10" s="1"/>
  <c r="CN70" i="10" a="1"/>
  <c r="CN70" i="10" s="1"/>
  <c r="BM71" i="10" a="1"/>
  <c r="BM71" i="10" s="1"/>
  <c r="BA71" i="10" a="1"/>
  <c r="BA71" i="10" s="1"/>
  <c r="CK71" i="10" a="1"/>
  <c r="CK71" i="10" s="1"/>
  <c r="BU71" i="10" a="1"/>
  <c r="BU71" i="10" s="1"/>
  <c r="CS71" i="10" a="1"/>
  <c r="CS71" i="10" s="1"/>
  <c r="BI71" i="10" a="1"/>
  <c r="BI71" i="10" s="1"/>
  <c r="CP72" i="10" a="1"/>
  <c r="CP72" i="10" s="1"/>
  <c r="BF72" i="10" a="1"/>
  <c r="BF72" i="10" s="1"/>
  <c r="BR72" i="10" a="1"/>
  <c r="BR72" i="10" s="1"/>
  <c r="BC73" i="10" a="1"/>
  <c r="BC73" i="10" s="1"/>
  <c r="BO73" i="10" a="1"/>
  <c r="BO73" i="10" s="1"/>
  <c r="CM73" i="10" a="1"/>
  <c r="CM73" i="10" s="1"/>
  <c r="BK73" i="10" a="1"/>
  <c r="BK73" i="10" s="1"/>
  <c r="BW73" i="10" a="1"/>
  <c r="BW73" i="10" s="1"/>
  <c r="CU73" i="10" a="1"/>
  <c r="CU73" i="10" s="1"/>
  <c r="BT74" i="10" a="1"/>
  <c r="BT74" i="10" s="1"/>
  <c r="BH74" i="10" a="1"/>
  <c r="BH74" i="10" s="1"/>
  <c r="CR74" i="10" a="1"/>
  <c r="CR74" i="10" s="1"/>
  <c r="BE75" i="10" a="1"/>
  <c r="BE75" i="10" s="1"/>
  <c r="BQ75" i="10" a="1"/>
  <c r="BQ75" i="10" s="1"/>
  <c r="CO75" i="10" a="1"/>
  <c r="CO75" i="10" s="1"/>
  <c r="CL76" i="10" a="1"/>
  <c r="CL76" i="10" s="1"/>
  <c r="BB76" i="10" a="1"/>
  <c r="BB76" i="10" s="1"/>
  <c r="BN76" i="10" a="1"/>
  <c r="BN76" i="10" s="1"/>
  <c r="CT76" i="10" a="1"/>
  <c r="CT76" i="10" s="1"/>
  <c r="BJ76" i="10" a="1"/>
  <c r="BJ76" i="10" s="1"/>
  <c r="BV76" i="10" a="1"/>
  <c r="BV76" i="10" s="1"/>
  <c r="BG77" i="10" a="1"/>
  <c r="BG77" i="10" s="1"/>
  <c r="BS77" i="10" a="1"/>
  <c r="BS77" i="10" s="1"/>
  <c r="CQ77" i="10" a="1"/>
  <c r="CQ77" i="10" s="1"/>
  <c r="BP78" i="10" a="1"/>
  <c r="BP78" i="10" s="1"/>
  <c r="BD78" i="10" a="1"/>
  <c r="BD78" i="10" s="1"/>
  <c r="CN78" i="10" a="1"/>
  <c r="CN78" i="10" s="1"/>
  <c r="CK79" i="10" a="1"/>
  <c r="CK79" i="10" s="1"/>
  <c r="BA79" i="10" a="1"/>
  <c r="BA79" i="10" s="1"/>
  <c r="BM79" i="10" a="1"/>
  <c r="BM79" i="10" s="1"/>
  <c r="BI79" i="10" a="1"/>
  <c r="BI79" i="10" s="1"/>
  <c r="BU79" i="10" a="1"/>
  <c r="BU79" i="10" s="1"/>
  <c r="CS79" i="10" a="1"/>
  <c r="CS79" i="10" s="1"/>
  <c r="CP80" i="10" a="1"/>
  <c r="CP80" i="10" s="1"/>
  <c r="BF80" i="10" a="1"/>
  <c r="BF80" i="10" s="1"/>
  <c r="BR80" i="10" a="1"/>
  <c r="BR80" i="10" s="1"/>
  <c r="CM81" i="10" a="1"/>
  <c r="CM81" i="10" s="1"/>
  <c r="BC81" i="10" a="1"/>
  <c r="BC81" i="10" s="1"/>
  <c r="BO81" i="10" a="1"/>
  <c r="BO81" i="10" s="1"/>
  <c r="CU81" i="10" a="1"/>
  <c r="CU81" i="10" s="1"/>
  <c r="BW81" i="10" a="1"/>
  <c r="BW81" i="10" s="1"/>
  <c r="BK81" i="10" a="1"/>
  <c r="BK81" i="10" s="1"/>
  <c r="CR82" i="10" a="1"/>
  <c r="CR82" i="10" s="1"/>
  <c r="BT82" i="10" a="1"/>
  <c r="BT82" i="10" s="1"/>
  <c r="BH82" i="10" a="1"/>
  <c r="BH82" i="10" s="1"/>
  <c r="BE83" i="10" a="1"/>
  <c r="BE83" i="10" s="1"/>
  <c r="CO83" i="10" a="1"/>
  <c r="CO83" i="10" s="1"/>
  <c r="BQ83" i="10" a="1"/>
  <c r="BQ83" i="10" s="1"/>
  <c r="BB84" i="10" a="1"/>
  <c r="BB84" i="10" s="1"/>
  <c r="BN84" i="10" a="1"/>
  <c r="BN84" i="10" s="1"/>
  <c r="CL84" i="10" a="1"/>
  <c r="CL84" i="10" s="1"/>
  <c r="BV84" i="10" a="1"/>
  <c r="BV84" i="10" s="1"/>
  <c r="CT84" i="10" a="1"/>
  <c r="CT84" i="10" s="1"/>
  <c r="BJ84" i="10" a="1"/>
  <c r="BJ84" i="10" s="1"/>
  <c r="BG85" i="10" a="1"/>
  <c r="BG85" i="10" s="1"/>
  <c r="CQ85" i="10" a="1"/>
  <c r="CQ85" i="10" s="1"/>
  <c r="BS85" i="10" a="1"/>
  <c r="BS85" i="10" s="1"/>
  <c r="BD87" i="10" a="1"/>
  <c r="BD87" i="10" s="1"/>
  <c r="BP87" i="10" a="1"/>
  <c r="BP87" i="10" s="1"/>
  <c r="CN87" i="10" a="1"/>
  <c r="CN87" i="10" s="1"/>
  <c r="CK88" i="10" a="1"/>
  <c r="CK88" i="10" s="1"/>
  <c r="BA88" i="10" a="1"/>
  <c r="BA88" i="10" s="1"/>
  <c r="BM88" i="10" a="1"/>
  <c r="BM88" i="10" s="1"/>
  <c r="CS88" i="10" a="1"/>
  <c r="CS88" i="10" s="1"/>
  <c r="BU88" i="10" a="1"/>
  <c r="BU88" i="10" s="1"/>
  <c r="BI88" i="10" a="1"/>
  <c r="BI88" i="10" s="1"/>
  <c r="BF89" i="10" a="1"/>
  <c r="BF89" i="10" s="1"/>
  <c r="CP89" i="10" a="1"/>
  <c r="CP89" i="10" s="1"/>
  <c r="BR89" i="10" a="1"/>
  <c r="BR89" i="10" s="1"/>
  <c r="BO90" i="10" a="1"/>
  <c r="BO90" i="10" s="1"/>
  <c r="CM90" i="10" a="1"/>
  <c r="CM90" i="10" s="1"/>
  <c r="BC90" i="10" a="1"/>
  <c r="BC90" i="10" s="1"/>
  <c r="BW90" i="10" a="1"/>
  <c r="BW90" i="10" s="1"/>
  <c r="BK90" i="10" a="1"/>
  <c r="BK90" i="10" s="1"/>
  <c r="CU90" i="10" a="1"/>
  <c r="CU90" i="10" s="1"/>
  <c r="CR91" i="10" a="1"/>
  <c r="CR91" i="10" s="1"/>
  <c r="BT91" i="10" a="1"/>
  <c r="BT91" i="10" s="1"/>
  <c r="BH91" i="10" a="1"/>
  <c r="BH91" i="10" s="1"/>
  <c r="CO92" i="10" a="1"/>
  <c r="CO92" i="10" s="1"/>
  <c r="BE92" i="10" a="1"/>
  <c r="BE92" i="10" s="1"/>
  <c r="BQ92" i="10" a="1"/>
  <c r="BQ92" i="10" s="1"/>
  <c r="BN93" i="10" a="1"/>
  <c r="BN93" i="10" s="1"/>
  <c r="BB93" i="10" a="1"/>
  <c r="BB93" i="10" s="1"/>
  <c r="CL93" i="10" a="1"/>
  <c r="CL93" i="10" s="1"/>
  <c r="BV93" i="10" a="1"/>
  <c r="BV93" i="10" s="1"/>
  <c r="BJ93" i="10" a="1"/>
  <c r="BJ93" i="10" s="1"/>
  <c r="CT93" i="10" a="1"/>
  <c r="CT93" i="10" s="1"/>
  <c r="BS94" i="10" a="1"/>
  <c r="BS94" i="10" s="1"/>
  <c r="BG94" i="10" a="1"/>
  <c r="BG94" i="10" s="1"/>
  <c r="CQ94" i="10" a="1"/>
  <c r="CQ94" i="10" s="1"/>
  <c r="CN95" i="10" a="1"/>
  <c r="CN95" i="10" s="1"/>
  <c r="BP95" i="10" a="1"/>
  <c r="BP95" i="10" s="1"/>
  <c r="BD95" i="10" a="1"/>
  <c r="BD95" i="10" s="1"/>
  <c r="CK96" i="10" a="1"/>
  <c r="CK96" i="10" s="1"/>
  <c r="BM96" i="10" a="1"/>
  <c r="BM96" i="10" s="1"/>
  <c r="BA96" i="10" a="1"/>
  <c r="BA96" i="10" s="1"/>
  <c r="CS96" i="10" a="1"/>
  <c r="CS96" i="10" s="1"/>
  <c r="BU96" i="10" a="1"/>
  <c r="BU96" i="10" s="1"/>
  <c r="BI96" i="10" a="1"/>
  <c r="BI96" i="10" s="1"/>
  <c r="CP97" i="10" a="1"/>
  <c r="CP97" i="10" s="1"/>
  <c r="BF97" i="10" a="1"/>
  <c r="BF97" i="10" s="1"/>
  <c r="BR97" i="10" a="1"/>
  <c r="BR97" i="10" s="1"/>
  <c r="CM98" i="10" a="1"/>
  <c r="CM98" i="10" s="1"/>
  <c r="BC98" i="10" a="1"/>
  <c r="BC98" i="10" s="1"/>
  <c r="BO98" i="10" a="1"/>
  <c r="BO98" i="10" s="1"/>
  <c r="CU98" i="10" a="1"/>
  <c r="CU98" i="10" s="1"/>
  <c r="BK98" i="10" a="1"/>
  <c r="BK98" i="10" s="1"/>
  <c r="BW98" i="10" a="1"/>
  <c r="BW98" i="10" s="1"/>
  <c r="BT99" i="10" a="1"/>
  <c r="BT99" i="10" s="1"/>
  <c r="BH99" i="10" a="1"/>
  <c r="BH99" i="10" s="1"/>
  <c r="CR99" i="10" a="1"/>
  <c r="CR99" i="10" s="1"/>
  <c r="BE100" i="10" a="1"/>
  <c r="BE100" i="10" s="1"/>
  <c r="BQ100" i="10" a="1"/>
  <c r="BQ100" i="10" s="1"/>
  <c r="CO100" i="10" a="1"/>
  <c r="CO100" i="10" s="1"/>
  <c r="BN101" i="10" a="1"/>
  <c r="BN101" i="10" s="1"/>
  <c r="BB101" i="10" a="1"/>
  <c r="BB101" i="10" s="1"/>
  <c r="CL101" i="10" a="1"/>
  <c r="CL101" i="10" s="1"/>
  <c r="BV101" i="10" a="1"/>
  <c r="BV101" i="10" s="1"/>
  <c r="BJ101" i="10" a="1"/>
  <c r="BJ101" i="10" s="1"/>
  <c r="CT101" i="10" a="1"/>
  <c r="CT101" i="10" s="1"/>
  <c r="CQ102" i="10" a="1"/>
  <c r="CQ102" i="10" s="1"/>
  <c r="BS102" i="10" a="1"/>
  <c r="BS102" i="10" s="1"/>
  <c r="BG102" i="10" a="1"/>
  <c r="BG102" i="10" s="1"/>
  <c r="CN103" i="10" a="1"/>
  <c r="CN103" i="10" s="1"/>
  <c r="BP103" i="10" a="1"/>
  <c r="BP103" i="10" s="1"/>
  <c r="BD103" i="10" a="1"/>
  <c r="BD103" i="10" s="1"/>
  <c r="CK104" i="10" a="1"/>
  <c r="CK104" i="10" s="1"/>
  <c r="BA104" i="10" a="1"/>
  <c r="BA104" i="10" s="1"/>
  <c r="BM104" i="10" a="1"/>
  <c r="BM104" i="10" s="1"/>
  <c r="CS104" i="10" a="1"/>
  <c r="CS104" i="10" s="1"/>
  <c r="BI104" i="10" a="1"/>
  <c r="BI104" i="10" s="1"/>
  <c r="BU104" i="10" a="1"/>
  <c r="BU104" i="10" s="1"/>
  <c r="BQ31" i="10" a="1"/>
  <c r="BQ31" i="10" s="1"/>
  <c r="BE31" i="10" a="1"/>
  <c r="BE31" i="10" s="1"/>
  <c r="CO31" i="10" a="1"/>
  <c r="CO31" i="10" s="1"/>
  <c r="BF36" i="10" a="1"/>
  <c r="BF36" i="10" s="1"/>
  <c r="CP36" i="10" a="1"/>
  <c r="CP36" i="10" s="1"/>
  <c r="BR36" i="10" a="1"/>
  <c r="BR36" i="10" s="1"/>
  <c r="CR38" i="10" a="1"/>
  <c r="CR38" i="10" s="1"/>
  <c r="BT38" i="10" a="1"/>
  <c r="BT38" i="10" s="1"/>
  <c r="BH38" i="10" a="1"/>
  <c r="BH38" i="10" s="1"/>
  <c r="BM43" i="10" a="1"/>
  <c r="BM43" i="10" s="1"/>
  <c r="BA43" i="10" a="1"/>
  <c r="BA43" i="10" s="1"/>
  <c r="CK43" i="10" a="1"/>
  <c r="CK43" i="10" s="1"/>
  <c r="BE47" i="10" a="1"/>
  <c r="BE47" i="10" s="1"/>
  <c r="BQ47" i="10" a="1"/>
  <c r="BQ47" i="10" s="1"/>
  <c r="CO47" i="10" a="1"/>
  <c r="CO47" i="10" s="1"/>
  <c r="BW54" i="10" a="1"/>
  <c r="BW54" i="10" s="1"/>
  <c r="BK54" i="10" a="1"/>
  <c r="BK54" i="10" s="1"/>
  <c r="CU32" i="10" a="1"/>
  <c r="CU32" i="10" s="1"/>
  <c r="BW32" i="10" a="1"/>
  <c r="BW32" i="10" s="1"/>
  <c r="BK32" i="10" a="1"/>
  <c r="BK32" i="10" s="1"/>
  <c r="BS36" i="10" a="1"/>
  <c r="BS36" i="10" s="1"/>
  <c r="BG36" i="10" a="1"/>
  <c r="BG36" i="10" s="1"/>
  <c r="CQ36" i="10" a="1"/>
  <c r="CQ36" i="10" s="1"/>
  <c r="CU40" i="10" a="1"/>
  <c r="CU40" i="10" s="1"/>
  <c r="BW40" i="10" a="1"/>
  <c r="BW40" i="10" s="1"/>
  <c r="BK40" i="10" a="1"/>
  <c r="BK40" i="10" s="1"/>
  <c r="CK46" i="10" a="1"/>
  <c r="CK46" i="10" s="1"/>
  <c r="BM46" i="10" a="1"/>
  <c r="BM46" i="10" s="1"/>
  <c r="BA46" i="10" a="1"/>
  <c r="BA46" i="10" s="1"/>
  <c r="CM31" i="10" a="1"/>
  <c r="CM31" i="10" s="1"/>
  <c r="BO31" i="10" a="1"/>
  <c r="BO31" i="10" s="1"/>
  <c r="BC31" i="10" a="1"/>
  <c r="BC31" i="10" s="1"/>
  <c r="CQ30" i="10" a="1"/>
  <c r="CQ30" i="10" s="1"/>
  <c r="BS30" i="10" a="1"/>
  <c r="BS30" i="10" s="1"/>
  <c r="BG30" i="10" a="1"/>
  <c r="BG30" i="10" s="1"/>
  <c r="BD31" i="10" a="1"/>
  <c r="BD31" i="10" s="1"/>
  <c r="CN31" i="10" a="1"/>
  <c r="CN31" i="10" s="1"/>
  <c r="BP31" i="10" a="1"/>
  <c r="BP31" i="10" s="1"/>
  <c r="BM32" i="10" a="1"/>
  <c r="BM32" i="10" s="1"/>
  <c r="BA32" i="10" a="1"/>
  <c r="BA32" i="10" s="1"/>
  <c r="CK32" i="10" a="1"/>
  <c r="CK32" i="10" s="1"/>
  <c r="BU32" i="10" a="1"/>
  <c r="BU32" i="10" s="1"/>
  <c r="BI32" i="10" a="1"/>
  <c r="BI32" i="10" s="1"/>
  <c r="CS32" i="10" a="1"/>
  <c r="CS32" i="10" s="1"/>
  <c r="BR33" i="10" a="1"/>
  <c r="BR33" i="10" s="1"/>
  <c r="BF33" i="10" a="1"/>
  <c r="BF33" i="10" s="1"/>
  <c r="CP33" i="10" a="1"/>
  <c r="CP33" i="10" s="1"/>
  <c r="CM34" i="10" a="1"/>
  <c r="CM34" i="10" s="1"/>
  <c r="BO34" i="10" a="1"/>
  <c r="BO34" i="10" s="1"/>
  <c r="BC34" i="10" a="1"/>
  <c r="BC34" i="10" s="1"/>
  <c r="CU34" i="10" a="1"/>
  <c r="CU34" i="10" s="1"/>
  <c r="BW34" i="10" a="1"/>
  <c r="BW34" i="10" s="1"/>
  <c r="BK34" i="10" a="1"/>
  <c r="BK34" i="10" s="1"/>
  <c r="CR35" i="10" a="1"/>
  <c r="CR35" i="10" s="1"/>
  <c r="BT35" i="10" a="1"/>
  <c r="BT35" i="10" s="1"/>
  <c r="BH35" i="10" a="1"/>
  <c r="BH35" i="10" s="1"/>
  <c r="BQ36" i="10" a="1"/>
  <c r="BQ36" i="10" s="1"/>
  <c r="BE36" i="10" a="1"/>
  <c r="BE36" i="10" s="1"/>
  <c r="CO36" i="10" a="1"/>
  <c r="CO36" i="10" s="1"/>
  <c r="CL37" i="10" a="1"/>
  <c r="CL37" i="10" s="1"/>
  <c r="BN37" i="10" a="1"/>
  <c r="BN37" i="10" s="1"/>
  <c r="BB37" i="10" a="1"/>
  <c r="BB37" i="10" s="1"/>
  <c r="CT37" i="10" a="1"/>
  <c r="CT37" i="10" s="1"/>
  <c r="BV37" i="10" a="1"/>
  <c r="BV37" i="10" s="1"/>
  <c r="BJ37" i="10" a="1"/>
  <c r="BJ37" i="10" s="1"/>
  <c r="CQ38" i="10" a="1"/>
  <c r="CQ38" i="10" s="1"/>
  <c r="BS38" i="10" a="1"/>
  <c r="BS38" i="10" s="1"/>
  <c r="BG38" i="10" a="1"/>
  <c r="BG38" i="10" s="1"/>
  <c r="CN39" i="10" a="1"/>
  <c r="CN39" i="10" s="1"/>
  <c r="BP39" i="10" a="1"/>
  <c r="BP39" i="10" s="1"/>
  <c r="BD39" i="10" a="1"/>
  <c r="BD39" i="10" s="1"/>
  <c r="CK40" i="10" a="1"/>
  <c r="CK40" i="10" s="1"/>
  <c r="BM40" i="10" a="1"/>
  <c r="BM40" i="10" s="1"/>
  <c r="BA40" i="10" a="1"/>
  <c r="BA40" i="10" s="1"/>
  <c r="CS40" i="10" a="1"/>
  <c r="CS40" i="10" s="1"/>
  <c r="BU40" i="10" a="1"/>
  <c r="BU40" i="10" s="1"/>
  <c r="BI40" i="10" a="1"/>
  <c r="BI40" i="10" s="1"/>
  <c r="BF41" i="10" a="1"/>
  <c r="BF41" i="10" s="1"/>
  <c r="CP41" i="10" a="1"/>
  <c r="CP41" i="10" s="1"/>
  <c r="BR41" i="10" a="1"/>
  <c r="BR41" i="10" s="1"/>
  <c r="BO42" i="10" a="1"/>
  <c r="BO42" i="10" s="1"/>
  <c r="CM42" i="10" a="1"/>
  <c r="CM42" i="10" s="1"/>
  <c r="BC42" i="10" a="1"/>
  <c r="BC42" i="10" s="1"/>
  <c r="BK42" i="10" a="1"/>
  <c r="BK42" i="10" s="1"/>
  <c r="CU42" i="10" a="1"/>
  <c r="CU42" i="10" s="1"/>
  <c r="BW42" i="10" a="1"/>
  <c r="BW42" i="10" s="1"/>
  <c r="BH43" i="10" a="1"/>
  <c r="BH43" i="10" s="1"/>
  <c r="CR43" i="10" a="1"/>
  <c r="CR43" i="10" s="1"/>
  <c r="BT43" i="10" a="1"/>
  <c r="BT43" i="10" s="1"/>
  <c r="BQ44" i="10" a="1"/>
  <c r="BQ44" i="10" s="1"/>
  <c r="BE44" i="10" a="1"/>
  <c r="BE44" i="10" s="1"/>
  <c r="CO44" i="10" a="1"/>
  <c r="CO44" i="10" s="1"/>
  <c r="BN45" i="10" a="1"/>
  <c r="BN45" i="10" s="1"/>
  <c r="BB45" i="10" a="1"/>
  <c r="BB45" i="10" s="1"/>
  <c r="CL45" i="10" a="1"/>
  <c r="CL45" i="10" s="1"/>
  <c r="BV45" i="10" a="1"/>
  <c r="BV45" i="10" s="1"/>
  <c r="BJ45" i="10" a="1"/>
  <c r="BJ45" i="10" s="1"/>
  <c r="CT45" i="10" a="1"/>
  <c r="CT45" i="10" s="1"/>
  <c r="CQ46" i="10" a="1"/>
  <c r="CQ46" i="10" s="1"/>
  <c r="BS46" i="10" a="1"/>
  <c r="BS46" i="10" s="1"/>
  <c r="BG46" i="10" a="1"/>
  <c r="BG46" i="10" s="1"/>
  <c r="BP47" i="10" a="1"/>
  <c r="BP47" i="10" s="1"/>
  <c r="BD47" i="10" a="1"/>
  <c r="BD47" i="10" s="1"/>
  <c r="CN47" i="10" a="1"/>
  <c r="CN47" i="10" s="1"/>
  <c r="BM49" i="10" a="1"/>
  <c r="BM49" i="10" s="1"/>
  <c r="BA49" i="10" a="1"/>
  <c r="BA49" i="10" s="1"/>
  <c r="BU49" i="10" a="1"/>
  <c r="BU49" i="10" s="1"/>
  <c r="BI49" i="10" a="1"/>
  <c r="BI49" i="10" s="1"/>
  <c r="BF50" i="10" a="1"/>
  <c r="BF50" i="10" s="1"/>
  <c r="BR50" i="10" a="1"/>
  <c r="BR50" i="10" s="1"/>
  <c r="BO51" i="10" a="1"/>
  <c r="BO51" i="10" s="1"/>
  <c r="BC51" i="10" a="1"/>
  <c r="BC51" i="10" s="1"/>
  <c r="BW51" i="10" a="1"/>
  <c r="BW51" i="10" s="1"/>
  <c r="BK51" i="10" a="1"/>
  <c r="BK51" i="10" s="1"/>
  <c r="BH52" i="10" a="1"/>
  <c r="BH52" i="10" s="1"/>
  <c r="BT52" i="10" a="1"/>
  <c r="BT52" i="10" s="1"/>
  <c r="BQ53" i="10" a="1"/>
  <c r="BQ53" i="10" s="1"/>
  <c r="BE53" i="10" a="1"/>
  <c r="BE53" i="10" s="1"/>
  <c r="BN54" i="10" a="1"/>
  <c r="BN54" i="10" s="1"/>
  <c r="BB54" i="10" a="1"/>
  <c r="BB54" i="10" s="1"/>
  <c r="BV54" i="10" a="1"/>
  <c r="BV54" i="10" s="1"/>
  <c r="BJ54" i="10" a="1"/>
  <c r="BJ54" i="10" s="1"/>
  <c r="BS55" i="10" a="1"/>
  <c r="BS55" i="10" s="1"/>
  <c r="BG55" i="10" a="1"/>
  <c r="BG55" i="10" s="1"/>
  <c r="BP56" i="10" a="1"/>
  <c r="BP56" i="10" s="1"/>
  <c r="BD56" i="10" a="1"/>
  <c r="BD56" i="10" s="1"/>
  <c r="BA57" i="10" a="1"/>
  <c r="BA57" i="10" s="1"/>
  <c r="BM57" i="10" a="1"/>
  <c r="BM57" i="10" s="1"/>
  <c r="BU57" i="10" a="1"/>
  <c r="BU57" i="10" s="1"/>
  <c r="BI57" i="10" a="1"/>
  <c r="BI57" i="10" s="1"/>
  <c r="BF58" i="10" a="1"/>
  <c r="BF58" i="10" s="1"/>
  <c r="BR58" i="10" a="1"/>
  <c r="BR58" i="10" s="1"/>
  <c r="BO59" i="10" a="1"/>
  <c r="BO59" i="10" s="1"/>
  <c r="BC59" i="10" a="1"/>
  <c r="BC59" i="10" s="1"/>
  <c r="BW59" i="10" a="1"/>
  <c r="BW59" i="10" s="1"/>
  <c r="BK59" i="10" a="1"/>
  <c r="BK59" i="10" s="1"/>
  <c r="BT60" i="10" a="1"/>
  <c r="BT60" i="10" s="1"/>
  <c r="BH60" i="10" a="1"/>
  <c r="BH60" i="10" s="1"/>
  <c r="BE61" i="10" a="1"/>
  <c r="BE61" i="10" s="1"/>
  <c r="BQ61" i="10" a="1"/>
  <c r="BQ61" i="10" s="1"/>
  <c r="BN62" i="10" a="1"/>
  <c r="BN62" i="10" s="1"/>
  <c r="BB62" i="10" a="1"/>
  <c r="BB62" i="10" s="1"/>
  <c r="BV62" i="10" a="1"/>
  <c r="BV62" i="10" s="1"/>
  <c r="BJ62" i="10" a="1"/>
  <c r="BJ62" i="10" s="1"/>
  <c r="BS63" i="10" a="1"/>
  <c r="BS63" i="10" s="1"/>
  <c r="BG63" i="10" a="1"/>
  <c r="BG63" i="10" s="1"/>
  <c r="BD64" i="10" a="1"/>
  <c r="BD64" i="10" s="1"/>
  <c r="BP64" i="10" a="1"/>
  <c r="BP64" i="10" s="1"/>
  <c r="BM65" i="10" a="1"/>
  <c r="BM65" i="10" s="1"/>
  <c r="BA65" i="10" a="1"/>
  <c r="BA65" i="10" s="1"/>
  <c r="BU65" i="10" a="1"/>
  <c r="BU65" i="10" s="1"/>
  <c r="BI65" i="10" a="1"/>
  <c r="BI65" i="10" s="1"/>
  <c r="BR66" i="10" a="1"/>
  <c r="BR66" i="10" s="1"/>
  <c r="BF66" i="10" a="1"/>
  <c r="BF66" i="10" s="1"/>
  <c r="BO68" i="10" a="1"/>
  <c r="BO68" i="10" s="1"/>
  <c r="BC68" i="10" a="1"/>
  <c r="BC68" i="10" s="1"/>
  <c r="CM68" i="10" a="1"/>
  <c r="CM68" i="10" s="1"/>
  <c r="BW68" i="10" a="1"/>
  <c r="BW68" i="10" s="1"/>
  <c r="BK68" i="10" a="1"/>
  <c r="BK68" i="10" s="1"/>
  <c r="CU68" i="10" a="1"/>
  <c r="CU68" i="10" s="1"/>
  <c r="BT69" i="10" a="1"/>
  <c r="BT69" i="10" s="1"/>
  <c r="BH69" i="10" a="1"/>
  <c r="BH69" i="10" s="1"/>
  <c r="CR69" i="10" a="1"/>
  <c r="CR69" i="10" s="1"/>
  <c r="BE70" i="10" a="1"/>
  <c r="BE70" i="10" s="1"/>
  <c r="BQ70" i="10" a="1"/>
  <c r="BQ70" i="10" s="1"/>
  <c r="CO70" i="10" a="1"/>
  <c r="CO70" i="10" s="1"/>
  <c r="CL71" i="10" a="1"/>
  <c r="CL71" i="10" s="1"/>
  <c r="BN71" i="10" a="1"/>
  <c r="BN71" i="10" s="1"/>
  <c r="BB71" i="10" a="1"/>
  <c r="BB71" i="10" s="1"/>
  <c r="CT71" i="10" a="1"/>
  <c r="CT71" i="10" s="1"/>
  <c r="BV71" i="10" a="1"/>
  <c r="BV71" i="10" s="1"/>
  <c r="BJ71" i="10" a="1"/>
  <c r="BJ71" i="10" s="1"/>
  <c r="BS72" i="10" a="1"/>
  <c r="BS72" i="10" s="1"/>
  <c r="BG72" i="10" a="1"/>
  <c r="BG72" i="10" s="1"/>
  <c r="CQ72" i="10" a="1"/>
  <c r="CQ72" i="10" s="1"/>
  <c r="BP73" i="10" a="1"/>
  <c r="BP73" i="10" s="1"/>
  <c r="BD73" i="10" a="1"/>
  <c r="BD73" i="10" s="1"/>
  <c r="CN73" i="10" a="1"/>
  <c r="CN73" i="10" s="1"/>
  <c r="CK74" i="10" a="1"/>
  <c r="CK74" i="10" s="1"/>
  <c r="BA74" i="10" a="1"/>
  <c r="BA74" i="10" s="1"/>
  <c r="BM74" i="10" a="1"/>
  <c r="BM74" i="10" s="1"/>
  <c r="CS74" i="10" a="1"/>
  <c r="CS74" i="10" s="1"/>
  <c r="BI74" i="10" a="1"/>
  <c r="BI74" i="10" s="1"/>
  <c r="BU74" i="10" a="1"/>
  <c r="BU74" i="10" s="1"/>
  <c r="BF75" i="10" a="1"/>
  <c r="BF75" i="10" s="1"/>
  <c r="BR75" i="10" a="1"/>
  <c r="BR75" i="10" s="1"/>
  <c r="CP75" i="10" a="1"/>
  <c r="CP75" i="10" s="1"/>
  <c r="BO76" i="10" a="1"/>
  <c r="BO76" i="10" s="1"/>
  <c r="CM76" i="10" a="1"/>
  <c r="CM76" i="10" s="1"/>
  <c r="BC76" i="10" a="1"/>
  <c r="BC76" i="10" s="1"/>
  <c r="BW76" i="10" a="1"/>
  <c r="BW76" i="10" s="1"/>
  <c r="BK76" i="10" a="1"/>
  <c r="BK76" i="10" s="1"/>
  <c r="CU76" i="10" a="1"/>
  <c r="CU76" i="10" s="1"/>
  <c r="BH77" i="10" a="1"/>
  <c r="BH77" i="10" s="1"/>
  <c r="CR77" i="10" a="1"/>
  <c r="CR77" i="10" s="1"/>
  <c r="BT77" i="10" a="1"/>
  <c r="BT77" i="10" s="1"/>
  <c r="CO78" i="10" a="1"/>
  <c r="CO78" i="10" s="1"/>
  <c r="BE78" i="10" a="1"/>
  <c r="BE78" i="10" s="1"/>
  <c r="BQ78" i="10" a="1"/>
  <c r="BQ78" i="10" s="1"/>
  <c r="BB79" i="10" a="1"/>
  <c r="BB79" i="10" s="1"/>
  <c r="CL79" i="10" a="1"/>
  <c r="CL79" i="10" s="1"/>
  <c r="BN79" i="10" a="1"/>
  <c r="BN79" i="10" s="1"/>
  <c r="BJ79" i="10" a="1"/>
  <c r="BJ79" i="10" s="1"/>
  <c r="CT79" i="10" a="1"/>
  <c r="CT79" i="10" s="1"/>
  <c r="BV79" i="10" a="1"/>
  <c r="BV79" i="10" s="1"/>
  <c r="BS80" i="10" a="1"/>
  <c r="BS80" i="10" s="1"/>
  <c r="BG80" i="10" a="1"/>
  <c r="BG80" i="10" s="1"/>
  <c r="CQ80" i="10" a="1"/>
  <c r="CQ80" i="10" s="1"/>
  <c r="BP81" i="10" a="1"/>
  <c r="BP81" i="10" s="1"/>
  <c r="CN81" i="10" a="1"/>
  <c r="CN81" i="10" s="1"/>
  <c r="BD81" i="10" a="1"/>
  <c r="BD81" i="10" s="1"/>
  <c r="CK82" i="10" a="1"/>
  <c r="CK82" i="10" s="1"/>
  <c r="BM82" i="10" a="1"/>
  <c r="BM82" i="10" s="1"/>
  <c r="BA82" i="10" a="1"/>
  <c r="BA82" i="10" s="1"/>
  <c r="BI82" i="10" a="1"/>
  <c r="BI82" i="10" s="1"/>
  <c r="CS82" i="10" a="1"/>
  <c r="CS82" i="10" s="1"/>
  <c r="BU82" i="10" a="1"/>
  <c r="BU82" i="10" s="1"/>
  <c r="BF83" i="10" a="1"/>
  <c r="BF83" i="10" s="1"/>
  <c r="CP83" i="10" a="1"/>
  <c r="CP83" i="10" s="1"/>
  <c r="BR83" i="10" a="1"/>
  <c r="BR83" i="10" s="1"/>
  <c r="BO84" i="10" a="1"/>
  <c r="BO84" i="10" s="1"/>
  <c r="BC84" i="10" a="1"/>
  <c r="BC84" i="10" s="1"/>
  <c r="CM84" i="10" a="1"/>
  <c r="CM84" i="10" s="1"/>
  <c r="BW84" i="10" a="1"/>
  <c r="BW84" i="10" s="1"/>
  <c r="BK84" i="10" a="1"/>
  <c r="BK84" i="10" s="1"/>
  <c r="CU84" i="10" a="1"/>
  <c r="CU84" i="10" s="1"/>
  <c r="BT85" i="10" a="1"/>
  <c r="BT85" i="10" s="1"/>
  <c r="BH85" i="10" a="1"/>
  <c r="BH85" i="10" s="1"/>
  <c r="CR85" i="10" a="1"/>
  <c r="CR85" i="10" s="1"/>
  <c r="BQ87" i="10" a="1"/>
  <c r="BQ87" i="10" s="1"/>
  <c r="CO87" i="10" a="1"/>
  <c r="CO87" i="10" s="1"/>
  <c r="BE87" i="10" a="1"/>
  <c r="BE87" i="10" s="1"/>
  <c r="BN88" i="10" a="1"/>
  <c r="BN88" i="10" s="1"/>
  <c r="BB88" i="10" a="1"/>
  <c r="BB88" i="10" s="1"/>
  <c r="CL88" i="10" a="1"/>
  <c r="CL88" i="10" s="1"/>
  <c r="BV88" i="10" a="1"/>
  <c r="BV88" i="10" s="1"/>
  <c r="BJ88" i="10" a="1"/>
  <c r="BJ88" i="10" s="1"/>
  <c r="CT88" i="10" a="1"/>
  <c r="CT88" i="10" s="1"/>
  <c r="BS89" i="10" a="1"/>
  <c r="BS89" i="10" s="1"/>
  <c r="BG89" i="10" a="1"/>
  <c r="BG89" i="10" s="1"/>
  <c r="CQ89" i="10" a="1"/>
  <c r="CQ89" i="10" s="1"/>
  <c r="CN90" i="10" a="1"/>
  <c r="CN90" i="10" s="1"/>
  <c r="BD90" i="10" a="1"/>
  <c r="BD90" i="10" s="1"/>
  <c r="BP90" i="10" a="1"/>
  <c r="BP90" i="10" s="1"/>
  <c r="BM91" i="10" a="1"/>
  <c r="BM91" i="10" s="1"/>
  <c r="BA91" i="10" a="1"/>
  <c r="BA91" i="10" s="1"/>
  <c r="CK91" i="10" a="1"/>
  <c r="CK91" i="10" s="1"/>
  <c r="BU91" i="10" a="1"/>
  <c r="BU91" i="10" s="1"/>
  <c r="BI91" i="10" a="1"/>
  <c r="BI91" i="10" s="1"/>
  <c r="CS91" i="10" a="1"/>
  <c r="CS91" i="10" s="1"/>
  <c r="BR92" i="10" a="1"/>
  <c r="BR92" i="10" s="1"/>
  <c r="CP92" i="10" a="1"/>
  <c r="CP92" i="10" s="1"/>
  <c r="BF92" i="10" a="1"/>
  <c r="BF92" i="10" s="1"/>
  <c r="CM93" i="10" a="1"/>
  <c r="CM93" i="10" s="1"/>
  <c r="BC93" i="10" a="1"/>
  <c r="BC93" i="10" s="1"/>
  <c r="BO93" i="10" a="1"/>
  <c r="BO93" i="10" s="1"/>
  <c r="CU93" i="10" a="1"/>
  <c r="CU93" i="10" s="1"/>
  <c r="BW93" i="10" a="1"/>
  <c r="BW93" i="10" s="1"/>
  <c r="BK93" i="10" a="1"/>
  <c r="BK93" i="10" s="1"/>
  <c r="CR94" i="10" a="1"/>
  <c r="CR94" i="10" s="1"/>
  <c r="BT94" i="10" a="1"/>
  <c r="BT94" i="10" s="1"/>
  <c r="BH94" i="10" a="1"/>
  <c r="BH94" i="10" s="1"/>
  <c r="CO95" i="10" a="1"/>
  <c r="CO95" i="10" s="1"/>
  <c r="BE95" i="10" a="1"/>
  <c r="BE95" i="10" s="1"/>
  <c r="BQ95" i="10" a="1"/>
  <c r="BQ95" i="10" s="1"/>
  <c r="CL96" i="10" a="1"/>
  <c r="CL96" i="10" s="1"/>
  <c r="BN96" i="10" a="1"/>
  <c r="BN96" i="10" s="1"/>
  <c r="BB96" i="10" a="1"/>
  <c r="BB96" i="10" s="1"/>
  <c r="CT96" i="10" a="1"/>
  <c r="CT96" i="10" s="1"/>
  <c r="BV96" i="10" a="1"/>
  <c r="BV96" i="10" s="1"/>
  <c r="BJ96" i="10" a="1"/>
  <c r="BJ96" i="10" s="1"/>
  <c r="BG97" i="10" a="1"/>
  <c r="BG97" i="10" s="1"/>
  <c r="CQ97" i="10" a="1"/>
  <c r="CQ97" i="10" s="1"/>
  <c r="BS97" i="10" a="1"/>
  <c r="BS97" i="10" s="1"/>
  <c r="BD98" i="10" a="1"/>
  <c r="BD98" i="10" s="1"/>
  <c r="BP98" i="10" a="1"/>
  <c r="BP98" i="10" s="1"/>
  <c r="CN98" i="10" a="1"/>
  <c r="CN98" i="10" s="1"/>
  <c r="BM99" i="10" a="1"/>
  <c r="BM99" i="10" s="1"/>
  <c r="BA99" i="10" a="1"/>
  <c r="BA99" i="10" s="1"/>
  <c r="CK99" i="10" a="1"/>
  <c r="CK99" i="10" s="1"/>
  <c r="BU99" i="10" a="1"/>
  <c r="BU99" i="10" s="1"/>
  <c r="BI99" i="10" a="1"/>
  <c r="BI99" i="10" s="1"/>
  <c r="CS99" i="10" a="1"/>
  <c r="CS99" i="10" s="1"/>
  <c r="BR100" i="10" a="1"/>
  <c r="BR100" i="10" s="1"/>
  <c r="BF100" i="10" a="1"/>
  <c r="BF100" i="10" s="1"/>
  <c r="CP100" i="10" a="1"/>
  <c r="CP100" i="10" s="1"/>
  <c r="BO101" i="10" a="1"/>
  <c r="BO101" i="10" s="1"/>
  <c r="BC101" i="10" a="1"/>
  <c r="BC101" i="10" s="1"/>
  <c r="CM101" i="10" a="1"/>
  <c r="CM101" i="10" s="1"/>
  <c r="BW101" i="10" a="1"/>
  <c r="BW101" i="10" s="1"/>
  <c r="BK101" i="10" a="1"/>
  <c r="BK101" i="10" s="1"/>
  <c r="CU101" i="10" a="1"/>
  <c r="CU101" i="10" s="1"/>
  <c r="CR102" i="10" a="1"/>
  <c r="CR102" i="10" s="1"/>
  <c r="BT102" i="10" a="1"/>
  <c r="BT102" i="10" s="1"/>
  <c r="BH102" i="10" a="1"/>
  <c r="BH102" i="10" s="1"/>
  <c r="BE103" i="10" a="1"/>
  <c r="BE103" i="10" s="1"/>
  <c r="BQ103" i="10" a="1"/>
  <c r="BQ103" i="10" s="1"/>
  <c r="CO103" i="10" a="1"/>
  <c r="CO103" i="10" s="1"/>
  <c r="BN104" i="10" a="1"/>
  <c r="BN104" i="10" s="1"/>
  <c r="BB104" i="10" a="1"/>
  <c r="BB104" i="10" s="1"/>
  <c r="CL104" i="10" a="1"/>
  <c r="CL104" i="10" s="1"/>
  <c r="BV104" i="10" a="1"/>
  <c r="BV104" i="10" s="1"/>
  <c r="BJ104" i="10" a="1"/>
  <c r="BJ104" i="10" s="1"/>
  <c r="CT104" i="10" a="1"/>
  <c r="CT104" i="10" s="1"/>
  <c r="CT32" i="10" a="1"/>
  <c r="CT32" i="10" s="1"/>
  <c r="BV32" i="10" a="1"/>
  <c r="BV32" i="10" s="1"/>
  <c r="BJ32" i="10" a="1"/>
  <c r="BJ32" i="10" s="1"/>
  <c r="BV40" i="10" a="1"/>
  <c r="BV40" i="10" s="1"/>
  <c r="BJ40" i="10" a="1"/>
  <c r="BJ40" i="10" s="1"/>
  <c r="CT40" i="10" a="1"/>
  <c r="CT40" i="10" s="1"/>
  <c r="CR46" i="10" a="1"/>
  <c r="CR46" i="10" s="1"/>
  <c r="BT46" i="10" a="1"/>
  <c r="BT46" i="10" s="1"/>
  <c r="BH46" i="10" a="1"/>
  <c r="BH46" i="10" s="1"/>
  <c r="BM52" i="10" a="1"/>
  <c r="BM52" i="10" s="1"/>
  <c r="BA52" i="10" a="1"/>
  <c r="BA52" i="10" s="1"/>
  <c r="BU52" i="10" a="1"/>
  <c r="BU52" i="10" s="1"/>
  <c r="BI52" i="10" a="1"/>
  <c r="BI52" i="10" s="1"/>
  <c r="BR53" i="10" a="1"/>
  <c r="BR53" i="10" s="1"/>
  <c r="BF53" i="10" a="1"/>
  <c r="BF53" i="10" s="1"/>
  <c r="BO54" i="10" a="1"/>
  <c r="BO54" i="10" s="1"/>
  <c r="BC54" i="10" a="1"/>
  <c r="BC54" i="10" s="1"/>
  <c r="BG58" i="10" a="1"/>
  <c r="BG58" i="10" s="1"/>
  <c r="BS58" i="10" a="1"/>
  <c r="BS58" i="10" s="1"/>
  <c r="BD59" i="10" a="1"/>
  <c r="BD59" i="10" s="1"/>
  <c r="BP59" i="10" a="1"/>
  <c r="BP59" i="10" s="1"/>
  <c r="BM60" i="10" a="1"/>
  <c r="BM60" i="10" s="1"/>
  <c r="BA60" i="10" a="1"/>
  <c r="BA60" i="10" s="1"/>
  <c r="BU60" i="10" a="1"/>
  <c r="BU60" i="10" s="1"/>
  <c r="BI60" i="10" a="1"/>
  <c r="BI60" i="10" s="1"/>
  <c r="BR61" i="10" a="1"/>
  <c r="BR61" i="10" s="1"/>
  <c r="BF61" i="10" a="1"/>
  <c r="BF61" i="10" s="1"/>
  <c r="BC62" i="10" a="1"/>
  <c r="BC62" i="10" s="1"/>
  <c r="BO62" i="10" a="1"/>
  <c r="BO62" i="10" s="1"/>
  <c r="BK62" i="10" a="1"/>
  <c r="BK62" i="10" s="1"/>
  <c r="BW62" i="10" a="1"/>
  <c r="BW62" i="10" s="1"/>
  <c r="BT63" i="10" a="1"/>
  <c r="BT63" i="10" s="1"/>
  <c r="BH63" i="10" a="1"/>
  <c r="BH63" i="10" s="1"/>
  <c r="BQ64" i="10" a="1"/>
  <c r="BQ64" i="10" s="1"/>
  <c r="BE64" i="10" a="1"/>
  <c r="BE64" i="10" s="1"/>
  <c r="BN65" i="10" a="1"/>
  <c r="BN65" i="10" s="1"/>
  <c r="BB65" i="10" a="1"/>
  <c r="BB65" i="10" s="1"/>
  <c r="BV65" i="10" a="1"/>
  <c r="BV65" i="10" s="1"/>
  <c r="BJ65" i="10" a="1"/>
  <c r="BJ65" i="10" s="1"/>
  <c r="BS66" i="10" a="1"/>
  <c r="BS66" i="10" s="1"/>
  <c r="BG66" i="10" a="1"/>
  <c r="BG66" i="10" s="1"/>
  <c r="CN68" i="10" a="1"/>
  <c r="CN68" i="10" s="1"/>
  <c r="BD68" i="10" a="1"/>
  <c r="BD68" i="10" s="1"/>
  <c r="BP68" i="10" a="1"/>
  <c r="BP68" i="10" s="1"/>
  <c r="CK69" i="10" a="1"/>
  <c r="CK69" i="10" s="1"/>
  <c r="BM69" i="10" a="1"/>
  <c r="BM69" i="10" s="1"/>
  <c r="BA69" i="10" a="1"/>
  <c r="BA69" i="10" s="1"/>
  <c r="CS69" i="10" a="1"/>
  <c r="CS69" i="10" s="1"/>
  <c r="BU69" i="10" a="1"/>
  <c r="BU69" i="10" s="1"/>
  <c r="BI69" i="10" a="1"/>
  <c r="BI69" i="10" s="1"/>
  <c r="BF70" i="10" a="1"/>
  <c r="BF70" i="10" s="1"/>
  <c r="CP70" i="10" a="1"/>
  <c r="CP70" i="10" s="1"/>
  <c r="BR70" i="10" a="1"/>
  <c r="BR70" i="10" s="1"/>
  <c r="CM71" i="10" a="1"/>
  <c r="CM71" i="10" s="1"/>
  <c r="BC71" i="10" a="1"/>
  <c r="BC71" i="10" s="1"/>
  <c r="BO71" i="10" a="1"/>
  <c r="BO71" i="10" s="1"/>
  <c r="CU71" i="10" a="1"/>
  <c r="CU71" i="10" s="1"/>
  <c r="BW71" i="10" a="1"/>
  <c r="BW71" i="10" s="1"/>
  <c r="BK71" i="10" a="1"/>
  <c r="BK71" i="10" s="1"/>
  <c r="CR72" i="10" a="1"/>
  <c r="CR72" i="10" s="1"/>
  <c r="BT72" i="10" a="1"/>
  <c r="BT72" i="10" s="1"/>
  <c r="BH72" i="10" a="1"/>
  <c r="BH72" i="10" s="1"/>
  <c r="CO73" i="10" a="1"/>
  <c r="CO73" i="10" s="1"/>
  <c r="BE73" i="10" a="1"/>
  <c r="BE73" i="10" s="1"/>
  <c r="BQ73" i="10" a="1"/>
  <c r="BQ73" i="10" s="1"/>
  <c r="BN74" i="10" a="1"/>
  <c r="BN74" i="10" s="1"/>
  <c r="BB74" i="10" a="1"/>
  <c r="BB74" i="10" s="1"/>
  <c r="CL74" i="10" a="1"/>
  <c r="CL74" i="10" s="1"/>
  <c r="BV74" i="10" a="1"/>
  <c r="BV74" i="10" s="1"/>
  <c r="BJ74" i="10" a="1"/>
  <c r="BJ74" i="10" s="1"/>
  <c r="CT74" i="10" a="1"/>
  <c r="CT74" i="10" s="1"/>
  <c r="CQ75" i="10" a="1"/>
  <c r="CQ75" i="10" s="1"/>
  <c r="BS75" i="10" a="1"/>
  <c r="BS75" i="10" s="1"/>
  <c r="BG75" i="10" a="1"/>
  <c r="BG75" i="10" s="1"/>
  <c r="CN76" i="10" a="1"/>
  <c r="CN76" i="10" s="1"/>
  <c r="BP76" i="10" a="1"/>
  <c r="BP76" i="10" s="1"/>
  <c r="BD76" i="10" a="1"/>
  <c r="BD76" i="10" s="1"/>
  <c r="BA77" i="10" a="1"/>
  <c r="BA77" i="10" s="1"/>
  <c r="BM77" i="10" a="1"/>
  <c r="BM77" i="10" s="1"/>
  <c r="CK77" i="10" a="1"/>
  <c r="CK77" i="10" s="1"/>
  <c r="BI77" i="10" a="1"/>
  <c r="BI77" i="10" s="1"/>
  <c r="CS77" i="10" a="1"/>
  <c r="CS77" i="10" s="1"/>
  <c r="BU77" i="10" a="1"/>
  <c r="BU77" i="10" s="1"/>
  <c r="BR78" i="10" a="1"/>
  <c r="BR78" i="10" s="1"/>
  <c r="CP78" i="10" a="1"/>
  <c r="CP78" i="10" s="1"/>
  <c r="BF78" i="10" a="1"/>
  <c r="BF78" i="10" s="1"/>
  <c r="BO79" i="10" a="1"/>
  <c r="BO79" i="10" s="1"/>
  <c r="BC79" i="10" a="1"/>
  <c r="BC79" i="10" s="1"/>
  <c r="CM79" i="10" a="1"/>
  <c r="CM79" i="10" s="1"/>
  <c r="BW79" i="10" a="1"/>
  <c r="BW79" i="10" s="1"/>
  <c r="CU79" i="10" a="1"/>
  <c r="CU79" i="10" s="1"/>
  <c r="BK79" i="10" a="1"/>
  <c r="BK79" i="10" s="1"/>
  <c r="CR80" i="10" a="1"/>
  <c r="CR80" i="10" s="1"/>
  <c r="BH80" i="10" a="1"/>
  <c r="BH80" i="10" s="1"/>
  <c r="BT80" i="10" a="1"/>
  <c r="BT80" i="10" s="1"/>
  <c r="BE81" i="10" a="1"/>
  <c r="BE81" i="10" s="1"/>
  <c r="CO81" i="10" a="1"/>
  <c r="CO81" i="10" s="1"/>
  <c r="BQ81" i="10" a="1"/>
  <c r="BQ81" i="10" s="1"/>
  <c r="BN82" i="10" a="1"/>
  <c r="BN82" i="10" s="1"/>
  <c r="BB82" i="10" a="1"/>
  <c r="BB82" i="10" s="1"/>
  <c r="CL82" i="10" a="1"/>
  <c r="CL82" i="10" s="1"/>
  <c r="BV82" i="10" a="1"/>
  <c r="BV82" i="10" s="1"/>
  <c r="BJ82" i="10" a="1"/>
  <c r="BJ82" i="10" s="1"/>
  <c r="CT82" i="10" a="1"/>
  <c r="CT82" i="10" s="1"/>
  <c r="BS83" i="10" a="1"/>
  <c r="BS83" i="10" s="1"/>
  <c r="BG83" i="10" a="1"/>
  <c r="BG83" i="10" s="1"/>
  <c r="CQ83" i="10" a="1"/>
  <c r="CQ83" i="10" s="1"/>
  <c r="CN84" i="10" a="1"/>
  <c r="CN84" i="10" s="1"/>
  <c r="BD84" i="10" a="1"/>
  <c r="BD84" i="10" s="1"/>
  <c r="BP84" i="10" a="1"/>
  <c r="BP84" i="10" s="1"/>
  <c r="CK85" i="10" a="1"/>
  <c r="CK85" i="10" s="1"/>
  <c r="BM85" i="10" a="1"/>
  <c r="BM85" i="10" s="1"/>
  <c r="BA85" i="10" a="1"/>
  <c r="BA85" i="10" s="1"/>
  <c r="CS85" i="10" a="1"/>
  <c r="CS85" i="10" s="1"/>
  <c r="BI85" i="10" a="1"/>
  <c r="BI85" i="10" s="1"/>
  <c r="BU85" i="10" a="1"/>
  <c r="BU85" i="10" s="1"/>
  <c r="BR87" i="10" a="1"/>
  <c r="BR87" i="10" s="1"/>
  <c r="BF87" i="10" a="1"/>
  <c r="BF87" i="10" s="1"/>
  <c r="CP87" i="10" a="1"/>
  <c r="CP87" i="10" s="1"/>
  <c r="CM88" i="10" a="1"/>
  <c r="CM88" i="10" s="1"/>
  <c r="BC88" i="10" a="1"/>
  <c r="BC88" i="10" s="1"/>
  <c r="BO88" i="10" a="1"/>
  <c r="BO88" i="10" s="1"/>
  <c r="CU88" i="10" a="1"/>
  <c r="CU88" i="10" s="1"/>
  <c r="BK88" i="10" a="1"/>
  <c r="BK88" i="10" s="1"/>
  <c r="BW88" i="10" a="1"/>
  <c r="BW88" i="10" s="1"/>
  <c r="BT89" i="10" a="1"/>
  <c r="BT89" i="10" s="1"/>
  <c r="BH89" i="10" a="1"/>
  <c r="BH89" i="10" s="1"/>
  <c r="CR89" i="10" a="1"/>
  <c r="CR89" i="10" s="1"/>
  <c r="BQ90" i="10" a="1"/>
  <c r="BQ90" i="10" s="1"/>
  <c r="BE90" i="10" a="1"/>
  <c r="BE90" i="10" s="1"/>
  <c r="CO90" i="10" a="1"/>
  <c r="CO90" i="10" s="1"/>
  <c r="CL91" i="10" a="1"/>
  <c r="CL91" i="10" s="1"/>
  <c r="BN91" i="10" a="1"/>
  <c r="BN91" i="10" s="1"/>
  <c r="BB91" i="10" a="1"/>
  <c r="BB91" i="10" s="1"/>
  <c r="CT91" i="10" a="1"/>
  <c r="CT91" i="10" s="1"/>
  <c r="BJ91" i="10" a="1"/>
  <c r="BJ91" i="10" s="1"/>
  <c r="BV91" i="10" a="1"/>
  <c r="BV91" i="10" s="1"/>
  <c r="CQ92" i="10" a="1"/>
  <c r="CQ92" i="10" s="1"/>
  <c r="BS92" i="10" a="1"/>
  <c r="BS92" i="10" s="1"/>
  <c r="BG92" i="10" a="1"/>
  <c r="BG92" i="10" s="1"/>
  <c r="CN93" i="10" a="1"/>
  <c r="CN93" i="10" s="1"/>
  <c r="BD93" i="10" a="1"/>
  <c r="BD93" i="10" s="1"/>
  <c r="BP93" i="10" a="1"/>
  <c r="BP93" i="10" s="1"/>
  <c r="CK94" i="10" a="1"/>
  <c r="CK94" i="10" s="1"/>
  <c r="BA94" i="10" a="1"/>
  <c r="BA94" i="10" s="1"/>
  <c r="BM94" i="10" a="1"/>
  <c r="BM94" i="10" s="1"/>
  <c r="CS94" i="10" a="1"/>
  <c r="CS94" i="10" s="1"/>
  <c r="BI94" i="10" a="1"/>
  <c r="BI94" i="10" s="1"/>
  <c r="BU94" i="10" a="1"/>
  <c r="BU94" i="10" s="1"/>
  <c r="BF95" i="10" a="1"/>
  <c r="BF95" i="10" s="1"/>
  <c r="CP95" i="10" a="1"/>
  <c r="CP95" i="10" s="1"/>
  <c r="BR95" i="10" a="1"/>
  <c r="BR95" i="10" s="1"/>
  <c r="BC96" i="10" a="1"/>
  <c r="BC96" i="10" s="1"/>
  <c r="CM96" i="10" a="1"/>
  <c r="CM96" i="10" s="1"/>
  <c r="BO96" i="10" a="1"/>
  <c r="BO96" i="10" s="1"/>
  <c r="BK96" i="10" a="1"/>
  <c r="BK96" i="10" s="1"/>
  <c r="CU96" i="10" a="1"/>
  <c r="CU96" i="10" s="1"/>
  <c r="BW96" i="10" a="1"/>
  <c r="BW96" i="10" s="1"/>
  <c r="BT97" i="10" a="1"/>
  <c r="BT97" i="10" s="1"/>
  <c r="BH97" i="10" a="1"/>
  <c r="BH97" i="10" s="1"/>
  <c r="CR97" i="10" a="1"/>
  <c r="CR97" i="10" s="1"/>
  <c r="BQ98" i="10" a="1"/>
  <c r="BQ98" i="10" s="1"/>
  <c r="BE98" i="10" a="1"/>
  <c r="BE98" i="10" s="1"/>
  <c r="CO98" i="10" a="1"/>
  <c r="CO98" i="10" s="1"/>
  <c r="CL99" i="10" a="1"/>
  <c r="CL99" i="10" s="1"/>
  <c r="BN99" i="10" a="1"/>
  <c r="BN99" i="10" s="1"/>
  <c r="BB99" i="10" a="1"/>
  <c r="BB99" i="10" s="1"/>
  <c r="CT99" i="10" a="1"/>
  <c r="CT99" i="10" s="1"/>
  <c r="BV99" i="10" a="1"/>
  <c r="BV99" i="10" s="1"/>
  <c r="BJ99" i="10" a="1"/>
  <c r="BJ99" i="10" s="1"/>
  <c r="CQ100" i="10" a="1"/>
  <c r="CQ100" i="10" s="1"/>
  <c r="BS100" i="10" a="1"/>
  <c r="BS100" i="10" s="1"/>
  <c r="BG100" i="10" a="1"/>
  <c r="BG100" i="10" s="1"/>
  <c r="BP101" i="10" a="1"/>
  <c r="BP101" i="10" s="1"/>
  <c r="CN101" i="10" a="1"/>
  <c r="CN101" i="10" s="1"/>
  <c r="BD101" i="10" a="1"/>
  <c r="BD101" i="10" s="1"/>
  <c r="BM102" i="10" a="1"/>
  <c r="BM102" i="10" s="1"/>
  <c r="BA102" i="10" a="1"/>
  <c r="BA102" i="10" s="1"/>
  <c r="CK102" i="10" a="1"/>
  <c r="CK102" i="10" s="1"/>
  <c r="BU102" i="10" a="1"/>
  <c r="BU102" i="10" s="1"/>
  <c r="BI102" i="10" a="1"/>
  <c r="BI102" i="10" s="1"/>
  <c r="CS102" i="10" a="1"/>
  <c r="CS102" i="10" s="1"/>
  <c r="BR103" i="10" a="1"/>
  <c r="BR103" i="10" s="1"/>
  <c r="BF103" i="10" a="1"/>
  <c r="BF103" i="10" s="1"/>
  <c r="CP103" i="10" a="1"/>
  <c r="CP103" i="10" s="1"/>
  <c r="CM104" i="10" a="1"/>
  <c r="CM104" i="10" s="1"/>
  <c r="BO104" i="10" a="1"/>
  <c r="BO104" i="10" s="1"/>
  <c r="BC104" i="10" a="1"/>
  <c r="BC104" i="10" s="1"/>
  <c r="CU104" i="10" a="1"/>
  <c r="CU104" i="10" s="1"/>
  <c r="BW104" i="10" a="1"/>
  <c r="BW104" i="10" s="1"/>
  <c r="BK104" i="10" a="1"/>
  <c r="BK104" i="10" s="1"/>
  <c r="BF47" i="10" a="1"/>
  <c r="BF47" i="10" s="1"/>
  <c r="BR47" i="10" a="1"/>
  <c r="BR47" i="10" s="1"/>
  <c r="CP47" i="10" a="1"/>
  <c r="CP47" i="10" s="1"/>
  <c r="BO49" i="10" a="1"/>
  <c r="BO49" i="10" s="1"/>
  <c r="BC49" i="10" a="1"/>
  <c r="BC49" i="10" s="1"/>
  <c r="BW49" i="10" a="1"/>
  <c r="BW49" i="10" s="1"/>
  <c r="BK49" i="10" a="1"/>
  <c r="BK49" i="10" s="1"/>
  <c r="BT50" i="10" a="1"/>
  <c r="BT50" i="10" s="1"/>
  <c r="BH50" i="10" a="1"/>
  <c r="BH50" i="10" s="1"/>
  <c r="BQ51" i="10" a="1"/>
  <c r="BQ51" i="10" s="1"/>
  <c r="BE51" i="10" a="1"/>
  <c r="BE51" i="10" s="1"/>
  <c r="BN52" i="10" a="1"/>
  <c r="BN52" i="10" s="1"/>
  <c r="BB52" i="10" a="1"/>
  <c r="BB52" i="10" s="1"/>
  <c r="BV52" i="10" a="1"/>
  <c r="BV52" i="10" s="1"/>
  <c r="BJ52" i="10" a="1"/>
  <c r="BJ52" i="10" s="1"/>
  <c r="BS53" i="10" a="1"/>
  <c r="BS53" i="10" s="1"/>
  <c r="BG53" i="10" a="1"/>
  <c r="BG53" i="10" s="1"/>
  <c r="BD54" i="10" a="1"/>
  <c r="BD54" i="10" s="1"/>
  <c r="BP54" i="10" a="1"/>
  <c r="BP54" i="10" s="1"/>
  <c r="BM55" i="10" a="1"/>
  <c r="BM55" i="10" s="1"/>
  <c r="BA55" i="10" a="1"/>
  <c r="BA55" i="10" s="1"/>
  <c r="BU55" i="10" a="1"/>
  <c r="BU55" i="10" s="1"/>
  <c r="BI55" i="10" a="1"/>
  <c r="BI55" i="10" s="1"/>
  <c r="BF56" i="10" a="1"/>
  <c r="BF56" i="10" s="1"/>
  <c r="BR56" i="10" a="1"/>
  <c r="BR56" i="10" s="1"/>
  <c r="BO57" i="10" a="1"/>
  <c r="BO57" i="10" s="1"/>
  <c r="BC57" i="10" a="1"/>
  <c r="BC57" i="10" s="1"/>
  <c r="BW57" i="10" a="1"/>
  <c r="BW57" i="10" s="1"/>
  <c r="BK57" i="10" a="1"/>
  <c r="BK57" i="10" s="1"/>
  <c r="BT58" i="10" a="1"/>
  <c r="BT58" i="10" s="1"/>
  <c r="BH58" i="10" a="1"/>
  <c r="BH58" i="10" s="1"/>
  <c r="BQ59" i="10" a="1"/>
  <c r="BQ59" i="10" s="1"/>
  <c r="BE59" i="10" a="1"/>
  <c r="BE59" i="10" s="1"/>
  <c r="BN60" i="10" a="1"/>
  <c r="BN60" i="10" s="1"/>
  <c r="BB60" i="10" a="1"/>
  <c r="BB60" i="10" s="1"/>
  <c r="BV60" i="10" a="1"/>
  <c r="BV60" i="10" s="1"/>
  <c r="BJ60" i="10" a="1"/>
  <c r="BJ60" i="10" s="1"/>
  <c r="BG61" i="10" a="1"/>
  <c r="BG61" i="10" s="1"/>
  <c r="BS61" i="10" a="1"/>
  <c r="BS61" i="10" s="1"/>
  <c r="BP62" i="10" a="1"/>
  <c r="BP62" i="10" s="1"/>
  <c r="BD62" i="10" a="1"/>
  <c r="BD62" i="10" s="1"/>
  <c r="BM63" i="10" a="1"/>
  <c r="BM63" i="10" s="1"/>
  <c r="BA63" i="10" a="1"/>
  <c r="BA63" i="10" s="1"/>
  <c r="BU63" i="10" a="1"/>
  <c r="BU63" i="10" s="1"/>
  <c r="BI63" i="10" a="1"/>
  <c r="BI63" i="10" s="1"/>
  <c r="BR64" i="10" a="1"/>
  <c r="BR64" i="10" s="1"/>
  <c r="BF64" i="10" a="1"/>
  <c r="BF64" i="10" s="1"/>
  <c r="BO65" i="10" a="1"/>
  <c r="BO65" i="10" s="1"/>
  <c r="BC65" i="10" a="1"/>
  <c r="BC65" i="10" s="1"/>
  <c r="BW65" i="10" a="1"/>
  <c r="BW65" i="10" s="1"/>
  <c r="BK65" i="10" a="1"/>
  <c r="BK65" i="10" s="1"/>
  <c r="BH66" i="10" a="1"/>
  <c r="BH66" i="10" s="1"/>
  <c r="BT66" i="10" a="1"/>
  <c r="BT66" i="10" s="1"/>
  <c r="BQ68" i="10" a="1"/>
  <c r="BQ68" i="10" s="1"/>
  <c r="BE68" i="10" a="1"/>
  <c r="BE68" i="10" s="1"/>
  <c r="CO68" i="10" a="1"/>
  <c r="CO68" i="10" s="1"/>
  <c r="CL69" i="10" a="1"/>
  <c r="CL69" i="10" s="1"/>
  <c r="BB69" i="10" a="1"/>
  <c r="BB69" i="10" s="1"/>
  <c r="BN69" i="10" a="1"/>
  <c r="BN69" i="10" s="1"/>
  <c r="CT69" i="10" a="1"/>
  <c r="CT69" i="10" s="1"/>
  <c r="BV69" i="10" a="1"/>
  <c r="BV69" i="10" s="1"/>
  <c r="BJ69" i="10" a="1"/>
  <c r="BJ69" i="10" s="1"/>
  <c r="BS70" i="10" a="1"/>
  <c r="BS70" i="10" s="1"/>
  <c r="BG70" i="10" a="1"/>
  <c r="BG70" i="10" s="1"/>
  <c r="CQ70" i="10" a="1"/>
  <c r="CQ70" i="10" s="1"/>
  <c r="BD71" i="10" a="1"/>
  <c r="BD71" i="10" s="1"/>
  <c r="CN71" i="10" a="1"/>
  <c r="CN71" i="10" s="1"/>
  <c r="BP71" i="10" a="1"/>
  <c r="BP71" i="10" s="1"/>
  <c r="CK72" i="10" a="1"/>
  <c r="CK72" i="10" s="1"/>
  <c r="BM72" i="10" a="1"/>
  <c r="BM72" i="10" s="1"/>
  <c r="BA72" i="10" a="1"/>
  <c r="BA72" i="10" s="1"/>
  <c r="CS72" i="10" a="1"/>
  <c r="CS72" i="10" s="1"/>
  <c r="BU72" i="10" a="1"/>
  <c r="BU72" i="10" s="1"/>
  <c r="BI72" i="10" a="1"/>
  <c r="BI72" i="10" s="1"/>
  <c r="CP73" i="10" a="1"/>
  <c r="CP73" i="10" s="1"/>
  <c r="BR73" i="10" a="1"/>
  <c r="BR73" i="10" s="1"/>
  <c r="BF73" i="10" a="1"/>
  <c r="BF73" i="10" s="1"/>
  <c r="CM74" i="10" a="1"/>
  <c r="CM74" i="10" s="1"/>
  <c r="BO74" i="10" a="1"/>
  <c r="BO74" i="10" s="1"/>
  <c r="BC74" i="10" a="1"/>
  <c r="BC74" i="10" s="1"/>
  <c r="CU74" i="10" a="1"/>
  <c r="CU74" i="10" s="1"/>
  <c r="BW74" i="10" a="1"/>
  <c r="BW74" i="10" s="1"/>
  <c r="BK74" i="10" a="1"/>
  <c r="BK74" i="10" s="1"/>
  <c r="BH75" i="10" a="1"/>
  <c r="BH75" i="10" s="1"/>
  <c r="BT75" i="10" a="1"/>
  <c r="BT75" i="10" s="1"/>
  <c r="CR75" i="10" a="1"/>
  <c r="CR75" i="10" s="1"/>
  <c r="BQ76" i="10" a="1"/>
  <c r="BQ76" i="10" s="1"/>
  <c r="BE76" i="10" a="1"/>
  <c r="BE76" i="10" s="1"/>
  <c r="CO76" i="10" a="1"/>
  <c r="CO76" i="10" s="1"/>
  <c r="BB77" i="10" a="1"/>
  <c r="BB77" i="10" s="1"/>
  <c r="BN77" i="10" a="1"/>
  <c r="BN77" i="10" s="1"/>
  <c r="CL77" i="10" a="1"/>
  <c r="CL77" i="10" s="1"/>
  <c r="CT77" i="10" a="1"/>
  <c r="CT77" i="10" s="1"/>
  <c r="BV77" i="10" a="1"/>
  <c r="BV77" i="10" s="1"/>
  <c r="BJ77" i="10" a="1"/>
  <c r="BJ77" i="10" s="1"/>
  <c r="CQ78" i="10" a="1"/>
  <c r="CQ78" i="10" s="1"/>
  <c r="BS78" i="10" a="1"/>
  <c r="BS78" i="10" s="1"/>
  <c r="BG78" i="10" a="1"/>
  <c r="BG78" i="10" s="1"/>
  <c r="BD79" i="10" a="1"/>
  <c r="BD79" i="10" s="1"/>
  <c r="BP79" i="10" a="1"/>
  <c r="BP79" i="10" s="1"/>
  <c r="CN79" i="10" a="1"/>
  <c r="CN79" i="10" s="1"/>
  <c r="BM80" i="10" a="1"/>
  <c r="BM80" i="10" s="1"/>
  <c r="BA80" i="10" a="1"/>
  <c r="BA80" i="10" s="1"/>
  <c r="CK80" i="10" a="1"/>
  <c r="CK80" i="10" s="1"/>
  <c r="BU80" i="10" a="1"/>
  <c r="BU80" i="10" s="1"/>
  <c r="CS80" i="10" a="1"/>
  <c r="CS80" i="10" s="1"/>
  <c r="BI80" i="10" a="1"/>
  <c r="BI80" i="10" s="1"/>
  <c r="BR81" i="10" a="1"/>
  <c r="BR81" i="10" s="1"/>
  <c r="BF81" i="10" a="1"/>
  <c r="BF81" i="10" s="1"/>
  <c r="CP81" i="10" a="1"/>
  <c r="CP81" i="10" s="1"/>
  <c r="CM82" i="10" a="1"/>
  <c r="CM82" i="10" s="1"/>
  <c r="BO82" i="10" a="1"/>
  <c r="BO82" i="10" s="1"/>
  <c r="BC82" i="10" a="1"/>
  <c r="BC82" i="10" s="1"/>
  <c r="CU82" i="10" a="1"/>
  <c r="CU82" i="10" s="1"/>
  <c r="BW82" i="10" a="1"/>
  <c r="BW82" i="10" s="1"/>
  <c r="BK82" i="10" a="1"/>
  <c r="BK82" i="10" s="1"/>
  <c r="CR83" i="10" a="1"/>
  <c r="CR83" i="10" s="1"/>
  <c r="BT83" i="10" a="1"/>
  <c r="BT83" i="10" s="1"/>
  <c r="BH83" i="10" a="1"/>
  <c r="BH83" i="10" s="1"/>
  <c r="BQ84" i="10" a="1"/>
  <c r="BQ84" i="10" s="1"/>
  <c r="CO84" i="10" a="1"/>
  <c r="CO84" i="10" s="1"/>
  <c r="BE84" i="10" a="1"/>
  <c r="BE84" i="10" s="1"/>
  <c r="BB85" i="10" a="1"/>
  <c r="BB85" i="10" s="1"/>
  <c r="CL85" i="10" a="1"/>
  <c r="CL85" i="10" s="1"/>
  <c r="BN85" i="10" a="1"/>
  <c r="BN85" i="10" s="1"/>
  <c r="CT85" i="10" a="1"/>
  <c r="CT85" i="10" s="1"/>
  <c r="BJ85" i="10" a="1"/>
  <c r="BJ85" i="10" s="1"/>
  <c r="BV85" i="10" a="1"/>
  <c r="BV85" i="10" s="1"/>
  <c r="BG87" i="10" a="1"/>
  <c r="BG87" i="10" s="1"/>
  <c r="CQ87" i="10" a="1"/>
  <c r="CQ87" i="10" s="1"/>
  <c r="BS87" i="10" a="1"/>
  <c r="BS87" i="10" s="1"/>
  <c r="BP88" i="10" a="1"/>
  <c r="BP88" i="10" s="1"/>
  <c r="BD88" i="10" a="1"/>
  <c r="BD88" i="10" s="1"/>
  <c r="CN88" i="10" a="1"/>
  <c r="CN88" i="10" s="1"/>
  <c r="CK89" i="10" a="1"/>
  <c r="CK89" i="10" s="1"/>
  <c r="BM89" i="10" a="1"/>
  <c r="BM89" i="10" s="1"/>
  <c r="BA89" i="10" a="1"/>
  <c r="BA89" i="10" s="1"/>
  <c r="CS89" i="10" a="1"/>
  <c r="CS89" i="10" s="1"/>
  <c r="BU89" i="10" a="1"/>
  <c r="BU89" i="10" s="1"/>
  <c r="BI89" i="10" a="1"/>
  <c r="BI89" i="10" s="1"/>
  <c r="CP90" i="10" a="1"/>
  <c r="CP90" i="10" s="1"/>
  <c r="BR90" i="10" a="1"/>
  <c r="BR90" i="10" s="1"/>
  <c r="BF90" i="10" a="1"/>
  <c r="BF90" i="10" s="1"/>
  <c r="BC91" i="10" a="1"/>
  <c r="BC91" i="10" s="1"/>
  <c r="CM91" i="10" a="1"/>
  <c r="CM91" i="10" s="1"/>
  <c r="BO91" i="10" a="1"/>
  <c r="BO91" i="10" s="1"/>
  <c r="BK91" i="10" a="1"/>
  <c r="BK91" i="10" s="1"/>
  <c r="BW91" i="10" a="1"/>
  <c r="BW91" i="10" s="1"/>
  <c r="CU91" i="10" a="1"/>
  <c r="CU91" i="10" s="1"/>
  <c r="BT92" i="10" a="1"/>
  <c r="BT92" i="10" s="1"/>
  <c r="BH92" i="10" a="1"/>
  <c r="BH92" i="10" s="1"/>
  <c r="CR92" i="10" a="1"/>
  <c r="CR92" i="10" s="1"/>
  <c r="BQ93" i="10" a="1"/>
  <c r="BQ93" i="10" s="1"/>
  <c r="CO93" i="10" a="1"/>
  <c r="CO93" i="10" s="1"/>
  <c r="BE93" i="10" a="1"/>
  <c r="BE93" i="10" s="1"/>
  <c r="BB94" i="10" a="1"/>
  <c r="BB94" i="10" s="1"/>
  <c r="CL94" i="10" a="1"/>
  <c r="CL94" i="10" s="1"/>
  <c r="BN94" i="10" a="1"/>
  <c r="BN94" i="10" s="1"/>
  <c r="BJ94" i="10" a="1"/>
  <c r="BJ94" i="10" s="1"/>
  <c r="CT94" i="10" a="1"/>
  <c r="CT94" i="10" s="1"/>
  <c r="BV94" i="10" a="1"/>
  <c r="BV94" i="10" s="1"/>
  <c r="BS95" i="10" a="1"/>
  <c r="BS95" i="10" s="1"/>
  <c r="BG95" i="10" a="1"/>
  <c r="BG95" i="10" s="1"/>
  <c r="CQ95" i="10" a="1"/>
  <c r="CQ95" i="10" s="1"/>
  <c r="BP96" i="10" a="1"/>
  <c r="BP96" i="10" s="1"/>
  <c r="BD96" i="10" a="1"/>
  <c r="BD96" i="10" s="1"/>
  <c r="CN96" i="10" a="1"/>
  <c r="CN96" i="10" s="1"/>
  <c r="CK97" i="10" a="1"/>
  <c r="CK97" i="10" s="1"/>
  <c r="BM97" i="10" a="1"/>
  <c r="BM97" i="10" s="1"/>
  <c r="BA97" i="10" a="1"/>
  <c r="BA97" i="10" s="1"/>
  <c r="CS97" i="10" a="1"/>
  <c r="CS97" i="10" s="1"/>
  <c r="BU97" i="10" a="1"/>
  <c r="BU97" i="10" s="1"/>
  <c r="BI97" i="10" a="1"/>
  <c r="BI97" i="10" s="1"/>
  <c r="CP98" i="10" a="1"/>
  <c r="CP98" i="10" s="1"/>
  <c r="BR98" i="10" a="1"/>
  <c r="BR98" i="10" s="1"/>
  <c r="BF98" i="10" a="1"/>
  <c r="BF98" i="10" s="1"/>
  <c r="CM99" i="10" a="1"/>
  <c r="CM99" i="10" s="1"/>
  <c r="BO99" i="10" a="1"/>
  <c r="BO99" i="10" s="1"/>
  <c r="BC99" i="10" a="1"/>
  <c r="BC99" i="10" s="1"/>
  <c r="CU99" i="10" a="1"/>
  <c r="CU99" i="10" s="1"/>
  <c r="BW99" i="10" a="1"/>
  <c r="BW99" i="10" s="1"/>
  <c r="BK99" i="10" a="1"/>
  <c r="BK99" i="10" s="1"/>
  <c r="CR100" i="10" a="1"/>
  <c r="CR100" i="10" s="1"/>
  <c r="BH100" i="10" a="1"/>
  <c r="BH100" i="10" s="1"/>
  <c r="BT100" i="10" a="1"/>
  <c r="BT100" i="10" s="1"/>
  <c r="BE101" i="10" a="1"/>
  <c r="BE101" i="10" s="1"/>
  <c r="BQ101" i="10" a="1"/>
  <c r="BQ101" i="10" s="1"/>
  <c r="CO101" i="10" a="1"/>
  <c r="CO101" i="10" s="1"/>
  <c r="CL102" i="10" a="1"/>
  <c r="CL102" i="10" s="1"/>
  <c r="BN102" i="10" a="1"/>
  <c r="BN102" i="10" s="1"/>
  <c r="BB102" i="10" a="1"/>
  <c r="BB102" i="10" s="1"/>
  <c r="CT102" i="10" a="1"/>
  <c r="CT102" i="10" s="1"/>
  <c r="BV102" i="10" a="1"/>
  <c r="BV102" i="10" s="1"/>
  <c r="BJ102" i="10" a="1"/>
  <c r="BJ102" i="10" s="1"/>
  <c r="CQ103" i="10" a="1"/>
  <c r="CQ103" i="10" s="1"/>
  <c r="BS103" i="10" a="1"/>
  <c r="BS103" i="10" s="1"/>
  <c r="BG103" i="10" a="1"/>
  <c r="BG103" i="10" s="1"/>
  <c r="CN104" i="10" a="1"/>
  <c r="CN104" i="10" s="1"/>
  <c r="BP104" i="10" a="1"/>
  <c r="BP104" i="10" s="1"/>
  <c r="BD104" i="10" a="1"/>
  <c r="BD104" i="10" s="1"/>
  <c r="AZ30" i="10" a="1"/>
  <c r="AZ30" i="10" s="1"/>
  <c r="AW30" i="10" a="1"/>
  <c r="AW30" i="10" s="1"/>
  <c r="AX30" i="10" a="1"/>
  <c r="AX30" i="10" s="1"/>
  <c r="AY30" i="10" a="1"/>
  <c r="AY30" i="10" s="1"/>
  <c r="AZ31" i="10" a="1"/>
  <c r="AZ31" i="10" s="1"/>
  <c r="AW31" i="10" a="1"/>
  <c r="AW31" i="10" s="1"/>
  <c r="AX31" i="10" a="1"/>
  <c r="AX31" i="10" s="1"/>
  <c r="AY31" i="10" a="1"/>
  <c r="AY31" i="10" s="1"/>
  <c r="AW32" i="10" a="1"/>
  <c r="AW32" i="10" s="1"/>
  <c r="AX32" i="10" a="1"/>
  <c r="AX32" i="10" s="1"/>
  <c r="AY32" i="10" a="1"/>
  <c r="AY32" i="10" s="1"/>
  <c r="AZ32" i="10" a="1"/>
  <c r="AZ32" i="10" s="1"/>
  <c r="AW33" i="10" a="1"/>
  <c r="AW33" i="10" s="1"/>
  <c r="AX33" i="10" a="1"/>
  <c r="AX33" i="10" s="1"/>
  <c r="AY33" i="10" a="1"/>
  <c r="AY33" i="10" s="1"/>
  <c r="AZ33" i="10" a="1"/>
  <c r="AZ33" i="10" s="1"/>
  <c r="AX34" i="10" a="1"/>
  <c r="AX34" i="10" s="1"/>
  <c r="AY34" i="10" a="1"/>
  <c r="AY34" i="10" s="1"/>
  <c r="AZ34" i="10" a="1"/>
  <c r="AZ34" i="10" s="1"/>
  <c r="AW34" i="10" a="1"/>
  <c r="AW34" i="10" s="1"/>
  <c r="AX35" i="10" a="1"/>
  <c r="AX35" i="10" s="1"/>
  <c r="AY35" i="10" a="1"/>
  <c r="AY35" i="10" s="1"/>
  <c r="AZ35" i="10" a="1"/>
  <c r="AZ35" i="10" s="1"/>
  <c r="AW35" i="10" a="1"/>
  <c r="AW35" i="10" s="1"/>
  <c r="AY36" i="10" a="1"/>
  <c r="AY36" i="10" s="1"/>
  <c r="AZ36" i="10" a="1"/>
  <c r="AZ36" i="10" s="1"/>
  <c r="AW36" i="10" a="1"/>
  <c r="AW36" i="10" s="1"/>
  <c r="AX36" i="10" a="1"/>
  <c r="AX36" i="10" s="1"/>
  <c r="AZ37" i="10" a="1"/>
  <c r="AZ37" i="10" s="1"/>
  <c r="AW37" i="10" a="1"/>
  <c r="AW37" i="10" s="1"/>
  <c r="AX37" i="10" a="1"/>
  <c r="AX37" i="10" s="1"/>
  <c r="AY37" i="10" a="1"/>
  <c r="AY37" i="10" s="1"/>
  <c r="AW38" i="10" a="1"/>
  <c r="AW38" i="10" s="1"/>
  <c r="AX38" i="10" a="1"/>
  <c r="AX38" i="10" s="1"/>
  <c r="AY38" i="10" a="1"/>
  <c r="AY38" i="10" s="1"/>
  <c r="AZ38" i="10" a="1"/>
  <c r="AZ38" i="10" s="1"/>
  <c r="AW39" i="10" a="1"/>
  <c r="AW39" i="10" s="1"/>
  <c r="AX39" i="10" a="1"/>
  <c r="AX39" i="10" s="1"/>
  <c r="AY39" i="10" a="1"/>
  <c r="AY39" i="10" s="1"/>
  <c r="AZ39" i="10" a="1"/>
  <c r="AZ39" i="10" s="1"/>
  <c r="AX40" i="10" a="1"/>
  <c r="AX40" i="10" s="1"/>
  <c r="AY40" i="10" a="1"/>
  <c r="AY40" i="10" s="1"/>
  <c r="AZ40" i="10" a="1"/>
  <c r="AZ40" i="10" s="1"/>
  <c r="AW40" i="10" a="1"/>
  <c r="AW40" i="10" s="1"/>
  <c r="AX41" i="10" a="1"/>
  <c r="AX41" i="10" s="1"/>
  <c r="AY41" i="10" a="1"/>
  <c r="AY41" i="10" s="1"/>
  <c r="AZ41" i="10" a="1"/>
  <c r="AZ41" i="10" s="1"/>
  <c r="AW41" i="10" a="1"/>
  <c r="AW41" i="10" s="1"/>
  <c r="AZ42" i="10" a="1"/>
  <c r="AZ42" i="10" s="1"/>
  <c r="AW42" i="10" a="1"/>
  <c r="AW42" i="10" s="1"/>
  <c r="AX42" i="10" a="1"/>
  <c r="AX42" i="10" s="1"/>
  <c r="AY42" i="10" a="1"/>
  <c r="AY42" i="10" s="1"/>
  <c r="AZ43" i="10" a="1"/>
  <c r="AZ43" i="10" s="1"/>
  <c r="AW43" i="10" a="1"/>
  <c r="AW43" i="10" s="1"/>
  <c r="AX43" i="10" a="1"/>
  <c r="AX43" i="10" s="1"/>
  <c r="AY43" i="10" a="1"/>
  <c r="AY43" i="10" s="1"/>
  <c r="AW44" i="10" a="1"/>
  <c r="AW44" i="10" s="1"/>
  <c r="AX44" i="10" a="1"/>
  <c r="AX44" i="10" s="1"/>
  <c r="AY44" i="10" a="1"/>
  <c r="AY44" i="10" s="1"/>
  <c r="AZ44" i="10" a="1"/>
  <c r="AZ44" i="10" s="1"/>
  <c r="AW45" i="10" a="1"/>
  <c r="AW45" i="10" s="1"/>
  <c r="AX45" i="10" a="1"/>
  <c r="AX45" i="10" s="1"/>
  <c r="AY45" i="10" a="1"/>
  <c r="AY45" i="10" s="1"/>
  <c r="AZ45" i="10" a="1"/>
  <c r="AZ45" i="10" s="1"/>
  <c r="AX46" i="10" a="1"/>
  <c r="AX46" i="10" s="1"/>
  <c r="AY46" i="10" a="1"/>
  <c r="AY46" i="10" s="1"/>
  <c r="AW46" i="10" a="1"/>
  <c r="AW46" i="10" s="1"/>
  <c r="AZ46" i="10" a="1"/>
  <c r="AZ46" i="10" s="1"/>
  <c r="AX47" i="10" a="1"/>
  <c r="AX47" i="10" s="1"/>
  <c r="AY47" i="10" a="1"/>
  <c r="AY47" i="10" s="1"/>
  <c r="AZ47" i="10" a="1"/>
  <c r="AZ47" i="10" s="1"/>
  <c r="AW47" i="10" a="1"/>
  <c r="AW47" i="10" s="1"/>
  <c r="AY49" i="10" a="1"/>
  <c r="AY49" i="10" s="1"/>
  <c r="AZ49" i="10" a="1"/>
  <c r="AZ49" i="10" s="1"/>
  <c r="AW49" i="10" a="1"/>
  <c r="AW49" i="10" s="1"/>
  <c r="AX49" i="10" a="1"/>
  <c r="AX49" i="10" s="1"/>
  <c r="AY50" i="10" a="1"/>
  <c r="AY50" i="10" s="1"/>
  <c r="AZ50" i="10" a="1"/>
  <c r="AZ50" i="10" s="1"/>
  <c r="AW50" i="10" a="1"/>
  <c r="AW50" i="10" s="1"/>
  <c r="AX50" i="10" a="1"/>
  <c r="AX50" i="10" s="1"/>
  <c r="AZ51" i="10" a="1"/>
  <c r="AZ51" i="10" s="1"/>
  <c r="AW51" i="10" a="1"/>
  <c r="AW51" i="10" s="1"/>
  <c r="AY51" i="10" a="1"/>
  <c r="AY51" i="10" s="1"/>
  <c r="AX51" i="10" a="1"/>
  <c r="AX51" i="10" s="1"/>
  <c r="AZ52" i="10" a="1"/>
  <c r="AZ52" i="10" s="1"/>
  <c r="AW52" i="10" a="1"/>
  <c r="AW52" i="10" s="1"/>
  <c r="AX52" i="10" a="1"/>
  <c r="AX52" i="10" s="1"/>
  <c r="AY52" i="10" a="1"/>
  <c r="AY52" i="10" s="1"/>
  <c r="AW53" i="10" a="1"/>
  <c r="AW53" i="10" s="1"/>
  <c r="AX53" i="10" a="1"/>
  <c r="AX53" i="10" s="1"/>
  <c r="AZ53" i="10" a="1"/>
  <c r="AZ53" i="10" s="1"/>
  <c r="AY53" i="10" a="1"/>
  <c r="AY53" i="10" s="1"/>
  <c r="AW54" i="10" a="1"/>
  <c r="AW54" i="10" s="1"/>
  <c r="AX54" i="10" a="1"/>
  <c r="AX54" i="10" s="1"/>
  <c r="AZ54" i="10" a="1"/>
  <c r="AZ54" i="10" s="1"/>
  <c r="AY54" i="10" a="1"/>
  <c r="AY54" i="10" s="1"/>
  <c r="AX55" i="10" a="1"/>
  <c r="AX55" i="10" s="1"/>
  <c r="AY55" i="10" a="1"/>
  <c r="AY55" i="10" s="1"/>
  <c r="AZ55" i="10" a="1"/>
  <c r="AZ55" i="10" s="1"/>
  <c r="AW55" i="10" a="1"/>
  <c r="AW55" i="10" s="1"/>
  <c r="AX56" i="10" a="1"/>
  <c r="AX56" i="10" s="1"/>
  <c r="AY56" i="10" a="1"/>
  <c r="AY56" i="10" s="1"/>
  <c r="AW56" i="10" a="1"/>
  <c r="AW56" i="10" s="1"/>
  <c r="AZ56" i="10" a="1"/>
  <c r="AZ56" i="10" s="1"/>
  <c r="AY57" i="10" a="1"/>
  <c r="AY57" i="10" s="1"/>
  <c r="AZ57" i="10" a="1"/>
  <c r="AZ57" i="10" s="1"/>
  <c r="AW57" i="10" a="1"/>
  <c r="AW57" i="10" s="1"/>
  <c r="AX57" i="10" a="1"/>
  <c r="AX57" i="10" s="1"/>
  <c r="AY58" i="10" a="1"/>
  <c r="AY58" i="10" s="1"/>
  <c r="AW58" i="10" a="1"/>
  <c r="AW58" i="10" s="1"/>
  <c r="AX58" i="10" a="1"/>
  <c r="AX58" i="10" s="1"/>
  <c r="AZ58" i="10" a="1"/>
  <c r="AZ58" i="10" s="1"/>
  <c r="AZ59" i="10" a="1"/>
  <c r="AZ59" i="10" s="1"/>
  <c r="AW59" i="10" a="1"/>
  <c r="AW59" i="10" s="1"/>
  <c r="AY59" i="10" a="1"/>
  <c r="AY59" i="10" s="1"/>
  <c r="AX59" i="10" a="1"/>
  <c r="AX59" i="10" s="1"/>
  <c r="AW60" i="10" a="1"/>
  <c r="AW60" i="10" s="1"/>
  <c r="AX60" i="10" a="1"/>
  <c r="AX60" i="10" s="1"/>
  <c r="AY60" i="10" a="1"/>
  <c r="AY60" i="10" s="1"/>
  <c r="AZ60" i="10" a="1"/>
  <c r="AZ60" i="10" s="1"/>
  <c r="AW61" i="10" a="1"/>
  <c r="AW61" i="10" s="1"/>
  <c r="AX61" i="10" a="1"/>
  <c r="AX61" i="10" s="1"/>
  <c r="AY61" i="10" a="1"/>
  <c r="AY61" i="10" s="1"/>
  <c r="AZ61" i="10" a="1"/>
  <c r="AZ61" i="10" s="1"/>
  <c r="AW62" i="10" a="1"/>
  <c r="AW62" i="10" s="1"/>
  <c r="AX62" i="10" a="1"/>
  <c r="AX62" i="10" s="1"/>
  <c r="AY62" i="10" a="1"/>
  <c r="AY62" i="10" s="1"/>
  <c r="AZ62" i="10" a="1"/>
  <c r="AZ62" i="10" s="1"/>
  <c r="AZ63" i="10" a="1"/>
  <c r="AZ63" i="10" s="1"/>
  <c r="AW63" i="10" a="1"/>
  <c r="AW63" i="10" s="1"/>
  <c r="AX63" i="10" a="1"/>
  <c r="AX63" i="10" s="1"/>
  <c r="AY63" i="10" a="1"/>
  <c r="AY63" i="10" s="1"/>
  <c r="AZ64" i="10" a="1"/>
  <c r="AZ64" i="10" s="1"/>
  <c r="AW64" i="10" a="1"/>
  <c r="AW64" i="10" s="1"/>
  <c r="AX64" i="10" a="1"/>
  <c r="AX64" i="10" s="1"/>
  <c r="AY64" i="10" a="1"/>
  <c r="AY64" i="10" s="1"/>
  <c r="AW65" i="10" a="1"/>
  <c r="AW65" i="10" s="1"/>
  <c r="AX65" i="10" a="1"/>
  <c r="AX65" i="10" s="1"/>
  <c r="AY65" i="10" a="1"/>
  <c r="AY65" i="10" s="1"/>
  <c r="AZ65" i="10" a="1"/>
  <c r="AZ65" i="10" s="1"/>
  <c r="AW66" i="10" a="1"/>
  <c r="AW66" i="10" s="1"/>
  <c r="AX66" i="10" a="1"/>
  <c r="AX66" i="10" s="1"/>
  <c r="AY66" i="10" a="1"/>
  <c r="AY66" i="10" s="1"/>
  <c r="AZ66" i="10" a="1"/>
  <c r="AZ66" i="10" s="1"/>
  <c r="AX68" i="10" a="1"/>
  <c r="AX68" i="10" s="1"/>
  <c r="AY68" i="10" a="1"/>
  <c r="AY68" i="10" s="1"/>
  <c r="AZ68" i="10" a="1"/>
  <c r="AZ68" i="10" s="1"/>
  <c r="AW68" i="10" a="1"/>
  <c r="AW68" i="10" s="1"/>
  <c r="AY69" i="10" a="1"/>
  <c r="AY69" i="10" s="1"/>
  <c r="AW69" i="10" a="1"/>
  <c r="AW69" i="10" s="1"/>
  <c r="AX69" i="10" a="1"/>
  <c r="AX69" i="10" s="1"/>
  <c r="AZ69" i="10" a="1"/>
  <c r="AZ69" i="10" s="1"/>
  <c r="AZ70" i="10" a="1"/>
  <c r="AZ70" i="10" s="1"/>
  <c r="AW70" i="10" a="1"/>
  <c r="AW70" i="10" s="1"/>
  <c r="AY70" i="10" a="1"/>
  <c r="AY70" i="10" s="1"/>
  <c r="AX70" i="10" a="1"/>
  <c r="AX70" i="10" s="1"/>
  <c r="AW71" i="10" a="1"/>
  <c r="AW71" i="10" s="1"/>
  <c r="AX71" i="10" a="1"/>
  <c r="AX71" i="10" s="1"/>
  <c r="AY71" i="10" a="1"/>
  <c r="AY71" i="10" s="1"/>
  <c r="AZ71" i="10" a="1"/>
  <c r="AZ71" i="10" s="1"/>
  <c r="AW72" i="10" a="1"/>
  <c r="AW72" i="10" s="1"/>
  <c r="AX72" i="10" a="1"/>
  <c r="AX72" i="10" s="1"/>
  <c r="AY72" i="10" a="1"/>
  <c r="AY72" i="10" s="1"/>
  <c r="AZ72" i="10" a="1"/>
  <c r="AZ72" i="10" s="1"/>
  <c r="AY73" i="10" a="1"/>
  <c r="AY73" i="10" s="1"/>
  <c r="AZ73" i="10" a="1"/>
  <c r="AZ73" i="10" s="1"/>
  <c r="AW73" i="10" a="1"/>
  <c r="AW73" i="10" s="1"/>
  <c r="AX73" i="10" a="1"/>
  <c r="AX73" i="10" s="1"/>
  <c r="AZ74" i="10" a="1"/>
  <c r="AZ74" i="10" s="1"/>
  <c r="AW74" i="10" a="1"/>
  <c r="AW74" i="10" s="1"/>
  <c r="AX74" i="10" a="1"/>
  <c r="AX74" i="10" s="1"/>
  <c r="AY74" i="10" a="1"/>
  <c r="AY74" i="10" s="1"/>
  <c r="AZ75" i="10" a="1"/>
  <c r="AZ75" i="10" s="1"/>
  <c r="AX75" i="10" a="1"/>
  <c r="AX75" i="10" s="1"/>
  <c r="AY75" i="10" a="1"/>
  <c r="AY75" i="10" s="1"/>
  <c r="AW75" i="10" a="1"/>
  <c r="AW75" i="10" s="1"/>
  <c r="AZ76" i="10" a="1"/>
  <c r="AZ76" i="10" s="1"/>
  <c r="AW76" i="10" a="1"/>
  <c r="AW76" i="10" s="1"/>
  <c r="AY76" i="10" a="1"/>
  <c r="AY76" i="10" s="1"/>
  <c r="AX76" i="10" a="1"/>
  <c r="AX76" i="10" s="1"/>
  <c r="AW77" i="10" a="1"/>
  <c r="AW77" i="10" s="1"/>
  <c r="AY77" i="10" a="1"/>
  <c r="AY77" i="10" s="1"/>
  <c r="AZ77" i="10" a="1"/>
  <c r="AZ77" i="10" s="1"/>
  <c r="AX77" i="10" a="1"/>
  <c r="AX77" i="10" s="1"/>
  <c r="AW78" i="10" a="1"/>
  <c r="AW78" i="10" s="1"/>
  <c r="AX78" i="10" a="1"/>
  <c r="AX78" i="10" s="1"/>
  <c r="AZ78" i="10" a="1"/>
  <c r="AZ78" i="10" s="1"/>
  <c r="AY78" i="10" a="1"/>
  <c r="AY78" i="10" s="1"/>
  <c r="AX79" i="10" a="1"/>
  <c r="AX79" i="10" s="1"/>
  <c r="AZ79" i="10" a="1"/>
  <c r="AZ79" i="10" s="1"/>
  <c r="AY79" i="10" a="1"/>
  <c r="AY79" i="10" s="1"/>
  <c r="AW79" i="10" a="1"/>
  <c r="AW79" i="10" s="1"/>
  <c r="AZ80" i="10" a="1"/>
  <c r="AZ80" i="10" s="1"/>
  <c r="AX80" i="10" a="1"/>
  <c r="AX80" i="10" s="1"/>
  <c r="AY80" i="10" a="1"/>
  <c r="AY80" i="10" s="1"/>
  <c r="AW80" i="10" a="1"/>
  <c r="AW80" i="10" s="1"/>
  <c r="AY81" i="10" a="1"/>
  <c r="AY81" i="10" s="1"/>
  <c r="AW81" i="10" a="1"/>
  <c r="AW81" i="10" s="1"/>
  <c r="AZ81" i="10" a="1"/>
  <c r="AZ81" i="10" s="1"/>
  <c r="AX81" i="10" a="1"/>
  <c r="AX81" i="10" s="1"/>
  <c r="AX82" i="10" a="1"/>
  <c r="AX82" i="10" s="1"/>
  <c r="AY82" i="10" a="1"/>
  <c r="AY82" i="10" s="1"/>
  <c r="AZ82" i="10" a="1"/>
  <c r="AZ82" i="10" s="1"/>
  <c r="AW82" i="10" a="1"/>
  <c r="AW82" i="10" s="1"/>
  <c r="AX83" i="10" a="1"/>
  <c r="AX83" i="10" s="1"/>
  <c r="AY83" i="10" a="1"/>
  <c r="AY83" i="10" s="1"/>
  <c r="AZ83" i="10" a="1"/>
  <c r="AZ83" i="10" s="1"/>
  <c r="AW83" i="10" a="1"/>
  <c r="AW83" i="10" s="1"/>
  <c r="AY84" i="10" a="1"/>
  <c r="AY84" i="10" s="1"/>
  <c r="AW84" i="10" a="1"/>
  <c r="AW84" i="10" s="1"/>
  <c r="AX84" i="10" a="1"/>
  <c r="AX84" i="10" s="1"/>
  <c r="AZ84" i="10" a="1"/>
  <c r="AZ84" i="10" s="1"/>
  <c r="AY85" i="10" a="1"/>
  <c r="AY85" i="10" s="1"/>
  <c r="AW85" i="10" a="1"/>
  <c r="AW85" i="10" s="1"/>
  <c r="AX85" i="10" a="1"/>
  <c r="AX85" i="10" s="1"/>
  <c r="AZ85" i="10" a="1"/>
  <c r="AZ85" i="10" s="1"/>
  <c r="AZ87" i="10" a="1"/>
  <c r="AZ87" i="10" s="1"/>
  <c r="AY87" i="10" a="1"/>
  <c r="AY87" i="10" s="1"/>
  <c r="AW87" i="10" a="1"/>
  <c r="AW87" i="10" s="1"/>
  <c r="AX87" i="10" a="1"/>
  <c r="AX87" i="10" s="1"/>
  <c r="AY88" i="10" a="1"/>
  <c r="AY88" i="10" s="1"/>
  <c r="AW88" i="10" a="1"/>
  <c r="AW88" i="10" s="1"/>
  <c r="AX88" i="10" a="1"/>
  <c r="AX88" i="10" s="1"/>
  <c r="AZ88" i="10" a="1"/>
  <c r="AZ88" i="10" s="1"/>
  <c r="AX89" i="10" a="1"/>
  <c r="AX89" i="10" s="1"/>
  <c r="AZ89" i="10" a="1"/>
  <c r="AZ89" i="10" s="1"/>
  <c r="AY89" i="10" a="1"/>
  <c r="AY89" i="10" s="1"/>
  <c r="AW89" i="10" a="1"/>
  <c r="AW89" i="10" s="1"/>
  <c r="AZ90" i="10" a="1"/>
  <c r="AZ90" i="10" s="1"/>
  <c r="AX90" i="10" a="1"/>
  <c r="AX90" i="10" s="1"/>
  <c r="AY90" i="10" a="1"/>
  <c r="AY90" i="10" s="1"/>
  <c r="AW90" i="10" a="1"/>
  <c r="AW90" i="10" s="1"/>
  <c r="AY91" i="10" a="1"/>
  <c r="AY91" i="10" s="1"/>
  <c r="AW91" i="10" a="1"/>
  <c r="AW91" i="10" s="1"/>
  <c r="AX91" i="10" a="1"/>
  <c r="AX91" i="10" s="1"/>
  <c r="AZ91" i="10" a="1"/>
  <c r="AZ91" i="10" s="1"/>
  <c r="AW92" i="10" a="1"/>
  <c r="AW92" i="10" s="1"/>
  <c r="AX92" i="10" a="1"/>
  <c r="AX92" i="10" s="1"/>
  <c r="AY92" i="10" a="1"/>
  <c r="AY92" i="10" s="1"/>
  <c r="AZ92" i="10" a="1"/>
  <c r="AZ92" i="10" s="1"/>
  <c r="AZ93" i="10" a="1"/>
  <c r="AZ93" i="10" s="1"/>
  <c r="AX93" i="10" a="1"/>
  <c r="AX93" i="10" s="1"/>
  <c r="AY93" i="10" a="1"/>
  <c r="AY93" i="10" s="1"/>
  <c r="AW93" i="10" a="1"/>
  <c r="AW93" i="10" s="1"/>
  <c r="AX94" i="10" a="1"/>
  <c r="AX94" i="10" s="1"/>
  <c r="AY94" i="10" a="1"/>
  <c r="AY94" i="10" s="1"/>
  <c r="AW94" i="10" a="1"/>
  <c r="AW94" i="10" s="1"/>
  <c r="AZ94" i="10" a="1"/>
  <c r="AZ94" i="10" s="1"/>
  <c r="AY95" i="10" a="1"/>
  <c r="AY95" i="10" s="1"/>
  <c r="AZ95" i="10" a="1"/>
  <c r="AZ95" i="10" s="1"/>
  <c r="AW95" i="10" a="1"/>
  <c r="AW95" i="10" s="1"/>
  <c r="AX95" i="10" a="1"/>
  <c r="AX95" i="10" s="1"/>
  <c r="AY96" i="10" a="1"/>
  <c r="AY96" i="10" s="1"/>
  <c r="AZ96" i="10" a="1"/>
  <c r="AZ96" i="10" s="1"/>
  <c r="AW96" i="10" a="1"/>
  <c r="AW96" i="10" s="1"/>
  <c r="AX96" i="10" a="1"/>
  <c r="AX96" i="10" s="1"/>
  <c r="AZ97" i="10" a="1"/>
  <c r="AZ97" i="10" s="1"/>
  <c r="AW97" i="10" a="1"/>
  <c r="AW97" i="10" s="1"/>
  <c r="AX97" i="10" a="1"/>
  <c r="AX97" i="10" s="1"/>
  <c r="AY97" i="10" a="1"/>
  <c r="AY97" i="10" s="1"/>
  <c r="AZ98" i="10" a="1"/>
  <c r="AZ98" i="10" s="1"/>
  <c r="AW98" i="10" a="1"/>
  <c r="AW98" i="10" s="1"/>
  <c r="AX98" i="10" a="1"/>
  <c r="AX98" i="10" s="1"/>
  <c r="AY98" i="10" a="1"/>
  <c r="AY98" i="10" s="1"/>
  <c r="AW99" i="10" a="1"/>
  <c r="AW99" i="10" s="1"/>
  <c r="AX99" i="10" a="1"/>
  <c r="AX99" i="10" s="1"/>
  <c r="AY99" i="10" a="1"/>
  <c r="AY99" i="10" s="1"/>
  <c r="AZ99" i="10" a="1"/>
  <c r="AZ99" i="10" s="1"/>
  <c r="AW100" i="10" a="1"/>
  <c r="AW100" i="10" s="1"/>
  <c r="AX100" i="10" a="1"/>
  <c r="AX100" i="10" s="1"/>
  <c r="AZ100" i="10" a="1"/>
  <c r="AZ100" i="10" s="1"/>
  <c r="AY100" i="10" a="1"/>
  <c r="AY100" i="10" s="1"/>
  <c r="AX101" i="10" a="1"/>
  <c r="AX101" i="10" s="1"/>
  <c r="AY101" i="10" a="1"/>
  <c r="AY101" i="10" s="1"/>
  <c r="AW101" i="10" a="1"/>
  <c r="AW101" i="10" s="1"/>
  <c r="AZ101" i="10" a="1"/>
  <c r="AZ101" i="10" s="1"/>
  <c r="AW102" i="10" a="1"/>
  <c r="AW102" i="10" s="1"/>
  <c r="AX102" i="10" a="1"/>
  <c r="AX102" i="10" s="1"/>
  <c r="AY102" i="10" a="1"/>
  <c r="AY102" i="10" s="1"/>
  <c r="AZ102" i="10" a="1"/>
  <c r="AZ102" i="10" s="1"/>
  <c r="AW103" i="10" a="1"/>
  <c r="AW103" i="10" s="1"/>
  <c r="AX103" i="10" a="1"/>
  <c r="AX103" i="10" s="1"/>
  <c r="AY103" i="10" a="1"/>
  <c r="AY103" i="10" s="1"/>
  <c r="AZ103" i="10" a="1"/>
  <c r="AZ103" i="10" s="1"/>
  <c r="AX104" i="10" a="1"/>
  <c r="AX104" i="10" s="1"/>
  <c r="AY104" i="10" a="1"/>
  <c r="AY104" i="10" s="1"/>
  <c r="AZ104" i="10" a="1"/>
  <c r="AZ104" i="10" s="1"/>
  <c r="AW104" i="10" a="1"/>
  <c r="AW104" i="10" s="1"/>
  <c r="CQ33" i="10" a="1"/>
  <c r="CQ33" i="10" s="1"/>
  <c r="BS33" i="10" a="1"/>
  <c r="BS33" i="10" s="1"/>
  <c r="BG33" i="10" a="1"/>
  <c r="BG33" i="10" s="1"/>
  <c r="CM37" i="10" a="1"/>
  <c r="CM37" i="10" s="1"/>
  <c r="BO37" i="10" a="1"/>
  <c r="BO37" i="10" s="1"/>
  <c r="BC37" i="10" a="1"/>
  <c r="BC37" i="10" s="1"/>
  <c r="BG41" i="10" a="1"/>
  <c r="BG41" i="10" s="1"/>
  <c r="CQ41" i="10" a="1"/>
  <c r="CQ41" i="10" s="1"/>
  <c r="BS41" i="10" a="1"/>
  <c r="BS41" i="10" s="1"/>
  <c r="CU45" i="10" a="1"/>
  <c r="CU45" i="10" s="1"/>
  <c r="BW45" i="10" a="1"/>
  <c r="BW45" i="10" s="1"/>
  <c r="BK45" i="10" a="1"/>
  <c r="BK45" i="10" s="1"/>
  <c r="BP51" i="10" a="1"/>
  <c r="BP51" i="10" s="1"/>
  <c r="BD51" i="10" a="1"/>
  <c r="BD51" i="10" s="1"/>
  <c r="BQ56" i="10" a="1"/>
  <c r="BQ56" i="10" s="1"/>
  <c r="BE56" i="10" a="1"/>
  <c r="BE56" i="10" s="1"/>
  <c r="CS30" i="10" a="1"/>
  <c r="CS30" i="10" s="1"/>
  <c r="BU30" i="10" a="1"/>
  <c r="BU30" i="10" s="1"/>
  <c r="BI30" i="10" a="1"/>
  <c r="BI30" i="10" s="1"/>
  <c r="BB35" i="10" a="1"/>
  <c r="BB35" i="10" s="1"/>
  <c r="CL35" i="10" a="1"/>
  <c r="CL35" i="10" s="1"/>
  <c r="BN35" i="10" a="1"/>
  <c r="BN35" i="10" s="1"/>
  <c r="BU38" i="10" a="1"/>
  <c r="BU38" i="10" s="1"/>
  <c r="BI38" i="10" a="1"/>
  <c r="BI38" i="10" s="1"/>
  <c r="CS38" i="10" a="1"/>
  <c r="CS38" i="10" s="1"/>
  <c r="CO42" i="10" a="1"/>
  <c r="CO42" i="10" s="1"/>
  <c r="BE42" i="10" a="1"/>
  <c r="BE42" i="10" s="1"/>
  <c r="BQ42" i="10" a="1"/>
  <c r="BQ42" i="10" s="1"/>
  <c r="CS46" i="10" a="1"/>
  <c r="CS46" i="10" s="1"/>
  <c r="BU46" i="10" a="1"/>
  <c r="BU46" i="10" s="1"/>
  <c r="BI46" i="10" a="1"/>
  <c r="BI46" i="10" s="1"/>
  <c r="CL30" i="10" a="1"/>
  <c r="CL30" i="10" s="1"/>
  <c r="BN30" i="10" a="1"/>
  <c r="BN30" i="10" s="1"/>
  <c r="BB30" i="10" a="1"/>
  <c r="BB30" i="10" s="1"/>
  <c r="CT30" i="10" a="1"/>
  <c r="CT30" i="10" s="1"/>
  <c r="BV30" i="10" a="1"/>
  <c r="BV30" i="10" s="1"/>
  <c r="BJ30" i="10" a="1"/>
  <c r="BJ30" i="10" s="1"/>
  <c r="CQ31" i="10" a="1"/>
  <c r="CQ31" i="10" s="1"/>
  <c r="BS31" i="10" a="1"/>
  <c r="BS31" i="10" s="1"/>
  <c r="BG31" i="10" a="1"/>
  <c r="BG31" i="10" s="1"/>
  <c r="CN32" i="10" a="1"/>
  <c r="CN32" i="10" s="1"/>
  <c r="BP32" i="10" a="1"/>
  <c r="BP32" i="10" s="1"/>
  <c r="BD32" i="10" a="1"/>
  <c r="BD32" i="10" s="1"/>
  <c r="BA33" i="10" a="1"/>
  <c r="BA33" i="10" s="1"/>
  <c r="CK33" i="10" a="1"/>
  <c r="CK33" i="10" s="1"/>
  <c r="BM33" i="10" a="1"/>
  <c r="BM33" i="10" s="1"/>
  <c r="BI33" i="10" a="1"/>
  <c r="BI33" i="10" s="1"/>
  <c r="CS33" i="10" a="1"/>
  <c r="CS33" i="10" s="1"/>
  <c r="BU33" i="10" a="1"/>
  <c r="BU33" i="10" s="1"/>
  <c r="BR34" i="10" a="1"/>
  <c r="BR34" i="10" s="1"/>
  <c r="BF34" i="10" a="1"/>
  <c r="BF34" i="10" s="1"/>
  <c r="CP34" i="10" a="1"/>
  <c r="CP34" i="10" s="1"/>
  <c r="BO35" i="10" a="1"/>
  <c r="BO35" i="10" s="1"/>
  <c r="BC35" i="10" a="1"/>
  <c r="BC35" i="10" s="1"/>
  <c r="CM35" i="10" a="1"/>
  <c r="CM35" i="10" s="1"/>
  <c r="BW35" i="10" a="1"/>
  <c r="BW35" i="10" s="1"/>
  <c r="BK35" i="10" a="1"/>
  <c r="BK35" i="10" s="1"/>
  <c r="CU35" i="10" a="1"/>
  <c r="CU35" i="10" s="1"/>
  <c r="BT36" i="10" a="1"/>
  <c r="BT36" i="10" s="1"/>
  <c r="BH36" i="10" a="1"/>
  <c r="BH36" i="10" s="1"/>
  <c r="CR36" i="10" a="1"/>
  <c r="CR36" i="10" s="1"/>
  <c r="BQ37" i="10" a="1"/>
  <c r="BQ37" i="10" s="1"/>
  <c r="BE37" i="10" a="1"/>
  <c r="BE37" i="10" s="1"/>
  <c r="CO37" i="10" a="1"/>
  <c r="CO37" i="10" s="1"/>
  <c r="CL38" i="10" a="1"/>
  <c r="CL38" i="10" s="1"/>
  <c r="BN38" i="10" a="1"/>
  <c r="BN38" i="10" s="1"/>
  <c r="BB38" i="10" a="1"/>
  <c r="BB38" i="10" s="1"/>
  <c r="CT38" i="10" a="1"/>
  <c r="CT38" i="10" s="1"/>
  <c r="BV38" i="10" a="1"/>
  <c r="BV38" i="10" s="1"/>
  <c r="BJ38" i="10" a="1"/>
  <c r="BJ38" i="10" s="1"/>
  <c r="CQ39" i="10" a="1"/>
  <c r="CQ39" i="10" s="1"/>
  <c r="BS39" i="10" a="1"/>
  <c r="BS39" i="10" s="1"/>
  <c r="BG39" i="10" a="1"/>
  <c r="BG39" i="10" s="1"/>
  <c r="CN40" i="10" a="1"/>
  <c r="CN40" i="10" s="1"/>
  <c r="BP40" i="10" a="1"/>
  <c r="BP40" i="10" s="1"/>
  <c r="BD40" i="10" a="1"/>
  <c r="BD40" i="10" s="1"/>
  <c r="CK41" i="10" a="1"/>
  <c r="CK41" i="10" s="1"/>
  <c r="BM41" i="10" a="1"/>
  <c r="BM41" i="10" s="1"/>
  <c r="BA41" i="10" a="1"/>
  <c r="BA41" i="10" s="1"/>
  <c r="CS41" i="10" a="1"/>
  <c r="CS41" i="10" s="1"/>
  <c r="BU41" i="10" a="1"/>
  <c r="BU41" i="10" s="1"/>
  <c r="BI41" i="10" a="1"/>
  <c r="BI41" i="10" s="1"/>
  <c r="CP42" i="10" a="1"/>
  <c r="CP42" i="10" s="1"/>
  <c r="BF42" i="10" a="1"/>
  <c r="BF42" i="10" s="1"/>
  <c r="BR42" i="10" a="1"/>
  <c r="BR42" i="10" s="1"/>
  <c r="CM43" i="10" a="1"/>
  <c r="CM43" i="10" s="1"/>
  <c r="BO43" i="10" a="1"/>
  <c r="BO43" i="10" s="1"/>
  <c r="BC43" i="10" a="1"/>
  <c r="BC43" i="10" s="1"/>
  <c r="CU43" i="10" a="1"/>
  <c r="CU43" i="10" s="1"/>
  <c r="BW43" i="10" a="1"/>
  <c r="BW43" i="10" s="1"/>
  <c r="BK43" i="10" a="1"/>
  <c r="BK43" i="10" s="1"/>
  <c r="CR44" i="10" a="1"/>
  <c r="CR44" i="10" s="1"/>
  <c r="BT44" i="10" a="1"/>
  <c r="BT44" i="10" s="1"/>
  <c r="BH44" i="10" a="1"/>
  <c r="BH44" i="10" s="1"/>
  <c r="BE45" i="10" a="1"/>
  <c r="BE45" i="10" s="1"/>
  <c r="BQ45" i="10" a="1"/>
  <c r="BQ45" i="10" s="1"/>
  <c r="CO45" i="10" a="1"/>
  <c r="CO45" i="10" s="1"/>
  <c r="BN46" i="10" a="1"/>
  <c r="BN46" i="10" s="1"/>
  <c r="BB46" i="10" a="1"/>
  <c r="BB46" i="10" s="1"/>
  <c r="CL46" i="10" a="1"/>
  <c r="CL46" i="10" s="1"/>
  <c r="BV46" i="10" a="1"/>
  <c r="BV46" i="10" s="1"/>
  <c r="BJ46" i="10" a="1"/>
  <c r="BJ46" i="10" s="1"/>
  <c r="CT46" i="10" a="1"/>
  <c r="CT46" i="10" s="1"/>
  <c r="BS47" i="10" a="1"/>
  <c r="BS47" i="10" s="1"/>
  <c r="BG47" i="10" a="1"/>
  <c r="BG47" i="10" s="1"/>
  <c r="CQ47" i="10" a="1"/>
  <c r="CQ47" i="10" s="1"/>
  <c r="BP49" i="10" a="1"/>
  <c r="BP49" i="10" s="1"/>
  <c r="BD49" i="10" a="1"/>
  <c r="BD49" i="10" s="1"/>
  <c r="BM50" i="10" a="1"/>
  <c r="BM50" i="10" s="1"/>
  <c r="BA50" i="10" a="1"/>
  <c r="BA50" i="10" s="1"/>
  <c r="BU50" i="10" a="1"/>
  <c r="BU50" i="10" s="1"/>
  <c r="BI50" i="10" a="1"/>
  <c r="BI50" i="10" s="1"/>
  <c r="BR51" i="10" a="1"/>
  <c r="BR51" i="10" s="1"/>
  <c r="BF51" i="10" a="1"/>
  <c r="BF51" i="10" s="1"/>
  <c r="BC52" i="10" a="1"/>
  <c r="BC52" i="10" s="1"/>
  <c r="BO52" i="10" a="1"/>
  <c r="BO52" i="10" s="1"/>
  <c r="BK52" i="10" a="1"/>
  <c r="BK52" i="10" s="1"/>
  <c r="BW52" i="10" a="1"/>
  <c r="BW52" i="10" s="1"/>
  <c r="BT53" i="10" a="1"/>
  <c r="BT53" i="10" s="1"/>
  <c r="BH53" i="10" a="1"/>
  <c r="BH53" i="10" s="1"/>
  <c r="BE54" i="10" a="1"/>
  <c r="BE54" i="10" s="1"/>
  <c r="BQ54" i="10" a="1"/>
  <c r="BQ54" i="10" s="1"/>
  <c r="BN55" i="10" a="1"/>
  <c r="BN55" i="10" s="1"/>
  <c r="BB55" i="10" a="1"/>
  <c r="BB55" i="10" s="1"/>
  <c r="BV55" i="10" a="1"/>
  <c r="BV55" i="10" s="1"/>
  <c r="BJ55" i="10" a="1"/>
  <c r="BJ55" i="10" s="1"/>
  <c r="BS56" i="10" a="1"/>
  <c r="BS56" i="10" s="1"/>
  <c r="BG56" i="10" a="1"/>
  <c r="BG56" i="10" s="1"/>
  <c r="BP57" i="10" a="1"/>
  <c r="BP57" i="10" s="1"/>
  <c r="BD57" i="10" a="1"/>
  <c r="BD57" i="10" s="1"/>
  <c r="BA58" i="10" a="1"/>
  <c r="BA58" i="10" s="1"/>
  <c r="BM58" i="10" a="1"/>
  <c r="BM58" i="10" s="1"/>
  <c r="BU58" i="10" a="1"/>
  <c r="BU58" i="10" s="1"/>
  <c r="BI58" i="10" a="1"/>
  <c r="BI58" i="10" s="1"/>
  <c r="BR59" i="10" a="1"/>
  <c r="BR59" i="10" s="1"/>
  <c r="BF59" i="10" a="1"/>
  <c r="BF59" i="10" s="1"/>
  <c r="BC60" i="10" a="1"/>
  <c r="BC60" i="10" s="1"/>
  <c r="BO60" i="10" a="1"/>
  <c r="BO60" i="10" s="1"/>
  <c r="BK60" i="10" a="1"/>
  <c r="BK60" i="10" s="1"/>
  <c r="BW60" i="10" a="1"/>
  <c r="BW60" i="10" s="1"/>
  <c r="BH61" i="10" a="1"/>
  <c r="BH61" i="10" s="1"/>
  <c r="BT61" i="10" a="1"/>
  <c r="BT61" i="10" s="1"/>
  <c r="BQ62" i="10" a="1"/>
  <c r="BQ62" i="10" s="1"/>
  <c r="BE62" i="10" a="1"/>
  <c r="BE62" i="10" s="1"/>
  <c r="BN63" i="10" a="1"/>
  <c r="BN63" i="10" s="1"/>
  <c r="BB63" i="10" a="1"/>
  <c r="BB63" i="10" s="1"/>
  <c r="BV63" i="10" a="1"/>
  <c r="BV63" i="10" s="1"/>
  <c r="BJ63" i="10" a="1"/>
  <c r="BJ63" i="10" s="1"/>
  <c r="BG64" i="10" a="1"/>
  <c r="BG64" i="10" s="1"/>
  <c r="BS64" i="10" a="1"/>
  <c r="BS64" i="10" s="1"/>
  <c r="BP65" i="10" a="1"/>
  <c r="BP65" i="10" s="1"/>
  <c r="BD65" i="10" a="1"/>
  <c r="BD65" i="10" s="1"/>
  <c r="BA66" i="10" a="1"/>
  <c r="BA66" i="10" s="1"/>
  <c r="BM66" i="10" a="1"/>
  <c r="BM66" i="10" s="1"/>
  <c r="BI66" i="10" a="1"/>
  <c r="BI66" i="10" s="1"/>
  <c r="BU66" i="10" a="1"/>
  <c r="BU66" i="10" s="1"/>
  <c r="BR68" i="10" a="1"/>
  <c r="BR68" i="10" s="1"/>
  <c r="BF68" i="10" a="1"/>
  <c r="BF68" i="10" s="1"/>
  <c r="CP68" i="10" a="1"/>
  <c r="CP68" i="10" s="1"/>
  <c r="BC69" i="10" a="1"/>
  <c r="BC69" i="10" s="1"/>
  <c r="BO69" i="10" a="1"/>
  <c r="BO69" i="10" s="1"/>
  <c r="CM69" i="10" a="1"/>
  <c r="CM69" i="10" s="1"/>
  <c r="BK69" i="10" a="1"/>
  <c r="BK69" i="10" s="1"/>
  <c r="CU69" i="10" a="1"/>
  <c r="CU69" i="10" s="1"/>
  <c r="BW69" i="10" a="1"/>
  <c r="BW69" i="10" s="1"/>
  <c r="BT70" i="10" a="1"/>
  <c r="BT70" i="10" s="1"/>
  <c r="BH70" i="10" a="1"/>
  <c r="BH70" i="10" s="1"/>
  <c r="CR70" i="10" a="1"/>
  <c r="CR70" i="10" s="1"/>
  <c r="BQ71" i="10" a="1"/>
  <c r="BQ71" i="10" s="1"/>
  <c r="CO71" i="10" a="1"/>
  <c r="CO71" i="10" s="1"/>
  <c r="BE71" i="10" a="1"/>
  <c r="BE71" i="10" s="1"/>
  <c r="CL72" i="10" a="1"/>
  <c r="CL72" i="10" s="1"/>
  <c r="BB72" i="10" a="1"/>
  <c r="BB72" i="10" s="1"/>
  <c r="BN72" i="10" a="1"/>
  <c r="BN72" i="10" s="1"/>
  <c r="CT72" i="10" a="1"/>
  <c r="CT72" i="10" s="1"/>
  <c r="BJ72" i="10" a="1"/>
  <c r="BJ72" i="10" s="1"/>
  <c r="BV72" i="10" a="1"/>
  <c r="BV72" i="10" s="1"/>
  <c r="BG73" i="10" a="1"/>
  <c r="BG73" i="10" s="1"/>
  <c r="CQ73" i="10" a="1"/>
  <c r="CQ73" i="10" s="1"/>
  <c r="BS73" i="10" a="1"/>
  <c r="BS73" i="10" s="1"/>
  <c r="BP74" i="10" a="1"/>
  <c r="BP74" i="10" s="1"/>
  <c r="BD74" i="10" a="1"/>
  <c r="BD74" i="10" s="1"/>
  <c r="CN74" i="10" a="1"/>
  <c r="CN74" i="10" s="1"/>
  <c r="CK75" i="10" a="1"/>
  <c r="CK75" i="10" s="1"/>
  <c r="BA75" i="10" a="1"/>
  <c r="BA75" i="10" s="1"/>
  <c r="BM75" i="10" a="1"/>
  <c r="BM75" i="10" s="1"/>
  <c r="BI75" i="10" a="1"/>
  <c r="BI75" i="10" s="1"/>
  <c r="BU75" i="10" a="1"/>
  <c r="BU75" i="10" s="1"/>
  <c r="CS75" i="10" a="1"/>
  <c r="CS75" i="10" s="1"/>
  <c r="CP76" i="10" a="1"/>
  <c r="CP76" i="10" s="1"/>
  <c r="BF76" i="10" a="1"/>
  <c r="BF76" i="10" s="1"/>
  <c r="BR76" i="10" a="1"/>
  <c r="BR76" i="10" s="1"/>
  <c r="BC77" i="10" a="1"/>
  <c r="BC77" i="10" s="1"/>
  <c r="BO77" i="10" a="1"/>
  <c r="BO77" i="10" s="1"/>
  <c r="CM77" i="10" a="1"/>
  <c r="CM77" i="10" s="1"/>
  <c r="BK77" i="10" a="1"/>
  <c r="BK77" i="10" s="1"/>
  <c r="BW77" i="10" a="1"/>
  <c r="BW77" i="10" s="1"/>
  <c r="CU77" i="10" a="1"/>
  <c r="CU77" i="10" s="1"/>
  <c r="BT78" i="10" a="1"/>
  <c r="BT78" i="10" s="1"/>
  <c r="BH78" i="10" a="1"/>
  <c r="BH78" i="10" s="1"/>
  <c r="CR78" i="10" a="1"/>
  <c r="CR78" i="10" s="1"/>
  <c r="BE79" i="10" a="1"/>
  <c r="BE79" i="10" s="1"/>
  <c r="BQ79" i="10" a="1"/>
  <c r="BQ79" i="10" s="1"/>
  <c r="CO79" i="10" a="1"/>
  <c r="CO79" i="10" s="1"/>
  <c r="CL80" i="10" a="1"/>
  <c r="CL80" i="10" s="1"/>
  <c r="BB80" i="10" a="1"/>
  <c r="BB80" i="10" s="1"/>
  <c r="BN80" i="10" a="1"/>
  <c r="BN80" i="10" s="1"/>
  <c r="CT80" i="10" a="1"/>
  <c r="CT80" i="10" s="1"/>
  <c r="BJ80" i="10" a="1"/>
  <c r="BJ80" i="10" s="1"/>
  <c r="BV80" i="10" a="1"/>
  <c r="BV80" i="10" s="1"/>
  <c r="CQ81" i="10" a="1"/>
  <c r="CQ81" i="10" s="1"/>
  <c r="BS81" i="10" a="1"/>
  <c r="BS81" i="10" s="1"/>
  <c r="BG81" i="10" a="1"/>
  <c r="BG81" i="10" s="1"/>
  <c r="CN82" i="10" a="1"/>
  <c r="CN82" i="10" s="1"/>
  <c r="BP82" i="10" a="1"/>
  <c r="BP82" i="10" s="1"/>
  <c r="BD82" i="10" a="1"/>
  <c r="BD82" i="10" s="1"/>
  <c r="CK83" i="10" a="1"/>
  <c r="CK83" i="10" s="1"/>
  <c r="BM83" i="10" a="1"/>
  <c r="BM83" i="10" s="1"/>
  <c r="BA83" i="10" a="1"/>
  <c r="BA83" i="10" s="1"/>
  <c r="BI83" i="10" a="1"/>
  <c r="BI83" i="10" s="1"/>
  <c r="CS83" i="10" a="1"/>
  <c r="CS83" i="10" s="1"/>
  <c r="BU83" i="10" a="1"/>
  <c r="BU83" i="10" s="1"/>
  <c r="BF84" i="10" a="1"/>
  <c r="BF84" i="10" s="1"/>
  <c r="CP84" i="10" a="1"/>
  <c r="CP84" i="10" s="1"/>
  <c r="BR84" i="10" a="1"/>
  <c r="BR84" i="10" s="1"/>
  <c r="BC85" i="10" a="1"/>
  <c r="BC85" i="10" s="1"/>
  <c r="BO85" i="10" a="1"/>
  <c r="BO85" i="10" s="1"/>
  <c r="CM85" i="10" a="1"/>
  <c r="CM85" i="10" s="1"/>
  <c r="BK85" i="10" a="1"/>
  <c r="BK85" i="10" s="1"/>
  <c r="BW85" i="10" a="1"/>
  <c r="BW85" i="10" s="1"/>
  <c r="CU85" i="10" a="1"/>
  <c r="CU85" i="10" s="1"/>
  <c r="BH87" i="10" a="1"/>
  <c r="BH87" i="10" s="1"/>
  <c r="CR87" i="10" a="1"/>
  <c r="CR87" i="10" s="1"/>
  <c r="BT87" i="10" a="1"/>
  <c r="BT87" i="10" s="1"/>
  <c r="CO88" i="10" a="1"/>
  <c r="CO88" i="10" s="1"/>
  <c r="BQ88" i="10" a="1"/>
  <c r="BQ88" i="10" s="1"/>
  <c r="BE88" i="10" a="1"/>
  <c r="BE88" i="10" s="1"/>
  <c r="BB89" i="10" a="1"/>
  <c r="BB89" i="10" s="1"/>
  <c r="BN89" i="10" a="1"/>
  <c r="BN89" i="10" s="1"/>
  <c r="CL89" i="10" a="1"/>
  <c r="CL89" i="10" s="1"/>
  <c r="BJ89" i="10" a="1"/>
  <c r="BJ89" i="10" s="1"/>
  <c r="CT89" i="10" a="1"/>
  <c r="CT89" i="10" s="1"/>
  <c r="BV89" i="10" a="1"/>
  <c r="BV89" i="10" s="1"/>
  <c r="BS90" i="10" a="1"/>
  <c r="BS90" i="10" s="1"/>
  <c r="CQ90" i="10" a="1"/>
  <c r="CQ90" i="10" s="1"/>
  <c r="BG90" i="10" a="1"/>
  <c r="BG90" i="10" s="1"/>
  <c r="BP91" i="10" a="1"/>
  <c r="BP91" i="10" s="1"/>
  <c r="BD91" i="10" a="1"/>
  <c r="BD91" i="10" s="1"/>
  <c r="CN91" i="10" a="1"/>
  <c r="CN91" i="10" s="1"/>
  <c r="CK92" i="10" a="1"/>
  <c r="CK92" i="10" s="1"/>
  <c r="BA92" i="10" a="1"/>
  <c r="BA92" i="10" s="1"/>
  <c r="BM92" i="10" a="1"/>
  <c r="BM92" i="10" s="1"/>
  <c r="CS92" i="10" a="1"/>
  <c r="CS92" i="10" s="1"/>
  <c r="BI92" i="10" a="1"/>
  <c r="BI92" i="10" s="1"/>
  <c r="BU92" i="10" a="1"/>
  <c r="BU92" i="10" s="1"/>
  <c r="BR93" i="10" a="1"/>
  <c r="BR93" i="10" s="1"/>
  <c r="BF93" i="10" a="1"/>
  <c r="BF93" i="10" s="1"/>
  <c r="CP93" i="10" a="1"/>
  <c r="CP93" i="10" s="1"/>
  <c r="BO94" i="10" a="1"/>
  <c r="BO94" i="10" s="1"/>
  <c r="BC94" i="10" a="1"/>
  <c r="BC94" i="10" s="1"/>
  <c r="CM94" i="10" a="1"/>
  <c r="CM94" i="10" s="1"/>
  <c r="BW94" i="10" a="1"/>
  <c r="BW94" i="10" s="1"/>
  <c r="BK94" i="10" a="1"/>
  <c r="BK94" i="10" s="1"/>
  <c r="CU94" i="10" a="1"/>
  <c r="CU94" i="10" s="1"/>
  <c r="CR95" i="10" a="1"/>
  <c r="CR95" i="10" s="1"/>
  <c r="BT95" i="10" a="1"/>
  <c r="BT95" i="10" s="1"/>
  <c r="BH95" i="10" a="1"/>
  <c r="BH95" i="10" s="1"/>
  <c r="CO96" i="10" a="1"/>
  <c r="CO96" i="10" s="1"/>
  <c r="BQ96" i="10" a="1"/>
  <c r="BQ96" i="10" s="1"/>
  <c r="BE96" i="10" a="1"/>
  <c r="BE96" i="10" s="1"/>
  <c r="CL97" i="10" a="1"/>
  <c r="CL97" i="10" s="1"/>
  <c r="BB97" i="10" a="1"/>
  <c r="BB97" i="10" s="1"/>
  <c r="BN97" i="10" a="1"/>
  <c r="BN97" i="10" s="1"/>
  <c r="CT97" i="10" a="1"/>
  <c r="CT97" i="10" s="1"/>
  <c r="BJ97" i="10" a="1"/>
  <c r="BJ97" i="10" s="1"/>
  <c r="BV97" i="10" a="1"/>
  <c r="BV97" i="10" s="1"/>
  <c r="CQ98" i="10" a="1"/>
  <c r="CQ98" i="10" s="1"/>
  <c r="BS98" i="10" a="1"/>
  <c r="BS98" i="10" s="1"/>
  <c r="BG98" i="10" a="1"/>
  <c r="BG98" i="10" s="1"/>
  <c r="BD99" i="10" a="1"/>
  <c r="BD99" i="10" s="1"/>
  <c r="CN99" i="10" a="1"/>
  <c r="CN99" i="10" s="1"/>
  <c r="BP99" i="10" a="1"/>
  <c r="BP99" i="10" s="1"/>
  <c r="BA100" i="10" a="1"/>
  <c r="BA100" i="10" s="1"/>
  <c r="CK100" i="10" a="1"/>
  <c r="CK100" i="10" s="1"/>
  <c r="BM100" i="10" a="1"/>
  <c r="BM100" i="10" s="1"/>
  <c r="BI100" i="10" a="1"/>
  <c r="BI100" i="10" s="1"/>
  <c r="CS100" i="10" a="1"/>
  <c r="CS100" i="10" s="1"/>
  <c r="BU100" i="10" a="1"/>
  <c r="BU100" i="10" s="1"/>
  <c r="BR101" i="10" a="1"/>
  <c r="BR101" i="10" s="1"/>
  <c r="BF101" i="10" a="1"/>
  <c r="BF101" i="10" s="1"/>
  <c r="CP101" i="10" a="1"/>
  <c r="CP101" i="10" s="1"/>
  <c r="CM102" i="10" a="1"/>
  <c r="CM102" i="10" s="1"/>
  <c r="BO102" i="10" a="1"/>
  <c r="BO102" i="10" s="1"/>
  <c r="BC102" i="10" a="1"/>
  <c r="BC102" i="10" s="1"/>
  <c r="CU102" i="10" a="1"/>
  <c r="CU102" i="10" s="1"/>
  <c r="BW102" i="10" a="1"/>
  <c r="BW102" i="10" s="1"/>
  <c r="BK102" i="10" a="1"/>
  <c r="BK102" i="10" s="1"/>
  <c r="CR103" i="10" a="1"/>
  <c r="CR103" i="10" s="1"/>
  <c r="BT103" i="10" a="1"/>
  <c r="BT103" i="10" s="1"/>
  <c r="BH103" i="10" a="1"/>
  <c r="BH103" i="10" s="1"/>
  <c r="CO104" i="10" a="1"/>
  <c r="CO104" i="10" s="1"/>
  <c r="BE104" i="10" a="1"/>
  <c r="BE104" i="10" s="1"/>
  <c r="BQ104" i="10" a="1"/>
  <c r="BQ104" i="10" s="1"/>
  <c r="BT30" i="10" a="1"/>
  <c r="BT30" i="10" s="1"/>
  <c r="BH30" i="10" a="1"/>
  <c r="BH30" i="10" s="1"/>
  <c r="CR30" i="10" a="1"/>
  <c r="CR30" i="10" s="1"/>
  <c r="CN34" i="10" a="1"/>
  <c r="CN34" i="10" s="1"/>
  <c r="BP34" i="10" a="1"/>
  <c r="BP34" i="10" s="1"/>
  <c r="BD34" i="10" a="1"/>
  <c r="BD34" i="10" s="1"/>
  <c r="CU37" i="10" a="1"/>
  <c r="CU37" i="10" s="1"/>
  <c r="BW37" i="10" a="1"/>
  <c r="BW37" i="10" s="1"/>
  <c r="BK37" i="10" a="1"/>
  <c r="BK37" i="10" s="1"/>
  <c r="BD42" i="10" a="1"/>
  <c r="BD42" i="10" s="1"/>
  <c r="BP42" i="10" a="1"/>
  <c r="BP42" i="10" s="1"/>
  <c r="CN42" i="10" a="1"/>
  <c r="CN42" i="10" s="1"/>
  <c r="CM45" i="10" a="1"/>
  <c r="CM45" i="10" s="1"/>
  <c r="BO45" i="10" a="1"/>
  <c r="BO45" i="10" s="1"/>
  <c r="BC45" i="10" a="1"/>
  <c r="BC45" i="10" s="1"/>
  <c r="BG50" i="10" a="1"/>
  <c r="BG50" i="10" s="1"/>
  <c r="BS50" i="10" a="1"/>
  <c r="BS50" i="10" s="1"/>
  <c r="BH55" i="10" a="1"/>
  <c r="BH55" i="10" s="1"/>
  <c r="BT55" i="10" a="1"/>
  <c r="BT55" i="10" s="1"/>
  <c r="CK30" i="10" a="1"/>
  <c r="CK30" i="10" s="1"/>
  <c r="BM30" i="10" a="1"/>
  <c r="BM30" i="10" s="1"/>
  <c r="BA30" i="10" a="1"/>
  <c r="BA30" i="10" s="1"/>
  <c r="CO34" i="10" a="1"/>
  <c r="CO34" i="10" s="1"/>
  <c r="BQ34" i="10" a="1"/>
  <c r="BQ34" i="10" s="1"/>
  <c r="BE34" i="10" a="1"/>
  <c r="BE34" i="10" s="1"/>
  <c r="BM38" i="10" a="1"/>
  <c r="BM38" i="10" s="1"/>
  <c r="BA38" i="10" a="1"/>
  <c r="BA38" i="10" s="1"/>
  <c r="CK38" i="10" a="1"/>
  <c r="CK38" i="10" s="1"/>
  <c r="BT41" i="10" a="1"/>
  <c r="BT41" i="10" s="1"/>
  <c r="BH41" i="10" a="1"/>
  <c r="BH41" i="10" s="1"/>
  <c r="CR41" i="10" a="1"/>
  <c r="CR41" i="10" s="1"/>
  <c r="CQ44" i="10" a="1"/>
  <c r="CQ44" i="10" s="1"/>
  <c r="BS44" i="10" a="1"/>
  <c r="BS44" i="10" s="1"/>
  <c r="BG44" i="10" a="1"/>
  <c r="BG44" i="10" s="1"/>
  <c r="CM30" i="10" a="1"/>
  <c r="CM30" i="10" s="1"/>
  <c r="BO30" i="10" a="1"/>
  <c r="BO30" i="10" s="1"/>
  <c r="BC30" i="10" a="1"/>
  <c r="BC30" i="10" s="1"/>
  <c r="CU30" i="10" a="1"/>
  <c r="CU30" i="10" s="1"/>
  <c r="BW30" i="10" a="1"/>
  <c r="BW30" i="10" s="1"/>
  <c r="BK30" i="10" a="1"/>
  <c r="BK30" i="10" s="1"/>
  <c r="BH31" i="10" a="1"/>
  <c r="BH31" i="10" s="1"/>
  <c r="CR31" i="10" a="1"/>
  <c r="CR31" i="10" s="1"/>
  <c r="BT31" i="10" a="1"/>
  <c r="BT31" i="10" s="1"/>
  <c r="BQ32" i="10" a="1"/>
  <c r="BQ32" i="10" s="1"/>
  <c r="BE32" i="10" a="1"/>
  <c r="BE32" i="10" s="1"/>
  <c r="CO32" i="10" a="1"/>
  <c r="CO32" i="10" s="1"/>
  <c r="BN33" i="10" a="1"/>
  <c r="BN33" i="10" s="1"/>
  <c r="BB33" i="10" a="1"/>
  <c r="BB33" i="10" s="1"/>
  <c r="CL33" i="10" a="1"/>
  <c r="CL33" i="10" s="1"/>
  <c r="BV33" i="10" a="1"/>
  <c r="BV33" i="10" s="1"/>
  <c r="BJ33" i="10" a="1"/>
  <c r="BJ33" i="10" s="1"/>
  <c r="CT33" i="10" a="1"/>
  <c r="CT33" i="10" s="1"/>
  <c r="CQ34" i="10" a="1"/>
  <c r="CQ34" i="10" s="1"/>
  <c r="BS34" i="10" a="1"/>
  <c r="BS34" i="10" s="1"/>
  <c r="BG34" i="10" a="1"/>
  <c r="BG34" i="10" s="1"/>
  <c r="CN35" i="10" a="1"/>
  <c r="CN35" i="10" s="1"/>
  <c r="BP35" i="10" a="1"/>
  <c r="BP35" i="10" s="1"/>
  <c r="BD35" i="10" a="1"/>
  <c r="BD35" i="10" s="1"/>
  <c r="BM36" i="10" a="1"/>
  <c r="BM36" i="10" s="1"/>
  <c r="BA36" i="10" a="1"/>
  <c r="BA36" i="10" s="1"/>
  <c r="CK36" i="10" a="1"/>
  <c r="CK36" i="10" s="1"/>
  <c r="BU36" i="10" a="1"/>
  <c r="BU36" i="10" s="1"/>
  <c r="BI36" i="10" a="1"/>
  <c r="BI36" i="10" s="1"/>
  <c r="CS36" i="10" a="1"/>
  <c r="CS36" i="10" s="1"/>
  <c r="CP37" i="10" a="1"/>
  <c r="CP37" i="10" s="1"/>
  <c r="BR37" i="10" a="1"/>
  <c r="BR37" i="10" s="1"/>
  <c r="BF37" i="10" a="1"/>
  <c r="BF37" i="10" s="1"/>
  <c r="CM38" i="10" a="1"/>
  <c r="CM38" i="10" s="1"/>
  <c r="BO38" i="10" a="1"/>
  <c r="BO38" i="10" s="1"/>
  <c r="BC38" i="10" a="1"/>
  <c r="BC38" i="10" s="1"/>
  <c r="CU38" i="10" a="1"/>
  <c r="CU38" i="10" s="1"/>
  <c r="BW38" i="10" a="1"/>
  <c r="BW38" i="10" s="1"/>
  <c r="BK38" i="10" a="1"/>
  <c r="BK38" i="10" s="1"/>
  <c r="CR39" i="10" a="1"/>
  <c r="CR39" i="10" s="1"/>
  <c r="BT39" i="10" a="1"/>
  <c r="BT39" i="10" s="1"/>
  <c r="BH39" i="10" a="1"/>
  <c r="BH39" i="10" s="1"/>
  <c r="CO40" i="10" a="1"/>
  <c r="CO40" i="10" s="1"/>
  <c r="BQ40" i="10" a="1"/>
  <c r="BQ40" i="10" s="1"/>
  <c r="BE40" i="10" a="1"/>
  <c r="BE40" i="10" s="1"/>
  <c r="BB41" i="10" a="1"/>
  <c r="BB41" i="10" s="1"/>
  <c r="CL41" i="10" a="1"/>
  <c r="CL41" i="10" s="1"/>
  <c r="BN41" i="10" a="1"/>
  <c r="BN41" i="10" s="1"/>
  <c r="BJ41" i="10" a="1"/>
  <c r="BJ41" i="10" s="1"/>
  <c r="CT41" i="10" a="1"/>
  <c r="CT41" i="10" s="1"/>
  <c r="BV41" i="10" a="1"/>
  <c r="BV41" i="10" s="1"/>
  <c r="BG42" i="10" a="1"/>
  <c r="BG42" i="10" s="1"/>
  <c r="CQ42" i="10" a="1"/>
  <c r="CQ42" i="10" s="1"/>
  <c r="BS42" i="10" a="1"/>
  <c r="BS42" i="10" s="1"/>
  <c r="BD43" i="10" a="1"/>
  <c r="BD43" i="10" s="1"/>
  <c r="CN43" i="10" a="1"/>
  <c r="CN43" i="10" s="1"/>
  <c r="BP43" i="10" a="1"/>
  <c r="BP43" i="10" s="1"/>
  <c r="BM44" i="10" a="1"/>
  <c r="BM44" i="10" s="1"/>
  <c r="BA44" i="10" a="1"/>
  <c r="BA44" i="10" s="1"/>
  <c r="CK44" i="10" a="1"/>
  <c r="CK44" i="10" s="1"/>
  <c r="BU44" i="10" a="1"/>
  <c r="BU44" i="10" s="1"/>
  <c r="BI44" i="10" a="1"/>
  <c r="BI44" i="10" s="1"/>
  <c r="CS44" i="10" a="1"/>
  <c r="CS44" i="10" s="1"/>
  <c r="BR45" i="10" a="1"/>
  <c r="BR45" i="10" s="1"/>
  <c r="BF45" i="10" a="1"/>
  <c r="BF45" i="10" s="1"/>
  <c r="CP45" i="10" a="1"/>
  <c r="CP45" i="10" s="1"/>
  <c r="CM46" i="10" a="1"/>
  <c r="CM46" i="10" s="1"/>
  <c r="BO46" i="10" a="1"/>
  <c r="BO46" i="10" s="1"/>
  <c r="BC46" i="10" a="1"/>
  <c r="BC46" i="10" s="1"/>
  <c r="CU46" i="10" a="1"/>
  <c r="CU46" i="10" s="1"/>
  <c r="BW46" i="10" a="1"/>
  <c r="BW46" i="10" s="1"/>
  <c r="BK46" i="10" a="1"/>
  <c r="BK46" i="10" s="1"/>
  <c r="BT47" i="10" a="1"/>
  <c r="BT47" i="10" s="1"/>
  <c r="BH47" i="10" a="1"/>
  <c r="BH47" i="10" s="1"/>
  <c r="CR47" i="10" a="1"/>
  <c r="CR47" i="10" s="1"/>
  <c r="BQ49" i="10" a="1"/>
  <c r="BQ49" i="10" s="1"/>
  <c r="BE49" i="10" a="1"/>
  <c r="BE49" i="10" s="1"/>
  <c r="BB50" i="10" a="1"/>
  <c r="BB50" i="10" s="1"/>
  <c r="BN50" i="10" a="1"/>
  <c r="BN50" i="10" s="1"/>
  <c r="BJ50" i="10" a="1"/>
  <c r="BJ50" i="10" s="1"/>
  <c r="BV50" i="10" a="1"/>
  <c r="BV50" i="10" s="1"/>
  <c r="BS51" i="10" a="1"/>
  <c r="BS51" i="10" s="1"/>
  <c r="BG51" i="10" a="1"/>
  <c r="BG51" i="10" s="1"/>
  <c r="BD52" i="10" a="1"/>
  <c r="BD52" i="10" s="1"/>
  <c r="BP52" i="10" a="1"/>
  <c r="BP52" i="10" s="1"/>
  <c r="BM53" i="10" a="1"/>
  <c r="BM53" i="10" s="1"/>
  <c r="BA53" i="10" a="1"/>
  <c r="BA53" i="10" s="1"/>
  <c r="BU53" i="10" a="1"/>
  <c r="BU53" i="10" s="1"/>
  <c r="BI53" i="10" a="1"/>
  <c r="BI53" i="10" s="1"/>
  <c r="BR54" i="10" a="1"/>
  <c r="BR54" i="10" s="1"/>
  <c r="BF54" i="10" a="1"/>
  <c r="BF54" i="10" s="1"/>
  <c r="BO55" i="10" a="1"/>
  <c r="BO55" i="10" s="1"/>
  <c r="BC55" i="10" a="1"/>
  <c r="BC55" i="10" s="1"/>
  <c r="BW55" i="10" a="1"/>
  <c r="BW55" i="10" s="1"/>
  <c r="BK55" i="10" a="1"/>
  <c r="BK55" i="10" s="1"/>
  <c r="BT56" i="10" a="1"/>
  <c r="BT56" i="10" s="1"/>
  <c r="BH56" i="10" a="1"/>
  <c r="BH56" i="10" s="1"/>
  <c r="BE57" i="10" a="1"/>
  <c r="BE57" i="10" s="1"/>
  <c r="BQ57" i="10" a="1"/>
  <c r="BQ57" i="10" s="1"/>
  <c r="BB58" i="10" a="1"/>
  <c r="BB58" i="10" s="1"/>
  <c r="BN58" i="10" a="1"/>
  <c r="BN58" i="10" s="1"/>
  <c r="BV58" i="10" a="1"/>
  <c r="BV58" i="10" s="1"/>
  <c r="BJ58" i="10" a="1"/>
  <c r="BJ58" i="10" s="1"/>
  <c r="BG59" i="10" a="1"/>
  <c r="BG59" i="10" s="1"/>
  <c r="BS59" i="10" a="1"/>
  <c r="BS59" i="10" s="1"/>
  <c r="BD60" i="10" a="1"/>
  <c r="BD60" i="10" s="1"/>
  <c r="BP60" i="10" a="1"/>
  <c r="BP60" i="10" s="1"/>
  <c r="BA61" i="10" a="1"/>
  <c r="BA61" i="10" s="1"/>
  <c r="BM61" i="10" a="1"/>
  <c r="BM61" i="10" s="1"/>
  <c r="BI61" i="10" a="1"/>
  <c r="BI61" i="10" s="1"/>
  <c r="BU61" i="10" a="1"/>
  <c r="BU61" i="10" s="1"/>
  <c r="BF62" i="10" a="1"/>
  <c r="BF62" i="10" s="1"/>
  <c r="BR62" i="10" a="1"/>
  <c r="BR62" i="10" s="1"/>
  <c r="BO63" i="10" a="1"/>
  <c r="BO63" i="10" s="1"/>
  <c r="BC63" i="10" a="1"/>
  <c r="BC63" i="10" s="1"/>
  <c r="BW63" i="10" a="1"/>
  <c r="BW63" i="10" s="1"/>
  <c r="BK63" i="10" a="1"/>
  <c r="BK63" i="10" s="1"/>
  <c r="BH64" i="10" a="1"/>
  <c r="BH64" i="10" s="1"/>
  <c r="BT64" i="10" a="1"/>
  <c r="BT64" i="10" s="1"/>
  <c r="BQ65" i="10" a="1"/>
  <c r="BQ65" i="10" s="1"/>
  <c r="BE65" i="10" a="1"/>
  <c r="BE65" i="10" s="1"/>
  <c r="BN66" i="10" a="1"/>
  <c r="BN66" i="10" s="1"/>
  <c r="BB66" i="10" a="1"/>
  <c r="BB66" i="10" s="1"/>
  <c r="BV66" i="10" a="1"/>
  <c r="BV66" i="10" s="1"/>
  <c r="BJ66" i="10" a="1"/>
  <c r="BJ66" i="10" s="1"/>
  <c r="BS68" i="10" a="1"/>
  <c r="BS68" i="10" s="1"/>
  <c r="BG68" i="10" a="1"/>
  <c r="BG68" i="10" s="1"/>
  <c r="CQ68" i="10" a="1"/>
  <c r="CQ68" i="10" s="1"/>
  <c r="BP69" i="10" a="1"/>
  <c r="BP69" i="10" s="1"/>
  <c r="CN69" i="10" a="1"/>
  <c r="CN69" i="10" s="1"/>
  <c r="BD69" i="10" a="1"/>
  <c r="BD69" i="10" s="1"/>
  <c r="CK70" i="10" a="1"/>
  <c r="CK70" i="10" s="1"/>
  <c r="BA70" i="10" a="1"/>
  <c r="BA70" i="10" s="1"/>
  <c r="BM70" i="10" a="1"/>
  <c r="BM70" i="10" s="1"/>
  <c r="BI70" i="10" a="1"/>
  <c r="BI70" i="10" s="1"/>
  <c r="CS70" i="10" a="1"/>
  <c r="CS70" i="10" s="1"/>
  <c r="BU70" i="10" a="1"/>
  <c r="BU70" i="10" s="1"/>
  <c r="CP71" i="10" a="1"/>
  <c r="CP71" i="10" s="1"/>
  <c r="BR71" i="10" a="1"/>
  <c r="BR71" i="10" s="1"/>
  <c r="BF71" i="10" a="1"/>
  <c r="BF71" i="10" s="1"/>
  <c r="BO72" i="10" a="1"/>
  <c r="BO72" i="10" s="1"/>
  <c r="BC72" i="10" a="1"/>
  <c r="BC72" i="10" s="1"/>
  <c r="CM72" i="10" a="1"/>
  <c r="CM72" i="10" s="1"/>
  <c r="BW72" i="10" a="1"/>
  <c r="BW72" i="10" s="1"/>
  <c r="BK72" i="10" a="1"/>
  <c r="BK72" i="10" s="1"/>
  <c r="CU72" i="10" a="1"/>
  <c r="CU72" i="10" s="1"/>
  <c r="BT73" i="10" a="1"/>
  <c r="BT73" i="10" s="1"/>
  <c r="CR73" i="10" a="1"/>
  <c r="CR73" i="10" s="1"/>
  <c r="BH73" i="10" a="1"/>
  <c r="BH73" i="10" s="1"/>
  <c r="CO74" i="10" a="1"/>
  <c r="CO74" i="10" s="1"/>
  <c r="BQ74" i="10" a="1"/>
  <c r="BQ74" i="10" s="1"/>
  <c r="BE74" i="10" a="1"/>
  <c r="BE74" i="10" s="1"/>
  <c r="BB75" i="10" a="1"/>
  <c r="BB75" i="10" s="1"/>
  <c r="CL75" i="10" a="1"/>
  <c r="CL75" i="10" s="1"/>
  <c r="BN75" i="10" a="1"/>
  <c r="BN75" i="10" s="1"/>
  <c r="BJ75" i="10" a="1"/>
  <c r="BJ75" i="10" s="1"/>
  <c r="BV75" i="10" a="1"/>
  <c r="BV75" i="10" s="1"/>
  <c r="CT75" i="10" a="1"/>
  <c r="CT75" i="10" s="1"/>
  <c r="BS76" i="10" a="1"/>
  <c r="BS76" i="10" s="1"/>
  <c r="BG76" i="10" a="1"/>
  <c r="BG76" i="10" s="1"/>
  <c r="CQ76" i="10" a="1"/>
  <c r="CQ76" i="10" s="1"/>
  <c r="CN77" i="10" a="1"/>
  <c r="CN77" i="10" s="1"/>
  <c r="BD77" i="10" a="1"/>
  <c r="BD77" i="10" s="1"/>
  <c r="BP77" i="10" a="1"/>
  <c r="BP77" i="10" s="1"/>
  <c r="CK78" i="10" a="1"/>
  <c r="CK78" i="10" s="1"/>
  <c r="BA78" i="10" a="1"/>
  <c r="BA78" i="10" s="1"/>
  <c r="BM78" i="10" a="1"/>
  <c r="BM78" i="10" s="1"/>
  <c r="CS78" i="10" a="1"/>
  <c r="CS78" i="10" s="1"/>
  <c r="BI78" i="10" a="1"/>
  <c r="BI78" i="10" s="1"/>
  <c r="BU78" i="10" a="1"/>
  <c r="BU78" i="10" s="1"/>
  <c r="BF79" i="10" a="1"/>
  <c r="BF79" i="10" s="1"/>
  <c r="BR79" i="10" a="1"/>
  <c r="BR79" i="10" s="1"/>
  <c r="CP79" i="10" a="1"/>
  <c r="CP79" i="10" s="1"/>
  <c r="BO80" i="10" a="1"/>
  <c r="BO80" i="10" s="1"/>
  <c r="CM80" i="10" a="1"/>
  <c r="CM80" i="10" s="1"/>
  <c r="BC80" i="10" a="1"/>
  <c r="BC80" i="10" s="1"/>
  <c r="BW80" i="10" a="1"/>
  <c r="BW80" i="10" s="1"/>
  <c r="BK80" i="10" a="1"/>
  <c r="BK80" i="10" s="1"/>
  <c r="CU80" i="10" a="1"/>
  <c r="CU80" i="10" s="1"/>
  <c r="CR81" i="10" a="1"/>
  <c r="CR81" i="10" s="1"/>
  <c r="BT81" i="10" a="1"/>
  <c r="BT81" i="10" s="1"/>
  <c r="BH81" i="10" a="1"/>
  <c r="BH81" i="10" s="1"/>
  <c r="BE82" i="10" a="1"/>
  <c r="BE82" i="10" s="1"/>
  <c r="CO82" i="10" a="1"/>
  <c r="CO82" i="10" s="1"/>
  <c r="BQ82" i="10" a="1"/>
  <c r="BQ82" i="10" s="1"/>
  <c r="BB83" i="10" a="1"/>
  <c r="BB83" i="10" s="1"/>
  <c r="CL83" i="10" a="1"/>
  <c r="CL83" i="10" s="1"/>
  <c r="BN83" i="10" a="1"/>
  <c r="BN83" i="10" s="1"/>
  <c r="BJ83" i="10" a="1"/>
  <c r="BJ83" i="10" s="1"/>
  <c r="BV83" i="10" a="1"/>
  <c r="BV83" i="10" s="1"/>
  <c r="CT83" i="10" a="1"/>
  <c r="CT83" i="10" s="1"/>
  <c r="BS84" i="10" a="1"/>
  <c r="BS84" i="10" s="1"/>
  <c r="BG84" i="10" a="1"/>
  <c r="BG84" i="10" s="1"/>
  <c r="CQ84" i="10" a="1"/>
  <c r="CQ84" i="10" s="1"/>
  <c r="BP85" i="10" a="1"/>
  <c r="BP85" i="10" s="1"/>
  <c r="CN85" i="10" a="1"/>
  <c r="CN85" i="10" s="1"/>
  <c r="BD85" i="10" a="1"/>
  <c r="BD85" i="10" s="1"/>
  <c r="CK87" i="10" a="1"/>
  <c r="CK87" i="10" s="1"/>
  <c r="BA87" i="10" a="1"/>
  <c r="BA87" i="10" s="1"/>
  <c r="BM87" i="10" a="1"/>
  <c r="BM87" i="10" s="1"/>
  <c r="BU87" i="10" a="1"/>
  <c r="BU87" i="10" s="1"/>
  <c r="BI87" i="10" a="1"/>
  <c r="BI87" i="10" s="1"/>
  <c r="CS87" i="10" a="1"/>
  <c r="CS87" i="10" s="1"/>
  <c r="BR88" i="10" a="1"/>
  <c r="BR88" i="10" s="1"/>
  <c r="CP88" i="10" a="1"/>
  <c r="CP88" i="10" s="1"/>
  <c r="BF88" i="10" a="1"/>
  <c r="BF88" i="10" s="1"/>
  <c r="CM89" i="10" a="1"/>
  <c r="CM89" i="10" s="1"/>
  <c r="BO89" i="10" a="1"/>
  <c r="BO89" i="10" s="1"/>
  <c r="BC89" i="10" a="1"/>
  <c r="BC89" i="10" s="1"/>
  <c r="CU89" i="10" a="1"/>
  <c r="CU89" i="10" s="1"/>
  <c r="BW89" i="10" a="1"/>
  <c r="BW89" i="10" s="1"/>
  <c r="BK89" i="10" a="1"/>
  <c r="BK89" i="10" s="1"/>
  <c r="CR90" i="10" a="1"/>
  <c r="CR90" i="10" s="1"/>
  <c r="BH90" i="10" a="1"/>
  <c r="BH90" i="10" s="1"/>
  <c r="BT90" i="10" a="1"/>
  <c r="BT90" i="10" s="1"/>
  <c r="BQ91" i="10" a="1"/>
  <c r="BQ91" i="10" s="1"/>
  <c r="BE91" i="10" a="1"/>
  <c r="BE91" i="10" s="1"/>
  <c r="CO91" i="10" a="1"/>
  <c r="CO91" i="10" s="1"/>
  <c r="BN92" i="10" a="1"/>
  <c r="BN92" i="10" s="1"/>
  <c r="BB92" i="10" a="1"/>
  <c r="BB92" i="10" s="1"/>
  <c r="CL92" i="10" a="1"/>
  <c r="CL92" i="10" s="1"/>
  <c r="BV92" i="10" a="1"/>
  <c r="BV92" i="10" s="1"/>
  <c r="BJ92" i="10" a="1"/>
  <c r="BJ92" i="10" s="1"/>
  <c r="CT92" i="10" a="1"/>
  <c r="CT92" i="10" s="1"/>
  <c r="CQ93" i="10" a="1"/>
  <c r="CQ93" i="10" s="1"/>
  <c r="BG93" i="10" a="1"/>
  <c r="BG93" i="10" s="1"/>
  <c r="BS93" i="10" a="1"/>
  <c r="BS93" i="10" s="1"/>
  <c r="CN94" i="10" a="1"/>
  <c r="CN94" i="10" s="1"/>
  <c r="BP94" i="10" a="1"/>
  <c r="BP94" i="10" s="1"/>
  <c r="BD94" i="10" a="1"/>
  <c r="BD94" i="10" s="1"/>
  <c r="CK95" i="10" a="1"/>
  <c r="CK95" i="10" s="1"/>
  <c r="BM95" i="10" a="1"/>
  <c r="BM95" i="10" s="1"/>
  <c r="BA95" i="10" a="1"/>
  <c r="BA95" i="10" s="1"/>
  <c r="CS95" i="10" a="1"/>
  <c r="CS95" i="10" s="1"/>
  <c r="BU95" i="10" a="1"/>
  <c r="BU95" i="10" s="1"/>
  <c r="BI95" i="10" a="1"/>
  <c r="BI95" i="10" s="1"/>
  <c r="CP96" i="10" a="1"/>
  <c r="CP96" i="10" s="1"/>
  <c r="BF96" i="10" a="1"/>
  <c r="BF96" i="10" s="1"/>
  <c r="BR96" i="10" a="1"/>
  <c r="BR96" i="10" s="1"/>
  <c r="BO97" i="10" a="1"/>
  <c r="BO97" i="10" s="1"/>
  <c r="BC97" i="10" a="1"/>
  <c r="BC97" i="10" s="1"/>
  <c r="CM97" i="10" a="1"/>
  <c r="CM97" i="10" s="1"/>
  <c r="BW97" i="10" a="1"/>
  <c r="BW97" i="10" s="1"/>
  <c r="BK97" i="10" a="1"/>
  <c r="BK97" i="10" s="1"/>
  <c r="CU97" i="10" a="1"/>
  <c r="CU97" i="10" s="1"/>
  <c r="BH98" i="10" a="1"/>
  <c r="BH98" i="10" s="1"/>
  <c r="CR98" i="10" a="1"/>
  <c r="CR98" i="10" s="1"/>
  <c r="BT98" i="10" a="1"/>
  <c r="BT98" i="10" s="1"/>
  <c r="BQ99" i="10" a="1"/>
  <c r="BQ99" i="10" s="1"/>
  <c r="BE99" i="10" a="1"/>
  <c r="BE99" i="10" s="1"/>
  <c r="CO99" i="10" a="1"/>
  <c r="CO99" i="10" s="1"/>
  <c r="BN100" i="10" a="1"/>
  <c r="BN100" i="10" s="1"/>
  <c r="BB100" i="10" a="1"/>
  <c r="BB100" i="10" s="1"/>
  <c r="CL100" i="10" a="1"/>
  <c r="CL100" i="10" s="1"/>
  <c r="BV100" i="10" a="1"/>
  <c r="BV100" i="10" s="1"/>
  <c r="BJ100" i="10" a="1"/>
  <c r="BJ100" i="10" s="1"/>
  <c r="CT100" i="10" a="1"/>
  <c r="CT100" i="10" s="1"/>
  <c r="BS101" i="10" a="1"/>
  <c r="BS101" i="10" s="1"/>
  <c r="BG101" i="10" a="1"/>
  <c r="BG101" i="10" s="1"/>
  <c r="CQ101" i="10" a="1"/>
  <c r="CQ101" i="10" s="1"/>
  <c r="CN102" i="10" a="1"/>
  <c r="CN102" i="10" s="1"/>
  <c r="BD102" i="10" a="1"/>
  <c r="BD102" i="10" s="1"/>
  <c r="BP102" i="10" a="1"/>
  <c r="BP102" i="10" s="1"/>
  <c r="BA103" i="10" a="1"/>
  <c r="BA103" i="10" s="1"/>
  <c r="BM103" i="10" a="1"/>
  <c r="BM103" i="10" s="1"/>
  <c r="CK103" i="10" a="1"/>
  <c r="CK103" i="10" s="1"/>
  <c r="BI103" i="10" a="1"/>
  <c r="BI103" i="10" s="1"/>
  <c r="CS103" i="10" a="1"/>
  <c r="CS103" i="10" s="1"/>
  <c r="BU103" i="10" a="1"/>
  <c r="BU103" i="10" s="1"/>
  <c r="BR104" i="10" a="1"/>
  <c r="BR104" i="10" s="1"/>
  <c r="BF104" i="10" a="1"/>
  <c r="BF104" i="10" s="1"/>
  <c r="CP104" i="10" a="1"/>
  <c r="CP104" i="10" s="1"/>
  <c r="CK132" i="10" a="1"/>
  <c r="CK132" i="10" s="1"/>
  <c r="BM132" i="10" a="1"/>
  <c r="BM132" i="10" s="1"/>
  <c r="BA132" i="10" a="1"/>
  <c r="BA132" i="10" s="1"/>
  <c r="CS35" i="10" a="1"/>
  <c r="CS35" i="10" s="1"/>
  <c r="BU35" i="10" a="1"/>
  <c r="BU35" i="10" s="1"/>
  <c r="BI35" i="10" a="1"/>
  <c r="BI35" i="10" s="1"/>
  <c r="BN40" i="10" a="1"/>
  <c r="BN40" i="10" s="1"/>
  <c r="BB40" i="10" a="1"/>
  <c r="BB40" i="10" s="1"/>
  <c r="CL40" i="10" a="1"/>
  <c r="CL40" i="10" s="1"/>
  <c r="BU43" i="10" a="1"/>
  <c r="BU43" i="10" s="1"/>
  <c r="BI43" i="10" a="1"/>
  <c r="BI43" i="10" s="1"/>
  <c r="CS43" i="10" a="1"/>
  <c r="CS43" i="10" s="1"/>
  <c r="BN49" i="10" a="1"/>
  <c r="BN49" i="10" s="1"/>
  <c r="BB49" i="10" a="1"/>
  <c r="BB49" i="10" s="1"/>
  <c r="BJ57" i="10" a="1"/>
  <c r="BJ57" i="10" s="1"/>
  <c r="BV57" i="10" a="1"/>
  <c r="BV57" i="10" s="1"/>
  <c r="CP31" i="10" a="1"/>
  <c r="CP31" i="10" s="1"/>
  <c r="BR31" i="10" a="1"/>
  <c r="BR31" i="10" s="1"/>
  <c r="BF31" i="10" a="1"/>
  <c r="BF31" i="10" s="1"/>
  <c r="CR33" i="10" a="1"/>
  <c r="CR33" i="10" s="1"/>
  <c r="BT33" i="10" a="1"/>
  <c r="BT33" i="10" s="1"/>
  <c r="BH33" i="10" a="1"/>
  <c r="BH33" i="10" s="1"/>
  <c r="BD37" i="10" a="1"/>
  <c r="BD37" i="10" s="1"/>
  <c r="CN37" i="10" a="1"/>
  <c r="CN37" i="10" s="1"/>
  <c r="BP37" i="10" a="1"/>
  <c r="BP37" i="10" s="1"/>
  <c r="CM40" i="10" a="1"/>
  <c r="CM40" i="10" s="1"/>
  <c r="BO40" i="10" a="1"/>
  <c r="BO40" i="10" s="1"/>
  <c r="BC40" i="10" a="1"/>
  <c r="BC40" i="10" s="1"/>
  <c r="CT43" i="10" a="1"/>
  <c r="CT43" i="10" s="1"/>
  <c r="BV43" i="10" a="1"/>
  <c r="BV43" i="10" s="1"/>
  <c r="BJ43" i="10" a="1"/>
  <c r="BJ43" i="10" s="1"/>
  <c r="BP30" i="10" a="1"/>
  <c r="BP30" i="10" s="1"/>
  <c r="BD30" i="10" a="1"/>
  <c r="BD30" i="10" s="1"/>
  <c r="CN30" i="10" a="1"/>
  <c r="CN30" i="10" s="1"/>
  <c r="BM31" i="10" a="1"/>
  <c r="BM31" i="10" s="1"/>
  <c r="BA31" i="10" a="1"/>
  <c r="BA31" i="10" s="1"/>
  <c r="CK31" i="10" a="1"/>
  <c r="CK31" i="10" s="1"/>
  <c r="BU31" i="10" a="1"/>
  <c r="BU31" i="10" s="1"/>
  <c r="BI31" i="10" a="1"/>
  <c r="BI31" i="10" s="1"/>
  <c r="CS31" i="10" a="1"/>
  <c r="CS31" i="10" s="1"/>
  <c r="CP32" i="10" a="1"/>
  <c r="CP32" i="10" s="1"/>
  <c r="BR32" i="10" a="1"/>
  <c r="BR32" i="10" s="1"/>
  <c r="BF32" i="10" a="1"/>
  <c r="BF32" i="10" s="1"/>
  <c r="CM33" i="10" a="1"/>
  <c r="CM33" i="10" s="1"/>
  <c r="BO33" i="10" a="1"/>
  <c r="BO33" i="10" s="1"/>
  <c r="BC33" i="10" a="1"/>
  <c r="BC33" i="10" s="1"/>
  <c r="CU33" i="10" a="1"/>
  <c r="CU33" i="10" s="1"/>
  <c r="BW33" i="10" a="1"/>
  <c r="BW33" i="10" s="1"/>
  <c r="BK33" i="10" a="1"/>
  <c r="BK33" i="10" s="1"/>
  <c r="CR34" i="10" a="1"/>
  <c r="CR34" i="10" s="1"/>
  <c r="BT34" i="10" a="1"/>
  <c r="BT34" i="10" s="1"/>
  <c r="BH34" i="10" a="1"/>
  <c r="BH34" i="10" s="1"/>
  <c r="CO35" i="10" a="1"/>
  <c r="CO35" i="10" s="1"/>
  <c r="BQ35" i="10" a="1"/>
  <c r="BQ35" i="10" s="1"/>
  <c r="BE35" i="10" a="1"/>
  <c r="BE35" i="10" s="1"/>
  <c r="CL36" i="10" a="1"/>
  <c r="CL36" i="10" s="1"/>
  <c r="BN36" i="10" a="1"/>
  <c r="BN36" i="10" s="1"/>
  <c r="BB36" i="10" a="1"/>
  <c r="BB36" i="10" s="1"/>
  <c r="BV36" i="10" a="1"/>
  <c r="BV36" i="10" s="1"/>
  <c r="BJ36" i="10" a="1"/>
  <c r="BJ36" i="10" s="1"/>
  <c r="CT36" i="10" a="1"/>
  <c r="CT36" i="10" s="1"/>
  <c r="CQ37" i="10" a="1"/>
  <c r="CQ37" i="10" s="1"/>
  <c r="BS37" i="10" a="1"/>
  <c r="BS37" i="10" s="1"/>
  <c r="BG37" i="10" a="1"/>
  <c r="BG37" i="10" s="1"/>
  <c r="CN38" i="10" a="1"/>
  <c r="CN38" i="10" s="1"/>
  <c r="BP38" i="10" a="1"/>
  <c r="BP38" i="10" s="1"/>
  <c r="BD38" i="10" a="1"/>
  <c r="BD38" i="10" s="1"/>
  <c r="BA39" i="10" a="1"/>
  <c r="BA39" i="10" s="1"/>
  <c r="CK39" i="10" a="1"/>
  <c r="CK39" i="10" s="1"/>
  <c r="BM39" i="10" a="1"/>
  <c r="BM39" i="10" s="1"/>
  <c r="BI39" i="10" a="1"/>
  <c r="BI39" i="10" s="1"/>
  <c r="CS39" i="10" a="1"/>
  <c r="CS39" i="10" s="1"/>
  <c r="BU39" i="10" a="1"/>
  <c r="BU39" i="10" s="1"/>
  <c r="BR40" i="10" a="1"/>
  <c r="BR40" i="10" s="1"/>
  <c r="BF40" i="10" a="1"/>
  <c r="BF40" i="10" s="1"/>
  <c r="CP40" i="10" a="1"/>
  <c r="CP40" i="10" s="1"/>
  <c r="BC41" i="10" a="1"/>
  <c r="BC41" i="10" s="1"/>
  <c r="CM41" i="10" a="1"/>
  <c r="CM41" i="10" s="1"/>
  <c r="BO41" i="10" a="1"/>
  <c r="BO41" i="10" s="1"/>
  <c r="BK41" i="10" a="1"/>
  <c r="BK41" i="10" s="1"/>
  <c r="BW41" i="10" a="1"/>
  <c r="BW41" i="10" s="1"/>
  <c r="CU41" i="10" a="1"/>
  <c r="CU41" i="10" s="1"/>
  <c r="BT42" i="10" a="1"/>
  <c r="BT42" i="10" s="1"/>
  <c r="BH42" i="10" a="1"/>
  <c r="BH42" i="10" s="1"/>
  <c r="CR42" i="10" a="1"/>
  <c r="CR42" i="10" s="1"/>
  <c r="BQ43" i="10" a="1"/>
  <c r="BQ43" i="10" s="1"/>
  <c r="BE43" i="10" a="1"/>
  <c r="BE43" i="10" s="1"/>
  <c r="CO43" i="10" a="1"/>
  <c r="CO43" i="10" s="1"/>
  <c r="CL44" i="10" a="1"/>
  <c r="CL44" i="10" s="1"/>
  <c r="BN44" i="10" a="1"/>
  <c r="BN44" i="10" s="1"/>
  <c r="BB44" i="10" a="1"/>
  <c r="BB44" i="10" s="1"/>
  <c r="CT44" i="10" a="1"/>
  <c r="CT44" i="10" s="1"/>
  <c r="BV44" i="10" a="1"/>
  <c r="BV44" i="10" s="1"/>
  <c r="BJ44" i="10" a="1"/>
  <c r="BJ44" i="10" s="1"/>
  <c r="CQ45" i="10" a="1"/>
  <c r="CQ45" i="10" s="1"/>
  <c r="BS45" i="10" a="1"/>
  <c r="BS45" i="10" s="1"/>
  <c r="BG45" i="10" a="1"/>
  <c r="BG45" i="10" s="1"/>
  <c r="CN46" i="10" a="1"/>
  <c r="CN46" i="10" s="1"/>
  <c r="BP46" i="10" a="1"/>
  <c r="BP46" i="10" s="1"/>
  <c r="BD46" i="10" a="1"/>
  <c r="BD46" i="10" s="1"/>
  <c r="BA47" i="10" a="1"/>
  <c r="BA47" i="10" s="1"/>
  <c r="CK47" i="10" a="1"/>
  <c r="CK47" i="10" s="1"/>
  <c r="BM47" i="10" a="1"/>
  <c r="BM47" i="10" s="1"/>
  <c r="BI47" i="10" a="1"/>
  <c r="BI47" i="10" s="1"/>
  <c r="BU47" i="10" a="1"/>
  <c r="BU47" i="10" s="1"/>
  <c r="CS47" i="10" a="1"/>
  <c r="CS47" i="10" s="1"/>
  <c r="BR49" i="10" a="1"/>
  <c r="BR49" i="10" s="1"/>
  <c r="BF49" i="10" a="1"/>
  <c r="BF49" i="10" s="1"/>
  <c r="BC50" i="10" a="1"/>
  <c r="BC50" i="10" s="1"/>
  <c r="BO50" i="10" a="1"/>
  <c r="BO50" i="10" s="1"/>
  <c r="BK50" i="10" a="1"/>
  <c r="BK50" i="10" s="1"/>
  <c r="BW50" i="10" a="1"/>
  <c r="BW50" i="10" s="1"/>
  <c r="BT51" i="10" a="1"/>
  <c r="BT51" i="10" s="1"/>
  <c r="BH51" i="10" a="1"/>
  <c r="BH51" i="10" s="1"/>
  <c r="BQ52" i="10" a="1"/>
  <c r="BQ52" i="10" s="1"/>
  <c r="BE52" i="10" a="1"/>
  <c r="BE52" i="10" s="1"/>
  <c r="BN53" i="10" a="1"/>
  <c r="BN53" i="10" s="1"/>
  <c r="BB53" i="10" a="1"/>
  <c r="BB53" i="10" s="1"/>
  <c r="BV53" i="10" a="1"/>
  <c r="BV53" i="10" s="1"/>
  <c r="BJ53" i="10" a="1"/>
  <c r="BJ53" i="10" s="1"/>
  <c r="BS54" i="10" a="1"/>
  <c r="BS54" i="10" s="1"/>
  <c r="BG54" i="10" a="1"/>
  <c r="BG54" i="10" s="1"/>
  <c r="BP55" i="10" a="1"/>
  <c r="BP55" i="10" s="1"/>
  <c r="BD55" i="10" a="1"/>
  <c r="BD55" i="10" s="1"/>
  <c r="BM56" i="10" a="1"/>
  <c r="BM56" i="10" s="1"/>
  <c r="BA56" i="10" a="1"/>
  <c r="BA56" i="10" s="1"/>
  <c r="BU56" i="10" a="1"/>
  <c r="BU56" i="10" s="1"/>
  <c r="BI56" i="10" a="1"/>
  <c r="BI56" i="10" s="1"/>
  <c r="BF57" i="10" a="1"/>
  <c r="BF57" i="10" s="1"/>
  <c r="BR57" i="10" a="1"/>
  <c r="BR57" i="10" s="1"/>
  <c r="BC58" i="10" a="1"/>
  <c r="BC58" i="10" s="1"/>
  <c r="BO58" i="10" a="1"/>
  <c r="BO58" i="10" s="1"/>
  <c r="BK58" i="10" a="1"/>
  <c r="BK58" i="10" s="1"/>
  <c r="BW58" i="10" a="1"/>
  <c r="BW58" i="10" s="1"/>
  <c r="BH59" i="10" a="1"/>
  <c r="BH59" i="10" s="1"/>
  <c r="BT59" i="10" a="1"/>
  <c r="BT59" i="10" s="1"/>
  <c r="BQ60" i="10" a="1"/>
  <c r="BQ60" i="10" s="1"/>
  <c r="BE60" i="10" a="1"/>
  <c r="BE60" i="10" s="1"/>
  <c r="BB61" i="10" a="1"/>
  <c r="BB61" i="10" s="1"/>
  <c r="BN61" i="10" a="1"/>
  <c r="BN61" i="10" s="1"/>
  <c r="BV61" i="10" a="1"/>
  <c r="BV61" i="10" s="1"/>
  <c r="BJ61" i="10" a="1"/>
  <c r="BJ61" i="10" s="1"/>
  <c r="BG62" i="10" a="1"/>
  <c r="BG62" i="10" s="1"/>
  <c r="BS62" i="10" a="1"/>
  <c r="BS62" i="10" s="1"/>
  <c r="BP63" i="10" a="1"/>
  <c r="BP63" i="10" s="1"/>
  <c r="BD63" i="10" a="1"/>
  <c r="BD63" i="10" s="1"/>
  <c r="BM64" i="10" a="1"/>
  <c r="BM64" i="10" s="1"/>
  <c r="BA64" i="10" a="1"/>
  <c r="BA64" i="10" s="1"/>
  <c r="BU64" i="10" a="1"/>
  <c r="BU64" i="10" s="1"/>
  <c r="BI64" i="10" a="1"/>
  <c r="BI64" i="10" s="1"/>
  <c r="BR65" i="10" a="1"/>
  <c r="BR65" i="10" s="1"/>
  <c r="BF65" i="10" a="1"/>
  <c r="BF65" i="10" s="1"/>
  <c r="BO66" i="10" a="1"/>
  <c r="BO66" i="10" s="1"/>
  <c r="BC66" i="10" a="1"/>
  <c r="BC66" i="10" s="1"/>
  <c r="BW66" i="10" a="1"/>
  <c r="BW66" i="10" s="1"/>
  <c r="BK66" i="10" a="1"/>
  <c r="BK66" i="10" s="1"/>
  <c r="CR68" i="10" a="1"/>
  <c r="CR68" i="10" s="1"/>
  <c r="BH68" i="10" a="1"/>
  <c r="BH68" i="10" s="1"/>
  <c r="BT68" i="10" a="1"/>
  <c r="BT68" i="10" s="1"/>
  <c r="CO69" i="10" a="1"/>
  <c r="CO69" i="10" s="1"/>
  <c r="BQ69" i="10" a="1"/>
  <c r="BQ69" i="10" s="1"/>
  <c r="BE69" i="10" a="1"/>
  <c r="BE69" i="10" s="1"/>
  <c r="BN70" i="10" a="1"/>
  <c r="BN70" i="10" s="1"/>
  <c r="BB70" i="10" a="1"/>
  <c r="BB70" i="10" s="1"/>
  <c r="CL70" i="10" a="1"/>
  <c r="CL70" i="10" s="1"/>
  <c r="CT70" i="10" a="1"/>
  <c r="CT70" i="10" s="1"/>
  <c r="BJ70" i="10" a="1"/>
  <c r="BJ70" i="10" s="1"/>
  <c r="BV70" i="10" a="1"/>
  <c r="BV70" i="10" s="1"/>
  <c r="CQ71" i="10" a="1"/>
  <c r="CQ71" i="10" s="1"/>
  <c r="BG71" i="10" a="1"/>
  <c r="BG71" i="10" s="1"/>
  <c r="BS71" i="10" a="1"/>
  <c r="BS71" i="10" s="1"/>
  <c r="CN72" i="10" a="1"/>
  <c r="CN72" i="10" s="1"/>
  <c r="BP72" i="10" a="1"/>
  <c r="BP72" i="10" s="1"/>
  <c r="BD72" i="10" a="1"/>
  <c r="BD72" i="10" s="1"/>
  <c r="CK73" i="10" a="1"/>
  <c r="CK73" i="10" s="1"/>
  <c r="BA73" i="10" a="1"/>
  <c r="BA73" i="10" s="1"/>
  <c r="BM73" i="10" a="1"/>
  <c r="BM73" i="10" s="1"/>
  <c r="CS73" i="10" a="1"/>
  <c r="CS73" i="10" s="1"/>
  <c r="BI73" i="10" a="1"/>
  <c r="BI73" i="10" s="1"/>
  <c r="BU73" i="10" a="1"/>
  <c r="BU73" i="10" s="1"/>
  <c r="BR74" i="10" a="1"/>
  <c r="BR74" i="10" s="1"/>
  <c r="CP74" i="10" a="1"/>
  <c r="CP74" i="10" s="1"/>
  <c r="BF74" i="10" a="1"/>
  <c r="BF74" i="10" s="1"/>
  <c r="BO75" i="10" a="1"/>
  <c r="BO75" i="10" s="1"/>
  <c r="CM75" i="10" a="1"/>
  <c r="CM75" i="10" s="1"/>
  <c r="BC75" i="10" a="1"/>
  <c r="BC75" i="10" s="1"/>
  <c r="BK75" i="10" a="1"/>
  <c r="BK75" i="10" s="1"/>
  <c r="BW75" i="10" a="1"/>
  <c r="BW75" i="10" s="1"/>
  <c r="CU75" i="10" a="1"/>
  <c r="CU75" i="10" s="1"/>
  <c r="CR76" i="10" a="1"/>
  <c r="CR76" i="10" s="1"/>
  <c r="BT76" i="10" a="1"/>
  <c r="BT76" i="10" s="1"/>
  <c r="BH76" i="10" a="1"/>
  <c r="BH76" i="10" s="1"/>
  <c r="BE77" i="10" a="1"/>
  <c r="BE77" i="10" s="1"/>
  <c r="CO77" i="10" a="1"/>
  <c r="CO77" i="10" s="1"/>
  <c r="BQ77" i="10" a="1"/>
  <c r="BQ77" i="10" s="1"/>
  <c r="BN78" i="10" a="1"/>
  <c r="BN78" i="10" s="1"/>
  <c r="BB78" i="10" a="1"/>
  <c r="BB78" i="10" s="1"/>
  <c r="CL78" i="10" a="1"/>
  <c r="CL78" i="10" s="1"/>
  <c r="BV78" i="10" a="1"/>
  <c r="BV78" i="10" s="1"/>
  <c r="CT78" i="10" a="1"/>
  <c r="CT78" i="10" s="1"/>
  <c r="BJ78" i="10" a="1"/>
  <c r="BJ78" i="10" s="1"/>
  <c r="CQ79" i="10" a="1"/>
  <c r="CQ79" i="10" s="1"/>
  <c r="BG79" i="10" a="1"/>
  <c r="BG79" i="10" s="1"/>
  <c r="BS79" i="10" a="1"/>
  <c r="BS79" i="10" s="1"/>
  <c r="CN80" i="10" a="1"/>
  <c r="CN80" i="10" s="1"/>
  <c r="BP80" i="10" a="1"/>
  <c r="BP80" i="10" s="1"/>
  <c r="BD80" i="10" a="1"/>
  <c r="BD80" i="10" s="1"/>
  <c r="BA81" i="10" a="1"/>
  <c r="BA81" i="10" s="1"/>
  <c r="CK81" i="10" a="1"/>
  <c r="CK81" i="10" s="1"/>
  <c r="BM81" i="10" a="1"/>
  <c r="BM81" i="10" s="1"/>
  <c r="BI81" i="10" a="1"/>
  <c r="BI81" i="10" s="1"/>
  <c r="CS81" i="10" a="1"/>
  <c r="CS81" i="10" s="1"/>
  <c r="BU81" i="10" a="1"/>
  <c r="BU81" i="10" s="1"/>
  <c r="BR82" i="10" a="1"/>
  <c r="BR82" i="10" s="1"/>
  <c r="BF82" i="10" a="1"/>
  <c r="BF82" i="10" s="1"/>
  <c r="CP82" i="10" a="1"/>
  <c r="CP82" i="10" s="1"/>
  <c r="BO83" i="10" a="1"/>
  <c r="BO83" i="10" s="1"/>
  <c r="BC83" i="10" a="1"/>
  <c r="BC83" i="10" s="1"/>
  <c r="CM83" i="10" a="1"/>
  <c r="CM83" i="10" s="1"/>
  <c r="BW83" i="10" a="1"/>
  <c r="BW83" i="10" s="1"/>
  <c r="BK83" i="10" a="1"/>
  <c r="BK83" i="10" s="1"/>
  <c r="CU83" i="10" a="1"/>
  <c r="CU83" i="10" s="1"/>
  <c r="CR84" i="10" a="1"/>
  <c r="CR84" i="10" s="1"/>
  <c r="BH84" i="10" a="1"/>
  <c r="BH84" i="10" s="1"/>
  <c r="BT84" i="10" a="1"/>
  <c r="BT84" i="10" s="1"/>
  <c r="CO85" i="10" a="1"/>
  <c r="CO85" i="10" s="1"/>
  <c r="BE85" i="10" a="1"/>
  <c r="BE85" i="10" s="1"/>
  <c r="BQ85" i="10" a="1"/>
  <c r="BQ85" i="10" s="1"/>
  <c r="BB87" i="10" a="1"/>
  <c r="BB87" i="10" s="1"/>
  <c r="BN87" i="10" a="1"/>
  <c r="BN87" i="10" s="1"/>
  <c r="CL87" i="10" a="1"/>
  <c r="CL87" i="10" s="1"/>
  <c r="BV87" i="10" a="1"/>
  <c r="BV87" i="10" s="1"/>
  <c r="CT87" i="10" a="1"/>
  <c r="CT87" i="10" s="1"/>
  <c r="BJ87" i="10" a="1"/>
  <c r="BJ87" i="10" s="1"/>
  <c r="CQ88" i="10" a="1"/>
  <c r="CQ88" i="10" s="1"/>
  <c r="BG88" i="10" a="1"/>
  <c r="BG88" i="10" s="1"/>
  <c r="BS88" i="10" a="1"/>
  <c r="BS88" i="10" s="1"/>
  <c r="BP89" i="10" a="1"/>
  <c r="BP89" i="10" s="1"/>
  <c r="BD89" i="10" a="1"/>
  <c r="BD89" i="10" s="1"/>
  <c r="CN89" i="10" a="1"/>
  <c r="CN89" i="10" s="1"/>
  <c r="BM90" i="10" a="1"/>
  <c r="BM90" i="10" s="1"/>
  <c r="CK90" i="10" a="1"/>
  <c r="CK90" i="10" s="1"/>
  <c r="BA90" i="10" a="1"/>
  <c r="BA90" i="10" s="1"/>
  <c r="BU90" i="10" a="1"/>
  <c r="BU90" i="10" s="1"/>
  <c r="CS90" i="10" a="1"/>
  <c r="CS90" i="10" s="1"/>
  <c r="BI90" i="10" a="1"/>
  <c r="BI90" i="10" s="1"/>
  <c r="CP91" i="10" a="1"/>
  <c r="CP91" i="10" s="1"/>
  <c r="BR91" i="10" a="1"/>
  <c r="BR91" i="10" s="1"/>
  <c r="BF91" i="10" a="1"/>
  <c r="BF91" i="10" s="1"/>
  <c r="CM92" i="10" a="1"/>
  <c r="CM92" i="10" s="1"/>
  <c r="BO92" i="10" a="1"/>
  <c r="BO92" i="10" s="1"/>
  <c r="BC92" i="10" a="1"/>
  <c r="BC92" i="10" s="1"/>
  <c r="CU92" i="10" a="1"/>
  <c r="CU92" i="10" s="1"/>
  <c r="BW92" i="10" a="1"/>
  <c r="BW92" i="10" s="1"/>
  <c r="BK92" i="10" a="1"/>
  <c r="BK92" i="10" s="1"/>
  <c r="CR93" i="10" a="1"/>
  <c r="CR93" i="10" s="1"/>
  <c r="BH93" i="10" a="1"/>
  <c r="BH93" i="10" s="1"/>
  <c r="BT93" i="10" a="1"/>
  <c r="BT93" i="10" s="1"/>
  <c r="CO94" i="10" a="1"/>
  <c r="CO94" i="10" s="1"/>
  <c r="BQ94" i="10" a="1"/>
  <c r="BQ94" i="10" s="1"/>
  <c r="BE94" i="10" a="1"/>
  <c r="BE94" i="10" s="1"/>
  <c r="BB95" i="10" a="1"/>
  <c r="BB95" i="10" s="1"/>
  <c r="CL95" i="10" a="1"/>
  <c r="CL95" i="10" s="1"/>
  <c r="BN95" i="10" a="1"/>
  <c r="BN95" i="10" s="1"/>
  <c r="BJ95" i="10" a="1"/>
  <c r="BJ95" i="10" s="1"/>
  <c r="CT95" i="10" a="1"/>
  <c r="CT95" i="10" s="1"/>
  <c r="BV95" i="10" a="1"/>
  <c r="BV95" i="10" s="1"/>
  <c r="BG96" i="10" a="1"/>
  <c r="BG96" i="10" s="1"/>
  <c r="CQ96" i="10" a="1"/>
  <c r="CQ96" i="10" s="1"/>
  <c r="BS96" i="10" a="1"/>
  <c r="BS96" i="10" s="1"/>
  <c r="BP97" i="10" a="1"/>
  <c r="BP97" i="10" s="1"/>
  <c r="BD97" i="10" a="1"/>
  <c r="BD97" i="10" s="1"/>
  <c r="CN97" i="10" a="1"/>
  <c r="CN97" i="10" s="1"/>
  <c r="BM98" i="10" a="1"/>
  <c r="BM98" i="10" s="1"/>
  <c r="BA98" i="10" a="1"/>
  <c r="BA98" i="10" s="1"/>
  <c r="CK98" i="10" a="1"/>
  <c r="CK98" i="10" s="1"/>
  <c r="BU98" i="10" a="1"/>
  <c r="BU98" i="10" s="1"/>
  <c r="BI98" i="10" a="1"/>
  <c r="BI98" i="10" s="1"/>
  <c r="CS98" i="10" a="1"/>
  <c r="CS98" i="10" s="1"/>
  <c r="CP99" i="10" a="1"/>
  <c r="CP99" i="10" s="1"/>
  <c r="BR99" i="10" a="1"/>
  <c r="BR99" i="10" s="1"/>
  <c r="BF99" i="10" a="1"/>
  <c r="BF99" i="10" s="1"/>
  <c r="CM100" i="10" a="1"/>
  <c r="CM100" i="10" s="1"/>
  <c r="BO100" i="10" a="1"/>
  <c r="BO100" i="10" s="1"/>
  <c r="BC100" i="10" a="1"/>
  <c r="BC100" i="10" s="1"/>
  <c r="CU100" i="10" a="1"/>
  <c r="CU100" i="10" s="1"/>
  <c r="BW100" i="10" a="1"/>
  <c r="BW100" i="10" s="1"/>
  <c r="BK100" i="10" a="1"/>
  <c r="BK100" i="10" s="1"/>
  <c r="BH101" i="10" a="1"/>
  <c r="BH101" i="10" s="1"/>
  <c r="CR101" i="10" a="1"/>
  <c r="CR101" i="10" s="1"/>
  <c r="BT101" i="10" a="1"/>
  <c r="BT101" i="10" s="1"/>
  <c r="BQ102" i="10" a="1"/>
  <c r="BQ102" i="10" s="1"/>
  <c r="BE102" i="10" a="1"/>
  <c r="BE102" i="10" s="1"/>
  <c r="CO102" i="10" a="1"/>
  <c r="CO102" i="10" s="1"/>
  <c r="BN103" i="10" a="1"/>
  <c r="BN103" i="10" s="1"/>
  <c r="BB103" i="10" a="1"/>
  <c r="BB103" i="10" s="1"/>
  <c r="CL103" i="10" a="1"/>
  <c r="CL103" i="10" s="1"/>
  <c r="BV103" i="10" a="1"/>
  <c r="BV103" i="10" s="1"/>
  <c r="BJ103" i="10" a="1"/>
  <c r="BJ103" i="10" s="1"/>
  <c r="CT103" i="10" a="1"/>
  <c r="CT103" i="10" s="1"/>
  <c r="CQ104" i="10" a="1"/>
  <c r="CQ104" i="10" s="1"/>
  <c r="BS104" i="10" a="1"/>
  <c r="BS104" i="10" s="1"/>
  <c r="BG104" i="10" a="1"/>
  <c r="BG104" i="10" s="1"/>
  <c r="CL43" i="10" a="1"/>
  <c r="CL43" i="10" s="1"/>
  <c r="BN43" i="10" a="1"/>
  <c r="BN43" i="10" s="1"/>
  <c r="BB43" i="10" a="1"/>
  <c r="BB43" i="10" s="1"/>
  <c r="CO30" i="10" a="1"/>
  <c r="CO30" i="10" s="1"/>
  <c r="BQ30" i="10" a="1"/>
  <c r="BQ30" i="10" s="1"/>
  <c r="BE30" i="10" a="1"/>
  <c r="BE30" i="10" s="1"/>
  <c r="CL31" i="10" a="1"/>
  <c r="CL31" i="10" s="1"/>
  <c r="BN31" i="10" a="1"/>
  <c r="BN31" i="10" s="1"/>
  <c r="BB31" i="10" a="1"/>
  <c r="BB31" i="10" s="1"/>
  <c r="CT31" i="10" a="1"/>
  <c r="CT31" i="10" s="1"/>
  <c r="BV31" i="10" a="1"/>
  <c r="BV31" i="10" s="1"/>
  <c r="BJ31" i="10" a="1"/>
  <c r="BJ31" i="10" s="1"/>
  <c r="CQ32" i="10" a="1"/>
  <c r="CQ32" i="10" s="1"/>
  <c r="BS32" i="10" a="1"/>
  <c r="BS32" i="10" s="1"/>
  <c r="BG32" i="10" a="1"/>
  <c r="BG32" i="10" s="1"/>
  <c r="CN33" i="10" a="1"/>
  <c r="CN33" i="10" s="1"/>
  <c r="BP33" i="10" a="1"/>
  <c r="BP33" i="10" s="1"/>
  <c r="BD33" i="10" a="1"/>
  <c r="BD33" i="10" s="1"/>
  <c r="CK34" i="10" a="1"/>
  <c r="CK34" i="10" s="1"/>
  <c r="BM34" i="10" a="1"/>
  <c r="BM34" i="10" s="1"/>
  <c r="BA34" i="10" a="1"/>
  <c r="BA34" i="10" s="1"/>
  <c r="CS34" i="10" a="1"/>
  <c r="CS34" i="10" s="1"/>
  <c r="BU34" i="10" a="1"/>
  <c r="BU34" i="10" s="1"/>
  <c r="BI34" i="10" a="1"/>
  <c r="BI34" i="10" s="1"/>
  <c r="BF35" i="10" a="1"/>
  <c r="BF35" i="10" s="1"/>
  <c r="CP35" i="10" a="1"/>
  <c r="CP35" i="10" s="1"/>
  <c r="BR35" i="10" a="1"/>
  <c r="BR35" i="10" s="1"/>
  <c r="BO36" i="10" a="1"/>
  <c r="BO36" i="10" s="1"/>
  <c r="BC36" i="10" a="1"/>
  <c r="BC36" i="10" s="1"/>
  <c r="CM36" i="10" a="1"/>
  <c r="CM36" i="10" s="1"/>
  <c r="BW36" i="10" a="1"/>
  <c r="BW36" i="10" s="1"/>
  <c r="BK36" i="10" a="1"/>
  <c r="BK36" i="10" s="1"/>
  <c r="CU36" i="10" a="1"/>
  <c r="CU36" i="10" s="1"/>
  <c r="BH37" i="10" a="1"/>
  <c r="BH37" i="10" s="1"/>
  <c r="CR37" i="10" a="1"/>
  <c r="CR37" i="10" s="1"/>
  <c r="BT37" i="10" a="1"/>
  <c r="BT37" i="10" s="1"/>
  <c r="BQ38" i="10" a="1"/>
  <c r="BQ38" i="10" s="1"/>
  <c r="BE38" i="10" a="1"/>
  <c r="BE38" i="10" s="1"/>
  <c r="CO38" i="10" a="1"/>
  <c r="CO38" i="10" s="1"/>
  <c r="BN39" i="10" a="1"/>
  <c r="BN39" i="10" s="1"/>
  <c r="BB39" i="10" a="1"/>
  <c r="BB39" i="10" s="1"/>
  <c r="CL39" i="10" a="1"/>
  <c r="CL39" i="10" s="1"/>
  <c r="BV39" i="10" a="1"/>
  <c r="BV39" i="10" s="1"/>
  <c r="BJ39" i="10" a="1"/>
  <c r="BJ39" i="10" s="1"/>
  <c r="CT39" i="10" a="1"/>
  <c r="CT39" i="10" s="1"/>
  <c r="CQ40" i="10" a="1"/>
  <c r="CQ40" i="10" s="1"/>
  <c r="BS40" i="10" a="1"/>
  <c r="BS40" i="10" s="1"/>
  <c r="BG40" i="10" a="1"/>
  <c r="BG40" i="10" s="1"/>
  <c r="BP41" i="10" a="1"/>
  <c r="BP41" i="10" s="1"/>
  <c r="BD41" i="10" a="1"/>
  <c r="BD41" i="10" s="1"/>
  <c r="CN41" i="10" a="1"/>
  <c r="CN41" i="10" s="1"/>
  <c r="CK42" i="10" a="1"/>
  <c r="CK42" i="10" s="1"/>
  <c r="BM42" i="10" a="1"/>
  <c r="BM42" i="10" s="1"/>
  <c r="BA42" i="10" a="1"/>
  <c r="BA42" i="10" s="1"/>
  <c r="CS42" i="10" a="1"/>
  <c r="CS42" i="10" s="1"/>
  <c r="BU42" i="10" a="1"/>
  <c r="BU42" i="10" s="1"/>
  <c r="BI42" i="10" a="1"/>
  <c r="BI42" i="10" s="1"/>
  <c r="CP43" i="10" a="1"/>
  <c r="CP43" i="10" s="1"/>
  <c r="BR43" i="10" a="1"/>
  <c r="BR43" i="10" s="1"/>
  <c r="BF43" i="10" a="1"/>
  <c r="BF43" i="10" s="1"/>
  <c r="CM44" i="10" a="1"/>
  <c r="CM44" i="10" s="1"/>
  <c r="BO44" i="10" a="1"/>
  <c r="BO44" i="10" s="1"/>
  <c r="BC44" i="10" a="1"/>
  <c r="BC44" i="10" s="1"/>
  <c r="CU44" i="10" a="1"/>
  <c r="CU44" i="10" s="1"/>
  <c r="BW44" i="10" a="1"/>
  <c r="BW44" i="10" s="1"/>
  <c r="BK44" i="10" a="1"/>
  <c r="BK44" i="10" s="1"/>
  <c r="CR45" i="10" a="1"/>
  <c r="CR45" i="10" s="1"/>
  <c r="BH45" i="10" a="1"/>
  <c r="BH45" i="10" s="1"/>
  <c r="BT45" i="10" a="1"/>
  <c r="BT45" i="10" s="1"/>
  <c r="CO46" i="10" a="1"/>
  <c r="CO46" i="10" s="1"/>
  <c r="BQ46" i="10" a="1"/>
  <c r="BQ46" i="10" s="1"/>
  <c r="BE46" i="10" a="1"/>
  <c r="BE46" i="10" s="1"/>
  <c r="BB47" i="10" a="1"/>
  <c r="BB47" i="10" s="1"/>
  <c r="BN47" i="10" a="1"/>
  <c r="BN47" i="10" s="1"/>
  <c r="CL47" i="10" a="1"/>
  <c r="CL47" i="10" s="1"/>
  <c r="BJ47" i="10" a="1"/>
  <c r="BJ47" i="10" s="1"/>
  <c r="BV47" i="10" a="1"/>
  <c r="BV47" i="10" s="1"/>
  <c r="CT47" i="10" a="1"/>
  <c r="CT47" i="10" s="1"/>
  <c r="BS49" i="10" a="1"/>
  <c r="BS49" i="10" s="1"/>
  <c r="BG49" i="10" a="1"/>
  <c r="BG49" i="10" s="1"/>
  <c r="BP50" i="10" a="1"/>
  <c r="BP50" i="10" s="1"/>
  <c r="BD50" i="10" a="1"/>
  <c r="BD50" i="10" s="1"/>
  <c r="BM51" i="10" a="1"/>
  <c r="BM51" i="10" s="1"/>
  <c r="BA51" i="10" a="1"/>
  <c r="BA51" i="10" s="1"/>
  <c r="BU51" i="10" a="1"/>
  <c r="BU51" i="10" s="1"/>
  <c r="BI51" i="10" a="1"/>
  <c r="BI51" i="10" s="1"/>
  <c r="BR52" i="10" a="1"/>
  <c r="BR52" i="10" s="1"/>
  <c r="BF52" i="10" a="1"/>
  <c r="BF52" i="10" s="1"/>
  <c r="BO53" i="10" a="1"/>
  <c r="BO53" i="10" s="1"/>
  <c r="BC53" i="10" a="1"/>
  <c r="BC53" i="10" s="1"/>
  <c r="BW53" i="10" a="1"/>
  <c r="BW53" i="10" s="1"/>
  <c r="BK53" i="10" a="1"/>
  <c r="BK53" i="10" s="1"/>
  <c r="BH54" i="10" a="1"/>
  <c r="BH54" i="10" s="1"/>
  <c r="BT54" i="10" a="1"/>
  <c r="BT54" i="10" s="1"/>
  <c r="BQ55" i="10" a="1"/>
  <c r="BQ55" i="10" s="1"/>
  <c r="BE55" i="10" a="1"/>
  <c r="BE55" i="10" s="1"/>
  <c r="BB56" i="10" a="1"/>
  <c r="BB56" i="10" s="1"/>
  <c r="BN56" i="10" a="1"/>
  <c r="BN56" i="10" s="1"/>
  <c r="BJ56" i="10" a="1"/>
  <c r="BJ56" i="10" s="1"/>
  <c r="BV56" i="10" a="1"/>
  <c r="BV56" i="10" s="1"/>
  <c r="BS57" i="10" a="1"/>
  <c r="BS57" i="10" s="1"/>
  <c r="BG57" i="10" a="1"/>
  <c r="BG57" i="10" s="1"/>
  <c r="BP58" i="10" a="1"/>
  <c r="BP58" i="10" s="1"/>
  <c r="BD58" i="10" a="1"/>
  <c r="BD58" i="10" s="1"/>
  <c r="BM59" i="10" a="1"/>
  <c r="BM59" i="10" s="1"/>
  <c r="BA59" i="10" a="1"/>
  <c r="BA59" i="10" s="1"/>
  <c r="BU59" i="10" a="1"/>
  <c r="BU59" i="10" s="1"/>
  <c r="BI59" i="10" a="1"/>
  <c r="BI59" i="10" s="1"/>
  <c r="BR60" i="10" a="1"/>
  <c r="BR60" i="10" s="1"/>
  <c r="BF60" i="10" a="1"/>
  <c r="BF60" i="10" s="1"/>
  <c r="BC61" i="10" a="1"/>
  <c r="BC61" i="10" s="1"/>
  <c r="BO61" i="10" a="1"/>
  <c r="BO61" i="10" s="1"/>
  <c r="BW61" i="10" a="1"/>
  <c r="BW61" i="10" s="1"/>
  <c r="BK61" i="10" a="1"/>
  <c r="BK61" i="10" s="1"/>
  <c r="BT62" i="10" a="1"/>
  <c r="BT62" i="10" s="1"/>
  <c r="BH62" i="10" a="1"/>
  <c r="BH62" i="10" s="1"/>
  <c r="BQ63" i="10" a="1"/>
  <c r="BQ63" i="10" s="1"/>
  <c r="BE63" i="10" a="1"/>
  <c r="BE63" i="10" s="1"/>
  <c r="BN64" i="10" a="1"/>
  <c r="BN64" i="10" s="1"/>
  <c r="BB64" i="10" a="1"/>
  <c r="BB64" i="10" s="1"/>
  <c r="BV64" i="10" a="1"/>
  <c r="BV64" i="10" s="1"/>
  <c r="BJ64" i="10" a="1"/>
  <c r="BJ64" i="10" s="1"/>
  <c r="BS65" i="10" a="1"/>
  <c r="BS65" i="10" s="1"/>
  <c r="BG65" i="10" a="1"/>
  <c r="BG65" i="10" s="1"/>
  <c r="BD66" i="10" a="1"/>
  <c r="BD66" i="10" s="1"/>
  <c r="BP66" i="10" a="1"/>
  <c r="BP66" i="10" s="1"/>
  <c r="CK68" i="10" a="1"/>
  <c r="CK68" i="10" s="1"/>
  <c r="BA68" i="10" a="1"/>
  <c r="BA68" i="10" s="1"/>
  <c r="BM68" i="10" a="1"/>
  <c r="BM68" i="10" s="1"/>
  <c r="CS68" i="10" a="1"/>
  <c r="CS68" i="10" s="1"/>
  <c r="BU68" i="10" a="1"/>
  <c r="BU68" i="10" s="1"/>
  <c r="BI68" i="10" a="1"/>
  <c r="BI68" i="10" s="1"/>
  <c r="CP69" i="10" a="1"/>
  <c r="CP69" i="10" s="1"/>
  <c r="BR69" i="10" a="1"/>
  <c r="BR69" i="10" s="1"/>
  <c r="BF69" i="10" a="1"/>
  <c r="BF69" i="10" s="1"/>
  <c r="CM70" i="10" a="1"/>
  <c r="CM70" i="10" s="1"/>
  <c r="BO70" i="10" a="1"/>
  <c r="BO70" i="10" s="1"/>
  <c r="BC70" i="10" a="1"/>
  <c r="BC70" i="10" s="1"/>
  <c r="BK70" i="10" a="1"/>
  <c r="BK70" i="10" s="1"/>
  <c r="CU70" i="10" a="1"/>
  <c r="CU70" i="10" s="1"/>
  <c r="BW70" i="10" a="1"/>
  <c r="BW70" i="10" s="1"/>
  <c r="BH71" i="10" a="1"/>
  <c r="BH71" i="10" s="1"/>
  <c r="CR71" i="10" a="1"/>
  <c r="CR71" i="10" s="1"/>
  <c r="BT71" i="10" a="1"/>
  <c r="BT71" i="10" s="1"/>
  <c r="CO72" i="10" a="1"/>
  <c r="CO72" i="10" s="1"/>
  <c r="BQ72" i="10" a="1"/>
  <c r="BQ72" i="10" s="1"/>
  <c r="BE72" i="10" a="1"/>
  <c r="BE72" i="10" s="1"/>
  <c r="BB73" i="10" a="1"/>
  <c r="BB73" i="10" s="1"/>
  <c r="CL73" i="10" a="1"/>
  <c r="CL73" i="10" s="1"/>
  <c r="BN73" i="10" a="1"/>
  <c r="BN73" i="10" s="1"/>
  <c r="BV73" i="10" a="1"/>
  <c r="BV73" i="10" s="1"/>
  <c r="BJ73" i="10" a="1"/>
  <c r="BJ73" i="10" s="1"/>
  <c r="CT73" i="10" a="1"/>
  <c r="CT73" i="10" s="1"/>
  <c r="CQ74" i="10" a="1"/>
  <c r="CQ74" i="10" s="1"/>
  <c r="BS74" i="10" a="1"/>
  <c r="BS74" i="10" s="1"/>
  <c r="BG74" i="10" a="1"/>
  <c r="BG74" i="10" s="1"/>
  <c r="BD75" i="10" a="1"/>
  <c r="BD75" i="10" s="1"/>
  <c r="BP75" i="10" a="1"/>
  <c r="BP75" i="10" s="1"/>
  <c r="CN75" i="10" a="1"/>
  <c r="CN75" i="10" s="1"/>
  <c r="BM76" i="10" a="1"/>
  <c r="BM76" i="10" s="1"/>
  <c r="BA76" i="10" a="1"/>
  <c r="BA76" i="10" s="1"/>
  <c r="CK76" i="10" a="1"/>
  <c r="CK76" i="10" s="1"/>
  <c r="BU76" i="10" a="1"/>
  <c r="BU76" i="10" s="1"/>
  <c r="CS76" i="10" a="1"/>
  <c r="CS76" i="10" s="1"/>
  <c r="BI76" i="10" a="1"/>
  <c r="BI76" i="10" s="1"/>
  <c r="BR77" i="10" a="1"/>
  <c r="BR77" i="10" s="1"/>
  <c r="BF77" i="10" a="1"/>
  <c r="BF77" i="10" s="1"/>
  <c r="CP77" i="10" a="1"/>
  <c r="CP77" i="10" s="1"/>
  <c r="CM78" i="10" a="1"/>
  <c r="CM78" i="10" s="1"/>
  <c r="BC78" i="10" a="1"/>
  <c r="BC78" i="10" s="1"/>
  <c r="BO78" i="10" a="1"/>
  <c r="BO78" i="10" s="1"/>
  <c r="CU78" i="10" a="1"/>
  <c r="CU78" i="10" s="1"/>
  <c r="BW78" i="10" a="1"/>
  <c r="BW78" i="10" s="1"/>
  <c r="BK78" i="10" a="1"/>
  <c r="BK78" i="10" s="1"/>
  <c r="BH79" i="10" a="1"/>
  <c r="BH79" i="10" s="1"/>
  <c r="BT79" i="10" a="1"/>
  <c r="BT79" i="10" s="1"/>
  <c r="CR79" i="10" a="1"/>
  <c r="CR79" i="10" s="1"/>
  <c r="BQ80" i="10" a="1"/>
  <c r="BQ80" i="10" s="1"/>
  <c r="BE80" i="10" a="1"/>
  <c r="BE80" i="10" s="1"/>
  <c r="CO80" i="10" a="1"/>
  <c r="CO80" i="10" s="1"/>
  <c r="BN81" i="10" a="1"/>
  <c r="BN81" i="10" s="1"/>
  <c r="BB81" i="10" a="1"/>
  <c r="BB81" i="10" s="1"/>
  <c r="CL81" i="10" a="1"/>
  <c r="CL81" i="10" s="1"/>
  <c r="BV81" i="10" a="1"/>
  <c r="BV81" i="10" s="1"/>
  <c r="BJ81" i="10" a="1"/>
  <c r="BJ81" i="10" s="1"/>
  <c r="CT81" i="10" a="1"/>
  <c r="CT81" i="10" s="1"/>
  <c r="CQ82" i="10" a="1"/>
  <c r="CQ82" i="10" s="1"/>
  <c r="BS82" i="10" a="1"/>
  <c r="BS82" i="10" s="1"/>
  <c r="BG82" i="10" a="1"/>
  <c r="BG82" i="10" s="1"/>
  <c r="CN83" i="10" a="1"/>
  <c r="CN83" i="10" s="1"/>
  <c r="BP83" i="10" a="1"/>
  <c r="BP83" i="10" s="1"/>
  <c r="BD83" i="10" a="1"/>
  <c r="BD83" i="10" s="1"/>
  <c r="BA84" i="10" a="1"/>
  <c r="BA84" i="10" s="1"/>
  <c r="CK84" i="10" a="1"/>
  <c r="CK84" i="10" s="1"/>
  <c r="BM84" i="10" a="1"/>
  <c r="BM84" i="10" s="1"/>
  <c r="CS84" i="10" a="1"/>
  <c r="CS84" i="10" s="1"/>
  <c r="BI84" i="10" a="1"/>
  <c r="BI84" i="10" s="1"/>
  <c r="BU84" i="10" a="1"/>
  <c r="BU84" i="10" s="1"/>
  <c r="BR85" i="10" a="1"/>
  <c r="BR85" i="10" s="1"/>
  <c r="BF85" i="10" a="1"/>
  <c r="BF85" i="10" s="1"/>
  <c r="CP85" i="10" a="1"/>
  <c r="CP85" i="10" s="1"/>
  <c r="BO87" i="10" a="1"/>
  <c r="BO87" i="10" s="1"/>
  <c r="BC87" i="10" a="1"/>
  <c r="BC87" i="10" s="1"/>
  <c r="CM87" i="10" a="1"/>
  <c r="CM87" i="10" s="1"/>
  <c r="BK87" i="10" a="1"/>
  <c r="BK87" i="10" s="1"/>
  <c r="BW87" i="10" a="1"/>
  <c r="BW87" i="10" s="1"/>
  <c r="CU87" i="10" a="1"/>
  <c r="CU87" i="10" s="1"/>
  <c r="BT88" i="10" a="1"/>
  <c r="BT88" i="10" s="1"/>
  <c r="BH88" i="10" a="1"/>
  <c r="BH88" i="10" s="1"/>
  <c r="CR88" i="10" a="1"/>
  <c r="CR88" i="10" s="1"/>
  <c r="CO89" i="10" a="1"/>
  <c r="CO89" i="10" s="1"/>
  <c r="BQ89" i="10" a="1"/>
  <c r="BQ89" i="10" s="1"/>
  <c r="BE89" i="10" a="1"/>
  <c r="BE89" i="10" s="1"/>
  <c r="CL90" i="10" a="1"/>
  <c r="CL90" i="10" s="1"/>
  <c r="BB90" i="10" a="1"/>
  <c r="BB90" i="10" s="1"/>
  <c r="BN90" i="10" a="1"/>
  <c r="BN90" i="10" s="1"/>
  <c r="CT90" i="10" a="1"/>
  <c r="CT90" i="10" s="1"/>
  <c r="BJ90" i="10" a="1"/>
  <c r="BJ90" i="10" s="1"/>
  <c r="BV90" i="10" a="1"/>
  <c r="BV90" i="10" s="1"/>
  <c r="BG91" i="10" a="1"/>
  <c r="BG91" i="10" s="1"/>
  <c r="CQ91" i="10" a="1"/>
  <c r="CQ91" i="10" s="1"/>
  <c r="BS91" i="10" a="1"/>
  <c r="BS91" i="10" s="1"/>
  <c r="BP92" i="10" a="1"/>
  <c r="BP92" i="10" s="1"/>
  <c r="BD92" i="10" a="1"/>
  <c r="BD92" i="10" s="1"/>
  <c r="CN92" i="10" a="1"/>
  <c r="CN92" i="10" s="1"/>
  <c r="BA93" i="10" a="1"/>
  <c r="BA93" i="10" s="1"/>
  <c r="BM93" i="10" a="1"/>
  <c r="BM93" i="10" s="1"/>
  <c r="CK93" i="10" a="1"/>
  <c r="CK93" i="10" s="1"/>
  <c r="BU93" i="10" a="1"/>
  <c r="BU93" i="10" s="1"/>
  <c r="CS93" i="10" a="1"/>
  <c r="CS93" i="10" s="1"/>
  <c r="BI93" i="10" a="1"/>
  <c r="BI93" i="10" s="1"/>
  <c r="BF94" i="10" a="1"/>
  <c r="BF94" i="10" s="1"/>
  <c r="CP94" i="10" a="1"/>
  <c r="CP94" i="10" s="1"/>
  <c r="BR94" i="10" a="1"/>
  <c r="BR94" i="10" s="1"/>
  <c r="BO95" i="10" a="1"/>
  <c r="BO95" i="10" s="1"/>
  <c r="BC95" i="10" a="1"/>
  <c r="BC95" i="10" s="1"/>
  <c r="CM95" i="10" a="1"/>
  <c r="CM95" i="10" s="1"/>
  <c r="BW95" i="10" a="1"/>
  <c r="BW95" i="10" s="1"/>
  <c r="BK95" i="10" a="1"/>
  <c r="BK95" i="10" s="1"/>
  <c r="CU95" i="10" a="1"/>
  <c r="CU95" i="10" s="1"/>
  <c r="BT96" i="10" a="1"/>
  <c r="BT96" i="10" s="1"/>
  <c r="BH96" i="10" a="1"/>
  <c r="BH96" i="10" s="1"/>
  <c r="CR96" i="10" a="1"/>
  <c r="CR96" i="10" s="1"/>
  <c r="CO97" i="10" a="1"/>
  <c r="CO97" i="10" s="1"/>
  <c r="BQ97" i="10" a="1"/>
  <c r="BQ97" i="10" s="1"/>
  <c r="BE97" i="10" a="1"/>
  <c r="BE97" i="10" s="1"/>
  <c r="CL98" i="10" a="1"/>
  <c r="CL98" i="10" s="1"/>
  <c r="BN98" i="10" a="1"/>
  <c r="BN98" i="10" s="1"/>
  <c r="BB98" i="10" a="1"/>
  <c r="BB98" i="10" s="1"/>
  <c r="CT98" i="10" a="1"/>
  <c r="CT98" i="10" s="1"/>
  <c r="BV98" i="10" a="1"/>
  <c r="BV98" i="10" s="1"/>
  <c r="BJ98" i="10" a="1"/>
  <c r="BJ98" i="10" s="1"/>
  <c r="CQ99" i="10" a="1"/>
  <c r="CQ99" i="10" s="1"/>
  <c r="BG99" i="10" a="1"/>
  <c r="BG99" i="10" s="1"/>
  <c r="BS99" i="10" a="1"/>
  <c r="BS99" i="10" s="1"/>
  <c r="CN100" i="10" a="1"/>
  <c r="CN100" i="10" s="1"/>
  <c r="BD100" i="10" a="1"/>
  <c r="BD100" i="10" s="1"/>
  <c r="BP100" i="10" a="1"/>
  <c r="BP100" i="10" s="1"/>
  <c r="BM101" i="10" a="1"/>
  <c r="BM101" i="10" s="1"/>
  <c r="BA101" i="10" a="1"/>
  <c r="BA101" i="10" s="1"/>
  <c r="CK101" i="10" a="1"/>
  <c r="CK101" i="10" s="1"/>
  <c r="BU101" i="10" a="1"/>
  <c r="BU101" i="10" s="1"/>
  <c r="BI101" i="10" a="1"/>
  <c r="BI101" i="10" s="1"/>
  <c r="CS101" i="10" a="1"/>
  <c r="CS101" i="10" s="1"/>
  <c r="CP102" i="10" a="1"/>
  <c r="CP102" i="10" s="1"/>
  <c r="BR102" i="10" a="1"/>
  <c r="BR102" i="10" s="1"/>
  <c r="BF102" i="10" a="1"/>
  <c r="BF102" i="10" s="1"/>
  <c r="CM103" i="10" a="1"/>
  <c r="CM103" i="10" s="1"/>
  <c r="BO103" i="10" a="1"/>
  <c r="BO103" i="10" s="1"/>
  <c r="BC103" i="10" a="1"/>
  <c r="BC103" i="10" s="1"/>
  <c r="CU103" i="10" a="1"/>
  <c r="CU103" i="10" s="1"/>
  <c r="BW103" i="10" a="1"/>
  <c r="BW103" i="10" s="1"/>
  <c r="BK103" i="10" a="1"/>
  <c r="BK103" i="10" s="1"/>
  <c r="CR104" i="10" a="1"/>
  <c r="CR104" i="10" s="1"/>
  <c r="BT104" i="10" a="1"/>
  <c r="BT104" i="10" s="1"/>
  <c r="BH104" i="10" a="1"/>
  <c r="BH104" i="10" s="1"/>
  <c r="CK35" i="13" a="1"/>
  <c r="CK35" i="13" s="1"/>
  <c r="CX35" i="13" a="1"/>
  <c r="CX35" i="13" s="1"/>
  <c r="BK35" i="13" a="1"/>
  <c r="BK35" i="13" s="1"/>
  <c r="BX35" i="13" a="1"/>
  <c r="BX35" i="13" s="1"/>
  <c r="BE54" i="13" a="1"/>
  <c r="BE54" i="13" s="1"/>
  <c r="BR54" i="13" a="1"/>
  <c r="BR54" i="13" s="1"/>
  <c r="CE54" i="13" a="1"/>
  <c r="CE54" i="13" s="1"/>
  <c r="CR54" i="13" a="1"/>
  <c r="CR54" i="13" s="1"/>
  <c r="BM54" i="13" a="1"/>
  <c r="BM54" i="13" s="1"/>
  <c r="BZ54" i="13" a="1"/>
  <c r="BZ54" i="13" s="1"/>
  <c r="CM54" i="13" a="1"/>
  <c r="CM54" i="13" s="1"/>
  <c r="CZ54" i="13" a="1"/>
  <c r="CZ54" i="13" s="1"/>
  <c r="AI36" i="13"/>
  <c r="AI37" i="13" s="1"/>
  <c r="BJ35" i="13" a="1"/>
  <c r="BJ35" i="13" s="1"/>
  <c r="BW35" i="13" a="1"/>
  <c r="BW35" i="13" s="1"/>
  <c r="CJ35" i="13" a="1"/>
  <c r="CJ35" i="13" s="1"/>
  <c r="CW35" i="13" a="1"/>
  <c r="CW35" i="13" s="1"/>
  <c r="AE55" i="13"/>
  <c r="AE56" i="13" s="1"/>
  <c r="BF54" i="13" a="1"/>
  <c r="BF54" i="13" s="1"/>
  <c r="CS54" i="13" a="1"/>
  <c r="CS54" i="13" s="1"/>
  <c r="BS54" i="13" a="1"/>
  <c r="BS54" i="13" s="1"/>
  <c r="CF54" i="13" a="1"/>
  <c r="CF54" i="13" s="1"/>
  <c r="DA54" i="13" a="1"/>
  <c r="DA54" i="13" s="1"/>
  <c r="BN54" i="13" a="1"/>
  <c r="BN54" i="13" s="1"/>
  <c r="CA54" i="13" a="1"/>
  <c r="CA54" i="13" s="1"/>
  <c r="CN54" i="13" a="1"/>
  <c r="CN54" i="13" s="1"/>
  <c r="AH36" i="13"/>
  <c r="AH37" i="13" s="1"/>
  <c r="BI35" i="13" a="1"/>
  <c r="BI35" i="13" s="1"/>
  <c r="BV35" i="13" a="1"/>
  <c r="BV35" i="13" s="1"/>
  <c r="CI35" i="13" a="1"/>
  <c r="CI35" i="13" s="1"/>
  <c r="CV35" i="13" a="1"/>
  <c r="CV35" i="13" s="1"/>
  <c r="AF55" i="13"/>
  <c r="AF56" i="13" s="1"/>
  <c r="BT54" i="13" a="1"/>
  <c r="BT54" i="13" s="1"/>
  <c r="BG54" i="13" a="1"/>
  <c r="BG54" i="13" s="1"/>
  <c r="CG54" i="13" a="1"/>
  <c r="CG54" i="13" s="1"/>
  <c r="CT54" i="13" a="1"/>
  <c r="CT54" i="13" s="1"/>
  <c r="AN55" i="13"/>
  <c r="AN56" i="13" s="1"/>
  <c r="CB54" i="13" a="1"/>
  <c r="CB54" i="13" s="1"/>
  <c r="CO54" i="13" a="1"/>
  <c r="CO54" i="13" s="1"/>
  <c r="DB54" i="13" a="1"/>
  <c r="DB54" i="13" s="1"/>
  <c r="BO54" i="13" a="1"/>
  <c r="BO54" i="13" s="1"/>
  <c r="AC36" i="13"/>
  <c r="AC37" i="13" s="1"/>
  <c r="BD35" i="13" a="1"/>
  <c r="BD35" i="13" s="1"/>
  <c r="BQ35" i="13" a="1"/>
  <c r="BQ35" i="13" s="1"/>
  <c r="CD35" i="13" a="1"/>
  <c r="CD35" i="13" s="1"/>
  <c r="CQ35" i="13" a="1"/>
  <c r="CQ35" i="13" s="1"/>
  <c r="BH35" i="13" a="1"/>
  <c r="BH35" i="13" s="1"/>
  <c r="BU35" i="13" a="1"/>
  <c r="BU35" i="13" s="1"/>
  <c r="CH35" i="13" a="1"/>
  <c r="CH35" i="13" s="1"/>
  <c r="CU35" i="13" a="1"/>
  <c r="CU35" i="13" s="1"/>
  <c r="AG55" i="13"/>
  <c r="AG56" i="13" s="1"/>
  <c r="BU54" i="13" a="1"/>
  <c r="BU54" i="13" s="1"/>
  <c r="BH54" i="13" a="1"/>
  <c r="BH54" i="13" s="1"/>
  <c r="CH54" i="13" a="1"/>
  <c r="CH54" i="13" s="1"/>
  <c r="CU54" i="13" a="1"/>
  <c r="CU54" i="13" s="1"/>
  <c r="AN36" i="13"/>
  <c r="AN37" i="13" s="1"/>
  <c r="CO35" i="13" a="1"/>
  <c r="CO35" i="13" s="1"/>
  <c r="DB35" i="13" a="1"/>
  <c r="DB35" i="13" s="1"/>
  <c r="BO35" i="13" a="1"/>
  <c r="BO35" i="13" s="1"/>
  <c r="CB35" i="13" a="1"/>
  <c r="CB35" i="13" s="1"/>
  <c r="AF36" i="13"/>
  <c r="AF37" i="13" s="1"/>
  <c r="CG35" i="13" a="1"/>
  <c r="CG35" i="13" s="1"/>
  <c r="CT35" i="13" a="1"/>
  <c r="CT35" i="13" s="1"/>
  <c r="BG35" i="13" a="1"/>
  <c r="BG35" i="13" s="1"/>
  <c r="BT35" i="13" a="1"/>
  <c r="BT35" i="13" s="1"/>
  <c r="BV54" i="13" a="1"/>
  <c r="BV54" i="13" s="1"/>
  <c r="BI54" i="13" a="1"/>
  <c r="BI54" i="13" s="1"/>
  <c r="CI54" i="13" a="1"/>
  <c r="CI54" i="13" s="1"/>
  <c r="CV54" i="13" a="1"/>
  <c r="CV54" i="13" s="1"/>
  <c r="AM36" i="13"/>
  <c r="AM37" i="13" s="1"/>
  <c r="BN35" i="13" a="1"/>
  <c r="BN35" i="13" s="1"/>
  <c r="CA35" i="13" a="1"/>
  <c r="CA35" i="13" s="1"/>
  <c r="CN35" i="13" a="1"/>
  <c r="CN35" i="13" s="1"/>
  <c r="DA35" i="13" a="1"/>
  <c r="DA35" i="13" s="1"/>
  <c r="AE36" i="13"/>
  <c r="AE37" i="13" s="1"/>
  <c r="BF35" i="13" a="1"/>
  <c r="BF35" i="13" s="1"/>
  <c r="BS35" i="13" a="1"/>
  <c r="BS35" i="13" s="1"/>
  <c r="CF35" i="13" a="1"/>
  <c r="CF35" i="13" s="1"/>
  <c r="CS35" i="13" a="1"/>
  <c r="CS35" i="13" s="1"/>
  <c r="AI55" i="13"/>
  <c r="CW54" i="13" a="1"/>
  <c r="CW54" i="13" s="1"/>
  <c r="BJ54" i="13" a="1"/>
  <c r="BJ54" i="13" s="1"/>
  <c r="BW54" i="13" a="1"/>
  <c r="BW54" i="13" s="1"/>
  <c r="CJ54" i="13" a="1"/>
  <c r="CJ54" i="13" s="1"/>
  <c r="AL36" i="13"/>
  <c r="AL37" i="13" s="1"/>
  <c r="BM35" i="13" a="1"/>
  <c r="BM35" i="13" s="1"/>
  <c r="BZ35" i="13" a="1"/>
  <c r="BZ35" i="13" s="1"/>
  <c r="CM35" i="13" a="1"/>
  <c r="CM35" i="13" s="1"/>
  <c r="CZ35" i="13" a="1"/>
  <c r="CZ35" i="13" s="1"/>
  <c r="AD36" i="13"/>
  <c r="AD37" i="13" s="1"/>
  <c r="BE35" i="13" a="1"/>
  <c r="BE35" i="13" s="1"/>
  <c r="BR35" i="13" a="1"/>
  <c r="BR35" i="13" s="1"/>
  <c r="CE35" i="13" a="1"/>
  <c r="CE35" i="13" s="1"/>
  <c r="CR35" i="13" a="1"/>
  <c r="CR35" i="13" s="1"/>
  <c r="AJ55" i="13"/>
  <c r="AJ56" i="13" s="1"/>
  <c r="BX54" i="13" a="1"/>
  <c r="BX54" i="13" s="1"/>
  <c r="CK54" i="13" a="1"/>
  <c r="CK54" i="13" s="1"/>
  <c r="CX54" i="13" a="1"/>
  <c r="CX54" i="13" s="1"/>
  <c r="BK54" i="13" a="1"/>
  <c r="BK54" i="13" s="1"/>
  <c r="BL35" i="13" a="1"/>
  <c r="BL35" i="13" s="1"/>
  <c r="BY35" i="13" a="1"/>
  <c r="BY35" i="13" s="1"/>
  <c r="CL35" i="13" a="1"/>
  <c r="CL35" i="13" s="1"/>
  <c r="CY35" i="13" a="1"/>
  <c r="CY35" i="13" s="1"/>
  <c r="BQ54" i="13" a="1"/>
  <c r="BQ54" i="13" s="1"/>
  <c r="CD54" i="13" a="1"/>
  <c r="CD54" i="13" s="1"/>
  <c r="CQ54" i="13" a="1"/>
  <c r="CQ54" i="13" s="1"/>
  <c r="BD54" i="13" a="1"/>
  <c r="BD54" i="13" s="1"/>
  <c r="BL54" i="13" a="1"/>
  <c r="BL54" i="13" s="1"/>
  <c r="BY54" i="13" a="1"/>
  <c r="BY54" i="13" s="1"/>
  <c r="CL54" i="13" a="1"/>
  <c r="CL54" i="13" s="1"/>
  <c r="CY54" i="13" a="1"/>
  <c r="CY54" i="13" s="1"/>
  <c r="BB151" i="13" a="1"/>
  <c r="BB151" i="13" s="1"/>
  <c r="AZ151" i="13" a="1"/>
  <c r="AZ151" i="13" s="1"/>
  <c r="BA151" i="13" a="1"/>
  <c r="BA151" i="13" s="1"/>
  <c r="BC151" i="13" a="1"/>
  <c r="BC151" i="13" s="1"/>
  <c r="CA337" i="13" a="1"/>
  <c r="CA337" i="13" s="1"/>
  <c r="BW336" i="13" a="1"/>
  <c r="BW336" i="13" s="1"/>
  <c r="CC336" i="13" s="1"/>
  <c r="BW337" i="13" a="1"/>
  <c r="BW337" i="13" s="1"/>
  <c r="BW335" i="13" a="1"/>
  <c r="BW335" i="13" s="1"/>
  <c r="BS338" i="13" a="1"/>
  <c r="BS338" i="13" s="1"/>
  <c r="BM337" i="13" a="1"/>
  <c r="BM337" i="13" s="1"/>
  <c r="BM335" i="13" a="1"/>
  <c r="BM335" i="13" s="1"/>
  <c r="BE334" i="13" a="1"/>
  <c r="BE334" i="13" s="1"/>
  <c r="BD334" i="13" a="1"/>
  <c r="BD334" i="13" s="1"/>
  <c r="BZ337" i="13" a="1"/>
  <c r="BZ337" i="13" s="1"/>
  <c r="BZ335" i="13" a="1"/>
  <c r="BZ335" i="13" s="1"/>
  <c r="BR334" i="13" a="1"/>
  <c r="BR334" i="13" s="1"/>
  <c r="BQ334" i="13" a="1"/>
  <c r="BQ334" i="13" s="1"/>
  <c r="BC337" i="13" a="1"/>
  <c r="BC337" i="13" s="1"/>
  <c r="BC338" i="13" a="1"/>
  <c r="BC338" i="13" s="1"/>
  <c r="BC336" i="13" a="1"/>
  <c r="BC336" i="13" s="1"/>
  <c r="BA335" i="13" a="1"/>
  <c r="BA335" i="13" s="1"/>
  <c r="BA337" i="13" a="1"/>
  <c r="BA337" i="13" s="1"/>
  <c r="BA336" i="13" a="1"/>
  <c r="BA336" i="13" s="1"/>
  <c r="BA338" i="13" a="1"/>
  <c r="BA338" i="13" s="1"/>
  <c r="BC335" i="13" a="1"/>
  <c r="BC335" i="13" s="1"/>
  <c r="BC334" i="13" a="1"/>
  <c r="BC334" i="13" s="1"/>
  <c r="BA334" i="13" a="1"/>
  <c r="BA334" i="13" s="1"/>
  <c r="BJ336" i="13" a="1"/>
  <c r="BJ336" i="13" s="1"/>
  <c r="BP336" i="13" s="1"/>
  <c r="BJ337" i="13" a="1"/>
  <c r="BJ337" i="13" s="1"/>
  <c r="BJ335" i="13" a="1"/>
  <c r="BJ335" i="13" s="1"/>
  <c r="BB335" i="13" a="1"/>
  <c r="BB335" i="13" s="1"/>
  <c r="BB337" i="13" a="1"/>
  <c r="BB337" i="13" s="1"/>
  <c r="BB338" i="13" a="1"/>
  <c r="BB338" i="13" s="1"/>
  <c r="BB336" i="13" a="1"/>
  <c r="BB336" i="13" s="1"/>
  <c r="AZ335" i="13" a="1"/>
  <c r="AZ335" i="13" s="1"/>
  <c r="AZ337" i="13" a="1"/>
  <c r="AZ337" i="13" s="1"/>
  <c r="AZ338" i="13" a="1"/>
  <c r="AZ338" i="13" s="1"/>
  <c r="AZ336" i="13" a="1"/>
  <c r="AZ336" i="13" s="1"/>
  <c r="BB334" i="13" a="1"/>
  <c r="BB334" i="13" s="1"/>
  <c r="AZ334" i="13" a="1"/>
  <c r="AZ334" i="13" s="1"/>
  <c r="BT338" i="13" a="1"/>
  <c r="BT338" i="13" s="1"/>
  <c r="BG338" i="13" a="1"/>
  <c r="BG338" i="13" s="1"/>
  <c r="BN337" i="13" a="1"/>
  <c r="BN337" i="13" s="1"/>
  <c r="BF338" i="13" a="1"/>
  <c r="BF338" i="13" s="1"/>
  <c r="F79" i="19"/>
  <c r="J79" i="19" s="1"/>
  <c r="E79" i="19"/>
  <c r="I79" i="19" s="1"/>
  <c r="F80" i="19"/>
  <c r="J80" i="19" s="1"/>
  <c r="E80" i="19"/>
  <c r="I80" i="19" s="1"/>
  <c r="AZ29" i="10" a="1"/>
  <c r="AZ29" i="10" s="1"/>
  <c r="BA34" i="13" a="1"/>
  <c r="BA34" i="13" s="1"/>
  <c r="AZ31" i="13" a="1"/>
  <c r="AZ31" i="13" s="1"/>
  <c r="AZ33" i="13" a="1"/>
  <c r="AZ33" i="13" s="1"/>
  <c r="BC29" i="13" a="1"/>
  <c r="BC29" i="13" s="1"/>
  <c r="BC148" i="13" a="1"/>
  <c r="BC148" i="13" s="1"/>
  <c r="BA91" i="13" a="1"/>
  <c r="BA91" i="13" s="1"/>
  <c r="BA72" i="13" a="1"/>
  <c r="BA72" i="13" s="1"/>
  <c r="AZ34" i="13" a="1"/>
  <c r="AZ34" i="13" s="1"/>
  <c r="AW29" i="10" a="1"/>
  <c r="AW29" i="10" s="1"/>
  <c r="AY29" i="10" a="1"/>
  <c r="AY29" i="10" s="1"/>
  <c r="AZ91" i="13" a="1"/>
  <c r="AZ91" i="13" s="1"/>
  <c r="BC33" i="13" a="1"/>
  <c r="BC33" i="13" s="1"/>
  <c r="BC30" i="13" a="1"/>
  <c r="BC30" i="13" s="1"/>
  <c r="BC72" i="13" a="1"/>
  <c r="BC72" i="13" s="1"/>
  <c r="BA33" i="13" a="1"/>
  <c r="BA33" i="13" s="1"/>
  <c r="BA30" i="13" a="1"/>
  <c r="BA30" i="13" s="1"/>
  <c r="BC28" i="13" a="1"/>
  <c r="BC28" i="13" s="1"/>
  <c r="BA148" i="13" a="1"/>
  <c r="BA148" i="13" s="1"/>
  <c r="BC53" i="13" a="1"/>
  <c r="BC53" i="13" s="1"/>
  <c r="BC32" i="13" a="1"/>
  <c r="BC32" i="13" s="1"/>
  <c r="BA29" i="13" a="1"/>
  <c r="BA29" i="13" s="1"/>
  <c r="BC129" i="13" a="1"/>
  <c r="BC129" i="13" s="1"/>
  <c r="BA53" i="13" a="1"/>
  <c r="BA53" i="13" s="1"/>
  <c r="BA32" i="13" a="1"/>
  <c r="BA32" i="13" s="1"/>
  <c r="BA129" i="13" a="1"/>
  <c r="BA129" i="13" s="1"/>
  <c r="AZ53" i="13" a="1"/>
  <c r="AZ53" i="13" s="1"/>
  <c r="BC31" i="13" a="1"/>
  <c r="BC31" i="13" s="1"/>
  <c r="BC91" i="13" a="1"/>
  <c r="BC91" i="13" s="1"/>
  <c r="BC34" i="13" a="1"/>
  <c r="BC34" i="13" s="1"/>
  <c r="BA31" i="13" a="1"/>
  <c r="BA31" i="13" s="1"/>
  <c r="AZ29" i="13" a="1"/>
  <c r="AZ29" i="13" s="1"/>
  <c r="BB129" i="13" a="1"/>
  <c r="BB129" i="13" s="1"/>
  <c r="BB72" i="13" a="1"/>
  <c r="BB72" i="13" s="1"/>
  <c r="BB34" i="13" a="1"/>
  <c r="BB34" i="13" s="1"/>
  <c r="BB32" i="13" a="1"/>
  <c r="BB32" i="13" s="1"/>
  <c r="BB30" i="13" a="1"/>
  <c r="BB30" i="13" s="1"/>
  <c r="AZ72" i="13" a="1"/>
  <c r="AZ72" i="13" s="1"/>
  <c r="AZ32" i="13" a="1"/>
  <c r="AZ32" i="13" s="1"/>
  <c r="BB148" i="13" a="1"/>
  <c r="BB148" i="13" s="1"/>
  <c r="AZ129" i="13" a="1"/>
  <c r="AZ129" i="13" s="1"/>
  <c r="AZ30" i="13" a="1"/>
  <c r="AZ30" i="13" s="1"/>
  <c r="BB28" i="13" a="1"/>
  <c r="BB28" i="13" s="1"/>
  <c r="BB91" i="13" a="1"/>
  <c r="BB91" i="13" s="1"/>
  <c r="BB53" i="13" a="1"/>
  <c r="BB53" i="13" s="1"/>
  <c r="BB33" i="13" a="1"/>
  <c r="BB33" i="13" s="1"/>
  <c r="BB31" i="13" a="1"/>
  <c r="BB31" i="13" s="1"/>
  <c r="AZ148" i="13" a="1"/>
  <c r="AZ148" i="13" s="1"/>
  <c r="BB29" i="13" a="1"/>
  <c r="BB29" i="13" s="1"/>
  <c r="AM55" i="13"/>
  <c r="AD55" i="13"/>
  <c r="AL55" i="13"/>
  <c r="AH55" i="13"/>
  <c r="AC55" i="13"/>
  <c r="AK55" i="13"/>
  <c r="AJ36" i="13"/>
  <c r="AG36" i="13"/>
  <c r="AK36" i="13"/>
  <c r="BB92" i="13" a="1"/>
  <c r="BB92" i="13" s="1"/>
  <c r="AZ92" i="13" a="1"/>
  <c r="AZ92" i="13" s="1"/>
  <c r="BC130" i="13" a="1"/>
  <c r="BC130" i="13" s="1"/>
  <c r="BB130" i="13" a="1"/>
  <c r="BB130" i="13" s="1"/>
  <c r="K132" i="13"/>
  <c r="BA92" i="13" a="1"/>
  <c r="BA92" i="13" s="1"/>
  <c r="AZ130" i="13" a="1"/>
  <c r="AZ130" i="13" s="1"/>
  <c r="O131" i="13"/>
  <c r="O132" i="13" s="1"/>
  <c r="O133" i="13" s="1"/>
  <c r="O134" i="13" s="1"/>
  <c r="O135" i="13" s="1"/>
  <c r="O136" i="13" s="1"/>
  <c r="O137" i="13" s="1"/>
  <c r="O138" i="13" s="1"/>
  <c r="O139" i="13" s="1"/>
  <c r="O140" i="13" s="1"/>
  <c r="O141" i="13" s="1"/>
  <c r="O142" i="13" s="1"/>
  <c r="O143" i="13" s="1"/>
  <c r="O144" i="13" s="1"/>
  <c r="O145" i="13" s="1"/>
  <c r="O146" i="13" s="1"/>
  <c r="O147" i="13" s="1"/>
  <c r="BA130" i="13" a="1"/>
  <c r="BA130" i="13" s="1"/>
  <c r="K94" i="13"/>
  <c r="N93" i="13"/>
  <c r="N94" i="13" s="1"/>
  <c r="N95" i="13" s="1"/>
  <c r="N96" i="13" s="1"/>
  <c r="N97" i="13" s="1"/>
  <c r="N98" i="13" s="1"/>
  <c r="N99" i="13" s="1"/>
  <c r="N100" i="13" s="1"/>
  <c r="N101" i="13" s="1"/>
  <c r="N102" i="13" s="1"/>
  <c r="N103" i="13" s="1"/>
  <c r="N104" i="13" s="1"/>
  <c r="N105" i="13" s="1"/>
  <c r="N106" i="13" s="1"/>
  <c r="N107" i="13" s="1"/>
  <c r="N108" i="13" s="1"/>
  <c r="N109" i="13" s="1"/>
  <c r="O93" i="13"/>
  <c r="O94" i="13" s="1"/>
  <c r="O95" i="13" s="1"/>
  <c r="O96" i="13" s="1"/>
  <c r="O97" i="13" s="1"/>
  <c r="O98" i="13" s="1"/>
  <c r="O99" i="13" s="1"/>
  <c r="O100" i="13" s="1"/>
  <c r="O101" i="13" s="1"/>
  <c r="O102" i="13" s="1"/>
  <c r="O103" i="13" s="1"/>
  <c r="O104" i="13" s="1"/>
  <c r="O105" i="13" s="1"/>
  <c r="O106" i="13" s="1"/>
  <c r="O107" i="13" s="1"/>
  <c r="O108" i="13" s="1"/>
  <c r="O109" i="13" s="1"/>
  <c r="BC73" i="13" a="1"/>
  <c r="BC73" i="13" s="1"/>
  <c r="BC92" i="13" a="1"/>
  <c r="BC92" i="13" s="1"/>
  <c r="BB73" i="13" a="1"/>
  <c r="BB73" i="13" s="1"/>
  <c r="K75" i="13"/>
  <c r="BA73" i="13" a="1"/>
  <c r="BA73" i="13" s="1"/>
  <c r="AZ73" i="13" a="1"/>
  <c r="AZ73" i="13" s="1"/>
  <c r="AZ54" i="13" a="1"/>
  <c r="AZ54" i="13" s="1"/>
  <c r="O74" i="13"/>
  <c r="O75" i="13" s="1"/>
  <c r="O76" i="13" s="1"/>
  <c r="O77" i="13" s="1"/>
  <c r="O78" i="13" s="1"/>
  <c r="O79" i="13" s="1"/>
  <c r="O80" i="13" s="1"/>
  <c r="O81" i="13" s="1"/>
  <c r="O82" i="13" s="1"/>
  <c r="O83" i="13" s="1"/>
  <c r="O84" i="13" s="1"/>
  <c r="O85" i="13" s="1"/>
  <c r="O86" i="13" s="1"/>
  <c r="O87" i="13" s="1"/>
  <c r="O88" i="13" s="1"/>
  <c r="O89" i="13" s="1"/>
  <c r="O90" i="13" s="1"/>
  <c r="K56" i="13"/>
  <c r="BC54" i="13" a="1"/>
  <c r="BC54" i="13" s="1"/>
  <c r="BB54" i="13" a="1"/>
  <c r="BB54" i="13" s="1"/>
  <c r="O55" i="13"/>
  <c r="O56" i="13" s="1"/>
  <c r="O57" i="13" s="1"/>
  <c r="O58" i="13" s="1"/>
  <c r="O59" i="13" s="1"/>
  <c r="O60" i="13" s="1"/>
  <c r="O61" i="13" s="1"/>
  <c r="O62" i="13" s="1"/>
  <c r="O63" i="13" s="1"/>
  <c r="O64" i="13" s="1"/>
  <c r="O65" i="13" s="1"/>
  <c r="O66" i="13" s="1"/>
  <c r="O67" i="13" s="1"/>
  <c r="O68" i="13" s="1"/>
  <c r="O69" i="13" s="1"/>
  <c r="O70" i="13" s="1"/>
  <c r="O71" i="13" s="1"/>
  <c r="BA54" i="13" a="1"/>
  <c r="BA54" i="13" s="1"/>
  <c r="K37" i="13"/>
  <c r="AZ35" i="13" a="1"/>
  <c r="AZ35" i="13" s="1"/>
  <c r="S36" i="13"/>
  <c r="S37" i="13" s="1"/>
  <c r="S38" i="13" s="1"/>
  <c r="S39" i="13" s="1"/>
  <c r="S40" i="13" s="1"/>
  <c r="S41" i="13" s="1"/>
  <c r="S42" i="13" s="1"/>
  <c r="S43" i="13" s="1"/>
  <c r="S44" i="13" s="1"/>
  <c r="S45" i="13" s="1"/>
  <c r="S46" i="13" s="1"/>
  <c r="S47" i="13" s="1"/>
  <c r="S48" i="13" s="1"/>
  <c r="S49" i="13" s="1"/>
  <c r="S50" i="13" s="1"/>
  <c r="S51" i="13" s="1"/>
  <c r="S52" i="13" s="1"/>
  <c r="BC35" i="13" a="1"/>
  <c r="BC35" i="13" s="1"/>
  <c r="BB35" i="13" a="1"/>
  <c r="BB35" i="13" s="1"/>
  <c r="BA35" i="13" a="1"/>
  <c r="BA35" i="13" s="1"/>
  <c r="CC174" i="13" l="1"/>
  <c r="CC309" i="13"/>
  <c r="CC301" i="13"/>
  <c r="CC298" i="13"/>
  <c r="BP306" i="13"/>
  <c r="BX293" i="10"/>
  <c r="I293" i="10" s="1"/>
  <c r="CC295" i="13"/>
  <c r="BP302" i="13"/>
  <c r="BP305" i="13"/>
  <c r="BP293" i="13"/>
  <c r="BX298" i="10"/>
  <c r="I298" i="10" s="1"/>
  <c r="BX301" i="10"/>
  <c r="I301" i="10" s="1"/>
  <c r="BX285" i="10"/>
  <c r="I285" i="10" s="1"/>
  <c r="BX294" i="10"/>
  <c r="I294" i="10" s="1"/>
  <c r="BX297" i="10"/>
  <c r="I297" i="10" s="1"/>
  <c r="CC119" i="13"/>
  <c r="DC122" i="13"/>
  <c r="CC127" i="13"/>
  <c r="BL293" i="10"/>
  <c r="H293" i="10" s="1"/>
  <c r="BL295" i="10"/>
  <c r="H295" i="10" s="1"/>
  <c r="BP125" i="13"/>
  <c r="BX286" i="10"/>
  <c r="I286" i="10" s="1"/>
  <c r="BX295" i="10"/>
  <c r="I295" i="10" s="1"/>
  <c r="BL287" i="10"/>
  <c r="H287" i="10" s="1"/>
  <c r="BL301" i="10"/>
  <c r="H301" i="10" s="1"/>
  <c r="CC115" i="13"/>
  <c r="BP121" i="13"/>
  <c r="BX300" i="10"/>
  <c r="I300" i="10" s="1"/>
  <c r="BL296" i="10"/>
  <c r="H296" i="10" s="1"/>
  <c r="BL286" i="10"/>
  <c r="H286" i="10" s="1"/>
  <c r="BL288" i="10"/>
  <c r="H288" i="10" s="1"/>
  <c r="BL284" i="10"/>
  <c r="H284" i="10" s="1"/>
  <c r="BL292" i="10"/>
  <c r="H292" i="10" s="1"/>
  <c r="BL289" i="10"/>
  <c r="H289" i="10" s="1"/>
  <c r="BP110" i="13"/>
  <c r="BX299" i="10"/>
  <c r="I299" i="10" s="1"/>
  <c r="BX291" i="10"/>
  <c r="I291" i="10" s="1"/>
  <c r="BL290" i="10"/>
  <c r="H290" i="10" s="1"/>
  <c r="BL298" i="10"/>
  <c r="H298" i="10" s="1"/>
  <c r="BL283" i="10"/>
  <c r="H283" i="10" s="1"/>
  <c r="BX290" i="10"/>
  <c r="I290" i="10" s="1"/>
  <c r="BX288" i="10"/>
  <c r="I288" i="10" s="1"/>
  <c r="BL299" i="10"/>
  <c r="H299" i="10" s="1"/>
  <c r="BL294" i="10"/>
  <c r="H294" i="10" s="1"/>
  <c r="BX289" i="10"/>
  <c r="I289" i="10" s="1"/>
  <c r="BX292" i="10"/>
  <c r="I292" i="10" s="1"/>
  <c r="BL300" i="10"/>
  <c r="H300" i="10" s="1"/>
  <c r="BL297" i="10"/>
  <c r="H297" i="10" s="1"/>
  <c r="BX287" i="10"/>
  <c r="I287" i="10" s="1"/>
  <c r="BX284" i="10"/>
  <c r="I284" i="10" s="1"/>
  <c r="BX296" i="10"/>
  <c r="I296" i="10" s="1"/>
  <c r="BL291" i="10"/>
  <c r="H291" i="10" s="1"/>
  <c r="BL285" i="10"/>
  <c r="H285" i="10" s="1"/>
  <c r="I283" i="10"/>
  <c r="CC110" i="13"/>
  <c r="CC304" i="13"/>
  <c r="BP53" i="13"/>
  <c r="BP115" i="13"/>
  <c r="BP292" i="13"/>
  <c r="BP119" i="13"/>
  <c r="BP122" i="13"/>
  <c r="DC120" i="13"/>
  <c r="BP120" i="13"/>
  <c r="BP124" i="13"/>
  <c r="CC117" i="13"/>
  <c r="CC113" i="13"/>
  <c r="DC110" i="13"/>
  <c r="H110" i="13" s="1"/>
  <c r="CC126" i="13"/>
  <c r="BP127" i="13"/>
  <c r="DC116" i="13"/>
  <c r="DC111" i="13"/>
  <c r="CC125" i="13"/>
  <c r="BP126" i="13"/>
  <c r="CC293" i="13"/>
  <c r="CC111" i="13"/>
  <c r="BP111" i="13"/>
  <c r="BP116" i="13"/>
  <c r="BP123" i="13"/>
  <c r="DC118" i="13"/>
  <c r="DC124" i="13"/>
  <c r="CC128" i="13"/>
  <c r="CC114" i="13"/>
  <c r="CC118" i="13"/>
  <c r="CC122" i="13"/>
  <c r="CC112" i="13"/>
  <c r="DC127" i="13"/>
  <c r="DC121" i="13"/>
  <c r="CC121" i="13"/>
  <c r="BP118" i="13"/>
  <c r="CC123" i="13"/>
  <c r="CC124" i="13"/>
  <c r="BP128" i="13"/>
  <c r="BP113" i="13"/>
  <c r="DC114" i="13"/>
  <c r="CC120" i="13"/>
  <c r="BP112" i="13"/>
  <c r="BP114" i="13"/>
  <c r="DC119" i="13"/>
  <c r="DC126" i="13"/>
  <c r="DC117" i="13"/>
  <c r="DC112" i="13"/>
  <c r="CP116" i="13"/>
  <c r="CP120" i="13"/>
  <c r="CP119" i="13"/>
  <c r="CP115" i="13"/>
  <c r="CP113" i="13"/>
  <c r="DC125" i="13"/>
  <c r="CP117" i="13"/>
  <c r="CP127" i="13"/>
  <c r="CP121" i="13"/>
  <c r="DC128" i="13"/>
  <c r="CP128" i="13"/>
  <c r="CP126" i="13"/>
  <c r="CP123" i="13"/>
  <c r="CP125" i="13"/>
  <c r="CP111" i="13"/>
  <c r="CP124" i="13"/>
  <c r="CP110" i="13"/>
  <c r="DC115" i="13"/>
  <c r="CP122" i="13"/>
  <c r="CP112" i="13"/>
  <c r="BB116" i="13" a="1"/>
  <c r="BB116" i="13" s="1"/>
  <c r="BA116" i="13" a="1"/>
  <c r="BA116" i="13" s="1"/>
  <c r="BC116" i="13" a="1"/>
  <c r="BC116" i="13" s="1"/>
  <c r="AZ116" i="13" a="1"/>
  <c r="AZ116" i="13" s="1"/>
  <c r="K117" i="13"/>
  <c r="DC123" i="13"/>
  <c r="DC113" i="13"/>
  <c r="BP117" i="13"/>
  <c r="CP118" i="13"/>
  <c r="CP114" i="13"/>
  <c r="CC235" i="13"/>
  <c r="CC297" i="13"/>
  <c r="CC305" i="13"/>
  <c r="BP296" i="13"/>
  <c r="BP299" i="13"/>
  <c r="CC303" i="13"/>
  <c r="BP310" i="13"/>
  <c r="CC300" i="13"/>
  <c r="BP304" i="13"/>
  <c r="BP303" i="13"/>
  <c r="BP298" i="13"/>
  <c r="CC296" i="13"/>
  <c r="CC308" i="13"/>
  <c r="BP295" i="13"/>
  <c r="CC307" i="13"/>
  <c r="CC299" i="13"/>
  <c r="BP309" i="13"/>
  <c r="CC302" i="13"/>
  <c r="BP300" i="13"/>
  <c r="BP297" i="13"/>
  <c r="BP308" i="13"/>
  <c r="CC310" i="13"/>
  <c r="CC306" i="13"/>
  <c r="BP307" i="13"/>
  <c r="BP301" i="13"/>
  <c r="BP294" i="13"/>
  <c r="CP91" i="13"/>
  <c r="BL119" i="10"/>
  <c r="BL117" i="10"/>
  <c r="BL116" i="10"/>
  <c r="BL120" i="10"/>
  <c r="CJ109" i="10"/>
  <c r="CJ122" i="10"/>
  <c r="CJ117" i="10"/>
  <c r="CV111" i="10"/>
  <c r="BX123" i="10"/>
  <c r="BX109" i="10"/>
  <c r="BL121" i="10"/>
  <c r="CJ115" i="10"/>
  <c r="BL122" i="10"/>
  <c r="CV107" i="10"/>
  <c r="CV112" i="10"/>
  <c r="BX115" i="10"/>
  <c r="BL114" i="10"/>
  <c r="BL113" i="10"/>
  <c r="CJ119" i="10"/>
  <c r="CP92" i="13"/>
  <c r="BL107" i="10"/>
  <c r="BL123" i="10"/>
  <c r="BL118" i="10"/>
  <c r="CJ113" i="10"/>
  <c r="CV120" i="10"/>
  <c r="CV109" i="10"/>
  <c r="BX107" i="10"/>
  <c r="BX110" i="10"/>
  <c r="BL115" i="10"/>
  <c r="BL108" i="10"/>
  <c r="CJ111" i="10"/>
  <c r="CJ107" i="10"/>
  <c r="CV115" i="10"/>
  <c r="CV119" i="10"/>
  <c r="CV110" i="10"/>
  <c r="BX114" i="10"/>
  <c r="BX116" i="10"/>
  <c r="CV121" i="10"/>
  <c r="CJ116" i="10"/>
  <c r="BL112" i="10"/>
  <c r="BL111" i="10"/>
  <c r="CJ118" i="10"/>
  <c r="CJ105" i="10"/>
  <c r="CV108" i="10"/>
  <c r="CV118" i="10"/>
  <c r="CV105" i="10"/>
  <c r="BX112" i="10"/>
  <c r="BX118" i="10"/>
  <c r="BL106" i="10"/>
  <c r="CJ120" i="10"/>
  <c r="CJ106" i="10"/>
  <c r="CV123" i="10"/>
  <c r="CV106" i="10"/>
  <c r="CV116" i="10"/>
  <c r="BX120" i="10"/>
  <c r="BX111" i="10"/>
  <c r="BX122" i="10"/>
  <c r="BX106" i="10"/>
  <c r="BL110" i="10"/>
  <c r="CJ114" i="10"/>
  <c r="CJ112" i="10"/>
  <c r="CV117" i="10"/>
  <c r="CV113" i="10"/>
  <c r="BX121" i="10"/>
  <c r="BX108" i="10"/>
  <c r="BX113" i="10"/>
  <c r="CJ123" i="10"/>
  <c r="BL109" i="10"/>
  <c r="BL105" i="10"/>
  <c r="CJ121" i="10"/>
  <c r="CJ108" i="10"/>
  <c r="CJ110" i="10"/>
  <c r="CV114" i="10"/>
  <c r="CV122" i="10"/>
  <c r="BX119" i="10"/>
  <c r="BX105" i="10"/>
  <c r="BX117" i="10"/>
  <c r="BP159" i="13"/>
  <c r="DC91" i="13"/>
  <c r="CP72" i="13"/>
  <c r="BP184" i="13"/>
  <c r="CC159" i="13"/>
  <c r="BP235" i="13"/>
  <c r="BP178" i="13"/>
  <c r="BP186" i="13"/>
  <c r="BP191" i="13"/>
  <c r="CP101" i="13"/>
  <c r="BP196" i="13"/>
  <c r="BP183" i="13"/>
  <c r="BP195" i="13"/>
  <c r="CP105" i="13"/>
  <c r="CP98" i="13"/>
  <c r="CP73" i="13"/>
  <c r="BP189" i="13"/>
  <c r="BP185" i="13"/>
  <c r="DC141" i="13"/>
  <c r="CP99" i="13"/>
  <c r="CP107" i="13"/>
  <c r="CC161" i="13"/>
  <c r="BP182" i="13"/>
  <c r="BP170" i="13"/>
  <c r="BP161" i="13"/>
  <c r="BP177" i="13"/>
  <c r="BP163" i="13"/>
  <c r="CP100" i="13"/>
  <c r="BP188" i="13"/>
  <c r="CP78" i="13"/>
  <c r="BP194" i="13"/>
  <c r="CC169" i="13"/>
  <c r="BP242" i="13"/>
  <c r="DC95" i="13"/>
  <c r="CP95" i="13"/>
  <c r="BP175" i="13"/>
  <c r="CC173" i="13"/>
  <c r="CC164" i="13"/>
  <c r="CP106" i="13"/>
  <c r="BP166" i="13"/>
  <c r="CC170" i="13"/>
  <c r="BP165" i="13"/>
  <c r="DC103" i="13"/>
  <c r="CP87" i="13"/>
  <c r="BP190" i="13"/>
  <c r="CP109" i="13"/>
  <c r="BP193" i="13"/>
  <c r="BP171" i="13"/>
  <c r="BP241" i="13"/>
  <c r="CP86" i="13"/>
  <c r="CP90" i="13"/>
  <c r="DC135" i="13"/>
  <c r="BP164" i="13"/>
  <c r="BP251" i="13"/>
  <c r="CC165" i="13"/>
  <c r="BP176" i="13"/>
  <c r="CP77" i="13"/>
  <c r="CP83" i="13"/>
  <c r="DC98" i="13"/>
  <c r="DC107" i="13"/>
  <c r="BP181" i="13"/>
  <c r="DC93" i="13"/>
  <c r="BP192" i="13"/>
  <c r="BP174" i="13"/>
  <c r="CP104" i="13"/>
  <c r="BP180" i="13"/>
  <c r="CP102" i="13"/>
  <c r="CP88" i="13"/>
  <c r="BP168" i="13"/>
  <c r="CC176" i="13"/>
  <c r="BP240" i="13"/>
  <c r="DC109" i="13"/>
  <c r="DC101" i="13"/>
  <c r="BP253" i="13"/>
  <c r="DC100" i="13"/>
  <c r="BP239" i="13"/>
  <c r="BP245" i="13"/>
  <c r="CP82" i="13"/>
  <c r="CP85" i="13"/>
  <c r="CP75" i="13"/>
  <c r="DC134" i="13"/>
  <c r="CC163" i="13"/>
  <c r="BP162" i="13"/>
  <c r="BP249" i="13"/>
  <c r="CP94" i="13"/>
  <c r="DC92" i="13"/>
  <c r="CC167" i="13"/>
  <c r="DC106" i="13"/>
  <c r="BP246" i="13"/>
  <c r="CP103" i="13"/>
  <c r="CP76" i="13"/>
  <c r="CP97" i="13"/>
  <c r="DC99" i="13"/>
  <c r="DC140" i="13"/>
  <c r="CC162" i="13"/>
  <c r="CC175" i="13"/>
  <c r="BP160" i="13"/>
  <c r="BP172" i="13"/>
  <c r="BP173" i="13"/>
  <c r="BP238" i="13"/>
  <c r="CP80" i="13"/>
  <c r="DC94" i="13"/>
  <c r="BP243" i="13"/>
  <c r="CP89" i="13"/>
  <c r="CC160" i="13"/>
  <c r="BP187" i="13"/>
  <c r="BP179" i="13"/>
  <c r="BP167" i="13"/>
  <c r="BP237" i="13"/>
  <c r="CP108" i="13"/>
  <c r="CP79" i="13"/>
  <c r="DC104" i="13"/>
  <c r="CC177" i="13"/>
  <c r="DC102" i="13"/>
  <c r="CP74" i="13"/>
  <c r="CP96" i="13"/>
  <c r="CP84" i="13"/>
  <c r="DC97" i="13"/>
  <c r="CC171" i="13"/>
  <c r="CP93" i="13"/>
  <c r="BP248" i="13"/>
  <c r="CP81" i="13"/>
  <c r="DC105" i="13"/>
  <c r="CC172" i="13"/>
  <c r="BP169" i="13"/>
  <c r="BP244" i="13"/>
  <c r="DC77" i="13"/>
  <c r="DC76" i="13"/>
  <c r="DC72" i="13"/>
  <c r="CC89" i="13"/>
  <c r="DC138" i="13"/>
  <c r="CC93" i="13"/>
  <c r="DC145" i="13"/>
  <c r="DC131" i="13"/>
  <c r="CC104" i="13"/>
  <c r="CC77" i="13"/>
  <c r="CC152" i="13"/>
  <c r="BP142" i="13"/>
  <c r="BP73" i="13"/>
  <c r="BP99" i="13"/>
  <c r="BP96" i="13"/>
  <c r="BP95" i="13"/>
  <c r="CP145" i="13"/>
  <c r="BP84" i="13"/>
  <c r="CP135" i="13"/>
  <c r="BP148" i="13"/>
  <c r="CC239" i="13"/>
  <c r="CC253" i="13"/>
  <c r="CC140" i="13"/>
  <c r="CC144" i="13"/>
  <c r="CC142" i="13"/>
  <c r="CC133" i="13"/>
  <c r="CC189" i="13"/>
  <c r="CC217" i="13"/>
  <c r="CC234" i="13"/>
  <c r="CC187" i="13"/>
  <c r="DC82" i="13"/>
  <c r="DC88" i="13"/>
  <c r="DC73" i="13"/>
  <c r="DC130" i="13"/>
  <c r="CC82" i="13"/>
  <c r="CC108" i="13"/>
  <c r="CC105" i="13"/>
  <c r="DC146" i="13"/>
  <c r="DC136" i="13"/>
  <c r="CC149" i="13"/>
  <c r="BP135" i="13"/>
  <c r="BP146" i="13"/>
  <c r="BP141" i="13"/>
  <c r="BP224" i="13"/>
  <c r="BP129" i="13"/>
  <c r="BP108" i="13"/>
  <c r="BP89" i="13"/>
  <c r="BP79" i="13"/>
  <c r="BP76" i="13"/>
  <c r="CP143" i="13"/>
  <c r="CP133" i="13"/>
  <c r="CP144" i="13"/>
  <c r="BP72" i="13"/>
  <c r="CC247" i="13"/>
  <c r="CC245" i="13"/>
  <c r="CC216" i="13"/>
  <c r="CC137" i="13"/>
  <c r="CC181" i="13"/>
  <c r="CC193" i="13"/>
  <c r="CC183" i="13"/>
  <c r="CC196" i="13"/>
  <c r="CC179" i="13"/>
  <c r="DC78" i="13"/>
  <c r="DC74" i="13"/>
  <c r="CC78" i="13"/>
  <c r="CC96" i="13"/>
  <c r="CC107" i="13"/>
  <c r="CC103" i="13"/>
  <c r="CC87" i="13"/>
  <c r="CC95" i="13"/>
  <c r="DC53" i="13"/>
  <c r="BP130" i="13"/>
  <c r="BP137" i="13"/>
  <c r="BP138" i="13"/>
  <c r="BP231" i="13"/>
  <c r="BP226" i="13"/>
  <c r="BP233" i="13"/>
  <c r="BP94" i="13"/>
  <c r="BP81" i="13"/>
  <c r="BP78" i="13"/>
  <c r="BP85" i="13"/>
  <c r="CP131" i="13"/>
  <c r="CP134" i="13"/>
  <c r="BP74" i="13"/>
  <c r="BP151" i="13"/>
  <c r="H151" i="13" s="1"/>
  <c r="CP53" i="13"/>
  <c r="CC249" i="13"/>
  <c r="CC237" i="13"/>
  <c r="CC141" i="13"/>
  <c r="CC138" i="13"/>
  <c r="CC224" i="13"/>
  <c r="CC185" i="13"/>
  <c r="CC188" i="13"/>
  <c r="CC184" i="13"/>
  <c r="CC194" i="13"/>
  <c r="DC84" i="13"/>
  <c r="DC75" i="13"/>
  <c r="DC90" i="13"/>
  <c r="CC99" i="13"/>
  <c r="CC97" i="13"/>
  <c r="CC76" i="13"/>
  <c r="CC75" i="13"/>
  <c r="DC144" i="13"/>
  <c r="DC133" i="13"/>
  <c r="CC91" i="13"/>
  <c r="BP131" i="13"/>
  <c r="BP223" i="13"/>
  <c r="BP234" i="13"/>
  <c r="BP218" i="13"/>
  <c r="BP225" i="13"/>
  <c r="BP102" i="13"/>
  <c r="BP101" i="13"/>
  <c r="BP93" i="13"/>
  <c r="BP88" i="13"/>
  <c r="BP107" i="13"/>
  <c r="BP97" i="13"/>
  <c r="BP90" i="13"/>
  <c r="BP149" i="13"/>
  <c r="BP91" i="13"/>
  <c r="CC252" i="13"/>
  <c r="CC241" i="13"/>
  <c r="CC248" i="13"/>
  <c r="CC132" i="13"/>
  <c r="CC130" i="13"/>
  <c r="CC143" i="13"/>
  <c r="CC230" i="13"/>
  <c r="CC192" i="13"/>
  <c r="CC180" i="13"/>
  <c r="CC134" i="13"/>
  <c r="CC186" i="13"/>
  <c r="CC129" i="13"/>
  <c r="DC85" i="13"/>
  <c r="DC81" i="13"/>
  <c r="CC81" i="13"/>
  <c r="DC139" i="13"/>
  <c r="CC88" i="13"/>
  <c r="CC84" i="13"/>
  <c r="CC102" i="13"/>
  <c r="CC74" i="13"/>
  <c r="CC94" i="13"/>
  <c r="DC129" i="13"/>
  <c r="CC148" i="13"/>
  <c r="BP132" i="13"/>
  <c r="BP145" i="13"/>
  <c r="BP136" i="13"/>
  <c r="BP230" i="13"/>
  <c r="BP217" i="13"/>
  <c r="CP137" i="13"/>
  <c r="BP109" i="13"/>
  <c r="BP105" i="13"/>
  <c r="CP132" i="13"/>
  <c r="BP75" i="13"/>
  <c r="BP98" i="13"/>
  <c r="CP136" i="13"/>
  <c r="BP152" i="13"/>
  <c r="BP216" i="13"/>
  <c r="CC244" i="13"/>
  <c r="CC250" i="13"/>
  <c r="CC236" i="13"/>
  <c r="CC136" i="13"/>
  <c r="CC231" i="13"/>
  <c r="CC227" i="13"/>
  <c r="CC190" i="13"/>
  <c r="CC222" i="13"/>
  <c r="CC233" i="13"/>
  <c r="CC147" i="13"/>
  <c r="CC223" i="13"/>
  <c r="DC83" i="13"/>
  <c r="DC79" i="13"/>
  <c r="CC73" i="13"/>
  <c r="CC101" i="13"/>
  <c r="DC132" i="13"/>
  <c r="DC142" i="13"/>
  <c r="CC98" i="13"/>
  <c r="CC90" i="13"/>
  <c r="CC106" i="13"/>
  <c r="CC151" i="13"/>
  <c r="I151" i="13" s="1"/>
  <c r="CC72" i="13"/>
  <c r="BP140" i="13"/>
  <c r="BP143" i="13"/>
  <c r="BP147" i="13"/>
  <c r="BP232" i="13"/>
  <c r="BP227" i="13"/>
  <c r="BP222" i="13"/>
  <c r="CP139" i="13"/>
  <c r="BP77" i="13"/>
  <c r="BP103" i="13"/>
  <c r="BP104" i="13"/>
  <c r="BP87" i="13"/>
  <c r="BP100" i="13"/>
  <c r="CP140" i="13"/>
  <c r="BP150" i="13"/>
  <c r="CC240" i="13"/>
  <c r="CC246" i="13"/>
  <c r="CC135" i="13"/>
  <c r="CC232" i="13"/>
  <c r="CC219" i="13"/>
  <c r="CC182" i="13"/>
  <c r="CC191" i="13"/>
  <c r="CC229" i="13"/>
  <c r="DC86" i="13"/>
  <c r="DC89" i="13"/>
  <c r="DC87" i="13"/>
  <c r="CC85" i="13"/>
  <c r="CC79" i="13"/>
  <c r="CC86" i="13"/>
  <c r="CC100" i="13"/>
  <c r="DC137" i="13"/>
  <c r="CC150" i="13"/>
  <c r="BP134" i="13"/>
  <c r="BP133" i="13"/>
  <c r="BP139" i="13"/>
  <c r="BP228" i="13"/>
  <c r="BP219" i="13"/>
  <c r="BP229" i="13"/>
  <c r="CP130" i="13"/>
  <c r="BP83" i="13"/>
  <c r="BP80" i="13"/>
  <c r="BP86" i="13"/>
  <c r="CP142" i="13"/>
  <c r="CP146" i="13"/>
  <c r="CP141" i="13"/>
  <c r="CP129" i="13"/>
  <c r="CC251" i="13"/>
  <c r="CC242" i="13"/>
  <c r="CC178" i="13"/>
  <c r="CC139" i="13"/>
  <c r="CC228" i="13"/>
  <c r="CC145" i="13"/>
  <c r="CC226" i="13"/>
  <c r="CC221" i="13"/>
  <c r="DC80" i="13"/>
  <c r="DC96" i="13"/>
  <c r="DC108" i="13"/>
  <c r="CC80" i="13"/>
  <c r="CC83" i="13"/>
  <c r="CC92" i="13"/>
  <c r="DC147" i="13"/>
  <c r="DC143" i="13"/>
  <c r="CC109" i="13"/>
  <c r="BP220" i="13"/>
  <c r="BP221" i="13"/>
  <c r="BP144" i="13"/>
  <c r="BP82" i="13"/>
  <c r="CP138" i="13"/>
  <c r="CP147" i="13"/>
  <c r="BP92" i="13"/>
  <c r="BP106" i="13"/>
  <c r="CC243" i="13"/>
  <c r="CC238" i="13"/>
  <c r="CC146" i="13"/>
  <c r="CC131" i="13"/>
  <c r="CC220" i="13"/>
  <c r="CC225" i="13"/>
  <c r="CC218" i="13"/>
  <c r="CC195" i="13"/>
  <c r="BX150" i="10"/>
  <c r="BX48" i="10"/>
  <c r="BX207" i="10"/>
  <c r="BL150" i="10"/>
  <c r="BL48" i="10"/>
  <c r="CJ67" i="10"/>
  <c r="CJ48" i="10"/>
  <c r="BL131" i="10"/>
  <c r="BL226" i="10"/>
  <c r="BL207" i="10"/>
  <c r="BL67" i="10"/>
  <c r="BL86" i="10"/>
  <c r="BL188" i="10"/>
  <c r="CJ86" i="10"/>
  <c r="BX67" i="10"/>
  <c r="CV86" i="10"/>
  <c r="BX188" i="10"/>
  <c r="BX86" i="10"/>
  <c r="CV48" i="10"/>
  <c r="CV67" i="10"/>
  <c r="BX226" i="10"/>
  <c r="BX131" i="10"/>
  <c r="CJ63" i="10"/>
  <c r="CJ57" i="10"/>
  <c r="CV54" i="10"/>
  <c r="CJ51" i="10"/>
  <c r="CV56" i="10"/>
  <c r="CV57" i="10"/>
  <c r="CJ54" i="10"/>
  <c r="CV51" i="10"/>
  <c r="CJ56" i="10"/>
  <c r="CJ65" i="10"/>
  <c r="CV62" i="10"/>
  <c r="CV59" i="10"/>
  <c r="CV64" i="10"/>
  <c r="CJ50" i="10"/>
  <c r="CV65" i="10"/>
  <c r="CJ62" i="10"/>
  <c r="CJ59" i="10"/>
  <c r="CJ64" i="10"/>
  <c r="CV50" i="10"/>
  <c r="CJ55" i="10"/>
  <c r="CJ52" i="10"/>
  <c r="CJ53" i="10"/>
  <c r="CJ66" i="10"/>
  <c r="CV55" i="10"/>
  <c r="CV52" i="10"/>
  <c r="CV53" i="10"/>
  <c r="CV66" i="10"/>
  <c r="CV60" i="10"/>
  <c r="CJ49" i="10"/>
  <c r="CV58" i="10"/>
  <c r="CJ61" i="10"/>
  <c r="CV63" i="10"/>
  <c r="CJ60" i="10"/>
  <c r="CV49" i="10"/>
  <c r="CJ58" i="10"/>
  <c r="CV61" i="10"/>
  <c r="BX34" i="10"/>
  <c r="CV84" i="10"/>
  <c r="BX101" i="10"/>
  <c r="BL84" i="10"/>
  <c r="CJ68" i="10"/>
  <c r="CJ101" i="10"/>
  <c r="CV68" i="10"/>
  <c r="CJ34" i="10"/>
  <c r="CV34" i="10"/>
  <c r="CV93" i="10"/>
  <c r="CJ76" i="10"/>
  <c r="BL42" i="10"/>
  <c r="CV76" i="10"/>
  <c r="BL59" i="10"/>
  <c r="BX42" i="10"/>
  <c r="BL76" i="10"/>
  <c r="BL93" i="10"/>
  <c r="CV101" i="10"/>
  <c r="BX84" i="10"/>
  <c r="BX68" i="10"/>
  <c r="BL51" i="10"/>
  <c r="BL34" i="10"/>
  <c r="CV98" i="10"/>
  <c r="BX81" i="10"/>
  <c r="BX47" i="10"/>
  <c r="CV31" i="10"/>
  <c r="BL95" i="10"/>
  <c r="BX78" i="10"/>
  <c r="CJ44" i="10"/>
  <c r="CJ38" i="10"/>
  <c r="BL30" i="10"/>
  <c r="BX100" i="10"/>
  <c r="BL83" i="10"/>
  <c r="BL50" i="10"/>
  <c r="BX33" i="10"/>
  <c r="BL97" i="10"/>
  <c r="CV80" i="10"/>
  <c r="BL63" i="10"/>
  <c r="CJ94" i="10"/>
  <c r="CV77" i="10"/>
  <c r="CJ99" i="10"/>
  <c r="BL82" i="10"/>
  <c r="BL49" i="10"/>
  <c r="CJ32" i="10"/>
  <c r="BL46" i="10"/>
  <c r="CV43" i="10"/>
  <c r="BL96" i="10"/>
  <c r="BX79" i="10"/>
  <c r="BX62" i="10"/>
  <c r="BX45" i="10"/>
  <c r="BL35" i="10"/>
  <c r="BL101" i="10"/>
  <c r="BL68" i="10"/>
  <c r="BX51" i="10"/>
  <c r="BL98" i="10"/>
  <c r="CJ81" i="10"/>
  <c r="BL64" i="10"/>
  <c r="CV47" i="10"/>
  <c r="BL31" i="10"/>
  <c r="BX95" i="10"/>
  <c r="BL78" i="10"/>
  <c r="CV44" i="10"/>
  <c r="CV38" i="10"/>
  <c r="BX30" i="10"/>
  <c r="CV100" i="10"/>
  <c r="BX83" i="10"/>
  <c r="BX50" i="10"/>
  <c r="CJ33" i="10"/>
  <c r="BX97" i="10"/>
  <c r="CJ80" i="10"/>
  <c r="BX63" i="10"/>
  <c r="BX94" i="10"/>
  <c r="CJ77" i="10"/>
  <c r="BL52" i="10"/>
  <c r="CV99" i="10"/>
  <c r="BX82" i="10"/>
  <c r="BX49" i="10"/>
  <c r="CV32" i="10"/>
  <c r="CJ46" i="10"/>
  <c r="BL43" i="10"/>
  <c r="BX96" i="10"/>
  <c r="BL79" i="10"/>
  <c r="CV45" i="10"/>
  <c r="BX35" i="10"/>
  <c r="CJ84" i="10"/>
  <c r="BX98" i="10"/>
  <c r="CV81" i="10"/>
  <c r="BX64" i="10"/>
  <c r="BL47" i="10"/>
  <c r="BX31" i="10"/>
  <c r="CJ95" i="10"/>
  <c r="CJ78" i="10"/>
  <c r="BX61" i="10"/>
  <c r="BL44" i="10"/>
  <c r="BL38" i="10"/>
  <c r="CJ30" i="10"/>
  <c r="CJ100" i="10"/>
  <c r="CJ83" i="10"/>
  <c r="BX66" i="10"/>
  <c r="CV33" i="10"/>
  <c r="CJ97" i="10"/>
  <c r="BL80" i="10"/>
  <c r="BL94" i="10"/>
  <c r="BX77" i="10"/>
  <c r="BL60" i="10"/>
  <c r="BX52" i="10"/>
  <c r="BL99" i="10"/>
  <c r="CJ82" i="10"/>
  <c r="BL65" i="10"/>
  <c r="BL32" i="10"/>
  <c r="BX46" i="10"/>
  <c r="BX43" i="10"/>
  <c r="CJ96" i="10"/>
  <c r="CV79" i="10"/>
  <c r="CJ45" i="10"/>
  <c r="CJ35" i="10"/>
  <c r="CJ98" i="10"/>
  <c r="BL81" i="10"/>
  <c r="CJ47" i="10"/>
  <c r="CJ31" i="10"/>
  <c r="CV95" i="10"/>
  <c r="CV78" i="10"/>
  <c r="BL61" i="10"/>
  <c r="BX44" i="10"/>
  <c r="BX38" i="10"/>
  <c r="CV30" i="10"/>
  <c r="BL100" i="10"/>
  <c r="CV83" i="10"/>
  <c r="BL66" i="10"/>
  <c r="BL33" i="10"/>
  <c r="CV97" i="10"/>
  <c r="BX80" i="10"/>
  <c r="CV94" i="10"/>
  <c r="BL77" i="10"/>
  <c r="BX60" i="10"/>
  <c r="BX99" i="10"/>
  <c r="CV82" i="10"/>
  <c r="BX65" i="10"/>
  <c r="BX32" i="10"/>
  <c r="CV46" i="10"/>
  <c r="CJ43" i="10"/>
  <c r="CV96" i="10"/>
  <c r="CJ79" i="10"/>
  <c r="BL62" i="10"/>
  <c r="BL45" i="10"/>
  <c r="CV35" i="10"/>
  <c r="BL90" i="10"/>
  <c r="BX73" i="10"/>
  <c r="BX39" i="10"/>
  <c r="CJ103" i="10"/>
  <c r="BX87" i="10"/>
  <c r="BX70" i="10"/>
  <c r="CJ36" i="10"/>
  <c r="BX92" i="10"/>
  <c r="BX75" i="10"/>
  <c r="BL41" i="10"/>
  <c r="BL89" i="10"/>
  <c r="BL72" i="10"/>
  <c r="CJ102" i="10"/>
  <c r="BL85" i="10"/>
  <c r="BL69" i="10"/>
  <c r="CJ91" i="10"/>
  <c r="BX74" i="10"/>
  <c r="BX57" i="10"/>
  <c r="BL40" i="10"/>
  <c r="CJ104" i="10"/>
  <c r="BX88" i="10"/>
  <c r="CV71" i="10"/>
  <c r="BX54" i="10"/>
  <c r="CV37" i="10"/>
  <c r="CJ93" i="10"/>
  <c r="CV90" i="10"/>
  <c r="CJ73" i="10"/>
  <c r="BL56" i="10"/>
  <c r="CJ39" i="10"/>
  <c r="CV103" i="10"/>
  <c r="BL87" i="10"/>
  <c r="BL70" i="10"/>
  <c r="CV36" i="10"/>
  <c r="CJ92" i="10"/>
  <c r="BL75" i="10"/>
  <c r="BX58" i="10"/>
  <c r="BX41" i="10"/>
  <c r="BX89" i="10"/>
  <c r="CJ72" i="10"/>
  <c r="BL55" i="10"/>
  <c r="CV102" i="10"/>
  <c r="CJ85" i="10"/>
  <c r="CJ69" i="10"/>
  <c r="CV91" i="10"/>
  <c r="BL74" i="10"/>
  <c r="BX40" i="10"/>
  <c r="BX104" i="10"/>
  <c r="CJ88" i="10"/>
  <c r="BL71" i="10"/>
  <c r="BL37" i="10"/>
  <c r="BX93" i="10"/>
  <c r="BX59" i="10"/>
  <c r="CJ42" i="10"/>
  <c r="BX90" i="10"/>
  <c r="BL73" i="10"/>
  <c r="CV39" i="10"/>
  <c r="BX103" i="10"/>
  <c r="CV87" i="10"/>
  <c r="CJ70" i="10"/>
  <c r="BL53" i="10"/>
  <c r="BL36" i="10"/>
  <c r="BL92" i="10"/>
  <c r="CV75" i="10"/>
  <c r="BL58" i="10"/>
  <c r="CJ41" i="10"/>
  <c r="CJ89" i="10"/>
  <c r="BX72" i="10"/>
  <c r="BL102" i="10"/>
  <c r="BX85" i="10"/>
  <c r="BX69" i="10"/>
  <c r="BL91" i="10"/>
  <c r="CJ74" i="10"/>
  <c r="BL57" i="10"/>
  <c r="CJ40" i="10"/>
  <c r="BL104" i="10"/>
  <c r="BL88" i="10"/>
  <c r="CJ71" i="10"/>
  <c r="BX37" i="10"/>
  <c r="BX76" i="10"/>
  <c r="CV42" i="10"/>
  <c r="CJ90" i="10"/>
  <c r="CV73" i="10"/>
  <c r="BX56" i="10"/>
  <c r="BL39" i="10"/>
  <c r="BL103" i="10"/>
  <c r="CJ87" i="10"/>
  <c r="CV70" i="10"/>
  <c r="BX53" i="10"/>
  <c r="BX36" i="10"/>
  <c r="CV92" i="10"/>
  <c r="CJ75" i="10"/>
  <c r="CV41" i="10"/>
  <c r="CV89" i="10"/>
  <c r="CV72" i="10"/>
  <c r="BX55" i="10"/>
  <c r="BX102" i="10"/>
  <c r="CV85" i="10"/>
  <c r="CV69" i="10"/>
  <c r="BX91" i="10"/>
  <c r="CV74" i="10"/>
  <c r="CV40" i="10"/>
  <c r="CV104" i="10"/>
  <c r="CV88" i="10"/>
  <c r="BX71" i="10"/>
  <c r="BL54" i="10"/>
  <c r="CJ37" i="10"/>
  <c r="CC54" i="13"/>
  <c r="BP54" i="13"/>
  <c r="BI37" i="13" a="1"/>
  <c r="BI37" i="13" s="1"/>
  <c r="BV37" i="13" a="1"/>
  <c r="BV37" i="13" s="1"/>
  <c r="CI37" i="13" a="1"/>
  <c r="CI37" i="13" s="1"/>
  <c r="CV37" i="13" a="1"/>
  <c r="CV37" i="13" s="1"/>
  <c r="BX56" i="13" a="1"/>
  <c r="BX56" i="13" s="1"/>
  <c r="CK56" i="13" a="1"/>
  <c r="CK56" i="13" s="1"/>
  <c r="CX56" i="13" a="1"/>
  <c r="CX56" i="13" s="1"/>
  <c r="BK56" i="13" a="1"/>
  <c r="BK56" i="13" s="1"/>
  <c r="BN55" i="13" a="1"/>
  <c r="BN55" i="13" s="1"/>
  <c r="CA55" i="13" a="1"/>
  <c r="CA55" i="13" s="1"/>
  <c r="CN55" i="13" a="1"/>
  <c r="CN55" i="13" s="1"/>
  <c r="DA55" i="13" a="1"/>
  <c r="DA55" i="13" s="1"/>
  <c r="AI56" i="13"/>
  <c r="BJ55" i="13" a="1"/>
  <c r="BJ55" i="13" s="1"/>
  <c r="BW55" i="13" a="1"/>
  <c r="BW55" i="13" s="1"/>
  <c r="CJ55" i="13" a="1"/>
  <c r="CJ55" i="13" s="1"/>
  <c r="CW55" i="13" a="1"/>
  <c r="CW55" i="13" s="1"/>
  <c r="BO36" i="13" a="1"/>
  <c r="BO36" i="13" s="1"/>
  <c r="CB36" i="13" a="1"/>
  <c r="CB36" i="13" s="1"/>
  <c r="CO36" i="13" a="1"/>
  <c r="CO36" i="13" s="1"/>
  <c r="DB36" i="13" a="1"/>
  <c r="DB36" i="13" s="1"/>
  <c r="BG55" i="13" a="1"/>
  <c r="BG55" i="13" s="1"/>
  <c r="BT55" i="13" a="1"/>
  <c r="BT55" i="13" s="1"/>
  <c r="CG55" i="13" a="1"/>
  <c r="CG55" i="13" s="1"/>
  <c r="CT55" i="13" a="1"/>
  <c r="CT55" i="13" s="1"/>
  <c r="BL36" i="13" a="1"/>
  <c r="BL36" i="13" s="1"/>
  <c r="BY36" i="13" a="1"/>
  <c r="BY36" i="13" s="1"/>
  <c r="CL36" i="13" a="1"/>
  <c r="CL36" i="13" s="1"/>
  <c r="CY36" i="13" a="1"/>
  <c r="CY36" i="13" s="1"/>
  <c r="BJ37" i="13" a="1"/>
  <c r="BJ37" i="13" s="1"/>
  <c r="BW37" i="13" a="1"/>
  <c r="BW37" i="13" s="1"/>
  <c r="CJ37" i="13" a="1"/>
  <c r="CJ37" i="13" s="1"/>
  <c r="CW37" i="13" a="1"/>
  <c r="CW37" i="13" s="1"/>
  <c r="BK55" i="13" a="1"/>
  <c r="BK55" i="13" s="1"/>
  <c r="BX55" i="13" a="1"/>
  <c r="BX55" i="13" s="1"/>
  <c r="CK55" i="13" a="1"/>
  <c r="CK55" i="13" s="1"/>
  <c r="CX55" i="13" a="1"/>
  <c r="CX55" i="13" s="1"/>
  <c r="BF37" i="13" a="1"/>
  <c r="BF37" i="13" s="1"/>
  <c r="BS37" i="13" a="1"/>
  <c r="BS37" i="13" s="1"/>
  <c r="CF37" i="13" a="1"/>
  <c r="CF37" i="13" s="1"/>
  <c r="CS37" i="13" a="1"/>
  <c r="CS37" i="13" s="1"/>
  <c r="BE37" i="13" a="1"/>
  <c r="BE37" i="13" s="1"/>
  <c r="BR37" i="13" a="1"/>
  <c r="BR37" i="13" s="1"/>
  <c r="CE37" i="13" a="1"/>
  <c r="CE37" i="13" s="1"/>
  <c r="CR37" i="13" a="1"/>
  <c r="CR37" i="13" s="1"/>
  <c r="BH56" i="13" a="1"/>
  <c r="BH56" i="13" s="1"/>
  <c r="BU56" i="13" a="1"/>
  <c r="BU56" i="13" s="1"/>
  <c r="CH56" i="13" a="1"/>
  <c r="CH56" i="13" s="1"/>
  <c r="CU56" i="13" a="1"/>
  <c r="CU56" i="13" s="1"/>
  <c r="BN36" i="13" a="1"/>
  <c r="BN36" i="13" s="1"/>
  <c r="CA36" i="13" a="1"/>
  <c r="CA36" i="13" s="1"/>
  <c r="CN36" i="13" a="1"/>
  <c r="CN36" i="13" s="1"/>
  <c r="DA36" i="13" a="1"/>
  <c r="DA36" i="13" s="1"/>
  <c r="DC35" i="13"/>
  <c r="BN37" i="13" a="1"/>
  <c r="BN37" i="13" s="1"/>
  <c r="CA37" i="13" a="1"/>
  <c r="CA37" i="13" s="1"/>
  <c r="CN37" i="13" a="1"/>
  <c r="CN37" i="13" s="1"/>
  <c r="DA37" i="13" a="1"/>
  <c r="DA37" i="13" s="1"/>
  <c r="BM37" i="13" a="1"/>
  <c r="BM37" i="13" s="1"/>
  <c r="BZ37" i="13" a="1"/>
  <c r="BZ37" i="13" s="1"/>
  <c r="CM37" i="13" a="1"/>
  <c r="CM37" i="13" s="1"/>
  <c r="CZ37" i="13" a="1"/>
  <c r="CZ37" i="13" s="1"/>
  <c r="CB56" i="13" a="1"/>
  <c r="CB56" i="13" s="1"/>
  <c r="CO56" i="13" a="1"/>
  <c r="CO56" i="13" s="1"/>
  <c r="DB56" i="13" a="1"/>
  <c r="DB56" i="13" s="1"/>
  <c r="BO56" i="13" a="1"/>
  <c r="BO56" i="13" s="1"/>
  <c r="CM36" i="13" a="1"/>
  <c r="CM36" i="13" s="1"/>
  <c r="CZ36" i="13" a="1"/>
  <c r="CZ36" i="13" s="1"/>
  <c r="BM36" i="13" a="1"/>
  <c r="BM36" i="13" s="1"/>
  <c r="BZ36" i="13" a="1"/>
  <c r="BZ36" i="13" s="1"/>
  <c r="BG36" i="13" a="1"/>
  <c r="BG36" i="13" s="1"/>
  <c r="BT36" i="13" a="1"/>
  <c r="BT36" i="13" s="1"/>
  <c r="CG36" i="13" a="1"/>
  <c r="CG36" i="13" s="1"/>
  <c r="CT36" i="13" a="1"/>
  <c r="CT36" i="13" s="1"/>
  <c r="CP35" i="13"/>
  <c r="BO55" i="13" a="1"/>
  <c r="BO55" i="13" s="1"/>
  <c r="CB55" i="13" a="1"/>
  <c r="CB55" i="13" s="1"/>
  <c r="CO55" i="13" a="1"/>
  <c r="CO55" i="13" s="1"/>
  <c r="DB55" i="13" a="1"/>
  <c r="DB55" i="13" s="1"/>
  <c r="BJ36" i="13" a="1"/>
  <c r="BJ36" i="13" s="1"/>
  <c r="BW36" i="13" a="1"/>
  <c r="BW36" i="13" s="1"/>
  <c r="CJ36" i="13" a="1"/>
  <c r="CJ36" i="13" s="1"/>
  <c r="CW36" i="13" a="1"/>
  <c r="CW36" i="13" s="1"/>
  <c r="CG37" i="13" a="1"/>
  <c r="CG37" i="13" s="1"/>
  <c r="CT37" i="13" a="1"/>
  <c r="CT37" i="13" s="1"/>
  <c r="BG37" i="13" a="1"/>
  <c r="BG37" i="13" s="1"/>
  <c r="BT37" i="13" a="1"/>
  <c r="BT37" i="13" s="1"/>
  <c r="CS56" i="13" a="1"/>
  <c r="CS56" i="13" s="1"/>
  <c r="BF56" i="13" a="1"/>
  <c r="BF56" i="13" s="1"/>
  <c r="BS56" i="13" a="1"/>
  <c r="BS56" i="13" s="1"/>
  <c r="CF56" i="13" a="1"/>
  <c r="CF56" i="13" s="1"/>
  <c r="BT56" i="13" a="1"/>
  <c r="BT56" i="13" s="1"/>
  <c r="CG56" i="13" a="1"/>
  <c r="CG56" i="13" s="1"/>
  <c r="CT56" i="13" a="1"/>
  <c r="CT56" i="13" s="1"/>
  <c r="BG56" i="13" a="1"/>
  <c r="BG56" i="13" s="1"/>
  <c r="CC35" i="13"/>
  <c r="CO37" i="13" a="1"/>
  <c r="CO37" i="13" s="1"/>
  <c r="DB37" i="13" a="1"/>
  <c r="DB37" i="13" s="1"/>
  <c r="BO37" i="13" a="1"/>
  <c r="BO37" i="13" s="1"/>
  <c r="CB37" i="13" a="1"/>
  <c r="CB37" i="13" s="1"/>
  <c r="BK36" i="13" a="1"/>
  <c r="BK36" i="13" s="1"/>
  <c r="BX36" i="13" a="1"/>
  <c r="BX36" i="13" s="1"/>
  <c r="CK36" i="13" a="1"/>
  <c r="CK36" i="13" s="1"/>
  <c r="CX36" i="13" a="1"/>
  <c r="CX36" i="13" s="1"/>
  <c r="BV55" i="13" a="1"/>
  <c r="BV55" i="13" s="1"/>
  <c r="CI55" i="13" a="1"/>
  <c r="CI55" i="13" s="1"/>
  <c r="CV55" i="13" a="1"/>
  <c r="CV55" i="13" s="1"/>
  <c r="BI55" i="13" a="1"/>
  <c r="BI55" i="13" s="1"/>
  <c r="BF36" i="13" a="1"/>
  <c r="BF36" i="13" s="1"/>
  <c r="BS36" i="13" a="1"/>
  <c r="BS36" i="13" s="1"/>
  <c r="CF36" i="13" a="1"/>
  <c r="CF36" i="13" s="1"/>
  <c r="CS36" i="13" a="1"/>
  <c r="CS36" i="13" s="1"/>
  <c r="CU55" i="13" a="1"/>
  <c r="CU55" i="13" s="1"/>
  <c r="BH55" i="13" a="1"/>
  <c r="BH55" i="13" s="1"/>
  <c r="BU55" i="13" a="1"/>
  <c r="BU55" i="13" s="1"/>
  <c r="CH55" i="13" a="1"/>
  <c r="CH55" i="13" s="1"/>
  <c r="BP35" i="13"/>
  <c r="CI36" i="13" a="1"/>
  <c r="CI36" i="13" s="1"/>
  <c r="CV36" i="13" a="1"/>
  <c r="CV36" i="13" s="1"/>
  <c r="BI36" i="13" a="1"/>
  <c r="BI36" i="13" s="1"/>
  <c r="BV36" i="13" a="1"/>
  <c r="BV36" i="13" s="1"/>
  <c r="BH36" i="13" a="1"/>
  <c r="BH36" i="13" s="1"/>
  <c r="BU36" i="13" a="1"/>
  <c r="BU36" i="13" s="1"/>
  <c r="CH36" i="13" a="1"/>
  <c r="CH36" i="13" s="1"/>
  <c r="CU36" i="13" a="1"/>
  <c r="CU36" i="13" s="1"/>
  <c r="CY55" i="13" a="1"/>
  <c r="CY55" i="13" s="1"/>
  <c r="BL55" i="13" a="1"/>
  <c r="BL55" i="13" s="1"/>
  <c r="BY55" i="13" a="1"/>
  <c r="BY55" i="13" s="1"/>
  <c r="CL55" i="13" a="1"/>
  <c r="CL55" i="13" s="1"/>
  <c r="BZ55" i="13" a="1"/>
  <c r="BZ55" i="13" s="1"/>
  <c r="CM55" i="13" a="1"/>
  <c r="CM55" i="13" s="1"/>
  <c r="CZ55" i="13" a="1"/>
  <c r="CZ55" i="13" s="1"/>
  <c r="BM55" i="13" a="1"/>
  <c r="BM55" i="13" s="1"/>
  <c r="DC54" i="13"/>
  <c r="CE36" i="13" a="1"/>
  <c r="CE36" i="13" s="1"/>
  <c r="CR36" i="13" a="1"/>
  <c r="CR36" i="13" s="1"/>
  <c r="BE36" i="13" a="1"/>
  <c r="BE36" i="13" s="1"/>
  <c r="BR36" i="13" a="1"/>
  <c r="BR36" i="13" s="1"/>
  <c r="BD36" i="13" a="1"/>
  <c r="BD36" i="13" s="1"/>
  <c r="BQ36" i="13" a="1"/>
  <c r="BQ36" i="13" s="1"/>
  <c r="CD36" i="13" a="1"/>
  <c r="CD36" i="13" s="1"/>
  <c r="CQ36" i="13" a="1"/>
  <c r="CQ36" i="13" s="1"/>
  <c r="BF55" i="13" a="1"/>
  <c r="BF55" i="13" s="1"/>
  <c r="BS55" i="13" a="1"/>
  <c r="BS55" i="13" s="1"/>
  <c r="CF55" i="13" a="1"/>
  <c r="CF55" i="13" s="1"/>
  <c r="CS55" i="13" a="1"/>
  <c r="CS55" i="13" s="1"/>
  <c r="BD37" i="13" a="1"/>
  <c r="BD37" i="13" s="1"/>
  <c r="BQ37" i="13" a="1"/>
  <c r="BQ37" i="13" s="1"/>
  <c r="CD37" i="13" a="1"/>
  <c r="CD37" i="13" s="1"/>
  <c r="CQ37" i="13" a="1"/>
  <c r="CQ37" i="13" s="1"/>
  <c r="CQ55" i="13" a="1"/>
  <c r="CQ55" i="13" s="1"/>
  <c r="BD55" i="13" a="1"/>
  <c r="BD55" i="13" s="1"/>
  <c r="BQ55" i="13" a="1"/>
  <c r="BQ55" i="13" s="1"/>
  <c r="CD55" i="13" a="1"/>
  <c r="CD55" i="13" s="1"/>
  <c r="BR55" i="13" a="1"/>
  <c r="BR55" i="13" s="1"/>
  <c r="CE55" i="13" a="1"/>
  <c r="CE55" i="13" s="1"/>
  <c r="CR55" i="13" a="1"/>
  <c r="CR55" i="13" s="1"/>
  <c r="BE55" i="13" a="1"/>
  <c r="BE55" i="13" s="1"/>
  <c r="CP54" i="13"/>
  <c r="CC335" i="13"/>
  <c r="I335" i="13" s="1"/>
  <c r="BP334" i="13"/>
  <c r="H334" i="13" s="1"/>
  <c r="BP335" i="13"/>
  <c r="H335" i="13" s="1"/>
  <c r="BP338" i="13"/>
  <c r="H338" i="13" s="1"/>
  <c r="E87" i="19"/>
  <c r="CC334" i="13"/>
  <c r="I334" i="13" s="1"/>
  <c r="H87" i="19"/>
  <c r="BP337" i="13"/>
  <c r="H337" i="13" s="1"/>
  <c r="CC337" i="13"/>
  <c r="I337" i="13" s="1"/>
  <c r="CC338" i="13"/>
  <c r="I338" i="13" s="1"/>
  <c r="H336" i="13"/>
  <c r="F87" i="19"/>
  <c r="I336" i="13"/>
  <c r="G87" i="19"/>
  <c r="I32" i="13"/>
  <c r="H31" i="13"/>
  <c r="H33" i="13"/>
  <c r="H30" i="13"/>
  <c r="H32" i="13"/>
  <c r="I29" i="13"/>
  <c r="H29" i="13"/>
  <c r="I31" i="13"/>
  <c r="I30" i="13"/>
  <c r="I33" i="13"/>
  <c r="AM56" i="13"/>
  <c r="AJ37" i="13"/>
  <c r="AD56" i="13"/>
  <c r="AH56" i="13"/>
  <c r="AL56" i="13"/>
  <c r="AK56" i="13"/>
  <c r="AJ57" i="13"/>
  <c r="AN57" i="13"/>
  <c r="AE57" i="13"/>
  <c r="AC56" i="13"/>
  <c r="AF57" i="13"/>
  <c r="AG57" i="13"/>
  <c r="AE38" i="13"/>
  <c r="AN38" i="13"/>
  <c r="AI38" i="13"/>
  <c r="AM38" i="13"/>
  <c r="AG37" i="13"/>
  <c r="AD38" i="13"/>
  <c r="AK37" i="13"/>
  <c r="AF38" i="13"/>
  <c r="AC38" i="13"/>
  <c r="AL38" i="13"/>
  <c r="AH38" i="13"/>
  <c r="BA132" i="13" a="1"/>
  <c r="BA132" i="13" s="1"/>
  <c r="BB132" i="13" a="1"/>
  <c r="BB132" i="13" s="1"/>
  <c r="AZ132" i="13" a="1"/>
  <c r="AZ132" i="13" s="1"/>
  <c r="BC132" i="13" a="1"/>
  <c r="BC132" i="13" s="1"/>
  <c r="K133" i="13"/>
  <c r="BB131" i="13" a="1"/>
  <c r="BB131" i="13" s="1"/>
  <c r="BA131" i="13" a="1"/>
  <c r="BA131" i="13" s="1"/>
  <c r="BC131" i="13" a="1"/>
  <c r="BC131" i="13" s="1"/>
  <c r="AZ131" i="13" a="1"/>
  <c r="AZ131" i="13" s="1"/>
  <c r="BC93" i="13" a="1"/>
  <c r="BC93" i="13" s="1"/>
  <c r="BB93" i="13" a="1"/>
  <c r="BB93" i="13" s="1"/>
  <c r="BA94" i="13" a="1"/>
  <c r="BA94" i="13" s="1"/>
  <c r="BB94" i="13" a="1"/>
  <c r="BB94" i="13" s="1"/>
  <c r="BC94" i="13" a="1"/>
  <c r="BC94" i="13" s="1"/>
  <c r="AZ94" i="13" a="1"/>
  <c r="AZ94" i="13" s="1"/>
  <c r="K95" i="13"/>
  <c r="BA93" i="13" a="1"/>
  <c r="BA93" i="13" s="1"/>
  <c r="AZ93" i="13" a="1"/>
  <c r="AZ93" i="13" s="1"/>
  <c r="BC75" i="13" a="1"/>
  <c r="BC75" i="13" s="1"/>
  <c r="K76" i="13"/>
  <c r="AZ75" i="13" a="1"/>
  <c r="AZ75" i="13" s="1"/>
  <c r="BB75" i="13" a="1"/>
  <c r="BB75" i="13" s="1"/>
  <c r="BA75" i="13" a="1"/>
  <c r="BA75" i="13" s="1"/>
  <c r="BC74" i="13" a="1"/>
  <c r="BC74" i="13" s="1"/>
  <c r="BB74" i="13" a="1"/>
  <c r="BB74" i="13" s="1"/>
  <c r="BA74" i="13" a="1"/>
  <c r="BA74" i="13" s="1"/>
  <c r="AZ74" i="13" a="1"/>
  <c r="AZ74" i="13" s="1"/>
  <c r="AZ55" i="13" a="1"/>
  <c r="AZ55" i="13" s="1"/>
  <c r="AZ56" i="13" a="1"/>
  <c r="AZ56" i="13" s="1"/>
  <c r="BA56" i="13" a="1"/>
  <c r="BA56" i="13" s="1"/>
  <c r="K57" i="13"/>
  <c r="BB56" i="13" a="1"/>
  <c r="BB56" i="13" s="1"/>
  <c r="BC56" i="13" a="1"/>
  <c r="BC56" i="13" s="1"/>
  <c r="BC55" i="13" a="1"/>
  <c r="BC55" i="13" s="1"/>
  <c r="BB55" i="13" a="1"/>
  <c r="BB55" i="13" s="1"/>
  <c r="BA55" i="13" a="1"/>
  <c r="BA55" i="13" s="1"/>
  <c r="BB37" i="13" a="1"/>
  <c r="BB37" i="13" s="1"/>
  <c r="BB36" i="13" a="1"/>
  <c r="BB36" i="13" s="1"/>
  <c r="BA37" i="13" a="1"/>
  <c r="BA37" i="13" s="1"/>
  <c r="BC36" i="13" a="1"/>
  <c r="BC36" i="13" s="1"/>
  <c r="AZ36" i="13" a="1"/>
  <c r="AZ36" i="13" s="1"/>
  <c r="BC37" i="13" a="1"/>
  <c r="BC37" i="13" s="1"/>
  <c r="K38" i="13"/>
  <c r="AZ37" i="13" a="1"/>
  <c r="AZ37" i="13" s="1"/>
  <c r="BA36" i="13" a="1"/>
  <c r="BA36" i="13" s="1"/>
  <c r="AK282" i="10"/>
  <c r="CI282" i="10" s="1" a="1"/>
  <c r="CI282" i="10" s="1"/>
  <c r="AJ282" i="10"/>
  <c r="CH282" i="10" s="1" a="1"/>
  <c r="CH282" i="10" s="1"/>
  <c r="AI282" i="10"/>
  <c r="CG282" i="10" s="1" a="1"/>
  <c r="CG282" i="10" s="1"/>
  <c r="AH282" i="10"/>
  <c r="CF282" i="10" s="1" a="1"/>
  <c r="CF282" i="10" s="1"/>
  <c r="AG282" i="10"/>
  <c r="CE282" i="10" s="1" a="1"/>
  <c r="CE282" i="10" s="1"/>
  <c r="AF282" i="10"/>
  <c r="CD282" i="10" s="1" a="1"/>
  <c r="CD282" i="10" s="1"/>
  <c r="AE282" i="10"/>
  <c r="CC282" i="10" s="1" a="1"/>
  <c r="CC282" i="10" s="1"/>
  <c r="AD282" i="10"/>
  <c r="CB282" i="10" s="1" a="1"/>
  <c r="CB282" i="10" s="1"/>
  <c r="AC282" i="10"/>
  <c r="CA282" i="10" s="1" a="1"/>
  <c r="CA282" i="10" s="1"/>
  <c r="AB282" i="10"/>
  <c r="BZ282" i="10" s="1" a="1"/>
  <c r="BZ282" i="10" s="1"/>
  <c r="AA282" i="10"/>
  <c r="BY282" i="10" s="1" a="1"/>
  <c r="BY282" i="10" s="1"/>
  <c r="Z282" i="10"/>
  <c r="Y282" i="10"/>
  <c r="X282" i="10"/>
  <c r="W282" i="10"/>
  <c r="V282" i="10"/>
  <c r="U282" i="10"/>
  <c r="T282" i="10"/>
  <c r="S282" i="10"/>
  <c r="R282" i="10"/>
  <c r="Q282" i="10"/>
  <c r="P282" i="10"/>
  <c r="O282" i="10"/>
  <c r="N282" i="10"/>
  <c r="M282" i="10"/>
  <c r="L282" i="10"/>
  <c r="K282" i="10"/>
  <c r="D282" i="10"/>
  <c r="AK281" i="10"/>
  <c r="CI281" i="10" s="1" a="1"/>
  <c r="CI281" i="10" s="1"/>
  <c r="AJ281" i="10"/>
  <c r="CH281" i="10" s="1" a="1"/>
  <c r="CH281" i="10" s="1"/>
  <c r="AI281" i="10"/>
  <c r="CG281" i="10" s="1" a="1"/>
  <c r="CG281" i="10" s="1"/>
  <c r="AH281" i="10"/>
  <c r="CF281" i="10" s="1" a="1"/>
  <c r="CF281" i="10" s="1"/>
  <c r="AG281" i="10"/>
  <c r="CE281" i="10" s="1" a="1"/>
  <c r="CE281" i="10" s="1"/>
  <c r="AF281" i="10"/>
  <c r="CD281" i="10" s="1" a="1"/>
  <c r="CD281" i="10" s="1"/>
  <c r="AE281" i="10"/>
  <c r="CC281" i="10" s="1" a="1"/>
  <c r="CC281" i="10" s="1"/>
  <c r="AD281" i="10"/>
  <c r="CB281" i="10" s="1" a="1"/>
  <c r="CB281" i="10" s="1"/>
  <c r="AC281" i="10"/>
  <c r="CA281" i="10" s="1" a="1"/>
  <c r="CA281" i="10" s="1"/>
  <c r="AB281" i="10"/>
  <c r="BZ281" i="10" s="1" a="1"/>
  <c r="BZ281" i="10" s="1"/>
  <c r="AA281" i="10"/>
  <c r="BY281" i="10" s="1" a="1"/>
  <c r="BY281" i="10" s="1"/>
  <c r="Z281" i="10"/>
  <c r="Y281" i="10"/>
  <c r="X281" i="10"/>
  <c r="W281" i="10"/>
  <c r="V281" i="10"/>
  <c r="U281" i="10"/>
  <c r="T281" i="10"/>
  <c r="S281" i="10"/>
  <c r="R281" i="10"/>
  <c r="Q281" i="10"/>
  <c r="P281" i="10"/>
  <c r="O281" i="10"/>
  <c r="N281" i="10"/>
  <c r="M281" i="10"/>
  <c r="L281" i="10"/>
  <c r="K281" i="10"/>
  <c r="D281" i="10"/>
  <c r="AK280" i="10"/>
  <c r="CI280" i="10" s="1" a="1"/>
  <c r="CI280" i="10" s="1"/>
  <c r="AJ280" i="10"/>
  <c r="CH280" i="10" s="1" a="1"/>
  <c r="CH280" i="10" s="1"/>
  <c r="AI280" i="10"/>
  <c r="CG280" i="10" s="1" a="1"/>
  <c r="CG280" i="10" s="1"/>
  <c r="AH280" i="10"/>
  <c r="CF280" i="10" s="1" a="1"/>
  <c r="CF280" i="10" s="1"/>
  <c r="AG280" i="10"/>
  <c r="CE280" i="10" s="1" a="1"/>
  <c r="CE280" i="10" s="1"/>
  <c r="AF280" i="10"/>
  <c r="CD280" i="10" s="1" a="1"/>
  <c r="CD280" i="10" s="1"/>
  <c r="AE280" i="10"/>
  <c r="CC280" i="10" s="1" a="1"/>
  <c r="CC280" i="10" s="1"/>
  <c r="AD280" i="10"/>
  <c r="CB280" i="10" s="1" a="1"/>
  <c r="CB280" i="10" s="1"/>
  <c r="AC280" i="10"/>
  <c r="CA280" i="10" s="1" a="1"/>
  <c r="CA280" i="10" s="1"/>
  <c r="AB280" i="10"/>
  <c r="BZ280" i="10" s="1" a="1"/>
  <c r="BZ280" i="10" s="1"/>
  <c r="AA280" i="10"/>
  <c r="BY280" i="10" s="1" a="1"/>
  <c r="BY280" i="10" s="1"/>
  <c r="Z280" i="10"/>
  <c r="Y280" i="10"/>
  <c r="X280" i="10"/>
  <c r="W280" i="10"/>
  <c r="V280" i="10"/>
  <c r="U280" i="10"/>
  <c r="T280" i="10"/>
  <c r="S280" i="10"/>
  <c r="R280" i="10"/>
  <c r="Q280" i="10"/>
  <c r="P280" i="10"/>
  <c r="O280" i="10"/>
  <c r="N280" i="10"/>
  <c r="M280" i="10"/>
  <c r="L280" i="10"/>
  <c r="K280" i="10"/>
  <c r="D280" i="10"/>
  <c r="AK279" i="10"/>
  <c r="CI279" i="10" s="1" a="1"/>
  <c r="CI279" i="10" s="1"/>
  <c r="AJ279" i="10"/>
  <c r="CH279" i="10" s="1" a="1"/>
  <c r="CH279" i="10" s="1"/>
  <c r="AI279" i="10"/>
  <c r="CG279" i="10" s="1" a="1"/>
  <c r="CG279" i="10" s="1"/>
  <c r="AH279" i="10"/>
  <c r="CF279" i="10" s="1" a="1"/>
  <c r="CF279" i="10" s="1"/>
  <c r="AG279" i="10"/>
  <c r="CE279" i="10" s="1" a="1"/>
  <c r="CE279" i="10" s="1"/>
  <c r="AF279" i="10"/>
  <c r="CD279" i="10" s="1" a="1"/>
  <c r="CD279" i="10" s="1"/>
  <c r="AE279" i="10"/>
  <c r="CC279" i="10" s="1" a="1"/>
  <c r="CC279" i="10" s="1"/>
  <c r="AD279" i="10"/>
  <c r="CB279" i="10" s="1" a="1"/>
  <c r="CB279" i="10" s="1"/>
  <c r="AC279" i="10"/>
  <c r="CA279" i="10" s="1" a="1"/>
  <c r="CA279" i="10" s="1"/>
  <c r="AB279" i="10"/>
  <c r="BZ279" i="10" s="1" a="1"/>
  <c r="BZ279" i="10" s="1"/>
  <c r="AA279" i="10"/>
  <c r="BY279" i="10" s="1" a="1"/>
  <c r="BY279" i="10" s="1"/>
  <c r="Z279" i="10"/>
  <c r="Y279" i="10"/>
  <c r="X279" i="10"/>
  <c r="W279" i="10"/>
  <c r="V279" i="10"/>
  <c r="U279" i="10"/>
  <c r="T279" i="10"/>
  <c r="S279" i="10"/>
  <c r="R279" i="10"/>
  <c r="Q279" i="10"/>
  <c r="P279" i="10"/>
  <c r="O279" i="10"/>
  <c r="N279" i="10"/>
  <c r="M279" i="10"/>
  <c r="L279" i="10"/>
  <c r="K279" i="10"/>
  <c r="D279" i="10"/>
  <c r="AK278" i="10"/>
  <c r="CI278" i="10" s="1" a="1"/>
  <c r="CI278" i="10" s="1"/>
  <c r="AJ278" i="10"/>
  <c r="CH278" i="10" s="1" a="1"/>
  <c r="CH278" i="10" s="1"/>
  <c r="AI278" i="10"/>
  <c r="CG278" i="10" s="1" a="1"/>
  <c r="CG278" i="10" s="1"/>
  <c r="AH278" i="10"/>
  <c r="CF278" i="10" s="1" a="1"/>
  <c r="CF278" i="10" s="1"/>
  <c r="AG278" i="10"/>
  <c r="CE278" i="10" s="1" a="1"/>
  <c r="CE278" i="10" s="1"/>
  <c r="AF278" i="10"/>
  <c r="CD278" i="10" s="1" a="1"/>
  <c r="CD278" i="10" s="1"/>
  <c r="AE278" i="10"/>
  <c r="CC278" i="10" s="1" a="1"/>
  <c r="CC278" i="10" s="1"/>
  <c r="AD278" i="10"/>
  <c r="CB278" i="10" s="1" a="1"/>
  <c r="CB278" i="10" s="1"/>
  <c r="AC278" i="10"/>
  <c r="CA278" i="10" s="1" a="1"/>
  <c r="CA278" i="10" s="1"/>
  <c r="AB278" i="10"/>
  <c r="BZ278" i="10" s="1" a="1"/>
  <c r="BZ278" i="10" s="1"/>
  <c r="AA278" i="10"/>
  <c r="BY278" i="10" s="1" a="1"/>
  <c r="BY278" i="10" s="1"/>
  <c r="Z278" i="10"/>
  <c r="Y278" i="10"/>
  <c r="X278" i="10"/>
  <c r="W278" i="10"/>
  <c r="V278" i="10"/>
  <c r="U278" i="10"/>
  <c r="T278" i="10"/>
  <c r="S278" i="10"/>
  <c r="R278" i="10"/>
  <c r="Q278" i="10"/>
  <c r="P278" i="10"/>
  <c r="O278" i="10"/>
  <c r="N278" i="10"/>
  <c r="M278" i="10"/>
  <c r="L278" i="10"/>
  <c r="K278" i="10"/>
  <c r="D278" i="10"/>
  <c r="AK277" i="10"/>
  <c r="CI277" i="10" s="1" a="1"/>
  <c r="CI277" i="10" s="1"/>
  <c r="AJ277" i="10"/>
  <c r="CH277" i="10" s="1" a="1"/>
  <c r="CH277" i="10" s="1"/>
  <c r="AI277" i="10"/>
  <c r="CG277" i="10" s="1" a="1"/>
  <c r="CG277" i="10" s="1"/>
  <c r="AH277" i="10"/>
  <c r="CF277" i="10" s="1" a="1"/>
  <c r="CF277" i="10" s="1"/>
  <c r="AG277" i="10"/>
  <c r="CE277" i="10" s="1" a="1"/>
  <c r="CE277" i="10" s="1"/>
  <c r="AF277" i="10"/>
  <c r="CD277" i="10" s="1" a="1"/>
  <c r="CD277" i="10" s="1"/>
  <c r="AE277" i="10"/>
  <c r="CC277" i="10" s="1" a="1"/>
  <c r="CC277" i="10" s="1"/>
  <c r="AD277" i="10"/>
  <c r="CB277" i="10" s="1" a="1"/>
  <c r="CB277" i="10" s="1"/>
  <c r="AC277" i="10"/>
  <c r="CA277" i="10" s="1" a="1"/>
  <c r="CA277" i="10" s="1"/>
  <c r="AB277" i="10"/>
  <c r="BZ277" i="10" s="1" a="1"/>
  <c r="BZ277" i="10" s="1"/>
  <c r="AA277" i="10"/>
  <c r="BY277" i="10" s="1" a="1"/>
  <c r="BY277" i="10" s="1"/>
  <c r="Z277" i="10"/>
  <c r="Y277" i="10"/>
  <c r="X277" i="10"/>
  <c r="W277" i="10"/>
  <c r="V277" i="10"/>
  <c r="U277" i="10"/>
  <c r="T277" i="10"/>
  <c r="S277" i="10"/>
  <c r="R277" i="10"/>
  <c r="Q277" i="10"/>
  <c r="P277" i="10"/>
  <c r="O277" i="10"/>
  <c r="N277" i="10"/>
  <c r="M277" i="10"/>
  <c r="L277" i="10"/>
  <c r="K277" i="10"/>
  <c r="D277" i="10"/>
  <c r="AK276" i="10"/>
  <c r="CI276" i="10" s="1" a="1"/>
  <c r="CI276" i="10" s="1"/>
  <c r="AJ276" i="10"/>
  <c r="CH276" i="10" s="1" a="1"/>
  <c r="CH276" i="10" s="1"/>
  <c r="AI276" i="10"/>
  <c r="CG276" i="10" s="1" a="1"/>
  <c r="CG276" i="10" s="1"/>
  <c r="AH276" i="10"/>
  <c r="CF276" i="10" s="1" a="1"/>
  <c r="CF276" i="10" s="1"/>
  <c r="AG276" i="10"/>
  <c r="CE276" i="10" s="1" a="1"/>
  <c r="CE276" i="10" s="1"/>
  <c r="AF276" i="10"/>
  <c r="CD276" i="10" s="1" a="1"/>
  <c r="CD276" i="10" s="1"/>
  <c r="AE276" i="10"/>
  <c r="CC276" i="10" s="1" a="1"/>
  <c r="CC276" i="10" s="1"/>
  <c r="AD276" i="10"/>
  <c r="CB276" i="10" s="1" a="1"/>
  <c r="CB276" i="10" s="1"/>
  <c r="AC276" i="10"/>
  <c r="CA276" i="10" s="1" a="1"/>
  <c r="CA276" i="10" s="1"/>
  <c r="AB276" i="10"/>
  <c r="BZ276" i="10" s="1" a="1"/>
  <c r="BZ276" i="10" s="1"/>
  <c r="AA276" i="10"/>
  <c r="BY276" i="10" s="1" a="1"/>
  <c r="BY276" i="10" s="1"/>
  <c r="Z276" i="10"/>
  <c r="Y276" i="10"/>
  <c r="X276" i="10"/>
  <c r="W276" i="10"/>
  <c r="V276" i="10"/>
  <c r="U276" i="10"/>
  <c r="T276" i="10"/>
  <c r="S276" i="10"/>
  <c r="R276" i="10"/>
  <c r="Q276" i="10"/>
  <c r="P276" i="10"/>
  <c r="O276" i="10"/>
  <c r="N276" i="10"/>
  <c r="M276" i="10"/>
  <c r="L276" i="10"/>
  <c r="K276" i="10"/>
  <c r="D276" i="10"/>
  <c r="AK275" i="10"/>
  <c r="CI275" i="10" s="1" a="1"/>
  <c r="CI275" i="10" s="1"/>
  <c r="AJ275" i="10"/>
  <c r="CH275" i="10" s="1" a="1"/>
  <c r="CH275" i="10" s="1"/>
  <c r="AI275" i="10"/>
  <c r="CG275" i="10" s="1" a="1"/>
  <c r="CG275" i="10" s="1"/>
  <c r="AH275" i="10"/>
  <c r="CF275" i="10" s="1" a="1"/>
  <c r="CF275" i="10" s="1"/>
  <c r="AG275" i="10"/>
  <c r="CE275" i="10" s="1" a="1"/>
  <c r="CE275" i="10" s="1"/>
  <c r="AF275" i="10"/>
  <c r="CD275" i="10" s="1" a="1"/>
  <c r="CD275" i="10" s="1"/>
  <c r="AE275" i="10"/>
  <c r="CC275" i="10" s="1" a="1"/>
  <c r="CC275" i="10" s="1"/>
  <c r="AD275" i="10"/>
  <c r="CB275" i="10" s="1" a="1"/>
  <c r="CB275" i="10" s="1"/>
  <c r="AC275" i="10"/>
  <c r="CA275" i="10" s="1" a="1"/>
  <c r="CA275" i="10" s="1"/>
  <c r="AB275" i="10"/>
  <c r="BZ275" i="10" s="1" a="1"/>
  <c r="BZ275" i="10" s="1"/>
  <c r="AA275" i="10"/>
  <c r="BY275" i="10" s="1" a="1"/>
  <c r="BY275" i="10" s="1"/>
  <c r="Z275" i="10"/>
  <c r="Y275" i="10"/>
  <c r="X275" i="10"/>
  <c r="W275" i="10"/>
  <c r="V275" i="10"/>
  <c r="U275" i="10"/>
  <c r="T275" i="10"/>
  <c r="S275" i="10"/>
  <c r="R275" i="10"/>
  <c r="Q275" i="10"/>
  <c r="P275" i="10"/>
  <c r="O275" i="10"/>
  <c r="N275" i="10"/>
  <c r="M275" i="10"/>
  <c r="L275" i="10"/>
  <c r="K275" i="10"/>
  <c r="D275" i="10"/>
  <c r="AK274" i="10"/>
  <c r="CI274" i="10" s="1" a="1"/>
  <c r="CI274" i="10" s="1"/>
  <c r="AJ274" i="10"/>
  <c r="CH274" i="10" s="1" a="1"/>
  <c r="CH274" i="10" s="1"/>
  <c r="AI274" i="10"/>
  <c r="CG274" i="10" s="1" a="1"/>
  <c r="CG274" i="10" s="1"/>
  <c r="AH274" i="10"/>
  <c r="CF274" i="10" s="1" a="1"/>
  <c r="CF274" i="10" s="1"/>
  <c r="AG274" i="10"/>
  <c r="CE274" i="10" s="1" a="1"/>
  <c r="CE274" i="10" s="1"/>
  <c r="AF274" i="10"/>
  <c r="CD274" i="10" s="1" a="1"/>
  <c r="CD274" i="10" s="1"/>
  <c r="AE274" i="10"/>
  <c r="CC274" i="10" s="1" a="1"/>
  <c r="CC274" i="10" s="1"/>
  <c r="AD274" i="10"/>
  <c r="CB274" i="10" s="1" a="1"/>
  <c r="CB274" i="10" s="1"/>
  <c r="AC274" i="10"/>
  <c r="CA274" i="10" s="1" a="1"/>
  <c r="CA274" i="10" s="1"/>
  <c r="AB274" i="10"/>
  <c r="BZ274" i="10" s="1" a="1"/>
  <c r="BZ274" i="10" s="1"/>
  <c r="AA274" i="10"/>
  <c r="BY274" i="10" s="1" a="1"/>
  <c r="BY274" i="10" s="1"/>
  <c r="Z274" i="10"/>
  <c r="Y274" i="10"/>
  <c r="X274" i="10"/>
  <c r="W274" i="10"/>
  <c r="V274" i="10"/>
  <c r="U274" i="10"/>
  <c r="T274" i="10"/>
  <c r="S274" i="10"/>
  <c r="R274" i="10"/>
  <c r="Q274" i="10"/>
  <c r="P274" i="10"/>
  <c r="O274" i="10"/>
  <c r="N274" i="10"/>
  <c r="M274" i="10"/>
  <c r="L274" i="10"/>
  <c r="K274" i="10"/>
  <c r="D274" i="10"/>
  <c r="AK273" i="10"/>
  <c r="CI273" i="10" s="1" a="1"/>
  <c r="CI273" i="10" s="1"/>
  <c r="AJ273" i="10"/>
  <c r="CH273" i="10" s="1" a="1"/>
  <c r="CH273" i="10" s="1"/>
  <c r="AI273" i="10"/>
  <c r="CG273" i="10" s="1" a="1"/>
  <c r="CG273" i="10" s="1"/>
  <c r="AH273" i="10"/>
  <c r="CF273" i="10" s="1" a="1"/>
  <c r="CF273" i="10" s="1"/>
  <c r="AG273" i="10"/>
  <c r="CE273" i="10" s="1" a="1"/>
  <c r="CE273" i="10" s="1"/>
  <c r="AF273" i="10"/>
  <c r="CD273" i="10" s="1" a="1"/>
  <c r="CD273" i="10" s="1"/>
  <c r="AE273" i="10"/>
  <c r="CC273" i="10" s="1" a="1"/>
  <c r="CC273" i="10" s="1"/>
  <c r="AD273" i="10"/>
  <c r="CB273" i="10" s="1" a="1"/>
  <c r="CB273" i="10" s="1"/>
  <c r="AC273" i="10"/>
  <c r="CA273" i="10" s="1" a="1"/>
  <c r="CA273" i="10" s="1"/>
  <c r="AB273" i="10"/>
  <c r="BZ273" i="10" s="1" a="1"/>
  <c r="BZ273" i="10" s="1"/>
  <c r="AA273" i="10"/>
  <c r="BY273" i="10" s="1" a="1"/>
  <c r="BY273" i="10" s="1"/>
  <c r="Z273" i="10"/>
  <c r="Y273" i="10"/>
  <c r="X273" i="10"/>
  <c r="W273" i="10"/>
  <c r="V273" i="10"/>
  <c r="U273" i="10"/>
  <c r="T273" i="10"/>
  <c r="S273" i="10"/>
  <c r="R273" i="10"/>
  <c r="Q273" i="10"/>
  <c r="P273" i="10"/>
  <c r="O273" i="10"/>
  <c r="N273" i="10"/>
  <c r="M273" i="10"/>
  <c r="L273" i="10"/>
  <c r="K273" i="10"/>
  <c r="D273" i="10"/>
  <c r="AK272" i="10"/>
  <c r="CI272" i="10" s="1" a="1"/>
  <c r="CI272" i="10" s="1"/>
  <c r="AJ272" i="10"/>
  <c r="CH272" i="10" s="1" a="1"/>
  <c r="CH272" i="10" s="1"/>
  <c r="AI272" i="10"/>
  <c r="CG272" i="10" s="1" a="1"/>
  <c r="CG272" i="10" s="1"/>
  <c r="AH272" i="10"/>
  <c r="CF272" i="10" s="1" a="1"/>
  <c r="CF272" i="10" s="1"/>
  <c r="AG272" i="10"/>
  <c r="CE272" i="10" s="1" a="1"/>
  <c r="CE272" i="10" s="1"/>
  <c r="AF272" i="10"/>
  <c r="CD272" i="10" s="1" a="1"/>
  <c r="CD272" i="10" s="1"/>
  <c r="AE272" i="10"/>
  <c r="CC272" i="10" s="1" a="1"/>
  <c r="CC272" i="10" s="1"/>
  <c r="AD272" i="10"/>
  <c r="CB272" i="10" s="1" a="1"/>
  <c r="CB272" i="10" s="1"/>
  <c r="AC272" i="10"/>
  <c r="CA272" i="10" s="1" a="1"/>
  <c r="CA272" i="10" s="1"/>
  <c r="AB272" i="10"/>
  <c r="BZ272" i="10" s="1" a="1"/>
  <c r="BZ272" i="10" s="1"/>
  <c r="AA272" i="10"/>
  <c r="BY272" i="10" s="1" a="1"/>
  <c r="BY272" i="10" s="1"/>
  <c r="Z272" i="10"/>
  <c r="Y272" i="10"/>
  <c r="X272" i="10"/>
  <c r="W272" i="10"/>
  <c r="V272" i="10"/>
  <c r="U272" i="10"/>
  <c r="T272" i="10"/>
  <c r="S272" i="10"/>
  <c r="R272" i="10"/>
  <c r="Q272" i="10"/>
  <c r="P272" i="10"/>
  <c r="O272" i="10"/>
  <c r="N272" i="10"/>
  <c r="M272" i="10"/>
  <c r="L272" i="10"/>
  <c r="K272" i="10"/>
  <c r="D272" i="10"/>
  <c r="AK271" i="10"/>
  <c r="CI271" i="10" s="1" a="1"/>
  <c r="CI271" i="10" s="1"/>
  <c r="AJ271" i="10"/>
  <c r="CH271" i="10" s="1" a="1"/>
  <c r="CH271" i="10" s="1"/>
  <c r="AI271" i="10"/>
  <c r="CG271" i="10" s="1" a="1"/>
  <c r="CG271" i="10" s="1"/>
  <c r="AH271" i="10"/>
  <c r="CF271" i="10" s="1" a="1"/>
  <c r="CF271" i="10" s="1"/>
  <c r="AG271" i="10"/>
  <c r="CE271" i="10" s="1" a="1"/>
  <c r="CE271" i="10" s="1"/>
  <c r="AF271" i="10"/>
  <c r="CD271" i="10" s="1" a="1"/>
  <c r="CD271" i="10" s="1"/>
  <c r="AE271" i="10"/>
  <c r="CC271" i="10" s="1" a="1"/>
  <c r="CC271" i="10" s="1"/>
  <c r="AD271" i="10"/>
  <c r="CB271" i="10" s="1" a="1"/>
  <c r="CB271" i="10" s="1"/>
  <c r="AC271" i="10"/>
  <c r="CA271" i="10" s="1" a="1"/>
  <c r="CA271" i="10" s="1"/>
  <c r="AB271" i="10"/>
  <c r="BZ271" i="10" s="1" a="1"/>
  <c r="BZ271" i="10" s="1"/>
  <c r="AA271" i="10"/>
  <c r="BY271" i="10" s="1" a="1"/>
  <c r="BY271" i="10" s="1"/>
  <c r="Z271" i="10"/>
  <c r="Y271" i="10"/>
  <c r="X271" i="10"/>
  <c r="W271" i="10"/>
  <c r="V271" i="10"/>
  <c r="U271" i="10"/>
  <c r="T271" i="10"/>
  <c r="S271" i="10"/>
  <c r="R271" i="10"/>
  <c r="Q271" i="10"/>
  <c r="P271" i="10"/>
  <c r="O271" i="10"/>
  <c r="N271" i="10"/>
  <c r="M271" i="10"/>
  <c r="L271" i="10"/>
  <c r="K271" i="10"/>
  <c r="D271" i="10"/>
  <c r="AK270" i="10"/>
  <c r="CI270" i="10" s="1" a="1"/>
  <c r="CI270" i="10" s="1"/>
  <c r="AJ270" i="10"/>
  <c r="CH270" i="10" s="1" a="1"/>
  <c r="CH270" i="10" s="1"/>
  <c r="AI270" i="10"/>
  <c r="CG270" i="10" s="1" a="1"/>
  <c r="CG270" i="10" s="1"/>
  <c r="AH270" i="10"/>
  <c r="CF270" i="10" s="1" a="1"/>
  <c r="CF270" i="10" s="1"/>
  <c r="AG270" i="10"/>
  <c r="CE270" i="10" s="1" a="1"/>
  <c r="CE270" i="10" s="1"/>
  <c r="AF270" i="10"/>
  <c r="CD270" i="10" s="1" a="1"/>
  <c r="CD270" i="10" s="1"/>
  <c r="AE270" i="10"/>
  <c r="CC270" i="10" s="1" a="1"/>
  <c r="CC270" i="10" s="1"/>
  <c r="AD270" i="10"/>
  <c r="CB270" i="10" s="1" a="1"/>
  <c r="CB270" i="10" s="1"/>
  <c r="AC270" i="10"/>
  <c r="CA270" i="10" s="1" a="1"/>
  <c r="CA270" i="10" s="1"/>
  <c r="AB270" i="10"/>
  <c r="BZ270" i="10" s="1" a="1"/>
  <c r="BZ270" i="10" s="1"/>
  <c r="AA270" i="10"/>
  <c r="BY270" i="10" s="1" a="1"/>
  <c r="BY270" i="10" s="1"/>
  <c r="Z270" i="10"/>
  <c r="Y270" i="10"/>
  <c r="X270" i="10"/>
  <c r="W270" i="10"/>
  <c r="V270" i="10"/>
  <c r="U270" i="10"/>
  <c r="T270" i="10"/>
  <c r="S270" i="10"/>
  <c r="R270" i="10"/>
  <c r="Q270" i="10"/>
  <c r="P270" i="10"/>
  <c r="O270" i="10"/>
  <c r="N270" i="10"/>
  <c r="M270" i="10"/>
  <c r="L270" i="10"/>
  <c r="K270" i="10"/>
  <c r="D270" i="10"/>
  <c r="AK269" i="10"/>
  <c r="CI269" i="10" s="1" a="1"/>
  <c r="CI269" i="10" s="1"/>
  <c r="AJ269" i="10"/>
  <c r="CH269" i="10" s="1" a="1"/>
  <c r="CH269" i="10" s="1"/>
  <c r="AI269" i="10"/>
  <c r="CG269" i="10" s="1" a="1"/>
  <c r="CG269" i="10" s="1"/>
  <c r="AH269" i="10"/>
  <c r="CF269" i="10" s="1" a="1"/>
  <c r="CF269" i="10" s="1"/>
  <c r="AG269" i="10"/>
  <c r="CE269" i="10" s="1" a="1"/>
  <c r="CE269" i="10" s="1"/>
  <c r="AF269" i="10"/>
  <c r="CD269" i="10" s="1" a="1"/>
  <c r="CD269" i="10" s="1"/>
  <c r="AE269" i="10"/>
  <c r="CC269" i="10" s="1" a="1"/>
  <c r="CC269" i="10" s="1"/>
  <c r="AD269" i="10"/>
  <c r="CB269" i="10" s="1" a="1"/>
  <c r="CB269" i="10" s="1"/>
  <c r="AC269" i="10"/>
  <c r="CA269" i="10" s="1" a="1"/>
  <c r="CA269" i="10" s="1"/>
  <c r="AB269" i="10"/>
  <c r="BZ269" i="10" s="1" a="1"/>
  <c r="BZ269" i="10" s="1"/>
  <c r="AA269" i="10"/>
  <c r="BY269" i="10" s="1" a="1"/>
  <c r="BY269" i="10" s="1"/>
  <c r="Z269" i="10"/>
  <c r="Y269" i="10"/>
  <c r="X269" i="10"/>
  <c r="W269" i="10"/>
  <c r="V269" i="10"/>
  <c r="U269" i="10"/>
  <c r="T269" i="10"/>
  <c r="S269" i="10"/>
  <c r="R269" i="10"/>
  <c r="Q269" i="10"/>
  <c r="P269" i="10"/>
  <c r="O269" i="10"/>
  <c r="N269" i="10"/>
  <c r="M269" i="10"/>
  <c r="L269" i="10"/>
  <c r="K269" i="10"/>
  <c r="D269" i="10"/>
  <c r="AK268" i="10"/>
  <c r="CI268" i="10" s="1" a="1"/>
  <c r="CI268" i="10" s="1"/>
  <c r="AJ268" i="10"/>
  <c r="CH268" i="10" s="1" a="1"/>
  <c r="CH268" i="10" s="1"/>
  <c r="AI268" i="10"/>
  <c r="CG268" i="10" s="1" a="1"/>
  <c r="CG268" i="10" s="1"/>
  <c r="AH268" i="10"/>
  <c r="CF268" i="10" s="1" a="1"/>
  <c r="CF268" i="10" s="1"/>
  <c r="AG268" i="10"/>
  <c r="CE268" i="10" s="1" a="1"/>
  <c r="CE268" i="10" s="1"/>
  <c r="AF268" i="10"/>
  <c r="CD268" i="10" s="1" a="1"/>
  <c r="CD268" i="10" s="1"/>
  <c r="AE268" i="10"/>
  <c r="CC268" i="10" s="1" a="1"/>
  <c r="CC268" i="10" s="1"/>
  <c r="AD268" i="10"/>
  <c r="CB268" i="10" s="1" a="1"/>
  <c r="CB268" i="10" s="1"/>
  <c r="AC268" i="10"/>
  <c r="CA268" i="10" s="1" a="1"/>
  <c r="CA268" i="10" s="1"/>
  <c r="AB268" i="10"/>
  <c r="BZ268" i="10" s="1" a="1"/>
  <c r="BZ268" i="10" s="1"/>
  <c r="AA268" i="10"/>
  <c r="BY268" i="10" s="1" a="1"/>
  <c r="BY268" i="10" s="1"/>
  <c r="Z268" i="10"/>
  <c r="Y268" i="10"/>
  <c r="X268" i="10"/>
  <c r="W268" i="10"/>
  <c r="V268" i="10"/>
  <c r="U268" i="10"/>
  <c r="T268" i="10"/>
  <c r="S268" i="10"/>
  <c r="R268" i="10"/>
  <c r="Q268" i="10"/>
  <c r="P268" i="10"/>
  <c r="O268" i="10"/>
  <c r="N268" i="10"/>
  <c r="M268" i="10"/>
  <c r="L268" i="10"/>
  <c r="K268" i="10"/>
  <c r="D268" i="10"/>
  <c r="AK267" i="10"/>
  <c r="CI267" i="10" s="1" a="1"/>
  <c r="CI267" i="10" s="1"/>
  <c r="AJ267" i="10"/>
  <c r="CH267" i="10" s="1" a="1"/>
  <c r="CH267" i="10" s="1"/>
  <c r="AI267" i="10"/>
  <c r="CG267" i="10" s="1" a="1"/>
  <c r="CG267" i="10" s="1"/>
  <c r="AH267" i="10"/>
  <c r="CF267" i="10" s="1" a="1"/>
  <c r="CF267" i="10" s="1"/>
  <c r="AG267" i="10"/>
  <c r="CE267" i="10" s="1" a="1"/>
  <c r="CE267" i="10" s="1"/>
  <c r="AF267" i="10"/>
  <c r="CD267" i="10" s="1" a="1"/>
  <c r="CD267" i="10" s="1"/>
  <c r="AE267" i="10"/>
  <c r="CC267" i="10" s="1" a="1"/>
  <c r="CC267" i="10" s="1"/>
  <c r="AD267" i="10"/>
  <c r="CB267" i="10" s="1" a="1"/>
  <c r="CB267" i="10" s="1"/>
  <c r="AC267" i="10"/>
  <c r="CA267" i="10" s="1" a="1"/>
  <c r="CA267" i="10" s="1"/>
  <c r="AB267" i="10"/>
  <c r="BZ267" i="10" s="1" a="1"/>
  <c r="BZ267" i="10" s="1"/>
  <c r="AA267" i="10"/>
  <c r="BY267" i="10" s="1" a="1"/>
  <c r="BY267" i="10" s="1"/>
  <c r="Z267" i="10"/>
  <c r="Y267" i="10"/>
  <c r="X267" i="10"/>
  <c r="W267" i="10"/>
  <c r="V267" i="10"/>
  <c r="U267" i="10"/>
  <c r="T267" i="10"/>
  <c r="S267" i="10"/>
  <c r="R267" i="10"/>
  <c r="Q267" i="10"/>
  <c r="P267" i="10"/>
  <c r="O267" i="10"/>
  <c r="N267" i="10"/>
  <c r="M267" i="10"/>
  <c r="L267" i="10"/>
  <c r="K267" i="10"/>
  <c r="D267" i="10"/>
  <c r="AK266" i="10"/>
  <c r="CI266" i="10" s="1" a="1"/>
  <c r="CI266" i="10" s="1"/>
  <c r="AJ266" i="10"/>
  <c r="CH266" i="10" s="1" a="1"/>
  <c r="CH266" i="10" s="1"/>
  <c r="AI266" i="10"/>
  <c r="CG266" i="10" s="1" a="1"/>
  <c r="CG266" i="10" s="1"/>
  <c r="AH266" i="10"/>
  <c r="CF266" i="10" s="1" a="1"/>
  <c r="CF266" i="10" s="1"/>
  <c r="AG266" i="10"/>
  <c r="CE266" i="10" s="1" a="1"/>
  <c r="CE266" i="10" s="1"/>
  <c r="AF266" i="10"/>
  <c r="CD266" i="10" s="1" a="1"/>
  <c r="CD266" i="10" s="1"/>
  <c r="AE266" i="10"/>
  <c r="CC266" i="10" s="1" a="1"/>
  <c r="CC266" i="10" s="1"/>
  <c r="AD266" i="10"/>
  <c r="CB266" i="10" s="1" a="1"/>
  <c r="CB266" i="10" s="1"/>
  <c r="AC266" i="10"/>
  <c r="CA266" i="10" s="1" a="1"/>
  <c r="CA266" i="10" s="1"/>
  <c r="AB266" i="10"/>
  <c r="BZ266" i="10" s="1" a="1"/>
  <c r="BZ266" i="10" s="1"/>
  <c r="AA266" i="10"/>
  <c r="BY266" i="10" s="1" a="1"/>
  <c r="BY266" i="10" s="1"/>
  <c r="Z266" i="10"/>
  <c r="Y266" i="10"/>
  <c r="X266" i="10"/>
  <c r="W266" i="10"/>
  <c r="V266" i="10"/>
  <c r="U266" i="10"/>
  <c r="T266" i="10"/>
  <c r="S266" i="10"/>
  <c r="R266" i="10"/>
  <c r="Q266" i="10"/>
  <c r="P266" i="10"/>
  <c r="O266" i="10"/>
  <c r="N266" i="10"/>
  <c r="M266" i="10"/>
  <c r="L266" i="10"/>
  <c r="K266" i="10"/>
  <c r="D266" i="10"/>
  <c r="AK265" i="10"/>
  <c r="CI265" i="10" s="1" a="1"/>
  <c r="CI265" i="10" s="1"/>
  <c r="AJ265" i="10"/>
  <c r="CH265" i="10" s="1" a="1"/>
  <c r="CH265" i="10" s="1"/>
  <c r="AI265" i="10"/>
  <c r="CG265" i="10" s="1" a="1"/>
  <c r="CG265" i="10" s="1"/>
  <c r="AH265" i="10"/>
  <c r="CF265" i="10" s="1" a="1"/>
  <c r="CF265" i="10" s="1"/>
  <c r="AG265" i="10"/>
  <c r="CE265" i="10" s="1" a="1"/>
  <c r="CE265" i="10" s="1"/>
  <c r="AF265" i="10"/>
  <c r="CD265" i="10" s="1" a="1"/>
  <c r="CD265" i="10" s="1"/>
  <c r="AE265" i="10"/>
  <c r="CC265" i="10" s="1" a="1"/>
  <c r="CC265" i="10" s="1"/>
  <c r="AD265" i="10"/>
  <c r="CB265" i="10" s="1" a="1"/>
  <c r="CB265" i="10" s="1"/>
  <c r="AC265" i="10"/>
  <c r="CA265" i="10" s="1" a="1"/>
  <c r="CA265" i="10" s="1"/>
  <c r="AB265" i="10"/>
  <c r="BZ265" i="10" s="1" a="1"/>
  <c r="BZ265" i="10" s="1"/>
  <c r="AA265" i="10"/>
  <c r="BY265" i="10" s="1" a="1"/>
  <c r="BY265" i="10" s="1"/>
  <c r="Z265" i="10"/>
  <c r="Y265" i="10"/>
  <c r="X265" i="10"/>
  <c r="W265" i="10"/>
  <c r="V265" i="10"/>
  <c r="U265" i="10"/>
  <c r="T265" i="10"/>
  <c r="S265" i="10"/>
  <c r="R265" i="10"/>
  <c r="Q265" i="10"/>
  <c r="P265" i="10"/>
  <c r="O265" i="10"/>
  <c r="N265" i="10"/>
  <c r="M265" i="10"/>
  <c r="L265" i="10"/>
  <c r="K265" i="10"/>
  <c r="D265" i="10"/>
  <c r="D264" i="10"/>
  <c r="AK263" i="10"/>
  <c r="CI263" i="10" s="1" a="1"/>
  <c r="CI263" i="10" s="1"/>
  <c r="AJ263" i="10"/>
  <c r="CH263" i="10" s="1" a="1"/>
  <c r="CH263" i="10" s="1"/>
  <c r="AI263" i="10"/>
  <c r="CG263" i="10" s="1" a="1"/>
  <c r="CG263" i="10" s="1"/>
  <c r="AH263" i="10"/>
  <c r="CF263" i="10" s="1" a="1"/>
  <c r="CF263" i="10" s="1"/>
  <c r="AG263" i="10"/>
  <c r="CE263" i="10" s="1" a="1"/>
  <c r="CE263" i="10" s="1"/>
  <c r="AF263" i="10"/>
  <c r="CD263" i="10" s="1" a="1"/>
  <c r="CD263" i="10" s="1"/>
  <c r="AE263" i="10"/>
  <c r="CC263" i="10" s="1" a="1"/>
  <c r="CC263" i="10" s="1"/>
  <c r="AD263" i="10"/>
  <c r="CB263" i="10" s="1" a="1"/>
  <c r="CB263" i="10" s="1"/>
  <c r="AC263" i="10"/>
  <c r="CA263" i="10" s="1" a="1"/>
  <c r="CA263" i="10" s="1"/>
  <c r="AB263" i="10"/>
  <c r="BZ263" i="10" s="1" a="1"/>
  <c r="BZ263" i="10" s="1"/>
  <c r="AA263" i="10"/>
  <c r="BY263" i="10" s="1" a="1"/>
  <c r="BY263" i="10" s="1"/>
  <c r="Z263" i="10"/>
  <c r="Y263" i="10"/>
  <c r="X263" i="10"/>
  <c r="W263" i="10"/>
  <c r="V263" i="10"/>
  <c r="U263" i="10"/>
  <c r="T263" i="10"/>
  <c r="S263" i="10"/>
  <c r="R263" i="10"/>
  <c r="Q263" i="10"/>
  <c r="P263" i="10"/>
  <c r="O263" i="10"/>
  <c r="N263" i="10"/>
  <c r="M263" i="10"/>
  <c r="L263" i="10"/>
  <c r="K263" i="10"/>
  <c r="D263" i="10"/>
  <c r="AK262" i="10"/>
  <c r="CI262" i="10" s="1" a="1"/>
  <c r="CI262" i="10" s="1"/>
  <c r="AJ262" i="10"/>
  <c r="CH262" i="10" s="1" a="1"/>
  <c r="CH262" i="10" s="1"/>
  <c r="AI262" i="10"/>
  <c r="CG262" i="10" s="1" a="1"/>
  <c r="CG262" i="10" s="1"/>
  <c r="AH262" i="10"/>
  <c r="CF262" i="10" s="1" a="1"/>
  <c r="CF262" i="10" s="1"/>
  <c r="AG262" i="10"/>
  <c r="CE262" i="10" s="1" a="1"/>
  <c r="CE262" i="10" s="1"/>
  <c r="AF262" i="10"/>
  <c r="CD262" i="10" s="1" a="1"/>
  <c r="CD262" i="10" s="1"/>
  <c r="AE262" i="10"/>
  <c r="CC262" i="10" s="1" a="1"/>
  <c r="CC262" i="10" s="1"/>
  <c r="AD262" i="10"/>
  <c r="CB262" i="10" s="1" a="1"/>
  <c r="CB262" i="10" s="1"/>
  <c r="AC262" i="10"/>
  <c r="CA262" i="10" s="1" a="1"/>
  <c r="CA262" i="10" s="1"/>
  <c r="AB262" i="10"/>
  <c r="BZ262" i="10" s="1" a="1"/>
  <c r="BZ262" i="10" s="1"/>
  <c r="AA262" i="10"/>
  <c r="BY262" i="10" s="1" a="1"/>
  <c r="BY262" i="10" s="1"/>
  <c r="Z262" i="10"/>
  <c r="Y262" i="10"/>
  <c r="X262" i="10"/>
  <c r="W262" i="10"/>
  <c r="V262" i="10"/>
  <c r="U262" i="10"/>
  <c r="T262" i="10"/>
  <c r="S262" i="10"/>
  <c r="R262" i="10"/>
  <c r="Q262" i="10"/>
  <c r="P262" i="10"/>
  <c r="O262" i="10"/>
  <c r="N262" i="10"/>
  <c r="M262" i="10"/>
  <c r="L262" i="10"/>
  <c r="K262" i="10"/>
  <c r="D262" i="10"/>
  <c r="AK261" i="10"/>
  <c r="CI261" i="10" s="1" a="1"/>
  <c r="CI261" i="10" s="1"/>
  <c r="AJ261" i="10"/>
  <c r="CH261" i="10" s="1" a="1"/>
  <c r="CH261" i="10" s="1"/>
  <c r="AI261" i="10"/>
  <c r="CG261" i="10" s="1" a="1"/>
  <c r="CG261" i="10" s="1"/>
  <c r="AH261" i="10"/>
  <c r="CF261" i="10" s="1" a="1"/>
  <c r="CF261" i="10" s="1"/>
  <c r="AG261" i="10"/>
  <c r="CE261" i="10" s="1" a="1"/>
  <c r="CE261" i="10" s="1"/>
  <c r="AF261" i="10"/>
  <c r="CD261" i="10" s="1" a="1"/>
  <c r="CD261" i="10" s="1"/>
  <c r="AE261" i="10"/>
  <c r="CC261" i="10" s="1" a="1"/>
  <c r="CC261" i="10" s="1"/>
  <c r="AD261" i="10"/>
  <c r="CB261" i="10" s="1" a="1"/>
  <c r="CB261" i="10" s="1"/>
  <c r="AC261" i="10"/>
  <c r="CA261" i="10" s="1" a="1"/>
  <c r="CA261" i="10" s="1"/>
  <c r="AB261" i="10"/>
  <c r="BZ261" i="10" s="1" a="1"/>
  <c r="BZ261" i="10" s="1"/>
  <c r="AA261" i="10"/>
  <c r="BY261" i="10" s="1" a="1"/>
  <c r="BY261" i="10" s="1"/>
  <c r="Z261" i="10"/>
  <c r="Y261" i="10"/>
  <c r="X261" i="10"/>
  <c r="W261" i="10"/>
  <c r="V261" i="10"/>
  <c r="U261" i="10"/>
  <c r="T261" i="10"/>
  <c r="S261" i="10"/>
  <c r="R261" i="10"/>
  <c r="Q261" i="10"/>
  <c r="P261" i="10"/>
  <c r="O261" i="10"/>
  <c r="N261" i="10"/>
  <c r="M261" i="10"/>
  <c r="L261" i="10"/>
  <c r="K261" i="10"/>
  <c r="D261" i="10"/>
  <c r="AK260" i="10"/>
  <c r="CI260" i="10" s="1" a="1"/>
  <c r="CI260" i="10" s="1"/>
  <c r="AJ260" i="10"/>
  <c r="CH260" i="10" s="1" a="1"/>
  <c r="CH260" i="10" s="1"/>
  <c r="AI260" i="10"/>
  <c r="CG260" i="10" s="1" a="1"/>
  <c r="CG260" i="10" s="1"/>
  <c r="AH260" i="10"/>
  <c r="CF260" i="10" s="1" a="1"/>
  <c r="CF260" i="10" s="1"/>
  <c r="AG260" i="10"/>
  <c r="CE260" i="10" s="1" a="1"/>
  <c r="CE260" i="10" s="1"/>
  <c r="AF260" i="10"/>
  <c r="CD260" i="10" s="1" a="1"/>
  <c r="CD260" i="10" s="1"/>
  <c r="AE260" i="10"/>
  <c r="CC260" i="10" s="1" a="1"/>
  <c r="CC260" i="10" s="1"/>
  <c r="AD260" i="10"/>
  <c r="CB260" i="10" s="1" a="1"/>
  <c r="CB260" i="10" s="1"/>
  <c r="AC260" i="10"/>
  <c r="CA260" i="10" s="1" a="1"/>
  <c r="CA260" i="10" s="1"/>
  <c r="AB260" i="10"/>
  <c r="BZ260" i="10" s="1" a="1"/>
  <c r="BZ260" i="10" s="1"/>
  <c r="AA260" i="10"/>
  <c r="BY260" i="10" s="1" a="1"/>
  <c r="BY260" i="10" s="1"/>
  <c r="Z260" i="10"/>
  <c r="Y260" i="10"/>
  <c r="X260" i="10"/>
  <c r="W260" i="10"/>
  <c r="V260" i="10"/>
  <c r="U260" i="10"/>
  <c r="T260" i="10"/>
  <c r="S260" i="10"/>
  <c r="R260" i="10"/>
  <c r="Q260" i="10"/>
  <c r="P260" i="10"/>
  <c r="O260" i="10"/>
  <c r="N260" i="10"/>
  <c r="M260" i="10"/>
  <c r="L260" i="10"/>
  <c r="K260" i="10"/>
  <c r="D260" i="10"/>
  <c r="AK259" i="10"/>
  <c r="CI259" i="10" s="1" a="1"/>
  <c r="CI259" i="10" s="1"/>
  <c r="AJ259" i="10"/>
  <c r="CH259" i="10" s="1" a="1"/>
  <c r="CH259" i="10" s="1"/>
  <c r="AI259" i="10"/>
  <c r="CG259" i="10" s="1" a="1"/>
  <c r="CG259" i="10" s="1"/>
  <c r="AH259" i="10"/>
  <c r="CF259" i="10" s="1" a="1"/>
  <c r="CF259" i="10" s="1"/>
  <c r="AG259" i="10"/>
  <c r="CE259" i="10" s="1" a="1"/>
  <c r="CE259" i="10" s="1"/>
  <c r="AF259" i="10"/>
  <c r="CD259" i="10" s="1" a="1"/>
  <c r="CD259" i="10" s="1"/>
  <c r="AE259" i="10"/>
  <c r="CC259" i="10" s="1" a="1"/>
  <c r="CC259" i="10" s="1"/>
  <c r="AD259" i="10"/>
  <c r="CB259" i="10" s="1" a="1"/>
  <c r="CB259" i="10" s="1"/>
  <c r="AC259" i="10"/>
  <c r="CA259" i="10" s="1" a="1"/>
  <c r="CA259" i="10" s="1"/>
  <c r="AB259" i="10"/>
  <c r="BZ259" i="10" s="1" a="1"/>
  <c r="BZ259" i="10" s="1"/>
  <c r="AA259" i="10"/>
  <c r="BY259" i="10" s="1" a="1"/>
  <c r="BY259" i="10" s="1"/>
  <c r="Z259" i="10"/>
  <c r="Y259" i="10"/>
  <c r="X259" i="10"/>
  <c r="W259" i="10"/>
  <c r="V259" i="10"/>
  <c r="U259" i="10"/>
  <c r="T259" i="10"/>
  <c r="S259" i="10"/>
  <c r="R259" i="10"/>
  <c r="Q259" i="10"/>
  <c r="P259" i="10"/>
  <c r="O259" i="10"/>
  <c r="N259" i="10"/>
  <c r="M259" i="10"/>
  <c r="L259" i="10"/>
  <c r="K259" i="10"/>
  <c r="D259" i="10"/>
  <c r="AK258" i="10"/>
  <c r="CI258" i="10" s="1" a="1"/>
  <c r="CI258" i="10" s="1"/>
  <c r="AJ258" i="10"/>
  <c r="CH258" i="10" s="1" a="1"/>
  <c r="CH258" i="10" s="1"/>
  <c r="AI258" i="10"/>
  <c r="CG258" i="10" s="1" a="1"/>
  <c r="CG258" i="10" s="1"/>
  <c r="AH258" i="10"/>
  <c r="CF258" i="10" s="1" a="1"/>
  <c r="CF258" i="10" s="1"/>
  <c r="AG258" i="10"/>
  <c r="CE258" i="10" s="1" a="1"/>
  <c r="CE258" i="10" s="1"/>
  <c r="AF258" i="10"/>
  <c r="CD258" i="10" s="1" a="1"/>
  <c r="CD258" i="10" s="1"/>
  <c r="AE258" i="10"/>
  <c r="CC258" i="10" s="1" a="1"/>
  <c r="CC258" i="10" s="1"/>
  <c r="AD258" i="10"/>
  <c r="CB258" i="10" s="1" a="1"/>
  <c r="CB258" i="10" s="1"/>
  <c r="AC258" i="10"/>
  <c r="CA258" i="10" s="1" a="1"/>
  <c r="CA258" i="10" s="1"/>
  <c r="AB258" i="10"/>
  <c r="BZ258" i="10" s="1" a="1"/>
  <c r="BZ258" i="10" s="1"/>
  <c r="AA258" i="10"/>
  <c r="BY258" i="10" s="1" a="1"/>
  <c r="BY258" i="10" s="1"/>
  <c r="Z258" i="10"/>
  <c r="Y258" i="10"/>
  <c r="X258" i="10"/>
  <c r="W258" i="10"/>
  <c r="V258" i="10"/>
  <c r="U258" i="10"/>
  <c r="T258" i="10"/>
  <c r="S258" i="10"/>
  <c r="R258" i="10"/>
  <c r="Q258" i="10"/>
  <c r="P258" i="10"/>
  <c r="O258" i="10"/>
  <c r="N258" i="10"/>
  <c r="M258" i="10"/>
  <c r="L258" i="10"/>
  <c r="K258" i="10"/>
  <c r="D258" i="10"/>
  <c r="AK257" i="10"/>
  <c r="CI257" i="10" s="1" a="1"/>
  <c r="CI257" i="10" s="1"/>
  <c r="AJ257" i="10"/>
  <c r="CH257" i="10" s="1" a="1"/>
  <c r="CH257" i="10" s="1"/>
  <c r="AI257" i="10"/>
  <c r="CG257" i="10" s="1" a="1"/>
  <c r="CG257" i="10" s="1"/>
  <c r="AH257" i="10"/>
  <c r="CF257" i="10" s="1" a="1"/>
  <c r="CF257" i="10" s="1"/>
  <c r="AG257" i="10"/>
  <c r="CE257" i="10" s="1" a="1"/>
  <c r="CE257" i="10" s="1"/>
  <c r="AF257" i="10"/>
  <c r="CD257" i="10" s="1" a="1"/>
  <c r="CD257" i="10" s="1"/>
  <c r="AE257" i="10"/>
  <c r="CC257" i="10" s="1" a="1"/>
  <c r="CC257" i="10" s="1"/>
  <c r="AD257" i="10"/>
  <c r="CB257" i="10" s="1" a="1"/>
  <c r="CB257" i="10" s="1"/>
  <c r="AC257" i="10"/>
  <c r="CA257" i="10" s="1" a="1"/>
  <c r="CA257" i="10" s="1"/>
  <c r="AB257" i="10"/>
  <c r="BZ257" i="10" s="1" a="1"/>
  <c r="BZ257" i="10" s="1"/>
  <c r="AA257" i="10"/>
  <c r="BY257" i="10" s="1" a="1"/>
  <c r="BY257" i="10" s="1"/>
  <c r="Z257" i="10"/>
  <c r="Y257" i="10"/>
  <c r="X257" i="10"/>
  <c r="W257" i="10"/>
  <c r="V257" i="10"/>
  <c r="U257" i="10"/>
  <c r="T257" i="10"/>
  <c r="S257" i="10"/>
  <c r="R257" i="10"/>
  <c r="Q257" i="10"/>
  <c r="P257" i="10"/>
  <c r="O257" i="10"/>
  <c r="N257" i="10"/>
  <c r="M257" i="10"/>
  <c r="L257" i="10"/>
  <c r="K257" i="10"/>
  <c r="D257" i="10"/>
  <c r="AK256" i="10"/>
  <c r="CI256" i="10" s="1" a="1"/>
  <c r="CI256" i="10" s="1"/>
  <c r="AJ256" i="10"/>
  <c r="CH256" i="10" s="1" a="1"/>
  <c r="CH256" i="10" s="1"/>
  <c r="AI256" i="10"/>
  <c r="CG256" i="10" s="1" a="1"/>
  <c r="CG256" i="10" s="1"/>
  <c r="AH256" i="10"/>
  <c r="CF256" i="10" s="1" a="1"/>
  <c r="CF256" i="10" s="1"/>
  <c r="AG256" i="10"/>
  <c r="CE256" i="10" s="1" a="1"/>
  <c r="CE256" i="10" s="1"/>
  <c r="AF256" i="10"/>
  <c r="CD256" i="10" s="1" a="1"/>
  <c r="CD256" i="10" s="1"/>
  <c r="AE256" i="10"/>
  <c r="CC256" i="10" s="1" a="1"/>
  <c r="CC256" i="10" s="1"/>
  <c r="AD256" i="10"/>
  <c r="CB256" i="10" s="1" a="1"/>
  <c r="CB256" i="10" s="1"/>
  <c r="AC256" i="10"/>
  <c r="CA256" i="10" s="1" a="1"/>
  <c r="CA256" i="10" s="1"/>
  <c r="AB256" i="10"/>
  <c r="BZ256" i="10" s="1" a="1"/>
  <c r="BZ256" i="10" s="1"/>
  <c r="AA256" i="10"/>
  <c r="BY256" i="10" s="1" a="1"/>
  <c r="BY256" i="10" s="1"/>
  <c r="Z256" i="10"/>
  <c r="Y256" i="10"/>
  <c r="X256" i="10"/>
  <c r="W256" i="10"/>
  <c r="V256" i="10"/>
  <c r="U256" i="10"/>
  <c r="T256" i="10"/>
  <c r="S256" i="10"/>
  <c r="R256" i="10"/>
  <c r="Q256" i="10"/>
  <c r="P256" i="10"/>
  <c r="O256" i="10"/>
  <c r="N256" i="10"/>
  <c r="M256" i="10"/>
  <c r="L256" i="10"/>
  <c r="K256" i="10"/>
  <c r="D256" i="10"/>
  <c r="AK255" i="10"/>
  <c r="CI255" i="10" s="1" a="1"/>
  <c r="CI255" i="10" s="1"/>
  <c r="AJ255" i="10"/>
  <c r="CH255" i="10" s="1" a="1"/>
  <c r="CH255" i="10" s="1"/>
  <c r="AI255" i="10"/>
  <c r="CG255" i="10" s="1" a="1"/>
  <c r="CG255" i="10" s="1"/>
  <c r="AH255" i="10"/>
  <c r="CF255" i="10" s="1" a="1"/>
  <c r="CF255" i="10" s="1"/>
  <c r="AG255" i="10"/>
  <c r="CE255" i="10" s="1" a="1"/>
  <c r="CE255" i="10" s="1"/>
  <c r="AF255" i="10"/>
  <c r="CD255" i="10" s="1" a="1"/>
  <c r="CD255" i="10" s="1"/>
  <c r="AE255" i="10"/>
  <c r="CC255" i="10" s="1" a="1"/>
  <c r="CC255" i="10" s="1"/>
  <c r="AD255" i="10"/>
  <c r="CB255" i="10" s="1" a="1"/>
  <c r="CB255" i="10" s="1"/>
  <c r="AC255" i="10"/>
  <c r="CA255" i="10" s="1" a="1"/>
  <c r="CA255" i="10" s="1"/>
  <c r="AB255" i="10"/>
  <c r="BZ255" i="10" s="1" a="1"/>
  <c r="BZ255" i="10" s="1"/>
  <c r="AA255" i="10"/>
  <c r="BY255" i="10" s="1" a="1"/>
  <c r="BY255" i="10" s="1"/>
  <c r="Z255" i="10"/>
  <c r="Y255" i="10"/>
  <c r="X255" i="10"/>
  <c r="W255" i="10"/>
  <c r="V255" i="10"/>
  <c r="U255" i="10"/>
  <c r="T255" i="10"/>
  <c r="S255" i="10"/>
  <c r="R255" i="10"/>
  <c r="Q255" i="10"/>
  <c r="P255" i="10"/>
  <c r="O255" i="10"/>
  <c r="N255" i="10"/>
  <c r="M255" i="10"/>
  <c r="L255" i="10"/>
  <c r="K255" i="10"/>
  <c r="D255" i="10"/>
  <c r="AK254" i="10"/>
  <c r="CI254" i="10" s="1" a="1"/>
  <c r="CI254" i="10" s="1"/>
  <c r="AJ254" i="10"/>
  <c r="CH254" i="10" s="1" a="1"/>
  <c r="CH254" i="10" s="1"/>
  <c r="AI254" i="10"/>
  <c r="CG254" i="10" s="1" a="1"/>
  <c r="CG254" i="10" s="1"/>
  <c r="AH254" i="10"/>
  <c r="CF254" i="10" s="1" a="1"/>
  <c r="CF254" i="10" s="1"/>
  <c r="AG254" i="10"/>
  <c r="CE254" i="10" s="1" a="1"/>
  <c r="CE254" i="10" s="1"/>
  <c r="AF254" i="10"/>
  <c r="CD254" i="10" s="1" a="1"/>
  <c r="CD254" i="10" s="1"/>
  <c r="AE254" i="10"/>
  <c r="CC254" i="10" s="1" a="1"/>
  <c r="CC254" i="10" s="1"/>
  <c r="AD254" i="10"/>
  <c r="CB254" i="10" s="1" a="1"/>
  <c r="CB254" i="10" s="1"/>
  <c r="AC254" i="10"/>
  <c r="CA254" i="10" s="1" a="1"/>
  <c r="CA254" i="10" s="1"/>
  <c r="AB254" i="10"/>
  <c r="BZ254" i="10" s="1" a="1"/>
  <c r="BZ254" i="10" s="1"/>
  <c r="AA254" i="10"/>
  <c r="BY254" i="10" s="1" a="1"/>
  <c r="BY254" i="10" s="1"/>
  <c r="Z254" i="10"/>
  <c r="Y254" i="10"/>
  <c r="X254" i="10"/>
  <c r="W254" i="10"/>
  <c r="V254" i="10"/>
  <c r="U254" i="10"/>
  <c r="T254" i="10"/>
  <c r="S254" i="10"/>
  <c r="R254" i="10"/>
  <c r="Q254" i="10"/>
  <c r="P254" i="10"/>
  <c r="O254" i="10"/>
  <c r="N254" i="10"/>
  <c r="M254" i="10"/>
  <c r="L254" i="10"/>
  <c r="K254" i="10"/>
  <c r="D254" i="10"/>
  <c r="AK253" i="10"/>
  <c r="CI253" i="10" s="1" a="1"/>
  <c r="CI253" i="10" s="1"/>
  <c r="AJ253" i="10"/>
  <c r="CH253" i="10" s="1" a="1"/>
  <c r="CH253" i="10" s="1"/>
  <c r="AI253" i="10"/>
  <c r="CG253" i="10" s="1" a="1"/>
  <c r="CG253" i="10" s="1"/>
  <c r="AH253" i="10"/>
  <c r="CF253" i="10" s="1" a="1"/>
  <c r="CF253" i="10" s="1"/>
  <c r="AG253" i="10"/>
  <c r="CE253" i="10" s="1" a="1"/>
  <c r="CE253" i="10" s="1"/>
  <c r="AF253" i="10"/>
  <c r="CD253" i="10" s="1" a="1"/>
  <c r="CD253" i="10" s="1"/>
  <c r="AE253" i="10"/>
  <c r="CC253" i="10" s="1" a="1"/>
  <c r="CC253" i="10" s="1"/>
  <c r="AD253" i="10"/>
  <c r="CB253" i="10" s="1" a="1"/>
  <c r="CB253" i="10" s="1"/>
  <c r="AC253" i="10"/>
  <c r="CA253" i="10" s="1" a="1"/>
  <c r="CA253" i="10" s="1"/>
  <c r="AB253" i="10"/>
  <c r="BZ253" i="10" s="1" a="1"/>
  <c r="BZ253" i="10" s="1"/>
  <c r="AA253" i="10"/>
  <c r="BY253" i="10" s="1" a="1"/>
  <c r="BY253" i="10" s="1"/>
  <c r="Z253" i="10"/>
  <c r="Y253" i="10"/>
  <c r="X253" i="10"/>
  <c r="W253" i="10"/>
  <c r="V253" i="10"/>
  <c r="U253" i="10"/>
  <c r="T253" i="10"/>
  <c r="S253" i="10"/>
  <c r="R253" i="10"/>
  <c r="Q253" i="10"/>
  <c r="P253" i="10"/>
  <c r="O253" i="10"/>
  <c r="N253" i="10"/>
  <c r="M253" i="10"/>
  <c r="L253" i="10"/>
  <c r="K253" i="10"/>
  <c r="D253" i="10"/>
  <c r="AK252" i="10"/>
  <c r="CI252" i="10" s="1" a="1"/>
  <c r="CI252" i="10" s="1"/>
  <c r="AJ252" i="10"/>
  <c r="CH252" i="10" s="1" a="1"/>
  <c r="CH252" i="10" s="1"/>
  <c r="AI252" i="10"/>
  <c r="CG252" i="10" s="1" a="1"/>
  <c r="CG252" i="10" s="1"/>
  <c r="AH252" i="10"/>
  <c r="CF252" i="10" s="1" a="1"/>
  <c r="CF252" i="10" s="1"/>
  <c r="AG252" i="10"/>
  <c r="CE252" i="10" s="1" a="1"/>
  <c r="CE252" i="10" s="1"/>
  <c r="AF252" i="10"/>
  <c r="CD252" i="10" s="1" a="1"/>
  <c r="CD252" i="10" s="1"/>
  <c r="AE252" i="10"/>
  <c r="CC252" i="10" s="1" a="1"/>
  <c r="CC252" i="10" s="1"/>
  <c r="AD252" i="10"/>
  <c r="CB252" i="10" s="1" a="1"/>
  <c r="CB252" i="10" s="1"/>
  <c r="AC252" i="10"/>
  <c r="CA252" i="10" s="1" a="1"/>
  <c r="CA252" i="10" s="1"/>
  <c r="AB252" i="10"/>
  <c r="BZ252" i="10" s="1" a="1"/>
  <c r="BZ252" i="10" s="1"/>
  <c r="AA252" i="10"/>
  <c r="BY252" i="10" s="1" a="1"/>
  <c r="BY252" i="10" s="1"/>
  <c r="Z252" i="10"/>
  <c r="Y252" i="10"/>
  <c r="X252" i="10"/>
  <c r="W252" i="10"/>
  <c r="V252" i="10"/>
  <c r="U252" i="10"/>
  <c r="T252" i="10"/>
  <c r="S252" i="10"/>
  <c r="R252" i="10"/>
  <c r="Q252" i="10"/>
  <c r="P252" i="10"/>
  <c r="O252" i="10"/>
  <c r="N252" i="10"/>
  <c r="M252" i="10"/>
  <c r="L252" i="10"/>
  <c r="K252" i="10"/>
  <c r="D252" i="10"/>
  <c r="AK251" i="10"/>
  <c r="CI251" i="10" s="1" a="1"/>
  <c r="CI251" i="10" s="1"/>
  <c r="AJ251" i="10"/>
  <c r="CH251" i="10" s="1" a="1"/>
  <c r="CH251" i="10" s="1"/>
  <c r="AI251" i="10"/>
  <c r="CG251" i="10" s="1" a="1"/>
  <c r="CG251" i="10" s="1"/>
  <c r="AH251" i="10"/>
  <c r="CF251" i="10" s="1" a="1"/>
  <c r="CF251" i="10" s="1"/>
  <c r="AG251" i="10"/>
  <c r="CE251" i="10" s="1" a="1"/>
  <c r="CE251" i="10" s="1"/>
  <c r="AF251" i="10"/>
  <c r="CD251" i="10" s="1" a="1"/>
  <c r="CD251" i="10" s="1"/>
  <c r="AE251" i="10"/>
  <c r="CC251" i="10" s="1" a="1"/>
  <c r="CC251" i="10" s="1"/>
  <c r="AD251" i="10"/>
  <c r="CB251" i="10" s="1" a="1"/>
  <c r="CB251" i="10" s="1"/>
  <c r="AC251" i="10"/>
  <c r="CA251" i="10" s="1" a="1"/>
  <c r="CA251" i="10" s="1"/>
  <c r="AB251" i="10"/>
  <c r="BZ251" i="10" s="1" a="1"/>
  <c r="BZ251" i="10" s="1"/>
  <c r="AA251" i="10"/>
  <c r="BY251" i="10" s="1" a="1"/>
  <c r="BY251" i="10" s="1"/>
  <c r="Z251" i="10"/>
  <c r="Y251" i="10"/>
  <c r="X251" i="10"/>
  <c r="W251" i="10"/>
  <c r="V251" i="10"/>
  <c r="U251" i="10"/>
  <c r="T251" i="10"/>
  <c r="S251" i="10"/>
  <c r="R251" i="10"/>
  <c r="Q251" i="10"/>
  <c r="P251" i="10"/>
  <c r="O251" i="10"/>
  <c r="N251" i="10"/>
  <c r="M251" i="10"/>
  <c r="L251" i="10"/>
  <c r="K251" i="10"/>
  <c r="D251" i="10"/>
  <c r="AK250" i="10"/>
  <c r="CI250" i="10" s="1" a="1"/>
  <c r="CI250" i="10" s="1"/>
  <c r="AJ250" i="10"/>
  <c r="CH250" i="10" s="1" a="1"/>
  <c r="CH250" i="10" s="1"/>
  <c r="AI250" i="10"/>
  <c r="CG250" i="10" s="1" a="1"/>
  <c r="CG250" i="10" s="1"/>
  <c r="AH250" i="10"/>
  <c r="CF250" i="10" s="1" a="1"/>
  <c r="CF250" i="10" s="1"/>
  <c r="AG250" i="10"/>
  <c r="CE250" i="10" s="1" a="1"/>
  <c r="CE250" i="10" s="1"/>
  <c r="AF250" i="10"/>
  <c r="CD250" i="10" s="1" a="1"/>
  <c r="CD250" i="10" s="1"/>
  <c r="AE250" i="10"/>
  <c r="CC250" i="10" s="1" a="1"/>
  <c r="CC250" i="10" s="1"/>
  <c r="AD250" i="10"/>
  <c r="CB250" i="10" s="1" a="1"/>
  <c r="CB250" i="10" s="1"/>
  <c r="AC250" i="10"/>
  <c r="CA250" i="10" s="1" a="1"/>
  <c r="CA250" i="10" s="1"/>
  <c r="AB250" i="10"/>
  <c r="BZ250" i="10" s="1" a="1"/>
  <c r="BZ250" i="10" s="1"/>
  <c r="AA250" i="10"/>
  <c r="BY250" i="10" s="1" a="1"/>
  <c r="BY250" i="10" s="1"/>
  <c r="Z250" i="10"/>
  <c r="Y250" i="10"/>
  <c r="X250" i="10"/>
  <c r="W250" i="10"/>
  <c r="V250" i="10"/>
  <c r="U250" i="10"/>
  <c r="T250" i="10"/>
  <c r="S250" i="10"/>
  <c r="R250" i="10"/>
  <c r="Q250" i="10"/>
  <c r="P250" i="10"/>
  <c r="O250" i="10"/>
  <c r="N250" i="10"/>
  <c r="M250" i="10"/>
  <c r="L250" i="10"/>
  <c r="K250" i="10"/>
  <c r="D250" i="10"/>
  <c r="AK249" i="10"/>
  <c r="CI249" i="10" s="1" a="1"/>
  <c r="CI249" i="10" s="1"/>
  <c r="AJ249" i="10"/>
  <c r="CH249" i="10" s="1" a="1"/>
  <c r="CH249" i="10" s="1"/>
  <c r="AI249" i="10"/>
  <c r="CG249" i="10" s="1" a="1"/>
  <c r="CG249" i="10" s="1"/>
  <c r="AH249" i="10"/>
  <c r="CF249" i="10" s="1" a="1"/>
  <c r="CF249" i="10" s="1"/>
  <c r="AG249" i="10"/>
  <c r="CE249" i="10" s="1" a="1"/>
  <c r="CE249" i="10" s="1"/>
  <c r="AF249" i="10"/>
  <c r="CD249" i="10" s="1" a="1"/>
  <c r="CD249" i="10" s="1"/>
  <c r="AE249" i="10"/>
  <c r="CC249" i="10" s="1" a="1"/>
  <c r="CC249" i="10" s="1"/>
  <c r="AD249" i="10"/>
  <c r="CB249" i="10" s="1" a="1"/>
  <c r="CB249" i="10" s="1"/>
  <c r="AC249" i="10"/>
  <c r="CA249" i="10" s="1" a="1"/>
  <c r="CA249" i="10" s="1"/>
  <c r="AB249" i="10"/>
  <c r="BZ249" i="10" s="1" a="1"/>
  <c r="BZ249" i="10" s="1"/>
  <c r="AA249" i="10"/>
  <c r="BY249" i="10" s="1" a="1"/>
  <c r="BY249" i="10" s="1"/>
  <c r="Z249" i="10"/>
  <c r="Y249" i="10"/>
  <c r="X249" i="10"/>
  <c r="W249" i="10"/>
  <c r="V249" i="10"/>
  <c r="U249" i="10"/>
  <c r="T249" i="10"/>
  <c r="S249" i="10"/>
  <c r="R249" i="10"/>
  <c r="Q249" i="10"/>
  <c r="P249" i="10"/>
  <c r="O249" i="10"/>
  <c r="N249" i="10"/>
  <c r="M249" i="10"/>
  <c r="L249" i="10"/>
  <c r="K249" i="10"/>
  <c r="D249" i="10"/>
  <c r="AK248" i="10"/>
  <c r="CI248" i="10" s="1" a="1"/>
  <c r="CI248" i="10" s="1"/>
  <c r="AJ248" i="10"/>
  <c r="CH248" i="10" s="1" a="1"/>
  <c r="CH248" i="10" s="1"/>
  <c r="AI248" i="10"/>
  <c r="CG248" i="10" s="1" a="1"/>
  <c r="CG248" i="10" s="1"/>
  <c r="AH248" i="10"/>
  <c r="CF248" i="10" s="1" a="1"/>
  <c r="CF248" i="10" s="1"/>
  <c r="AG248" i="10"/>
  <c r="CE248" i="10" s="1" a="1"/>
  <c r="CE248" i="10" s="1"/>
  <c r="AF248" i="10"/>
  <c r="CD248" i="10" s="1" a="1"/>
  <c r="CD248" i="10" s="1"/>
  <c r="AE248" i="10"/>
  <c r="CC248" i="10" s="1" a="1"/>
  <c r="CC248" i="10" s="1"/>
  <c r="AD248" i="10"/>
  <c r="CB248" i="10" s="1" a="1"/>
  <c r="CB248" i="10" s="1"/>
  <c r="AC248" i="10"/>
  <c r="CA248" i="10" s="1" a="1"/>
  <c r="CA248" i="10" s="1"/>
  <c r="AB248" i="10"/>
  <c r="BZ248" i="10" s="1" a="1"/>
  <c r="BZ248" i="10" s="1"/>
  <c r="AA248" i="10"/>
  <c r="BY248" i="10" s="1" a="1"/>
  <c r="BY248" i="10" s="1"/>
  <c r="Z248" i="10"/>
  <c r="Y248" i="10"/>
  <c r="X248" i="10"/>
  <c r="W248" i="10"/>
  <c r="V248" i="10"/>
  <c r="U248" i="10"/>
  <c r="T248" i="10"/>
  <c r="S248" i="10"/>
  <c r="R248" i="10"/>
  <c r="Q248" i="10"/>
  <c r="P248" i="10"/>
  <c r="O248" i="10"/>
  <c r="N248" i="10"/>
  <c r="M248" i="10"/>
  <c r="L248" i="10"/>
  <c r="K248" i="10"/>
  <c r="D248" i="10"/>
  <c r="AK247" i="10"/>
  <c r="CI247" i="10" s="1" a="1"/>
  <c r="CI247" i="10" s="1"/>
  <c r="AJ247" i="10"/>
  <c r="CH247" i="10" s="1" a="1"/>
  <c r="CH247" i="10" s="1"/>
  <c r="AI247" i="10"/>
  <c r="CG247" i="10" s="1" a="1"/>
  <c r="CG247" i="10" s="1"/>
  <c r="AH247" i="10"/>
  <c r="CF247" i="10" s="1" a="1"/>
  <c r="CF247" i="10" s="1"/>
  <c r="AG247" i="10"/>
  <c r="CE247" i="10" s="1" a="1"/>
  <c r="CE247" i="10" s="1"/>
  <c r="AF247" i="10"/>
  <c r="CD247" i="10" s="1" a="1"/>
  <c r="CD247" i="10" s="1"/>
  <c r="AE247" i="10"/>
  <c r="CC247" i="10" s="1" a="1"/>
  <c r="CC247" i="10" s="1"/>
  <c r="AD247" i="10"/>
  <c r="CB247" i="10" s="1" a="1"/>
  <c r="CB247" i="10" s="1"/>
  <c r="AC247" i="10"/>
  <c r="CA247" i="10" s="1" a="1"/>
  <c r="CA247" i="10" s="1"/>
  <c r="AB247" i="10"/>
  <c r="BZ247" i="10" s="1" a="1"/>
  <c r="BZ247" i="10" s="1"/>
  <c r="AA247" i="10"/>
  <c r="BY247" i="10" s="1" a="1"/>
  <c r="BY247" i="10" s="1"/>
  <c r="Z247" i="10"/>
  <c r="Y247" i="10"/>
  <c r="X247" i="10"/>
  <c r="W247" i="10"/>
  <c r="V247" i="10"/>
  <c r="U247" i="10"/>
  <c r="T247" i="10"/>
  <c r="S247" i="10"/>
  <c r="R247" i="10"/>
  <c r="Q247" i="10"/>
  <c r="P247" i="10"/>
  <c r="O247" i="10"/>
  <c r="N247" i="10"/>
  <c r="M247" i="10"/>
  <c r="L247" i="10"/>
  <c r="K247" i="10"/>
  <c r="D247" i="10"/>
  <c r="AK246" i="10"/>
  <c r="CI246" i="10" s="1" a="1"/>
  <c r="CI246" i="10" s="1"/>
  <c r="AJ246" i="10"/>
  <c r="CH246" i="10" s="1" a="1"/>
  <c r="CH246" i="10" s="1"/>
  <c r="AI246" i="10"/>
  <c r="CG246" i="10" s="1" a="1"/>
  <c r="CG246" i="10" s="1"/>
  <c r="AH246" i="10"/>
  <c r="CF246" i="10" s="1" a="1"/>
  <c r="CF246" i="10" s="1"/>
  <c r="AG246" i="10"/>
  <c r="CE246" i="10" s="1" a="1"/>
  <c r="CE246" i="10" s="1"/>
  <c r="AF246" i="10"/>
  <c r="CD246" i="10" s="1" a="1"/>
  <c r="CD246" i="10" s="1"/>
  <c r="AE246" i="10"/>
  <c r="CC246" i="10" s="1" a="1"/>
  <c r="CC246" i="10" s="1"/>
  <c r="AD246" i="10"/>
  <c r="CB246" i="10" s="1" a="1"/>
  <c r="CB246" i="10" s="1"/>
  <c r="AC246" i="10"/>
  <c r="CA246" i="10" s="1" a="1"/>
  <c r="CA246" i="10" s="1"/>
  <c r="AB246" i="10"/>
  <c r="BZ246" i="10" s="1" a="1"/>
  <c r="BZ246" i="10" s="1"/>
  <c r="AA246" i="10"/>
  <c r="BY246" i="10" s="1" a="1"/>
  <c r="BY246" i="10" s="1"/>
  <c r="Z246" i="10"/>
  <c r="Y246" i="10"/>
  <c r="X246" i="10"/>
  <c r="W246" i="10"/>
  <c r="V246" i="10"/>
  <c r="U246" i="10"/>
  <c r="T246" i="10"/>
  <c r="S246" i="10"/>
  <c r="R246" i="10"/>
  <c r="Q246" i="10"/>
  <c r="P246" i="10"/>
  <c r="O246" i="10"/>
  <c r="N246" i="10"/>
  <c r="M246" i="10"/>
  <c r="L246" i="10"/>
  <c r="K246" i="10"/>
  <c r="D246" i="10"/>
  <c r="D245" i="10"/>
  <c r="AK244" i="10"/>
  <c r="CI244" i="10" s="1" a="1"/>
  <c r="CI244" i="10" s="1"/>
  <c r="AJ244" i="10"/>
  <c r="CH244" i="10" s="1" a="1"/>
  <c r="CH244" i="10" s="1"/>
  <c r="AI244" i="10"/>
  <c r="CG244" i="10" s="1" a="1"/>
  <c r="CG244" i="10" s="1"/>
  <c r="AH244" i="10"/>
  <c r="CF244" i="10" s="1" a="1"/>
  <c r="CF244" i="10" s="1"/>
  <c r="AG244" i="10"/>
  <c r="CE244" i="10" s="1" a="1"/>
  <c r="CE244" i="10" s="1"/>
  <c r="AF244" i="10"/>
  <c r="CD244" i="10" s="1" a="1"/>
  <c r="CD244" i="10" s="1"/>
  <c r="AE244" i="10"/>
  <c r="CC244" i="10" s="1" a="1"/>
  <c r="CC244" i="10" s="1"/>
  <c r="AD244" i="10"/>
  <c r="CB244" i="10" s="1" a="1"/>
  <c r="CB244" i="10" s="1"/>
  <c r="AC244" i="10"/>
  <c r="CA244" i="10" s="1" a="1"/>
  <c r="CA244" i="10" s="1"/>
  <c r="AB244" i="10"/>
  <c r="BZ244" i="10" s="1" a="1"/>
  <c r="BZ244" i="10" s="1"/>
  <c r="AA244" i="10"/>
  <c r="BY244" i="10" s="1" a="1"/>
  <c r="BY244" i="10" s="1"/>
  <c r="Z244" i="10"/>
  <c r="Y244" i="10"/>
  <c r="X244" i="10"/>
  <c r="W244" i="10"/>
  <c r="V244" i="10"/>
  <c r="U244" i="10"/>
  <c r="T244" i="10"/>
  <c r="S244" i="10"/>
  <c r="R244" i="10"/>
  <c r="Q244" i="10"/>
  <c r="P244" i="10"/>
  <c r="O244" i="10"/>
  <c r="N244" i="10"/>
  <c r="M244" i="10"/>
  <c r="L244" i="10"/>
  <c r="K244" i="10"/>
  <c r="D244" i="10"/>
  <c r="AK243" i="10"/>
  <c r="CI243" i="10" s="1" a="1"/>
  <c r="CI243" i="10" s="1"/>
  <c r="AJ243" i="10"/>
  <c r="CH243" i="10" s="1" a="1"/>
  <c r="CH243" i="10" s="1"/>
  <c r="AI243" i="10"/>
  <c r="CG243" i="10" s="1" a="1"/>
  <c r="CG243" i="10" s="1"/>
  <c r="AH243" i="10"/>
  <c r="CF243" i="10" s="1" a="1"/>
  <c r="CF243" i="10" s="1"/>
  <c r="AG243" i="10"/>
  <c r="CE243" i="10" s="1" a="1"/>
  <c r="CE243" i="10" s="1"/>
  <c r="AF243" i="10"/>
  <c r="CD243" i="10" s="1" a="1"/>
  <c r="CD243" i="10" s="1"/>
  <c r="AE243" i="10"/>
  <c r="CC243" i="10" s="1" a="1"/>
  <c r="CC243" i="10" s="1"/>
  <c r="AD243" i="10"/>
  <c r="CB243" i="10" s="1" a="1"/>
  <c r="CB243" i="10" s="1"/>
  <c r="AC243" i="10"/>
  <c r="CA243" i="10" s="1" a="1"/>
  <c r="CA243" i="10" s="1"/>
  <c r="AB243" i="10"/>
  <c r="BZ243" i="10" s="1" a="1"/>
  <c r="BZ243" i="10" s="1"/>
  <c r="AA243" i="10"/>
  <c r="BY243" i="10" s="1" a="1"/>
  <c r="BY243" i="10" s="1"/>
  <c r="Z243" i="10"/>
  <c r="Y243" i="10"/>
  <c r="X243" i="10"/>
  <c r="W243" i="10"/>
  <c r="V243" i="10"/>
  <c r="U243" i="10"/>
  <c r="T243" i="10"/>
  <c r="S243" i="10"/>
  <c r="R243" i="10"/>
  <c r="Q243" i="10"/>
  <c r="P243" i="10"/>
  <c r="O243" i="10"/>
  <c r="N243" i="10"/>
  <c r="M243" i="10"/>
  <c r="L243" i="10"/>
  <c r="K243" i="10"/>
  <c r="D243" i="10"/>
  <c r="AK242" i="10"/>
  <c r="CI242" i="10" s="1" a="1"/>
  <c r="CI242" i="10" s="1"/>
  <c r="AJ242" i="10"/>
  <c r="CH242" i="10" s="1" a="1"/>
  <c r="CH242" i="10" s="1"/>
  <c r="AI242" i="10"/>
  <c r="CG242" i="10" s="1" a="1"/>
  <c r="CG242" i="10" s="1"/>
  <c r="AH242" i="10"/>
  <c r="CF242" i="10" s="1" a="1"/>
  <c r="CF242" i="10" s="1"/>
  <c r="AG242" i="10"/>
  <c r="CE242" i="10" s="1" a="1"/>
  <c r="CE242" i="10" s="1"/>
  <c r="AF242" i="10"/>
  <c r="CD242" i="10" s="1" a="1"/>
  <c r="CD242" i="10" s="1"/>
  <c r="AE242" i="10"/>
  <c r="CC242" i="10" s="1" a="1"/>
  <c r="CC242" i="10" s="1"/>
  <c r="AD242" i="10"/>
  <c r="CB242" i="10" s="1" a="1"/>
  <c r="CB242" i="10" s="1"/>
  <c r="AC242" i="10"/>
  <c r="CA242" i="10" s="1" a="1"/>
  <c r="CA242" i="10" s="1"/>
  <c r="AB242" i="10"/>
  <c r="BZ242" i="10" s="1" a="1"/>
  <c r="BZ242" i="10" s="1"/>
  <c r="AA242" i="10"/>
  <c r="BY242" i="10" s="1" a="1"/>
  <c r="BY242" i="10" s="1"/>
  <c r="Z242" i="10"/>
  <c r="Y242" i="10"/>
  <c r="X242" i="10"/>
  <c r="W242" i="10"/>
  <c r="V242" i="10"/>
  <c r="U242" i="10"/>
  <c r="T242" i="10"/>
  <c r="S242" i="10"/>
  <c r="R242" i="10"/>
  <c r="Q242" i="10"/>
  <c r="P242" i="10"/>
  <c r="O242" i="10"/>
  <c r="N242" i="10"/>
  <c r="M242" i="10"/>
  <c r="L242" i="10"/>
  <c r="K242" i="10"/>
  <c r="D242" i="10"/>
  <c r="AK241" i="10"/>
  <c r="CI241" i="10" s="1" a="1"/>
  <c r="CI241" i="10" s="1"/>
  <c r="AJ241" i="10"/>
  <c r="CH241" i="10" s="1" a="1"/>
  <c r="CH241" i="10" s="1"/>
  <c r="AI241" i="10"/>
  <c r="CG241" i="10" s="1" a="1"/>
  <c r="CG241" i="10" s="1"/>
  <c r="AH241" i="10"/>
  <c r="CF241" i="10" s="1" a="1"/>
  <c r="CF241" i="10" s="1"/>
  <c r="AG241" i="10"/>
  <c r="CE241" i="10" s="1" a="1"/>
  <c r="CE241" i="10" s="1"/>
  <c r="AF241" i="10"/>
  <c r="CD241" i="10" s="1" a="1"/>
  <c r="CD241" i="10" s="1"/>
  <c r="AE241" i="10"/>
  <c r="CC241" i="10" s="1" a="1"/>
  <c r="CC241" i="10" s="1"/>
  <c r="AD241" i="10"/>
  <c r="CB241" i="10" s="1" a="1"/>
  <c r="CB241" i="10" s="1"/>
  <c r="AC241" i="10"/>
  <c r="CA241" i="10" s="1" a="1"/>
  <c r="CA241" i="10" s="1"/>
  <c r="AB241" i="10"/>
  <c r="BZ241" i="10" s="1" a="1"/>
  <c r="BZ241" i="10" s="1"/>
  <c r="AA241" i="10"/>
  <c r="BY241" i="10" s="1" a="1"/>
  <c r="BY241" i="10" s="1"/>
  <c r="Z241" i="10"/>
  <c r="Y241" i="10"/>
  <c r="X241" i="10"/>
  <c r="W241" i="10"/>
  <c r="V241" i="10"/>
  <c r="U241" i="10"/>
  <c r="T241" i="10"/>
  <c r="S241" i="10"/>
  <c r="R241" i="10"/>
  <c r="Q241" i="10"/>
  <c r="P241" i="10"/>
  <c r="O241" i="10"/>
  <c r="N241" i="10"/>
  <c r="M241" i="10"/>
  <c r="L241" i="10"/>
  <c r="K241" i="10"/>
  <c r="D241" i="10"/>
  <c r="AK240" i="10"/>
  <c r="CI240" i="10" s="1" a="1"/>
  <c r="CI240" i="10" s="1"/>
  <c r="AJ240" i="10"/>
  <c r="CH240" i="10" s="1" a="1"/>
  <c r="CH240" i="10" s="1"/>
  <c r="AI240" i="10"/>
  <c r="CG240" i="10" s="1" a="1"/>
  <c r="CG240" i="10" s="1"/>
  <c r="AH240" i="10"/>
  <c r="CF240" i="10" s="1" a="1"/>
  <c r="CF240" i="10" s="1"/>
  <c r="AG240" i="10"/>
  <c r="CE240" i="10" s="1" a="1"/>
  <c r="CE240" i="10" s="1"/>
  <c r="AF240" i="10"/>
  <c r="CD240" i="10" s="1" a="1"/>
  <c r="CD240" i="10" s="1"/>
  <c r="AE240" i="10"/>
  <c r="CC240" i="10" s="1" a="1"/>
  <c r="CC240" i="10" s="1"/>
  <c r="AD240" i="10"/>
  <c r="CB240" i="10" s="1" a="1"/>
  <c r="CB240" i="10" s="1"/>
  <c r="AC240" i="10"/>
  <c r="CA240" i="10" s="1" a="1"/>
  <c r="CA240" i="10" s="1"/>
  <c r="AB240" i="10"/>
  <c r="BZ240" i="10" s="1" a="1"/>
  <c r="BZ240" i="10" s="1"/>
  <c r="AA240" i="10"/>
  <c r="BY240" i="10" s="1" a="1"/>
  <c r="BY240" i="10" s="1"/>
  <c r="Z240" i="10"/>
  <c r="Y240" i="10"/>
  <c r="X240" i="10"/>
  <c r="W240" i="10"/>
  <c r="V240" i="10"/>
  <c r="U240" i="10"/>
  <c r="T240" i="10"/>
  <c r="S240" i="10"/>
  <c r="R240" i="10"/>
  <c r="Q240" i="10"/>
  <c r="P240" i="10"/>
  <c r="O240" i="10"/>
  <c r="N240" i="10"/>
  <c r="M240" i="10"/>
  <c r="L240" i="10"/>
  <c r="K240" i="10"/>
  <c r="D240" i="10"/>
  <c r="AK239" i="10"/>
  <c r="CI239" i="10" s="1" a="1"/>
  <c r="CI239" i="10" s="1"/>
  <c r="AJ239" i="10"/>
  <c r="CH239" i="10" s="1" a="1"/>
  <c r="CH239" i="10" s="1"/>
  <c r="AI239" i="10"/>
  <c r="CG239" i="10" s="1" a="1"/>
  <c r="CG239" i="10" s="1"/>
  <c r="AH239" i="10"/>
  <c r="CF239" i="10" s="1" a="1"/>
  <c r="CF239" i="10" s="1"/>
  <c r="AG239" i="10"/>
  <c r="CE239" i="10" s="1" a="1"/>
  <c r="CE239" i="10" s="1"/>
  <c r="AF239" i="10"/>
  <c r="CD239" i="10" s="1" a="1"/>
  <c r="CD239" i="10" s="1"/>
  <c r="AE239" i="10"/>
  <c r="CC239" i="10" s="1" a="1"/>
  <c r="CC239" i="10" s="1"/>
  <c r="AD239" i="10"/>
  <c r="CB239" i="10" s="1" a="1"/>
  <c r="CB239" i="10" s="1"/>
  <c r="AC239" i="10"/>
  <c r="CA239" i="10" s="1" a="1"/>
  <c r="CA239" i="10" s="1"/>
  <c r="AB239" i="10"/>
  <c r="BZ239" i="10" s="1" a="1"/>
  <c r="BZ239" i="10" s="1"/>
  <c r="AA239" i="10"/>
  <c r="BY239" i="10" s="1" a="1"/>
  <c r="BY239" i="10" s="1"/>
  <c r="Z239" i="10"/>
  <c r="Y239" i="10"/>
  <c r="X239" i="10"/>
  <c r="W239" i="10"/>
  <c r="V239" i="10"/>
  <c r="U239" i="10"/>
  <c r="T239" i="10"/>
  <c r="S239" i="10"/>
  <c r="R239" i="10"/>
  <c r="Q239" i="10"/>
  <c r="P239" i="10"/>
  <c r="O239" i="10"/>
  <c r="N239" i="10"/>
  <c r="M239" i="10"/>
  <c r="L239" i="10"/>
  <c r="K239" i="10"/>
  <c r="D239" i="10"/>
  <c r="AK238" i="10"/>
  <c r="CI238" i="10" s="1" a="1"/>
  <c r="CI238" i="10" s="1"/>
  <c r="AJ238" i="10"/>
  <c r="CH238" i="10" s="1" a="1"/>
  <c r="CH238" i="10" s="1"/>
  <c r="AI238" i="10"/>
  <c r="CG238" i="10" s="1" a="1"/>
  <c r="CG238" i="10" s="1"/>
  <c r="AH238" i="10"/>
  <c r="CF238" i="10" s="1" a="1"/>
  <c r="CF238" i="10" s="1"/>
  <c r="AG238" i="10"/>
  <c r="CE238" i="10" s="1" a="1"/>
  <c r="CE238" i="10" s="1"/>
  <c r="AF238" i="10"/>
  <c r="CD238" i="10" s="1" a="1"/>
  <c r="CD238" i="10" s="1"/>
  <c r="AE238" i="10"/>
  <c r="CC238" i="10" s="1" a="1"/>
  <c r="CC238" i="10" s="1"/>
  <c r="AD238" i="10"/>
  <c r="CB238" i="10" s="1" a="1"/>
  <c r="CB238" i="10" s="1"/>
  <c r="AC238" i="10"/>
  <c r="CA238" i="10" s="1" a="1"/>
  <c r="CA238" i="10" s="1"/>
  <c r="AB238" i="10"/>
  <c r="BZ238" i="10" s="1" a="1"/>
  <c r="BZ238" i="10" s="1"/>
  <c r="AA238" i="10"/>
  <c r="BY238" i="10" s="1" a="1"/>
  <c r="BY238" i="10" s="1"/>
  <c r="Z238" i="10"/>
  <c r="Y238" i="10"/>
  <c r="X238" i="10"/>
  <c r="W238" i="10"/>
  <c r="V238" i="10"/>
  <c r="U238" i="10"/>
  <c r="T238" i="10"/>
  <c r="S238" i="10"/>
  <c r="R238" i="10"/>
  <c r="Q238" i="10"/>
  <c r="P238" i="10"/>
  <c r="O238" i="10"/>
  <c r="N238" i="10"/>
  <c r="M238" i="10"/>
  <c r="L238" i="10"/>
  <c r="K238" i="10"/>
  <c r="D238" i="10"/>
  <c r="AK237" i="10"/>
  <c r="CI237" i="10" s="1" a="1"/>
  <c r="CI237" i="10" s="1"/>
  <c r="AJ237" i="10"/>
  <c r="CH237" i="10" s="1" a="1"/>
  <c r="CH237" i="10" s="1"/>
  <c r="AI237" i="10"/>
  <c r="CG237" i="10" s="1" a="1"/>
  <c r="CG237" i="10" s="1"/>
  <c r="AH237" i="10"/>
  <c r="CF237" i="10" s="1" a="1"/>
  <c r="CF237" i="10" s="1"/>
  <c r="AG237" i="10"/>
  <c r="CE237" i="10" s="1" a="1"/>
  <c r="CE237" i="10" s="1"/>
  <c r="AF237" i="10"/>
  <c r="CD237" i="10" s="1" a="1"/>
  <c r="CD237" i="10" s="1"/>
  <c r="AE237" i="10"/>
  <c r="CC237" i="10" s="1" a="1"/>
  <c r="CC237" i="10" s="1"/>
  <c r="AD237" i="10"/>
  <c r="CB237" i="10" s="1" a="1"/>
  <c r="CB237" i="10" s="1"/>
  <c r="AC237" i="10"/>
  <c r="CA237" i="10" s="1" a="1"/>
  <c r="CA237" i="10" s="1"/>
  <c r="AB237" i="10"/>
  <c r="BZ237" i="10" s="1" a="1"/>
  <c r="BZ237" i="10" s="1"/>
  <c r="AA237" i="10"/>
  <c r="BY237" i="10" s="1" a="1"/>
  <c r="BY237" i="10" s="1"/>
  <c r="Z237" i="10"/>
  <c r="Y237" i="10"/>
  <c r="X237" i="10"/>
  <c r="W237" i="10"/>
  <c r="V237" i="10"/>
  <c r="U237" i="10"/>
  <c r="T237" i="10"/>
  <c r="S237" i="10"/>
  <c r="R237" i="10"/>
  <c r="Q237" i="10"/>
  <c r="P237" i="10"/>
  <c r="O237" i="10"/>
  <c r="N237" i="10"/>
  <c r="M237" i="10"/>
  <c r="L237" i="10"/>
  <c r="K237" i="10"/>
  <c r="D237" i="10"/>
  <c r="AK236" i="10"/>
  <c r="CI236" i="10" s="1" a="1"/>
  <c r="CI236" i="10" s="1"/>
  <c r="AJ236" i="10"/>
  <c r="CH236" i="10" s="1" a="1"/>
  <c r="CH236" i="10" s="1"/>
  <c r="AI236" i="10"/>
  <c r="CG236" i="10" s="1" a="1"/>
  <c r="CG236" i="10" s="1"/>
  <c r="AH236" i="10"/>
  <c r="CF236" i="10" s="1" a="1"/>
  <c r="CF236" i="10" s="1"/>
  <c r="AG236" i="10"/>
  <c r="CE236" i="10" s="1" a="1"/>
  <c r="CE236" i="10" s="1"/>
  <c r="AF236" i="10"/>
  <c r="CD236" i="10" s="1" a="1"/>
  <c r="CD236" i="10" s="1"/>
  <c r="AE236" i="10"/>
  <c r="CC236" i="10" s="1" a="1"/>
  <c r="CC236" i="10" s="1"/>
  <c r="AD236" i="10"/>
  <c r="CB236" i="10" s="1" a="1"/>
  <c r="CB236" i="10" s="1"/>
  <c r="AC236" i="10"/>
  <c r="CA236" i="10" s="1" a="1"/>
  <c r="CA236" i="10" s="1"/>
  <c r="AB236" i="10"/>
  <c r="BZ236" i="10" s="1" a="1"/>
  <c r="BZ236" i="10" s="1"/>
  <c r="AA236" i="10"/>
  <c r="BY236" i="10" s="1" a="1"/>
  <c r="BY236" i="10" s="1"/>
  <c r="Z236" i="10"/>
  <c r="Y236" i="10"/>
  <c r="X236" i="10"/>
  <c r="W236" i="10"/>
  <c r="V236" i="10"/>
  <c r="U236" i="10"/>
  <c r="T236" i="10"/>
  <c r="S236" i="10"/>
  <c r="R236" i="10"/>
  <c r="Q236" i="10"/>
  <c r="P236" i="10"/>
  <c r="O236" i="10"/>
  <c r="N236" i="10"/>
  <c r="M236" i="10"/>
  <c r="L236" i="10"/>
  <c r="K236" i="10"/>
  <c r="D236" i="10"/>
  <c r="AK235" i="10"/>
  <c r="CI235" i="10" s="1" a="1"/>
  <c r="CI235" i="10" s="1"/>
  <c r="AJ235" i="10"/>
  <c r="CH235" i="10" s="1" a="1"/>
  <c r="CH235" i="10" s="1"/>
  <c r="AI235" i="10"/>
  <c r="CG235" i="10" s="1" a="1"/>
  <c r="CG235" i="10" s="1"/>
  <c r="AH235" i="10"/>
  <c r="CF235" i="10" s="1" a="1"/>
  <c r="CF235" i="10" s="1"/>
  <c r="AG235" i="10"/>
  <c r="CE235" i="10" s="1" a="1"/>
  <c r="CE235" i="10" s="1"/>
  <c r="AF235" i="10"/>
  <c r="CD235" i="10" s="1" a="1"/>
  <c r="CD235" i="10" s="1"/>
  <c r="AE235" i="10"/>
  <c r="CC235" i="10" s="1" a="1"/>
  <c r="CC235" i="10" s="1"/>
  <c r="AD235" i="10"/>
  <c r="CB235" i="10" s="1" a="1"/>
  <c r="CB235" i="10" s="1"/>
  <c r="AC235" i="10"/>
  <c r="CA235" i="10" s="1" a="1"/>
  <c r="CA235" i="10" s="1"/>
  <c r="AB235" i="10"/>
  <c r="BZ235" i="10" s="1" a="1"/>
  <c r="BZ235" i="10" s="1"/>
  <c r="AA235" i="10"/>
  <c r="BY235" i="10" s="1" a="1"/>
  <c r="BY235" i="10" s="1"/>
  <c r="Z235" i="10"/>
  <c r="Y235" i="10"/>
  <c r="X235" i="10"/>
  <c r="W235" i="10"/>
  <c r="V235" i="10"/>
  <c r="U235" i="10"/>
  <c r="T235" i="10"/>
  <c r="S235" i="10"/>
  <c r="R235" i="10"/>
  <c r="Q235" i="10"/>
  <c r="P235" i="10"/>
  <c r="O235" i="10"/>
  <c r="N235" i="10"/>
  <c r="M235" i="10"/>
  <c r="L235" i="10"/>
  <c r="K235" i="10"/>
  <c r="D235" i="10"/>
  <c r="AK234" i="10"/>
  <c r="CI234" i="10" s="1" a="1"/>
  <c r="CI234" i="10" s="1"/>
  <c r="AJ234" i="10"/>
  <c r="CH234" i="10" s="1" a="1"/>
  <c r="CH234" i="10" s="1"/>
  <c r="AI234" i="10"/>
  <c r="CG234" i="10" s="1" a="1"/>
  <c r="CG234" i="10" s="1"/>
  <c r="AH234" i="10"/>
  <c r="CF234" i="10" s="1" a="1"/>
  <c r="CF234" i="10" s="1"/>
  <c r="AG234" i="10"/>
  <c r="CE234" i="10" s="1" a="1"/>
  <c r="CE234" i="10" s="1"/>
  <c r="AF234" i="10"/>
  <c r="CD234" i="10" s="1" a="1"/>
  <c r="CD234" i="10" s="1"/>
  <c r="AE234" i="10"/>
  <c r="CC234" i="10" s="1" a="1"/>
  <c r="CC234" i="10" s="1"/>
  <c r="AD234" i="10"/>
  <c r="CB234" i="10" s="1" a="1"/>
  <c r="CB234" i="10" s="1"/>
  <c r="AC234" i="10"/>
  <c r="CA234" i="10" s="1" a="1"/>
  <c r="CA234" i="10" s="1"/>
  <c r="AB234" i="10"/>
  <c r="BZ234" i="10" s="1" a="1"/>
  <c r="BZ234" i="10" s="1"/>
  <c r="AA234" i="10"/>
  <c r="BY234" i="10" s="1" a="1"/>
  <c r="BY234" i="10" s="1"/>
  <c r="Z234" i="10"/>
  <c r="Y234" i="10"/>
  <c r="X234" i="10"/>
  <c r="W234" i="10"/>
  <c r="V234" i="10"/>
  <c r="U234" i="10"/>
  <c r="T234" i="10"/>
  <c r="S234" i="10"/>
  <c r="R234" i="10"/>
  <c r="Q234" i="10"/>
  <c r="P234" i="10"/>
  <c r="O234" i="10"/>
  <c r="N234" i="10"/>
  <c r="M234" i="10"/>
  <c r="L234" i="10"/>
  <c r="K234" i="10"/>
  <c r="D234" i="10"/>
  <c r="AK233" i="10"/>
  <c r="CI233" i="10" s="1" a="1"/>
  <c r="CI233" i="10" s="1"/>
  <c r="AJ233" i="10"/>
  <c r="CH233" i="10" s="1" a="1"/>
  <c r="CH233" i="10" s="1"/>
  <c r="AI233" i="10"/>
  <c r="CG233" i="10" s="1" a="1"/>
  <c r="CG233" i="10" s="1"/>
  <c r="AH233" i="10"/>
  <c r="CF233" i="10" s="1" a="1"/>
  <c r="CF233" i="10" s="1"/>
  <c r="AG233" i="10"/>
  <c r="CE233" i="10" s="1" a="1"/>
  <c r="CE233" i="10" s="1"/>
  <c r="AF233" i="10"/>
  <c r="CD233" i="10" s="1" a="1"/>
  <c r="CD233" i="10" s="1"/>
  <c r="AE233" i="10"/>
  <c r="CC233" i="10" s="1" a="1"/>
  <c r="CC233" i="10" s="1"/>
  <c r="AD233" i="10"/>
  <c r="CB233" i="10" s="1" a="1"/>
  <c r="CB233" i="10" s="1"/>
  <c r="AC233" i="10"/>
  <c r="CA233" i="10" s="1" a="1"/>
  <c r="CA233" i="10" s="1"/>
  <c r="AB233" i="10"/>
  <c r="BZ233" i="10" s="1" a="1"/>
  <c r="BZ233" i="10" s="1"/>
  <c r="AA233" i="10"/>
  <c r="BY233" i="10" s="1" a="1"/>
  <c r="BY233" i="10" s="1"/>
  <c r="Z233" i="10"/>
  <c r="Y233" i="10"/>
  <c r="X233" i="10"/>
  <c r="W233" i="10"/>
  <c r="V233" i="10"/>
  <c r="U233" i="10"/>
  <c r="T233" i="10"/>
  <c r="S233" i="10"/>
  <c r="R233" i="10"/>
  <c r="Q233" i="10"/>
  <c r="P233" i="10"/>
  <c r="O233" i="10"/>
  <c r="N233" i="10"/>
  <c r="M233" i="10"/>
  <c r="L233" i="10"/>
  <c r="K233" i="10"/>
  <c r="D233" i="10"/>
  <c r="AK232" i="10"/>
  <c r="CI232" i="10" s="1" a="1"/>
  <c r="CI232" i="10" s="1"/>
  <c r="AJ232" i="10"/>
  <c r="CH232" i="10" s="1" a="1"/>
  <c r="CH232" i="10" s="1"/>
  <c r="AI232" i="10"/>
  <c r="CG232" i="10" s="1" a="1"/>
  <c r="CG232" i="10" s="1"/>
  <c r="AH232" i="10"/>
  <c r="CF232" i="10" s="1" a="1"/>
  <c r="CF232" i="10" s="1"/>
  <c r="AG232" i="10"/>
  <c r="CE232" i="10" s="1" a="1"/>
  <c r="CE232" i="10" s="1"/>
  <c r="AF232" i="10"/>
  <c r="CD232" i="10" s="1" a="1"/>
  <c r="CD232" i="10" s="1"/>
  <c r="AE232" i="10"/>
  <c r="CC232" i="10" s="1" a="1"/>
  <c r="CC232" i="10" s="1"/>
  <c r="AD232" i="10"/>
  <c r="CB232" i="10" s="1" a="1"/>
  <c r="CB232" i="10" s="1"/>
  <c r="AC232" i="10"/>
  <c r="CA232" i="10" s="1" a="1"/>
  <c r="CA232" i="10" s="1"/>
  <c r="AB232" i="10"/>
  <c r="BZ232" i="10" s="1" a="1"/>
  <c r="BZ232" i="10" s="1"/>
  <c r="AA232" i="10"/>
  <c r="BY232" i="10" s="1" a="1"/>
  <c r="BY232" i="10" s="1"/>
  <c r="Z232" i="10"/>
  <c r="Y232" i="10"/>
  <c r="X232" i="10"/>
  <c r="W232" i="10"/>
  <c r="V232" i="10"/>
  <c r="U232" i="10"/>
  <c r="T232" i="10"/>
  <c r="S232" i="10"/>
  <c r="R232" i="10"/>
  <c r="Q232" i="10"/>
  <c r="P232" i="10"/>
  <c r="O232" i="10"/>
  <c r="N232" i="10"/>
  <c r="M232" i="10"/>
  <c r="L232" i="10"/>
  <c r="K232" i="10"/>
  <c r="D232" i="10"/>
  <c r="AK231" i="10"/>
  <c r="CI231" i="10" s="1" a="1"/>
  <c r="CI231" i="10" s="1"/>
  <c r="AJ231" i="10"/>
  <c r="CH231" i="10" s="1" a="1"/>
  <c r="CH231" i="10" s="1"/>
  <c r="AI231" i="10"/>
  <c r="CG231" i="10" s="1" a="1"/>
  <c r="CG231" i="10" s="1"/>
  <c r="AH231" i="10"/>
  <c r="CF231" i="10" s="1" a="1"/>
  <c r="CF231" i="10" s="1"/>
  <c r="AG231" i="10"/>
  <c r="CE231" i="10" s="1" a="1"/>
  <c r="CE231" i="10" s="1"/>
  <c r="AF231" i="10"/>
  <c r="CD231" i="10" s="1" a="1"/>
  <c r="CD231" i="10" s="1"/>
  <c r="AE231" i="10"/>
  <c r="CC231" i="10" s="1" a="1"/>
  <c r="CC231" i="10" s="1"/>
  <c r="AD231" i="10"/>
  <c r="CB231" i="10" s="1" a="1"/>
  <c r="CB231" i="10" s="1"/>
  <c r="AC231" i="10"/>
  <c r="CA231" i="10" s="1" a="1"/>
  <c r="CA231" i="10" s="1"/>
  <c r="AB231" i="10"/>
  <c r="BZ231" i="10" s="1" a="1"/>
  <c r="BZ231" i="10" s="1"/>
  <c r="AA231" i="10"/>
  <c r="BY231" i="10" s="1" a="1"/>
  <c r="BY231" i="10" s="1"/>
  <c r="Z231" i="10"/>
  <c r="Y231" i="10"/>
  <c r="X231" i="10"/>
  <c r="W231" i="10"/>
  <c r="V231" i="10"/>
  <c r="U231" i="10"/>
  <c r="T231" i="10"/>
  <c r="S231" i="10"/>
  <c r="R231" i="10"/>
  <c r="Q231" i="10"/>
  <c r="P231" i="10"/>
  <c r="O231" i="10"/>
  <c r="N231" i="10"/>
  <c r="M231" i="10"/>
  <c r="L231" i="10"/>
  <c r="K231" i="10"/>
  <c r="D231" i="10"/>
  <c r="AK230" i="10"/>
  <c r="CI230" i="10" s="1" a="1"/>
  <c r="CI230" i="10" s="1"/>
  <c r="AJ230" i="10"/>
  <c r="CH230" i="10" s="1" a="1"/>
  <c r="CH230" i="10" s="1"/>
  <c r="AI230" i="10"/>
  <c r="CG230" i="10" s="1" a="1"/>
  <c r="CG230" i="10" s="1"/>
  <c r="AH230" i="10"/>
  <c r="CF230" i="10" s="1" a="1"/>
  <c r="CF230" i="10" s="1"/>
  <c r="AG230" i="10"/>
  <c r="CE230" i="10" s="1" a="1"/>
  <c r="CE230" i="10" s="1"/>
  <c r="AF230" i="10"/>
  <c r="CD230" i="10" s="1" a="1"/>
  <c r="CD230" i="10" s="1"/>
  <c r="AE230" i="10"/>
  <c r="CC230" i="10" s="1" a="1"/>
  <c r="CC230" i="10" s="1"/>
  <c r="AD230" i="10"/>
  <c r="CB230" i="10" s="1" a="1"/>
  <c r="CB230" i="10" s="1"/>
  <c r="AC230" i="10"/>
  <c r="CA230" i="10" s="1" a="1"/>
  <c r="CA230" i="10" s="1"/>
  <c r="AB230" i="10"/>
  <c r="BZ230" i="10" s="1" a="1"/>
  <c r="BZ230" i="10" s="1"/>
  <c r="AA230" i="10"/>
  <c r="BY230" i="10" s="1" a="1"/>
  <c r="BY230" i="10" s="1"/>
  <c r="Z230" i="10"/>
  <c r="Y230" i="10"/>
  <c r="X230" i="10"/>
  <c r="W230" i="10"/>
  <c r="V230" i="10"/>
  <c r="U230" i="10"/>
  <c r="T230" i="10"/>
  <c r="S230" i="10"/>
  <c r="R230" i="10"/>
  <c r="Q230" i="10"/>
  <c r="P230" i="10"/>
  <c r="O230" i="10"/>
  <c r="N230" i="10"/>
  <c r="M230" i="10"/>
  <c r="L230" i="10"/>
  <c r="K230" i="10"/>
  <c r="D230" i="10"/>
  <c r="AK229" i="10"/>
  <c r="CI229" i="10" s="1" a="1"/>
  <c r="CI229" i="10" s="1"/>
  <c r="AJ229" i="10"/>
  <c r="CH229" i="10" s="1" a="1"/>
  <c r="CH229" i="10" s="1"/>
  <c r="AI229" i="10"/>
  <c r="CG229" i="10" s="1" a="1"/>
  <c r="CG229" i="10" s="1"/>
  <c r="AH229" i="10"/>
  <c r="CF229" i="10" s="1" a="1"/>
  <c r="CF229" i="10" s="1"/>
  <c r="AG229" i="10"/>
  <c r="CE229" i="10" s="1" a="1"/>
  <c r="CE229" i="10" s="1"/>
  <c r="AF229" i="10"/>
  <c r="CD229" i="10" s="1" a="1"/>
  <c r="CD229" i="10" s="1"/>
  <c r="AE229" i="10"/>
  <c r="CC229" i="10" s="1" a="1"/>
  <c r="CC229" i="10" s="1"/>
  <c r="AD229" i="10"/>
  <c r="CB229" i="10" s="1" a="1"/>
  <c r="CB229" i="10" s="1"/>
  <c r="AC229" i="10"/>
  <c r="CA229" i="10" s="1" a="1"/>
  <c r="CA229" i="10" s="1"/>
  <c r="AB229" i="10"/>
  <c r="BZ229" i="10" s="1" a="1"/>
  <c r="BZ229" i="10" s="1"/>
  <c r="AA229" i="10"/>
  <c r="BY229" i="10" s="1" a="1"/>
  <c r="BY229" i="10" s="1"/>
  <c r="Z229" i="10"/>
  <c r="Y229" i="10"/>
  <c r="X229" i="10"/>
  <c r="W229" i="10"/>
  <c r="V229" i="10"/>
  <c r="U229" i="10"/>
  <c r="T229" i="10"/>
  <c r="S229" i="10"/>
  <c r="R229" i="10"/>
  <c r="Q229" i="10"/>
  <c r="P229" i="10"/>
  <c r="O229" i="10"/>
  <c r="N229" i="10"/>
  <c r="M229" i="10"/>
  <c r="L229" i="10"/>
  <c r="K229" i="10"/>
  <c r="D229" i="10"/>
  <c r="AK228" i="10"/>
  <c r="CI228" i="10" s="1" a="1"/>
  <c r="CI228" i="10" s="1"/>
  <c r="AJ228" i="10"/>
  <c r="CH228" i="10" s="1" a="1"/>
  <c r="CH228" i="10" s="1"/>
  <c r="AI228" i="10"/>
  <c r="CG228" i="10" s="1" a="1"/>
  <c r="CG228" i="10" s="1"/>
  <c r="AH228" i="10"/>
  <c r="CF228" i="10" s="1" a="1"/>
  <c r="CF228" i="10" s="1"/>
  <c r="AG228" i="10"/>
  <c r="CE228" i="10" s="1" a="1"/>
  <c r="CE228" i="10" s="1"/>
  <c r="AF228" i="10"/>
  <c r="CD228" i="10" s="1" a="1"/>
  <c r="CD228" i="10" s="1"/>
  <c r="AE228" i="10"/>
  <c r="CC228" i="10" s="1" a="1"/>
  <c r="CC228" i="10" s="1"/>
  <c r="AD228" i="10"/>
  <c r="CB228" i="10" s="1" a="1"/>
  <c r="CB228" i="10" s="1"/>
  <c r="AC228" i="10"/>
  <c r="CA228" i="10" s="1" a="1"/>
  <c r="CA228" i="10" s="1"/>
  <c r="AB228" i="10"/>
  <c r="BZ228" i="10" s="1" a="1"/>
  <c r="BZ228" i="10" s="1"/>
  <c r="AA228" i="10"/>
  <c r="BY228" i="10" s="1" a="1"/>
  <c r="BY228" i="10" s="1"/>
  <c r="Z228" i="10"/>
  <c r="Y228" i="10"/>
  <c r="X228" i="10"/>
  <c r="W228" i="10"/>
  <c r="V228" i="10"/>
  <c r="U228" i="10"/>
  <c r="T228" i="10"/>
  <c r="S228" i="10"/>
  <c r="R228" i="10"/>
  <c r="Q228" i="10"/>
  <c r="P228" i="10"/>
  <c r="O228" i="10"/>
  <c r="N228" i="10"/>
  <c r="M228" i="10"/>
  <c r="L228" i="10"/>
  <c r="K228" i="10"/>
  <c r="D228" i="10"/>
  <c r="AK227" i="10"/>
  <c r="CI227" i="10" s="1" a="1"/>
  <c r="CI227" i="10" s="1"/>
  <c r="AJ227" i="10"/>
  <c r="CH227" i="10" s="1" a="1"/>
  <c r="CH227" i="10" s="1"/>
  <c r="AI227" i="10"/>
  <c r="CG227" i="10" s="1" a="1"/>
  <c r="CG227" i="10" s="1"/>
  <c r="AH227" i="10"/>
  <c r="CF227" i="10" s="1" a="1"/>
  <c r="CF227" i="10" s="1"/>
  <c r="AG227" i="10"/>
  <c r="CE227" i="10" s="1" a="1"/>
  <c r="CE227" i="10" s="1"/>
  <c r="AF227" i="10"/>
  <c r="CD227" i="10" s="1" a="1"/>
  <c r="CD227" i="10" s="1"/>
  <c r="AE227" i="10"/>
  <c r="CC227" i="10" s="1" a="1"/>
  <c r="CC227" i="10" s="1"/>
  <c r="AD227" i="10"/>
  <c r="CB227" i="10" s="1" a="1"/>
  <c r="CB227" i="10" s="1"/>
  <c r="AC227" i="10"/>
  <c r="CA227" i="10" s="1" a="1"/>
  <c r="CA227" i="10" s="1"/>
  <c r="AB227" i="10"/>
  <c r="BZ227" i="10" s="1" a="1"/>
  <c r="BZ227" i="10" s="1"/>
  <c r="AA227" i="10"/>
  <c r="BY227" i="10" s="1" a="1"/>
  <c r="BY227" i="10" s="1"/>
  <c r="Z227" i="10"/>
  <c r="Y227" i="10"/>
  <c r="X227" i="10"/>
  <c r="W227" i="10"/>
  <c r="V227" i="10"/>
  <c r="U227" i="10"/>
  <c r="T227" i="10"/>
  <c r="S227" i="10"/>
  <c r="R227" i="10"/>
  <c r="Q227" i="10"/>
  <c r="P227" i="10"/>
  <c r="O227" i="10"/>
  <c r="N227" i="10"/>
  <c r="M227" i="10"/>
  <c r="L227" i="10"/>
  <c r="K227" i="10"/>
  <c r="D227" i="10"/>
  <c r="D226" i="10"/>
  <c r="AK225" i="10"/>
  <c r="CI225" i="10" s="1" a="1"/>
  <c r="CI225" i="10" s="1"/>
  <c r="AJ225" i="10"/>
  <c r="CH225" i="10" s="1" a="1"/>
  <c r="CH225" i="10" s="1"/>
  <c r="AI225" i="10"/>
  <c r="CG225" i="10" s="1" a="1"/>
  <c r="CG225" i="10" s="1"/>
  <c r="AH225" i="10"/>
  <c r="CF225" i="10" s="1" a="1"/>
  <c r="CF225" i="10" s="1"/>
  <c r="AG225" i="10"/>
  <c r="CE225" i="10" s="1" a="1"/>
  <c r="CE225" i="10" s="1"/>
  <c r="AF225" i="10"/>
  <c r="CD225" i="10" s="1" a="1"/>
  <c r="CD225" i="10" s="1"/>
  <c r="AE225" i="10"/>
  <c r="CC225" i="10" s="1" a="1"/>
  <c r="CC225" i="10" s="1"/>
  <c r="AD225" i="10"/>
  <c r="CB225" i="10" s="1" a="1"/>
  <c r="CB225" i="10" s="1"/>
  <c r="AC225" i="10"/>
  <c r="CA225" i="10" s="1" a="1"/>
  <c r="CA225" i="10" s="1"/>
  <c r="AB225" i="10"/>
  <c r="BZ225" i="10" s="1" a="1"/>
  <c r="BZ225" i="10" s="1"/>
  <c r="AA225" i="10"/>
  <c r="BY225" i="10" s="1" a="1"/>
  <c r="BY225" i="10" s="1"/>
  <c r="Z225" i="10"/>
  <c r="Y225" i="10"/>
  <c r="X225" i="10"/>
  <c r="W225" i="10"/>
  <c r="V225" i="10"/>
  <c r="U225" i="10"/>
  <c r="T225" i="10"/>
  <c r="S225" i="10"/>
  <c r="R225" i="10"/>
  <c r="Q225" i="10"/>
  <c r="P225" i="10"/>
  <c r="O225" i="10"/>
  <c r="N225" i="10"/>
  <c r="M225" i="10"/>
  <c r="L225" i="10"/>
  <c r="K225" i="10"/>
  <c r="D225" i="10"/>
  <c r="AK224" i="10"/>
  <c r="CI224" i="10" s="1" a="1"/>
  <c r="CI224" i="10" s="1"/>
  <c r="AJ224" i="10"/>
  <c r="CH224" i="10" s="1" a="1"/>
  <c r="CH224" i="10" s="1"/>
  <c r="AI224" i="10"/>
  <c r="CG224" i="10" s="1" a="1"/>
  <c r="CG224" i="10" s="1"/>
  <c r="AH224" i="10"/>
  <c r="CF224" i="10" s="1" a="1"/>
  <c r="CF224" i="10" s="1"/>
  <c r="AG224" i="10"/>
  <c r="CE224" i="10" s="1" a="1"/>
  <c r="CE224" i="10" s="1"/>
  <c r="AF224" i="10"/>
  <c r="CD224" i="10" s="1" a="1"/>
  <c r="CD224" i="10" s="1"/>
  <c r="AE224" i="10"/>
  <c r="CC224" i="10" s="1" a="1"/>
  <c r="CC224" i="10" s="1"/>
  <c r="AD224" i="10"/>
  <c r="CB224" i="10" s="1" a="1"/>
  <c r="CB224" i="10" s="1"/>
  <c r="AC224" i="10"/>
  <c r="CA224" i="10" s="1" a="1"/>
  <c r="CA224" i="10" s="1"/>
  <c r="AB224" i="10"/>
  <c r="BZ224" i="10" s="1" a="1"/>
  <c r="BZ224" i="10" s="1"/>
  <c r="AA224" i="10"/>
  <c r="BY224" i="10" s="1" a="1"/>
  <c r="BY224" i="10" s="1"/>
  <c r="Z224" i="10"/>
  <c r="Y224" i="10"/>
  <c r="X224" i="10"/>
  <c r="W224" i="10"/>
  <c r="V224" i="10"/>
  <c r="U224" i="10"/>
  <c r="T224" i="10"/>
  <c r="S224" i="10"/>
  <c r="R224" i="10"/>
  <c r="Q224" i="10"/>
  <c r="P224" i="10"/>
  <c r="O224" i="10"/>
  <c r="N224" i="10"/>
  <c r="M224" i="10"/>
  <c r="L224" i="10"/>
  <c r="K224" i="10"/>
  <c r="D224" i="10"/>
  <c r="AK223" i="10"/>
  <c r="CI223" i="10" s="1" a="1"/>
  <c r="CI223" i="10" s="1"/>
  <c r="AJ223" i="10"/>
  <c r="CH223" i="10" s="1" a="1"/>
  <c r="CH223" i="10" s="1"/>
  <c r="AI223" i="10"/>
  <c r="CG223" i="10" s="1" a="1"/>
  <c r="CG223" i="10" s="1"/>
  <c r="AH223" i="10"/>
  <c r="CF223" i="10" s="1" a="1"/>
  <c r="CF223" i="10" s="1"/>
  <c r="AG223" i="10"/>
  <c r="CE223" i="10" s="1" a="1"/>
  <c r="CE223" i="10" s="1"/>
  <c r="AF223" i="10"/>
  <c r="CD223" i="10" s="1" a="1"/>
  <c r="CD223" i="10" s="1"/>
  <c r="AE223" i="10"/>
  <c r="CC223" i="10" s="1" a="1"/>
  <c r="CC223" i="10" s="1"/>
  <c r="AD223" i="10"/>
  <c r="CB223" i="10" s="1" a="1"/>
  <c r="CB223" i="10" s="1"/>
  <c r="AC223" i="10"/>
  <c r="CA223" i="10" s="1" a="1"/>
  <c r="CA223" i="10" s="1"/>
  <c r="AB223" i="10"/>
  <c r="BZ223" i="10" s="1" a="1"/>
  <c r="BZ223" i="10" s="1"/>
  <c r="AA223" i="10"/>
  <c r="BY223" i="10" s="1" a="1"/>
  <c r="BY223" i="10" s="1"/>
  <c r="Z223" i="10"/>
  <c r="Y223" i="10"/>
  <c r="X223" i="10"/>
  <c r="W223" i="10"/>
  <c r="V223" i="10"/>
  <c r="U223" i="10"/>
  <c r="T223" i="10"/>
  <c r="S223" i="10"/>
  <c r="R223" i="10"/>
  <c r="Q223" i="10"/>
  <c r="P223" i="10"/>
  <c r="O223" i="10"/>
  <c r="N223" i="10"/>
  <c r="M223" i="10"/>
  <c r="L223" i="10"/>
  <c r="K223" i="10"/>
  <c r="D223" i="10"/>
  <c r="AK222" i="10"/>
  <c r="CI222" i="10" s="1" a="1"/>
  <c r="CI222" i="10" s="1"/>
  <c r="AJ222" i="10"/>
  <c r="CH222" i="10" s="1" a="1"/>
  <c r="CH222" i="10" s="1"/>
  <c r="AI222" i="10"/>
  <c r="CG222" i="10" s="1" a="1"/>
  <c r="CG222" i="10" s="1"/>
  <c r="AH222" i="10"/>
  <c r="CF222" i="10" s="1" a="1"/>
  <c r="CF222" i="10" s="1"/>
  <c r="AG222" i="10"/>
  <c r="CE222" i="10" s="1" a="1"/>
  <c r="CE222" i="10" s="1"/>
  <c r="AF222" i="10"/>
  <c r="CD222" i="10" s="1" a="1"/>
  <c r="CD222" i="10" s="1"/>
  <c r="AE222" i="10"/>
  <c r="CC222" i="10" s="1" a="1"/>
  <c r="CC222" i="10" s="1"/>
  <c r="AD222" i="10"/>
  <c r="CB222" i="10" s="1" a="1"/>
  <c r="CB222" i="10" s="1"/>
  <c r="AC222" i="10"/>
  <c r="CA222" i="10" s="1" a="1"/>
  <c r="CA222" i="10" s="1"/>
  <c r="AB222" i="10"/>
  <c r="BZ222" i="10" s="1" a="1"/>
  <c r="BZ222" i="10" s="1"/>
  <c r="AA222" i="10"/>
  <c r="BY222" i="10" s="1" a="1"/>
  <c r="BY222" i="10" s="1"/>
  <c r="Z222" i="10"/>
  <c r="Y222" i="10"/>
  <c r="X222" i="10"/>
  <c r="W222" i="10"/>
  <c r="V222" i="10"/>
  <c r="U222" i="10"/>
  <c r="T222" i="10"/>
  <c r="S222" i="10"/>
  <c r="R222" i="10"/>
  <c r="Q222" i="10"/>
  <c r="P222" i="10"/>
  <c r="O222" i="10"/>
  <c r="N222" i="10"/>
  <c r="M222" i="10"/>
  <c r="L222" i="10"/>
  <c r="K222" i="10"/>
  <c r="D222" i="10"/>
  <c r="AK221" i="10"/>
  <c r="CI221" i="10" s="1" a="1"/>
  <c r="CI221" i="10" s="1"/>
  <c r="AJ221" i="10"/>
  <c r="CH221" i="10" s="1" a="1"/>
  <c r="CH221" i="10" s="1"/>
  <c r="AI221" i="10"/>
  <c r="CG221" i="10" s="1" a="1"/>
  <c r="CG221" i="10" s="1"/>
  <c r="AH221" i="10"/>
  <c r="CF221" i="10" s="1" a="1"/>
  <c r="CF221" i="10" s="1"/>
  <c r="AG221" i="10"/>
  <c r="CE221" i="10" s="1" a="1"/>
  <c r="CE221" i="10" s="1"/>
  <c r="AF221" i="10"/>
  <c r="CD221" i="10" s="1" a="1"/>
  <c r="CD221" i="10" s="1"/>
  <c r="AE221" i="10"/>
  <c r="CC221" i="10" s="1" a="1"/>
  <c r="CC221" i="10" s="1"/>
  <c r="AD221" i="10"/>
  <c r="CB221" i="10" s="1" a="1"/>
  <c r="CB221" i="10" s="1"/>
  <c r="AC221" i="10"/>
  <c r="CA221" i="10" s="1" a="1"/>
  <c r="CA221" i="10" s="1"/>
  <c r="AB221" i="10"/>
  <c r="BZ221" i="10" s="1" a="1"/>
  <c r="BZ221" i="10" s="1"/>
  <c r="AA221" i="10"/>
  <c r="BY221" i="10" s="1" a="1"/>
  <c r="BY221" i="10" s="1"/>
  <c r="Z221" i="10"/>
  <c r="Y221" i="10"/>
  <c r="X221" i="10"/>
  <c r="W221" i="10"/>
  <c r="V221" i="10"/>
  <c r="U221" i="10"/>
  <c r="T221" i="10"/>
  <c r="S221" i="10"/>
  <c r="R221" i="10"/>
  <c r="Q221" i="10"/>
  <c r="P221" i="10"/>
  <c r="O221" i="10"/>
  <c r="N221" i="10"/>
  <c r="M221" i="10"/>
  <c r="L221" i="10"/>
  <c r="K221" i="10"/>
  <c r="D221" i="10"/>
  <c r="AK220" i="10"/>
  <c r="CI220" i="10" s="1" a="1"/>
  <c r="CI220" i="10" s="1"/>
  <c r="AJ220" i="10"/>
  <c r="CH220" i="10" s="1" a="1"/>
  <c r="CH220" i="10" s="1"/>
  <c r="AI220" i="10"/>
  <c r="CG220" i="10" s="1" a="1"/>
  <c r="CG220" i="10" s="1"/>
  <c r="AH220" i="10"/>
  <c r="CF220" i="10" s="1" a="1"/>
  <c r="CF220" i="10" s="1"/>
  <c r="AG220" i="10"/>
  <c r="CE220" i="10" s="1" a="1"/>
  <c r="CE220" i="10" s="1"/>
  <c r="AF220" i="10"/>
  <c r="CD220" i="10" s="1" a="1"/>
  <c r="CD220" i="10" s="1"/>
  <c r="AE220" i="10"/>
  <c r="CC220" i="10" s="1" a="1"/>
  <c r="CC220" i="10" s="1"/>
  <c r="AD220" i="10"/>
  <c r="CB220" i="10" s="1" a="1"/>
  <c r="CB220" i="10" s="1"/>
  <c r="AC220" i="10"/>
  <c r="CA220" i="10" s="1" a="1"/>
  <c r="CA220" i="10" s="1"/>
  <c r="AB220" i="10"/>
  <c r="BZ220" i="10" s="1" a="1"/>
  <c r="BZ220" i="10" s="1"/>
  <c r="AA220" i="10"/>
  <c r="BY220" i="10" s="1" a="1"/>
  <c r="BY220" i="10" s="1"/>
  <c r="Z220" i="10"/>
  <c r="Y220" i="10"/>
  <c r="X220" i="10"/>
  <c r="W220" i="10"/>
  <c r="V220" i="10"/>
  <c r="U220" i="10"/>
  <c r="T220" i="10"/>
  <c r="S220" i="10"/>
  <c r="R220" i="10"/>
  <c r="Q220" i="10"/>
  <c r="P220" i="10"/>
  <c r="O220" i="10"/>
  <c r="N220" i="10"/>
  <c r="M220" i="10"/>
  <c r="L220" i="10"/>
  <c r="K220" i="10"/>
  <c r="D220" i="10"/>
  <c r="AK219" i="10"/>
  <c r="CI219" i="10" s="1" a="1"/>
  <c r="CI219" i="10" s="1"/>
  <c r="AJ219" i="10"/>
  <c r="CH219" i="10" s="1" a="1"/>
  <c r="CH219" i="10" s="1"/>
  <c r="AI219" i="10"/>
  <c r="CG219" i="10" s="1" a="1"/>
  <c r="CG219" i="10" s="1"/>
  <c r="AH219" i="10"/>
  <c r="CF219" i="10" s="1" a="1"/>
  <c r="CF219" i="10" s="1"/>
  <c r="AG219" i="10"/>
  <c r="CE219" i="10" s="1" a="1"/>
  <c r="CE219" i="10" s="1"/>
  <c r="AF219" i="10"/>
  <c r="CD219" i="10" s="1" a="1"/>
  <c r="CD219" i="10" s="1"/>
  <c r="AE219" i="10"/>
  <c r="CC219" i="10" s="1" a="1"/>
  <c r="CC219" i="10" s="1"/>
  <c r="AD219" i="10"/>
  <c r="CB219" i="10" s="1" a="1"/>
  <c r="CB219" i="10" s="1"/>
  <c r="AC219" i="10"/>
  <c r="CA219" i="10" s="1" a="1"/>
  <c r="CA219" i="10" s="1"/>
  <c r="AB219" i="10"/>
  <c r="BZ219" i="10" s="1" a="1"/>
  <c r="BZ219" i="10" s="1"/>
  <c r="AA219" i="10"/>
  <c r="BY219" i="10" s="1" a="1"/>
  <c r="BY219" i="10" s="1"/>
  <c r="Z219" i="10"/>
  <c r="Y219" i="10"/>
  <c r="X219" i="10"/>
  <c r="W219" i="10"/>
  <c r="V219" i="10"/>
  <c r="U219" i="10"/>
  <c r="T219" i="10"/>
  <c r="S219" i="10"/>
  <c r="R219" i="10"/>
  <c r="Q219" i="10"/>
  <c r="P219" i="10"/>
  <c r="O219" i="10"/>
  <c r="N219" i="10"/>
  <c r="M219" i="10"/>
  <c r="L219" i="10"/>
  <c r="K219" i="10"/>
  <c r="D219" i="10"/>
  <c r="AK218" i="10"/>
  <c r="CI218" i="10" s="1" a="1"/>
  <c r="CI218" i="10" s="1"/>
  <c r="AJ218" i="10"/>
  <c r="CH218" i="10" s="1" a="1"/>
  <c r="CH218" i="10" s="1"/>
  <c r="AI218" i="10"/>
  <c r="CG218" i="10" s="1" a="1"/>
  <c r="CG218" i="10" s="1"/>
  <c r="AH218" i="10"/>
  <c r="CF218" i="10" s="1" a="1"/>
  <c r="CF218" i="10" s="1"/>
  <c r="AG218" i="10"/>
  <c r="CE218" i="10" s="1" a="1"/>
  <c r="CE218" i="10" s="1"/>
  <c r="AF218" i="10"/>
  <c r="CD218" i="10" s="1" a="1"/>
  <c r="CD218" i="10" s="1"/>
  <c r="AE218" i="10"/>
  <c r="CC218" i="10" s="1" a="1"/>
  <c r="CC218" i="10" s="1"/>
  <c r="AD218" i="10"/>
  <c r="CB218" i="10" s="1" a="1"/>
  <c r="CB218" i="10" s="1"/>
  <c r="AC218" i="10"/>
  <c r="CA218" i="10" s="1" a="1"/>
  <c r="CA218" i="10" s="1"/>
  <c r="AB218" i="10"/>
  <c r="BZ218" i="10" s="1" a="1"/>
  <c r="BZ218" i="10" s="1"/>
  <c r="AA218" i="10"/>
  <c r="BY218" i="10" s="1" a="1"/>
  <c r="BY218" i="10" s="1"/>
  <c r="Z218" i="10"/>
  <c r="Y218" i="10"/>
  <c r="X218" i="10"/>
  <c r="W218" i="10"/>
  <c r="V218" i="10"/>
  <c r="U218" i="10"/>
  <c r="T218" i="10"/>
  <c r="S218" i="10"/>
  <c r="R218" i="10"/>
  <c r="Q218" i="10"/>
  <c r="P218" i="10"/>
  <c r="O218" i="10"/>
  <c r="N218" i="10"/>
  <c r="M218" i="10"/>
  <c r="L218" i="10"/>
  <c r="K218" i="10"/>
  <c r="D218" i="10"/>
  <c r="AK217" i="10"/>
  <c r="CI217" i="10" s="1" a="1"/>
  <c r="CI217" i="10" s="1"/>
  <c r="AJ217" i="10"/>
  <c r="CH217" i="10" s="1" a="1"/>
  <c r="CH217" i="10" s="1"/>
  <c r="AI217" i="10"/>
  <c r="CG217" i="10" s="1" a="1"/>
  <c r="CG217" i="10" s="1"/>
  <c r="AH217" i="10"/>
  <c r="CF217" i="10" s="1" a="1"/>
  <c r="CF217" i="10" s="1"/>
  <c r="AG217" i="10"/>
  <c r="CE217" i="10" s="1" a="1"/>
  <c r="CE217" i="10" s="1"/>
  <c r="AF217" i="10"/>
  <c r="CD217" i="10" s="1" a="1"/>
  <c r="CD217" i="10" s="1"/>
  <c r="AE217" i="10"/>
  <c r="CC217" i="10" s="1" a="1"/>
  <c r="CC217" i="10" s="1"/>
  <c r="AD217" i="10"/>
  <c r="CB217" i="10" s="1" a="1"/>
  <c r="CB217" i="10" s="1"/>
  <c r="AC217" i="10"/>
  <c r="CA217" i="10" s="1" a="1"/>
  <c r="CA217" i="10" s="1"/>
  <c r="AB217" i="10"/>
  <c r="BZ217" i="10" s="1" a="1"/>
  <c r="BZ217" i="10" s="1"/>
  <c r="AA217" i="10"/>
  <c r="BY217" i="10" s="1" a="1"/>
  <c r="BY217" i="10" s="1"/>
  <c r="Z217" i="10"/>
  <c r="Y217" i="10"/>
  <c r="X217" i="10"/>
  <c r="W217" i="10"/>
  <c r="V217" i="10"/>
  <c r="U217" i="10"/>
  <c r="T217" i="10"/>
  <c r="S217" i="10"/>
  <c r="R217" i="10"/>
  <c r="Q217" i="10"/>
  <c r="P217" i="10"/>
  <c r="O217" i="10"/>
  <c r="N217" i="10"/>
  <c r="M217" i="10"/>
  <c r="L217" i="10"/>
  <c r="K217" i="10"/>
  <c r="D217" i="10"/>
  <c r="AK216" i="10"/>
  <c r="CI216" i="10" s="1" a="1"/>
  <c r="CI216" i="10" s="1"/>
  <c r="AJ216" i="10"/>
  <c r="CH216" i="10" s="1" a="1"/>
  <c r="CH216" i="10" s="1"/>
  <c r="AI216" i="10"/>
  <c r="CG216" i="10" s="1" a="1"/>
  <c r="CG216" i="10" s="1"/>
  <c r="AH216" i="10"/>
  <c r="CF216" i="10" s="1" a="1"/>
  <c r="CF216" i="10" s="1"/>
  <c r="AG216" i="10"/>
  <c r="CE216" i="10" s="1" a="1"/>
  <c r="CE216" i="10" s="1"/>
  <c r="AF216" i="10"/>
  <c r="CD216" i="10" s="1" a="1"/>
  <c r="CD216" i="10" s="1"/>
  <c r="AE216" i="10"/>
  <c r="CC216" i="10" s="1" a="1"/>
  <c r="CC216" i="10" s="1"/>
  <c r="AD216" i="10"/>
  <c r="CB216" i="10" s="1" a="1"/>
  <c r="CB216" i="10" s="1"/>
  <c r="AC216" i="10"/>
  <c r="CA216" i="10" s="1" a="1"/>
  <c r="CA216" i="10" s="1"/>
  <c r="AB216" i="10"/>
  <c r="BZ216" i="10" s="1" a="1"/>
  <c r="BZ216" i="10" s="1"/>
  <c r="AA216" i="10"/>
  <c r="BY216" i="10" s="1" a="1"/>
  <c r="BY216" i="10" s="1"/>
  <c r="Z216" i="10"/>
  <c r="Y216" i="10"/>
  <c r="X216" i="10"/>
  <c r="W216" i="10"/>
  <c r="V216" i="10"/>
  <c r="U216" i="10"/>
  <c r="T216" i="10"/>
  <c r="S216" i="10"/>
  <c r="R216" i="10"/>
  <c r="Q216" i="10"/>
  <c r="P216" i="10"/>
  <c r="O216" i="10"/>
  <c r="N216" i="10"/>
  <c r="M216" i="10"/>
  <c r="L216" i="10"/>
  <c r="K216" i="10"/>
  <c r="D216" i="10"/>
  <c r="AK215" i="10"/>
  <c r="CI215" i="10" s="1" a="1"/>
  <c r="CI215" i="10" s="1"/>
  <c r="AJ215" i="10"/>
  <c r="CH215" i="10" s="1" a="1"/>
  <c r="CH215" i="10" s="1"/>
  <c r="AI215" i="10"/>
  <c r="CG215" i="10" s="1" a="1"/>
  <c r="CG215" i="10" s="1"/>
  <c r="AH215" i="10"/>
  <c r="CF215" i="10" s="1" a="1"/>
  <c r="CF215" i="10" s="1"/>
  <c r="AG215" i="10"/>
  <c r="CE215" i="10" s="1" a="1"/>
  <c r="CE215" i="10" s="1"/>
  <c r="AF215" i="10"/>
  <c r="CD215" i="10" s="1" a="1"/>
  <c r="CD215" i="10" s="1"/>
  <c r="AE215" i="10"/>
  <c r="CC215" i="10" s="1" a="1"/>
  <c r="CC215" i="10" s="1"/>
  <c r="AD215" i="10"/>
  <c r="CB215" i="10" s="1" a="1"/>
  <c r="CB215" i="10" s="1"/>
  <c r="AC215" i="10"/>
  <c r="CA215" i="10" s="1" a="1"/>
  <c r="CA215" i="10" s="1"/>
  <c r="AB215" i="10"/>
  <c r="BZ215" i="10" s="1" a="1"/>
  <c r="BZ215" i="10" s="1"/>
  <c r="AA215" i="10"/>
  <c r="BY215" i="10" s="1" a="1"/>
  <c r="BY215" i="10" s="1"/>
  <c r="Z215" i="10"/>
  <c r="Y215" i="10"/>
  <c r="X215" i="10"/>
  <c r="W215" i="10"/>
  <c r="V215" i="10"/>
  <c r="U215" i="10"/>
  <c r="T215" i="10"/>
  <c r="S215" i="10"/>
  <c r="R215" i="10"/>
  <c r="Q215" i="10"/>
  <c r="P215" i="10"/>
  <c r="O215" i="10"/>
  <c r="N215" i="10"/>
  <c r="M215" i="10"/>
  <c r="L215" i="10"/>
  <c r="K215" i="10"/>
  <c r="D215" i="10"/>
  <c r="AK214" i="10"/>
  <c r="CI214" i="10" s="1" a="1"/>
  <c r="CI214" i="10" s="1"/>
  <c r="AJ214" i="10"/>
  <c r="CH214" i="10" s="1" a="1"/>
  <c r="CH214" i="10" s="1"/>
  <c r="AI214" i="10"/>
  <c r="CG214" i="10" s="1" a="1"/>
  <c r="CG214" i="10" s="1"/>
  <c r="AH214" i="10"/>
  <c r="CF214" i="10" s="1" a="1"/>
  <c r="CF214" i="10" s="1"/>
  <c r="AG214" i="10"/>
  <c r="CE214" i="10" s="1" a="1"/>
  <c r="CE214" i="10" s="1"/>
  <c r="AF214" i="10"/>
  <c r="CD214" i="10" s="1" a="1"/>
  <c r="CD214" i="10" s="1"/>
  <c r="AE214" i="10"/>
  <c r="CC214" i="10" s="1" a="1"/>
  <c r="CC214" i="10" s="1"/>
  <c r="AD214" i="10"/>
  <c r="CB214" i="10" s="1" a="1"/>
  <c r="CB214" i="10" s="1"/>
  <c r="AC214" i="10"/>
  <c r="CA214" i="10" s="1" a="1"/>
  <c r="CA214" i="10" s="1"/>
  <c r="AB214" i="10"/>
  <c r="BZ214" i="10" s="1" a="1"/>
  <c r="BZ214" i="10" s="1"/>
  <c r="AA214" i="10"/>
  <c r="BY214" i="10" s="1" a="1"/>
  <c r="BY214" i="10" s="1"/>
  <c r="Z214" i="10"/>
  <c r="Y214" i="10"/>
  <c r="X214" i="10"/>
  <c r="W214" i="10"/>
  <c r="V214" i="10"/>
  <c r="U214" i="10"/>
  <c r="T214" i="10"/>
  <c r="S214" i="10"/>
  <c r="R214" i="10"/>
  <c r="Q214" i="10"/>
  <c r="P214" i="10"/>
  <c r="O214" i="10"/>
  <c r="N214" i="10"/>
  <c r="M214" i="10"/>
  <c r="L214" i="10"/>
  <c r="K214" i="10"/>
  <c r="D214" i="10"/>
  <c r="AK213" i="10"/>
  <c r="CI213" i="10" s="1" a="1"/>
  <c r="CI213" i="10" s="1"/>
  <c r="AJ213" i="10"/>
  <c r="CH213" i="10" s="1" a="1"/>
  <c r="CH213" i="10" s="1"/>
  <c r="AI213" i="10"/>
  <c r="CG213" i="10" s="1" a="1"/>
  <c r="CG213" i="10" s="1"/>
  <c r="AH213" i="10"/>
  <c r="CF213" i="10" s="1" a="1"/>
  <c r="CF213" i="10" s="1"/>
  <c r="AG213" i="10"/>
  <c r="CE213" i="10" s="1" a="1"/>
  <c r="CE213" i="10" s="1"/>
  <c r="AF213" i="10"/>
  <c r="CD213" i="10" s="1" a="1"/>
  <c r="CD213" i="10" s="1"/>
  <c r="AE213" i="10"/>
  <c r="CC213" i="10" s="1" a="1"/>
  <c r="CC213" i="10" s="1"/>
  <c r="AD213" i="10"/>
  <c r="CB213" i="10" s="1" a="1"/>
  <c r="CB213" i="10" s="1"/>
  <c r="AC213" i="10"/>
  <c r="CA213" i="10" s="1" a="1"/>
  <c r="CA213" i="10" s="1"/>
  <c r="AB213" i="10"/>
  <c r="BZ213" i="10" s="1" a="1"/>
  <c r="BZ213" i="10" s="1"/>
  <c r="AA213" i="10"/>
  <c r="BY213" i="10" s="1" a="1"/>
  <c r="BY213" i="10" s="1"/>
  <c r="Z213" i="10"/>
  <c r="Y213" i="10"/>
  <c r="X213" i="10"/>
  <c r="W213" i="10"/>
  <c r="V213" i="10"/>
  <c r="U213" i="10"/>
  <c r="T213" i="10"/>
  <c r="S213" i="10"/>
  <c r="R213" i="10"/>
  <c r="Q213" i="10"/>
  <c r="P213" i="10"/>
  <c r="O213" i="10"/>
  <c r="N213" i="10"/>
  <c r="M213" i="10"/>
  <c r="L213" i="10"/>
  <c r="K213" i="10"/>
  <c r="D213" i="10"/>
  <c r="AK212" i="10"/>
  <c r="CI212" i="10" s="1" a="1"/>
  <c r="CI212" i="10" s="1"/>
  <c r="AJ212" i="10"/>
  <c r="CH212" i="10" s="1" a="1"/>
  <c r="CH212" i="10" s="1"/>
  <c r="AI212" i="10"/>
  <c r="CG212" i="10" s="1" a="1"/>
  <c r="CG212" i="10" s="1"/>
  <c r="AH212" i="10"/>
  <c r="CF212" i="10" s="1" a="1"/>
  <c r="CF212" i="10" s="1"/>
  <c r="AG212" i="10"/>
  <c r="CE212" i="10" s="1" a="1"/>
  <c r="CE212" i="10" s="1"/>
  <c r="AF212" i="10"/>
  <c r="CD212" i="10" s="1" a="1"/>
  <c r="CD212" i="10" s="1"/>
  <c r="AE212" i="10"/>
  <c r="CC212" i="10" s="1" a="1"/>
  <c r="CC212" i="10" s="1"/>
  <c r="AD212" i="10"/>
  <c r="CB212" i="10" s="1" a="1"/>
  <c r="CB212" i="10" s="1"/>
  <c r="AC212" i="10"/>
  <c r="CA212" i="10" s="1" a="1"/>
  <c r="CA212" i="10" s="1"/>
  <c r="AB212" i="10"/>
  <c r="BZ212" i="10" s="1" a="1"/>
  <c r="BZ212" i="10" s="1"/>
  <c r="AA212" i="10"/>
  <c r="BY212" i="10" s="1" a="1"/>
  <c r="BY212" i="10" s="1"/>
  <c r="Z212" i="10"/>
  <c r="Y212" i="10"/>
  <c r="X212" i="10"/>
  <c r="W212" i="10"/>
  <c r="V212" i="10"/>
  <c r="U212" i="10"/>
  <c r="T212" i="10"/>
  <c r="S212" i="10"/>
  <c r="R212" i="10"/>
  <c r="Q212" i="10"/>
  <c r="P212" i="10"/>
  <c r="O212" i="10"/>
  <c r="N212" i="10"/>
  <c r="M212" i="10"/>
  <c r="L212" i="10"/>
  <c r="K212" i="10"/>
  <c r="D212" i="10"/>
  <c r="AK211" i="10"/>
  <c r="CI211" i="10" s="1" a="1"/>
  <c r="CI211" i="10" s="1"/>
  <c r="AJ211" i="10"/>
  <c r="CH211" i="10" s="1" a="1"/>
  <c r="CH211" i="10" s="1"/>
  <c r="AI211" i="10"/>
  <c r="CG211" i="10" s="1" a="1"/>
  <c r="CG211" i="10" s="1"/>
  <c r="AH211" i="10"/>
  <c r="CF211" i="10" s="1" a="1"/>
  <c r="CF211" i="10" s="1"/>
  <c r="AG211" i="10"/>
  <c r="CE211" i="10" s="1" a="1"/>
  <c r="CE211" i="10" s="1"/>
  <c r="AF211" i="10"/>
  <c r="CD211" i="10" s="1" a="1"/>
  <c r="CD211" i="10" s="1"/>
  <c r="AE211" i="10"/>
  <c r="CC211" i="10" s="1" a="1"/>
  <c r="CC211" i="10" s="1"/>
  <c r="AD211" i="10"/>
  <c r="CB211" i="10" s="1" a="1"/>
  <c r="CB211" i="10" s="1"/>
  <c r="AC211" i="10"/>
  <c r="CA211" i="10" s="1" a="1"/>
  <c r="CA211" i="10" s="1"/>
  <c r="AB211" i="10"/>
  <c r="BZ211" i="10" s="1" a="1"/>
  <c r="BZ211" i="10" s="1"/>
  <c r="AA211" i="10"/>
  <c r="BY211" i="10" s="1" a="1"/>
  <c r="BY211" i="10" s="1"/>
  <c r="Z211" i="10"/>
  <c r="Y211" i="10"/>
  <c r="X211" i="10"/>
  <c r="W211" i="10"/>
  <c r="V211" i="10"/>
  <c r="U211" i="10"/>
  <c r="T211" i="10"/>
  <c r="S211" i="10"/>
  <c r="R211" i="10"/>
  <c r="Q211" i="10"/>
  <c r="P211" i="10"/>
  <c r="O211" i="10"/>
  <c r="N211" i="10"/>
  <c r="M211" i="10"/>
  <c r="L211" i="10"/>
  <c r="K211" i="10"/>
  <c r="D211" i="10"/>
  <c r="AK210" i="10"/>
  <c r="CI210" i="10" s="1" a="1"/>
  <c r="CI210" i="10" s="1"/>
  <c r="AJ210" i="10"/>
  <c r="CH210" i="10" s="1" a="1"/>
  <c r="CH210" i="10" s="1"/>
  <c r="AI210" i="10"/>
  <c r="CG210" i="10" s="1" a="1"/>
  <c r="CG210" i="10" s="1"/>
  <c r="AH210" i="10"/>
  <c r="CF210" i="10" s="1" a="1"/>
  <c r="CF210" i="10" s="1"/>
  <c r="AG210" i="10"/>
  <c r="CE210" i="10" s="1" a="1"/>
  <c r="CE210" i="10" s="1"/>
  <c r="AF210" i="10"/>
  <c r="CD210" i="10" s="1" a="1"/>
  <c r="CD210" i="10" s="1"/>
  <c r="AE210" i="10"/>
  <c r="CC210" i="10" s="1" a="1"/>
  <c r="CC210" i="10" s="1"/>
  <c r="AD210" i="10"/>
  <c r="CB210" i="10" s="1" a="1"/>
  <c r="CB210" i="10" s="1"/>
  <c r="AC210" i="10"/>
  <c r="CA210" i="10" s="1" a="1"/>
  <c r="CA210" i="10" s="1"/>
  <c r="AB210" i="10"/>
  <c r="BZ210" i="10" s="1" a="1"/>
  <c r="BZ210" i="10" s="1"/>
  <c r="AA210" i="10"/>
  <c r="BY210" i="10" s="1" a="1"/>
  <c r="BY210" i="10" s="1"/>
  <c r="Z210" i="10"/>
  <c r="Y210" i="10"/>
  <c r="X210" i="10"/>
  <c r="W210" i="10"/>
  <c r="V210" i="10"/>
  <c r="U210" i="10"/>
  <c r="T210" i="10"/>
  <c r="S210" i="10"/>
  <c r="R210" i="10"/>
  <c r="Q210" i="10"/>
  <c r="P210" i="10"/>
  <c r="O210" i="10"/>
  <c r="N210" i="10"/>
  <c r="M210" i="10"/>
  <c r="L210" i="10"/>
  <c r="K210" i="10"/>
  <c r="D210" i="10"/>
  <c r="AK209" i="10"/>
  <c r="CI209" i="10" s="1" a="1"/>
  <c r="CI209" i="10" s="1"/>
  <c r="AJ209" i="10"/>
  <c r="CH209" i="10" s="1" a="1"/>
  <c r="CH209" i="10" s="1"/>
  <c r="AI209" i="10"/>
  <c r="CG209" i="10" s="1" a="1"/>
  <c r="CG209" i="10" s="1"/>
  <c r="AH209" i="10"/>
  <c r="CF209" i="10" s="1" a="1"/>
  <c r="CF209" i="10" s="1"/>
  <c r="AG209" i="10"/>
  <c r="CE209" i="10" s="1" a="1"/>
  <c r="CE209" i="10" s="1"/>
  <c r="AF209" i="10"/>
  <c r="CD209" i="10" s="1" a="1"/>
  <c r="CD209" i="10" s="1"/>
  <c r="AE209" i="10"/>
  <c r="CC209" i="10" s="1" a="1"/>
  <c r="CC209" i="10" s="1"/>
  <c r="AD209" i="10"/>
  <c r="CB209" i="10" s="1" a="1"/>
  <c r="CB209" i="10" s="1"/>
  <c r="AC209" i="10"/>
  <c r="CA209" i="10" s="1" a="1"/>
  <c r="CA209" i="10" s="1"/>
  <c r="AB209" i="10"/>
  <c r="BZ209" i="10" s="1" a="1"/>
  <c r="BZ209" i="10" s="1"/>
  <c r="AA209" i="10"/>
  <c r="BY209" i="10" s="1" a="1"/>
  <c r="BY209" i="10" s="1"/>
  <c r="Z209" i="10"/>
  <c r="Y209" i="10"/>
  <c r="X209" i="10"/>
  <c r="W209" i="10"/>
  <c r="V209" i="10"/>
  <c r="U209" i="10"/>
  <c r="T209" i="10"/>
  <c r="S209" i="10"/>
  <c r="R209" i="10"/>
  <c r="Q209" i="10"/>
  <c r="P209" i="10"/>
  <c r="O209" i="10"/>
  <c r="N209" i="10"/>
  <c r="M209" i="10"/>
  <c r="L209" i="10"/>
  <c r="K209" i="10"/>
  <c r="D209" i="10"/>
  <c r="AK208" i="10"/>
  <c r="CI208" i="10" s="1" a="1"/>
  <c r="CI208" i="10" s="1"/>
  <c r="AJ208" i="10"/>
  <c r="CH208" i="10" s="1" a="1"/>
  <c r="CH208" i="10" s="1"/>
  <c r="AI208" i="10"/>
  <c r="CG208" i="10" s="1" a="1"/>
  <c r="CG208" i="10" s="1"/>
  <c r="AH208" i="10"/>
  <c r="CF208" i="10" s="1" a="1"/>
  <c r="CF208" i="10" s="1"/>
  <c r="AG208" i="10"/>
  <c r="CE208" i="10" s="1" a="1"/>
  <c r="CE208" i="10" s="1"/>
  <c r="AF208" i="10"/>
  <c r="CD208" i="10" s="1" a="1"/>
  <c r="CD208" i="10" s="1"/>
  <c r="AE208" i="10"/>
  <c r="CC208" i="10" s="1" a="1"/>
  <c r="CC208" i="10" s="1"/>
  <c r="AD208" i="10"/>
  <c r="CB208" i="10" s="1" a="1"/>
  <c r="CB208" i="10" s="1"/>
  <c r="AC208" i="10"/>
  <c r="CA208" i="10" s="1" a="1"/>
  <c r="CA208" i="10" s="1"/>
  <c r="AB208" i="10"/>
  <c r="BZ208" i="10" s="1" a="1"/>
  <c r="BZ208" i="10" s="1"/>
  <c r="AA208" i="10"/>
  <c r="BY208" i="10" s="1" a="1"/>
  <c r="BY208" i="10" s="1"/>
  <c r="Z208" i="10"/>
  <c r="Y208" i="10"/>
  <c r="X208" i="10"/>
  <c r="W208" i="10"/>
  <c r="V208" i="10"/>
  <c r="U208" i="10"/>
  <c r="T208" i="10"/>
  <c r="S208" i="10"/>
  <c r="R208" i="10"/>
  <c r="Q208" i="10"/>
  <c r="P208" i="10"/>
  <c r="O208" i="10"/>
  <c r="N208" i="10"/>
  <c r="M208" i="10"/>
  <c r="L208" i="10"/>
  <c r="K208" i="10"/>
  <c r="D208" i="10"/>
  <c r="D207" i="10"/>
  <c r="AK206" i="10"/>
  <c r="CI206" i="10" s="1" a="1"/>
  <c r="CI206" i="10" s="1"/>
  <c r="AJ206" i="10"/>
  <c r="CH206" i="10" s="1" a="1"/>
  <c r="CH206" i="10" s="1"/>
  <c r="AI206" i="10"/>
  <c r="CG206" i="10" s="1" a="1"/>
  <c r="CG206" i="10" s="1"/>
  <c r="AH206" i="10"/>
  <c r="CF206" i="10" s="1" a="1"/>
  <c r="CF206" i="10" s="1"/>
  <c r="AG206" i="10"/>
  <c r="CE206" i="10" s="1" a="1"/>
  <c r="CE206" i="10" s="1"/>
  <c r="AF206" i="10"/>
  <c r="CD206" i="10" s="1" a="1"/>
  <c r="CD206" i="10" s="1"/>
  <c r="AE206" i="10"/>
  <c r="CC206" i="10" s="1" a="1"/>
  <c r="CC206" i="10" s="1"/>
  <c r="AD206" i="10"/>
  <c r="CB206" i="10" s="1" a="1"/>
  <c r="CB206" i="10" s="1"/>
  <c r="AC206" i="10"/>
  <c r="CA206" i="10" s="1" a="1"/>
  <c r="CA206" i="10" s="1"/>
  <c r="AB206" i="10"/>
  <c r="BZ206" i="10" s="1" a="1"/>
  <c r="BZ206" i="10" s="1"/>
  <c r="AA206" i="10"/>
  <c r="BY206" i="10" s="1" a="1"/>
  <c r="BY206" i="10" s="1"/>
  <c r="Z206" i="10"/>
  <c r="Y206" i="10"/>
  <c r="X206" i="10"/>
  <c r="W206" i="10"/>
  <c r="V206" i="10"/>
  <c r="U206" i="10"/>
  <c r="T206" i="10"/>
  <c r="S206" i="10"/>
  <c r="R206" i="10"/>
  <c r="Q206" i="10"/>
  <c r="P206" i="10"/>
  <c r="O206" i="10"/>
  <c r="N206" i="10"/>
  <c r="M206" i="10"/>
  <c r="L206" i="10"/>
  <c r="K206" i="10"/>
  <c r="D206" i="10"/>
  <c r="AK205" i="10"/>
  <c r="CI205" i="10" s="1" a="1"/>
  <c r="CI205" i="10" s="1"/>
  <c r="AJ205" i="10"/>
  <c r="CH205" i="10" s="1" a="1"/>
  <c r="CH205" i="10" s="1"/>
  <c r="AI205" i="10"/>
  <c r="CG205" i="10" s="1" a="1"/>
  <c r="CG205" i="10" s="1"/>
  <c r="AH205" i="10"/>
  <c r="CF205" i="10" s="1" a="1"/>
  <c r="CF205" i="10" s="1"/>
  <c r="AG205" i="10"/>
  <c r="CE205" i="10" s="1" a="1"/>
  <c r="CE205" i="10" s="1"/>
  <c r="AF205" i="10"/>
  <c r="CD205" i="10" s="1" a="1"/>
  <c r="CD205" i="10" s="1"/>
  <c r="AE205" i="10"/>
  <c r="CC205" i="10" s="1" a="1"/>
  <c r="CC205" i="10" s="1"/>
  <c r="AD205" i="10"/>
  <c r="CB205" i="10" s="1" a="1"/>
  <c r="CB205" i="10" s="1"/>
  <c r="AC205" i="10"/>
  <c r="CA205" i="10" s="1" a="1"/>
  <c r="CA205" i="10" s="1"/>
  <c r="AB205" i="10"/>
  <c r="BZ205" i="10" s="1" a="1"/>
  <c r="BZ205" i="10" s="1"/>
  <c r="AA205" i="10"/>
  <c r="BY205" i="10" s="1" a="1"/>
  <c r="BY205" i="10" s="1"/>
  <c r="Z205" i="10"/>
  <c r="Y205" i="10"/>
  <c r="X205" i="10"/>
  <c r="W205" i="10"/>
  <c r="V205" i="10"/>
  <c r="U205" i="10"/>
  <c r="T205" i="10"/>
  <c r="S205" i="10"/>
  <c r="R205" i="10"/>
  <c r="Q205" i="10"/>
  <c r="P205" i="10"/>
  <c r="O205" i="10"/>
  <c r="N205" i="10"/>
  <c r="M205" i="10"/>
  <c r="L205" i="10"/>
  <c r="K205" i="10"/>
  <c r="D205" i="10"/>
  <c r="AK204" i="10"/>
  <c r="CI204" i="10" s="1" a="1"/>
  <c r="CI204" i="10" s="1"/>
  <c r="AJ204" i="10"/>
  <c r="CH204" i="10" s="1" a="1"/>
  <c r="CH204" i="10" s="1"/>
  <c r="AI204" i="10"/>
  <c r="CG204" i="10" s="1" a="1"/>
  <c r="CG204" i="10" s="1"/>
  <c r="AH204" i="10"/>
  <c r="CF204" i="10" s="1" a="1"/>
  <c r="CF204" i="10" s="1"/>
  <c r="AG204" i="10"/>
  <c r="CE204" i="10" s="1" a="1"/>
  <c r="CE204" i="10" s="1"/>
  <c r="AF204" i="10"/>
  <c r="CD204" i="10" s="1" a="1"/>
  <c r="CD204" i="10" s="1"/>
  <c r="AE204" i="10"/>
  <c r="CC204" i="10" s="1" a="1"/>
  <c r="CC204" i="10" s="1"/>
  <c r="AD204" i="10"/>
  <c r="CB204" i="10" s="1" a="1"/>
  <c r="CB204" i="10" s="1"/>
  <c r="AC204" i="10"/>
  <c r="CA204" i="10" s="1" a="1"/>
  <c r="CA204" i="10" s="1"/>
  <c r="AB204" i="10"/>
  <c r="BZ204" i="10" s="1" a="1"/>
  <c r="BZ204" i="10" s="1"/>
  <c r="AA204" i="10"/>
  <c r="BY204" i="10" s="1" a="1"/>
  <c r="BY204" i="10" s="1"/>
  <c r="Z204" i="10"/>
  <c r="Y204" i="10"/>
  <c r="X204" i="10"/>
  <c r="W204" i="10"/>
  <c r="V204" i="10"/>
  <c r="U204" i="10"/>
  <c r="T204" i="10"/>
  <c r="S204" i="10"/>
  <c r="R204" i="10"/>
  <c r="Q204" i="10"/>
  <c r="P204" i="10"/>
  <c r="O204" i="10"/>
  <c r="N204" i="10"/>
  <c r="M204" i="10"/>
  <c r="L204" i="10"/>
  <c r="K204" i="10"/>
  <c r="D204" i="10"/>
  <c r="AK203" i="10"/>
  <c r="CI203" i="10" s="1" a="1"/>
  <c r="CI203" i="10" s="1"/>
  <c r="AJ203" i="10"/>
  <c r="CH203" i="10" s="1" a="1"/>
  <c r="CH203" i="10" s="1"/>
  <c r="AI203" i="10"/>
  <c r="CG203" i="10" s="1" a="1"/>
  <c r="CG203" i="10" s="1"/>
  <c r="AH203" i="10"/>
  <c r="CF203" i="10" s="1" a="1"/>
  <c r="CF203" i="10" s="1"/>
  <c r="AG203" i="10"/>
  <c r="CE203" i="10" s="1" a="1"/>
  <c r="CE203" i="10" s="1"/>
  <c r="AF203" i="10"/>
  <c r="CD203" i="10" s="1" a="1"/>
  <c r="CD203" i="10" s="1"/>
  <c r="AE203" i="10"/>
  <c r="CC203" i="10" s="1" a="1"/>
  <c r="CC203" i="10" s="1"/>
  <c r="AD203" i="10"/>
  <c r="CB203" i="10" s="1" a="1"/>
  <c r="CB203" i="10" s="1"/>
  <c r="AC203" i="10"/>
  <c r="CA203" i="10" s="1" a="1"/>
  <c r="CA203" i="10" s="1"/>
  <c r="AB203" i="10"/>
  <c r="BZ203" i="10" s="1" a="1"/>
  <c r="BZ203" i="10" s="1"/>
  <c r="AA203" i="10"/>
  <c r="BY203" i="10" s="1" a="1"/>
  <c r="BY203" i="10" s="1"/>
  <c r="Z203" i="10"/>
  <c r="Y203" i="10"/>
  <c r="X203" i="10"/>
  <c r="W203" i="10"/>
  <c r="V203" i="10"/>
  <c r="U203" i="10"/>
  <c r="T203" i="10"/>
  <c r="S203" i="10"/>
  <c r="R203" i="10"/>
  <c r="Q203" i="10"/>
  <c r="P203" i="10"/>
  <c r="O203" i="10"/>
  <c r="N203" i="10"/>
  <c r="M203" i="10"/>
  <c r="L203" i="10"/>
  <c r="K203" i="10"/>
  <c r="D203" i="10"/>
  <c r="AK202" i="10"/>
  <c r="CI202" i="10" s="1" a="1"/>
  <c r="CI202" i="10" s="1"/>
  <c r="AJ202" i="10"/>
  <c r="CH202" i="10" s="1" a="1"/>
  <c r="CH202" i="10" s="1"/>
  <c r="AI202" i="10"/>
  <c r="CG202" i="10" s="1" a="1"/>
  <c r="CG202" i="10" s="1"/>
  <c r="AH202" i="10"/>
  <c r="CF202" i="10" s="1" a="1"/>
  <c r="CF202" i="10" s="1"/>
  <c r="AG202" i="10"/>
  <c r="CE202" i="10" s="1" a="1"/>
  <c r="CE202" i="10" s="1"/>
  <c r="AF202" i="10"/>
  <c r="CD202" i="10" s="1" a="1"/>
  <c r="CD202" i="10" s="1"/>
  <c r="AE202" i="10"/>
  <c r="CC202" i="10" s="1" a="1"/>
  <c r="CC202" i="10" s="1"/>
  <c r="AD202" i="10"/>
  <c r="CB202" i="10" s="1" a="1"/>
  <c r="CB202" i="10" s="1"/>
  <c r="AC202" i="10"/>
  <c r="CA202" i="10" s="1" a="1"/>
  <c r="CA202" i="10" s="1"/>
  <c r="AB202" i="10"/>
  <c r="BZ202" i="10" s="1" a="1"/>
  <c r="BZ202" i="10" s="1"/>
  <c r="AA202" i="10"/>
  <c r="BY202" i="10" s="1" a="1"/>
  <c r="BY202" i="10" s="1"/>
  <c r="Z202" i="10"/>
  <c r="Y202" i="10"/>
  <c r="X202" i="10"/>
  <c r="W202" i="10"/>
  <c r="V202" i="10"/>
  <c r="U202" i="10"/>
  <c r="T202" i="10"/>
  <c r="S202" i="10"/>
  <c r="R202" i="10"/>
  <c r="Q202" i="10"/>
  <c r="P202" i="10"/>
  <c r="O202" i="10"/>
  <c r="N202" i="10"/>
  <c r="M202" i="10"/>
  <c r="L202" i="10"/>
  <c r="K202" i="10"/>
  <c r="D202" i="10"/>
  <c r="AK201" i="10"/>
  <c r="CI201" i="10" s="1" a="1"/>
  <c r="CI201" i="10" s="1"/>
  <c r="AJ201" i="10"/>
  <c r="CH201" i="10" s="1" a="1"/>
  <c r="CH201" i="10" s="1"/>
  <c r="AI201" i="10"/>
  <c r="CG201" i="10" s="1" a="1"/>
  <c r="CG201" i="10" s="1"/>
  <c r="AH201" i="10"/>
  <c r="CF201" i="10" s="1" a="1"/>
  <c r="CF201" i="10" s="1"/>
  <c r="AG201" i="10"/>
  <c r="CE201" i="10" s="1" a="1"/>
  <c r="CE201" i="10" s="1"/>
  <c r="AF201" i="10"/>
  <c r="CD201" i="10" s="1" a="1"/>
  <c r="CD201" i="10" s="1"/>
  <c r="AE201" i="10"/>
  <c r="CC201" i="10" s="1" a="1"/>
  <c r="CC201" i="10" s="1"/>
  <c r="AD201" i="10"/>
  <c r="CB201" i="10" s="1" a="1"/>
  <c r="CB201" i="10" s="1"/>
  <c r="AC201" i="10"/>
  <c r="CA201" i="10" s="1" a="1"/>
  <c r="CA201" i="10" s="1"/>
  <c r="AB201" i="10"/>
  <c r="BZ201" i="10" s="1" a="1"/>
  <c r="BZ201" i="10" s="1"/>
  <c r="AA201" i="10"/>
  <c r="BY201" i="10" s="1" a="1"/>
  <c r="BY201" i="10" s="1"/>
  <c r="Z201" i="10"/>
  <c r="Y201" i="10"/>
  <c r="X201" i="10"/>
  <c r="W201" i="10"/>
  <c r="V201" i="10"/>
  <c r="U201" i="10"/>
  <c r="T201" i="10"/>
  <c r="S201" i="10"/>
  <c r="R201" i="10"/>
  <c r="Q201" i="10"/>
  <c r="P201" i="10"/>
  <c r="O201" i="10"/>
  <c r="N201" i="10"/>
  <c r="M201" i="10"/>
  <c r="L201" i="10"/>
  <c r="K201" i="10"/>
  <c r="D201" i="10"/>
  <c r="AK200" i="10"/>
  <c r="CI200" i="10" s="1" a="1"/>
  <c r="CI200" i="10" s="1"/>
  <c r="AJ200" i="10"/>
  <c r="CH200" i="10" s="1" a="1"/>
  <c r="CH200" i="10" s="1"/>
  <c r="AI200" i="10"/>
  <c r="CG200" i="10" s="1" a="1"/>
  <c r="CG200" i="10" s="1"/>
  <c r="AH200" i="10"/>
  <c r="CF200" i="10" s="1" a="1"/>
  <c r="CF200" i="10" s="1"/>
  <c r="AG200" i="10"/>
  <c r="CE200" i="10" s="1" a="1"/>
  <c r="CE200" i="10" s="1"/>
  <c r="AF200" i="10"/>
  <c r="CD200" i="10" s="1" a="1"/>
  <c r="CD200" i="10" s="1"/>
  <c r="AE200" i="10"/>
  <c r="CC200" i="10" s="1" a="1"/>
  <c r="CC200" i="10" s="1"/>
  <c r="AD200" i="10"/>
  <c r="CB200" i="10" s="1" a="1"/>
  <c r="CB200" i="10" s="1"/>
  <c r="AC200" i="10"/>
  <c r="CA200" i="10" s="1" a="1"/>
  <c r="CA200" i="10" s="1"/>
  <c r="AB200" i="10"/>
  <c r="BZ200" i="10" s="1" a="1"/>
  <c r="BZ200" i="10" s="1"/>
  <c r="AA200" i="10"/>
  <c r="BY200" i="10" s="1" a="1"/>
  <c r="BY200" i="10" s="1"/>
  <c r="Z200" i="10"/>
  <c r="Y200" i="10"/>
  <c r="X200" i="10"/>
  <c r="W200" i="10"/>
  <c r="V200" i="10"/>
  <c r="U200" i="10"/>
  <c r="T200" i="10"/>
  <c r="S200" i="10"/>
  <c r="R200" i="10"/>
  <c r="Q200" i="10"/>
  <c r="P200" i="10"/>
  <c r="O200" i="10"/>
  <c r="N200" i="10"/>
  <c r="M200" i="10"/>
  <c r="L200" i="10"/>
  <c r="K200" i="10"/>
  <c r="D200" i="10"/>
  <c r="AK199" i="10"/>
  <c r="CI199" i="10" s="1" a="1"/>
  <c r="CI199" i="10" s="1"/>
  <c r="AJ199" i="10"/>
  <c r="CH199" i="10" s="1" a="1"/>
  <c r="CH199" i="10" s="1"/>
  <c r="AI199" i="10"/>
  <c r="CG199" i="10" s="1" a="1"/>
  <c r="CG199" i="10" s="1"/>
  <c r="AH199" i="10"/>
  <c r="CF199" i="10" s="1" a="1"/>
  <c r="CF199" i="10" s="1"/>
  <c r="AG199" i="10"/>
  <c r="CE199" i="10" s="1" a="1"/>
  <c r="CE199" i="10" s="1"/>
  <c r="AF199" i="10"/>
  <c r="CD199" i="10" s="1" a="1"/>
  <c r="CD199" i="10" s="1"/>
  <c r="AE199" i="10"/>
  <c r="CC199" i="10" s="1" a="1"/>
  <c r="CC199" i="10" s="1"/>
  <c r="AD199" i="10"/>
  <c r="CB199" i="10" s="1" a="1"/>
  <c r="CB199" i="10" s="1"/>
  <c r="AC199" i="10"/>
  <c r="CA199" i="10" s="1" a="1"/>
  <c r="CA199" i="10" s="1"/>
  <c r="AB199" i="10"/>
  <c r="BZ199" i="10" s="1" a="1"/>
  <c r="BZ199" i="10" s="1"/>
  <c r="AA199" i="10"/>
  <c r="BY199" i="10" s="1" a="1"/>
  <c r="BY199" i="10" s="1"/>
  <c r="Z199" i="10"/>
  <c r="Y199" i="10"/>
  <c r="X199" i="10"/>
  <c r="W199" i="10"/>
  <c r="V199" i="10"/>
  <c r="U199" i="10"/>
  <c r="T199" i="10"/>
  <c r="S199" i="10"/>
  <c r="R199" i="10"/>
  <c r="Q199" i="10"/>
  <c r="P199" i="10"/>
  <c r="O199" i="10"/>
  <c r="N199" i="10"/>
  <c r="M199" i="10"/>
  <c r="L199" i="10"/>
  <c r="K199" i="10"/>
  <c r="D199" i="10"/>
  <c r="AK198" i="10"/>
  <c r="CI198" i="10" s="1" a="1"/>
  <c r="CI198" i="10" s="1"/>
  <c r="AJ198" i="10"/>
  <c r="CH198" i="10" s="1" a="1"/>
  <c r="CH198" i="10" s="1"/>
  <c r="AI198" i="10"/>
  <c r="CG198" i="10" s="1" a="1"/>
  <c r="CG198" i="10" s="1"/>
  <c r="AH198" i="10"/>
  <c r="CF198" i="10" s="1" a="1"/>
  <c r="CF198" i="10" s="1"/>
  <c r="AG198" i="10"/>
  <c r="CE198" i="10" s="1" a="1"/>
  <c r="CE198" i="10" s="1"/>
  <c r="AF198" i="10"/>
  <c r="CD198" i="10" s="1" a="1"/>
  <c r="CD198" i="10" s="1"/>
  <c r="AE198" i="10"/>
  <c r="CC198" i="10" s="1" a="1"/>
  <c r="CC198" i="10" s="1"/>
  <c r="AD198" i="10"/>
  <c r="CB198" i="10" s="1" a="1"/>
  <c r="CB198" i="10" s="1"/>
  <c r="AC198" i="10"/>
  <c r="CA198" i="10" s="1" a="1"/>
  <c r="CA198" i="10" s="1"/>
  <c r="AB198" i="10"/>
  <c r="BZ198" i="10" s="1" a="1"/>
  <c r="BZ198" i="10" s="1"/>
  <c r="AA198" i="10"/>
  <c r="BY198" i="10" s="1" a="1"/>
  <c r="BY198" i="10" s="1"/>
  <c r="Z198" i="10"/>
  <c r="Y198" i="10"/>
  <c r="X198" i="10"/>
  <c r="W198" i="10"/>
  <c r="V198" i="10"/>
  <c r="U198" i="10"/>
  <c r="T198" i="10"/>
  <c r="S198" i="10"/>
  <c r="R198" i="10"/>
  <c r="Q198" i="10"/>
  <c r="P198" i="10"/>
  <c r="O198" i="10"/>
  <c r="N198" i="10"/>
  <c r="M198" i="10"/>
  <c r="L198" i="10"/>
  <c r="K198" i="10"/>
  <c r="D198" i="10"/>
  <c r="AK197" i="10"/>
  <c r="CI197" i="10" s="1" a="1"/>
  <c r="CI197" i="10" s="1"/>
  <c r="AJ197" i="10"/>
  <c r="CH197" i="10" s="1" a="1"/>
  <c r="CH197" i="10" s="1"/>
  <c r="AI197" i="10"/>
  <c r="CG197" i="10" s="1" a="1"/>
  <c r="CG197" i="10" s="1"/>
  <c r="AH197" i="10"/>
  <c r="CF197" i="10" s="1" a="1"/>
  <c r="CF197" i="10" s="1"/>
  <c r="AG197" i="10"/>
  <c r="CE197" i="10" s="1" a="1"/>
  <c r="CE197" i="10" s="1"/>
  <c r="AF197" i="10"/>
  <c r="CD197" i="10" s="1" a="1"/>
  <c r="CD197" i="10" s="1"/>
  <c r="AE197" i="10"/>
  <c r="CC197" i="10" s="1" a="1"/>
  <c r="CC197" i="10" s="1"/>
  <c r="AD197" i="10"/>
  <c r="CB197" i="10" s="1" a="1"/>
  <c r="CB197" i="10" s="1"/>
  <c r="AC197" i="10"/>
  <c r="CA197" i="10" s="1" a="1"/>
  <c r="CA197" i="10" s="1"/>
  <c r="AB197" i="10"/>
  <c r="BZ197" i="10" s="1" a="1"/>
  <c r="BZ197" i="10" s="1"/>
  <c r="AA197" i="10"/>
  <c r="BY197" i="10" s="1" a="1"/>
  <c r="BY197" i="10" s="1"/>
  <c r="Z197" i="10"/>
  <c r="Y197" i="10"/>
  <c r="X197" i="10"/>
  <c r="W197" i="10"/>
  <c r="V197" i="10"/>
  <c r="U197" i="10"/>
  <c r="T197" i="10"/>
  <c r="S197" i="10"/>
  <c r="R197" i="10"/>
  <c r="Q197" i="10"/>
  <c r="P197" i="10"/>
  <c r="O197" i="10"/>
  <c r="N197" i="10"/>
  <c r="M197" i="10"/>
  <c r="L197" i="10"/>
  <c r="K197" i="10"/>
  <c r="D197" i="10"/>
  <c r="AK196" i="10"/>
  <c r="CI196" i="10" s="1" a="1"/>
  <c r="CI196" i="10" s="1"/>
  <c r="AJ196" i="10"/>
  <c r="CH196" i="10" s="1" a="1"/>
  <c r="CH196" i="10" s="1"/>
  <c r="AI196" i="10"/>
  <c r="CG196" i="10" s="1" a="1"/>
  <c r="CG196" i="10" s="1"/>
  <c r="AH196" i="10"/>
  <c r="CF196" i="10" s="1" a="1"/>
  <c r="CF196" i="10" s="1"/>
  <c r="AG196" i="10"/>
  <c r="CE196" i="10" s="1" a="1"/>
  <c r="CE196" i="10" s="1"/>
  <c r="AF196" i="10"/>
  <c r="CD196" i="10" s="1" a="1"/>
  <c r="CD196" i="10" s="1"/>
  <c r="AE196" i="10"/>
  <c r="CC196" i="10" s="1" a="1"/>
  <c r="CC196" i="10" s="1"/>
  <c r="AD196" i="10"/>
  <c r="CB196" i="10" s="1" a="1"/>
  <c r="CB196" i="10" s="1"/>
  <c r="AC196" i="10"/>
  <c r="CA196" i="10" s="1" a="1"/>
  <c r="CA196" i="10" s="1"/>
  <c r="AB196" i="10"/>
  <c r="BZ196" i="10" s="1" a="1"/>
  <c r="BZ196" i="10" s="1"/>
  <c r="AA196" i="10"/>
  <c r="BY196" i="10" s="1" a="1"/>
  <c r="BY196" i="10" s="1"/>
  <c r="Z196" i="10"/>
  <c r="Y196" i="10"/>
  <c r="X196" i="10"/>
  <c r="W196" i="10"/>
  <c r="V196" i="10"/>
  <c r="U196" i="10"/>
  <c r="T196" i="10"/>
  <c r="S196" i="10"/>
  <c r="R196" i="10"/>
  <c r="Q196" i="10"/>
  <c r="P196" i="10"/>
  <c r="O196" i="10"/>
  <c r="N196" i="10"/>
  <c r="M196" i="10"/>
  <c r="L196" i="10"/>
  <c r="K196" i="10"/>
  <c r="D196" i="10"/>
  <c r="AK195" i="10"/>
  <c r="CI195" i="10" s="1" a="1"/>
  <c r="CI195" i="10" s="1"/>
  <c r="AJ195" i="10"/>
  <c r="CH195" i="10" s="1" a="1"/>
  <c r="CH195" i="10" s="1"/>
  <c r="AI195" i="10"/>
  <c r="CG195" i="10" s="1" a="1"/>
  <c r="CG195" i="10" s="1"/>
  <c r="AH195" i="10"/>
  <c r="CF195" i="10" s="1" a="1"/>
  <c r="CF195" i="10" s="1"/>
  <c r="AG195" i="10"/>
  <c r="CE195" i="10" s="1" a="1"/>
  <c r="CE195" i="10" s="1"/>
  <c r="AF195" i="10"/>
  <c r="CD195" i="10" s="1" a="1"/>
  <c r="CD195" i="10" s="1"/>
  <c r="AE195" i="10"/>
  <c r="CC195" i="10" s="1" a="1"/>
  <c r="CC195" i="10" s="1"/>
  <c r="AD195" i="10"/>
  <c r="CB195" i="10" s="1" a="1"/>
  <c r="CB195" i="10" s="1"/>
  <c r="AC195" i="10"/>
  <c r="CA195" i="10" s="1" a="1"/>
  <c r="CA195" i="10" s="1"/>
  <c r="AB195" i="10"/>
  <c r="BZ195" i="10" s="1" a="1"/>
  <c r="BZ195" i="10" s="1"/>
  <c r="AA195" i="10"/>
  <c r="BY195" i="10" s="1" a="1"/>
  <c r="BY195" i="10" s="1"/>
  <c r="Z195" i="10"/>
  <c r="Y195" i="10"/>
  <c r="X195" i="10"/>
  <c r="W195" i="10"/>
  <c r="V195" i="10"/>
  <c r="U195" i="10"/>
  <c r="T195" i="10"/>
  <c r="S195" i="10"/>
  <c r="R195" i="10"/>
  <c r="Q195" i="10"/>
  <c r="P195" i="10"/>
  <c r="O195" i="10"/>
  <c r="N195" i="10"/>
  <c r="M195" i="10"/>
  <c r="L195" i="10"/>
  <c r="K195" i="10"/>
  <c r="D195" i="10"/>
  <c r="AK194" i="10"/>
  <c r="CI194" i="10" s="1" a="1"/>
  <c r="CI194" i="10" s="1"/>
  <c r="AJ194" i="10"/>
  <c r="CH194" i="10" s="1" a="1"/>
  <c r="CH194" i="10" s="1"/>
  <c r="AI194" i="10"/>
  <c r="CG194" i="10" s="1" a="1"/>
  <c r="CG194" i="10" s="1"/>
  <c r="AH194" i="10"/>
  <c r="CF194" i="10" s="1" a="1"/>
  <c r="CF194" i="10" s="1"/>
  <c r="AG194" i="10"/>
  <c r="CE194" i="10" s="1" a="1"/>
  <c r="CE194" i="10" s="1"/>
  <c r="AF194" i="10"/>
  <c r="CD194" i="10" s="1" a="1"/>
  <c r="CD194" i="10" s="1"/>
  <c r="AE194" i="10"/>
  <c r="CC194" i="10" s="1" a="1"/>
  <c r="CC194" i="10" s="1"/>
  <c r="AD194" i="10"/>
  <c r="CB194" i="10" s="1" a="1"/>
  <c r="CB194" i="10" s="1"/>
  <c r="AC194" i="10"/>
  <c r="CA194" i="10" s="1" a="1"/>
  <c r="CA194" i="10" s="1"/>
  <c r="AB194" i="10"/>
  <c r="BZ194" i="10" s="1" a="1"/>
  <c r="BZ194" i="10" s="1"/>
  <c r="AA194" i="10"/>
  <c r="BY194" i="10" s="1" a="1"/>
  <c r="BY194" i="10" s="1"/>
  <c r="Z194" i="10"/>
  <c r="Y194" i="10"/>
  <c r="X194" i="10"/>
  <c r="W194" i="10"/>
  <c r="V194" i="10"/>
  <c r="U194" i="10"/>
  <c r="T194" i="10"/>
  <c r="S194" i="10"/>
  <c r="R194" i="10"/>
  <c r="Q194" i="10"/>
  <c r="P194" i="10"/>
  <c r="O194" i="10"/>
  <c r="N194" i="10"/>
  <c r="M194" i="10"/>
  <c r="L194" i="10"/>
  <c r="K194" i="10"/>
  <c r="D194" i="10"/>
  <c r="AK193" i="10"/>
  <c r="CI193" i="10" s="1" a="1"/>
  <c r="CI193" i="10" s="1"/>
  <c r="AJ193" i="10"/>
  <c r="CH193" i="10" s="1" a="1"/>
  <c r="CH193" i="10" s="1"/>
  <c r="AI193" i="10"/>
  <c r="CG193" i="10" s="1" a="1"/>
  <c r="CG193" i="10" s="1"/>
  <c r="AH193" i="10"/>
  <c r="CF193" i="10" s="1" a="1"/>
  <c r="CF193" i="10" s="1"/>
  <c r="AG193" i="10"/>
  <c r="CE193" i="10" s="1" a="1"/>
  <c r="CE193" i="10" s="1"/>
  <c r="AF193" i="10"/>
  <c r="CD193" i="10" s="1" a="1"/>
  <c r="CD193" i="10" s="1"/>
  <c r="AE193" i="10"/>
  <c r="CC193" i="10" s="1" a="1"/>
  <c r="CC193" i="10" s="1"/>
  <c r="AD193" i="10"/>
  <c r="CB193" i="10" s="1" a="1"/>
  <c r="CB193" i="10" s="1"/>
  <c r="AC193" i="10"/>
  <c r="CA193" i="10" s="1" a="1"/>
  <c r="CA193" i="10" s="1"/>
  <c r="AB193" i="10"/>
  <c r="BZ193" i="10" s="1" a="1"/>
  <c r="BZ193" i="10" s="1"/>
  <c r="AA193" i="10"/>
  <c r="BY193" i="10" s="1" a="1"/>
  <c r="BY193" i="10" s="1"/>
  <c r="Z193" i="10"/>
  <c r="Y193" i="10"/>
  <c r="X193" i="10"/>
  <c r="W193" i="10"/>
  <c r="V193" i="10"/>
  <c r="U193" i="10"/>
  <c r="T193" i="10"/>
  <c r="S193" i="10"/>
  <c r="R193" i="10"/>
  <c r="Q193" i="10"/>
  <c r="P193" i="10"/>
  <c r="O193" i="10"/>
  <c r="N193" i="10"/>
  <c r="M193" i="10"/>
  <c r="L193" i="10"/>
  <c r="K193" i="10"/>
  <c r="D193" i="10"/>
  <c r="AK192" i="10"/>
  <c r="CI192" i="10" s="1" a="1"/>
  <c r="CI192" i="10" s="1"/>
  <c r="AJ192" i="10"/>
  <c r="CH192" i="10" s="1" a="1"/>
  <c r="CH192" i="10" s="1"/>
  <c r="AI192" i="10"/>
  <c r="CG192" i="10" s="1" a="1"/>
  <c r="CG192" i="10" s="1"/>
  <c r="AH192" i="10"/>
  <c r="CF192" i="10" s="1" a="1"/>
  <c r="CF192" i="10" s="1"/>
  <c r="AG192" i="10"/>
  <c r="CE192" i="10" s="1" a="1"/>
  <c r="CE192" i="10" s="1"/>
  <c r="AF192" i="10"/>
  <c r="CD192" i="10" s="1" a="1"/>
  <c r="CD192" i="10" s="1"/>
  <c r="AE192" i="10"/>
  <c r="CC192" i="10" s="1" a="1"/>
  <c r="CC192" i="10" s="1"/>
  <c r="AD192" i="10"/>
  <c r="CB192" i="10" s="1" a="1"/>
  <c r="CB192" i="10" s="1"/>
  <c r="AC192" i="10"/>
  <c r="CA192" i="10" s="1" a="1"/>
  <c r="CA192" i="10" s="1"/>
  <c r="AB192" i="10"/>
  <c r="BZ192" i="10" s="1" a="1"/>
  <c r="BZ192" i="10" s="1"/>
  <c r="AA192" i="10"/>
  <c r="BY192" i="10" s="1" a="1"/>
  <c r="BY192" i="10" s="1"/>
  <c r="Z192" i="10"/>
  <c r="Y192" i="10"/>
  <c r="X192" i="10"/>
  <c r="W192" i="10"/>
  <c r="V192" i="10"/>
  <c r="U192" i="10"/>
  <c r="T192" i="10"/>
  <c r="S192" i="10"/>
  <c r="R192" i="10"/>
  <c r="Q192" i="10"/>
  <c r="P192" i="10"/>
  <c r="O192" i="10"/>
  <c r="N192" i="10"/>
  <c r="M192" i="10"/>
  <c r="L192" i="10"/>
  <c r="K192" i="10"/>
  <c r="D192" i="10"/>
  <c r="AK191" i="10"/>
  <c r="CI191" i="10" s="1" a="1"/>
  <c r="CI191" i="10" s="1"/>
  <c r="AJ191" i="10"/>
  <c r="CH191" i="10" s="1" a="1"/>
  <c r="CH191" i="10" s="1"/>
  <c r="AI191" i="10"/>
  <c r="CG191" i="10" s="1" a="1"/>
  <c r="CG191" i="10" s="1"/>
  <c r="AH191" i="10"/>
  <c r="CF191" i="10" s="1" a="1"/>
  <c r="CF191" i="10" s="1"/>
  <c r="AG191" i="10"/>
  <c r="CE191" i="10" s="1" a="1"/>
  <c r="CE191" i="10" s="1"/>
  <c r="AF191" i="10"/>
  <c r="CD191" i="10" s="1" a="1"/>
  <c r="CD191" i="10" s="1"/>
  <c r="AE191" i="10"/>
  <c r="CC191" i="10" s="1" a="1"/>
  <c r="CC191" i="10" s="1"/>
  <c r="AD191" i="10"/>
  <c r="CB191" i="10" s="1" a="1"/>
  <c r="CB191" i="10" s="1"/>
  <c r="AC191" i="10"/>
  <c r="CA191" i="10" s="1" a="1"/>
  <c r="CA191" i="10" s="1"/>
  <c r="AB191" i="10"/>
  <c r="BZ191" i="10" s="1" a="1"/>
  <c r="BZ191" i="10" s="1"/>
  <c r="AA191" i="10"/>
  <c r="BY191" i="10" s="1" a="1"/>
  <c r="BY191" i="10" s="1"/>
  <c r="Z191" i="10"/>
  <c r="Y191" i="10"/>
  <c r="X191" i="10"/>
  <c r="W191" i="10"/>
  <c r="V191" i="10"/>
  <c r="U191" i="10"/>
  <c r="T191" i="10"/>
  <c r="S191" i="10"/>
  <c r="R191" i="10"/>
  <c r="Q191" i="10"/>
  <c r="P191" i="10"/>
  <c r="O191" i="10"/>
  <c r="N191" i="10"/>
  <c r="M191" i="10"/>
  <c r="L191" i="10"/>
  <c r="K191" i="10"/>
  <c r="D191" i="10"/>
  <c r="AK190" i="10"/>
  <c r="CI190" i="10" s="1" a="1"/>
  <c r="CI190" i="10" s="1"/>
  <c r="AJ190" i="10"/>
  <c r="CH190" i="10" s="1" a="1"/>
  <c r="CH190" i="10" s="1"/>
  <c r="AI190" i="10"/>
  <c r="CG190" i="10" s="1" a="1"/>
  <c r="CG190" i="10" s="1"/>
  <c r="AH190" i="10"/>
  <c r="CF190" i="10" s="1" a="1"/>
  <c r="CF190" i="10" s="1"/>
  <c r="AG190" i="10"/>
  <c r="CE190" i="10" s="1" a="1"/>
  <c r="CE190" i="10" s="1"/>
  <c r="AF190" i="10"/>
  <c r="CD190" i="10" s="1" a="1"/>
  <c r="CD190" i="10" s="1"/>
  <c r="AE190" i="10"/>
  <c r="CC190" i="10" s="1" a="1"/>
  <c r="CC190" i="10" s="1"/>
  <c r="AD190" i="10"/>
  <c r="CB190" i="10" s="1" a="1"/>
  <c r="CB190" i="10" s="1"/>
  <c r="AC190" i="10"/>
  <c r="CA190" i="10" s="1" a="1"/>
  <c r="CA190" i="10" s="1"/>
  <c r="AB190" i="10"/>
  <c r="BZ190" i="10" s="1" a="1"/>
  <c r="BZ190" i="10" s="1"/>
  <c r="AA190" i="10"/>
  <c r="BY190" i="10" s="1" a="1"/>
  <c r="BY190" i="10" s="1"/>
  <c r="Z190" i="10"/>
  <c r="Y190" i="10"/>
  <c r="X190" i="10"/>
  <c r="W190" i="10"/>
  <c r="V190" i="10"/>
  <c r="U190" i="10"/>
  <c r="T190" i="10"/>
  <c r="S190" i="10"/>
  <c r="R190" i="10"/>
  <c r="Q190" i="10"/>
  <c r="P190" i="10"/>
  <c r="O190" i="10"/>
  <c r="N190" i="10"/>
  <c r="M190" i="10"/>
  <c r="L190" i="10"/>
  <c r="K190" i="10"/>
  <c r="D190" i="10"/>
  <c r="AK189" i="10"/>
  <c r="CI189" i="10" s="1" a="1"/>
  <c r="CI189" i="10" s="1"/>
  <c r="AJ189" i="10"/>
  <c r="CH189" i="10" s="1" a="1"/>
  <c r="CH189" i="10" s="1"/>
  <c r="AI189" i="10"/>
  <c r="CG189" i="10" s="1" a="1"/>
  <c r="CG189" i="10" s="1"/>
  <c r="AH189" i="10"/>
  <c r="CF189" i="10" s="1" a="1"/>
  <c r="CF189" i="10" s="1"/>
  <c r="AG189" i="10"/>
  <c r="CE189" i="10" s="1" a="1"/>
  <c r="CE189" i="10" s="1"/>
  <c r="AF189" i="10"/>
  <c r="CD189" i="10" s="1" a="1"/>
  <c r="CD189" i="10" s="1"/>
  <c r="AE189" i="10"/>
  <c r="CC189" i="10" s="1" a="1"/>
  <c r="CC189" i="10" s="1"/>
  <c r="AD189" i="10"/>
  <c r="CB189" i="10" s="1" a="1"/>
  <c r="CB189" i="10" s="1"/>
  <c r="AC189" i="10"/>
  <c r="CA189" i="10" s="1" a="1"/>
  <c r="CA189" i="10" s="1"/>
  <c r="AB189" i="10"/>
  <c r="BZ189" i="10" s="1" a="1"/>
  <c r="BZ189" i="10" s="1"/>
  <c r="AA189" i="10"/>
  <c r="BY189" i="10" s="1" a="1"/>
  <c r="BY189" i="10" s="1"/>
  <c r="Z189" i="10"/>
  <c r="Y189" i="10"/>
  <c r="X189" i="10"/>
  <c r="W189" i="10"/>
  <c r="V189" i="10"/>
  <c r="U189" i="10"/>
  <c r="T189" i="10"/>
  <c r="S189" i="10"/>
  <c r="R189" i="10"/>
  <c r="Q189" i="10"/>
  <c r="P189" i="10"/>
  <c r="O189" i="10"/>
  <c r="N189" i="10"/>
  <c r="M189" i="10"/>
  <c r="L189" i="10"/>
  <c r="K189" i="10"/>
  <c r="D189" i="10"/>
  <c r="D188" i="10"/>
  <c r="AK187" i="10"/>
  <c r="CI187" i="10" s="1" a="1"/>
  <c r="CI187" i="10" s="1"/>
  <c r="AJ187" i="10"/>
  <c r="CH187" i="10" s="1" a="1"/>
  <c r="CH187" i="10" s="1"/>
  <c r="AI187" i="10"/>
  <c r="CG187" i="10" s="1" a="1"/>
  <c r="CG187" i="10" s="1"/>
  <c r="AH187" i="10"/>
  <c r="CF187" i="10" s="1" a="1"/>
  <c r="CF187" i="10" s="1"/>
  <c r="AG187" i="10"/>
  <c r="CE187" i="10" s="1" a="1"/>
  <c r="CE187" i="10" s="1"/>
  <c r="AF187" i="10"/>
  <c r="CD187" i="10" s="1" a="1"/>
  <c r="CD187" i="10" s="1"/>
  <c r="AE187" i="10"/>
  <c r="CC187" i="10" s="1" a="1"/>
  <c r="CC187" i="10" s="1"/>
  <c r="AD187" i="10"/>
  <c r="CB187" i="10" s="1" a="1"/>
  <c r="CB187" i="10" s="1"/>
  <c r="AC187" i="10"/>
  <c r="CA187" i="10" s="1" a="1"/>
  <c r="CA187" i="10" s="1"/>
  <c r="AB187" i="10"/>
  <c r="BZ187" i="10" s="1" a="1"/>
  <c r="BZ187" i="10" s="1"/>
  <c r="AA187" i="10"/>
  <c r="BY187" i="10" s="1" a="1"/>
  <c r="BY187" i="10" s="1"/>
  <c r="Z187" i="10"/>
  <c r="Y187" i="10"/>
  <c r="X187" i="10"/>
  <c r="W187" i="10"/>
  <c r="V187" i="10"/>
  <c r="U187" i="10"/>
  <c r="T187" i="10"/>
  <c r="S187" i="10"/>
  <c r="R187" i="10"/>
  <c r="Q187" i="10"/>
  <c r="P187" i="10"/>
  <c r="O187" i="10"/>
  <c r="N187" i="10"/>
  <c r="M187" i="10"/>
  <c r="L187" i="10"/>
  <c r="K187" i="10"/>
  <c r="D187" i="10"/>
  <c r="AK186" i="10"/>
  <c r="CI186" i="10" s="1" a="1"/>
  <c r="CI186" i="10" s="1"/>
  <c r="AJ186" i="10"/>
  <c r="CH186" i="10" s="1" a="1"/>
  <c r="CH186" i="10" s="1"/>
  <c r="AI186" i="10"/>
  <c r="CG186" i="10" s="1" a="1"/>
  <c r="CG186" i="10" s="1"/>
  <c r="AH186" i="10"/>
  <c r="CF186" i="10" s="1" a="1"/>
  <c r="CF186" i="10" s="1"/>
  <c r="AG186" i="10"/>
  <c r="CE186" i="10" s="1" a="1"/>
  <c r="CE186" i="10" s="1"/>
  <c r="AF186" i="10"/>
  <c r="CD186" i="10" s="1" a="1"/>
  <c r="CD186" i="10" s="1"/>
  <c r="AE186" i="10"/>
  <c r="CC186" i="10" s="1" a="1"/>
  <c r="CC186" i="10" s="1"/>
  <c r="AD186" i="10"/>
  <c r="CB186" i="10" s="1" a="1"/>
  <c r="CB186" i="10" s="1"/>
  <c r="AC186" i="10"/>
  <c r="CA186" i="10" s="1" a="1"/>
  <c r="CA186" i="10" s="1"/>
  <c r="AB186" i="10"/>
  <c r="BZ186" i="10" s="1" a="1"/>
  <c r="BZ186" i="10" s="1"/>
  <c r="AA186" i="10"/>
  <c r="BY186" i="10" s="1" a="1"/>
  <c r="BY186" i="10" s="1"/>
  <c r="Z186" i="10"/>
  <c r="Y186" i="10"/>
  <c r="X186" i="10"/>
  <c r="W186" i="10"/>
  <c r="V186" i="10"/>
  <c r="U186" i="10"/>
  <c r="T186" i="10"/>
  <c r="S186" i="10"/>
  <c r="R186" i="10"/>
  <c r="Q186" i="10"/>
  <c r="P186" i="10"/>
  <c r="O186" i="10"/>
  <c r="N186" i="10"/>
  <c r="M186" i="10"/>
  <c r="L186" i="10"/>
  <c r="K186" i="10"/>
  <c r="D186" i="10"/>
  <c r="AK185" i="10"/>
  <c r="CI185" i="10" s="1" a="1"/>
  <c r="CI185" i="10" s="1"/>
  <c r="AJ185" i="10"/>
  <c r="CH185" i="10" s="1" a="1"/>
  <c r="CH185" i="10" s="1"/>
  <c r="AI185" i="10"/>
  <c r="CG185" i="10" s="1" a="1"/>
  <c r="CG185" i="10" s="1"/>
  <c r="AH185" i="10"/>
  <c r="CF185" i="10" s="1" a="1"/>
  <c r="CF185" i="10" s="1"/>
  <c r="AG185" i="10"/>
  <c r="CE185" i="10" s="1" a="1"/>
  <c r="CE185" i="10" s="1"/>
  <c r="AF185" i="10"/>
  <c r="CD185" i="10" s="1" a="1"/>
  <c r="CD185" i="10" s="1"/>
  <c r="AE185" i="10"/>
  <c r="CC185" i="10" s="1" a="1"/>
  <c r="CC185" i="10" s="1"/>
  <c r="AD185" i="10"/>
  <c r="CB185" i="10" s="1" a="1"/>
  <c r="CB185" i="10" s="1"/>
  <c r="AC185" i="10"/>
  <c r="CA185" i="10" s="1" a="1"/>
  <c r="CA185" i="10" s="1"/>
  <c r="AB185" i="10"/>
  <c r="BZ185" i="10" s="1" a="1"/>
  <c r="BZ185" i="10" s="1"/>
  <c r="AA185" i="10"/>
  <c r="BY185" i="10" s="1" a="1"/>
  <c r="BY185" i="10" s="1"/>
  <c r="Z185" i="10"/>
  <c r="Y185" i="10"/>
  <c r="X185" i="10"/>
  <c r="W185" i="10"/>
  <c r="V185" i="10"/>
  <c r="U185" i="10"/>
  <c r="T185" i="10"/>
  <c r="S185" i="10"/>
  <c r="R185" i="10"/>
  <c r="Q185" i="10"/>
  <c r="P185" i="10"/>
  <c r="O185" i="10"/>
  <c r="N185" i="10"/>
  <c r="M185" i="10"/>
  <c r="L185" i="10"/>
  <c r="K185" i="10"/>
  <c r="D185" i="10"/>
  <c r="AK184" i="10"/>
  <c r="CI184" i="10" s="1" a="1"/>
  <c r="CI184" i="10" s="1"/>
  <c r="AJ184" i="10"/>
  <c r="CH184" i="10" s="1" a="1"/>
  <c r="CH184" i="10" s="1"/>
  <c r="AI184" i="10"/>
  <c r="CG184" i="10" s="1" a="1"/>
  <c r="CG184" i="10" s="1"/>
  <c r="AH184" i="10"/>
  <c r="CF184" i="10" s="1" a="1"/>
  <c r="CF184" i="10" s="1"/>
  <c r="AG184" i="10"/>
  <c r="CE184" i="10" s="1" a="1"/>
  <c r="CE184" i="10" s="1"/>
  <c r="AF184" i="10"/>
  <c r="CD184" i="10" s="1" a="1"/>
  <c r="CD184" i="10" s="1"/>
  <c r="AE184" i="10"/>
  <c r="CC184" i="10" s="1" a="1"/>
  <c r="CC184" i="10" s="1"/>
  <c r="AD184" i="10"/>
  <c r="CB184" i="10" s="1" a="1"/>
  <c r="CB184" i="10" s="1"/>
  <c r="AC184" i="10"/>
  <c r="CA184" i="10" s="1" a="1"/>
  <c r="CA184" i="10" s="1"/>
  <c r="AB184" i="10"/>
  <c r="BZ184" i="10" s="1" a="1"/>
  <c r="BZ184" i="10" s="1"/>
  <c r="AA184" i="10"/>
  <c r="BY184" i="10" s="1" a="1"/>
  <c r="BY184" i="10" s="1"/>
  <c r="Z184" i="10"/>
  <c r="Y184" i="10"/>
  <c r="X184" i="10"/>
  <c r="W184" i="10"/>
  <c r="V184" i="10"/>
  <c r="U184" i="10"/>
  <c r="T184" i="10"/>
  <c r="S184" i="10"/>
  <c r="R184" i="10"/>
  <c r="Q184" i="10"/>
  <c r="P184" i="10"/>
  <c r="O184" i="10"/>
  <c r="N184" i="10"/>
  <c r="M184" i="10"/>
  <c r="L184" i="10"/>
  <c r="K184" i="10"/>
  <c r="D184" i="10"/>
  <c r="AK183" i="10"/>
  <c r="CI183" i="10" s="1" a="1"/>
  <c r="CI183" i="10" s="1"/>
  <c r="AJ183" i="10"/>
  <c r="CH183" i="10" s="1" a="1"/>
  <c r="CH183" i="10" s="1"/>
  <c r="AI183" i="10"/>
  <c r="CG183" i="10" s="1" a="1"/>
  <c r="CG183" i="10" s="1"/>
  <c r="AH183" i="10"/>
  <c r="CF183" i="10" s="1" a="1"/>
  <c r="CF183" i="10" s="1"/>
  <c r="AG183" i="10"/>
  <c r="CE183" i="10" s="1" a="1"/>
  <c r="CE183" i="10" s="1"/>
  <c r="AF183" i="10"/>
  <c r="CD183" i="10" s="1" a="1"/>
  <c r="CD183" i="10" s="1"/>
  <c r="AE183" i="10"/>
  <c r="CC183" i="10" s="1" a="1"/>
  <c r="CC183" i="10" s="1"/>
  <c r="AD183" i="10"/>
  <c r="CB183" i="10" s="1" a="1"/>
  <c r="CB183" i="10" s="1"/>
  <c r="AC183" i="10"/>
  <c r="CA183" i="10" s="1" a="1"/>
  <c r="CA183" i="10" s="1"/>
  <c r="AB183" i="10"/>
  <c r="BZ183" i="10" s="1" a="1"/>
  <c r="BZ183" i="10" s="1"/>
  <c r="AA183" i="10"/>
  <c r="BY183" i="10" s="1" a="1"/>
  <c r="BY183" i="10" s="1"/>
  <c r="Z183" i="10"/>
  <c r="Y183" i="10"/>
  <c r="X183" i="10"/>
  <c r="W183" i="10"/>
  <c r="V183" i="10"/>
  <c r="U183" i="10"/>
  <c r="T183" i="10"/>
  <c r="S183" i="10"/>
  <c r="R183" i="10"/>
  <c r="Q183" i="10"/>
  <c r="P183" i="10"/>
  <c r="O183" i="10"/>
  <c r="N183" i="10"/>
  <c r="M183" i="10"/>
  <c r="L183" i="10"/>
  <c r="K183" i="10"/>
  <c r="D183" i="10"/>
  <c r="AK182" i="10"/>
  <c r="CI182" i="10" s="1" a="1"/>
  <c r="CI182" i="10" s="1"/>
  <c r="AJ182" i="10"/>
  <c r="CH182" i="10" s="1" a="1"/>
  <c r="CH182" i="10" s="1"/>
  <c r="AI182" i="10"/>
  <c r="CG182" i="10" s="1" a="1"/>
  <c r="CG182" i="10" s="1"/>
  <c r="AH182" i="10"/>
  <c r="CF182" i="10" s="1" a="1"/>
  <c r="CF182" i="10" s="1"/>
  <c r="AG182" i="10"/>
  <c r="CE182" i="10" s="1" a="1"/>
  <c r="CE182" i="10" s="1"/>
  <c r="AF182" i="10"/>
  <c r="CD182" i="10" s="1" a="1"/>
  <c r="CD182" i="10" s="1"/>
  <c r="AE182" i="10"/>
  <c r="CC182" i="10" s="1" a="1"/>
  <c r="CC182" i="10" s="1"/>
  <c r="AD182" i="10"/>
  <c r="CB182" i="10" s="1" a="1"/>
  <c r="CB182" i="10" s="1"/>
  <c r="AC182" i="10"/>
  <c r="CA182" i="10" s="1" a="1"/>
  <c r="CA182" i="10" s="1"/>
  <c r="AB182" i="10"/>
  <c r="BZ182" i="10" s="1" a="1"/>
  <c r="BZ182" i="10" s="1"/>
  <c r="AA182" i="10"/>
  <c r="BY182" i="10" s="1" a="1"/>
  <c r="BY182" i="10" s="1"/>
  <c r="Z182" i="10"/>
  <c r="Y182" i="10"/>
  <c r="X182" i="10"/>
  <c r="W182" i="10"/>
  <c r="V182" i="10"/>
  <c r="U182" i="10"/>
  <c r="T182" i="10"/>
  <c r="S182" i="10"/>
  <c r="R182" i="10"/>
  <c r="Q182" i="10"/>
  <c r="P182" i="10"/>
  <c r="O182" i="10"/>
  <c r="N182" i="10"/>
  <c r="M182" i="10"/>
  <c r="L182" i="10"/>
  <c r="K182" i="10"/>
  <c r="D182" i="10"/>
  <c r="AK181" i="10"/>
  <c r="CI181" i="10" s="1" a="1"/>
  <c r="CI181" i="10" s="1"/>
  <c r="AJ181" i="10"/>
  <c r="CH181" i="10" s="1" a="1"/>
  <c r="CH181" i="10" s="1"/>
  <c r="AI181" i="10"/>
  <c r="CG181" i="10" s="1" a="1"/>
  <c r="CG181" i="10" s="1"/>
  <c r="AH181" i="10"/>
  <c r="CF181" i="10" s="1" a="1"/>
  <c r="CF181" i="10" s="1"/>
  <c r="AG181" i="10"/>
  <c r="CE181" i="10" s="1" a="1"/>
  <c r="CE181" i="10" s="1"/>
  <c r="AF181" i="10"/>
  <c r="CD181" i="10" s="1" a="1"/>
  <c r="CD181" i="10" s="1"/>
  <c r="AE181" i="10"/>
  <c r="CC181" i="10" s="1" a="1"/>
  <c r="CC181" i="10" s="1"/>
  <c r="AD181" i="10"/>
  <c r="CB181" i="10" s="1" a="1"/>
  <c r="CB181" i="10" s="1"/>
  <c r="AC181" i="10"/>
  <c r="CA181" i="10" s="1" a="1"/>
  <c r="CA181" i="10" s="1"/>
  <c r="AB181" i="10"/>
  <c r="BZ181" i="10" s="1" a="1"/>
  <c r="BZ181" i="10" s="1"/>
  <c r="AA181" i="10"/>
  <c r="BY181" i="10" s="1" a="1"/>
  <c r="BY181" i="10" s="1"/>
  <c r="Z181" i="10"/>
  <c r="Y181" i="10"/>
  <c r="X181" i="10"/>
  <c r="W181" i="10"/>
  <c r="V181" i="10"/>
  <c r="U181" i="10"/>
  <c r="T181" i="10"/>
  <c r="S181" i="10"/>
  <c r="R181" i="10"/>
  <c r="Q181" i="10"/>
  <c r="P181" i="10"/>
  <c r="O181" i="10"/>
  <c r="N181" i="10"/>
  <c r="M181" i="10"/>
  <c r="L181" i="10"/>
  <c r="K181" i="10"/>
  <c r="D181" i="10"/>
  <c r="AK180" i="10"/>
  <c r="CI180" i="10" s="1" a="1"/>
  <c r="CI180" i="10" s="1"/>
  <c r="AJ180" i="10"/>
  <c r="CH180" i="10" s="1" a="1"/>
  <c r="CH180" i="10" s="1"/>
  <c r="AI180" i="10"/>
  <c r="CG180" i="10" s="1" a="1"/>
  <c r="CG180" i="10" s="1"/>
  <c r="AH180" i="10"/>
  <c r="CF180" i="10" s="1" a="1"/>
  <c r="CF180" i="10" s="1"/>
  <c r="AG180" i="10"/>
  <c r="CE180" i="10" s="1" a="1"/>
  <c r="CE180" i="10" s="1"/>
  <c r="AF180" i="10"/>
  <c r="CD180" i="10" s="1" a="1"/>
  <c r="CD180" i="10" s="1"/>
  <c r="AE180" i="10"/>
  <c r="CC180" i="10" s="1" a="1"/>
  <c r="CC180" i="10" s="1"/>
  <c r="AD180" i="10"/>
  <c r="CB180" i="10" s="1" a="1"/>
  <c r="CB180" i="10" s="1"/>
  <c r="AC180" i="10"/>
  <c r="CA180" i="10" s="1" a="1"/>
  <c r="CA180" i="10" s="1"/>
  <c r="AB180" i="10"/>
  <c r="BZ180" i="10" s="1" a="1"/>
  <c r="BZ180" i="10" s="1"/>
  <c r="AA180" i="10"/>
  <c r="BY180" i="10" s="1" a="1"/>
  <c r="BY180" i="10" s="1"/>
  <c r="Z180" i="10"/>
  <c r="Y180" i="10"/>
  <c r="X180" i="10"/>
  <c r="W180" i="10"/>
  <c r="V180" i="10"/>
  <c r="U180" i="10"/>
  <c r="T180" i="10"/>
  <c r="S180" i="10"/>
  <c r="R180" i="10"/>
  <c r="Q180" i="10"/>
  <c r="P180" i="10"/>
  <c r="O180" i="10"/>
  <c r="N180" i="10"/>
  <c r="M180" i="10"/>
  <c r="L180" i="10"/>
  <c r="K180" i="10"/>
  <c r="D180" i="10"/>
  <c r="AK179" i="10"/>
  <c r="CI179" i="10" s="1" a="1"/>
  <c r="CI179" i="10" s="1"/>
  <c r="AJ179" i="10"/>
  <c r="CH179" i="10" s="1" a="1"/>
  <c r="CH179" i="10" s="1"/>
  <c r="AI179" i="10"/>
  <c r="CG179" i="10" s="1" a="1"/>
  <c r="CG179" i="10" s="1"/>
  <c r="AH179" i="10"/>
  <c r="CF179" i="10" s="1" a="1"/>
  <c r="CF179" i="10" s="1"/>
  <c r="AG179" i="10"/>
  <c r="CE179" i="10" s="1" a="1"/>
  <c r="CE179" i="10" s="1"/>
  <c r="AF179" i="10"/>
  <c r="CD179" i="10" s="1" a="1"/>
  <c r="CD179" i="10" s="1"/>
  <c r="AE179" i="10"/>
  <c r="CC179" i="10" s="1" a="1"/>
  <c r="CC179" i="10" s="1"/>
  <c r="AD179" i="10"/>
  <c r="CB179" i="10" s="1" a="1"/>
  <c r="CB179" i="10" s="1"/>
  <c r="AC179" i="10"/>
  <c r="CA179" i="10" s="1" a="1"/>
  <c r="CA179" i="10" s="1"/>
  <c r="AB179" i="10"/>
  <c r="BZ179" i="10" s="1" a="1"/>
  <c r="BZ179" i="10" s="1"/>
  <c r="AA179" i="10"/>
  <c r="BY179" i="10" s="1" a="1"/>
  <c r="BY179" i="10" s="1"/>
  <c r="Z179" i="10"/>
  <c r="Y179" i="10"/>
  <c r="X179" i="10"/>
  <c r="W179" i="10"/>
  <c r="V179" i="10"/>
  <c r="U179" i="10"/>
  <c r="T179" i="10"/>
  <c r="S179" i="10"/>
  <c r="R179" i="10"/>
  <c r="Q179" i="10"/>
  <c r="P179" i="10"/>
  <c r="O179" i="10"/>
  <c r="N179" i="10"/>
  <c r="M179" i="10"/>
  <c r="L179" i="10"/>
  <c r="K179" i="10"/>
  <c r="D179" i="10"/>
  <c r="AK178" i="10"/>
  <c r="CI178" i="10" s="1" a="1"/>
  <c r="CI178" i="10" s="1"/>
  <c r="AJ178" i="10"/>
  <c r="CH178" i="10" s="1" a="1"/>
  <c r="CH178" i="10" s="1"/>
  <c r="AI178" i="10"/>
  <c r="CG178" i="10" s="1" a="1"/>
  <c r="CG178" i="10" s="1"/>
  <c r="AH178" i="10"/>
  <c r="CF178" i="10" s="1" a="1"/>
  <c r="CF178" i="10" s="1"/>
  <c r="AG178" i="10"/>
  <c r="CE178" i="10" s="1" a="1"/>
  <c r="CE178" i="10" s="1"/>
  <c r="AF178" i="10"/>
  <c r="CD178" i="10" s="1" a="1"/>
  <c r="CD178" i="10" s="1"/>
  <c r="AE178" i="10"/>
  <c r="CC178" i="10" s="1" a="1"/>
  <c r="CC178" i="10" s="1"/>
  <c r="AD178" i="10"/>
  <c r="CB178" i="10" s="1" a="1"/>
  <c r="CB178" i="10" s="1"/>
  <c r="AC178" i="10"/>
  <c r="CA178" i="10" s="1" a="1"/>
  <c r="CA178" i="10" s="1"/>
  <c r="AB178" i="10"/>
  <c r="BZ178" i="10" s="1" a="1"/>
  <c r="BZ178" i="10" s="1"/>
  <c r="AA178" i="10"/>
  <c r="BY178" i="10" s="1" a="1"/>
  <c r="BY178" i="10" s="1"/>
  <c r="Z178" i="10"/>
  <c r="Y178" i="10"/>
  <c r="X178" i="10"/>
  <c r="W178" i="10"/>
  <c r="V178" i="10"/>
  <c r="U178" i="10"/>
  <c r="T178" i="10"/>
  <c r="S178" i="10"/>
  <c r="R178" i="10"/>
  <c r="Q178" i="10"/>
  <c r="P178" i="10"/>
  <c r="O178" i="10"/>
  <c r="N178" i="10"/>
  <c r="M178" i="10"/>
  <c r="L178" i="10"/>
  <c r="K178" i="10"/>
  <c r="D178" i="10"/>
  <c r="AK177" i="10"/>
  <c r="CI177" i="10" s="1" a="1"/>
  <c r="CI177" i="10" s="1"/>
  <c r="AJ177" i="10"/>
  <c r="CH177" i="10" s="1" a="1"/>
  <c r="CH177" i="10" s="1"/>
  <c r="AI177" i="10"/>
  <c r="CG177" i="10" s="1" a="1"/>
  <c r="CG177" i="10" s="1"/>
  <c r="AH177" i="10"/>
  <c r="CF177" i="10" s="1" a="1"/>
  <c r="CF177" i="10" s="1"/>
  <c r="AG177" i="10"/>
  <c r="CE177" i="10" s="1" a="1"/>
  <c r="CE177" i="10" s="1"/>
  <c r="AF177" i="10"/>
  <c r="CD177" i="10" s="1" a="1"/>
  <c r="CD177" i="10" s="1"/>
  <c r="AE177" i="10"/>
  <c r="CC177" i="10" s="1" a="1"/>
  <c r="CC177" i="10" s="1"/>
  <c r="AD177" i="10"/>
  <c r="CB177" i="10" s="1" a="1"/>
  <c r="CB177" i="10" s="1"/>
  <c r="AC177" i="10"/>
  <c r="CA177" i="10" s="1" a="1"/>
  <c r="CA177" i="10" s="1"/>
  <c r="AB177" i="10"/>
  <c r="BZ177" i="10" s="1" a="1"/>
  <c r="BZ177" i="10" s="1"/>
  <c r="AA177" i="10"/>
  <c r="BY177" i="10" s="1" a="1"/>
  <c r="BY177" i="10" s="1"/>
  <c r="Z177" i="10"/>
  <c r="Y177" i="10"/>
  <c r="X177" i="10"/>
  <c r="W177" i="10"/>
  <c r="V177" i="10"/>
  <c r="U177" i="10"/>
  <c r="T177" i="10"/>
  <c r="S177" i="10"/>
  <c r="R177" i="10"/>
  <c r="Q177" i="10"/>
  <c r="P177" i="10"/>
  <c r="O177" i="10"/>
  <c r="N177" i="10"/>
  <c r="M177" i="10"/>
  <c r="L177" i="10"/>
  <c r="K177" i="10"/>
  <c r="D177" i="10"/>
  <c r="AK176" i="10"/>
  <c r="CI176" i="10" s="1" a="1"/>
  <c r="CI176" i="10" s="1"/>
  <c r="AJ176" i="10"/>
  <c r="CH176" i="10" s="1" a="1"/>
  <c r="CH176" i="10" s="1"/>
  <c r="AI176" i="10"/>
  <c r="CG176" i="10" s="1" a="1"/>
  <c r="CG176" i="10" s="1"/>
  <c r="AH176" i="10"/>
  <c r="CF176" i="10" s="1" a="1"/>
  <c r="CF176" i="10" s="1"/>
  <c r="AG176" i="10"/>
  <c r="CE176" i="10" s="1" a="1"/>
  <c r="CE176" i="10" s="1"/>
  <c r="AF176" i="10"/>
  <c r="CD176" i="10" s="1" a="1"/>
  <c r="CD176" i="10" s="1"/>
  <c r="AE176" i="10"/>
  <c r="CC176" i="10" s="1" a="1"/>
  <c r="CC176" i="10" s="1"/>
  <c r="AD176" i="10"/>
  <c r="CB176" i="10" s="1" a="1"/>
  <c r="CB176" i="10" s="1"/>
  <c r="AC176" i="10"/>
  <c r="CA176" i="10" s="1" a="1"/>
  <c r="CA176" i="10" s="1"/>
  <c r="AB176" i="10"/>
  <c r="BZ176" i="10" s="1" a="1"/>
  <c r="BZ176" i="10" s="1"/>
  <c r="AA176" i="10"/>
  <c r="BY176" i="10" s="1" a="1"/>
  <c r="BY176" i="10" s="1"/>
  <c r="Z176" i="10"/>
  <c r="Y176" i="10"/>
  <c r="X176" i="10"/>
  <c r="W176" i="10"/>
  <c r="V176" i="10"/>
  <c r="U176" i="10"/>
  <c r="T176" i="10"/>
  <c r="S176" i="10"/>
  <c r="R176" i="10"/>
  <c r="Q176" i="10"/>
  <c r="P176" i="10"/>
  <c r="O176" i="10"/>
  <c r="N176" i="10"/>
  <c r="M176" i="10"/>
  <c r="L176" i="10"/>
  <c r="K176" i="10"/>
  <c r="D176" i="10"/>
  <c r="AK175" i="10"/>
  <c r="CI175" i="10" s="1" a="1"/>
  <c r="CI175" i="10" s="1"/>
  <c r="AJ175" i="10"/>
  <c r="CH175" i="10" s="1" a="1"/>
  <c r="CH175" i="10" s="1"/>
  <c r="AI175" i="10"/>
  <c r="CG175" i="10" s="1" a="1"/>
  <c r="CG175" i="10" s="1"/>
  <c r="AH175" i="10"/>
  <c r="CF175" i="10" s="1" a="1"/>
  <c r="CF175" i="10" s="1"/>
  <c r="AG175" i="10"/>
  <c r="CE175" i="10" s="1" a="1"/>
  <c r="CE175" i="10" s="1"/>
  <c r="AF175" i="10"/>
  <c r="CD175" i="10" s="1" a="1"/>
  <c r="CD175" i="10" s="1"/>
  <c r="AE175" i="10"/>
  <c r="CC175" i="10" s="1" a="1"/>
  <c r="CC175" i="10" s="1"/>
  <c r="AD175" i="10"/>
  <c r="CB175" i="10" s="1" a="1"/>
  <c r="CB175" i="10" s="1"/>
  <c r="AC175" i="10"/>
  <c r="CA175" i="10" s="1" a="1"/>
  <c r="CA175" i="10" s="1"/>
  <c r="AB175" i="10"/>
  <c r="BZ175" i="10" s="1" a="1"/>
  <c r="BZ175" i="10" s="1"/>
  <c r="AA175" i="10"/>
  <c r="BY175" i="10" s="1" a="1"/>
  <c r="BY175" i="10" s="1"/>
  <c r="Z175" i="10"/>
  <c r="Y175" i="10"/>
  <c r="X175" i="10"/>
  <c r="W175" i="10"/>
  <c r="V175" i="10"/>
  <c r="U175" i="10"/>
  <c r="T175" i="10"/>
  <c r="S175" i="10"/>
  <c r="R175" i="10"/>
  <c r="Q175" i="10"/>
  <c r="P175" i="10"/>
  <c r="O175" i="10"/>
  <c r="N175" i="10"/>
  <c r="M175" i="10"/>
  <c r="L175" i="10"/>
  <c r="K175" i="10"/>
  <c r="D175" i="10"/>
  <c r="AK174" i="10"/>
  <c r="CI174" i="10" s="1" a="1"/>
  <c r="CI174" i="10" s="1"/>
  <c r="AJ174" i="10"/>
  <c r="CH174" i="10" s="1" a="1"/>
  <c r="CH174" i="10" s="1"/>
  <c r="AI174" i="10"/>
  <c r="CG174" i="10" s="1" a="1"/>
  <c r="CG174" i="10" s="1"/>
  <c r="AH174" i="10"/>
  <c r="CF174" i="10" s="1" a="1"/>
  <c r="CF174" i="10" s="1"/>
  <c r="AG174" i="10"/>
  <c r="CE174" i="10" s="1" a="1"/>
  <c r="CE174" i="10" s="1"/>
  <c r="AF174" i="10"/>
  <c r="CD174" i="10" s="1" a="1"/>
  <c r="CD174" i="10" s="1"/>
  <c r="AE174" i="10"/>
  <c r="CC174" i="10" s="1" a="1"/>
  <c r="CC174" i="10" s="1"/>
  <c r="AD174" i="10"/>
  <c r="CB174" i="10" s="1" a="1"/>
  <c r="CB174" i="10" s="1"/>
  <c r="AC174" i="10"/>
  <c r="CA174" i="10" s="1" a="1"/>
  <c r="CA174" i="10" s="1"/>
  <c r="AB174" i="10"/>
  <c r="BZ174" i="10" s="1" a="1"/>
  <c r="BZ174" i="10" s="1"/>
  <c r="AA174" i="10"/>
  <c r="BY174" i="10" s="1" a="1"/>
  <c r="BY174" i="10" s="1"/>
  <c r="Z174" i="10"/>
  <c r="Y174" i="10"/>
  <c r="X174" i="10"/>
  <c r="W174" i="10"/>
  <c r="V174" i="10"/>
  <c r="U174" i="10"/>
  <c r="T174" i="10"/>
  <c r="S174" i="10"/>
  <c r="R174" i="10"/>
  <c r="Q174" i="10"/>
  <c r="P174" i="10"/>
  <c r="O174" i="10"/>
  <c r="N174" i="10"/>
  <c r="M174" i="10"/>
  <c r="L174" i="10"/>
  <c r="K174" i="10"/>
  <c r="D174" i="10"/>
  <c r="AK173" i="10"/>
  <c r="CI173" i="10" s="1" a="1"/>
  <c r="CI173" i="10" s="1"/>
  <c r="AJ173" i="10"/>
  <c r="CH173" i="10" s="1" a="1"/>
  <c r="CH173" i="10" s="1"/>
  <c r="AI173" i="10"/>
  <c r="CG173" i="10" s="1" a="1"/>
  <c r="CG173" i="10" s="1"/>
  <c r="AH173" i="10"/>
  <c r="CF173" i="10" s="1" a="1"/>
  <c r="CF173" i="10" s="1"/>
  <c r="AG173" i="10"/>
  <c r="CE173" i="10" s="1" a="1"/>
  <c r="CE173" i="10" s="1"/>
  <c r="AF173" i="10"/>
  <c r="CD173" i="10" s="1" a="1"/>
  <c r="CD173" i="10" s="1"/>
  <c r="AE173" i="10"/>
  <c r="CC173" i="10" s="1" a="1"/>
  <c r="CC173" i="10" s="1"/>
  <c r="AD173" i="10"/>
  <c r="CB173" i="10" s="1" a="1"/>
  <c r="CB173" i="10" s="1"/>
  <c r="AC173" i="10"/>
  <c r="CA173" i="10" s="1" a="1"/>
  <c r="CA173" i="10" s="1"/>
  <c r="AB173" i="10"/>
  <c r="BZ173" i="10" s="1" a="1"/>
  <c r="BZ173" i="10" s="1"/>
  <c r="AA173" i="10"/>
  <c r="BY173" i="10" s="1" a="1"/>
  <c r="BY173" i="10" s="1"/>
  <c r="Z173" i="10"/>
  <c r="Y173" i="10"/>
  <c r="X173" i="10"/>
  <c r="W173" i="10"/>
  <c r="V173" i="10"/>
  <c r="U173" i="10"/>
  <c r="T173" i="10"/>
  <c r="S173" i="10"/>
  <c r="R173" i="10"/>
  <c r="Q173" i="10"/>
  <c r="P173" i="10"/>
  <c r="O173" i="10"/>
  <c r="N173" i="10"/>
  <c r="M173" i="10"/>
  <c r="L173" i="10"/>
  <c r="K173" i="10"/>
  <c r="D173" i="10"/>
  <c r="AK172" i="10"/>
  <c r="CI172" i="10" s="1" a="1"/>
  <c r="CI172" i="10" s="1"/>
  <c r="AJ172" i="10"/>
  <c r="CH172" i="10" s="1" a="1"/>
  <c r="CH172" i="10" s="1"/>
  <c r="AI172" i="10"/>
  <c r="CG172" i="10" s="1" a="1"/>
  <c r="CG172" i="10" s="1"/>
  <c r="AH172" i="10"/>
  <c r="CF172" i="10" s="1" a="1"/>
  <c r="CF172" i="10" s="1"/>
  <c r="AG172" i="10"/>
  <c r="CE172" i="10" s="1" a="1"/>
  <c r="CE172" i="10" s="1"/>
  <c r="AF172" i="10"/>
  <c r="CD172" i="10" s="1" a="1"/>
  <c r="CD172" i="10" s="1"/>
  <c r="AE172" i="10"/>
  <c r="CC172" i="10" s="1" a="1"/>
  <c r="CC172" i="10" s="1"/>
  <c r="AD172" i="10"/>
  <c r="CB172" i="10" s="1" a="1"/>
  <c r="CB172" i="10" s="1"/>
  <c r="AC172" i="10"/>
  <c r="CA172" i="10" s="1" a="1"/>
  <c r="CA172" i="10" s="1"/>
  <c r="AB172" i="10"/>
  <c r="BZ172" i="10" s="1" a="1"/>
  <c r="BZ172" i="10" s="1"/>
  <c r="AA172" i="10"/>
  <c r="BY172" i="10" s="1" a="1"/>
  <c r="BY172" i="10" s="1"/>
  <c r="Z172" i="10"/>
  <c r="Y172" i="10"/>
  <c r="X172" i="10"/>
  <c r="W172" i="10"/>
  <c r="V172" i="10"/>
  <c r="U172" i="10"/>
  <c r="T172" i="10"/>
  <c r="S172" i="10"/>
  <c r="R172" i="10"/>
  <c r="Q172" i="10"/>
  <c r="P172" i="10"/>
  <c r="O172" i="10"/>
  <c r="N172" i="10"/>
  <c r="M172" i="10"/>
  <c r="L172" i="10"/>
  <c r="K172" i="10"/>
  <c r="D172" i="10"/>
  <c r="AK171" i="10"/>
  <c r="CI171" i="10" s="1" a="1"/>
  <c r="CI171" i="10" s="1"/>
  <c r="AJ171" i="10"/>
  <c r="CH171" i="10" s="1" a="1"/>
  <c r="CH171" i="10" s="1"/>
  <c r="AI171" i="10"/>
  <c r="CG171" i="10" s="1" a="1"/>
  <c r="CG171" i="10" s="1"/>
  <c r="AH171" i="10"/>
  <c r="CF171" i="10" s="1" a="1"/>
  <c r="CF171" i="10" s="1"/>
  <c r="AG171" i="10"/>
  <c r="CE171" i="10" s="1" a="1"/>
  <c r="CE171" i="10" s="1"/>
  <c r="AF171" i="10"/>
  <c r="CD171" i="10" s="1" a="1"/>
  <c r="CD171" i="10" s="1"/>
  <c r="AE171" i="10"/>
  <c r="CC171" i="10" s="1" a="1"/>
  <c r="CC171" i="10" s="1"/>
  <c r="AD171" i="10"/>
  <c r="CB171" i="10" s="1" a="1"/>
  <c r="CB171" i="10" s="1"/>
  <c r="AC171" i="10"/>
  <c r="CA171" i="10" s="1" a="1"/>
  <c r="CA171" i="10" s="1"/>
  <c r="AB171" i="10"/>
  <c r="BZ171" i="10" s="1" a="1"/>
  <c r="BZ171" i="10" s="1"/>
  <c r="AA171" i="10"/>
  <c r="BY171" i="10" s="1" a="1"/>
  <c r="BY171" i="10" s="1"/>
  <c r="Z171" i="10"/>
  <c r="Y171" i="10"/>
  <c r="X171" i="10"/>
  <c r="W171" i="10"/>
  <c r="V171" i="10"/>
  <c r="U171" i="10"/>
  <c r="T171" i="10"/>
  <c r="S171" i="10"/>
  <c r="R171" i="10"/>
  <c r="Q171" i="10"/>
  <c r="P171" i="10"/>
  <c r="O171" i="10"/>
  <c r="N171" i="10"/>
  <c r="M171" i="10"/>
  <c r="L171" i="10"/>
  <c r="K171" i="10"/>
  <c r="D171" i="10"/>
  <c r="AK170" i="10"/>
  <c r="CI170" i="10" s="1" a="1"/>
  <c r="CI170" i="10" s="1"/>
  <c r="AJ170" i="10"/>
  <c r="CH170" i="10" s="1" a="1"/>
  <c r="CH170" i="10" s="1"/>
  <c r="AI170" i="10"/>
  <c r="CG170" i="10" s="1" a="1"/>
  <c r="CG170" i="10" s="1"/>
  <c r="AH170" i="10"/>
  <c r="CF170" i="10" s="1" a="1"/>
  <c r="CF170" i="10" s="1"/>
  <c r="AG170" i="10"/>
  <c r="CE170" i="10" s="1" a="1"/>
  <c r="CE170" i="10" s="1"/>
  <c r="AF170" i="10"/>
  <c r="CD170" i="10" s="1" a="1"/>
  <c r="CD170" i="10" s="1"/>
  <c r="AE170" i="10"/>
  <c r="CC170" i="10" s="1" a="1"/>
  <c r="CC170" i="10" s="1"/>
  <c r="AD170" i="10"/>
  <c r="CB170" i="10" s="1" a="1"/>
  <c r="CB170" i="10" s="1"/>
  <c r="AC170" i="10"/>
  <c r="CA170" i="10" s="1" a="1"/>
  <c r="CA170" i="10" s="1"/>
  <c r="AB170" i="10"/>
  <c r="BZ170" i="10" s="1" a="1"/>
  <c r="BZ170" i="10" s="1"/>
  <c r="AA170" i="10"/>
  <c r="BY170" i="10" s="1" a="1"/>
  <c r="BY170" i="10" s="1"/>
  <c r="Z170" i="10"/>
  <c r="Y170" i="10"/>
  <c r="X170" i="10"/>
  <c r="W170" i="10"/>
  <c r="V170" i="10"/>
  <c r="U170" i="10"/>
  <c r="T170" i="10"/>
  <c r="S170" i="10"/>
  <c r="R170" i="10"/>
  <c r="Q170" i="10"/>
  <c r="P170" i="10"/>
  <c r="O170" i="10"/>
  <c r="N170" i="10"/>
  <c r="M170" i="10"/>
  <c r="L170" i="10"/>
  <c r="K170" i="10"/>
  <c r="D170" i="10"/>
  <c r="D169" i="10"/>
  <c r="AK168" i="10"/>
  <c r="CI168" i="10" s="1" a="1"/>
  <c r="CI168" i="10" s="1"/>
  <c r="AJ168" i="10"/>
  <c r="CH168" i="10" s="1" a="1"/>
  <c r="CH168" i="10" s="1"/>
  <c r="AI168" i="10"/>
  <c r="CG168" i="10" s="1" a="1"/>
  <c r="CG168" i="10" s="1"/>
  <c r="AH168" i="10"/>
  <c r="CF168" i="10" s="1" a="1"/>
  <c r="CF168" i="10" s="1"/>
  <c r="AG168" i="10"/>
  <c r="CE168" i="10" s="1" a="1"/>
  <c r="CE168" i="10" s="1"/>
  <c r="AF168" i="10"/>
  <c r="CD168" i="10" s="1" a="1"/>
  <c r="CD168" i="10" s="1"/>
  <c r="AE168" i="10"/>
  <c r="CC168" i="10" s="1" a="1"/>
  <c r="CC168" i="10" s="1"/>
  <c r="AD168" i="10"/>
  <c r="CB168" i="10" s="1" a="1"/>
  <c r="CB168" i="10" s="1"/>
  <c r="AC168" i="10"/>
  <c r="CA168" i="10" s="1" a="1"/>
  <c r="CA168" i="10" s="1"/>
  <c r="AB168" i="10"/>
  <c r="BZ168" i="10" s="1" a="1"/>
  <c r="BZ168" i="10" s="1"/>
  <c r="AA168" i="10"/>
  <c r="BY168" i="10" s="1" a="1"/>
  <c r="BY168" i="10" s="1"/>
  <c r="Z168" i="10"/>
  <c r="Y168" i="10"/>
  <c r="X168" i="10"/>
  <c r="W168" i="10"/>
  <c r="V168" i="10"/>
  <c r="U168" i="10"/>
  <c r="T168" i="10"/>
  <c r="S168" i="10"/>
  <c r="R168" i="10"/>
  <c r="Q168" i="10"/>
  <c r="P168" i="10"/>
  <c r="O168" i="10"/>
  <c r="N168" i="10"/>
  <c r="M168" i="10"/>
  <c r="L168" i="10"/>
  <c r="K168" i="10"/>
  <c r="D168" i="10"/>
  <c r="AK167" i="10"/>
  <c r="CI167" i="10" s="1" a="1"/>
  <c r="CI167" i="10" s="1"/>
  <c r="AJ167" i="10"/>
  <c r="CH167" i="10" s="1" a="1"/>
  <c r="CH167" i="10" s="1"/>
  <c r="AI167" i="10"/>
  <c r="CG167" i="10" s="1" a="1"/>
  <c r="CG167" i="10" s="1"/>
  <c r="AH167" i="10"/>
  <c r="CF167" i="10" s="1" a="1"/>
  <c r="CF167" i="10" s="1"/>
  <c r="AG167" i="10"/>
  <c r="CE167" i="10" s="1" a="1"/>
  <c r="CE167" i="10" s="1"/>
  <c r="AF167" i="10"/>
  <c r="CD167" i="10" s="1" a="1"/>
  <c r="CD167" i="10" s="1"/>
  <c r="AE167" i="10"/>
  <c r="CC167" i="10" s="1" a="1"/>
  <c r="CC167" i="10" s="1"/>
  <c r="AD167" i="10"/>
  <c r="CB167" i="10" s="1" a="1"/>
  <c r="CB167" i="10" s="1"/>
  <c r="AC167" i="10"/>
  <c r="CA167" i="10" s="1" a="1"/>
  <c r="CA167" i="10" s="1"/>
  <c r="AB167" i="10"/>
  <c r="BZ167" i="10" s="1" a="1"/>
  <c r="BZ167" i="10" s="1"/>
  <c r="AA167" i="10"/>
  <c r="BY167" i="10" s="1" a="1"/>
  <c r="BY167" i="10" s="1"/>
  <c r="Z167" i="10"/>
  <c r="Y167" i="10"/>
  <c r="X167" i="10"/>
  <c r="W167" i="10"/>
  <c r="V167" i="10"/>
  <c r="U167" i="10"/>
  <c r="T167" i="10"/>
  <c r="S167" i="10"/>
  <c r="R167" i="10"/>
  <c r="Q167" i="10"/>
  <c r="P167" i="10"/>
  <c r="O167" i="10"/>
  <c r="N167" i="10"/>
  <c r="M167" i="10"/>
  <c r="L167" i="10"/>
  <c r="K167" i="10"/>
  <c r="D167" i="10"/>
  <c r="AK166" i="10"/>
  <c r="CI166" i="10" s="1" a="1"/>
  <c r="CI166" i="10" s="1"/>
  <c r="AJ166" i="10"/>
  <c r="CH166" i="10" s="1" a="1"/>
  <c r="CH166" i="10" s="1"/>
  <c r="AI166" i="10"/>
  <c r="CG166" i="10" s="1" a="1"/>
  <c r="CG166" i="10" s="1"/>
  <c r="AH166" i="10"/>
  <c r="CF166" i="10" s="1" a="1"/>
  <c r="CF166" i="10" s="1"/>
  <c r="AG166" i="10"/>
  <c r="CE166" i="10" s="1" a="1"/>
  <c r="CE166" i="10" s="1"/>
  <c r="AF166" i="10"/>
  <c r="CD166" i="10" s="1" a="1"/>
  <c r="CD166" i="10" s="1"/>
  <c r="AE166" i="10"/>
  <c r="CC166" i="10" s="1" a="1"/>
  <c r="CC166" i="10" s="1"/>
  <c r="AD166" i="10"/>
  <c r="CB166" i="10" s="1" a="1"/>
  <c r="CB166" i="10" s="1"/>
  <c r="AC166" i="10"/>
  <c r="CA166" i="10" s="1" a="1"/>
  <c r="CA166" i="10" s="1"/>
  <c r="AB166" i="10"/>
  <c r="BZ166" i="10" s="1" a="1"/>
  <c r="BZ166" i="10" s="1"/>
  <c r="AA166" i="10"/>
  <c r="BY166" i="10" s="1" a="1"/>
  <c r="BY166" i="10" s="1"/>
  <c r="Z166" i="10"/>
  <c r="Y166" i="10"/>
  <c r="X166" i="10"/>
  <c r="W166" i="10"/>
  <c r="V166" i="10"/>
  <c r="U166" i="10"/>
  <c r="T166" i="10"/>
  <c r="S166" i="10"/>
  <c r="R166" i="10"/>
  <c r="Q166" i="10"/>
  <c r="P166" i="10"/>
  <c r="O166" i="10"/>
  <c r="N166" i="10"/>
  <c r="M166" i="10"/>
  <c r="L166" i="10"/>
  <c r="K166" i="10"/>
  <c r="D166" i="10"/>
  <c r="AK165" i="10"/>
  <c r="CI165" i="10" s="1" a="1"/>
  <c r="CI165" i="10" s="1"/>
  <c r="AJ165" i="10"/>
  <c r="CH165" i="10" s="1" a="1"/>
  <c r="CH165" i="10" s="1"/>
  <c r="AI165" i="10"/>
  <c r="CG165" i="10" s="1" a="1"/>
  <c r="CG165" i="10" s="1"/>
  <c r="AH165" i="10"/>
  <c r="CF165" i="10" s="1" a="1"/>
  <c r="CF165" i="10" s="1"/>
  <c r="AG165" i="10"/>
  <c r="CE165" i="10" s="1" a="1"/>
  <c r="CE165" i="10" s="1"/>
  <c r="AF165" i="10"/>
  <c r="CD165" i="10" s="1" a="1"/>
  <c r="CD165" i="10" s="1"/>
  <c r="AE165" i="10"/>
  <c r="CC165" i="10" s="1" a="1"/>
  <c r="CC165" i="10" s="1"/>
  <c r="AD165" i="10"/>
  <c r="CB165" i="10" s="1" a="1"/>
  <c r="CB165" i="10" s="1"/>
  <c r="AC165" i="10"/>
  <c r="CA165" i="10" s="1" a="1"/>
  <c r="CA165" i="10" s="1"/>
  <c r="AB165" i="10"/>
  <c r="BZ165" i="10" s="1" a="1"/>
  <c r="BZ165" i="10" s="1"/>
  <c r="AA165" i="10"/>
  <c r="BY165" i="10" s="1" a="1"/>
  <c r="BY165" i="10" s="1"/>
  <c r="Z165" i="10"/>
  <c r="Y165" i="10"/>
  <c r="X165" i="10"/>
  <c r="W165" i="10"/>
  <c r="V165" i="10"/>
  <c r="U165" i="10"/>
  <c r="T165" i="10"/>
  <c r="S165" i="10"/>
  <c r="R165" i="10"/>
  <c r="Q165" i="10"/>
  <c r="P165" i="10"/>
  <c r="O165" i="10"/>
  <c r="N165" i="10"/>
  <c r="M165" i="10"/>
  <c r="L165" i="10"/>
  <c r="K165" i="10"/>
  <c r="D165" i="10"/>
  <c r="AK164" i="10"/>
  <c r="CI164" i="10" s="1" a="1"/>
  <c r="CI164" i="10" s="1"/>
  <c r="AJ164" i="10"/>
  <c r="CH164" i="10" s="1" a="1"/>
  <c r="CH164" i="10" s="1"/>
  <c r="AI164" i="10"/>
  <c r="CG164" i="10" s="1" a="1"/>
  <c r="CG164" i="10" s="1"/>
  <c r="AH164" i="10"/>
  <c r="CF164" i="10" s="1" a="1"/>
  <c r="CF164" i="10" s="1"/>
  <c r="AG164" i="10"/>
  <c r="CE164" i="10" s="1" a="1"/>
  <c r="CE164" i="10" s="1"/>
  <c r="AF164" i="10"/>
  <c r="CD164" i="10" s="1" a="1"/>
  <c r="CD164" i="10" s="1"/>
  <c r="AE164" i="10"/>
  <c r="CC164" i="10" s="1" a="1"/>
  <c r="CC164" i="10" s="1"/>
  <c r="AD164" i="10"/>
  <c r="CB164" i="10" s="1" a="1"/>
  <c r="CB164" i="10" s="1"/>
  <c r="AC164" i="10"/>
  <c r="CA164" i="10" s="1" a="1"/>
  <c r="CA164" i="10" s="1"/>
  <c r="AB164" i="10"/>
  <c r="BZ164" i="10" s="1" a="1"/>
  <c r="BZ164" i="10" s="1"/>
  <c r="AA164" i="10"/>
  <c r="BY164" i="10" s="1" a="1"/>
  <c r="BY164" i="10" s="1"/>
  <c r="Z164" i="10"/>
  <c r="Y164" i="10"/>
  <c r="X164" i="10"/>
  <c r="W164" i="10"/>
  <c r="V164" i="10"/>
  <c r="U164" i="10"/>
  <c r="T164" i="10"/>
  <c r="S164" i="10"/>
  <c r="R164" i="10"/>
  <c r="Q164" i="10"/>
  <c r="P164" i="10"/>
  <c r="O164" i="10"/>
  <c r="N164" i="10"/>
  <c r="M164" i="10"/>
  <c r="L164" i="10"/>
  <c r="K164" i="10"/>
  <c r="D164" i="10"/>
  <c r="AK163" i="10"/>
  <c r="CI163" i="10" s="1" a="1"/>
  <c r="CI163" i="10" s="1"/>
  <c r="AJ163" i="10"/>
  <c r="CH163" i="10" s="1" a="1"/>
  <c r="CH163" i="10" s="1"/>
  <c r="AI163" i="10"/>
  <c r="CG163" i="10" s="1" a="1"/>
  <c r="CG163" i="10" s="1"/>
  <c r="AH163" i="10"/>
  <c r="CF163" i="10" s="1" a="1"/>
  <c r="CF163" i="10" s="1"/>
  <c r="AG163" i="10"/>
  <c r="CE163" i="10" s="1" a="1"/>
  <c r="CE163" i="10" s="1"/>
  <c r="AF163" i="10"/>
  <c r="CD163" i="10" s="1" a="1"/>
  <c r="CD163" i="10" s="1"/>
  <c r="AE163" i="10"/>
  <c r="CC163" i="10" s="1" a="1"/>
  <c r="CC163" i="10" s="1"/>
  <c r="AD163" i="10"/>
  <c r="CB163" i="10" s="1" a="1"/>
  <c r="CB163" i="10" s="1"/>
  <c r="AC163" i="10"/>
  <c r="CA163" i="10" s="1" a="1"/>
  <c r="CA163" i="10" s="1"/>
  <c r="AB163" i="10"/>
  <c r="BZ163" i="10" s="1" a="1"/>
  <c r="BZ163" i="10" s="1"/>
  <c r="AA163" i="10"/>
  <c r="BY163" i="10" s="1" a="1"/>
  <c r="BY163" i="10" s="1"/>
  <c r="Z163" i="10"/>
  <c r="Y163" i="10"/>
  <c r="X163" i="10"/>
  <c r="W163" i="10"/>
  <c r="V163" i="10"/>
  <c r="U163" i="10"/>
  <c r="T163" i="10"/>
  <c r="S163" i="10"/>
  <c r="R163" i="10"/>
  <c r="Q163" i="10"/>
  <c r="P163" i="10"/>
  <c r="O163" i="10"/>
  <c r="N163" i="10"/>
  <c r="M163" i="10"/>
  <c r="L163" i="10"/>
  <c r="K163" i="10"/>
  <c r="D163" i="10"/>
  <c r="AK162" i="10"/>
  <c r="CI162" i="10" s="1" a="1"/>
  <c r="CI162" i="10" s="1"/>
  <c r="AJ162" i="10"/>
  <c r="CH162" i="10" s="1" a="1"/>
  <c r="CH162" i="10" s="1"/>
  <c r="AI162" i="10"/>
  <c r="CG162" i="10" s="1" a="1"/>
  <c r="CG162" i="10" s="1"/>
  <c r="AH162" i="10"/>
  <c r="CF162" i="10" s="1" a="1"/>
  <c r="CF162" i="10" s="1"/>
  <c r="AG162" i="10"/>
  <c r="CE162" i="10" s="1" a="1"/>
  <c r="CE162" i="10" s="1"/>
  <c r="AF162" i="10"/>
  <c r="CD162" i="10" s="1" a="1"/>
  <c r="CD162" i="10" s="1"/>
  <c r="AE162" i="10"/>
  <c r="CC162" i="10" s="1" a="1"/>
  <c r="CC162" i="10" s="1"/>
  <c r="AD162" i="10"/>
  <c r="CB162" i="10" s="1" a="1"/>
  <c r="CB162" i="10" s="1"/>
  <c r="AC162" i="10"/>
  <c r="CA162" i="10" s="1" a="1"/>
  <c r="CA162" i="10" s="1"/>
  <c r="AB162" i="10"/>
  <c r="BZ162" i="10" s="1" a="1"/>
  <c r="BZ162" i="10" s="1"/>
  <c r="AA162" i="10"/>
  <c r="BY162" i="10" s="1" a="1"/>
  <c r="BY162" i="10" s="1"/>
  <c r="Z162" i="10"/>
  <c r="Y162" i="10"/>
  <c r="X162" i="10"/>
  <c r="W162" i="10"/>
  <c r="V162" i="10"/>
  <c r="U162" i="10"/>
  <c r="T162" i="10"/>
  <c r="S162" i="10"/>
  <c r="R162" i="10"/>
  <c r="Q162" i="10"/>
  <c r="P162" i="10"/>
  <c r="O162" i="10"/>
  <c r="N162" i="10"/>
  <c r="M162" i="10"/>
  <c r="L162" i="10"/>
  <c r="K162" i="10"/>
  <c r="D162" i="10"/>
  <c r="AK161" i="10"/>
  <c r="CI161" i="10" s="1" a="1"/>
  <c r="CI161" i="10" s="1"/>
  <c r="AJ161" i="10"/>
  <c r="CH161" i="10" s="1" a="1"/>
  <c r="CH161" i="10" s="1"/>
  <c r="AI161" i="10"/>
  <c r="CG161" i="10" s="1" a="1"/>
  <c r="CG161" i="10" s="1"/>
  <c r="AH161" i="10"/>
  <c r="CF161" i="10" s="1" a="1"/>
  <c r="CF161" i="10" s="1"/>
  <c r="AG161" i="10"/>
  <c r="CE161" i="10" s="1" a="1"/>
  <c r="CE161" i="10" s="1"/>
  <c r="AF161" i="10"/>
  <c r="CD161" i="10" s="1" a="1"/>
  <c r="CD161" i="10" s="1"/>
  <c r="AE161" i="10"/>
  <c r="CC161" i="10" s="1" a="1"/>
  <c r="CC161" i="10" s="1"/>
  <c r="AD161" i="10"/>
  <c r="CB161" i="10" s="1" a="1"/>
  <c r="CB161" i="10" s="1"/>
  <c r="AC161" i="10"/>
  <c r="CA161" i="10" s="1" a="1"/>
  <c r="CA161" i="10" s="1"/>
  <c r="AB161" i="10"/>
  <c r="BZ161" i="10" s="1" a="1"/>
  <c r="BZ161" i="10" s="1"/>
  <c r="AA161" i="10"/>
  <c r="BY161" i="10" s="1" a="1"/>
  <c r="BY161" i="10" s="1"/>
  <c r="Z161" i="10"/>
  <c r="Y161" i="10"/>
  <c r="X161" i="10"/>
  <c r="W161" i="10"/>
  <c r="V161" i="10"/>
  <c r="U161" i="10"/>
  <c r="T161" i="10"/>
  <c r="S161" i="10"/>
  <c r="R161" i="10"/>
  <c r="Q161" i="10"/>
  <c r="P161" i="10"/>
  <c r="O161" i="10"/>
  <c r="N161" i="10"/>
  <c r="M161" i="10"/>
  <c r="L161" i="10"/>
  <c r="K161" i="10"/>
  <c r="D161" i="10"/>
  <c r="AK160" i="10"/>
  <c r="CI160" i="10" s="1" a="1"/>
  <c r="CI160" i="10" s="1"/>
  <c r="AJ160" i="10"/>
  <c r="CH160" i="10" s="1" a="1"/>
  <c r="CH160" i="10" s="1"/>
  <c r="AI160" i="10"/>
  <c r="CG160" i="10" s="1" a="1"/>
  <c r="CG160" i="10" s="1"/>
  <c r="AH160" i="10"/>
  <c r="CF160" i="10" s="1" a="1"/>
  <c r="CF160" i="10" s="1"/>
  <c r="AG160" i="10"/>
  <c r="CE160" i="10" s="1" a="1"/>
  <c r="CE160" i="10" s="1"/>
  <c r="AF160" i="10"/>
  <c r="CD160" i="10" s="1" a="1"/>
  <c r="CD160" i="10" s="1"/>
  <c r="AE160" i="10"/>
  <c r="CC160" i="10" s="1" a="1"/>
  <c r="CC160" i="10" s="1"/>
  <c r="AD160" i="10"/>
  <c r="CB160" i="10" s="1" a="1"/>
  <c r="CB160" i="10" s="1"/>
  <c r="AC160" i="10"/>
  <c r="CA160" i="10" s="1" a="1"/>
  <c r="CA160" i="10" s="1"/>
  <c r="AB160" i="10"/>
  <c r="BZ160" i="10" s="1" a="1"/>
  <c r="BZ160" i="10" s="1"/>
  <c r="AA160" i="10"/>
  <c r="BY160" i="10" s="1" a="1"/>
  <c r="BY160" i="10" s="1"/>
  <c r="Z160" i="10"/>
  <c r="Y160" i="10"/>
  <c r="X160" i="10"/>
  <c r="W160" i="10"/>
  <c r="V160" i="10"/>
  <c r="U160" i="10"/>
  <c r="T160" i="10"/>
  <c r="S160" i="10"/>
  <c r="R160" i="10"/>
  <c r="Q160" i="10"/>
  <c r="P160" i="10"/>
  <c r="O160" i="10"/>
  <c r="N160" i="10"/>
  <c r="M160" i="10"/>
  <c r="L160" i="10"/>
  <c r="K160" i="10"/>
  <c r="D160" i="10"/>
  <c r="AK159" i="10"/>
  <c r="CI159" i="10" s="1" a="1"/>
  <c r="CI159" i="10" s="1"/>
  <c r="AJ159" i="10"/>
  <c r="CH159" i="10" s="1" a="1"/>
  <c r="CH159" i="10" s="1"/>
  <c r="AI159" i="10"/>
  <c r="CG159" i="10" s="1" a="1"/>
  <c r="CG159" i="10" s="1"/>
  <c r="AH159" i="10"/>
  <c r="CF159" i="10" s="1" a="1"/>
  <c r="CF159" i="10" s="1"/>
  <c r="AG159" i="10"/>
  <c r="CE159" i="10" s="1" a="1"/>
  <c r="CE159" i="10" s="1"/>
  <c r="AF159" i="10"/>
  <c r="CD159" i="10" s="1" a="1"/>
  <c r="CD159" i="10" s="1"/>
  <c r="AE159" i="10"/>
  <c r="CC159" i="10" s="1" a="1"/>
  <c r="CC159" i="10" s="1"/>
  <c r="AD159" i="10"/>
  <c r="CB159" i="10" s="1" a="1"/>
  <c r="CB159" i="10" s="1"/>
  <c r="AC159" i="10"/>
  <c r="CA159" i="10" s="1" a="1"/>
  <c r="CA159" i="10" s="1"/>
  <c r="AB159" i="10"/>
  <c r="BZ159" i="10" s="1" a="1"/>
  <c r="BZ159" i="10" s="1"/>
  <c r="AA159" i="10"/>
  <c r="BY159" i="10" s="1" a="1"/>
  <c r="BY159" i="10" s="1"/>
  <c r="Z159" i="10"/>
  <c r="Y159" i="10"/>
  <c r="X159" i="10"/>
  <c r="W159" i="10"/>
  <c r="V159" i="10"/>
  <c r="U159" i="10"/>
  <c r="T159" i="10"/>
  <c r="S159" i="10"/>
  <c r="R159" i="10"/>
  <c r="Q159" i="10"/>
  <c r="P159" i="10"/>
  <c r="O159" i="10"/>
  <c r="N159" i="10"/>
  <c r="M159" i="10"/>
  <c r="L159" i="10"/>
  <c r="K159" i="10"/>
  <c r="D159" i="10"/>
  <c r="AK158" i="10"/>
  <c r="CI158" i="10" s="1" a="1"/>
  <c r="CI158" i="10" s="1"/>
  <c r="AJ158" i="10"/>
  <c r="CH158" i="10" s="1" a="1"/>
  <c r="CH158" i="10" s="1"/>
  <c r="AI158" i="10"/>
  <c r="CG158" i="10" s="1" a="1"/>
  <c r="CG158" i="10" s="1"/>
  <c r="AH158" i="10"/>
  <c r="CF158" i="10" s="1" a="1"/>
  <c r="CF158" i="10" s="1"/>
  <c r="AG158" i="10"/>
  <c r="CE158" i="10" s="1" a="1"/>
  <c r="CE158" i="10" s="1"/>
  <c r="AF158" i="10"/>
  <c r="CD158" i="10" s="1" a="1"/>
  <c r="CD158" i="10" s="1"/>
  <c r="AE158" i="10"/>
  <c r="CC158" i="10" s="1" a="1"/>
  <c r="CC158" i="10" s="1"/>
  <c r="AD158" i="10"/>
  <c r="CB158" i="10" s="1" a="1"/>
  <c r="CB158" i="10" s="1"/>
  <c r="AC158" i="10"/>
  <c r="CA158" i="10" s="1" a="1"/>
  <c r="CA158" i="10" s="1"/>
  <c r="AB158" i="10"/>
  <c r="BZ158" i="10" s="1" a="1"/>
  <c r="BZ158" i="10" s="1"/>
  <c r="AA158" i="10"/>
  <c r="BY158" i="10" s="1" a="1"/>
  <c r="BY158" i="10" s="1"/>
  <c r="Z158" i="10"/>
  <c r="Y158" i="10"/>
  <c r="X158" i="10"/>
  <c r="W158" i="10"/>
  <c r="V158" i="10"/>
  <c r="U158" i="10"/>
  <c r="T158" i="10"/>
  <c r="S158" i="10"/>
  <c r="R158" i="10"/>
  <c r="Q158" i="10"/>
  <c r="P158" i="10"/>
  <c r="O158" i="10"/>
  <c r="N158" i="10"/>
  <c r="M158" i="10"/>
  <c r="L158" i="10"/>
  <c r="K158" i="10"/>
  <c r="D158" i="10"/>
  <c r="AK157" i="10"/>
  <c r="CI157" i="10" s="1" a="1"/>
  <c r="CI157" i="10" s="1"/>
  <c r="AJ157" i="10"/>
  <c r="CH157" i="10" s="1" a="1"/>
  <c r="CH157" i="10" s="1"/>
  <c r="AI157" i="10"/>
  <c r="CG157" i="10" s="1" a="1"/>
  <c r="CG157" i="10" s="1"/>
  <c r="AH157" i="10"/>
  <c r="CF157" i="10" s="1" a="1"/>
  <c r="CF157" i="10" s="1"/>
  <c r="AG157" i="10"/>
  <c r="CE157" i="10" s="1" a="1"/>
  <c r="CE157" i="10" s="1"/>
  <c r="AF157" i="10"/>
  <c r="CD157" i="10" s="1" a="1"/>
  <c r="CD157" i="10" s="1"/>
  <c r="AE157" i="10"/>
  <c r="CC157" i="10" s="1" a="1"/>
  <c r="CC157" i="10" s="1"/>
  <c r="AD157" i="10"/>
  <c r="CB157" i="10" s="1" a="1"/>
  <c r="CB157" i="10" s="1"/>
  <c r="AC157" i="10"/>
  <c r="CA157" i="10" s="1" a="1"/>
  <c r="CA157" i="10" s="1"/>
  <c r="AB157" i="10"/>
  <c r="BZ157" i="10" s="1" a="1"/>
  <c r="BZ157" i="10" s="1"/>
  <c r="AA157" i="10"/>
  <c r="BY157" i="10" s="1" a="1"/>
  <c r="BY157" i="10" s="1"/>
  <c r="Z157" i="10"/>
  <c r="Y157" i="10"/>
  <c r="X157" i="10"/>
  <c r="W157" i="10"/>
  <c r="V157" i="10"/>
  <c r="U157" i="10"/>
  <c r="T157" i="10"/>
  <c r="S157" i="10"/>
  <c r="R157" i="10"/>
  <c r="Q157" i="10"/>
  <c r="P157" i="10"/>
  <c r="O157" i="10"/>
  <c r="N157" i="10"/>
  <c r="M157" i="10"/>
  <c r="L157" i="10"/>
  <c r="K157" i="10"/>
  <c r="D157" i="10"/>
  <c r="AK156" i="10"/>
  <c r="CI156" i="10" s="1" a="1"/>
  <c r="CI156" i="10" s="1"/>
  <c r="AJ156" i="10"/>
  <c r="CH156" i="10" s="1" a="1"/>
  <c r="CH156" i="10" s="1"/>
  <c r="AI156" i="10"/>
  <c r="CG156" i="10" s="1" a="1"/>
  <c r="CG156" i="10" s="1"/>
  <c r="AH156" i="10"/>
  <c r="CF156" i="10" s="1" a="1"/>
  <c r="CF156" i="10" s="1"/>
  <c r="AG156" i="10"/>
  <c r="CE156" i="10" s="1" a="1"/>
  <c r="CE156" i="10" s="1"/>
  <c r="AF156" i="10"/>
  <c r="CD156" i="10" s="1" a="1"/>
  <c r="CD156" i="10" s="1"/>
  <c r="AE156" i="10"/>
  <c r="CC156" i="10" s="1" a="1"/>
  <c r="CC156" i="10" s="1"/>
  <c r="AD156" i="10"/>
  <c r="CB156" i="10" s="1" a="1"/>
  <c r="CB156" i="10" s="1"/>
  <c r="AC156" i="10"/>
  <c r="CA156" i="10" s="1" a="1"/>
  <c r="CA156" i="10" s="1"/>
  <c r="AB156" i="10"/>
  <c r="BZ156" i="10" s="1" a="1"/>
  <c r="BZ156" i="10" s="1"/>
  <c r="AA156" i="10"/>
  <c r="BY156" i="10" s="1" a="1"/>
  <c r="BY156" i="10" s="1"/>
  <c r="Z156" i="10"/>
  <c r="Y156" i="10"/>
  <c r="X156" i="10"/>
  <c r="W156" i="10"/>
  <c r="V156" i="10"/>
  <c r="U156" i="10"/>
  <c r="T156" i="10"/>
  <c r="S156" i="10"/>
  <c r="R156" i="10"/>
  <c r="Q156" i="10"/>
  <c r="P156" i="10"/>
  <c r="O156" i="10"/>
  <c r="N156" i="10"/>
  <c r="M156" i="10"/>
  <c r="L156" i="10"/>
  <c r="K156" i="10"/>
  <c r="D156" i="10"/>
  <c r="AK155" i="10"/>
  <c r="CI155" i="10" s="1" a="1"/>
  <c r="CI155" i="10" s="1"/>
  <c r="AJ155" i="10"/>
  <c r="CH155" i="10" s="1" a="1"/>
  <c r="CH155" i="10" s="1"/>
  <c r="AI155" i="10"/>
  <c r="CG155" i="10" s="1" a="1"/>
  <c r="CG155" i="10" s="1"/>
  <c r="AH155" i="10"/>
  <c r="CF155" i="10" s="1" a="1"/>
  <c r="CF155" i="10" s="1"/>
  <c r="AG155" i="10"/>
  <c r="CE155" i="10" s="1" a="1"/>
  <c r="CE155" i="10" s="1"/>
  <c r="AF155" i="10"/>
  <c r="CD155" i="10" s="1" a="1"/>
  <c r="CD155" i="10" s="1"/>
  <c r="AE155" i="10"/>
  <c r="CC155" i="10" s="1" a="1"/>
  <c r="CC155" i="10" s="1"/>
  <c r="AD155" i="10"/>
  <c r="CB155" i="10" s="1" a="1"/>
  <c r="CB155" i="10" s="1"/>
  <c r="AC155" i="10"/>
  <c r="CA155" i="10" s="1" a="1"/>
  <c r="CA155" i="10" s="1"/>
  <c r="AB155" i="10"/>
  <c r="BZ155" i="10" s="1" a="1"/>
  <c r="BZ155" i="10" s="1"/>
  <c r="AA155" i="10"/>
  <c r="BY155" i="10" s="1" a="1"/>
  <c r="BY155" i="10" s="1"/>
  <c r="Z155" i="10"/>
  <c r="Y155" i="10"/>
  <c r="X155" i="10"/>
  <c r="W155" i="10"/>
  <c r="V155" i="10"/>
  <c r="U155" i="10"/>
  <c r="T155" i="10"/>
  <c r="S155" i="10"/>
  <c r="R155" i="10"/>
  <c r="Q155" i="10"/>
  <c r="P155" i="10"/>
  <c r="O155" i="10"/>
  <c r="N155" i="10"/>
  <c r="M155" i="10"/>
  <c r="L155" i="10"/>
  <c r="K155" i="10"/>
  <c r="D155" i="10"/>
  <c r="AK154" i="10"/>
  <c r="CI154" i="10" s="1" a="1"/>
  <c r="CI154" i="10" s="1"/>
  <c r="AJ154" i="10"/>
  <c r="CH154" i="10" s="1" a="1"/>
  <c r="CH154" i="10" s="1"/>
  <c r="AI154" i="10"/>
  <c r="CG154" i="10" s="1" a="1"/>
  <c r="CG154" i="10" s="1"/>
  <c r="AH154" i="10"/>
  <c r="CF154" i="10" s="1" a="1"/>
  <c r="CF154" i="10" s="1"/>
  <c r="AG154" i="10"/>
  <c r="CE154" i="10" s="1" a="1"/>
  <c r="CE154" i="10" s="1"/>
  <c r="AF154" i="10"/>
  <c r="CD154" i="10" s="1" a="1"/>
  <c r="CD154" i="10" s="1"/>
  <c r="AE154" i="10"/>
  <c r="CC154" i="10" s="1" a="1"/>
  <c r="CC154" i="10" s="1"/>
  <c r="AD154" i="10"/>
  <c r="CB154" i="10" s="1" a="1"/>
  <c r="CB154" i="10" s="1"/>
  <c r="AC154" i="10"/>
  <c r="CA154" i="10" s="1" a="1"/>
  <c r="CA154" i="10" s="1"/>
  <c r="AB154" i="10"/>
  <c r="BZ154" i="10" s="1" a="1"/>
  <c r="BZ154" i="10" s="1"/>
  <c r="AA154" i="10"/>
  <c r="BY154" i="10" s="1" a="1"/>
  <c r="BY154" i="10" s="1"/>
  <c r="Z154" i="10"/>
  <c r="Y154" i="10"/>
  <c r="X154" i="10"/>
  <c r="W154" i="10"/>
  <c r="V154" i="10"/>
  <c r="U154" i="10"/>
  <c r="T154" i="10"/>
  <c r="S154" i="10"/>
  <c r="R154" i="10"/>
  <c r="Q154" i="10"/>
  <c r="P154" i="10"/>
  <c r="O154" i="10"/>
  <c r="N154" i="10"/>
  <c r="M154" i="10"/>
  <c r="L154" i="10"/>
  <c r="K154" i="10"/>
  <c r="D154" i="10"/>
  <c r="AK153" i="10"/>
  <c r="CI153" i="10" s="1" a="1"/>
  <c r="CI153" i="10" s="1"/>
  <c r="AJ153" i="10"/>
  <c r="CH153" i="10" s="1" a="1"/>
  <c r="CH153" i="10" s="1"/>
  <c r="AI153" i="10"/>
  <c r="CG153" i="10" s="1" a="1"/>
  <c r="CG153" i="10" s="1"/>
  <c r="AH153" i="10"/>
  <c r="CF153" i="10" s="1" a="1"/>
  <c r="CF153" i="10" s="1"/>
  <c r="AG153" i="10"/>
  <c r="CE153" i="10" s="1" a="1"/>
  <c r="CE153" i="10" s="1"/>
  <c r="AF153" i="10"/>
  <c r="CD153" i="10" s="1" a="1"/>
  <c r="CD153" i="10" s="1"/>
  <c r="AE153" i="10"/>
  <c r="CC153" i="10" s="1" a="1"/>
  <c r="CC153" i="10" s="1"/>
  <c r="AD153" i="10"/>
  <c r="CB153" i="10" s="1" a="1"/>
  <c r="CB153" i="10" s="1"/>
  <c r="AC153" i="10"/>
  <c r="CA153" i="10" s="1" a="1"/>
  <c r="CA153" i="10" s="1"/>
  <c r="AB153" i="10"/>
  <c r="BZ153" i="10" s="1" a="1"/>
  <c r="BZ153" i="10" s="1"/>
  <c r="AA153" i="10"/>
  <c r="BY153" i="10" s="1" a="1"/>
  <c r="BY153" i="10" s="1"/>
  <c r="Z153" i="10"/>
  <c r="Y153" i="10"/>
  <c r="X153" i="10"/>
  <c r="W153" i="10"/>
  <c r="V153" i="10"/>
  <c r="U153" i="10"/>
  <c r="T153" i="10"/>
  <c r="S153" i="10"/>
  <c r="R153" i="10"/>
  <c r="Q153" i="10"/>
  <c r="P153" i="10"/>
  <c r="O153" i="10"/>
  <c r="N153" i="10"/>
  <c r="M153" i="10"/>
  <c r="L153" i="10"/>
  <c r="K153" i="10"/>
  <c r="D153" i="10"/>
  <c r="AK152" i="10"/>
  <c r="CI152" i="10" s="1" a="1"/>
  <c r="CI152" i="10" s="1"/>
  <c r="AJ152" i="10"/>
  <c r="CH152" i="10" s="1" a="1"/>
  <c r="CH152" i="10" s="1"/>
  <c r="AI152" i="10"/>
  <c r="CG152" i="10" s="1" a="1"/>
  <c r="CG152" i="10" s="1"/>
  <c r="AH152" i="10"/>
  <c r="CF152" i="10" s="1" a="1"/>
  <c r="CF152" i="10" s="1"/>
  <c r="AG152" i="10"/>
  <c r="CE152" i="10" s="1" a="1"/>
  <c r="CE152" i="10" s="1"/>
  <c r="AF152" i="10"/>
  <c r="CD152" i="10" s="1" a="1"/>
  <c r="CD152" i="10" s="1"/>
  <c r="AE152" i="10"/>
  <c r="CC152" i="10" s="1" a="1"/>
  <c r="CC152" i="10" s="1"/>
  <c r="AD152" i="10"/>
  <c r="CB152" i="10" s="1" a="1"/>
  <c r="CB152" i="10" s="1"/>
  <c r="AC152" i="10"/>
  <c r="CA152" i="10" s="1" a="1"/>
  <c r="CA152" i="10" s="1"/>
  <c r="AB152" i="10"/>
  <c r="BZ152" i="10" s="1" a="1"/>
  <c r="BZ152" i="10" s="1"/>
  <c r="AA152" i="10"/>
  <c r="BY152" i="10" s="1" a="1"/>
  <c r="BY152" i="10" s="1"/>
  <c r="Z152" i="10"/>
  <c r="Y152" i="10"/>
  <c r="X152" i="10"/>
  <c r="W152" i="10"/>
  <c r="V152" i="10"/>
  <c r="U152" i="10"/>
  <c r="T152" i="10"/>
  <c r="S152" i="10"/>
  <c r="R152" i="10"/>
  <c r="Q152" i="10"/>
  <c r="P152" i="10"/>
  <c r="O152" i="10"/>
  <c r="N152" i="10"/>
  <c r="M152" i="10"/>
  <c r="L152" i="10"/>
  <c r="K152" i="10"/>
  <c r="D152" i="10"/>
  <c r="AK151" i="10"/>
  <c r="CI151" i="10" s="1" a="1"/>
  <c r="CI151" i="10" s="1"/>
  <c r="AJ151" i="10"/>
  <c r="CH151" i="10" s="1" a="1"/>
  <c r="CH151" i="10" s="1"/>
  <c r="AI151" i="10"/>
  <c r="CG151" i="10" s="1" a="1"/>
  <c r="CG151" i="10" s="1"/>
  <c r="AH151" i="10"/>
  <c r="CF151" i="10" s="1" a="1"/>
  <c r="CF151" i="10" s="1"/>
  <c r="AG151" i="10"/>
  <c r="CE151" i="10" s="1" a="1"/>
  <c r="CE151" i="10" s="1"/>
  <c r="AF151" i="10"/>
  <c r="CD151" i="10" s="1" a="1"/>
  <c r="CD151" i="10" s="1"/>
  <c r="AE151" i="10"/>
  <c r="CC151" i="10" s="1" a="1"/>
  <c r="CC151" i="10" s="1"/>
  <c r="AD151" i="10"/>
  <c r="CB151" i="10" s="1" a="1"/>
  <c r="CB151" i="10" s="1"/>
  <c r="AC151" i="10"/>
  <c r="CA151" i="10" s="1" a="1"/>
  <c r="CA151" i="10" s="1"/>
  <c r="AB151" i="10"/>
  <c r="BZ151" i="10" s="1" a="1"/>
  <c r="BZ151" i="10" s="1"/>
  <c r="AA151" i="10"/>
  <c r="BY151" i="10" s="1" a="1"/>
  <c r="BY151" i="10" s="1"/>
  <c r="Z151" i="10"/>
  <c r="Y151" i="10"/>
  <c r="X151" i="10"/>
  <c r="W151" i="10"/>
  <c r="V151" i="10"/>
  <c r="U151" i="10"/>
  <c r="T151" i="10"/>
  <c r="S151" i="10"/>
  <c r="R151" i="10"/>
  <c r="Q151" i="10"/>
  <c r="P151" i="10"/>
  <c r="O151" i="10"/>
  <c r="N151" i="10"/>
  <c r="M151" i="10"/>
  <c r="L151" i="10"/>
  <c r="K151" i="10"/>
  <c r="D151" i="10"/>
  <c r="D150" i="10"/>
  <c r="AK149" i="10"/>
  <c r="CI149" i="10" s="1" a="1"/>
  <c r="CI149" i="10" s="1"/>
  <c r="AJ149" i="10"/>
  <c r="CH149" i="10" s="1" a="1"/>
  <c r="CH149" i="10" s="1"/>
  <c r="AI149" i="10"/>
  <c r="CG149" i="10" s="1" a="1"/>
  <c r="CG149" i="10" s="1"/>
  <c r="AH149" i="10"/>
  <c r="CF149" i="10" s="1" a="1"/>
  <c r="CF149" i="10" s="1"/>
  <c r="AG149" i="10"/>
  <c r="CE149" i="10" s="1" a="1"/>
  <c r="CE149" i="10" s="1"/>
  <c r="AF149" i="10"/>
  <c r="CD149" i="10" s="1" a="1"/>
  <c r="CD149" i="10" s="1"/>
  <c r="AE149" i="10"/>
  <c r="CC149" i="10" s="1" a="1"/>
  <c r="CC149" i="10" s="1"/>
  <c r="AD149" i="10"/>
  <c r="CB149" i="10" s="1" a="1"/>
  <c r="CB149" i="10" s="1"/>
  <c r="AC149" i="10"/>
  <c r="CA149" i="10" s="1" a="1"/>
  <c r="CA149" i="10" s="1"/>
  <c r="AB149" i="10"/>
  <c r="BZ149" i="10" s="1" a="1"/>
  <c r="BZ149" i="10" s="1"/>
  <c r="AA149" i="10"/>
  <c r="BY149" i="10" s="1" a="1"/>
  <c r="BY149" i="10" s="1"/>
  <c r="Z149" i="10"/>
  <c r="Y149" i="10"/>
  <c r="X149" i="10"/>
  <c r="W149" i="10"/>
  <c r="V149" i="10"/>
  <c r="U149" i="10"/>
  <c r="T149" i="10"/>
  <c r="S149" i="10"/>
  <c r="R149" i="10"/>
  <c r="Q149" i="10"/>
  <c r="P149" i="10"/>
  <c r="O149" i="10"/>
  <c r="N149" i="10"/>
  <c r="M149" i="10"/>
  <c r="L149" i="10"/>
  <c r="K149" i="10"/>
  <c r="D149" i="10"/>
  <c r="AK148" i="10"/>
  <c r="CI148" i="10" s="1" a="1"/>
  <c r="CI148" i="10" s="1"/>
  <c r="AJ148" i="10"/>
  <c r="CH148" i="10" s="1" a="1"/>
  <c r="CH148" i="10" s="1"/>
  <c r="AI148" i="10"/>
  <c r="CG148" i="10" s="1" a="1"/>
  <c r="CG148" i="10" s="1"/>
  <c r="AH148" i="10"/>
  <c r="CF148" i="10" s="1" a="1"/>
  <c r="CF148" i="10" s="1"/>
  <c r="AG148" i="10"/>
  <c r="CE148" i="10" s="1" a="1"/>
  <c r="CE148" i="10" s="1"/>
  <c r="AF148" i="10"/>
  <c r="CD148" i="10" s="1" a="1"/>
  <c r="CD148" i="10" s="1"/>
  <c r="AE148" i="10"/>
  <c r="CC148" i="10" s="1" a="1"/>
  <c r="CC148" i="10" s="1"/>
  <c r="AD148" i="10"/>
  <c r="CB148" i="10" s="1" a="1"/>
  <c r="CB148" i="10" s="1"/>
  <c r="AC148" i="10"/>
  <c r="CA148" i="10" s="1" a="1"/>
  <c r="CA148" i="10" s="1"/>
  <c r="AB148" i="10"/>
  <c r="BZ148" i="10" s="1" a="1"/>
  <c r="BZ148" i="10" s="1"/>
  <c r="AA148" i="10"/>
  <c r="BY148" i="10" s="1" a="1"/>
  <c r="BY148" i="10" s="1"/>
  <c r="Z148" i="10"/>
  <c r="Y148" i="10"/>
  <c r="X148" i="10"/>
  <c r="W148" i="10"/>
  <c r="V148" i="10"/>
  <c r="U148" i="10"/>
  <c r="T148" i="10"/>
  <c r="S148" i="10"/>
  <c r="R148" i="10"/>
  <c r="Q148" i="10"/>
  <c r="P148" i="10"/>
  <c r="O148" i="10"/>
  <c r="N148" i="10"/>
  <c r="M148" i="10"/>
  <c r="L148" i="10"/>
  <c r="K148" i="10"/>
  <c r="D148" i="10"/>
  <c r="AK147" i="10"/>
  <c r="CI147" i="10" s="1" a="1"/>
  <c r="CI147" i="10" s="1"/>
  <c r="AJ147" i="10"/>
  <c r="CH147" i="10" s="1" a="1"/>
  <c r="CH147" i="10" s="1"/>
  <c r="AI147" i="10"/>
  <c r="CG147" i="10" s="1" a="1"/>
  <c r="CG147" i="10" s="1"/>
  <c r="AH147" i="10"/>
  <c r="CF147" i="10" s="1" a="1"/>
  <c r="CF147" i="10" s="1"/>
  <c r="AG147" i="10"/>
  <c r="CE147" i="10" s="1" a="1"/>
  <c r="CE147" i="10" s="1"/>
  <c r="AF147" i="10"/>
  <c r="CD147" i="10" s="1" a="1"/>
  <c r="CD147" i="10" s="1"/>
  <c r="AE147" i="10"/>
  <c r="CC147" i="10" s="1" a="1"/>
  <c r="CC147" i="10" s="1"/>
  <c r="AD147" i="10"/>
  <c r="CB147" i="10" s="1" a="1"/>
  <c r="CB147" i="10" s="1"/>
  <c r="AC147" i="10"/>
  <c r="CA147" i="10" s="1" a="1"/>
  <c r="CA147" i="10" s="1"/>
  <c r="AB147" i="10"/>
  <c r="BZ147" i="10" s="1" a="1"/>
  <c r="BZ147" i="10" s="1"/>
  <c r="AA147" i="10"/>
  <c r="BY147" i="10" s="1" a="1"/>
  <c r="BY147" i="10" s="1"/>
  <c r="Z147" i="10"/>
  <c r="Y147" i="10"/>
  <c r="X147" i="10"/>
  <c r="W147" i="10"/>
  <c r="V147" i="10"/>
  <c r="U147" i="10"/>
  <c r="T147" i="10"/>
  <c r="S147" i="10"/>
  <c r="R147" i="10"/>
  <c r="Q147" i="10"/>
  <c r="P147" i="10"/>
  <c r="O147" i="10"/>
  <c r="N147" i="10"/>
  <c r="M147" i="10"/>
  <c r="L147" i="10"/>
  <c r="K147" i="10"/>
  <c r="D147" i="10"/>
  <c r="AK146" i="10"/>
  <c r="CI146" i="10" s="1" a="1"/>
  <c r="CI146" i="10" s="1"/>
  <c r="AJ146" i="10"/>
  <c r="CH146" i="10" s="1" a="1"/>
  <c r="CH146" i="10" s="1"/>
  <c r="AI146" i="10"/>
  <c r="CG146" i="10" s="1" a="1"/>
  <c r="CG146" i="10" s="1"/>
  <c r="AH146" i="10"/>
  <c r="CF146" i="10" s="1" a="1"/>
  <c r="CF146" i="10" s="1"/>
  <c r="AG146" i="10"/>
  <c r="CE146" i="10" s="1" a="1"/>
  <c r="CE146" i="10" s="1"/>
  <c r="AF146" i="10"/>
  <c r="CD146" i="10" s="1" a="1"/>
  <c r="CD146" i="10" s="1"/>
  <c r="AE146" i="10"/>
  <c r="CC146" i="10" s="1" a="1"/>
  <c r="CC146" i="10" s="1"/>
  <c r="AD146" i="10"/>
  <c r="CB146" i="10" s="1" a="1"/>
  <c r="CB146" i="10" s="1"/>
  <c r="AC146" i="10"/>
  <c r="CA146" i="10" s="1" a="1"/>
  <c r="CA146" i="10" s="1"/>
  <c r="AB146" i="10"/>
  <c r="BZ146" i="10" s="1" a="1"/>
  <c r="BZ146" i="10" s="1"/>
  <c r="AA146" i="10"/>
  <c r="BY146" i="10" s="1" a="1"/>
  <c r="BY146" i="10" s="1"/>
  <c r="Z146" i="10"/>
  <c r="Y146" i="10"/>
  <c r="X146" i="10"/>
  <c r="W146" i="10"/>
  <c r="V146" i="10"/>
  <c r="U146" i="10"/>
  <c r="T146" i="10"/>
  <c r="S146" i="10"/>
  <c r="R146" i="10"/>
  <c r="Q146" i="10"/>
  <c r="P146" i="10"/>
  <c r="O146" i="10"/>
  <c r="N146" i="10"/>
  <c r="M146" i="10"/>
  <c r="L146" i="10"/>
  <c r="K146" i="10"/>
  <c r="D146" i="10"/>
  <c r="AK145" i="10"/>
  <c r="CI145" i="10" s="1" a="1"/>
  <c r="CI145" i="10" s="1"/>
  <c r="AJ145" i="10"/>
  <c r="CH145" i="10" s="1" a="1"/>
  <c r="CH145" i="10" s="1"/>
  <c r="AI145" i="10"/>
  <c r="CG145" i="10" s="1" a="1"/>
  <c r="CG145" i="10" s="1"/>
  <c r="AH145" i="10"/>
  <c r="CF145" i="10" s="1" a="1"/>
  <c r="CF145" i="10" s="1"/>
  <c r="AG145" i="10"/>
  <c r="CE145" i="10" s="1" a="1"/>
  <c r="CE145" i="10" s="1"/>
  <c r="AF145" i="10"/>
  <c r="CD145" i="10" s="1" a="1"/>
  <c r="CD145" i="10" s="1"/>
  <c r="AE145" i="10"/>
  <c r="CC145" i="10" s="1" a="1"/>
  <c r="CC145" i="10" s="1"/>
  <c r="AD145" i="10"/>
  <c r="CB145" i="10" s="1" a="1"/>
  <c r="CB145" i="10" s="1"/>
  <c r="AC145" i="10"/>
  <c r="CA145" i="10" s="1" a="1"/>
  <c r="CA145" i="10" s="1"/>
  <c r="AB145" i="10"/>
  <c r="BZ145" i="10" s="1" a="1"/>
  <c r="BZ145" i="10" s="1"/>
  <c r="AA145" i="10"/>
  <c r="BY145" i="10" s="1" a="1"/>
  <c r="BY145" i="10" s="1"/>
  <c r="Z145" i="10"/>
  <c r="Y145" i="10"/>
  <c r="X145" i="10"/>
  <c r="W145" i="10"/>
  <c r="V145" i="10"/>
  <c r="U145" i="10"/>
  <c r="T145" i="10"/>
  <c r="S145" i="10"/>
  <c r="R145" i="10"/>
  <c r="Q145" i="10"/>
  <c r="P145" i="10"/>
  <c r="O145" i="10"/>
  <c r="N145" i="10"/>
  <c r="M145" i="10"/>
  <c r="L145" i="10"/>
  <c r="K145" i="10"/>
  <c r="D145" i="10"/>
  <c r="AK144" i="10"/>
  <c r="CI144" i="10" s="1" a="1"/>
  <c r="CI144" i="10" s="1"/>
  <c r="AJ144" i="10"/>
  <c r="CH144" i="10" s="1" a="1"/>
  <c r="CH144" i="10" s="1"/>
  <c r="AI144" i="10"/>
  <c r="CG144" i="10" s="1" a="1"/>
  <c r="CG144" i="10" s="1"/>
  <c r="AH144" i="10"/>
  <c r="CF144" i="10" s="1" a="1"/>
  <c r="CF144" i="10" s="1"/>
  <c r="AG144" i="10"/>
  <c r="CE144" i="10" s="1" a="1"/>
  <c r="CE144" i="10" s="1"/>
  <c r="AF144" i="10"/>
  <c r="CD144" i="10" s="1" a="1"/>
  <c r="CD144" i="10" s="1"/>
  <c r="AE144" i="10"/>
  <c r="CC144" i="10" s="1" a="1"/>
  <c r="CC144" i="10" s="1"/>
  <c r="AD144" i="10"/>
  <c r="CB144" i="10" s="1" a="1"/>
  <c r="CB144" i="10" s="1"/>
  <c r="AC144" i="10"/>
  <c r="CA144" i="10" s="1" a="1"/>
  <c r="CA144" i="10" s="1"/>
  <c r="AB144" i="10"/>
  <c r="BZ144" i="10" s="1" a="1"/>
  <c r="BZ144" i="10" s="1"/>
  <c r="AA144" i="10"/>
  <c r="BY144" i="10" s="1" a="1"/>
  <c r="BY144" i="10" s="1"/>
  <c r="Z144" i="10"/>
  <c r="Y144" i="10"/>
  <c r="X144" i="10"/>
  <c r="W144" i="10"/>
  <c r="V144" i="10"/>
  <c r="U144" i="10"/>
  <c r="T144" i="10"/>
  <c r="S144" i="10"/>
  <c r="R144" i="10"/>
  <c r="Q144" i="10"/>
  <c r="P144" i="10"/>
  <c r="O144" i="10"/>
  <c r="N144" i="10"/>
  <c r="M144" i="10"/>
  <c r="L144" i="10"/>
  <c r="K144" i="10"/>
  <c r="D144" i="10"/>
  <c r="AK143" i="10"/>
  <c r="CI143" i="10" s="1" a="1"/>
  <c r="CI143" i="10" s="1"/>
  <c r="AJ143" i="10"/>
  <c r="CH143" i="10" s="1" a="1"/>
  <c r="CH143" i="10" s="1"/>
  <c r="AI143" i="10"/>
  <c r="CG143" i="10" s="1" a="1"/>
  <c r="CG143" i="10" s="1"/>
  <c r="AH143" i="10"/>
  <c r="CF143" i="10" s="1" a="1"/>
  <c r="CF143" i="10" s="1"/>
  <c r="AG143" i="10"/>
  <c r="CE143" i="10" s="1" a="1"/>
  <c r="CE143" i="10" s="1"/>
  <c r="AF143" i="10"/>
  <c r="CD143" i="10" s="1" a="1"/>
  <c r="CD143" i="10" s="1"/>
  <c r="AE143" i="10"/>
  <c r="CC143" i="10" s="1" a="1"/>
  <c r="CC143" i="10" s="1"/>
  <c r="AD143" i="10"/>
  <c r="CB143" i="10" s="1" a="1"/>
  <c r="CB143" i="10" s="1"/>
  <c r="AC143" i="10"/>
  <c r="CA143" i="10" s="1" a="1"/>
  <c r="CA143" i="10" s="1"/>
  <c r="AB143" i="10"/>
  <c r="BZ143" i="10" s="1" a="1"/>
  <c r="BZ143" i="10" s="1"/>
  <c r="AA143" i="10"/>
  <c r="BY143" i="10" s="1" a="1"/>
  <c r="BY143" i="10" s="1"/>
  <c r="Z143" i="10"/>
  <c r="Y143" i="10"/>
  <c r="X143" i="10"/>
  <c r="W143" i="10"/>
  <c r="V143" i="10"/>
  <c r="U143" i="10"/>
  <c r="T143" i="10"/>
  <c r="S143" i="10"/>
  <c r="R143" i="10"/>
  <c r="Q143" i="10"/>
  <c r="P143" i="10"/>
  <c r="O143" i="10"/>
  <c r="N143" i="10"/>
  <c r="M143" i="10"/>
  <c r="L143" i="10"/>
  <c r="K143" i="10"/>
  <c r="D143" i="10"/>
  <c r="AK142" i="10"/>
  <c r="CI142" i="10" s="1" a="1"/>
  <c r="CI142" i="10" s="1"/>
  <c r="AJ142" i="10"/>
  <c r="CH142" i="10" s="1" a="1"/>
  <c r="CH142" i="10" s="1"/>
  <c r="AI142" i="10"/>
  <c r="CG142" i="10" s="1" a="1"/>
  <c r="CG142" i="10" s="1"/>
  <c r="AH142" i="10"/>
  <c r="CF142" i="10" s="1" a="1"/>
  <c r="CF142" i="10" s="1"/>
  <c r="AG142" i="10"/>
  <c r="CE142" i="10" s="1" a="1"/>
  <c r="CE142" i="10" s="1"/>
  <c r="AF142" i="10"/>
  <c r="CD142" i="10" s="1" a="1"/>
  <c r="CD142" i="10" s="1"/>
  <c r="AE142" i="10"/>
  <c r="CC142" i="10" s="1" a="1"/>
  <c r="CC142" i="10" s="1"/>
  <c r="AD142" i="10"/>
  <c r="CB142" i="10" s="1" a="1"/>
  <c r="CB142" i="10" s="1"/>
  <c r="AC142" i="10"/>
  <c r="CA142" i="10" s="1" a="1"/>
  <c r="CA142" i="10" s="1"/>
  <c r="AB142" i="10"/>
  <c r="BZ142" i="10" s="1" a="1"/>
  <c r="BZ142" i="10" s="1"/>
  <c r="AA142" i="10"/>
  <c r="BY142" i="10" s="1" a="1"/>
  <c r="BY142" i="10" s="1"/>
  <c r="Z142" i="10"/>
  <c r="Y142" i="10"/>
  <c r="X142" i="10"/>
  <c r="W142" i="10"/>
  <c r="V142" i="10"/>
  <c r="U142" i="10"/>
  <c r="T142" i="10"/>
  <c r="S142" i="10"/>
  <c r="R142" i="10"/>
  <c r="Q142" i="10"/>
  <c r="P142" i="10"/>
  <c r="O142" i="10"/>
  <c r="N142" i="10"/>
  <c r="M142" i="10"/>
  <c r="L142" i="10"/>
  <c r="K142" i="10"/>
  <c r="D142" i="10"/>
  <c r="AK141" i="10"/>
  <c r="CI141" i="10" s="1" a="1"/>
  <c r="CI141" i="10" s="1"/>
  <c r="AJ141" i="10"/>
  <c r="CH141" i="10" s="1" a="1"/>
  <c r="CH141" i="10" s="1"/>
  <c r="AI141" i="10"/>
  <c r="CG141" i="10" s="1" a="1"/>
  <c r="CG141" i="10" s="1"/>
  <c r="AH141" i="10"/>
  <c r="CF141" i="10" s="1" a="1"/>
  <c r="CF141" i="10" s="1"/>
  <c r="AG141" i="10"/>
  <c r="CE141" i="10" s="1" a="1"/>
  <c r="CE141" i="10" s="1"/>
  <c r="AF141" i="10"/>
  <c r="CD141" i="10" s="1" a="1"/>
  <c r="CD141" i="10" s="1"/>
  <c r="AE141" i="10"/>
  <c r="CC141" i="10" s="1" a="1"/>
  <c r="CC141" i="10" s="1"/>
  <c r="AD141" i="10"/>
  <c r="CB141" i="10" s="1" a="1"/>
  <c r="CB141" i="10" s="1"/>
  <c r="AC141" i="10"/>
  <c r="CA141" i="10" s="1" a="1"/>
  <c r="CA141" i="10" s="1"/>
  <c r="AB141" i="10"/>
  <c r="BZ141" i="10" s="1" a="1"/>
  <c r="BZ141" i="10" s="1"/>
  <c r="AA141" i="10"/>
  <c r="BY141" i="10" s="1" a="1"/>
  <c r="BY141" i="10" s="1"/>
  <c r="Z141" i="10"/>
  <c r="Y141" i="10"/>
  <c r="X141" i="10"/>
  <c r="W141" i="10"/>
  <c r="V141" i="10"/>
  <c r="U141" i="10"/>
  <c r="T141" i="10"/>
  <c r="S141" i="10"/>
  <c r="R141" i="10"/>
  <c r="Q141" i="10"/>
  <c r="P141" i="10"/>
  <c r="O141" i="10"/>
  <c r="N141" i="10"/>
  <c r="M141" i="10"/>
  <c r="L141" i="10"/>
  <c r="K141" i="10"/>
  <c r="D141" i="10"/>
  <c r="AK140" i="10"/>
  <c r="CI140" i="10" s="1" a="1"/>
  <c r="CI140" i="10" s="1"/>
  <c r="AJ140" i="10"/>
  <c r="CH140" i="10" s="1" a="1"/>
  <c r="CH140" i="10" s="1"/>
  <c r="AI140" i="10"/>
  <c r="CG140" i="10" s="1" a="1"/>
  <c r="CG140" i="10" s="1"/>
  <c r="AH140" i="10"/>
  <c r="CF140" i="10" s="1" a="1"/>
  <c r="CF140" i="10" s="1"/>
  <c r="AG140" i="10"/>
  <c r="CE140" i="10" s="1" a="1"/>
  <c r="CE140" i="10" s="1"/>
  <c r="AF140" i="10"/>
  <c r="CD140" i="10" s="1" a="1"/>
  <c r="CD140" i="10" s="1"/>
  <c r="AE140" i="10"/>
  <c r="CC140" i="10" s="1" a="1"/>
  <c r="CC140" i="10" s="1"/>
  <c r="AD140" i="10"/>
  <c r="CB140" i="10" s="1" a="1"/>
  <c r="CB140" i="10" s="1"/>
  <c r="AC140" i="10"/>
  <c r="CA140" i="10" s="1" a="1"/>
  <c r="CA140" i="10" s="1"/>
  <c r="AB140" i="10"/>
  <c r="BZ140" i="10" s="1" a="1"/>
  <c r="BZ140" i="10" s="1"/>
  <c r="AA140" i="10"/>
  <c r="BY140" i="10" s="1" a="1"/>
  <c r="BY140" i="10" s="1"/>
  <c r="Z140" i="10"/>
  <c r="Y140" i="10"/>
  <c r="X140" i="10"/>
  <c r="W140" i="10"/>
  <c r="V140" i="10"/>
  <c r="U140" i="10"/>
  <c r="T140" i="10"/>
  <c r="S140" i="10"/>
  <c r="R140" i="10"/>
  <c r="Q140" i="10"/>
  <c r="P140" i="10"/>
  <c r="O140" i="10"/>
  <c r="N140" i="10"/>
  <c r="M140" i="10"/>
  <c r="L140" i="10"/>
  <c r="K140" i="10"/>
  <c r="D140" i="10"/>
  <c r="AK139" i="10"/>
  <c r="CI139" i="10" s="1" a="1"/>
  <c r="CI139" i="10" s="1"/>
  <c r="AJ139" i="10"/>
  <c r="CH139" i="10" s="1" a="1"/>
  <c r="CH139" i="10" s="1"/>
  <c r="AI139" i="10"/>
  <c r="CG139" i="10" s="1" a="1"/>
  <c r="CG139" i="10" s="1"/>
  <c r="AH139" i="10"/>
  <c r="CF139" i="10" s="1" a="1"/>
  <c r="CF139" i="10" s="1"/>
  <c r="AG139" i="10"/>
  <c r="CE139" i="10" s="1" a="1"/>
  <c r="CE139" i="10" s="1"/>
  <c r="AF139" i="10"/>
  <c r="CD139" i="10" s="1" a="1"/>
  <c r="CD139" i="10" s="1"/>
  <c r="AE139" i="10"/>
  <c r="CC139" i="10" s="1" a="1"/>
  <c r="CC139" i="10" s="1"/>
  <c r="AD139" i="10"/>
  <c r="CB139" i="10" s="1" a="1"/>
  <c r="CB139" i="10" s="1"/>
  <c r="AC139" i="10"/>
  <c r="CA139" i="10" s="1" a="1"/>
  <c r="CA139" i="10" s="1"/>
  <c r="AB139" i="10"/>
  <c r="BZ139" i="10" s="1" a="1"/>
  <c r="BZ139" i="10" s="1"/>
  <c r="AA139" i="10"/>
  <c r="BY139" i="10" s="1" a="1"/>
  <c r="BY139" i="10" s="1"/>
  <c r="Z139" i="10"/>
  <c r="Y139" i="10"/>
  <c r="X139" i="10"/>
  <c r="W139" i="10"/>
  <c r="V139" i="10"/>
  <c r="U139" i="10"/>
  <c r="T139" i="10"/>
  <c r="S139" i="10"/>
  <c r="R139" i="10"/>
  <c r="Q139" i="10"/>
  <c r="P139" i="10"/>
  <c r="O139" i="10"/>
  <c r="N139" i="10"/>
  <c r="M139" i="10"/>
  <c r="L139" i="10"/>
  <c r="K139" i="10"/>
  <c r="D139" i="10"/>
  <c r="AK138" i="10"/>
  <c r="CI138" i="10" s="1" a="1"/>
  <c r="CI138" i="10" s="1"/>
  <c r="AJ138" i="10"/>
  <c r="CH138" i="10" s="1" a="1"/>
  <c r="CH138" i="10" s="1"/>
  <c r="AI138" i="10"/>
  <c r="CG138" i="10" s="1" a="1"/>
  <c r="CG138" i="10" s="1"/>
  <c r="AH138" i="10"/>
  <c r="CF138" i="10" s="1" a="1"/>
  <c r="CF138" i="10" s="1"/>
  <c r="AG138" i="10"/>
  <c r="CE138" i="10" s="1" a="1"/>
  <c r="CE138" i="10" s="1"/>
  <c r="AF138" i="10"/>
  <c r="CD138" i="10" s="1" a="1"/>
  <c r="CD138" i="10" s="1"/>
  <c r="AE138" i="10"/>
  <c r="CC138" i="10" s="1" a="1"/>
  <c r="CC138" i="10" s="1"/>
  <c r="AD138" i="10"/>
  <c r="CB138" i="10" s="1" a="1"/>
  <c r="CB138" i="10" s="1"/>
  <c r="AC138" i="10"/>
  <c r="CA138" i="10" s="1" a="1"/>
  <c r="CA138" i="10" s="1"/>
  <c r="AB138" i="10"/>
  <c r="BZ138" i="10" s="1" a="1"/>
  <c r="BZ138" i="10" s="1"/>
  <c r="AA138" i="10"/>
  <c r="BY138" i="10" s="1" a="1"/>
  <c r="BY138" i="10" s="1"/>
  <c r="Z138" i="10"/>
  <c r="Y138" i="10"/>
  <c r="X138" i="10"/>
  <c r="W138" i="10"/>
  <c r="V138" i="10"/>
  <c r="U138" i="10"/>
  <c r="T138" i="10"/>
  <c r="S138" i="10"/>
  <c r="R138" i="10"/>
  <c r="Q138" i="10"/>
  <c r="P138" i="10"/>
  <c r="O138" i="10"/>
  <c r="N138" i="10"/>
  <c r="M138" i="10"/>
  <c r="L138" i="10"/>
  <c r="K138" i="10"/>
  <c r="D138" i="10"/>
  <c r="AK137" i="10"/>
  <c r="CI137" i="10" s="1" a="1"/>
  <c r="CI137" i="10" s="1"/>
  <c r="AJ137" i="10"/>
  <c r="CH137" i="10" s="1" a="1"/>
  <c r="CH137" i="10" s="1"/>
  <c r="AI137" i="10"/>
  <c r="CG137" i="10" s="1" a="1"/>
  <c r="CG137" i="10" s="1"/>
  <c r="AH137" i="10"/>
  <c r="CF137" i="10" s="1" a="1"/>
  <c r="CF137" i="10" s="1"/>
  <c r="AG137" i="10"/>
  <c r="CE137" i="10" s="1" a="1"/>
  <c r="CE137" i="10" s="1"/>
  <c r="AF137" i="10"/>
  <c r="CD137" i="10" s="1" a="1"/>
  <c r="CD137" i="10" s="1"/>
  <c r="AE137" i="10"/>
  <c r="CC137" i="10" s="1" a="1"/>
  <c r="CC137" i="10" s="1"/>
  <c r="AD137" i="10"/>
  <c r="CB137" i="10" s="1" a="1"/>
  <c r="CB137" i="10" s="1"/>
  <c r="AC137" i="10"/>
  <c r="CA137" i="10" s="1" a="1"/>
  <c r="CA137" i="10" s="1"/>
  <c r="AB137" i="10"/>
  <c r="BZ137" i="10" s="1" a="1"/>
  <c r="BZ137" i="10" s="1"/>
  <c r="AA137" i="10"/>
  <c r="BY137" i="10" s="1" a="1"/>
  <c r="BY137" i="10" s="1"/>
  <c r="Z137" i="10"/>
  <c r="Y137" i="10"/>
  <c r="X137" i="10"/>
  <c r="W137" i="10"/>
  <c r="V137" i="10"/>
  <c r="U137" i="10"/>
  <c r="T137" i="10"/>
  <c r="S137" i="10"/>
  <c r="R137" i="10"/>
  <c r="Q137" i="10"/>
  <c r="P137" i="10"/>
  <c r="O137" i="10"/>
  <c r="N137" i="10"/>
  <c r="M137" i="10"/>
  <c r="L137" i="10"/>
  <c r="K137" i="10"/>
  <c r="D137" i="10"/>
  <c r="AK136" i="10"/>
  <c r="CI136" i="10" s="1" a="1"/>
  <c r="CI136" i="10" s="1"/>
  <c r="AJ136" i="10"/>
  <c r="CH136" i="10" s="1" a="1"/>
  <c r="CH136" i="10" s="1"/>
  <c r="AI136" i="10"/>
  <c r="CG136" i="10" s="1" a="1"/>
  <c r="CG136" i="10" s="1"/>
  <c r="AH136" i="10"/>
  <c r="CF136" i="10" s="1" a="1"/>
  <c r="CF136" i="10" s="1"/>
  <c r="AG136" i="10"/>
  <c r="CE136" i="10" s="1" a="1"/>
  <c r="CE136" i="10" s="1"/>
  <c r="AF136" i="10"/>
  <c r="CD136" i="10" s="1" a="1"/>
  <c r="CD136" i="10" s="1"/>
  <c r="AE136" i="10"/>
  <c r="CC136" i="10" s="1" a="1"/>
  <c r="CC136" i="10" s="1"/>
  <c r="AD136" i="10"/>
  <c r="CB136" i="10" s="1" a="1"/>
  <c r="CB136" i="10" s="1"/>
  <c r="AC136" i="10"/>
  <c r="CA136" i="10" s="1" a="1"/>
  <c r="CA136" i="10" s="1"/>
  <c r="AB136" i="10"/>
  <c r="BZ136" i="10" s="1" a="1"/>
  <c r="BZ136" i="10" s="1"/>
  <c r="AA136" i="10"/>
  <c r="BY136" i="10" s="1" a="1"/>
  <c r="BY136" i="10" s="1"/>
  <c r="Z136" i="10"/>
  <c r="Y136" i="10"/>
  <c r="X136" i="10"/>
  <c r="W136" i="10"/>
  <c r="V136" i="10"/>
  <c r="U136" i="10"/>
  <c r="T136" i="10"/>
  <c r="S136" i="10"/>
  <c r="R136" i="10"/>
  <c r="Q136" i="10"/>
  <c r="P136" i="10"/>
  <c r="O136" i="10"/>
  <c r="N136" i="10"/>
  <c r="M136" i="10"/>
  <c r="L136" i="10"/>
  <c r="K136" i="10"/>
  <c r="D136" i="10"/>
  <c r="AK135" i="10"/>
  <c r="CI135" i="10" s="1" a="1"/>
  <c r="CI135" i="10" s="1"/>
  <c r="AJ135" i="10"/>
  <c r="CH135" i="10" s="1" a="1"/>
  <c r="CH135" i="10" s="1"/>
  <c r="AI135" i="10"/>
  <c r="CG135" i="10" s="1" a="1"/>
  <c r="CG135" i="10" s="1"/>
  <c r="AH135" i="10"/>
  <c r="CF135" i="10" s="1" a="1"/>
  <c r="CF135" i="10" s="1"/>
  <c r="AG135" i="10"/>
  <c r="CE135" i="10" s="1" a="1"/>
  <c r="CE135" i="10" s="1"/>
  <c r="AF135" i="10"/>
  <c r="CD135" i="10" s="1" a="1"/>
  <c r="CD135" i="10" s="1"/>
  <c r="AE135" i="10"/>
  <c r="CC135" i="10" s="1" a="1"/>
  <c r="CC135" i="10" s="1"/>
  <c r="AD135" i="10"/>
  <c r="CB135" i="10" s="1" a="1"/>
  <c r="CB135" i="10" s="1"/>
  <c r="AC135" i="10"/>
  <c r="CA135" i="10" s="1" a="1"/>
  <c r="CA135" i="10" s="1"/>
  <c r="AB135" i="10"/>
  <c r="BZ135" i="10" s="1" a="1"/>
  <c r="BZ135" i="10" s="1"/>
  <c r="AA135" i="10"/>
  <c r="BY135" i="10" s="1" a="1"/>
  <c r="BY135" i="10" s="1"/>
  <c r="Z135" i="10"/>
  <c r="Y135" i="10"/>
  <c r="X135" i="10"/>
  <c r="W135" i="10"/>
  <c r="V135" i="10"/>
  <c r="U135" i="10"/>
  <c r="T135" i="10"/>
  <c r="S135" i="10"/>
  <c r="R135" i="10"/>
  <c r="Q135" i="10"/>
  <c r="P135" i="10"/>
  <c r="O135" i="10"/>
  <c r="N135" i="10"/>
  <c r="M135" i="10"/>
  <c r="L135" i="10"/>
  <c r="K135" i="10"/>
  <c r="D135" i="10"/>
  <c r="AK134" i="10"/>
  <c r="CI134" i="10" s="1" a="1"/>
  <c r="CI134" i="10" s="1"/>
  <c r="AJ134" i="10"/>
  <c r="CH134" i="10" s="1" a="1"/>
  <c r="CH134" i="10" s="1"/>
  <c r="AI134" i="10"/>
  <c r="CG134" i="10" s="1" a="1"/>
  <c r="CG134" i="10" s="1"/>
  <c r="AH134" i="10"/>
  <c r="CF134" i="10" s="1" a="1"/>
  <c r="CF134" i="10" s="1"/>
  <c r="AG134" i="10"/>
  <c r="CE134" i="10" s="1" a="1"/>
  <c r="CE134" i="10" s="1"/>
  <c r="AF134" i="10"/>
  <c r="CD134" i="10" s="1" a="1"/>
  <c r="CD134" i="10" s="1"/>
  <c r="AE134" i="10"/>
  <c r="CC134" i="10" s="1" a="1"/>
  <c r="CC134" i="10" s="1"/>
  <c r="AD134" i="10"/>
  <c r="CB134" i="10" s="1" a="1"/>
  <c r="CB134" i="10" s="1"/>
  <c r="AC134" i="10"/>
  <c r="CA134" i="10" s="1" a="1"/>
  <c r="CA134" i="10" s="1"/>
  <c r="AB134" i="10"/>
  <c r="BZ134" i="10" s="1" a="1"/>
  <c r="BZ134" i="10" s="1"/>
  <c r="AA134" i="10"/>
  <c r="BY134" i="10" s="1" a="1"/>
  <c r="BY134" i="10" s="1"/>
  <c r="Z134" i="10"/>
  <c r="Y134" i="10"/>
  <c r="X134" i="10"/>
  <c r="W134" i="10"/>
  <c r="V134" i="10"/>
  <c r="U134" i="10"/>
  <c r="T134" i="10"/>
  <c r="S134" i="10"/>
  <c r="R134" i="10"/>
  <c r="Q134" i="10"/>
  <c r="P134" i="10"/>
  <c r="O134" i="10"/>
  <c r="N134" i="10"/>
  <c r="M134" i="10"/>
  <c r="L134" i="10"/>
  <c r="K134" i="10"/>
  <c r="D134" i="10"/>
  <c r="AK133" i="10"/>
  <c r="CI133" i="10" s="1" a="1"/>
  <c r="CI133" i="10" s="1"/>
  <c r="AJ133" i="10"/>
  <c r="CH133" i="10" s="1" a="1"/>
  <c r="CH133" i="10" s="1"/>
  <c r="AI133" i="10"/>
  <c r="CG133" i="10" s="1" a="1"/>
  <c r="CG133" i="10" s="1"/>
  <c r="AH133" i="10"/>
  <c r="CF133" i="10" s="1" a="1"/>
  <c r="CF133" i="10" s="1"/>
  <c r="AG133" i="10"/>
  <c r="CE133" i="10" s="1" a="1"/>
  <c r="CE133" i="10" s="1"/>
  <c r="AF133" i="10"/>
  <c r="CD133" i="10" s="1" a="1"/>
  <c r="CD133" i="10" s="1"/>
  <c r="AE133" i="10"/>
  <c r="CC133" i="10" s="1" a="1"/>
  <c r="CC133" i="10" s="1"/>
  <c r="AD133" i="10"/>
  <c r="CB133" i="10" s="1" a="1"/>
  <c r="CB133" i="10" s="1"/>
  <c r="AC133" i="10"/>
  <c r="CA133" i="10" s="1" a="1"/>
  <c r="CA133" i="10" s="1"/>
  <c r="AB133" i="10"/>
  <c r="BZ133" i="10" s="1" a="1"/>
  <c r="BZ133" i="10" s="1"/>
  <c r="AA133" i="10"/>
  <c r="BY133" i="10" s="1" a="1"/>
  <c r="BY133" i="10" s="1"/>
  <c r="Z133" i="10"/>
  <c r="Y133" i="10"/>
  <c r="X133" i="10"/>
  <c r="W133" i="10"/>
  <c r="V133" i="10"/>
  <c r="U133" i="10"/>
  <c r="T133" i="10"/>
  <c r="S133" i="10"/>
  <c r="R133" i="10"/>
  <c r="Q133" i="10"/>
  <c r="P133" i="10"/>
  <c r="O133" i="10"/>
  <c r="N133" i="10"/>
  <c r="M133" i="10"/>
  <c r="L133" i="10"/>
  <c r="K133" i="10"/>
  <c r="D133" i="10"/>
  <c r="AK132" i="10"/>
  <c r="CI132" i="10" s="1" a="1"/>
  <c r="CI132" i="10" s="1"/>
  <c r="AJ132" i="10"/>
  <c r="CH132" i="10" s="1" a="1"/>
  <c r="CH132" i="10" s="1"/>
  <c r="AI132" i="10"/>
  <c r="CG132" i="10" s="1" a="1"/>
  <c r="CG132" i="10" s="1"/>
  <c r="AH132" i="10"/>
  <c r="CF132" i="10" s="1" a="1"/>
  <c r="CF132" i="10" s="1"/>
  <c r="AG132" i="10"/>
  <c r="CE132" i="10" s="1" a="1"/>
  <c r="CE132" i="10" s="1"/>
  <c r="AF132" i="10"/>
  <c r="CD132" i="10" s="1" a="1"/>
  <c r="CD132" i="10" s="1"/>
  <c r="AE132" i="10"/>
  <c r="CC132" i="10" s="1" a="1"/>
  <c r="CC132" i="10" s="1"/>
  <c r="AD132" i="10"/>
  <c r="CB132" i="10" s="1" a="1"/>
  <c r="CB132" i="10" s="1"/>
  <c r="AC132" i="10"/>
  <c r="CA132" i="10" s="1" a="1"/>
  <c r="CA132" i="10" s="1"/>
  <c r="AB132" i="10"/>
  <c r="BZ132" i="10" s="1" a="1"/>
  <c r="BZ132" i="10" s="1"/>
  <c r="Z132" i="10"/>
  <c r="Y132" i="10"/>
  <c r="X132" i="10"/>
  <c r="W132" i="10"/>
  <c r="V132" i="10"/>
  <c r="U132" i="10"/>
  <c r="T132" i="10"/>
  <c r="S132" i="10"/>
  <c r="R132" i="10"/>
  <c r="Q132" i="10"/>
  <c r="P132" i="10"/>
  <c r="O132" i="10"/>
  <c r="N132" i="10"/>
  <c r="M132" i="10"/>
  <c r="L132" i="10"/>
  <c r="K132" i="10"/>
  <c r="D132" i="10"/>
  <c r="D131" i="10"/>
  <c r="D104" i="10"/>
  <c r="D103" i="10"/>
  <c r="D102" i="10"/>
  <c r="D101" i="10"/>
  <c r="G100" i="10"/>
  <c r="D100" i="10"/>
  <c r="G99" i="10"/>
  <c r="D99" i="10"/>
  <c r="G98" i="10"/>
  <c r="D98" i="10"/>
  <c r="G97" i="10"/>
  <c r="D97" i="10"/>
  <c r="G96" i="10"/>
  <c r="D96" i="10"/>
  <c r="G95" i="10"/>
  <c r="D95" i="10"/>
  <c r="G94" i="10"/>
  <c r="D94" i="10"/>
  <c r="G93" i="10"/>
  <c r="D93" i="10"/>
  <c r="G92" i="10"/>
  <c r="D92" i="10"/>
  <c r="G91" i="10"/>
  <c r="D91" i="10"/>
  <c r="G90" i="10"/>
  <c r="D90" i="10"/>
  <c r="G89" i="10"/>
  <c r="D89" i="10"/>
  <c r="G88" i="10"/>
  <c r="D88" i="10"/>
  <c r="G87" i="10"/>
  <c r="D87" i="10"/>
  <c r="G86" i="10"/>
  <c r="D86" i="10"/>
  <c r="D85" i="10"/>
  <c r="D84" i="10"/>
  <c r="D83" i="10"/>
  <c r="D82" i="10"/>
  <c r="D81" i="10"/>
  <c r="D80" i="10"/>
  <c r="D79" i="10"/>
  <c r="D78" i="10"/>
  <c r="D77" i="10"/>
  <c r="D76" i="10"/>
  <c r="D75" i="10"/>
  <c r="D74" i="10"/>
  <c r="D73" i="10"/>
  <c r="D72" i="10"/>
  <c r="D71" i="10"/>
  <c r="D70" i="10"/>
  <c r="D69" i="10"/>
  <c r="G68" i="10"/>
  <c r="D68" i="10"/>
  <c r="G67" i="10"/>
  <c r="D67" i="10"/>
  <c r="D66" i="10"/>
  <c r="D65" i="10"/>
  <c r="D64" i="10"/>
  <c r="D63" i="10"/>
  <c r="D62" i="10"/>
  <c r="D61" i="10"/>
  <c r="D60" i="10"/>
  <c r="D59" i="10"/>
  <c r="D58" i="10"/>
  <c r="D57" i="10"/>
  <c r="G56" i="10"/>
  <c r="D56" i="10"/>
  <c r="G55" i="10"/>
  <c r="D55" i="10"/>
  <c r="G54" i="10"/>
  <c r="D54" i="10"/>
  <c r="G53" i="10"/>
  <c r="D53" i="10"/>
  <c r="G52" i="10"/>
  <c r="D52" i="10"/>
  <c r="G51" i="10"/>
  <c r="D51" i="10"/>
  <c r="G50" i="10"/>
  <c r="D50" i="10"/>
  <c r="G49" i="10"/>
  <c r="D49" i="10"/>
  <c r="G48" i="10"/>
  <c r="D48" i="10"/>
  <c r="D47" i="10"/>
  <c r="D46" i="10"/>
  <c r="D45" i="10"/>
  <c r="D44" i="10"/>
  <c r="D43" i="10"/>
  <c r="D42" i="10"/>
  <c r="D41" i="10"/>
  <c r="D40" i="10"/>
  <c r="D39" i="10"/>
  <c r="D38" i="10"/>
  <c r="D37" i="10"/>
  <c r="D36" i="10"/>
  <c r="D35" i="10"/>
  <c r="D34" i="10"/>
  <c r="D33" i="10"/>
  <c r="D32" i="10"/>
  <c r="D31" i="10"/>
  <c r="D30" i="10"/>
  <c r="AX29" i="10" a="1"/>
  <c r="AX29" i="10" s="1"/>
  <c r="D29" i="10"/>
  <c r="AZ28" i="10" a="1"/>
  <c r="AZ28" i="10" s="1"/>
  <c r="AY28" i="10" a="1"/>
  <c r="AY28" i="10" s="1"/>
  <c r="AX28" i="10" a="1"/>
  <c r="AX28" i="10" s="1"/>
  <c r="AW28" i="10" a="1"/>
  <c r="AW28" i="10" s="1"/>
  <c r="AZ27" i="10" a="1"/>
  <c r="AZ27" i="10" s="1"/>
  <c r="AY27" i="10" a="1"/>
  <c r="AY27" i="10" s="1"/>
  <c r="AX27" i="10" a="1"/>
  <c r="AX27" i="10" s="1"/>
  <c r="AW27" i="10" a="1"/>
  <c r="AW27" i="10" s="1"/>
  <c r="AZ26" i="10" a="1"/>
  <c r="AZ26" i="10" s="1"/>
  <c r="AY26" i="10" a="1"/>
  <c r="AY26" i="10" s="1"/>
  <c r="AX26" i="10" a="1"/>
  <c r="AX26" i="10" s="1"/>
  <c r="AW26" i="10" a="1"/>
  <c r="AW26" i="10" s="1"/>
  <c r="AZ25" i="10" a="1"/>
  <c r="AZ25" i="10" s="1"/>
  <c r="AY25" i="10" a="1"/>
  <c r="AY25" i="10" s="1"/>
  <c r="AX25" i="10" a="1"/>
  <c r="AX25" i="10" s="1"/>
  <c r="AW25" i="10" a="1"/>
  <c r="AW25" i="10" s="1"/>
  <c r="AB329" i="13"/>
  <c r="AA329" i="13"/>
  <c r="Z329" i="13"/>
  <c r="Y329" i="13"/>
  <c r="X329" i="13"/>
  <c r="W329" i="13"/>
  <c r="V329" i="13"/>
  <c r="U329" i="13"/>
  <c r="T329" i="13"/>
  <c r="S329" i="13"/>
  <c r="R329" i="13"/>
  <c r="Q329" i="13"/>
  <c r="P329" i="13"/>
  <c r="O329" i="13"/>
  <c r="N329" i="13"/>
  <c r="M329" i="13"/>
  <c r="L329" i="13"/>
  <c r="K329" i="13"/>
  <c r="D329" i="13"/>
  <c r="AB328" i="13"/>
  <c r="AA328" i="13"/>
  <c r="Z328" i="13"/>
  <c r="Y328" i="13"/>
  <c r="X328" i="13"/>
  <c r="W328" i="13"/>
  <c r="V328" i="13"/>
  <c r="U328" i="13"/>
  <c r="T328" i="13"/>
  <c r="S328" i="13"/>
  <c r="R328" i="13"/>
  <c r="Q328" i="13"/>
  <c r="P328" i="13"/>
  <c r="O328" i="13"/>
  <c r="N328" i="13"/>
  <c r="M328" i="13"/>
  <c r="L328" i="13"/>
  <c r="K328" i="13"/>
  <c r="D328" i="13"/>
  <c r="AB327" i="13"/>
  <c r="AA327" i="13"/>
  <c r="Z327" i="13"/>
  <c r="Y327" i="13"/>
  <c r="X327" i="13"/>
  <c r="W327" i="13"/>
  <c r="V327" i="13"/>
  <c r="U327" i="13"/>
  <c r="T327" i="13"/>
  <c r="S327" i="13"/>
  <c r="R327" i="13"/>
  <c r="Q327" i="13"/>
  <c r="P327" i="13"/>
  <c r="O327" i="13"/>
  <c r="N327" i="13"/>
  <c r="M327" i="13"/>
  <c r="L327" i="13"/>
  <c r="K327" i="13"/>
  <c r="D327" i="13"/>
  <c r="AB326" i="13"/>
  <c r="AA326" i="13"/>
  <c r="Z326" i="13"/>
  <c r="Y326" i="13"/>
  <c r="X326" i="13"/>
  <c r="W326" i="13"/>
  <c r="V326" i="13"/>
  <c r="U326" i="13"/>
  <c r="T326" i="13"/>
  <c r="S326" i="13"/>
  <c r="R326" i="13"/>
  <c r="Q326" i="13"/>
  <c r="P326" i="13"/>
  <c r="O326" i="13"/>
  <c r="N326" i="13"/>
  <c r="M326" i="13"/>
  <c r="L326" i="13"/>
  <c r="K326" i="13"/>
  <c r="D326" i="13"/>
  <c r="AB325" i="13"/>
  <c r="AA325" i="13"/>
  <c r="Z325" i="13"/>
  <c r="Y325" i="13"/>
  <c r="X325" i="13"/>
  <c r="W325" i="13"/>
  <c r="V325" i="13"/>
  <c r="U325" i="13"/>
  <c r="T325" i="13"/>
  <c r="S325" i="13"/>
  <c r="R325" i="13"/>
  <c r="Q325" i="13"/>
  <c r="P325" i="13"/>
  <c r="O325" i="13"/>
  <c r="N325" i="13"/>
  <c r="M325" i="13"/>
  <c r="L325" i="13"/>
  <c r="K325" i="13"/>
  <c r="D325" i="13"/>
  <c r="AB324" i="13"/>
  <c r="AA324" i="13"/>
  <c r="Z324" i="13"/>
  <c r="Y324" i="13"/>
  <c r="X324" i="13"/>
  <c r="W324" i="13"/>
  <c r="V324" i="13"/>
  <c r="U324" i="13"/>
  <c r="T324" i="13"/>
  <c r="S324" i="13"/>
  <c r="R324" i="13"/>
  <c r="Q324" i="13"/>
  <c r="P324" i="13"/>
  <c r="O324" i="13"/>
  <c r="N324" i="13"/>
  <c r="M324" i="13"/>
  <c r="L324" i="13"/>
  <c r="K324" i="13"/>
  <c r="D324" i="13"/>
  <c r="AB323" i="13"/>
  <c r="AA323" i="13"/>
  <c r="Z323" i="13"/>
  <c r="Y323" i="13"/>
  <c r="X323" i="13"/>
  <c r="W323" i="13"/>
  <c r="V323" i="13"/>
  <c r="U323" i="13"/>
  <c r="T323" i="13"/>
  <c r="S323" i="13"/>
  <c r="R323" i="13"/>
  <c r="Q323" i="13"/>
  <c r="P323" i="13"/>
  <c r="O323" i="13"/>
  <c r="N323" i="13"/>
  <c r="M323" i="13"/>
  <c r="L323" i="13"/>
  <c r="K323" i="13"/>
  <c r="D323" i="13"/>
  <c r="AB322" i="13"/>
  <c r="AA322" i="13"/>
  <c r="Z322" i="13"/>
  <c r="Y322" i="13"/>
  <c r="X322" i="13"/>
  <c r="W322" i="13"/>
  <c r="V322" i="13"/>
  <c r="U322" i="13"/>
  <c r="T322" i="13"/>
  <c r="S322" i="13"/>
  <c r="R322" i="13"/>
  <c r="Q322" i="13"/>
  <c r="P322" i="13"/>
  <c r="O322" i="13"/>
  <c r="N322" i="13"/>
  <c r="M322" i="13"/>
  <c r="L322" i="13"/>
  <c r="K322" i="13"/>
  <c r="D322" i="13"/>
  <c r="AB321" i="13"/>
  <c r="AA321" i="13"/>
  <c r="Z321" i="13"/>
  <c r="Y321" i="13"/>
  <c r="X321" i="13"/>
  <c r="W321" i="13"/>
  <c r="V321" i="13"/>
  <c r="U321" i="13"/>
  <c r="T321" i="13"/>
  <c r="S321" i="13"/>
  <c r="R321" i="13"/>
  <c r="Q321" i="13"/>
  <c r="P321" i="13"/>
  <c r="O321" i="13"/>
  <c r="N321" i="13"/>
  <c r="M321" i="13"/>
  <c r="L321" i="13"/>
  <c r="K321" i="13"/>
  <c r="D321" i="13"/>
  <c r="AB320" i="13"/>
  <c r="AA320" i="13"/>
  <c r="Z320" i="13"/>
  <c r="Y320" i="13"/>
  <c r="X320" i="13"/>
  <c r="W320" i="13"/>
  <c r="V320" i="13"/>
  <c r="U320" i="13"/>
  <c r="T320" i="13"/>
  <c r="S320" i="13"/>
  <c r="R320" i="13"/>
  <c r="Q320" i="13"/>
  <c r="P320" i="13"/>
  <c r="O320" i="13"/>
  <c r="N320" i="13"/>
  <c r="M320" i="13"/>
  <c r="L320" i="13"/>
  <c r="K320" i="13"/>
  <c r="D320" i="13"/>
  <c r="AB319" i="13"/>
  <c r="AA319" i="13"/>
  <c r="Z319" i="13"/>
  <c r="Y319" i="13"/>
  <c r="X319" i="13"/>
  <c r="W319" i="13"/>
  <c r="V319" i="13"/>
  <c r="U319" i="13"/>
  <c r="T319" i="13"/>
  <c r="S319" i="13"/>
  <c r="R319" i="13"/>
  <c r="Q319" i="13"/>
  <c r="P319" i="13"/>
  <c r="O319" i="13"/>
  <c r="N319" i="13"/>
  <c r="M319" i="13"/>
  <c r="L319" i="13"/>
  <c r="K319" i="13"/>
  <c r="D319" i="13"/>
  <c r="AB318" i="13"/>
  <c r="AA318" i="13"/>
  <c r="Z318" i="13"/>
  <c r="Y318" i="13"/>
  <c r="X318" i="13"/>
  <c r="W318" i="13"/>
  <c r="V318" i="13"/>
  <c r="U318" i="13"/>
  <c r="T318" i="13"/>
  <c r="S318" i="13"/>
  <c r="R318" i="13"/>
  <c r="Q318" i="13"/>
  <c r="P318" i="13"/>
  <c r="O318" i="13"/>
  <c r="N318" i="13"/>
  <c r="M318" i="13"/>
  <c r="L318" i="13"/>
  <c r="K318" i="13"/>
  <c r="D318" i="13"/>
  <c r="AB317" i="13"/>
  <c r="AA317" i="13"/>
  <c r="Z317" i="13"/>
  <c r="Y317" i="13"/>
  <c r="X317" i="13"/>
  <c r="W317" i="13"/>
  <c r="V317" i="13"/>
  <c r="U317" i="13"/>
  <c r="T317" i="13"/>
  <c r="S317" i="13"/>
  <c r="R317" i="13"/>
  <c r="Q317" i="13"/>
  <c r="P317" i="13"/>
  <c r="O317" i="13"/>
  <c r="N317" i="13"/>
  <c r="M317" i="13"/>
  <c r="L317" i="13"/>
  <c r="K317" i="13"/>
  <c r="D317" i="13"/>
  <c r="AB316" i="13"/>
  <c r="AA316" i="13"/>
  <c r="Z316" i="13"/>
  <c r="Y316" i="13"/>
  <c r="X316" i="13"/>
  <c r="W316" i="13"/>
  <c r="V316" i="13"/>
  <c r="U316" i="13"/>
  <c r="T316" i="13"/>
  <c r="S316" i="13"/>
  <c r="R316" i="13"/>
  <c r="Q316" i="13"/>
  <c r="P316" i="13"/>
  <c r="O316" i="13"/>
  <c r="N316" i="13"/>
  <c r="M316" i="13"/>
  <c r="L316" i="13"/>
  <c r="K316" i="13"/>
  <c r="D316" i="13"/>
  <c r="AB315" i="13"/>
  <c r="AA315" i="13"/>
  <c r="Z315" i="13"/>
  <c r="Y315" i="13"/>
  <c r="X315" i="13"/>
  <c r="W315" i="13"/>
  <c r="V315" i="13"/>
  <c r="U315" i="13"/>
  <c r="T315" i="13"/>
  <c r="S315" i="13"/>
  <c r="R315" i="13"/>
  <c r="Q315" i="13"/>
  <c r="P315" i="13"/>
  <c r="O315" i="13"/>
  <c r="N315" i="13"/>
  <c r="M315" i="13"/>
  <c r="L315" i="13"/>
  <c r="K315" i="13"/>
  <c r="D315" i="13"/>
  <c r="AB314" i="13"/>
  <c r="AA314" i="13"/>
  <c r="Z314" i="13"/>
  <c r="Y314" i="13"/>
  <c r="X314" i="13"/>
  <c r="W314" i="13"/>
  <c r="V314" i="13"/>
  <c r="U314" i="13"/>
  <c r="T314" i="13"/>
  <c r="S314" i="13"/>
  <c r="R314" i="13"/>
  <c r="Q314" i="13"/>
  <c r="P314" i="13"/>
  <c r="O314" i="13"/>
  <c r="N314" i="13"/>
  <c r="M314" i="13"/>
  <c r="L314" i="13"/>
  <c r="K314" i="13"/>
  <c r="D314" i="13"/>
  <c r="AB313" i="13"/>
  <c r="AA313" i="13"/>
  <c r="Z313" i="13"/>
  <c r="Y313" i="13"/>
  <c r="X313" i="13"/>
  <c r="W313" i="13"/>
  <c r="V313" i="13"/>
  <c r="U313" i="13"/>
  <c r="T313" i="13"/>
  <c r="S313" i="13"/>
  <c r="R313" i="13"/>
  <c r="Q313" i="13"/>
  <c r="P313" i="13"/>
  <c r="O313" i="13"/>
  <c r="N313" i="13"/>
  <c r="M313" i="13"/>
  <c r="L313" i="13"/>
  <c r="K313" i="13"/>
  <c r="D313" i="13"/>
  <c r="AB312" i="13"/>
  <c r="AA312" i="13"/>
  <c r="Z312" i="13"/>
  <c r="Y312" i="13"/>
  <c r="X312" i="13"/>
  <c r="W312" i="13"/>
  <c r="V312" i="13"/>
  <c r="U312" i="13"/>
  <c r="T312" i="13"/>
  <c r="S312" i="13"/>
  <c r="R312" i="13"/>
  <c r="Q312" i="13"/>
  <c r="P312" i="13"/>
  <c r="O312" i="13"/>
  <c r="N312" i="13"/>
  <c r="M312" i="13"/>
  <c r="L312" i="13"/>
  <c r="K312" i="13"/>
  <c r="D312" i="13"/>
  <c r="D311" i="13"/>
  <c r="AB310" i="13"/>
  <c r="AA310" i="13"/>
  <c r="Z310" i="13"/>
  <c r="Y310" i="13"/>
  <c r="X310" i="13"/>
  <c r="W310" i="13"/>
  <c r="V310" i="13"/>
  <c r="U310" i="13"/>
  <c r="T310" i="13"/>
  <c r="S310" i="13"/>
  <c r="R310" i="13"/>
  <c r="Q310" i="13"/>
  <c r="P310" i="13"/>
  <c r="O310" i="13"/>
  <c r="N310" i="13"/>
  <c r="M310" i="13"/>
  <c r="L310" i="13"/>
  <c r="K310" i="13"/>
  <c r="D310" i="13"/>
  <c r="AB309" i="13"/>
  <c r="AA309" i="13"/>
  <c r="Z309" i="13"/>
  <c r="Y309" i="13"/>
  <c r="X309" i="13"/>
  <c r="W309" i="13"/>
  <c r="V309" i="13"/>
  <c r="U309" i="13"/>
  <c r="T309" i="13"/>
  <c r="S309" i="13"/>
  <c r="R309" i="13"/>
  <c r="Q309" i="13"/>
  <c r="P309" i="13"/>
  <c r="O309" i="13"/>
  <c r="N309" i="13"/>
  <c r="M309" i="13"/>
  <c r="L309" i="13"/>
  <c r="K309" i="13"/>
  <c r="D309" i="13"/>
  <c r="AB308" i="13"/>
  <c r="AA308" i="13"/>
  <c r="Z308" i="13"/>
  <c r="Y308" i="13"/>
  <c r="X308" i="13"/>
  <c r="W308" i="13"/>
  <c r="V308" i="13"/>
  <c r="U308" i="13"/>
  <c r="T308" i="13"/>
  <c r="S308" i="13"/>
  <c r="R308" i="13"/>
  <c r="Q308" i="13"/>
  <c r="P308" i="13"/>
  <c r="O308" i="13"/>
  <c r="N308" i="13"/>
  <c r="M308" i="13"/>
  <c r="L308" i="13"/>
  <c r="K308" i="13"/>
  <c r="D308" i="13"/>
  <c r="AB307" i="13"/>
  <c r="AA307" i="13"/>
  <c r="Z307" i="13"/>
  <c r="Y307" i="13"/>
  <c r="X307" i="13"/>
  <c r="W307" i="13"/>
  <c r="V307" i="13"/>
  <c r="U307" i="13"/>
  <c r="T307" i="13"/>
  <c r="S307" i="13"/>
  <c r="R307" i="13"/>
  <c r="Q307" i="13"/>
  <c r="P307" i="13"/>
  <c r="O307" i="13"/>
  <c r="N307" i="13"/>
  <c r="M307" i="13"/>
  <c r="L307" i="13"/>
  <c r="K307" i="13"/>
  <c r="D307" i="13"/>
  <c r="AB306" i="13"/>
  <c r="AA306" i="13"/>
  <c r="Z306" i="13"/>
  <c r="Y306" i="13"/>
  <c r="X306" i="13"/>
  <c r="W306" i="13"/>
  <c r="V306" i="13"/>
  <c r="U306" i="13"/>
  <c r="T306" i="13"/>
  <c r="S306" i="13"/>
  <c r="R306" i="13"/>
  <c r="Q306" i="13"/>
  <c r="P306" i="13"/>
  <c r="O306" i="13"/>
  <c r="N306" i="13"/>
  <c r="M306" i="13"/>
  <c r="L306" i="13"/>
  <c r="K306" i="13"/>
  <c r="D306" i="13"/>
  <c r="AB305" i="13"/>
  <c r="AA305" i="13"/>
  <c r="Z305" i="13"/>
  <c r="Y305" i="13"/>
  <c r="X305" i="13"/>
  <c r="W305" i="13"/>
  <c r="V305" i="13"/>
  <c r="U305" i="13"/>
  <c r="T305" i="13"/>
  <c r="S305" i="13"/>
  <c r="R305" i="13"/>
  <c r="Q305" i="13"/>
  <c r="P305" i="13"/>
  <c r="O305" i="13"/>
  <c r="N305" i="13"/>
  <c r="M305" i="13"/>
  <c r="L305" i="13"/>
  <c r="K305" i="13"/>
  <c r="D305" i="13"/>
  <c r="AB304" i="13"/>
  <c r="AA304" i="13"/>
  <c r="Z304" i="13"/>
  <c r="Y304" i="13"/>
  <c r="X304" i="13"/>
  <c r="W304" i="13"/>
  <c r="V304" i="13"/>
  <c r="U304" i="13"/>
  <c r="T304" i="13"/>
  <c r="S304" i="13"/>
  <c r="R304" i="13"/>
  <c r="Q304" i="13"/>
  <c r="P304" i="13"/>
  <c r="O304" i="13"/>
  <c r="N304" i="13"/>
  <c r="M304" i="13"/>
  <c r="L304" i="13"/>
  <c r="K304" i="13"/>
  <c r="D304" i="13"/>
  <c r="AB303" i="13"/>
  <c r="AA303" i="13"/>
  <c r="Z303" i="13"/>
  <c r="Y303" i="13"/>
  <c r="X303" i="13"/>
  <c r="W303" i="13"/>
  <c r="V303" i="13"/>
  <c r="U303" i="13"/>
  <c r="T303" i="13"/>
  <c r="S303" i="13"/>
  <c r="R303" i="13"/>
  <c r="Q303" i="13"/>
  <c r="P303" i="13"/>
  <c r="O303" i="13"/>
  <c r="N303" i="13"/>
  <c r="M303" i="13"/>
  <c r="L303" i="13"/>
  <c r="K303" i="13"/>
  <c r="D303" i="13"/>
  <c r="AB302" i="13"/>
  <c r="AA302" i="13"/>
  <c r="Z302" i="13"/>
  <c r="Y302" i="13"/>
  <c r="X302" i="13"/>
  <c r="W302" i="13"/>
  <c r="V302" i="13"/>
  <c r="U302" i="13"/>
  <c r="T302" i="13"/>
  <c r="S302" i="13"/>
  <c r="R302" i="13"/>
  <c r="Q302" i="13"/>
  <c r="P302" i="13"/>
  <c r="O302" i="13"/>
  <c r="N302" i="13"/>
  <c r="M302" i="13"/>
  <c r="L302" i="13"/>
  <c r="K302" i="13"/>
  <c r="D302" i="13"/>
  <c r="AB301" i="13"/>
  <c r="AA301" i="13"/>
  <c r="Z301" i="13"/>
  <c r="Y301" i="13"/>
  <c r="X301" i="13"/>
  <c r="W301" i="13"/>
  <c r="V301" i="13"/>
  <c r="U301" i="13"/>
  <c r="T301" i="13"/>
  <c r="S301" i="13"/>
  <c r="R301" i="13"/>
  <c r="Q301" i="13"/>
  <c r="P301" i="13"/>
  <c r="O301" i="13"/>
  <c r="N301" i="13"/>
  <c r="M301" i="13"/>
  <c r="L301" i="13"/>
  <c r="K301" i="13"/>
  <c r="D301" i="13"/>
  <c r="AB300" i="13"/>
  <c r="AA300" i="13"/>
  <c r="Z300" i="13"/>
  <c r="Y300" i="13"/>
  <c r="X300" i="13"/>
  <c r="W300" i="13"/>
  <c r="V300" i="13"/>
  <c r="U300" i="13"/>
  <c r="T300" i="13"/>
  <c r="S300" i="13"/>
  <c r="R300" i="13"/>
  <c r="Q300" i="13"/>
  <c r="P300" i="13"/>
  <c r="O300" i="13"/>
  <c r="N300" i="13"/>
  <c r="M300" i="13"/>
  <c r="L300" i="13"/>
  <c r="K300" i="13"/>
  <c r="D300" i="13"/>
  <c r="AB299" i="13"/>
  <c r="AA299" i="13"/>
  <c r="Z299" i="13"/>
  <c r="Y299" i="13"/>
  <c r="X299" i="13"/>
  <c r="W299" i="13"/>
  <c r="V299" i="13"/>
  <c r="U299" i="13"/>
  <c r="T299" i="13"/>
  <c r="S299" i="13"/>
  <c r="R299" i="13"/>
  <c r="Q299" i="13"/>
  <c r="P299" i="13"/>
  <c r="O299" i="13"/>
  <c r="N299" i="13"/>
  <c r="M299" i="13"/>
  <c r="L299" i="13"/>
  <c r="K299" i="13"/>
  <c r="D299" i="13"/>
  <c r="AB298" i="13"/>
  <c r="AA298" i="13"/>
  <c r="Z298" i="13"/>
  <c r="Y298" i="13"/>
  <c r="X298" i="13"/>
  <c r="W298" i="13"/>
  <c r="V298" i="13"/>
  <c r="U298" i="13"/>
  <c r="T298" i="13"/>
  <c r="S298" i="13"/>
  <c r="R298" i="13"/>
  <c r="Q298" i="13"/>
  <c r="P298" i="13"/>
  <c r="O298" i="13"/>
  <c r="N298" i="13"/>
  <c r="M298" i="13"/>
  <c r="L298" i="13"/>
  <c r="K298" i="13"/>
  <c r="D298" i="13"/>
  <c r="AB297" i="13"/>
  <c r="AA297" i="13"/>
  <c r="Z297" i="13"/>
  <c r="Y297" i="13"/>
  <c r="X297" i="13"/>
  <c r="W297" i="13"/>
  <c r="V297" i="13"/>
  <c r="U297" i="13"/>
  <c r="T297" i="13"/>
  <c r="S297" i="13"/>
  <c r="R297" i="13"/>
  <c r="Q297" i="13"/>
  <c r="P297" i="13"/>
  <c r="O297" i="13"/>
  <c r="N297" i="13"/>
  <c r="M297" i="13"/>
  <c r="L297" i="13"/>
  <c r="K297" i="13"/>
  <c r="D297" i="13"/>
  <c r="AB296" i="13"/>
  <c r="AA296" i="13"/>
  <c r="Z296" i="13"/>
  <c r="Y296" i="13"/>
  <c r="X296" i="13"/>
  <c r="W296" i="13"/>
  <c r="V296" i="13"/>
  <c r="U296" i="13"/>
  <c r="T296" i="13"/>
  <c r="S296" i="13"/>
  <c r="R296" i="13"/>
  <c r="Q296" i="13"/>
  <c r="P296" i="13"/>
  <c r="O296" i="13"/>
  <c r="N296" i="13"/>
  <c r="M296" i="13"/>
  <c r="L296" i="13"/>
  <c r="K296" i="13"/>
  <c r="D296" i="13"/>
  <c r="AB295" i="13"/>
  <c r="AA295" i="13"/>
  <c r="Z295" i="13"/>
  <c r="Y295" i="13"/>
  <c r="X295" i="13"/>
  <c r="W295" i="13"/>
  <c r="V295" i="13"/>
  <c r="U295" i="13"/>
  <c r="T295" i="13"/>
  <c r="S295" i="13"/>
  <c r="R295" i="13"/>
  <c r="Q295" i="13"/>
  <c r="P295" i="13"/>
  <c r="O295" i="13"/>
  <c r="N295" i="13"/>
  <c r="M295" i="13"/>
  <c r="L295" i="13"/>
  <c r="K295" i="13"/>
  <c r="D295" i="13"/>
  <c r="AB294" i="13"/>
  <c r="AA294" i="13"/>
  <c r="Z294" i="13"/>
  <c r="Y294" i="13"/>
  <c r="X294" i="13"/>
  <c r="W294" i="13"/>
  <c r="V294" i="13"/>
  <c r="U294" i="13"/>
  <c r="T294" i="13"/>
  <c r="S294" i="13"/>
  <c r="R294" i="13"/>
  <c r="Q294" i="13"/>
  <c r="P294" i="13"/>
  <c r="O294" i="13"/>
  <c r="N294" i="13"/>
  <c r="M294" i="13"/>
  <c r="L294" i="13"/>
  <c r="K294" i="13"/>
  <c r="D294" i="13"/>
  <c r="AB293" i="13"/>
  <c r="AA293" i="13"/>
  <c r="Z293" i="13"/>
  <c r="Y293" i="13"/>
  <c r="X293" i="13"/>
  <c r="W293" i="13"/>
  <c r="V293" i="13"/>
  <c r="U293" i="13"/>
  <c r="T293" i="13"/>
  <c r="S293" i="13"/>
  <c r="R293" i="13"/>
  <c r="Q293" i="13"/>
  <c r="P293" i="13"/>
  <c r="O293" i="13"/>
  <c r="N293" i="13"/>
  <c r="M293" i="13"/>
  <c r="L293" i="13"/>
  <c r="K293" i="13"/>
  <c r="D293" i="13"/>
  <c r="D292" i="13"/>
  <c r="AB291" i="13"/>
  <c r="AA291" i="13"/>
  <c r="Z291" i="13"/>
  <c r="Y291" i="13"/>
  <c r="X291" i="13"/>
  <c r="W291" i="13"/>
  <c r="V291" i="13"/>
  <c r="U291" i="13"/>
  <c r="T291" i="13"/>
  <c r="S291" i="13"/>
  <c r="R291" i="13"/>
  <c r="Q291" i="13"/>
  <c r="P291" i="13"/>
  <c r="O291" i="13"/>
  <c r="N291" i="13"/>
  <c r="M291" i="13"/>
  <c r="L291" i="13"/>
  <c r="K291" i="13"/>
  <c r="D291" i="13"/>
  <c r="AB290" i="13"/>
  <c r="AA290" i="13"/>
  <c r="Z290" i="13"/>
  <c r="Y290" i="13"/>
  <c r="X290" i="13"/>
  <c r="W290" i="13"/>
  <c r="V290" i="13"/>
  <c r="U290" i="13"/>
  <c r="T290" i="13"/>
  <c r="S290" i="13"/>
  <c r="R290" i="13"/>
  <c r="Q290" i="13"/>
  <c r="P290" i="13"/>
  <c r="O290" i="13"/>
  <c r="N290" i="13"/>
  <c r="M290" i="13"/>
  <c r="L290" i="13"/>
  <c r="K290" i="13"/>
  <c r="D290" i="13"/>
  <c r="AB289" i="13"/>
  <c r="AA289" i="13"/>
  <c r="Z289" i="13"/>
  <c r="Y289" i="13"/>
  <c r="X289" i="13"/>
  <c r="W289" i="13"/>
  <c r="V289" i="13"/>
  <c r="U289" i="13"/>
  <c r="T289" i="13"/>
  <c r="S289" i="13"/>
  <c r="R289" i="13"/>
  <c r="Q289" i="13"/>
  <c r="P289" i="13"/>
  <c r="O289" i="13"/>
  <c r="N289" i="13"/>
  <c r="M289" i="13"/>
  <c r="L289" i="13"/>
  <c r="K289" i="13"/>
  <c r="D289" i="13"/>
  <c r="AB288" i="13"/>
  <c r="AA288" i="13"/>
  <c r="Z288" i="13"/>
  <c r="Y288" i="13"/>
  <c r="X288" i="13"/>
  <c r="W288" i="13"/>
  <c r="V288" i="13"/>
  <c r="U288" i="13"/>
  <c r="T288" i="13"/>
  <c r="S288" i="13"/>
  <c r="R288" i="13"/>
  <c r="Q288" i="13"/>
  <c r="P288" i="13"/>
  <c r="O288" i="13"/>
  <c r="N288" i="13"/>
  <c r="M288" i="13"/>
  <c r="L288" i="13"/>
  <c r="K288" i="13"/>
  <c r="D288" i="13"/>
  <c r="AB287" i="13"/>
  <c r="AA287" i="13"/>
  <c r="Z287" i="13"/>
  <c r="Y287" i="13"/>
  <c r="X287" i="13"/>
  <c r="W287" i="13"/>
  <c r="V287" i="13"/>
  <c r="U287" i="13"/>
  <c r="T287" i="13"/>
  <c r="S287" i="13"/>
  <c r="R287" i="13"/>
  <c r="Q287" i="13"/>
  <c r="P287" i="13"/>
  <c r="O287" i="13"/>
  <c r="N287" i="13"/>
  <c r="M287" i="13"/>
  <c r="L287" i="13"/>
  <c r="K287" i="13"/>
  <c r="D287" i="13"/>
  <c r="AB286" i="13"/>
  <c r="AA286" i="13"/>
  <c r="Z286" i="13"/>
  <c r="Y286" i="13"/>
  <c r="X286" i="13"/>
  <c r="W286" i="13"/>
  <c r="V286" i="13"/>
  <c r="U286" i="13"/>
  <c r="T286" i="13"/>
  <c r="S286" i="13"/>
  <c r="R286" i="13"/>
  <c r="Q286" i="13"/>
  <c r="P286" i="13"/>
  <c r="O286" i="13"/>
  <c r="N286" i="13"/>
  <c r="M286" i="13"/>
  <c r="L286" i="13"/>
  <c r="K286" i="13"/>
  <c r="D286" i="13"/>
  <c r="AB285" i="13"/>
  <c r="AA285" i="13"/>
  <c r="Z285" i="13"/>
  <c r="Y285" i="13"/>
  <c r="X285" i="13"/>
  <c r="W285" i="13"/>
  <c r="V285" i="13"/>
  <c r="U285" i="13"/>
  <c r="T285" i="13"/>
  <c r="S285" i="13"/>
  <c r="R285" i="13"/>
  <c r="Q285" i="13"/>
  <c r="P285" i="13"/>
  <c r="O285" i="13"/>
  <c r="N285" i="13"/>
  <c r="M285" i="13"/>
  <c r="L285" i="13"/>
  <c r="K285" i="13"/>
  <c r="D285" i="13"/>
  <c r="AB284" i="13"/>
  <c r="AA284" i="13"/>
  <c r="Z284" i="13"/>
  <c r="Y284" i="13"/>
  <c r="X284" i="13"/>
  <c r="W284" i="13"/>
  <c r="V284" i="13"/>
  <c r="U284" i="13"/>
  <c r="T284" i="13"/>
  <c r="S284" i="13"/>
  <c r="R284" i="13"/>
  <c r="Q284" i="13"/>
  <c r="P284" i="13"/>
  <c r="O284" i="13"/>
  <c r="N284" i="13"/>
  <c r="M284" i="13"/>
  <c r="L284" i="13"/>
  <c r="K284" i="13"/>
  <c r="D284" i="13"/>
  <c r="AB283" i="13"/>
  <c r="AA283" i="13"/>
  <c r="Z283" i="13"/>
  <c r="Y283" i="13"/>
  <c r="X283" i="13"/>
  <c r="W283" i="13"/>
  <c r="V283" i="13"/>
  <c r="U283" i="13"/>
  <c r="T283" i="13"/>
  <c r="S283" i="13"/>
  <c r="R283" i="13"/>
  <c r="Q283" i="13"/>
  <c r="P283" i="13"/>
  <c r="O283" i="13"/>
  <c r="N283" i="13"/>
  <c r="M283" i="13"/>
  <c r="L283" i="13"/>
  <c r="K283" i="13"/>
  <c r="D283" i="13"/>
  <c r="AB282" i="13"/>
  <c r="AA282" i="13"/>
  <c r="Z282" i="13"/>
  <c r="Y282" i="13"/>
  <c r="X282" i="13"/>
  <c r="W282" i="13"/>
  <c r="V282" i="13"/>
  <c r="U282" i="13"/>
  <c r="T282" i="13"/>
  <c r="S282" i="13"/>
  <c r="R282" i="13"/>
  <c r="Q282" i="13"/>
  <c r="P282" i="13"/>
  <c r="O282" i="13"/>
  <c r="N282" i="13"/>
  <c r="M282" i="13"/>
  <c r="L282" i="13"/>
  <c r="K282" i="13"/>
  <c r="D282" i="13"/>
  <c r="AB281" i="13"/>
  <c r="AA281" i="13"/>
  <c r="Z281" i="13"/>
  <c r="Y281" i="13"/>
  <c r="X281" i="13"/>
  <c r="W281" i="13"/>
  <c r="V281" i="13"/>
  <c r="U281" i="13"/>
  <c r="T281" i="13"/>
  <c r="S281" i="13"/>
  <c r="R281" i="13"/>
  <c r="Q281" i="13"/>
  <c r="P281" i="13"/>
  <c r="O281" i="13"/>
  <c r="N281" i="13"/>
  <c r="M281" i="13"/>
  <c r="L281" i="13"/>
  <c r="K281" i="13"/>
  <c r="D281" i="13"/>
  <c r="AB280" i="13"/>
  <c r="AA280" i="13"/>
  <c r="Z280" i="13"/>
  <c r="Y280" i="13"/>
  <c r="X280" i="13"/>
  <c r="W280" i="13"/>
  <c r="V280" i="13"/>
  <c r="U280" i="13"/>
  <c r="T280" i="13"/>
  <c r="S280" i="13"/>
  <c r="R280" i="13"/>
  <c r="Q280" i="13"/>
  <c r="P280" i="13"/>
  <c r="O280" i="13"/>
  <c r="N280" i="13"/>
  <c r="M280" i="13"/>
  <c r="L280" i="13"/>
  <c r="K280" i="13"/>
  <c r="D280" i="13"/>
  <c r="AB279" i="13"/>
  <c r="AA279" i="13"/>
  <c r="Z279" i="13"/>
  <c r="Y279" i="13"/>
  <c r="X279" i="13"/>
  <c r="W279" i="13"/>
  <c r="V279" i="13"/>
  <c r="U279" i="13"/>
  <c r="T279" i="13"/>
  <c r="S279" i="13"/>
  <c r="R279" i="13"/>
  <c r="Q279" i="13"/>
  <c r="P279" i="13"/>
  <c r="O279" i="13"/>
  <c r="N279" i="13"/>
  <c r="M279" i="13"/>
  <c r="L279" i="13"/>
  <c r="K279" i="13"/>
  <c r="D279" i="13"/>
  <c r="AB278" i="13"/>
  <c r="AA278" i="13"/>
  <c r="Z278" i="13"/>
  <c r="Y278" i="13"/>
  <c r="X278" i="13"/>
  <c r="W278" i="13"/>
  <c r="V278" i="13"/>
  <c r="U278" i="13"/>
  <c r="T278" i="13"/>
  <c r="S278" i="13"/>
  <c r="R278" i="13"/>
  <c r="Q278" i="13"/>
  <c r="P278" i="13"/>
  <c r="O278" i="13"/>
  <c r="N278" i="13"/>
  <c r="M278" i="13"/>
  <c r="L278" i="13"/>
  <c r="K278" i="13"/>
  <c r="D278" i="13"/>
  <c r="AB277" i="13"/>
  <c r="AA277" i="13"/>
  <c r="Z277" i="13"/>
  <c r="Y277" i="13"/>
  <c r="X277" i="13"/>
  <c r="W277" i="13"/>
  <c r="V277" i="13"/>
  <c r="U277" i="13"/>
  <c r="T277" i="13"/>
  <c r="S277" i="13"/>
  <c r="R277" i="13"/>
  <c r="Q277" i="13"/>
  <c r="P277" i="13"/>
  <c r="O277" i="13"/>
  <c r="N277" i="13"/>
  <c r="M277" i="13"/>
  <c r="L277" i="13"/>
  <c r="K277" i="13"/>
  <c r="D277" i="13"/>
  <c r="AB276" i="13"/>
  <c r="AA276" i="13"/>
  <c r="Z276" i="13"/>
  <c r="Y276" i="13"/>
  <c r="X276" i="13"/>
  <c r="W276" i="13"/>
  <c r="V276" i="13"/>
  <c r="U276" i="13"/>
  <c r="T276" i="13"/>
  <c r="S276" i="13"/>
  <c r="R276" i="13"/>
  <c r="Q276" i="13"/>
  <c r="P276" i="13"/>
  <c r="O276" i="13"/>
  <c r="N276" i="13"/>
  <c r="M276" i="13"/>
  <c r="L276" i="13"/>
  <c r="K276" i="13"/>
  <c r="D276" i="13"/>
  <c r="AB275" i="13"/>
  <c r="AA275" i="13"/>
  <c r="Z275" i="13"/>
  <c r="Y275" i="13"/>
  <c r="X275" i="13"/>
  <c r="W275" i="13"/>
  <c r="V275" i="13"/>
  <c r="U275" i="13"/>
  <c r="T275" i="13"/>
  <c r="S275" i="13"/>
  <c r="R275" i="13"/>
  <c r="Q275" i="13"/>
  <c r="P275" i="13"/>
  <c r="O275" i="13"/>
  <c r="N275" i="13"/>
  <c r="M275" i="13"/>
  <c r="L275" i="13"/>
  <c r="K275" i="13"/>
  <c r="D275" i="13"/>
  <c r="AB274" i="13"/>
  <c r="AA274" i="13"/>
  <c r="Z274" i="13"/>
  <c r="Y274" i="13"/>
  <c r="X274" i="13"/>
  <c r="W274" i="13"/>
  <c r="V274" i="13"/>
  <c r="U274" i="13"/>
  <c r="T274" i="13"/>
  <c r="S274" i="13"/>
  <c r="R274" i="13"/>
  <c r="Q274" i="13"/>
  <c r="P274" i="13"/>
  <c r="O274" i="13"/>
  <c r="N274" i="13"/>
  <c r="M274" i="13"/>
  <c r="L274" i="13"/>
  <c r="K274" i="13"/>
  <c r="D274" i="13"/>
  <c r="D273" i="13"/>
  <c r="AB272" i="13"/>
  <c r="AA272" i="13"/>
  <c r="Z272" i="13"/>
  <c r="Y272" i="13"/>
  <c r="X272" i="13"/>
  <c r="W272" i="13"/>
  <c r="V272" i="13"/>
  <c r="U272" i="13"/>
  <c r="T272" i="13"/>
  <c r="S272" i="13"/>
  <c r="R272" i="13"/>
  <c r="Q272" i="13"/>
  <c r="P272" i="13"/>
  <c r="O272" i="13"/>
  <c r="N272" i="13"/>
  <c r="M272" i="13"/>
  <c r="L272" i="13"/>
  <c r="K272" i="13"/>
  <c r="D272" i="13"/>
  <c r="AB271" i="13"/>
  <c r="AA271" i="13"/>
  <c r="Z271" i="13"/>
  <c r="Y271" i="13"/>
  <c r="X271" i="13"/>
  <c r="W271" i="13"/>
  <c r="V271" i="13"/>
  <c r="U271" i="13"/>
  <c r="T271" i="13"/>
  <c r="S271" i="13"/>
  <c r="R271" i="13"/>
  <c r="Q271" i="13"/>
  <c r="P271" i="13"/>
  <c r="O271" i="13"/>
  <c r="N271" i="13"/>
  <c r="M271" i="13"/>
  <c r="L271" i="13"/>
  <c r="K271" i="13"/>
  <c r="D271" i="13"/>
  <c r="AB270" i="13"/>
  <c r="AA270" i="13"/>
  <c r="Z270" i="13"/>
  <c r="Y270" i="13"/>
  <c r="X270" i="13"/>
  <c r="W270" i="13"/>
  <c r="V270" i="13"/>
  <c r="U270" i="13"/>
  <c r="T270" i="13"/>
  <c r="S270" i="13"/>
  <c r="R270" i="13"/>
  <c r="Q270" i="13"/>
  <c r="P270" i="13"/>
  <c r="O270" i="13"/>
  <c r="N270" i="13"/>
  <c r="M270" i="13"/>
  <c r="L270" i="13"/>
  <c r="K270" i="13"/>
  <c r="D270" i="13"/>
  <c r="AB269" i="13"/>
  <c r="AA269" i="13"/>
  <c r="Z269" i="13"/>
  <c r="Y269" i="13"/>
  <c r="X269" i="13"/>
  <c r="W269" i="13"/>
  <c r="V269" i="13"/>
  <c r="U269" i="13"/>
  <c r="T269" i="13"/>
  <c r="S269" i="13"/>
  <c r="R269" i="13"/>
  <c r="Q269" i="13"/>
  <c r="P269" i="13"/>
  <c r="O269" i="13"/>
  <c r="N269" i="13"/>
  <c r="M269" i="13"/>
  <c r="L269" i="13"/>
  <c r="K269" i="13"/>
  <c r="D269" i="13"/>
  <c r="AB268" i="13"/>
  <c r="AA268" i="13"/>
  <c r="Z268" i="13"/>
  <c r="Y268" i="13"/>
  <c r="X268" i="13"/>
  <c r="W268" i="13"/>
  <c r="V268" i="13"/>
  <c r="U268" i="13"/>
  <c r="T268" i="13"/>
  <c r="S268" i="13"/>
  <c r="R268" i="13"/>
  <c r="Q268" i="13"/>
  <c r="P268" i="13"/>
  <c r="O268" i="13"/>
  <c r="N268" i="13"/>
  <c r="M268" i="13"/>
  <c r="L268" i="13"/>
  <c r="K268" i="13"/>
  <c r="D268" i="13"/>
  <c r="AB267" i="13"/>
  <c r="AA267" i="13"/>
  <c r="Z267" i="13"/>
  <c r="Y267" i="13"/>
  <c r="X267" i="13"/>
  <c r="W267" i="13"/>
  <c r="V267" i="13"/>
  <c r="U267" i="13"/>
  <c r="T267" i="13"/>
  <c r="S267" i="13"/>
  <c r="R267" i="13"/>
  <c r="Q267" i="13"/>
  <c r="P267" i="13"/>
  <c r="O267" i="13"/>
  <c r="N267" i="13"/>
  <c r="M267" i="13"/>
  <c r="L267" i="13"/>
  <c r="K267" i="13"/>
  <c r="D267" i="13"/>
  <c r="AB266" i="13"/>
  <c r="AA266" i="13"/>
  <c r="Z266" i="13"/>
  <c r="Y266" i="13"/>
  <c r="X266" i="13"/>
  <c r="W266" i="13"/>
  <c r="V266" i="13"/>
  <c r="U266" i="13"/>
  <c r="T266" i="13"/>
  <c r="S266" i="13"/>
  <c r="R266" i="13"/>
  <c r="Q266" i="13"/>
  <c r="P266" i="13"/>
  <c r="O266" i="13"/>
  <c r="N266" i="13"/>
  <c r="M266" i="13"/>
  <c r="L266" i="13"/>
  <c r="K266" i="13"/>
  <c r="D266" i="13"/>
  <c r="AB265" i="13"/>
  <c r="AA265" i="13"/>
  <c r="Z265" i="13"/>
  <c r="Y265" i="13"/>
  <c r="X265" i="13"/>
  <c r="W265" i="13"/>
  <c r="V265" i="13"/>
  <c r="U265" i="13"/>
  <c r="T265" i="13"/>
  <c r="S265" i="13"/>
  <c r="R265" i="13"/>
  <c r="Q265" i="13"/>
  <c r="P265" i="13"/>
  <c r="O265" i="13"/>
  <c r="N265" i="13"/>
  <c r="M265" i="13"/>
  <c r="L265" i="13"/>
  <c r="K265" i="13"/>
  <c r="D265" i="13"/>
  <c r="AB264" i="13"/>
  <c r="AA264" i="13"/>
  <c r="Z264" i="13"/>
  <c r="Y264" i="13"/>
  <c r="X264" i="13"/>
  <c r="W264" i="13"/>
  <c r="V264" i="13"/>
  <c r="U264" i="13"/>
  <c r="T264" i="13"/>
  <c r="S264" i="13"/>
  <c r="R264" i="13"/>
  <c r="Q264" i="13"/>
  <c r="P264" i="13"/>
  <c r="O264" i="13"/>
  <c r="N264" i="13"/>
  <c r="M264" i="13"/>
  <c r="L264" i="13"/>
  <c r="K264" i="13"/>
  <c r="D264" i="13"/>
  <c r="AB263" i="13"/>
  <c r="AA263" i="13"/>
  <c r="Z263" i="13"/>
  <c r="Y263" i="13"/>
  <c r="X263" i="13"/>
  <c r="W263" i="13"/>
  <c r="V263" i="13"/>
  <c r="U263" i="13"/>
  <c r="T263" i="13"/>
  <c r="S263" i="13"/>
  <c r="R263" i="13"/>
  <c r="Q263" i="13"/>
  <c r="P263" i="13"/>
  <c r="O263" i="13"/>
  <c r="N263" i="13"/>
  <c r="M263" i="13"/>
  <c r="L263" i="13"/>
  <c r="K263" i="13"/>
  <c r="D263" i="13"/>
  <c r="AB262" i="13"/>
  <c r="AA262" i="13"/>
  <c r="Z262" i="13"/>
  <c r="Y262" i="13"/>
  <c r="X262" i="13"/>
  <c r="W262" i="13"/>
  <c r="V262" i="13"/>
  <c r="U262" i="13"/>
  <c r="T262" i="13"/>
  <c r="S262" i="13"/>
  <c r="R262" i="13"/>
  <c r="Q262" i="13"/>
  <c r="P262" i="13"/>
  <c r="O262" i="13"/>
  <c r="N262" i="13"/>
  <c r="M262" i="13"/>
  <c r="L262" i="13"/>
  <c r="K262" i="13"/>
  <c r="D262" i="13"/>
  <c r="AB261" i="13"/>
  <c r="AA261" i="13"/>
  <c r="Z261" i="13"/>
  <c r="Y261" i="13"/>
  <c r="X261" i="13"/>
  <c r="W261" i="13"/>
  <c r="V261" i="13"/>
  <c r="U261" i="13"/>
  <c r="T261" i="13"/>
  <c r="S261" i="13"/>
  <c r="R261" i="13"/>
  <c r="Q261" i="13"/>
  <c r="P261" i="13"/>
  <c r="O261" i="13"/>
  <c r="N261" i="13"/>
  <c r="M261" i="13"/>
  <c r="L261" i="13"/>
  <c r="K261" i="13"/>
  <c r="D261" i="13"/>
  <c r="AB260" i="13"/>
  <c r="AA260" i="13"/>
  <c r="Z260" i="13"/>
  <c r="Y260" i="13"/>
  <c r="X260" i="13"/>
  <c r="W260" i="13"/>
  <c r="V260" i="13"/>
  <c r="U260" i="13"/>
  <c r="T260" i="13"/>
  <c r="S260" i="13"/>
  <c r="R260" i="13"/>
  <c r="Q260" i="13"/>
  <c r="P260" i="13"/>
  <c r="O260" i="13"/>
  <c r="N260" i="13"/>
  <c r="M260" i="13"/>
  <c r="L260" i="13"/>
  <c r="K260" i="13"/>
  <c r="D260" i="13"/>
  <c r="AB259" i="13"/>
  <c r="AA259" i="13"/>
  <c r="Z259" i="13"/>
  <c r="Y259" i="13"/>
  <c r="X259" i="13"/>
  <c r="W259" i="13"/>
  <c r="V259" i="13"/>
  <c r="U259" i="13"/>
  <c r="T259" i="13"/>
  <c r="S259" i="13"/>
  <c r="R259" i="13"/>
  <c r="Q259" i="13"/>
  <c r="P259" i="13"/>
  <c r="O259" i="13"/>
  <c r="N259" i="13"/>
  <c r="M259" i="13"/>
  <c r="L259" i="13"/>
  <c r="K259" i="13"/>
  <c r="D259" i="13"/>
  <c r="AB258" i="13"/>
  <c r="AA258" i="13"/>
  <c r="Z258" i="13"/>
  <c r="Y258" i="13"/>
  <c r="X258" i="13"/>
  <c r="W258" i="13"/>
  <c r="V258" i="13"/>
  <c r="U258" i="13"/>
  <c r="T258" i="13"/>
  <c r="S258" i="13"/>
  <c r="R258" i="13"/>
  <c r="Q258" i="13"/>
  <c r="P258" i="13"/>
  <c r="O258" i="13"/>
  <c r="N258" i="13"/>
  <c r="M258" i="13"/>
  <c r="L258" i="13"/>
  <c r="K258" i="13"/>
  <c r="D258" i="13"/>
  <c r="AB257" i="13"/>
  <c r="AA257" i="13"/>
  <c r="Z257" i="13"/>
  <c r="Y257" i="13"/>
  <c r="X257" i="13"/>
  <c r="W257" i="13"/>
  <c r="V257" i="13"/>
  <c r="U257" i="13"/>
  <c r="T257" i="13"/>
  <c r="S257" i="13"/>
  <c r="R257" i="13"/>
  <c r="Q257" i="13"/>
  <c r="P257" i="13"/>
  <c r="O257" i="13"/>
  <c r="N257" i="13"/>
  <c r="M257" i="13"/>
  <c r="L257" i="13"/>
  <c r="K257" i="13"/>
  <c r="D257" i="13"/>
  <c r="AB256" i="13"/>
  <c r="AA256" i="13"/>
  <c r="Z256" i="13"/>
  <c r="Y256" i="13"/>
  <c r="X256" i="13"/>
  <c r="W256" i="13"/>
  <c r="V256" i="13"/>
  <c r="U256" i="13"/>
  <c r="T256" i="13"/>
  <c r="S256" i="13"/>
  <c r="R256" i="13"/>
  <c r="Q256" i="13"/>
  <c r="P256" i="13"/>
  <c r="O256" i="13"/>
  <c r="N256" i="13"/>
  <c r="M256" i="13"/>
  <c r="L256" i="13"/>
  <c r="K256" i="13"/>
  <c r="D256" i="13"/>
  <c r="AB255" i="13"/>
  <c r="AA255" i="13"/>
  <c r="Z255" i="13"/>
  <c r="Y255" i="13"/>
  <c r="X255" i="13"/>
  <c r="W255" i="13"/>
  <c r="V255" i="13"/>
  <c r="U255" i="13"/>
  <c r="T255" i="13"/>
  <c r="S255" i="13"/>
  <c r="R255" i="13"/>
  <c r="Q255" i="13"/>
  <c r="P255" i="13"/>
  <c r="O255" i="13"/>
  <c r="N255" i="13"/>
  <c r="M255" i="13"/>
  <c r="L255" i="13"/>
  <c r="K255" i="13"/>
  <c r="D255" i="13"/>
  <c r="D254" i="13"/>
  <c r="AB253" i="13"/>
  <c r="AA253" i="13"/>
  <c r="Z253" i="13"/>
  <c r="Y253" i="13"/>
  <c r="X253" i="13"/>
  <c r="W253" i="13"/>
  <c r="V253" i="13"/>
  <c r="U253" i="13"/>
  <c r="T253" i="13"/>
  <c r="S253" i="13"/>
  <c r="R253" i="13"/>
  <c r="Q253" i="13"/>
  <c r="P253" i="13"/>
  <c r="O253" i="13"/>
  <c r="N253" i="13"/>
  <c r="M253" i="13"/>
  <c r="L253" i="13"/>
  <c r="K253" i="13"/>
  <c r="D253" i="13"/>
  <c r="AB252" i="13"/>
  <c r="AA252" i="13"/>
  <c r="Z252" i="13"/>
  <c r="Y252" i="13"/>
  <c r="X252" i="13"/>
  <c r="W252" i="13"/>
  <c r="V252" i="13"/>
  <c r="U252" i="13"/>
  <c r="T252" i="13"/>
  <c r="S252" i="13"/>
  <c r="R252" i="13"/>
  <c r="Q252" i="13"/>
  <c r="P252" i="13"/>
  <c r="O252" i="13"/>
  <c r="N252" i="13"/>
  <c r="M252" i="13"/>
  <c r="L252" i="13"/>
  <c r="K252" i="13"/>
  <c r="D252" i="13"/>
  <c r="AB251" i="13"/>
  <c r="AA251" i="13"/>
  <c r="Z251" i="13"/>
  <c r="Y251" i="13"/>
  <c r="X251" i="13"/>
  <c r="W251" i="13"/>
  <c r="V251" i="13"/>
  <c r="U251" i="13"/>
  <c r="T251" i="13"/>
  <c r="S251" i="13"/>
  <c r="R251" i="13"/>
  <c r="Q251" i="13"/>
  <c r="P251" i="13"/>
  <c r="O251" i="13"/>
  <c r="N251" i="13"/>
  <c r="M251" i="13"/>
  <c r="L251" i="13"/>
  <c r="K251" i="13"/>
  <c r="D251" i="13"/>
  <c r="AB250" i="13"/>
  <c r="AA250" i="13"/>
  <c r="Z250" i="13"/>
  <c r="Y250" i="13"/>
  <c r="X250" i="13"/>
  <c r="W250" i="13"/>
  <c r="V250" i="13"/>
  <c r="U250" i="13"/>
  <c r="T250" i="13"/>
  <c r="S250" i="13"/>
  <c r="R250" i="13"/>
  <c r="Q250" i="13"/>
  <c r="P250" i="13"/>
  <c r="O250" i="13"/>
  <c r="N250" i="13"/>
  <c r="M250" i="13"/>
  <c r="L250" i="13"/>
  <c r="K250" i="13"/>
  <c r="D250" i="13"/>
  <c r="AB249" i="13"/>
  <c r="AA249" i="13"/>
  <c r="Z249" i="13"/>
  <c r="Y249" i="13"/>
  <c r="X249" i="13"/>
  <c r="W249" i="13"/>
  <c r="V249" i="13"/>
  <c r="U249" i="13"/>
  <c r="T249" i="13"/>
  <c r="S249" i="13"/>
  <c r="R249" i="13"/>
  <c r="Q249" i="13"/>
  <c r="P249" i="13"/>
  <c r="O249" i="13"/>
  <c r="N249" i="13"/>
  <c r="M249" i="13"/>
  <c r="L249" i="13"/>
  <c r="K249" i="13"/>
  <c r="D249" i="13"/>
  <c r="AB248" i="13"/>
  <c r="AA248" i="13"/>
  <c r="Z248" i="13"/>
  <c r="Y248" i="13"/>
  <c r="X248" i="13"/>
  <c r="W248" i="13"/>
  <c r="V248" i="13"/>
  <c r="U248" i="13"/>
  <c r="T248" i="13"/>
  <c r="S248" i="13"/>
  <c r="R248" i="13"/>
  <c r="Q248" i="13"/>
  <c r="P248" i="13"/>
  <c r="O248" i="13"/>
  <c r="N248" i="13"/>
  <c r="M248" i="13"/>
  <c r="L248" i="13"/>
  <c r="K248" i="13"/>
  <c r="D248" i="13"/>
  <c r="AB247" i="13"/>
  <c r="AA247" i="13"/>
  <c r="Z247" i="13"/>
  <c r="Y247" i="13"/>
  <c r="X247" i="13"/>
  <c r="W247" i="13"/>
  <c r="V247" i="13"/>
  <c r="U247" i="13"/>
  <c r="T247" i="13"/>
  <c r="S247" i="13"/>
  <c r="R247" i="13"/>
  <c r="Q247" i="13"/>
  <c r="P247" i="13"/>
  <c r="O247" i="13"/>
  <c r="N247" i="13"/>
  <c r="M247" i="13"/>
  <c r="L247" i="13"/>
  <c r="K247" i="13"/>
  <c r="D247" i="13"/>
  <c r="AB246" i="13"/>
  <c r="AA246" i="13"/>
  <c r="Z246" i="13"/>
  <c r="Y246" i="13"/>
  <c r="X246" i="13"/>
  <c r="W246" i="13"/>
  <c r="V246" i="13"/>
  <c r="U246" i="13"/>
  <c r="T246" i="13"/>
  <c r="S246" i="13"/>
  <c r="R246" i="13"/>
  <c r="Q246" i="13"/>
  <c r="P246" i="13"/>
  <c r="O246" i="13"/>
  <c r="N246" i="13"/>
  <c r="M246" i="13"/>
  <c r="L246" i="13"/>
  <c r="K246" i="13"/>
  <c r="D246" i="13"/>
  <c r="AB245" i="13"/>
  <c r="AA245" i="13"/>
  <c r="Z245" i="13"/>
  <c r="Y245" i="13"/>
  <c r="X245" i="13"/>
  <c r="W245" i="13"/>
  <c r="V245" i="13"/>
  <c r="U245" i="13"/>
  <c r="T245" i="13"/>
  <c r="S245" i="13"/>
  <c r="R245" i="13"/>
  <c r="Q245" i="13"/>
  <c r="P245" i="13"/>
  <c r="O245" i="13"/>
  <c r="N245" i="13"/>
  <c r="M245" i="13"/>
  <c r="L245" i="13"/>
  <c r="K245" i="13"/>
  <c r="D245" i="13"/>
  <c r="AB244" i="13"/>
  <c r="AA244" i="13"/>
  <c r="Z244" i="13"/>
  <c r="Y244" i="13"/>
  <c r="X244" i="13"/>
  <c r="W244" i="13"/>
  <c r="V244" i="13"/>
  <c r="U244" i="13"/>
  <c r="T244" i="13"/>
  <c r="S244" i="13"/>
  <c r="R244" i="13"/>
  <c r="Q244" i="13"/>
  <c r="P244" i="13"/>
  <c r="O244" i="13"/>
  <c r="N244" i="13"/>
  <c r="M244" i="13"/>
  <c r="L244" i="13"/>
  <c r="K244" i="13"/>
  <c r="D244" i="13"/>
  <c r="AB243" i="13"/>
  <c r="AA243" i="13"/>
  <c r="Z243" i="13"/>
  <c r="Y243" i="13"/>
  <c r="X243" i="13"/>
  <c r="W243" i="13"/>
  <c r="V243" i="13"/>
  <c r="U243" i="13"/>
  <c r="T243" i="13"/>
  <c r="S243" i="13"/>
  <c r="R243" i="13"/>
  <c r="Q243" i="13"/>
  <c r="P243" i="13"/>
  <c r="O243" i="13"/>
  <c r="N243" i="13"/>
  <c r="M243" i="13"/>
  <c r="L243" i="13"/>
  <c r="K243" i="13"/>
  <c r="D243" i="13"/>
  <c r="AB242" i="13"/>
  <c r="AA242" i="13"/>
  <c r="Z242" i="13"/>
  <c r="Y242" i="13"/>
  <c r="X242" i="13"/>
  <c r="W242" i="13"/>
  <c r="V242" i="13"/>
  <c r="U242" i="13"/>
  <c r="T242" i="13"/>
  <c r="S242" i="13"/>
  <c r="R242" i="13"/>
  <c r="Q242" i="13"/>
  <c r="P242" i="13"/>
  <c r="O242" i="13"/>
  <c r="N242" i="13"/>
  <c r="M242" i="13"/>
  <c r="L242" i="13"/>
  <c r="K242" i="13"/>
  <c r="D242" i="13"/>
  <c r="AB241" i="13"/>
  <c r="AA241" i="13"/>
  <c r="Z241" i="13"/>
  <c r="Y241" i="13"/>
  <c r="X241" i="13"/>
  <c r="W241" i="13"/>
  <c r="V241" i="13"/>
  <c r="U241" i="13"/>
  <c r="T241" i="13"/>
  <c r="S241" i="13"/>
  <c r="R241" i="13"/>
  <c r="Q241" i="13"/>
  <c r="P241" i="13"/>
  <c r="O241" i="13"/>
  <c r="N241" i="13"/>
  <c r="M241" i="13"/>
  <c r="L241" i="13"/>
  <c r="K241" i="13"/>
  <c r="D241" i="13"/>
  <c r="AB240" i="13"/>
  <c r="AA240" i="13"/>
  <c r="Z240" i="13"/>
  <c r="Y240" i="13"/>
  <c r="X240" i="13"/>
  <c r="W240" i="13"/>
  <c r="V240" i="13"/>
  <c r="U240" i="13"/>
  <c r="T240" i="13"/>
  <c r="S240" i="13"/>
  <c r="R240" i="13"/>
  <c r="Q240" i="13"/>
  <c r="P240" i="13"/>
  <c r="O240" i="13"/>
  <c r="N240" i="13"/>
  <c r="M240" i="13"/>
  <c r="L240" i="13"/>
  <c r="K240" i="13"/>
  <c r="D240" i="13"/>
  <c r="AB239" i="13"/>
  <c r="AA239" i="13"/>
  <c r="Z239" i="13"/>
  <c r="Y239" i="13"/>
  <c r="X239" i="13"/>
  <c r="W239" i="13"/>
  <c r="V239" i="13"/>
  <c r="U239" i="13"/>
  <c r="T239" i="13"/>
  <c r="S239" i="13"/>
  <c r="R239" i="13"/>
  <c r="Q239" i="13"/>
  <c r="P239" i="13"/>
  <c r="O239" i="13"/>
  <c r="N239" i="13"/>
  <c r="M239" i="13"/>
  <c r="L239" i="13"/>
  <c r="K239" i="13"/>
  <c r="D239" i="13"/>
  <c r="AB238" i="13"/>
  <c r="AA238" i="13"/>
  <c r="Z238" i="13"/>
  <c r="Y238" i="13"/>
  <c r="X238" i="13"/>
  <c r="W238" i="13"/>
  <c r="V238" i="13"/>
  <c r="U238" i="13"/>
  <c r="T238" i="13"/>
  <c r="S238" i="13"/>
  <c r="R238" i="13"/>
  <c r="Q238" i="13"/>
  <c r="P238" i="13"/>
  <c r="O238" i="13"/>
  <c r="N238" i="13"/>
  <c r="M238" i="13"/>
  <c r="L238" i="13"/>
  <c r="K238" i="13"/>
  <c r="D238" i="13"/>
  <c r="AB237" i="13"/>
  <c r="AA237" i="13"/>
  <c r="Z237" i="13"/>
  <c r="Y237" i="13"/>
  <c r="X237" i="13"/>
  <c r="W237" i="13"/>
  <c r="V237" i="13"/>
  <c r="U237" i="13"/>
  <c r="T237" i="13"/>
  <c r="S237" i="13"/>
  <c r="R237" i="13"/>
  <c r="Q237" i="13"/>
  <c r="P237" i="13"/>
  <c r="O237" i="13"/>
  <c r="N237" i="13"/>
  <c r="M237" i="13"/>
  <c r="L237" i="13"/>
  <c r="K237" i="13"/>
  <c r="D237" i="13"/>
  <c r="AB236" i="13"/>
  <c r="AA236" i="13"/>
  <c r="Z236" i="13"/>
  <c r="Y236" i="13"/>
  <c r="X236" i="13"/>
  <c r="W236" i="13"/>
  <c r="V236" i="13"/>
  <c r="U236" i="13"/>
  <c r="T236" i="13"/>
  <c r="S236" i="13"/>
  <c r="R236" i="13"/>
  <c r="Q236" i="13"/>
  <c r="P236" i="13"/>
  <c r="O236" i="13"/>
  <c r="N236" i="13"/>
  <c r="M236" i="13"/>
  <c r="L236" i="13"/>
  <c r="K236" i="13"/>
  <c r="D236" i="13"/>
  <c r="D235" i="13"/>
  <c r="AB234" i="13"/>
  <c r="AA234" i="13"/>
  <c r="Z234" i="13"/>
  <c r="Y234" i="13"/>
  <c r="X234" i="13"/>
  <c r="W234" i="13"/>
  <c r="V234" i="13"/>
  <c r="U234" i="13"/>
  <c r="T234" i="13"/>
  <c r="S234" i="13"/>
  <c r="R234" i="13"/>
  <c r="Q234" i="13"/>
  <c r="P234" i="13"/>
  <c r="O234" i="13"/>
  <c r="N234" i="13"/>
  <c r="M234" i="13"/>
  <c r="L234" i="13"/>
  <c r="K234" i="13"/>
  <c r="D234" i="13"/>
  <c r="AB233" i="13"/>
  <c r="AA233" i="13"/>
  <c r="Z233" i="13"/>
  <c r="Y233" i="13"/>
  <c r="X233" i="13"/>
  <c r="W233" i="13"/>
  <c r="V233" i="13"/>
  <c r="U233" i="13"/>
  <c r="T233" i="13"/>
  <c r="S233" i="13"/>
  <c r="R233" i="13"/>
  <c r="Q233" i="13"/>
  <c r="P233" i="13"/>
  <c r="O233" i="13"/>
  <c r="N233" i="13"/>
  <c r="M233" i="13"/>
  <c r="L233" i="13"/>
  <c r="K233" i="13"/>
  <c r="D233" i="13"/>
  <c r="AB232" i="13"/>
  <c r="AA232" i="13"/>
  <c r="Z232" i="13"/>
  <c r="Y232" i="13"/>
  <c r="X232" i="13"/>
  <c r="W232" i="13"/>
  <c r="V232" i="13"/>
  <c r="U232" i="13"/>
  <c r="T232" i="13"/>
  <c r="S232" i="13"/>
  <c r="R232" i="13"/>
  <c r="Q232" i="13"/>
  <c r="P232" i="13"/>
  <c r="O232" i="13"/>
  <c r="N232" i="13"/>
  <c r="M232" i="13"/>
  <c r="L232" i="13"/>
  <c r="K232" i="13"/>
  <c r="D232" i="13"/>
  <c r="AB231" i="13"/>
  <c r="AA231" i="13"/>
  <c r="Z231" i="13"/>
  <c r="Y231" i="13"/>
  <c r="X231" i="13"/>
  <c r="W231" i="13"/>
  <c r="V231" i="13"/>
  <c r="U231" i="13"/>
  <c r="T231" i="13"/>
  <c r="S231" i="13"/>
  <c r="R231" i="13"/>
  <c r="Q231" i="13"/>
  <c r="P231" i="13"/>
  <c r="O231" i="13"/>
  <c r="N231" i="13"/>
  <c r="M231" i="13"/>
  <c r="L231" i="13"/>
  <c r="K231" i="13"/>
  <c r="D231" i="13"/>
  <c r="AB230" i="13"/>
  <c r="AA230" i="13"/>
  <c r="Z230" i="13"/>
  <c r="Y230" i="13"/>
  <c r="X230" i="13"/>
  <c r="W230" i="13"/>
  <c r="V230" i="13"/>
  <c r="U230" i="13"/>
  <c r="T230" i="13"/>
  <c r="S230" i="13"/>
  <c r="R230" i="13"/>
  <c r="Q230" i="13"/>
  <c r="P230" i="13"/>
  <c r="O230" i="13"/>
  <c r="N230" i="13"/>
  <c r="M230" i="13"/>
  <c r="L230" i="13"/>
  <c r="K230" i="13"/>
  <c r="D230" i="13"/>
  <c r="AB229" i="13"/>
  <c r="AA229" i="13"/>
  <c r="Z229" i="13"/>
  <c r="Y229" i="13"/>
  <c r="X229" i="13"/>
  <c r="W229" i="13"/>
  <c r="V229" i="13"/>
  <c r="U229" i="13"/>
  <c r="T229" i="13"/>
  <c r="S229" i="13"/>
  <c r="R229" i="13"/>
  <c r="Q229" i="13"/>
  <c r="P229" i="13"/>
  <c r="O229" i="13"/>
  <c r="N229" i="13"/>
  <c r="M229" i="13"/>
  <c r="L229" i="13"/>
  <c r="K229" i="13"/>
  <c r="D229" i="13"/>
  <c r="AB228" i="13"/>
  <c r="AA228" i="13"/>
  <c r="Z228" i="13"/>
  <c r="Y228" i="13"/>
  <c r="X228" i="13"/>
  <c r="W228" i="13"/>
  <c r="V228" i="13"/>
  <c r="U228" i="13"/>
  <c r="T228" i="13"/>
  <c r="S228" i="13"/>
  <c r="R228" i="13"/>
  <c r="Q228" i="13"/>
  <c r="P228" i="13"/>
  <c r="O228" i="13"/>
  <c r="N228" i="13"/>
  <c r="M228" i="13"/>
  <c r="L228" i="13"/>
  <c r="K228" i="13"/>
  <c r="D228" i="13"/>
  <c r="AB227" i="13"/>
  <c r="AA227" i="13"/>
  <c r="Z227" i="13"/>
  <c r="Y227" i="13"/>
  <c r="X227" i="13"/>
  <c r="W227" i="13"/>
  <c r="V227" i="13"/>
  <c r="U227" i="13"/>
  <c r="T227" i="13"/>
  <c r="S227" i="13"/>
  <c r="R227" i="13"/>
  <c r="Q227" i="13"/>
  <c r="P227" i="13"/>
  <c r="O227" i="13"/>
  <c r="N227" i="13"/>
  <c r="M227" i="13"/>
  <c r="L227" i="13"/>
  <c r="K227" i="13"/>
  <c r="D227" i="13"/>
  <c r="AB226" i="13"/>
  <c r="AA226" i="13"/>
  <c r="Z226" i="13"/>
  <c r="Y226" i="13"/>
  <c r="X226" i="13"/>
  <c r="W226" i="13"/>
  <c r="V226" i="13"/>
  <c r="U226" i="13"/>
  <c r="T226" i="13"/>
  <c r="S226" i="13"/>
  <c r="R226" i="13"/>
  <c r="Q226" i="13"/>
  <c r="P226" i="13"/>
  <c r="O226" i="13"/>
  <c r="N226" i="13"/>
  <c r="M226" i="13"/>
  <c r="L226" i="13"/>
  <c r="K226" i="13"/>
  <c r="D226" i="13"/>
  <c r="AB225" i="13"/>
  <c r="AA225" i="13"/>
  <c r="Z225" i="13"/>
  <c r="Y225" i="13"/>
  <c r="X225" i="13"/>
  <c r="W225" i="13"/>
  <c r="V225" i="13"/>
  <c r="U225" i="13"/>
  <c r="T225" i="13"/>
  <c r="S225" i="13"/>
  <c r="R225" i="13"/>
  <c r="Q225" i="13"/>
  <c r="P225" i="13"/>
  <c r="O225" i="13"/>
  <c r="N225" i="13"/>
  <c r="M225" i="13"/>
  <c r="L225" i="13"/>
  <c r="K225" i="13"/>
  <c r="D225" i="13"/>
  <c r="AB224" i="13"/>
  <c r="AA224" i="13"/>
  <c r="Z224" i="13"/>
  <c r="Y224" i="13"/>
  <c r="X224" i="13"/>
  <c r="W224" i="13"/>
  <c r="V224" i="13"/>
  <c r="U224" i="13"/>
  <c r="T224" i="13"/>
  <c r="S224" i="13"/>
  <c r="R224" i="13"/>
  <c r="Q224" i="13"/>
  <c r="P224" i="13"/>
  <c r="O224" i="13"/>
  <c r="N224" i="13"/>
  <c r="M224" i="13"/>
  <c r="L224" i="13"/>
  <c r="K224" i="13"/>
  <c r="D224" i="13"/>
  <c r="AB223" i="13"/>
  <c r="AA223" i="13"/>
  <c r="Z223" i="13"/>
  <c r="Y223" i="13"/>
  <c r="X223" i="13"/>
  <c r="W223" i="13"/>
  <c r="V223" i="13"/>
  <c r="U223" i="13"/>
  <c r="T223" i="13"/>
  <c r="S223" i="13"/>
  <c r="R223" i="13"/>
  <c r="Q223" i="13"/>
  <c r="P223" i="13"/>
  <c r="O223" i="13"/>
  <c r="N223" i="13"/>
  <c r="M223" i="13"/>
  <c r="L223" i="13"/>
  <c r="K223" i="13"/>
  <c r="D223" i="13"/>
  <c r="AB222" i="13"/>
  <c r="AA222" i="13"/>
  <c r="Z222" i="13"/>
  <c r="Y222" i="13"/>
  <c r="X222" i="13"/>
  <c r="W222" i="13"/>
  <c r="V222" i="13"/>
  <c r="U222" i="13"/>
  <c r="T222" i="13"/>
  <c r="S222" i="13"/>
  <c r="R222" i="13"/>
  <c r="Q222" i="13"/>
  <c r="P222" i="13"/>
  <c r="O222" i="13"/>
  <c r="N222" i="13"/>
  <c r="M222" i="13"/>
  <c r="L222" i="13"/>
  <c r="K222" i="13"/>
  <c r="D222" i="13"/>
  <c r="AB221" i="13"/>
  <c r="AA221" i="13"/>
  <c r="Z221" i="13"/>
  <c r="Y221" i="13"/>
  <c r="X221" i="13"/>
  <c r="W221" i="13"/>
  <c r="V221" i="13"/>
  <c r="U221" i="13"/>
  <c r="T221" i="13"/>
  <c r="S221" i="13"/>
  <c r="R221" i="13"/>
  <c r="Q221" i="13"/>
  <c r="P221" i="13"/>
  <c r="O221" i="13"/>
  <c r="N221" i="13"/>
  <c r="M221" i="13"/>
  <c r="L221" i="13"/>
  <c r="K221" i="13"/>
  <c r="D221" i="13"/>
  <c r="AB220" i="13"/>
  <c r="AA220" i="13"/>
  <c r="Z220" i="13"/>
  <c r="Y220" i="13"/>
  <c r="X220" i="13"/>
  <c r="W220" i="13"/>
  <c r="V220" i="13"/>
  <c r="U220" i="13"/>
  <c r="T220" i="13"/>
  <c r="S220" i="13"/>
  <c r="R220" i="13"/>
  <c r="Q220" i="13"/>
  <c r="P220" i="13"/>
  <c r="O220" i="13"/>
  <c r="N220" i="13"/>
  <c r="M220" i="13"/>
  <c r="L220" i="13"/>
  <c r="K220" i="13"/>
  <c r="D220" i="13"/>
  <c r="AB219" i="13"/>
  <c r="AA219" i="13"/>
  <c r="Z219" i="13"/>
  <c r="Y219" i="13"/>
  <c r="X219" i="13"/>
  <c r="W219" i="13"/>
  <c r="V219" i="13"/>
  <c r="U219" i="13"/>
  <c r="T219" i="13"/>
  <c r="S219" i="13"/>
  <c r="R219" i="13"/>
  <c r="Q219" i="13"/>
  <c r="P219" i="13"/>
  <c r="O219" i="13"/>
  <c r="N219" i="13"/>
  <c r="M219" i="13"/>
  <c r="L219" i="13"/>
  <c r="K219" i="13"/>
  <c r="D219" i="13"/>
  <c r="AB218" i="13"/>
  <c r="AA218" i="13"/>
  <c r="Z218" i="13"/>
  <c r="Y218" i="13"/>
  <c r="X218" i="13"/>
  <c r="W218" i="13"/>
  <c r="V218" i="13"/>
  <c r="U218" i="13"/>
  <c r="T218" i="13"/>
  <c r="S218" i="13"/>
  <c r="R218" i="13"/>
  <c r="Q218" i="13"/>
  <c r="P218" i="13"/>
  <c r="O218" i="13"/>
  <c r="N218" i="13"/>
  <c r="M218" i="13"/>
  <c r="L218" i="13"/>
  <c r="K218" i="13"/>
  <c r="D218" i="13"/>
  <c r="AB217" i="13"/>
  <c r="AA217" i="13"/>
  <c r="Z217" i="13"/>
  <c r="Y217" i="13"/>
  <c r="X217" i="13"/>
  <c r="W217" i="13"/>
  <c r="V217" i="13"/>
  <c r="U217" i="13"/>
  <c r="T217" i="13"/>
  <c r="S217" i="13"/>
  <c r="R217" i="13"/>
  <c r="Q217" i="13"/>
  <c r="P217" i="13"/>
  <c r="O217" i="13"/>
  <c r="N217" i="13"/>
  <c r="M217" i="13"/>
  <c r="L217" i="13"/>
  <c r="K217" i="13"/>
  <c r="D217" i="13"/>
  <c r="D216" i="13"/>
  <c r="AB215" i="13"/>
  <c r="AA215" i="13"/>
  <c r="Z215" i="13"/>
  <c r="Y215" i="13"/>
  <c r="X215" i="13"/>
  <c r="W215" i="13"/>
  <c r="V215" i="13"/>
  <c r="U215" i="13"/>
  <c r="T215" i="13"/>
  <c r="S215" i="13"/>
  <c r="R215" i="13"/>
  <c r="Q215" i="13"/>
  <c r="P215" i="13"/>
  <c r="O215" i="13"/>
  <c r="N215" i="13"/>
  <c r="M215" i="13"/>
  <c r="L215" i="13"/>
  <c r="K215" i="13"/>
  <c r="D215" i="13"/>
  <c r="AB214" i="13"/>
  <c r="AA214" i="13"/>
  <c r="Z214" i="13"/>
  <c r="Y214" i="13"/>
  <c r="X214" i="13"/>
  <c r="W214" i="13"/>
  <c r="V214" i="13"/>
  <c r="U214" i="13"/>
  <c r="T214" i="13"/>
  <c r="S214" i="13"/>
  <c r="R214" i="13"/>
  <c r="Q214" i="13"/>
  <c r="P214" i="13"/>
  <c r="O214" i="13"/>
  <c r="N214" i="13"/>
  <c r="M214" i="13"/>
  <c r="L214" i="13"/>
  <c r="K214" i="13"/>
  <c r="D214" i="13"/>
  <c r="AB213" i="13"/>
  <c r="AA213" i="13"/>
  <c r="Z213" i="13"/>
  <c r="Y213" i="13"/>
  <c r="X213" i="13"/>
  <c r="W213" i="13"/>
  <c r="V213" i="13"/>
  <c r="U213" i="13"/>
  <c r="T213" i="13"/>
  <c r="S213" i="13"/>
  <c r="R213" i="13"/>
  <c r="Q213" i="13"/>
  <c r="P213" i="13"/>
  <c r="O213" i="13"/>
  <c r="N213" i="13"/>
  <c r="M213" i="13"/>
  <c r="L213" i="13"/>
  <c r="K213" i="13"/>
  <c r="D213" i="13"/>
  <c r="AB212" i="13"/>
  <c r="AA212" i="13"/>
  <c r="Z212" i="13"/>
  <c r="Y212" i="13"/>
  <c r="X212" i="13"/>
  <c r="W212" i="13"/>
  <c r="V212" i="13"/>
  <c r="U212" i="13"/>
  <c r="T212" i="13"/>
  <c r="S212" i="13"/>
  <c r="R212" i="13"/>
  <c r="Q212" i="13"/>
  <c r="P212" i="13"/>
  <c r="O212" i="13"/>
  <c r="N212" i="13"/>
  <c r="M212" i="13"/>
  <c r="L212" i="13"/>
  <c r="K212" i="13"/>
  <c r="D212" i="13"/>
  <c r="AB211" i="13"/>
  <c r="AA211" i="13"/>
  <c r="Z211" i="13"/>
  <c r="Y211" i="13"/>
  <c r="X211" i="13"/>
  <c r="W211" i="13"/>
  <c r="V211" i="13"/>
  <c r="U211" i="13"/>
  <c r="T211" i="13"/>
  <c r="S211" i="13"/>
  <c r="R211" i="13"/>
  <c r="Q211" i="13"/>
  <c r="P211" i="13"/>
  <c r="O211" i="13"/>
  <c r="N211" i="13"/>
  <c r="M211" i="13"/>
  <c r="L211" i="13"/>
  <c r="K211" i="13"/>
  <c r="D211" i="13"/>
  <c r="AB210" i="13"/>
  <c r="AA210" i="13"/>
  <c r="Z210" i="13"/>
  <c r="Y210" i="13"/>
  <c r="X210" i="13"/>
  <c r="W210" i="13"/>
  <c r="V210" i="13"/>
  <c r="U210" i="13"/>
  <c r="T210" i="13"/>
  <c r="S210" i="13"/>
  <c r="R210" i="13"/>
  <c r="Q210" i="13"/>
  <c r="P210" i="13"/>
  <c r="O210" i="13"/>
  <c r="N210" i="13"/>
  <c r="M210" i="13"/>
  <c r="L210" i="13"/>
  <c r="K210" i="13"/>
  <c r="D210" i="13"/>
  <c r="AB209" i="13"/>
  <c r="AA209" i="13"/>
  <c r="Z209" i="13"/>
  <c r="Y209" i="13"/>
  <c r="X209" i="13"/>
  <c r="W209" i="13"/>
  <c r="V209" i="13"/>
  <c r="U209" i="13"/>
  <c r="T209" i="13"/>
  <c r="S209" i="13"/>
  <c r="R209" i="13"/>
  <c r="Q209" i="13"/>
  <c r="P209" i="13"/>
  <c r="O209" i="13"/>
  <c r="N209" i="13"/>
  <c r="M209" i="13"/>
  <c r="L209" i="13"/>
  <c r="K209" i="13"/>
  <c r="D209" i="13"/>
  <c r="AB208" i="13"/>
  <c r="AA208" i="13"/>
  <c r="Z208" i="13"/>
  <c r="Y208" i="13"/>
  <c r="X208" i="13"/>
  <c r="W208" i="13"/>
  <c r="V208" i="13"/>
  <c r="U208" i="13"/>
  <c r="T208" i="13"/>
  <c r="S208" i="13"/>
  <c r="R208" i="13"/>
  <c r="Q208" i="13"/>
  <c r="P208" i="13"/>
  <c r="O208" i="13"/>
  <c r="N208" i="13"/>
  <c r="M208" i="13"/>
  <c r="L208" i="13"/>
  <c r="K208" i="13"/>
  <c r="D208" i="13"/>
  <c r="AB207" i="13"/>
  <c r="AA207" i="13"/>
  <c r="Z207" i="13"/>
  <c r="Y207" i="13"/>
  <c r="X207" i="13"/>
  <c r="W207" i="13"/>
  <c r="V207" i="13"/>
  <c r="U207" i="13"/>
  <c r="T207" i="13"/>
  <c r="S207" i="13"/>
  <c r="R207" i="13"/>
  <c r="Q207" i="13"/>
  <c r="P207" i="13"/>
  <c r="O207" i="13"/>
  <c r="N207" i="13"/>
  <c r="M207" i="13"/>
  <c r="L207" i="13"/>
  <c r="K207" i="13"/>
  <c r="D207" i="13"/>
  <c r="AB206" i="13"/>
  <c r="AA206" i="13"/>
  <c r="Z206" i="13"/>
  <c r="Y206" i="13"/>
  <c r="X206" i="13"/>
  <c r="W206" i="13"/>
  <c r="V206" i="13"/>
  <c r="U206" i="13"/>
  <c r="T206" i="13"/>
  <c r="S206" i="13"/>
  <c r="R206" i="13"/>
  <c r="Q206" i="13"/>
  <c r="P206" i="13"/>
  <c r="O206" i="13"/>
  <c r="N206" i="13"/>
  <c r="M206" i="13"/>
  <c r="L206" i="13"/>
  <c r="K206" i="13"/>
  <c r="D206" i="13"/>
  <c r="AB205" i="13"/>
  <c r="AA205" i="13"/>
  <c r="Z205" i="13"/>
  <c r="Y205" i="13"/>
  <c r="X205" i="13"/>
  <c r="W205" i="13"/>
  <c r="V205" i="13"/>
  <c r="U205" i="13"/>
  <c r="T205" i="13"/>
  <c r="S205" i="13"/>
  <c r="R205" i="13"/>
  <c r="Q205" i="13"/>
  <c r="P205" i="13"/>
  <c r="O205" i="13"/>
  <c r="N205" i="13"/>
  <c r="M205" i="13"/>
  <c r="L205" i="13"/>
  <c r="K205" i="13"/>
  <c r="D205" i="13"/>
  <c r="AB204" i="13"/>
  <c r="AA204" i="13"/>
  <c r="Z204" i="13"/>
  <c r="Y204" i="13"/>
  <c r="X204" i="13"/>
  <c r="W204" i="13"/>
  <c r="V204" i="13"/>
  <c r="U204" i="13"/>
  <c r="T204" i="13"/>
  <c r="S204" i="13"/>
  <c r="R204" i="13"/>
  <c r="Q204" i="13"/>
  <c r="P204" i="13"/>
  <c r="O204" i="13"/>
  <c r="N204" i="13"/>
  <c r="M204" i="13"/>
  <c r="L204" i="13"/>
  <c r="K204" i="13"/>
  <c r="D204" i="13"/>
  <c r="AB203" i="13"/>
  <c r="AA203" i="13"/>
  <c r="Z203" i="13"/>
  <c r="Y203" i="13"/>
  <c r="X203" i="13"/>
  <c r="W203" i="13"/>
  <c r="V203" i="13"/>
  <c r="U203" i="13"/>
  <c r="T203" i="13"/>
  <c r="S203" i="13"/>
  <c r="R203" i="13"/>
  <c r="Q203" i="13"/>
  <c r="P203" i="13"/>
  <c r="O203" i="13"/>
  <c r="N203" i="13"/>
  <c r="M203" i="13"/>
  <c r="L203" i="13"/>
  <c r="K203" i="13"/>
  <c r="D203" i="13"/>
  <c r="AB202" i="13"/>
  <c r="AA202" i="13"/>
  <c r="Z202" i="13"/>
  <c r="Y202" i="13"/>
  <c r="X202" i="13"/>
  <c r="W202" i="13"/>
  <c r="V202" i="13"/>
  <c r="U202" i="13"/>
  <c r="T202" i="13"/>
  <c r="S202" i="13"/>
  <c r="R202" i="13"/>
  <c r="Q202" i="13"/>
  <c r="P202" i="13"/>
  <c r="O202" i="13"/>
  <c r="N202" i="13"/>
  <c r="M202" i="13"/>
  <c r="L202" i="13"/>
  <c r="K202" i="13"/>
  <c r="D202" i="13"/>
  <c r="AB201" i="13"/>
  <c r="AA201" i="13"/>
  <c r="Z201" i="13"/>
  <c r="Y201" i="13"/>
  <c r="X201" i="13"/>
  <c r="W201" i="13"/>
  <c r="V201" i="13"/>
  <c r="U201" i="13"/>
  <c r="T201" i="13"/>
  <c r="S201" i="13"/>
  <c r="R201" i="13"/>
  <c r="Q201" i="13"/>
  <c r="P201" i="13"/>
  <c r="O201" i="13"/>
  <c r="N201" i="13"/>
  <c r="M201" i="13"/>
  <c r="L201" i="13"/>
  <c r="K201" i="13"/>
  <c r="D201" i="13"/>
  <c r="AB200" i="13"/>
  <c r="AA200" i="13"/>
  <c r="Z200" i="13"/>
  <c r="Y200" i="13"/>
  <c r="X200" i="13"/>
  <c r="W200" i="13"/>
  <c r="V200" i="13"/>
  <c r="U200" i="13"/>
  <c r="T200" i="13"/>
  <c r="S200" i="13"/>
  <c r="R200" i="13"/>
  <c r="Q200" i="13"/>
  <c r="P200" i="13"/>
  <c r="O200" i="13"/>
  <c r="N200" i="13"/>
  <c r="M200" i="13"/>
  <c r="L200" i="13"/>
  <c r="K200" i="13"/>
  <c r="D200" i="13"/>
  <c r="AB199" i="13"/>
  <c r="AA199" i="13"/>
  <c r="Z199" i="13"/>
  <c r="Y199" i="13"/>
  <c r="X199" i="13"/>
  <c r="W199" i="13"/>
  <c r="V199" i="13"/>
  <c r="U199" i="13"/>
  <c r="T199" i="13"/>
  <c r="S199" i="13"/>
  <c r="R199" i="13"/>
  <c r="Q199" i="13"/>
  <c r="P199" i="13"/>
  <c r="O199" i="13"/>
  <c r="N199" i="13"/>
  <c r="M199" i="13"/>
  <c r="L199" i="13"/>
  <c r="K199" i="13"/>
  <c r="D199" i="13"/>
  <c r="AB198" i="13"/>
  <c r="AA198" i="13"/>
  <c r="Z198" i="13"/>
  <c r="Y198" i="13"/>
  <c r="X198" i="13"/>
  <c r="W198" i="13"/>
  <c r="V198" i="13"/>
  <c r="U198" i="13"/>
  <c r="T198" i="13"/>
  <c r="S198" i="13"/>
  <c r="R198" i="13"/>
  <c r="Q198" i="13"/>
  <c r="P198" i="13"/>
  <c r="O198" i="13"/>
  <c r="N198" i="13"/>
  <c r="M198" i="13"/>
  <c r="L198" i="13"/>
  <c r="K198" i="13"/>
  <c r="D198" i="13"/>
  <c r="D197" i="13"/>
  <c r="AB196" i="13"/>
  <c r="AA196" i="13"/>
  <c r="Z196" i="13"/>
  <c r="Y196" i="13"/>
  <c r="X196" i="13"/>
  <c r="W196" i="13"/>
  <c r="V196" i="13"/>
  <c r="U196" i="13"/>
  <c r="T196" i="13"/>
  <c r="S196" i="13"/>
  <c r="R196" i="13"/>
  <c r="Q196" i="13"/>
  <c r="P196" i="13"/>
  <c r="O196" i="13"/>
  <c r="N196" i="13"/>
  <c r="M196" i="13"/>
  <c r="L196" i="13"/>
  <c r="K196" i="13"/>
  <c r="D196" i="13"/>
  <c r="AB195" i="13"/>
  <c r="AA195" i="13"/>
  <c r="Z195" i="13"/>
  <c r="Y195" i="13"/>
  <c r="X195" i="13"/>
  <c r="W195" i="13"/>
  <c r="V195" i="13"/>
  <c r="U195" i="13"/>
  <c r="T195" i="13"/>
  <c r="S195" i="13"/>
  <c r="R195" i="13"/>
  <c r="Q195" i="13"/>
  <c r="P195" i="13"/>
  <c r="O195" i="13"/>
  <c r="N195" i="13"/>
  <c r="M195" i="13"/>
  <c r="L195" i="13"/>
  <c r="K195" i="13"/>
  <c r="D195" i="13"/>
  <c r="AB194" i="13"/>
  <c r="AA194" i="13"/>
  <c r="Z194" i="13"/>
  <c r="Y194" i="13"/>
  <c r="X194" i="13"/>
  <c r="W194" i="13"/>
  <c r="V194" i="13"/>
  <c r="U194" i="13"/>
  <c r="T194" i="13"/>
  <c r="S194" i="13"/>
  <c r="R194" i="13"/>
  <c r="Q194" i="13"/>
  <c r="P194" i="13"/>
  <c r="O194" i="13"/>
  <c r="N194" i="13"/>
  <c r="M194" i="13"/>
  <c r="L194" i="13"/>
  <c r="K194" i="13"/>
  <c r="D194" i="13"/>
  <c r="AB193" i="13"/>
  <c r="AA193" i="13"/>
  <c r="Z193" i="13"/>
  <c r="Y193" i="13"/>
  <c r="X193" i="13"/>
  <c r="W193" i="13"/>
  <c r="V193" i="13"/>
  <c r="U193" i="13"/>
  <c r="T193" i="13"/>
  <c r="S193" i="13"/>
  <c r="R193" i="13"/>
  <c r="Q193" i="13"/>
  <c r="P193" i="13"/>
  <c r="O193" i="13"/>
  <c r="N193" i="13"/>
  <c r="M193" i="13"/>
  <c r="L193" i="13"/>
  <c r="K193" i="13"/>
  <c r="D193" i="13"/>
  <c r="AB192" i="13"/>
  <c r="AA192" i="13"/>
  <c r="Z192" i="13"/>
  <c r="Y192" i="13"/>
  <c r="X192" i="13"/>
  <c r="W192" i="13"/>
  <c r="V192" i="13"/>
  <c r="U192" i="13"/>
  <c r="T192" i="13"/>
  <c r="S192" i="13"/>
  <c r="R192" i="13"/>
  <c r="Q192" i="13"/>
  <c r="P192" i="13"/>
  <c r="O192" i="13"/>
  <c r="N192" i="13"/>
  <c r="M192" i="13"/>
  <c r="L192" i="13"/>
  <c r="K192" i="13"/>
  <c r="D192" i="13"/>
  <c r="AB191" i="13"/>
  <c r="AA191" i="13"/>
  <c r="Z191" i="13"/>
  <c r="Y191" i="13"/>
  <c r="X191" i="13"/>
  <c r="W191" i="13"/>
  <c r="V191" i="13"/>
  <c r="U191" i="13"/>
  <c r="T191" i="13"/>
  <c r="S191" i="13"/>
  <c r="R191" i="13"/>
  <c r="Q191" i="13"/>
  <c r="P191" i="13"/>
  <c r="O191" i="13"/>
  <c r="N191" i="13"/>
  <c r="M191" i="13"/>
  <c r="L191" i="13"/>
  <c r="K191" i="13"/>
  <c r="D191" i="13"/>
  <c r="AB190" i="13"/>
  <c r="AA190" i="13"/>
  <c r="Z190" i="13"/>
  <c r="Y190" i="13"/>
  <c r="X190" i="13"/>
  <c r="W190" i="13"/>
  <c r="V190" i="13"/>
  <c r="U190" i="13"/>
  <c r="T190" i="13"/>
  <c r="S190" i="13"/>
  <c r="R190" i="13"/>
  <c r="Q190" i="13"/>
  <c r="P190" i="13"/>
  <c r="O190" i="13"/>
  <c r="N190" i="13"/>
  <c r="M190" i="13"/>
  <c r="L190" i="13"/>
  <c r="K190" i="13"/>
  <c r="D190" i="13"/>
  <c r="AB189" i="13"/>
  <c r="AA189" i="13"/>
  <c r="Z189" i="13"/>
  <c r="Y189" i="13"/>
  <c r="X189" i="13"/>
  <c r="W189" i="13"/>
  <c r="V189" i="13"/>
  <c r="U189" i="13"/>
  <c r="T189" i="13"/>
  <c r="S189" i="13"/>
  <c r="R189" i="13"/>
  <c r="Q189" i="13"/>
  <c r="P189" i="13"/>
  <c r="O189" i="13"/>
  <c r="N189" i="13"/>
  <c r="M189" i="13"/>
  <c r="L189" i="13"/>
  <c r="K189" i="13"/>
  <c r="D189" i="13"/>
  <c r="AB188" i="13"/>
  <c r="AA188" i="13"/>
  <c r="Z188" i="13"/>
  <c r="Y188" i="13"/>
  <c r="X188" i="13"/>
  <c r="W188" i="13"/>
  <c r="V188" i="13"/>
  <c r="U188" i="13"/>
  <c r="T188" i="13"/>
  <c r="S188" i="13"/>
  <c r="R188" i="13"/>
  <c r="Q188" i="13"/>
  <c r="P188" i="13"/>
  <c r="O188" i="13"/>
  <c r="N188" i="13"/>
  <c r="M188" i="13"/>
  <c r="L188" i="13"/>
  <c r="K188" i="13"/>
  <c r="D188" i="13"/>
  <c r="AB187" i="13"/>
  <c r="AA187" i="13"/>
  <c r="Z187" i="13"/>
  <c r="Y187" i="13"/>
  <c r="X187" i="13"/>
  <c r="W187" i="13"/>
  <c r="V187" i="13"/>
  <c r="U187" i="13"/>
  <c r="T187" i="13"/>
  <c r="S187" i="13"/>
  <c r="R187" i="13"/>
  <c r="Q187" i="13"/>
  <c r="P187" i="13"/>
  <c r="O187" i="13"/>
  <c r="N187" i="13"/>
  <c r="M187" i="13"/>
  <c r="L187" i="13"/>
  <c r="K187" i="13"/>
  <c r="D187" i="13"/>
  <c r="AB186" i="13"/>
  <c r="AA186" i="13"/>
  <c r="Z186" i="13"/>
  <c r="Y186" i="13"/>
  <c r="X186" i="13"/>
  <c r="W186" i="13"/>
  <c r="V186" i="13"/>
  <c r="U186" i="13"/>
  <c r="T186" i="13"/>
  <c r="S186" i="13"/>
  <c r="R186" i="13"/>
  <c r="Q186" i="13"/>
  <c r="P186" i="13"/>
  <c r="O186" i="13"/>
  <c r="N186" i="13"/>
  <c r="M186" i="13"/>
  <c r="L186" i="13"/>
  <c r="K186" i="13"/>
  <c r="D186" i="13"/>
  <c r="AB185" i="13"/>
  <c r="AA185" i="13"/>
  <c r="Z185" i="13"/>
  <c r="Y185" i="13"/>
  <c r="X185" i="13"/>
  <c r="W185" i="13"/>
  <c r="V185" i="13"/>
  <c r="U185" i="13"/>
  <c r="T185" i="13"/>
  <c r="S185" i="13"/>
  <c r="R185" i="13"/>
  <c r="Q185" i="13"/>
  <c r="P185" i="13"/>
  <c r="O185" i="13"/>
  <c r="N185" i="13"/>
  <c r="M185" i="13"/>
  <c r="L185" i="13"/>
  <c r="K185" i="13"/>
  <c r="D185" i="13"/>
  <c r="AB184" i="13"/>
  <c r="AA184" i="13"/>
  <c r="Z184" i="13"/>
  <c r="Y184" i="13"/>
  <c r="X184" i="13"/>
  <c r="W184" i="13"/>
  <c r="V184" i="13"/>
  <c r="U184" i="13"/>
  <c r="T184" i="13"/>
  <c r="S184" i="13"/>
  <c r="R184" i="13"/>
  <c r="Q184" i="13"/>
  <c r="P184" i="13"/>
  <c r="O184" i="13"/>
  <c r="N184" i="13"/>
  <c r="M184" i="13"/>
  <c r="L184" i="13"/>
  <c r="K184" i="13"/>
  <c r="D184" i="13"/>
  <c r="AB183" i="13"/>
  <c r="AA183" i="13"/>
  <c r="Z183" i="13"/>
  <c r="Y183" i="13"/>
  <c r="X183" i="13"/>
  <c r="W183" i="13"/>
  <c r="V183" i="13"/>
  <c r="U183" i="13"/>
  <c r="T183" i="13"/>
  <c r="S183" i="13"/>
  <c r="R183" i="13"/>
  <c r="Q183" i="13"/>
  <c r="P183" i="13"/>
  <c r="O183" i="13"/>
  <c r="N183" i="13"/>
  <c r="M183" i="13"/>
  <c r="L183" i="13"/>
  <c r="K183" i="13"/>
  <c r="D183" i="13"/>
  <c r="AB182" i="13"/>
  <c r="AA182" i="13"/>
  <c r="Z182" i="13"/>
  <c r="Y182" i="13"/>
  <c r="X182" i="13"/>
  <c r="W182" i="13"/>
  <c r="V182" i="13"/>
  <c r="U182" i="13"/>
  <c r="T182" i="13"/>
  <c r="S182" i="13"/>
  <c r="R182" i="13"/>
  <c r="Q182" i="13"/>
  <c r="P182" i="13"/>
  <c r="O182" i="13"/>
  <c r="N182" i="13"/>
  <c r="M182" i="13"/>
  <c r="L182" i="13"/>
  <c r="K182" i="13"/>
  <c r="D182" i="13"/>
  <c r="AB181" i="13"/>
  <c r="AA181" i="13"/>
  <c r="Z181" i="13"/>
  <c r="Y181" i="13"/>
  <c r="X181" i="13"/>
  <c r="W181" i="13"/>
  <c r="V181" i="13"/>
  <c r="U181" i="13"/>
  <c r="T181" i="13"/>
  <c r="S181" i="13"/>
  <c r="R181" i="13"/>
  <c r="Q181" i="13"/>
  <c r="P181" i="13"/>
  <c r="O181" i="13"/>
  <c r="N181" i="13"/>
  <c r="M181" i="13"/>
  <c r="L181" i="13"/>
  <c r="K181" i="13"/>
  <c r="D181" i="13"/>
  <c r="AB180" i="13"/>
  <c r="AA180" i="13"/>
  <c r="Z180" i="13"/>
  <c r="Y180" i="13"/>
  <c r="X180" i="13"/>
  <c r="W180" i="13"/>
  <c r="V180" i="13"/>
  <c r="U180" i="13"/>
  <c r="T180" i="13"/>
  <c r="S180" i="13"/>
  <c r="R180" i="13"/>
  <c r="Q180" i="13"/>
  <c r="P180" i="13"/>
  <c r="O180" i="13"/>
  <c r="N180" i="13"/>
  <c r="M180" i="13"/>
  <c r="L180" i="13"/>
  <c r="K180" i="13"/>
  <c r="D180" i="13"/>
  <c r="AB179" i="13"/>
  <c r="AA179" i="13"/>
  <c r="Z179" i="13"/>
  <c r="Y179" i="13"/>
  <c r="X179" i="13"/>
  <c r="W179" i="13"/>
  <c r="V179" i="13"/>
  <c r="U179" i="13"/>
  <c r="T179" i="13"/>
  <c r="S179" i="13"/>
  <c r="R179" i="13"/>
  <c r="Q179" i="13"/>
  <c r="P179" i="13"/>
  <c r="O179" i="13"/>
  <c r="N179" i="13"/>
  <c r="M179" i="13"/>
  <c r="L179" i="13"/>
  <c r="K179" i="13"/>
  <c r="D179" i="13"/>
  <c r="D178" i="13"/>
  <c r="U177" i="13"/>
  <c r="T177" i="13"/>
  <c r="S177" i="13"/>
  <c r="R177" i="13"/>
  <c r="Q177" i="13"/>
  <c r="P177" i="13"/>
  <c r="O177" i="13"/>
  <c r="N177" i="13"/>
  <c r="M177" i="13"/>
  <c r="L177" i="13"/>
  <c r="K177" i="13"/>
  <c r="D177" i="13"/>
  <c r="U176" i="13"/>
  <c r="T176" i="13"/>
  <c r="S176" i="13"/>
  <c r="R176" i="13"/>
  <c r="Q176" i="13"/>
  <c r="P176" i="13"/>
  <c r="O176" i="13"/>
  <c r="N176" i="13"/>
  <c r="M176" i="13"/>
  <c r="L176" i="13"/>
  <c r="K176" i="13"/>
  <c r="D176" i="13"/>
  <c r="U175" i="13"/>
  <c r="T175" i="13"/>
  <c r="S175" i="13"/>
  <c r="R175" i="13"/>
  <c r="Q175" i="13"/>
  <c r="P175" i="13"/>
  <c r="O175" i="13"/>
  <c r="N175" i="13"/>
  <c r="M175" i="13"/>
  <c r="L175" i="13"/>
  <c r="K175" i="13"/>
  <c r="D175" i="13"/>
  <c r="U174" i="13"/>
  <c r="T174" i="13"/>
  <c r="S174" i="13"/>
  <c r="R174" i="13"/>
  <c r="Q174" i="13"/>
  <c r="P174" i="13"/>
  <c r="O174" i="13"/>
  <c r="N174" i="13"/>
  <c r="M174" i="13"/>
  <c r="L174" i="13"/>
  <c r="K174" i="13"/>
  <c r="D174" i="13"/>
  <c r="U173" i="13"/>
  <c r="T173" i="13"/>
  <c r="S173" i="13"/>
  <c r="R173" i="13"/>
  <c r="Q173" i="13"/>
  <c r="P173" i="13"/>
  <c r="O173" i="13"/>
  <c r="N173" i="13"/>
  <c r="M173" i="13"/>
  <c r="L173" i="13"/>
  <c r="K173" i="13"/>
  <c r="D173" i="13"/>
  <c r="U172" i="13"/>
  <c r="T172" i="13"/>
  <c r="S172" i="13"/>
  <c r="R172" i="13"/>
  <c r="Q172" i="13"/>
  <c r="P172" i="13"/>
  <c r="O172" i="13"/>
  <c r="N172" i="13"/>
  <c r="M172" i="13"/>
  <c r="L172" i="13"/>
  <c r="K172" i="13"/>
  <c r="D172" i="13"/>
  <c r="U171" i="13"/>
  <c r="T171" i="13"/>
  <c r="S171" i="13"/>
  <c r="R171" i="13"/>
  <c r="Q171" i="13"/>
  <c r="P171" i="13"/>
  <c r="O171" i="13"/>
  <c r="N171" i="13"/>
  <c r="M171" i="13"/>
  <c r="L171" i="13"/>
  <c r="K171" i="13"/>
  <c r="D171" i="13"/>
  <c r="U170" i="13"/>
  <c r="T170" i="13"/>
  <c r="S170" i="13"/>
  <c r="R170" i="13"/>
  <c r="Q170" i="13"/>
  <c r="P170" i="13"/>
  <c r="O170" i="13"/>
  <c r="N170" i="13"/>
  <c r="M170" i="13"/>
  <c r="L170" i="13"/>
  <c r="K170" i="13"/>
  <c r="D170" i="13"/>
  <c r="U169" i="13"/>
  <c r="T169" i="13"/>
  <c r="S169" i="13"/>
  <c r="R169" i="13"/>
  <c r="Q169" i="13"/>
  <c r="P169" i="13"/>
  <c r="O169" i="13"/>
  <c r="N169" i="13"/>
  <c r="M169" i="13"/>
  <c r="L169" i="13"/>
  <c r="K169" i="13"/>
  <c r="D169" i="13"/>
  <c r="U168" i="13"/>
  <c r="T168" i="13"/>
  <c r="S168" i="13"/>
  <c r="R168" i="13"/>
  <c r="Q168" i="13"/>
  <c r="P168" i="13"/>
  <c r="O168" i="13"/>
  <c r="N168" i="13"/>
  <c r="M168" i="13"/>
  <c r="L168" i="13"/>
  <c r="K168" i="13"/>
  <c r="D168" i="13"/>
  <c r="U167" i="13"/>
  <c r="T167" i="13"/>
  <c r="S167" i="13"/>
  <c r="R167" i="13"/>
  <c r="Q167" i="13"/>
  <c r="P167" i="13"/>
  <c r="O167" i="13"/>
  <c r="N167" i="13"/>
  <c r="M167" i="13"/>
  <c r="L167" i="13"/>
  <c r="K167" i="13"/>
  <c r="D167" i="13"/>
  <c r="U166" i="13"/>
  <c r="T166" i="13"/>
  <c r="S166" i="13"/>
  <c r="R166" i="13"/>
  <c r="Q166" i="13"/>
  <c r="P166" i="13"/>
  <c r="O166" i="13"/>
  <c r="N166" i="13"/>
  <c r="M166" i="13"/>
  <c r="L166" i="13"/>
  <c r="K166" i="13"/>
  <c r="D166" i="13"/>
  <c r="U165" i="13"/>
  <c r="T165" i="13"/>
  <c r="S165" i="13"/>
  <c r="R165" i="13"/>
  <c r="Q165" i="13"/>
  <c r="P165" i="13"/>
  <c r="O165" i="13"/>
  <c r="N165" i="13"/>
  <c r="M165" i="13"/>
  <c r="L165" i="13"/>
  <c r="K165" i="13"/>
  <c r="D165" i="13"/>
  <c r="U164" i="13"/>
  <c r="T164" i="13"/>
  <c r="S164" i="13"/>
  <c r="R164" i="13"/>
  <c r="Q164" i="13"/>
  <c r="P164" i="13"/>
  <c r="O164" i="13"/>
  <c r="N164" i="13"/>
  <c r="M164" i="13"/>
  <c r="L164" i="13"/>
  <c r="K164" i="13"/>
  <c r="D164" i="13"/>
  <c r="U163" i="13"/>
  <c r="T163" i="13"/>
  <c r="S163" i="13"/>
  <c r="R163" i="13"/>
  <c r="Q163" i="13"/>
  <c r="P163" i="13"/>
  <c r="O163" i="13"/>
  <c r="N163" i="13"/>
  <c r="M163" i="13"/>
  <c r="L163" i="13"/>
  <c r="K163" i="13"/>
  <c r="D163" i="13"/>
  <c r="U162" i="13"/>
  <c r="T162" i="13"/>
  <c r="S162" i="13"/>
  <c r="R162" i="13"/>
  <c r="Q162" i="13"/>
  <c r="P162" i="13"/>
  <c r="O162" i="13"/>
  <c r="N162" i="13"/>
  <c r="M162" i="13"/>
  <c r="L162" i="13"/>
  <c r="K162" i="13"/>
  <c r="D162" i="13"/>
  <c r="U161" i="13"/>
  <c r="T161" i="13"/>
  <c r="S161" i="13"/>
  <c r="R161" i="13"/>
  <c r="Q161" i="13"/>
  <c r="P161" i="13"/>
  <c r="O161" i="13"/>
  <c r="N161" i="13"/>
  <c r="M161" i="13"/>
  <c r="L161" i="13"/>
  <c r="K161" i="13"/>
  <c r="D161" i="13"/>
  <c r="U160" i="13"/>
  <c r="T160" i="13"/>
  <c r="S160" i="13"/>
  <c r="R160" i="13"/>
  <c r="Q160" i="13"/>
  <c r="P160" i="13"/>
  <c r="O160" i="13"/>
  <c r="N160" i="13"/>
  <c r="M160" i="13"/>
  <c r="L160" i="13"/>
  <c r="K160" i="13"/>
  <c r="D160" i="13"/>
  <c r="D159" i="13"/>
  <c r="D150" i="13"/>
  <c r="D149" i="13"/>
  <c r="D148" i="13"/>
  <c r="G147" i="13"/>
  <c r="D147" i="13"/>
  <c r="G146" i="13"/>
  <c r="D146" i="13"/>
  <c r="G145" i="13"/>
  <c r="D145" i="13"/>
  <c r="G144" i="13"/>
  <c r="D144" i="13"/>
  <c r="G143" i="13"/>
  <c r="D143" i="13"/>
  <c r="G142" i="13"/>
  <c r="D142" i="13"/>
  <c r="G141" i="13"/>
  <c r="D141" i="13"/>
  <c r="G140" i="13"/>
  <c r="D140" i="13"/>
  <c r="G139" i="13"/>
  <c r="D139" i="13"/>
  <c r="G138" i="13"/>
  <c r="D138" i="13"/>
  <c r="G137" i="13"/>
  <c r="D137" i="13"/>
  <c r="G136" i="13"/>
  <c r="D136" i="13"/>
  <c r="G135" i="13"/>
  <c r="D135" i="13"/>
  <c r="G134" i="13"/>
  <c r="D134" i="13"/>
  <c r="G133" i="13"/>
  <c r="D133" i="13"/>
  <c r="G132" i="13"/>
  <c r="D132" i="13"/>
  <c r="G131" i="13"/>
  <c r="D131" i="13"/>
  <c r="G130" i="13"/>
  <c r="D130" i="13"/>
  <c r="G129" i="13"/>
  <c r="D129" i="13"/>
  <c r="G109" i="13"/>
  <c r="D109" i="13"/>
  <c r="G108" i="13"/>
  <c r="D108" i="13"/>
  <c r="G107" i="13"/>
  <c r="D107" i="13"/>
  <c r="G106" i="13"/>
  <c r="D106" i="13"/>
  <c r="G105" i="13"/>
  <c r="D105" i="13"/>
  <c r="G104" i="13"/>
  <c r="D104" i="13"/>
  <c r="G103" i="13"/>
  <c r="D103" i="13"/>
  <c r="G102" i="13"/>
  <c r="D102" i="13"/>
  <c r="G101" i="13"/>
  <c r="D101" i="13"/>
  <c r="G100" i="13"/>
  <c r="D100" i="13"/>
  <c r="G99" i="13"/>
  <c r="D99" i="13"/>
  <c r="G98" i="13"/>
  <c r="D98" i="13"/>
  <c r="G97" i="13"/>
  <c r="D97" i="13"/>
  <c r="G96" i="13"/>
  <c r="D96" i="13"/>
  <c r="G95" i="13"/>
  <c r="D95" i="13"/>
  <c r="G94" i="13"/>
  <c r="D94" i="13"/>
  <c r="G93" i="13"/>
  <c r="D93" i="13"/>
  <c r="G92" i="13"/>
  <c r="D92" i="13"/>
  <c r="G91" i="13"/>
  <c r="D91" i="13"/>
  <c r="G90" i="13"/>
  <c r="D90" i="13"/>
  <c r="G89" i="13"/>
  <c r="D89" i="13"/>
  <c r="G88" i="13"/>
  <c r="D88" i="13"/>
  <c r="G87" i="13"/>
  <c r="D87" i="13"/>
  <c r="D86" i="13"/>
  <c r="D85" i="13"/>
  <c r="G84" i="13"/>
  <c r="D84" i="13"/>
  <c r="G83" i="13"/>
  <c r="D83" i="13"/>
  <c r="G82" i="13"/>
  <c r="D82" i="13"/>
  <c r="G81" i="13"/>
  <c r="D81" i="13"/>
  <c r="G80" i="13"/>
  <c r="D80" i="13"/>
  <c r="G79" i="13"/>
  <c r="D79" i="13"/>
  <c r="D78" i="13"/>
  <c r="G77" i="13"/>
  <c r="D77" i="13"/>
  <c r="G76" i="13"/>
  <c r="D76" i="13"/>
  <c r="G75" i="13"/>
  <c r="D75" i="13"/>
  <c r="G74" i="13"/>
  <c r="D74" i="13"/>
  <c r="G73" i="13"/>
  <c r="D73" i="13"/>
  <c r="G72" i="13"/>
  <c r="D72" i="13"/>
  <c r="G71" i="13"/>
  <c r="D71" i="13"/>
  <c r="G70" i="13"/>
  <c r="D70" i="13"/>
  <c r="D69" i="13"/>
  <c r="D68" i="13"/>
  <c r="D67" i="13"/>
  <c r="D66" i="13"/>
  <c r="D65" i="13"/>
  <c r="D64" i="13"/>
  <c r="D63" i="13"/>
  <c r="D62" i="13"/>
  <c r="G61" i="13"/>
  <c r="D61" i="13"/>
  <c r="G60" i="13"/>
  <c r="D60" i="13"/>
  <c r="D59" i="13"/>
  <c r="D58" i="13"/>
  <c r="G57" i="13"/>
  <c r="D57" i="13"/>
  <c r="G56" i="13"/>
  <c r="D56" i="13"/>
  <c r="G55" i="13"/>
  <c r="D55" i="13"/>
  <c r="G54" i="13"/>
  <c r="D54" i="13"/>
  <c r="G53" i="13"/>
  <c r="D53" i="13"/>
  <c r="G52" i="13"/>
  <c r="D52" i="13"/>
  <c r="G51" i="13"/>
  <c r="D51" i="13"/>
  <c r="G50" i="13"/>
  <c r="D50" i="13"/>
  <c r="G49" i="13"/>
  <c r="D49" i="13"/>
  <c r="D48" i="13"/>
  <c r="D47" i="13"/>
  <c r="D46" i="13"/>
  <c r="D45" i="13"/>
  <c r="G44" i="13"/>
  <c r="D44" i="13"/>
  <c r="G43" i="13"/>
  <c r="D43" i="13"/>
  <c r="G42" i="13"/>
  <c r="D42" i="13"/>
  <c r="G41" i="13"/>
  <c r="D41" i="13"/>
  <c r="D40" i="13"/>
  <c r="D39" i="13"/>
  <c r="G38" i="13"/>
  <c r="D38" i="13"/>
  <c r="G37" i="13"/>
  <c r="D37" i="13"/>
  <c r="G36" i="13"/>
  <c r="D36" i="13"/>
  <c r="G35" i="13"/>
  <c r="D35" i="13"/>
  <c r="G34" i="13"/>
  <c r="D34" i="13"/>
  <c r="BA28" i="13" a="1"/>
  <c r="BA28" i="13" s="1"/>
  <c r="I28" i="13" s="1"/>
  <c r="AZ28" i="13" a="1"/>
  <c r="AZ28" i="13" s="1"/>
  <c r="H28" i="13" s="1"/>
  <c r="I115" i="13" l="1"/>
  <c r="A287" i="10"/>
  <c r="A285" i="10"/>
  <c r="I110" i="13"/>
  <c r="H115" i="13"/>
  <c r="H111" i="13"/>
  <c r="I113" i="13"/>
  <c r="H114" i="10"/>
  <c r="H114" i="13"/>
  <c r="I111" i="13"/>
  <c r="H116" i="13"/>
  <c r="I114" i="13"/>
  <c r="I112" i="13"/>
  <c r="H113" i="13"/>
  <c r="I116" i="13"/>
  <c r="H112" i="13"/>
  <c r="AZ160" i="13" a="1"/>
  <c r="AZ160" i="13" s="1"/>
  <c r="BA160" i="13" a="1"/>
  <c r="BA160" i="13" s="1"/>
  <c r="BC160" i="13" a="1"/>
  <c r="BC160" i="13" s="1"/>
  <c r="BB160" i="13" a="1"/>
  <c r="BB160" i="13" s="1"/>
  <c r="AZ162" i="13" a="1"/>
  <c r="AZ162" i="13" s="1"/>
  <c r="BB162" i="13" a="1"/>
  <c r="BB162" i="13" s="1"/>
  <c r="BC162" i="13" a="1"/>
  <c r="BC162" i="13" s="1"/>
  <c r="BA162" i="13" a="1"/>
  <c r="BA162" i="13" s="1"/>
  <c r="BA164" i="13" a="1"/>
  <c r="BA164" i="13" s="1"/>
  <c r="BC164" i="13" a="1"/>
  <c r="BC164" i="13" s="1"/>
  <c r="AZ164" i="13" a="1"/>
  <c r="AZ164" i="13" s="1"/>
  <c r="BB164" i="13" a="1"/>
  <c r="BB164" i="13" s="1"/>
  <c r="BB166" i="13" a="1"/>
  <c r="BB166" i="13" s="1"/>
  <c r="BA166" i="13" a="1"/>
  <c r="BA166" i="13" s="1"/>
  <c r="BC166" i="13" a="1"/>
  <c r="BC166" i="13" s="1"/>
  <c r="AZ166" i="13" a="1"/>
  <c r="AZ166" i="13" s="1"/>
  <c r="BC168" i="13" a="1"/>
  <c r="BC168" i="13" s="1"/>
  <c r="AZ168" i="13" a="1"/>
  <c r="AZ168" i="13" s="1"/>
  <c r="BB168" i="13" a="1"/>
  <c r="BB168" i="13" s="1"/>
  <c r="BA168" i="13" a="1"/>
  <c r="BA168" i="13" s="1"/>
  <c r="AZ170" i="13" a="1"/>
  <c r="AZ170" i="13" s="1"/>
  <c r="BC170" i="13" a="1"/>
  <c r="BC170" i="13" s="1"/>
  <c r="BA170" i="13" a="1"/>
  <c r="BA170" i="13" s="1"/>
  <c r="BB170" i="13" a="1"/>
  <c r="BB170" i="13" s="1"/>
  <c r="BC172" i="13" a="1"/>
  <c r="BC172" i="13" s="1"/>
  <c r="AZ172" i="13" a="1"/>
  <c r="AZ172" i="13" s="1"/>
  <c r="BB172" i="13" a="1"/>
  <c r="BB172" i="13" s="1"/>
  <c r="BA172" i="13" a="1"/>
  <c r="BA172" i="13" s="1"/>
  <c r="BB174" i="13" a="1"/>
  <c r="BB174" i="13" s="1"/>
  <c r="BC174" i="13" a="1"/>
  <c r="BC174" i="13" s="1"/>
  <c r="BA174" i="13" a="1"/>
  <c r="BA174" i="13" s="1"/>
  <c r="AZ174" i="13" a="1"/>
  <c r="AZ174" i="13" s="1"/>
  <c r="BB176" i="13" a="1"/>
  <c r="BB176" i="13" s="1"/>
  <c r="AZ176" i="13" a="1"/>
  <c r="AZ176" i="13" s="1"/>
  <c r="BA176" i="13" a="1"/>
  <c r="BA176" i="13" s="1"/>
  <c r="BC176" i="13" a="1"/>
  <c r="BC176" i="13" s="1"/>
  <c r="BC161" i="13" a="1"/>
  <c r="BC161" i="13" s="1"/>
  <c r="BA161" i="13" a="1"/>
  <c r="BA161" i="13" s="1"/>
  <c r="AZ161" i="13" a="1"/>
  <c r="AZ161" i="13" s="1"/>
  <c r="BB161" i="13" a="1"/>
  <c r="BB161" i="13" s="1"/>
  <c r="BA163" i="13" a="1"/>
  <c r="BA163" i="13" s="1"/>
  <c r="AZ163" i="13" a="1"/>
  <c r="AZ163" i="13" s="1"/>
  <c r="BB163" i="13" a="1"/>
  <c r="BB163" i="13" s="1"/>
  <c r="BC163" i="13" a="1"/>
  <c r="BC163" i="13" s="1"/>
  <c r="BB165" i="13" a="1"/>
  <c r="BB165" i="13" s="1"/>
  <c r="BA165" i="13" a="1"/>
  <c r="BA165" i="13" s="1"/>
  <c r="BC165" i="13" a="1"/>
  <c r="BC165" i="13" s="1"/>
  <c r="AZ165" i="13" a="1"/>
  <c r="AZ165" i="13" s="1"/>
  <c r="BB167" i="13" a="1"/>
  <c r="BB167" i="13" s="1"/>
  <c r="BA167" i="13" a="1"/>
  <c r="BA167" i="13" s="1"/>
  <c r="BC167" i="13" a="1"/>
  <c r="BC167" i="13" s="1"/>
  <c r="AZ167" i="13" a="1"/>
  <c r="AZ167" i="13" s="1"/>
  <c r="AZ169" i="13" a="1"/>
  <c r="AZ169" i="13" s="1"/>
  <c r="BB169" i="13" a="1"/>
  <c r="BB169" i="13" s="1"/>
  <c r="BA169" i="13" a="1"/>
  <c r="BA169" i="13" s="1"/>
  <c r="BC169" i="13" a="1"/>
  <c r="BC169" i="13" s="1"/>
  <c r="BB171" i="13" a="1"/>
  <c r="BB171" i="13" s="1"/>
  <c r="AZ171" i="13" a="1"/>
  <c r="AZ171" i="13" s="1"/>
  <c r="BA171" i="13" a="1"/>
  <c r="BA171" i="13" s="1"/>
  <c r="BC171" i="13" a="1"/>
  <c r="BC171" i="13" s="1"/>
  <c r="BA173" i="13" a="1"/>
  <c r="BA173" i="13" s="1"/>
  <c r="BB173" i="13" a="1"/>
  <c r="BB173" i="13" s="1"/>
  <c r="BC173" i="13" a="1"/>
  <c r="BC173" i="13" s="1"/>
  <c r="AZ173" i="13" a="1"/>
  <c r="AZ173" i="13" s="1"/>
  <c r="BB175" i="13" a="1"/>
  <c r="BB175" i="13" s="1"/>
  <c r="AZ175" i="13" a="1"/>
  <c r="AZ175" i="13" s="1"/>
  <c r="BA175" i="13" a="1"/>
  <c r="BA175" i="13" s="1"/>
  <c r="BC175" i="13" a="1"/>
  <c r="BC175" i="13" s="1"/>
  <c r="BC177" i="13" a="1"/>
  <c r="BC177" i="13" s="1"/>
  <c r="BB177" i="13" a="1"/>
  <c r="BB177" i="13" s="1"/>
  <c r="AZ177" i="13" a="1"/>
  <c r="AZ177" i="13" s="1"/>
  <c r="BA177" i="13" a="1"/>
  <c r="BA177" i="13" s="1"/>
  <c r="BB117" i="13" a="1"/>
  <c r="BB117" i="13" s="1"/>
  <c r="BA117" i="13" a="1"/>
  <c r="BA117" i="13" s="1"/>
  <c r="AZ117" i="13" a="1"/>
  <c r="AZ117" i="13" s="1"/>
  <c r="K118" i="13"/>
  <c r="BC117" i="13" a="1"/>
  <c r="BC117" i="13" s="1"/>
  <c r="H110" i="10"/>
  <c r="I114" i="10"/>
  <c r="I110" i="10"/>
  <c r="H117" i="10"/>
  <c r="I115" i="10"/>
  <c r="H119" i="10"/>
  <c r="I107" i="10"/>
  <c r="H116" i="10"/>
  <c r="H121" i="10"/>
  <c r="I105" i="10"/>
  <c r="H105" i="10"/>
  <c r="H122" i="10"/>
  <c r="I109" i="10"/>
  <c r="H111" i="10"/>
  <c r="H120" i="10"/>
  <c r="H113" i="10"/>
  <c r="I118" i="10"/>
  <c r="H107" i="10"/>
  <c r="I123" i="10"/>
  <c r="I113" i="10"/>
  <c r="I117" i="10"/>
  <c r="I116" i="10"/>
  <c r="I111" i="10"/>
  <c r="I122" i="10"/>
  <c r="I121" i="10"/>
  <c r="I112" i="10"/>
  <c r="H112" i="10"/>
  <c r="H123" i="10"/>
  <c r="I108" i="10"/>
  <c r="I106" i="10"/>
  <c r="H118" i="10"/>
  <c r="H106" i="10"/>
  <c r="H108" i="10"/>
  <c r="I119" i="10"/>
  <c r="H115" i="10"/>
  <c r="I120" i="10"/>
  <c r="H109" i="10"/>
  <c r="CL137" i="10" a="1"/>
  <c r="CL137" i="10" s="1"/>
  <c r="BB137" i="10" a="1"/>
  <c r="BB137" i="10" s="1"/>
  <c r="BN137" i="10" a="1"/>
  <c r="BN137" i="10" s="1"/>
  <c r="CT139" i="10" a="1"/>
  <c r="CT139" i="10" s="1"/>
  <c r="BV139" i="10" a="1"/>
  <c r="BV139" i="10" s="1"/>
  <c r="BJ139" i="10" a="1"/>
  <c r="BJ139" i="10" s="1"/>
  <c r="BB143" i="10" a="1"/>
  <c r="BB143" i="10" s="1"/>
  <c r="CL143" i="10" a="1"/>
  <c r="CL143" i="10" s="1"/>
  <c r="BN143" i="10" a="1"/>
  <c r="BN143" i="10" s="1"/>
  <c r="CO153" i="10" a="1"/>
  <c r="CO153" i="10" s="1"/>
  <c r="BQ153" i="10" a="1"/>
  <c r="BQ153" i="10" s="1"/>
  <c r="BE153" i="10" a="1"/>
  <c r="BE153" i="10" s="1"/>
  <c r="BM156" i="10" a="1"/>
  <c r="BM156" i="10" s="1"/>
  <c r="BA156" i="10" a="1"/>
  <c r="BA156" i="10" s="1"/>
  <c r="CK156" i="10" a="1"/>
  <c r="CK156" i="10" s="1"/>
  <c r="CS158" i="10" a="1"/>
  <c r="CS158" i="10" s="1"/>
  <c r="BI158" i="10" a="1"/>
  <c r="BI158" i="10" s="1"/>
  <c r="BU158" i="10" a="1"/>
  <c r="BU158" i="10" s="1"/>
  <c r="CS160" i="10" a="1"/>
  <c r="CS160" i="10" s="1"/>
  <c r="BU160" i="10" a="1"/>
  <c r="BU160" i="10" s="1"/>
  <c r="BI160" i="10" a="1"/>
  <c r="BI160" i="10" s="1"/>
  <c r="BM162" i="10" a="1"/>
  <c r="BM162" i="10" s="1"/>
  <c r="BA162" i="10" a="1"/>
  <c r="BA162" i="10" s="1"/>
  <c r="CK162" i="10" a="1"/>
  <c r="CK162" i="10" s="1"/>
  <c r="CS166" i="10" a="1"/>
  <c r="CS166" i="10" s="1"/>
  <c r="BU166" i="10" a="1"/>
  <c r="BU166" i="10" s="1"/>
  <c r="BI166" i="10" a="1"/>
  <c r="BI166" i="10" s="1"/>
  <c r="CN174" i="10" a="1"/>
  <c r="CN174" i="10" s="1"/>
  <c r="BP174" i="10" a="1"/>
  <c r="BP174" i="10" s="1"/>
  <c r="BD174" i="10" a="1"/>
  <c r="BD174" i="10" s="1"/>
  <c r="CR183" i="10" a="1"/>
  <c r="CR183" i="10" s="1"/>
  <c r="BT183" i="10" a="1"/>
  <c r="BT183" i="10" s="1"/>
  <c r="BH183" i="10" a="1"/>
  <c r="BH183" i="10" s="1"/>
  <c r="CR185" i="10" a="1"/>
  <c r="CR185" i="10" s="1"/>
  <c r="BT185" i="10" a="1"/>
  <c r="BT185" i="10" s="1"/>
  <c r="BH185" i="10" a="1"/>
  <c r="BH185" i="10" s="1"/>
  <c r="BK189" i="10" a="1"/>
  <c r="BK189" i="10" s="1"/>
  <c r="CU189" i="10" a="1"/>
  <c r="CU189" i="10" s="1"/>
  <c r="BW189" i="10" a="1"/>
  <c r="BW189" i="10" s="1"/>
  <c r="CQ192" i="10" a="1"/>
  <c r="CQ192" i="10" s="1"/>
  <c r="BS192" i="10" a="1"/>
  <c r="BS192" i="10" s="1"/>
  <c r="BG192" i="10" a="1"/>
  <c r="BG192" i="10" s="1"/>
  <c r="CQ194" i="10" a="1"/>
  <c r="CQ194" i="10" s="1"/>
  <c r="BS194" i="10" a="1"/>
  <c r="BS194" i="10" s="1"/>
  <c r="BG194" i="10" a="1"/>
  <c r="BG194" i="10" s="1"/>
  <c r="BS196" i="10" a="1"/>
  <c r="BS196" i="10" s="1"/>
  <c r="BG196" i="10" a="1"/>
  <c r="BG196" i="10" s="1"/>
  <c r="CQ196" i="10" a="1"/>
  <c r="CQ196" i="10" s="1"/>
  <c r="CP209" i="10" a="1"/>
  <c r="CP209" i="10" s="1"/>
  <c r="BR209" i="10" a="1"/>
  <c r="BR209" i="10" s="1"/>
  <c r="BF209" i="10" a="1"/>
  <c r="BF209" i="10" s="1"/>
  <c r="CP213" i="10" a="1"/>
  <c r="CP213" i="10" s="1"/>
  <c r="BR213" i="10" a="1"/>
  <c r="BR213" i="10" s="1"/>
  <c r="BF213" i="10" a="1"/>
  <c r="BF213" i="10" s="1"/>
  <c r="CP217" i="10" a="1"/>
  <c r="CP217" i="10" s="1"/>
  <c r="BF217" i="10" a="1"/>
  <c r="BF217" i="10" s="1"/>
  <c r="BR217" i="10" a="1"/>
  <c r="BR217" i="10" s="1"/>
  <c r="CO232" i="10" a="1"/>
  <c r="CO232" i="10" s="1"/>
  <c r="BQ232" i="10" a="1"/>
  <c r="BQ232" i="10" s="1"/>
  <c r="BE232" i="10" a="1"/>
  <c r="BE232" i="10" s="1"/>
  <c r="BM235" i="10" a="1"/>
  <c r="BM235" i="10" s="1"/>
  <c r="BA235" i="10" a="1"/>
  <c r="BA235" i="10" s="1"/>
  <c r="CK235" i="10" a="1"/>
  <c r="CK235" i="10" s="1"/>
  <c r="CK239" i="10" a="1"/>
  <c r="CK239" i="10" s="1"/>
  <c r="BM239" i="10" a="1"/>
  <c r="BM239" i="10" s="1"/>
  <c r="BA239" i="10" a="1"/>
  <c r="BA239" i="10" s="1"/>
  <c r="CK241" i="10" a="1"/>
  <c r="CK241" i="10" s="1"/>
  <c r="BM241" i="10" a="1"/>
  <c r="BM241" i="10" s="1"/>
  <c r="BA241" i="10" a="1"/>
  <c r="BA241" i="10" s="1"/>
  <c r="CN247" i="10" a="1"/>
  <c r="CN247" i="10" s="1"/>
  <c r="BP247" i="10" a="1"/>
  <c r="BP247" i="10" s="1"/>
  <c r="BD247" i="10" a="1"/>
  <c r="BD247" i="10" s="1"/>
  <c r="BD251" i="10" a="1"/>
  <c r="BD251" i="10" s="1"/>
  <c r="CN251" i="10" a="1"/>
  <c r="CN251" i="10" s="1"/>
  <c r="BP251" i="10" a="1"/>
  <c r="BP251" i="10" s="1"/>
  <c r="CU268" i="10" a="1"/>
  <c r="CU268" i="10" s="1"/>
  <c r="BW268" i="10" a="1"/>
  <c r="BW268" i="10" s="1"/>
  <c r="BK268" i="10" a="1"/>
  <c r="BK268" i="10" s="1"/>
  <c r="BG132" i="10" a="1"/>
  <c r="BG132" i="10" s="1"/>
  <c r="BS132" i="10" a="1"/>
  <c r="BS132" i="10" s="1"/>
  <c r="CQ132" i="10" a="1"/>
  <c r="CQ132" i="10" s="1"/>
  <c r="CM133" i="10" a="1"/>
  <c r="CM133" i="10" s="1"/>
  <c r="BO133" i="10" a="1"/>
  <c r="BO133" i="10" s="1"/>
  <c r="BC133" i="10" a="1"/>
  <c r="BC133" i="10" s="1"/>
  <c r="CU133" i="10" a="1"/>
  <c r="CU133" i="10" s="1"/>
  <c r="BW133" i="10" a="1"/>
  <c r="BW133" i="10" s="1"/>
  <c r="BK133" i="10" a="1"/>
  <c r="BK133" i="10" s="1"/>
  <c r="BS134" i="10" a="1"/>
  <c r="BS134" i="10" s="1"/>
  <c r="BG134" i="10" a="1"/>
  <c r="BG134" i="10" s="1"/>
  <c r="CQ134" i="10" a="1"/>
  <c r="CQ134" i="10" s="1"/>
  <c r="BO135" i="10" a="1"/>
  <c r="BO135" i="10" s="1"/>
  <c r="BC135" i="10" a="1"/>
  <c r="BC135" i="10" s="1"/>
  <c r="CM135" i="10" a="1"/>
  <c r="CM135" i="10" s="1"/>
  <c r="BW135" i="10" a="1"/>
  <c r="BW135" i="10" s="1"/>
  <c r="BK135" i="10" a="1"/>
  <c r="BK135" i="10" s="1"/>
  <c r="CU135" i="10" a="1"/>
  <c r="CU135" i="10" s="1"/>
  <c r="BG136" i="10" a="1"/>
  <c r="BG136" i="10" s="1"/>
  <c r="CQ136" i="10" a="1"/>
  <c r="CQ136" i="10" s="1"/>
  <c r="BS136" i="10" a="1"/>
  <c r="BS136" i="10" s="1"/>
  <c r="BC137" i="10" a="1"/>
  <c r="BC137" i="10" s="1"/>
  <c r="BO137" i="10" a="1"/>
  <c r="BO137" i="10" s="1"/>
  <c r="CM137" i="10" a="1"/>
  <c r="CM137" i="10" s="1"/>
  <c r="BK137" i="10" a="1"/>
  <c r="BK137" i="10" s="1"/>
  <c r="BW137" i="10" a="1"/>
  <c r="BW137" i="10" s="1"/>
  <c r="CU137" i="10" a="1"/>
  <c r="CU137" i="10" s="1"/>
  <c r="CQ138" i="10" a="1"/>
  <c r="CQ138" i="10" s="1"/>
  <c r="BS138" i="10" a="1"/>
  <c r="BS138" i="10" s="1"/>
  <c r="BG138" i="10" a="1"/>
  <c r="BG138" i="10" s="1"/>
  <c r="CM139" i="10" a="1"/>
  <c r="CM139" i="10" s="1"/>
  <c r="BC139" i="10" a="1"/>
  <c r="BC139" i="10" s="1"/>
  <c r="BO139" i="10" a="1"/>
  <c r="BO139" i="10" s="1"/>
  <c r="CU139" i="10" a="1"/>
  <c r="CU139" i="10" s="1"/>
  <c r="BK139" i="10" a="1"/>
  <c r="BK139" i="10" s="1"/>
  <c r="BW139" i="10" a="1"/>
  <c r="BW139" i="10" s="1"/>
  <c r="CQ140" i="10" a="1"/>
  <c r="CQ140" i="10" s="1"/>
  <c r="BS140" i="10" a="1"/>
  <c r="BS140" i="10" s="1"/>
  <c r="BG140" i="10" a="1"/>
  <c r="BG140" i="10" s="1"/>
  <c r="CM141" i="10" a="1"/>
  <c r="CM141" i="10" s="1"/>
  <c r="BO141" i="10" a="1"/>
  <c r="BO141" i="10" s="1"/>
  <c r="BC141" i="10" a="1"/>
  <c r="BC141" i="10" s="1"/>
  <c r="CU141" i="10" a="1"/>
  <c r="CU141" i="10" s="1"/>
  <c r="BW141" i="10" a="1"/>
  <c r="BW141" i="10" s="1"/>
  <c r="BK141" i="10" a="1"/>
  <c r="BK141" i="10" s="1"/>
  <c r="BS142" i="10" a="1"/>
  <c r="BS142" i="10" s="1"/>
  <c r="BG142" i="10" a="1"/>
  <c r="BG142" i="10" s="1"/>
  <c r="CQ142" i="10" a="1"/>
  <c r="CQ142" i="10" s="1"/>
  <c r="BO143" i="10" a="1"/>
  <c r="BO143" i="10" s="1"/>
  <c r="BC143" i="10" a="1"/>
  <c r="BC143" i="10" s="1"/>
  <c r="CM143" i="10" a="1"/>
  <c r="CM143" i="10" s="1"/>
  <c r="BW143" i="10" a="1"/>
  <c r="BW143" i="10" s="1"/>
  <c r="BK143" i="10" a="1"/>
  <c r="BK143" i="10" s="1"/>
  <c r="CU143" i="10" a="1"/>
  <c r="CU143" i="10" s="1"/>
  <c r="BG144" i="10" a="1"/>
  <c r="BG144" i="10" s="1"/>
  <c r="CQ144" i="10" a="1"/>
  <c r="CQ144" i="10" s="1"/>
  <c r="BS144" i="10" a="1"/>
  <c r="BS144" i="10" s="1"/>
  <c r="BC145" i="10" a="1"/>
  <c r="BC145" i="10" s="1"/>
  <c r="CM145" i="10" a="1"/>
  <c r="CM145" i="10" s="1"/>
  <c r="BO145" i="10" a="1"/>
  <c r="BO145" i="10" s="1"/>
  <c r="BW145" i="10" a="1"/>
  <c r="BW145" i="10" s="1"/>
  <c r="BK145" i="10" a="1"/>
  <c r="BK145" i="10" s="1"/>
  <c r="CU145" i="10" a="1"/>
  <c r="CU145" i="10" s="1"/>
  <c r="CQ146" i="10" a="1"/>
  <c r="CQ146" i="10" s="1"/>
  <c r="BS146" i="10" a="1"/>
  <c r="BS146" i="10" s="1"/>
  <c r="BG146" i="10" a="1"/>
  <c r="BG146" i="10" s="1"/>
  <c r="CM147" i="10" a="1"/>
  <c r="CM147" i="10" s="1"/>
  <c r="BO147" i="10" a="1"/>
  <c r="BO147" i="10" s="1"/>
  <c r="BC147" i="10" a="1"/>
  <c r="BC147" i="10" s="1"/>
  <c r="CU147" i="10" a="1"/>
  <c r="CU147" i="10" s="1"/>
  <c r="BW147" i="10" a="1"/>
  <c r="BW147" i="10" s="1"/>
  <c r="BK147" i="10" a="1"/>
  <c r="BK147" i="10" s="1"/>
  <c r="BG148" i="10" a="1"/>
  <c r="BG148" i="10" s="1"/>
  <c r="CQ148" i="10" a="1"/>
  <c r="CQ148" i="10" s="1"/>
  <c r="BS148" i="10" a="1"/>
  <c r="BS148" i="10" s="1"/>
  <c r="CM149" i="10" a="1"/>
  <c r="CM149" i="10" s="1"/>
  <c r="BO149" i="10" a="1"/>
  <c r="BO149" i="10" s="1"/>
  <c r="BC149" i="10" a="1"/>
  <c r="BC149" i="10" s="1"/>
  <c r="CU149" i="10" a="1"/>
  <c r="CU149" i="10" s="1"/>
  <c r="BW149" i="10" a="1"/>
  <c r="BW149" i="10" s="1"/>
  <c r="BK149" i="10" a="1"/>
  <c r="BK149" i="10" s="1"/>
  <c r="BF151" i="10" a="1"/>
  <c r="BF151" i="10" s="1"/>
  <c r="CP151" i="10" a="1"/>
  <c r="CP151" i="10" s="1"/>
  <c r="BR151" i="10" a="1"/>
  <c r="BR151" i="10" s="1"/>
  <c r="CL152" i="10" a="1"/>
  <c r="CL152" i="10" s="1"/>
  <c r="BB152" i="10" a="1"/>
  <c r="BB152" i="10" s="1"/>
  <c r="BN152" i="10" a="1"/>
  <c r="BN152" i="10" s="1"/>
  <c r="CT152" i="10" a="1"/>
  <c r="CT152" i="10" s="1"/>
  <c r="BV152" i="10" a="1"/>
  <c r="BV152" i="10" s="1"/>
  <c r="BJ152" i="10" a="1"/>
  <c r="BJ152" i="10" s="1"/>
  <c r="CP153" i="10" a="1"/>
  <c r="CP153" i="10" s="1"/>
  <c r="BR153" i="10" a="1"/>
  <c r="BR153" i="10" s="1"/>
  <c r="BF153" i="10" a="1"/>
  <c r="BF153" i="10" s="1"/>
  <c r="CL154" i="10" a="1"/>
  <c r="CL154" i="10" s="1"/>
  <c r="BN154" i="10" a="1"/>
  <c r="BN154" i="10" s="1"/>
  <c r="BB154" i="10" a="1"/>
  <c r="BB154" i="10" s="1"/>
  <c r="CT154" i="10" a="1"/>
  <c r="CT154" i="10" s="1"/>
  <c r="BV154" i="10" a="1"/>
  <c r="BV154" i="10" s="1"/>
  <c r="BJ154" i="10" a="1"/>
  <c r="BJ154" i="10" s="1"/>
  <c r="CP155" i="10" a="1"/>
  <c r="CP155" i="10" s="1"/>
  <c r="BR155" i="10" a="1"/>
  <c r="BR155" i="10" s="1"/>
  <c r="BF155" i="10" a="1"/>
  <c r="BF155" i="10" s="1"/>
  <c r="CL156" i="10" a="1"/>
  <c r="CL156" i="10" s="1"/>
  <c r="BN156" i="10" a="1"/>
  <c r="BN156" i="10" s="1"/>
  <c r="BB156" i="10" a="1"/>
  <c r="BB156" i="10" s="1"/>
  <c r="CT156" i="10" a="1"/>
  <c r="CT156" i="10" s="1"/>
  <c r="BV156" i="10" a="1"/>
  <c r="BV156" i="10" s="1"/>
  <c r="BJ156" i="10" a="1"/>
  <c r="BJ156" i="10" s="1"/>
  <c r="BR157" i="10" a="1"/>
  <c r="BR157" i="10" s="1"/>
  <c r="BF157" i="10" a="1"/>
  <c r="BF157" i="10" s="1"/>
  <c r="CP157" i="10" a="1"/>
  <c r="CP157" i="10" s="1"/>
  <c r="BB158" i="10" a="1"/>
  <c r="BB158" i="10" s="1"/>
  <c r="BN158" i="10" a="1"/>
  <c r="BN158" i="10" s="1"/>
  <c r="CL158" i="10" a="1"/>
  <c r="CL158" i="10" s="1"/>
  <c r="BJ158" i="10" a="1"/>
  <c r="BJ158" i="10" s="1"/>
  <c r="BV158" i="10" a="1"/>
  <c r="BV158" i="10" s="1"/>
  <c r="CT158" i="10" a="1"/>
  <c r="CT158" i="10" s="1"/>
  <c r="CP159" i="10" a="1"/>
  <c r="CP159" i="10" s="1"/>
  <c r="BF159" i="10" a="1"/>
  <c r="BF159" i="10" s="1"/>
  <c r="BR159" i="10" a="1"/>
  <c r="BR159" i="10" s="1"/>
  <c r="CL160" i="10" a="1"/>
  <c r="CL160" i="10" s="1"/>
  <c r="BB160" i="10" a="1"/>
  <c r="BB160" i="10" s="1"/>
  <c r="BN160" i="10" a="1"/>
  <c r="BN160" i="10" s="1"/>
  <c r="CT160" i="10" a="1"/>
  <c r="CT160" i="10" s="1"/>
  <c r="BJ160" i="10" a="1"/>
  <c r="BJ160" i="10" s="1"/>
  <c r="BV160" i="10" a="1"/>
  <c r="BV160" i="10" s="1"/>
  <c r="CP161" i="10" a="1"/>
  <c r="CP161" i="10" s="1"/>
  <c r="BR161" i="10" a="1"/>
  <c r="BR161" i="10" s="1"/>
  <c r="BF161" i="10" a="1"/>
  <c r="BF161" i="10" s="1"/>
  <c r="CL162" i="10" a="1"/>
  <c r="CL162" i="10" s="1"/>
  <c r="BN162" i="10" a="1"/>
  <c r="BN162" i="10" s="1"/>
  <c r="BB162" i="10" a="1"/>
  <c r="BB162" i="10" s="1"/>
  <c r="CT162" i="10" a="1"/>
  <c r="CT162" i="10" s="1"/>
  <c r="BV162" i="10" a="1"/>
  <c r="BV162" i="10" s="1"/>
  <c r="BJ162" i="10" a="1"/>
  <c r="BJ162" i="10" s="1"/>
  <c r="CP163" i="10" a="1"/>
  <c r="CP163" i="10" s="1"/>
  <c r="BR163" i="10" a="1"/>
  <c r="BR163" i="10" s="1"/>
  <c r="BF163" i="10" a="1"/>
  <c r="BF163" i="10" s="1"/>
  <c r="BN164" i="10" a="1"/>
  <c r="BN164" i="10" s="1"/>
  <c r="BB164" i="10" a="1"/>
  <c r="BB164" i="10" s="1"/>
  <c r="CL164" i="10" a="1"/>
  <c r="CL164" i="10" s="1"/>
  <c r="BV164" i="10" a="1"/>
  <c r="BV164" i="10" s="1"/>
  <c r="BJ164" i="10" a="1"/>
  <c r="BJ164" i="10" s="1"/>
  <c r="CT164" i="10" a="1"/>
  <c r="CT164" i="10" s="1"/>
  <c r="BR165" i="10" a="1"/>
  <c r="BR165" i="10" s="1"/>
  <c r="BF165" i="10" a="1"/>
  <c r="BF165" i="10" s="1"/>
  <c r="CP165" i="10" a="1"/>
  <c r="CP165" i="10" s="1"/>
  <c r="BB166" i="10" a="1"/>
  <c r="BB166" i="10" s="1"/>
  <c r="CL166" i="10" a="1"/>
  <c r="CL166" i="10" s="1"/>
  <c r="BN166" i="10" a="1"/>
  <c r="BN166" i="10" s="1"/>
  <c r="BJ166" i="10" a="1"/>
  <c r="BJ166" i="10" s="1"/>
  <c r="CT166" i="10" a="1"/>
  <c r="CT166" i="10" s="1"/>
  <c r="BV166" i="10" a="1"/>
  <c r="BV166" i="10" s="1"/>
  <c r="CP167" i="10" a="1"/>
  <c r="CP167" i="10" s="1"/>
  <c r="BF167" i="10" a="1"/>
  <c r="BF167" i="10" s="1"/>
  <c r="BR167" i="10" a="1"/>
  <c r="BR167" i="10" s="1"/>
  <c r="BB168" i="10" a="1"/>
  <c r="BB168" i="10" s="1"/>
  <c r="CL168" i="10" a="1"/>
  <c r="CL168" i="10" s="1"/>
  <c r="BN168" i="10" a="1"/>
  <c r="BN168" i="10" s="1"/>
  <c r="BJ168" i="10" a="1"/>
  <c r="BJ168" i="10" s="1"/>
  <c r="CT168" i="10" a="1"/>
  <c r="CT168" i="10" s="1"/>
  <c r="BV168" i="10" a="1"/>
  <c r="BV168" i="10" s="1"/>
  <c r="CO170" i="10" a="1"/>
  <c r="CO170" i="10" s="1"/>
  <c r="BQ170" i="10" a="1"/>
  <c r="BQ170" i="10" s="1"/>
  <c r="BE170" i="10" a="1"/>
  <c r="BE170" i="10" s="1"/>
  <c r="AZ171" i="10" a="1"/>
  <c r="AZ171" i="10" s="1"/>
  <c r="AW171" i="10" a="1"/>
  <c r="AW171" i="10" s="1"/>
  <c r="AX171" i="10" a="1"/>
  <c r="AX171" i="10" s="1"/>
  <c r="AY171" i="10" a="1"/>
  <c r="AY171" i="10" s="1"/>
  <c r="CK171" i="10" a="1"/>
  <c r="CK171" i="10" s="1"/>
  <c r="BM171" i="10" a="1"/>
  <c r="BM171" i="10" s="1"/>
  <c r="BA171" i="10" a="1"/>
  <c r="BA171" i="10" s="1"/>
  <c r="CS171" i="10" a="1"/>
  <c r="CS171" i="10" s="1"/>
  <c r="BU171" i="10" a="1"/>
  <c r="BU171" i="10" s="1"/>
  <c r="BI171" i="10" a="1"/>
  <c r="BI171" i="10" s="1"/>
  <c r="BQ172" i="10" a="1"/>
  <c r="BQ172" i="10" s="1"/>
  <c r="BE172" i="10" a="1"/>
  <c r="BE172" i="10" s="1"/>
  <c r="CO172" i="10" a="1"/>
  <c r="CO172" i="10" s="1"/>
  <c r="AW173" i="10" a="1"/>
  <c r="AW173" i="10" s="1"/>
  <c r="AX173" i="10" a="1"/>
  <c r="AX173" i="10" s="1"/>
  <c r="AY173" i="10" a="1"/>
  <c r="AY173" i="10" s="1"/>
  <c r="AZ173" i="10" a="1"/>
  <c r="AZ173" i="10" s="1"/>
  <c r="BM173" i="10" a="1"/>
  <c r="BM173" i="10" s="1"/>
  <c r="BA173" i="10" a="1"/>
  <c r="BA173" i="10" s="1"/>
  <c r="CK173" i="10" a="1"/>
  <c r="CK173" i="10" s="1"/>
  <c r="BU173" i="10" a="1"/>
  <c r="BU173" i="10" s="1"/>
  <c r="BI173" i="10" a="1"/>
  <c r="BI173" i="10" s="1"/>
  <c r="CS173" i="10" a="1"/>
  <c r="CS173" i="10" s="1"/>
  <c r="BE174" i="10" a="1"/>
  <c r="BE174" i="10" s="1"/>
  <c r="CO174" i="10" a="1"/>
  <c r="CO174" i="10" s="1"/>
  <c r="BQ174" i="10" a="1"/>
  <c r="BQ174" i="10" s="1"/>
  <c r="AX175" i="10" a="1"/>
  <c r="AX175" i="10" s="1"/>
  <c r="AY175" i="10" a="1"/>
  <c r="AY175" i="10" s="1"/>
  <c r="AZ175" i="10" a="1"/>
  <c r="AZ175" i="10" s="1"/>
  <c r="AW175" i="10" a="1"/>
  <c r="AW175" i="10" s="1"/>
  <c r="CK175" i="10" a="1"/>
  <c r="CK175" i="10" s="1"/>
  <c r="BM175" i="10" a="1"/>
  <c r="BM175" i="10" s="1"/>
  <c r="BA175" i="10" a="1"/>
  <c r="BA175" i="10" s="1"/>
  <c r="CS175" i="10" a="1"/>
  <c r="CS175" i="10" s="1"/>
  <c r="BI175" i="10" a="1"/>
  <c r="BI175" i="10" s="1"/>
  <c r="BU175" i="10" a="1"/>
  <c r="BU175" i="10" s="1"/>
  <c r="CO176" i="10" a="1"/>
  <c r="CO176" i="10" s="1"/>
  <c r="BQ176" i="10" a="1"/>
  <c r="BQ176" i="10" s="1"/>
  <c r="BE176" i="10" a="1"/>
  <c r="BE176" i="10" s="1"/>
  <c r="AY177" i="10" a="1"/>
  <c r="AY177" i="10" s="1"/>
  <c r="AZ177" i="10" a="1"/>
  <c r="AZ177" i="10" s="1"/>
  <c r="AW177" i="10" a="1"/>
  <c r="AW177" i="10" s="1"/>
  <c r="AX177" i="10" a="1"/>
  <c r="AX177" i="10" s="1"/>
  <c r="CK177" i="10" a="1"/>
  <c r="CK177" i="10" s="1"/>
  <c r="BM177" i="10" a="1"/>
  <c r="BM177" i="10" s="1"/>
  <c r="BA177" i="10" a="1"/>
  <c r="BA177" i="10" s="1"/>
  <c r="CS177" i="10" a="1"/>
  <c r="CS177" i="10" s="1"/>
  <c r="BU177" i="10" a="1"/>
  <c r="BU177" i="10" s="1"/>
  <c r="BI177" i="10" a="1"/>
  <c r="BI177" i="10" s="1"/>
  <c r="CO178" i="10" a="1"/>
  <c r="CO178" i="10" s="1"/>
  <c r="BQ178" i="10" a="1"/>
  <c r="BQ178" i="10" s="1"/>
  <c r="BE178" i="10" a="1"/>
  <c r="BE178" i="10" s="1"/>
  <c r="AZ179" i="10" a="1"/>
  <c r="AZ179" i="10" s="1"/>
  <c r="AW179" i="10" a="1"/>
  <c r="AW179" i="10" s="1"/>
  <c r="AX179" i="10" a="1"/>
  <c r="AX179" i="10" s="1"/>
  <c r="AY179" i="10" a="1"/>
  <c r="AY179" i="10" s="1"/>
  <c r="CK179" i="10" a="1"/>
  <c r="CK179" i="10" s="1"/>
  <c r="BM179" i="10" a="1"/>
  <c r="BM179" i="10" s="1"/>
  <c r="BA179" i="10" a="1"/>
  <c r="BA179" i="10" s="1"/>
  <c r="CS179" i="10" a="1"/>
  <c r="CS179" i="10" s="1"/>
  <c r="BU179" i="10" a="1"/>
  <c r="BU179" i="10" s="1"/>
  <c r="BI179" i="10" a="1"/>
  <c r="BI179" i="10" s="1"/>
  <c r="BQ180" i="10" a="1"/>
  <c r="BQ180" i="10" s="1"/>
  <c r="BE180" i="10" a="1"/>
  <c r="BE180" i="10" s="1"/>
  <c r="CO180" i="10" a="1"/>
  <c r="CO180" i="10" s="1"/>
  <c r="AW181" i="10" a="1"/>
  <c r="AW181" i="10" s="1"/>
  <c r="AX181" i="10" a="1"/>
  <c r="AX181" i="10" s="1"/>
  <c r="AY181" i="10" a="1"/>
  <c r="AY181" i="10" s="1"/>
  <c r="AZ181" i="10" a="1"/>
  <c r="AZ181" i="10" s="1"/>
  <c r="BM181" i="10" a="1"/>
  <c r="BM181" i="10" s="1"/>
  <c r="BA181" i="10" a="1"/>
  <c r="BA181" i="10" s="1"/>
  <c r="CK181" i="10" a="1"/>
  <c r="CK181" i="10" s="1"/>
  <c r="BU181" i="10" a="1"/>
  <c r="BU181" i="10" s="1"/>
  <c r="BI181" i="10" a="1"/>
  <c r="BI181" i="10" s="1"/>
  <c r="CS181" i="10" a="1"/>
  <c r="CS181" i="10" s="1"/>
  <c r="BE182" i="10" a="1"/>
  <c r="BE182" i="10" s="1"/>
  <c r="CO182" i="10" a="1"/>
  <c r="CO182" i="10" s="1"/>
  <c r="BQ182" i="10" a="1"/>
  <c r="BQ182" i="10" s="1"/>
  <c r="AX183" i="10" a="1"/>
  <c r="AX183" i="10" s="1"/>
  <c r="AY183" i="10" a="1"/>
  <c r="AY183" i="10" s="1"/>
  <c r="AZ183" i="10" a="1"/>
  <c r="AZ183" i="10" s="1"/>
  <c r="AW183" i="10" a="1"/>
  <c r="AW183" i="10" s="1"/>
  <c r="CK183" i="10" a="1"/>
  <c r="CK183" i="10" s="1"/>
  <c r="BM183" i="10" a="1"/>
  <c r="BM183" i="10" s="1"/>
  <c r="BA183" i="10" a="1"/>
  <c r="BA183" i="10" s="1"/>
  <c r="CS183" i="10" a="1"/>
  <c r="CS183" i="10" s="1"/>
  <c r="BI183" i="10" a="1"/>
  <c r="BI183" i="10" s="1"/>
  <c r="BU183" i="10" a="1"/>
  <c r="BU183" i="10" s="1"/>
  <c r="CO184" i="10" a="1"/>
  <c r="CO184" i="10" s="1"/>
  <c r="BQ184" i="10" a="1"/>
  <c r="BQ184" i="10" s="1"/>
  <c r="BE184" i="10" a="1"/>
  <c r="BE184" i="10" s="1"/>
  <c r="AY185" i="10" a="1"/>
  <c r="AY185" i="10" s="1"/>
  <c r="AZ185" i="10" a="1"/>
  <c r="AZ185" i="10" s="1"/>
  <c r="AW185" i="10" a="1"/>
  <c r="AW185" i="10" s="1"/>
  <c r="AX185" i="10" a="1"/>
  <c r="AX185" i="10" s="1"/>
  <c r="CK185" i="10" a="1"/>
  <c r="CK185" i="10" s="1"/>
  <c r="BM185" i="10" a="1"/>
  <c r="BM185" i="10" s="1"/>
  <c r="BA185" i="10" a="1"/>
  <c r="BA185" i="10" s="1"/>
  <c r="CS185" i="10" a="1"/>
  <c r="CS185" i="10" s="1"/>
  <c r="BU185" i="10" a="1"/>
  <c r="BU185" i="10" s="1"/>
  <c r="BI185" i="10" a="1"/>
  <c r="BI185" i="10" s="1"/>
  <c r="CO186" i="10" a="1"/>
  <c r="CO186" i="10" s="1"/>
  <c r="BQ186" i="10" a="1"/>
  <c r="BQ186" i="10" s="1"/>
  <c r="BE186" i="10" a="1"/>
  <c r="BE186" i="10" s="1"/>
  <c r="AX187" i="10" a="1"/>
  <c r="AX187" i="10" s="1"/>
  <c r="AY187" i="10" a="1"/>
  <c r="AY187" i="10" s="1"/>
  <c r="AZ187" i="10" a="1"/>
  <c r="AZ187" i="10" s="1"/>
  <c r="AW187" i="10" a="1"/>
  <c r="AW187" i="10" s="1"/>
  <c r="CK187" i="10" a="1"/>
  <c r="CK187" i="10" s="1"/>
  <c r="BM187" i="10" a="1"/>
  <c r="BM187" i="10" s="1"/>
  <c r="BA187" i="10" a="1"/>
  <c r="BA187" i="10" s="1"/>
  <c r="CS187" i="10" a="1"/>
  <c r="CS187" i="10" s="1"/>
  <c r="BU187" i="10" a="1"/>
  <c r="BU187" i="10" s="1"/>
  <c r="BI187" i="10" a="1"/>
  <c r="BI187" i="10" s="1"/>
  <c r="BP189" i="10" a="1"/>
  <c r="BP189" i="10" s="1"/>
  <c r="BD189" i="10" a="1"/>
  <c r="BD189" i="10" s="1"/>
  <c r="CN189" i="10" a="1"/>
  <c r="CN189" i="10" s="1"/>
  <c r="BT190" i="10" a="1"/>
  <c r="BT190" i="10" s="1"/>
  <c r="BH190" i="10" a="1"/>
  <c r="BH190" i="10" s="1"/>
  <c r="CR190" i="10" a="1"/>
  <c r="CR190" i="10" s="1"/>
  <c r="BD191" i="10" a="1"/>
  <c r="BD191" i="10" s="1"/>
  <c r="CN191" i="10" a="1"/>
  <c r="CN191" i="10" s="1"/>
  <c r="BP191" i="10" a="1"/>
  <c r="BP191" i="10" s="1"/>
  <c r="CR192" i="10" a="1"/>
  <c r="CR192" i="10" s="1"/>
  <c r="BT192" i="10" a="1"/>
  <c r="BT192" i="10" s="1"/>
  <c r="BH192" i="10" a="1"/>
  <c r="BH192" i="10" s="1"/>
  <c r="CN193" i="10" a="1"/>
  <c r="CN193" i="10" s="1"/>
  <c r="BP193" i="10" a="1"/>
  <c r="BP193" i="10" s="1"/>
  <c r="BD193" i="10" a="1"/>
  <c r="BD193" i="10" s="1"/>
  <c r="CR194" i="10" a="1"/>
  <c r="CR194" i="10" s="1"/>
  <c r="BT194" i="10" a="1"/>
  <c r="BT194" i="10" s="1"/>
  <c r="BH194" i="10" a="1"/>
  <c r="BH194" i="10" s="1"/>
  <c r="CN195" i="10" a="1"/>
  <c r="CN195" i="10" s="1"/>
  <c r="BP195" i="10" a="1"/>
  <c r="BP195" i="10" s="1"/>
  <c r="BD195" i="10" a="1"/>
  <c r="BD195" i="10" s="1"/>
  <c r="CR196" i="10" a="1"/>
  <c r="CR196" i="10" s="1"/>
  <c r="BT196" i="10" a="1"/>
  <c r="BT196" i="10" s="1"/>
  <c r="BH196" i="10" a="1"/>
  <c r="BH196" i="10" s="1"/>
  <c r="BP197" i="10" a="1"/>
  <c r="BP197" i="10" s="1"/>
  <c r="BD197" i="10" a="1"/>
  <c r="BD197" i="10" s="1"/>
  <c r="CN197" i="10" a="1"/>
  <c r="CN197" i="10" s="1"/>
  <c r="BT198" i="10" a="1"/>
  <c r="BT198" i="10" s="1"/>
  <c r="BH198" i="10" a="1"/>
  <c r="BH198" i="10" s="1"/>
  <c r="CR198" i="10" a="1"/>
  <c r="CR198" i="10" s="1"/>
  <c r="BD199" i="10" a="1"/>
  <c r="BD199" i="10" s="1"/>
  <c r="CN199" i="10" a="1"/>
  <c r="CN199" i="10" s="1"/>
  <c r="BP199" i="10" a="1"/>
  <c r="BP199" i="10" s="1"/>
  <c r="CR200" i="10" a="1"/>
  <c r="CR200" i="10" s="1"/>
  <c r="BT200" i="10" a="1"/>
  <c r="BT200" i="10" s="1"/>
  <c r="BH200" i="10" a="1"/>
  <c r="BH200" i="10" s="1"/>
  <c r="CN201" i="10" a="1"/>
  <c r="CN201" i="10" s="1"/>
  <c r="BP201" i="10" a="1"/>
  <c r="BP201" i="10" s="1"/>
  <c r="BD201" i="10" a="1"/>
  <c r="BD201" i="10" s="1"/>
  <c r="CR202" i="10" a="1"/>
  <c r="CR202" i="10" s="1"/>
  <c r="BT202" i="10" a="1"/>
  <c r="BT202" i="10" s="1"/>
  <c r="BH202" i="10" a="1"/>
  <c r="BH202" i="10" s="1"/>
  <c r="CN203" i="10" a="1"/>
  <c r="CN203" i="10" s="1"/>
  <c r="BP203" i="10" a="1"/>
  <c r="BP203" i="10" s="1"/>
  <c r="BD203" i="10" a="1"/>
  <c r="BD203" i="10" s="1"/>
  <c r="CR204" i="10" a="1"/>
  <c r="CR204" i="10" s="1"/>
  <c r="BT204" i="10" a="1"/>
  <c r="BT204" i="10" s="1"/>
  <c r="BH204" i="10" a="1"/>
  <c r="BH204" i="10" s="1"/>
  <c r="BP205" i="10" a="1"/>
  <c r="BP205" i="10" s="1"/>
  <c r="BD205" i="10" a="1"/>
  <c r="BD205" i="10" s="1"/>
  <c r="CN205" i="10" a="1"/>
  <c r="CN205" i="10" s="1"/>
  <c r="BT206" i="10" a="1"/>
  <c r="BT206" i="10" s="1"/>
  <c r="BH206" i="10" a="1"/>
  <c r="BH206" i="10" s="1"/>
  <c r="CR206" i="10" a="1"/>
  <c r="CR206" i="10" s="1"/>
  <c r="BC208" i="10" a="1"/>
  <c r="BC208" i="10" s="1"/>
  <c r="CM208" i="10" a="1"/>
  <c r="CM208" i="10" s="1"/>
  <c r="BO208" i="10" a="1"/>
  <c r="BO208" i="10" s="1"/>
  <c r="BK208" i="10" a="1"/>
  <c r="BK208" i="10" s="1"/>
  <c r="BW208" i="10" a="1"/>
  <c r="BW208" i="10" s="1"/>
  <c r="CU208" i="10" a="1"/>
  <c r="CU208" i="10" s="1"/>
  <c r="BS209" i="10" a="1"/>
  <c r="BS209" i="10" s="1"/>
  <c r="BG209" i="10" a="1"/>
  <c r="BG209" i="10" s="1"/>
  <c r="CQ209" i="10" a="1"/>
  <c r="CQ209" i="10" s="1"/>
  <c r="BC210" i="10" a="1"/>
  <c r="BC210" i="10" s="1"/>
  <c r="CM210" i="10" a="1"/>
  <c r="CM210" i="10" s="1"/>
  <c r="BO210" i="10" a="1"/>
  <c r="BO210" i="10" s="1"/>
  <c r="BK210" i="10" a="1"/>
  <c r="BK210" i="10" s="1"/>
  <c r="CU210" i="10" a="1"/>
  <c r="CU210" i="10" s="1"/>
  <c r="BW210" i="10" a="1"/>
  <c r="BW210" i="10" s="1"/>
  <c r="CQ211" i="10" a="1"/>
  <c r="CQ211" i="10" s="1"/>
  <c r="BS211" i="10" a="1"/>
  <c r="BS211" i="10" s="1"/>
  <c r="BG211" i="10" a="1"/>
  <c r="BG211" i="10" s="1"/>
  <c r="CM212" i="10" a="1"/>
  <c r="CM212" i="10" s="1"/>
  <c r="BO212" i="10" a="1"/>
  <c r="BO212" i="10" s="1"/>
  <c r="BC212" i="10" a="1"/>
  <c r="BC212" i="10" s="1"/>
  <c r="CU212" i="10" a="1"/>
  <c r="CU212" i="10" s="1"/>
  <c r="BW212" i="10" a="1"/>
  <c r="BW212" i="10" s="1"/>
  <c r="BK212" i="10" a="1"/>
  <c r="BK212" i="10" s="1"/>
  <c r="CQ213" i="10" a="1"/>
  <c r="CQ213" i="10" s="1"/>
  <c r="BS213" i="10" a="1"/>
  <c r="BS213" i="10" s="1"/>
  <c r="BG213" i="10" a="1"/>
  <c r="BG213" i="10" s="1"/>
  <c r="CM214" i="10" a="1"/>
  <c r="CM214" i="10" s="1"/>
  <c r="BO214" i="10" a="1"/>
  <c r="BO214" i="10" s="1"/>
  <c r="BC214" i="10" a="1"/>
  <c r="BC214" i="10" s="1"/>
  <c r="CU214" i="10" a="1"/>
  <c r="CU214" i="10" s="1"/>
  <c r="BW214" i="10" a="1"/>
  <c r="BW214" i="10" s="1"/>
  <c r="BK214" i="10" a="1"/>
  <c r="BK214" i="10" s="1"/>
  <c r="CQ215" i="10" a="1"/>
  <c r="CQ215" i="10" s="1"/>
  <c r="BS215" i="10" a="1"/>
  <c r="BS215" i="10" s="1"/>
  <c r="BG215" i="10" a="1"/>
  <c r="BG215" i="10" s="1"/>
  <c r="BO216" i="10" a="1"/>
  <c r="BO216" i="10" s="1"/>
  <c r="BC216" i="10" a="1"/>
  <c r="BC216" i="10" s="1"/>
  <c r="CM216" i="10" a="1"/>
  <c r="CM216" i="10" s="1"/>
  <c r="BW216" i="10" a="1"/>
  <c r="BW216" i="10" s="1"/>
  <c r="BK216" i="10" a="1"/>
  <c r="BK216" i="10" s="1"/>
  <c r="CU216" i="10" a="1"/>
  <c r="CU216" i="10" s="1"/>
  <c r="BS217" i="10" a="1"/>
  <c r="BS217" i="10" s="1"/>
  <c r="BG217" i="10" a="1"/>
  <c r="BG217" i="10" s="1"/>
  <c r="CQ217" i="10" a="1"/>
  <c r="CQ217" i="10" s="1"/>
  <c r="BC218" i="10" a="1"/>
  <c r="BC218" i="10" s="1"/>
  <c r="CM218" i="10" a="1"/>
  <c r="CM218" i="10" s="1"/>
  <c r="BO218" i="10" a="1"/>
  <c r="BO218" i="10" s="1"/>
  <c r="BK218" i="10" a="1"/>
  <c r="BK218" i="10" s="1"/>
  <c r="CU218" i="10" a="1"/>
  <c r="CU218" i="10" s="1"/>
  <c r="BW218" i="10" a="1"/>
  <c r="BW218" i="10" s="1"/>
  <c r="CQ219" i="10" a="1"/>
  <c r="CQ219" i="10" s="1"/>
  <c r="BS219" i="10" a="1"/>
  <c r="BS219" i="10" s="1"/>
  <c r="BG219" i="10" a="1"/>
  <c r="BG219" i="10" s="1"/>
  <c r="CM220" i="10" a="1"/>
  <c r="CM220" i="10" s="1"/>
  <c r="BO220" i="10" a="1"/>
  <c r="BO220" i="10" s="1"/>
  <c r="BC220" i="10" a="1"/>
  <c r="BC220" i="10" s="1"/>
  <c r="CU220" i="10" a="1"/>
  <c r="CU220" i="10" s="1"/>
  <c r="BW220" i="10" a="1"/>
  <c r="BW220" i="10" s="1"/>
  <c r="BK220" i="10" a="1"/>
  <c r="BK220" i="10" s="1"/>
  <c r="CQ221" i="10" a="1"/>
  <c r="CQ221" i="10" s="1"/>
  <c r="BS221" i="10" a="1"/>
  <c r="BS221" i="10" s="1"/>
  <c r="BG221" i="10" a="1"/>
  <c r="BG221" i="10" s="1"/>
  <c r="CM222" i="10" a="1"/>
  <c r="CM222" i="10" s="1"/>
  <c r="BO222" i="10" a="1"/>
  <c r="BO222" i="10" s="1"/>
  <c r="BC222" i="10" a="1"/>
  <c r="BC222" i="10" s="1"/>
  <c r="CU222" i="10" a="1"/>
  <c r="CU222" i="10" s="1"/>
  <c r="BW222" i="10" a="1"/>
  <c r="BW222" i="10" s="1"/>
  <c r="BK222" i="10" a="1"/>
  <c r="BK222" i="10" s="1"/>
  <c r="CQ223" i="10" a="1"/>
  <c r="CQ223" i="10" s="1"/>
  <c r="BS223" i="10" a="1"/>
  <c r="BS223" i="10" s="1"/>
  <c r="BG223" i="10" a="1"/>
  <c r="BG223" i="10" s="1"/>
  <c r="BO224" i="10" a="1"/>
  <c r="BO224" i="10" s="1"/>
  <c r="BC224" i="10" a="1"/>
  <c r="BC224" i="10" s="1"/>
  <c r="CM224" i="10" a="1"/>
  <c r="CM224" i="10" s="1"/>
  <c r="BW224" i="10" a="1"/>
  <c r="BW224" i="10" s="1"/>
  <c r="BK224" i="10" a="1"/>
  <c r="BK224" i="10" s="1"/>
  <c r="CU224" i="10" a="1"/>
  <c r="CU224" i="10" s="1"/>
  <c r="BS225" i="10" a="1"/>
  <c r="BS225" i="10" s="1"/>
  <c r="BG225" i="10" a="1"/>
  <c r="BG225" i="10" s="1"/>
  <c r="CQ225" i="10" a="1"/>
  <c r="CQ225" i="10" s="1"/>
  <c r="CL227" i="10" a="1"/>
  <c r="CL227" i="10" s="1"/>
  <c r="BN227" i="10" a="1"/>
  <c r="BN227" i="10" s="1"/>
  <c r="BB227" i="10" a="1"/>
  <c r="BB227" i="10" s="1"/>
  <c r="CT227" i="10" a="1"/>
  <c r="CT227" i="10" s="1"/>
  <c r="BV227" i="10" a="1"/>
  <c r="BV227" i="10" s="1"/>
  <c r="BJ227" i="10" a="1"/>
  <c r="BJ227" i="10" s="1"/>
  <c r="CP228" i="10" a="1"/>
  <c r="CP228" i="10" s="1"/>
  <c r="BF228" i="10" a="1"/>
  <c r="BF228" i="10" s="1"/>
  <c r="BR228" i="10" a="1"/>
  <c r="BR228" i="10" s="1"/>
  <c r="BN229" i="10" a="1"/>
  <c r="BN229" i="10" s="1"/>
  <c r="CL229" i="10" a="1"/>
  <c r="CL229" i="10" s="1"/>
  <c r="BB229" i="10" a="1"/>
  <c r="BB229" i="10" s="1"/>
  <c r="BV229" i="10" a="1"/>
  <c r="BV229" i="10" s="1"/>
  <c r="BJ229" i="10" a="1"/>
  <c r="BJ229" i="10" s="1"/>
  <c r="CT229" i="10" a="1"/>
  <c r="CT229" i="10" s="1"/>
  <c r="BR230" i="10" a="1"/>
  <c r="BR230" i="10" s="1"/>
  <c r="BF230" i="10" a="1"/>
  <c r="BF230" i="10" s="1"/>
  <c r="CP230" i="10" a="1"/>
  <c r="CP230" i="10" s="1"/>
  <c r="BB231" i="10" a="1"/>
  <c r="BB231" i="10" s="1"/>
  <c r="CL231" i="10" a="1"/>
  <c r="CL231" i="10" s="1"/>
  <c r="BN231" i="10" a="1"/>
  <c r="BN231" i="10" s="1"/>
  <c r="BJ231" i="10" a="1"/>
  <c r="BJ231" i="10" s="1"/>
  <c r="CT231" i="10" a="1"/>
  <c r="CT231" i="10" s="1"/>
  <c r="BV231" i="10" a="1"/>
  <c r="BV231" i="10" s="1"/>
  <c r="CP232" i="10" a="1"/>
  <c r="CP232" i="10" s="1"/>
  <c r="BF232" i="10" a="1"/>
  <c r="BF232" i="10" s="1"/>
  <c r="BR232" i="10" a="1"/>
  <c r="BR232" i="10" s="1"/>
  <c r="CL233" i="10" a="1"/>
  <c r="CL233" i="10" s="1"/>
  <c r="BN233" i="10" a="1"/>
  <c r="BN233" i="10" s="1"/>
  <c r="BB233" i="10" a="1"/>
  <c r="BB233" i="10" s="1"/>
  <c r="CT233" i="10" a="1"/>
  <c r="CT233" i="10" s="1"/>
  <c r="BV233" i="10" a="1"/>
  <c r="BV233" i="10" s="1"/>
  <c r="BJ233" i="10" a="1"/>
  <c r="BJ233" i="10" s="1"/>
  <c r="CP234" i="10" a="1"/>
  <c r="CP234" i="10" s="1"/>
  <c r="BF234" i="10" a="1"/>
  <c r="BF234" i="10" s="1"/>
  <c r="BR234" i="10" a="1"/>
  <c r="BR234" i="10" s="1"/>
  <c r="CL235" i="10" a="1"/>
  <c r="CL235" i="10" s="1"/>
  <c r="BN235" i="10" a="1"/>
  <c r="BN235" i="10" s="1"/>
  <c r="BB235" i="10" a="1"/>
  <c r="BB235" i="10" s="1"/>
  <c r="CT235" i="10" a="1"/>
  <c r="CT235" i="10" s="1"/>
  <c r="BV235" i="10" a="1"/>
  <c r="BV235" i="10" s="1"/>
  <c r="BJ235" i="10" a="1"/>
  <c r="BJ235" i="10" s="1"/>
  <c r="BR236" i="10" a="1"/>
  <c r="BR236" i="10" s="1"/>
  <c r="BF236" i="10" a="1"/>
  <c r="BF236" i="10" s="1"/>
  <c r="CP236" i="10" a="1"/>
  <c r="CP236" i="10" s="1"/>
  <c r="BN237" i="10" a="1"/>
  <c r="BN237" i="10" s="1"/>
  <c r="BB237" i="10" a="1"/>
  <c r="BB237" i="10" s="1"/>
  <c r="CL237" i="10" a="1"/>
  <c r="CL237" i="10" s="1"/>
  <c r="BV237" i="10" a="1"/>
  <c r="BV237" i="10" s="1"/>
  <c r="BJ237" i="10" a="1"/>
  <c r="BJ237" i="10" s="1"/>
  <c r="CT237" i="10" a="1"/>
  <c r="CT237" i="10" s="1"/>
  <c r="BF238" i="10" a="1"/>
  <c r="BF238" i="10" s="1"/>
  <c r="CP238" i="10" a="1"/>
  <c r="CP238" i="10" s="1"/>
  <c r="BR238" i="10" a="1"/>
  <c r="BR238" i="10" s="1"/>
  <c r="CL239" i="10" a="1"/>
  <c r="CL239" i="10" s="1"/>
  <c r="BN239" i="10" a="1"/>
  <c r="BN239" i="10" s="1"/>
  <c r="BB239" i="10" a="1"/>
  <c r="BB239" i="10" s="1"/>
  <c r="CT239" i="10" a="1"/>
  <c r="CT239" i="10" s="1"/>
  <c r="BV239" i="10" a="1"/>
  <c r="BV239" i="10" s="1"/>
  <c r="BJ239" i="10" a="1"/>
  <c r="BJ239" i="10" s="1"/>
  <c r="CP240" i="10" a="1"/>
  <c r="CP240" i="10" s="1"/>
  <c r="BR240" i="10" a="1"/>
  <c r="BR240" i="10" s="1"/>
  <c r="BF240" i="10" a="1"/>
  <c r="BF240" i="10" s="1"/>
  <c r="CL241" i="10" a="1"/>
  <c r="CL241" i="10" s="1"/>
  <c r="BN241" i="10" a="1"/>
  <c r="BN241" i="10" s="1"/>
  <c r="BB241" i="10" a="1"/>
  <c r="BB241" i="10" s="1"/>
  <c r="CT241" i="10" a="1"/>
  <c r="CT241" i="10" s="1"/>
  <c r="BV241" i="10" a="1"/>
  <c r="BV241" i="10" s="1"/>
  <c r="BJ241" i="10" a="1"/>
  <c r="BJ241" i="10" s="1"/>
  <c r="CP242" i="10" a="1"/>
  <c r="CP242" i="10" s="1"/>
  <c r="BF242" i="10" a="1"/>
  <c r="BF242" i="10" s="1"/>
  <c r="BR242" i="10" a="1"/>
  <c r="BR242" i="10" s="1"/>
  <c r="CL243" i="10" a="1"/>
  <c r="CL243" i="10" s="1"/>
  <c r="BN243" i="10" a="1"/>
  <c r="BN243" i="10" s="1"/>
  <c r="BB243" i="10" a="1"/>
  <c r="BB243" i="10" s="1"/>
  <c r="CT243" i="10" a="1"/>
  <c r="CT243" i="10" s="1"/>
  <c r="BV243" i="10" a="1"/>
  <c r="BV243" i="10" s="1"/>
  <c r="BJ243" i="10" a="1"/>
  <c r="BJ243" i="10" s="1"/>
  <c r="BR244" i="10" a="1"/>
  <c r="BR244" i="10" s="1"/>
  <c r="BF244" i="10" a="1"/>
  <c r="BF244" i="10" s="1"/>
  <c r="CP244" i="10" a="1"/>
  <c r="CP244" i="10" s="1"/>
  <c r="AX246" i="10" a="1"/>
  <c r="AX246" i="10" s="1"/>
  <c r="AY246" i="10" a="1"/>
  <c r="AY246" i="10" s="1"/>
  <c r="AZ246" i="10" a="1"/>
  <c r="AZ246" i="10" s="1"/>
  <c r="AW246" i="10" a="1"/>
  <c r="AW246" i="10" s="1"/>
  <c r="BM246" i="10" a="1"/>
  <c r="BM246" i="10" s="1"/>
  <c r="BA246" i="10" a="1"/>
  <c r="BA246" i="10" s="1"/>
  <c r="CK246" i="10" a="1"/>
  <c r="CK246" i="10" s="1"/>
  <c r="BU246" i="10" a="1"/>
  <c r="BU246" i="10" s="1"/>
  <c r="BI246" i="10" a="1"/>
  <c r="BI246" i="10" s="1"/>
  <c r="CS246" i="10" a="1"/>
  <c r="CS246" i="10" s="1"/>
  <c r="CO247" i="10" a="1"/>
  <c r="CO247" i="10" s="1"/>
  <c r="BQ247" i="10" a="1"/>
  <c r="BQ247" i="10" s="1"/>
  <c r="BE247" i="10" a="1"/>
  <c r="BE247" i="10" s="1"/>
  <c r="AY248" i="10" a="1"/>
  <c r="AY248" i="10" s="1"/>
  <c r="AZ248" i="10" a="1"/>
  <c r="AZ248" i="10" s="1"/>
  <c r="AW248" i="10" a="1"/>
  <c r="AW248" i="10" s="1"/>
  <c r="AX248" i="10" a="1"/>
  <c r="AX248" i="10" s="1"/>
  <c r="CK248" i="10" a="1"/>
  <c r="CK248" i="10" s="1"/>
  <c r="BA248" i="10" a="1"/>
  <c r="BA248" i="10" s="1"/>
  <c r="BM248" i="10" a="1"/>
  <c r="BM248" i="10" s="1"/>
  <c r="CS248" i="10" a="1"/>
  <c r="CS248" i="10" s="1"/>
  <c r="BI248" i="10" a="1"/>
  <c r="BI248" i="10" s="1"/>
  <c r="BU248" i="10" a="1"/>
  <c r="BU248" i="10" s="1"/>
  <c r="CO249" i="10" a="1"/>
  <c r="CO249" i="10" s="1"/>
  <c r="BQ249" i="10" a="1"/>
  <c r="BQ249" i="10" s="1"/>
  <c r="BE249" i="10" a="1"/>
  <c r="BE249" i="10" s="1"/>
  <c r="AZ250" i="10" a="1"/>
  <c r="AZ250" i="10" s="1"/>
  <c r="AW250" i="10" a="1"/>
  <c r="AW250" i="10" s="1"/>
  <c r="AX250" i="10" a="1"/>
  <c r="AX250" i="10" s="1"/>
  <c r="AY250" i="10" a="1"/>
  <c r="AY250" i="10" s="1"/>
  <c r="BM250" i="10" a="1"/>
  <c r="BM250" i="10" s="1"/>
  <c r="BA250" i="10" a="1"/>
  <c r="BA250" i="10" s="1"/>
  <c r="CK250" i="10" a="1"/>
  <c r="CK250" i="10" s="1"/>
  <c r="BU250" i="10" a="1"/>
  <c r="BU250" i="10" s="1"/>
  <c r="BI250" i="10" a="1"/>
  <c r="BI250" i="10" s="1"/>
  <c r="CS250" i="10" a="1"/>
  <c r="CS250" i="10" s="1"/>
  <c r="BE251" i="10" a="1"/>
  <c r="BE251" i="10" s="1"/>
  <c r="CO251" i="10" a="1"/>
  <c r="CO251" i="10" s="1"/>
  <c r="BQ251" i="10" a="1"/>
  <c r="BQ251" i="10" s="1"/>
  <c r="AX252" i="10" a="1"/>
  <c r="AX252" i="10" s="1"/>
  <c r="AY252" i="10" a="1"/>
  <c r="AY252" i="10" s="1"/>
  <c r="AZ252" i="10" a="1"/>
  <c r="AZ252" i="10" s="1"/>
  <c r="AW252" i="10" a="1"/>
  <c r="AW252" i="10" s="1"/>
  <c r="BA252" i="10" a="1"/>
  <c r="BA252" i="10" s="1"/>
  <c r="CK252" i="10" a="1"/>
  <c r="CK252" i="10" s="1"/>
  <c r="BM252" i="10" a="1"/>
  <c r="BM252" i="10" s="1"/>
  <c r="BI252" i="10" a="1"/>
  <c r="BI252" i="10" s="1"/>
  <c r="CS252" i="10" a="1"/>
  <c r="CS252" i="10" s="1"/>
  <c r="BU252" i="10" a="1"/>
  <c r="BU252" i="10" s="1"/>
  <c r="BQ253" i="10" a="1"/>
  <c r="BQ253" i="10" s="1"/>
  <c r="CO253" i="10" a="1"/>
  <c r="CO253" i="10" s="1"/>
  <c r="BE253" i="10" a="1"/>
  <c r="BE253" i="10" s="1"/>
  <c r="AW254" i="10" a="1"/>
  <c r="AW254" i="10" s="1"/>
  <c r="AZ254" i="10" a="1"/>
  <c r="AZ254" i="10" s="1"/>
  <c r="AX254" i="10" a="1"/>
  <c r="AX254" i="10" s="1"/>
  <c r="AY254" i="10" a="1"/>
  <c r="AY254" i="10" s="1"/>
  <c r="BA254" i="10" a="1"/>
  <c r="BA254" i="10" s="1"/>
  <c r="CK254" i="10" a="1"/>
  <c r="CK254" i="10" s="1"/>
  <c r="BM254" i="10" a="1"/>
  <c r="BM254" i="10" s="1"/>
  <c r="BI254" i="10" a="1"/>
  <c r="BI254" i="10" s="1"/>
  <c r="CS254" i="10" a="1"/>
  <c r="CS254" i="10" s="1"/>
  <c r="BU254" i="10" a="1"/>
  <c r="BU254" i="10" s="1"/>
  <c r="CO255" i="10" a="1"/>
  <c r="CO255" i="10" s="1"/>
  <c r="BQ255" i="10" a="1"/>
  <c r="BQ255" i="10" s="1"/>
  <c r="BE255" i="10" a="1"/>
  <c r="BE255" i="10" s="1"/>
  <c r="AZ256" i="10" a="1"/>
  <c r="AZ256" i="10" s="1"/>
  <c r="AW256" i="10" a="1"/>
  <c r="AW256" i="10" s="1"/>
  <c r="AX256" i="10" a="1"/>
  <c r="AX256" i="10" s="1"/>
  <c r="AY256" i="10" a="1"/>
  <c r="AY256" i="10" s="1"/>
  <c r="BM256" i="10" a="1"/>
  <c r="BM256" i="10" s="1"/>
  <c r="BA256" i="10" a="1"/>
  <c r="BA256" i="10" s="1"/>
  <c r="CK256" i="10" a="1"/>
  <c r="CK256" i="10" s="1"/>
  <c r="BU256" i="10" a="1"/>
  <c r="BU256" i="10" s="1"/>
  <c r="BI256" i="10" a="1"/>
  <c r="BI256" i="10" s="1"/>
  <c r="CS256" i="10" a="1"/>
  <c r="CS256" i="10" s="1"/>
  <c r="BQ257" i="10" a="1"/>
  <c r="BQ257" i="10" s="1"/>
  <c r="BE257" i="10" a="1"/>
  <c r="BE257" i="10" s="1"/>
  <c r="CO257" i="10" a="1"/>
  <c r="CO257" i="10" s="1"/>
  <c r="AW258" i="10" a="1"/>
  <c r="AW258" i="10" s="1"/>
  <c r="AX258" i="10" a="1"/>
  <c r="AX258" i="10" s="1"/>
  <c r="AY258" i="10" a="1"/>
  <c r="AY258" i="10" s="1"/>
  <c r="AZ258" i="10" a="1"/>
  <c r="AZ258" i="10" s="1"/>
  <c r="BA258" i="10" a="1"/>
  <c r="BA258" i="10" s="1"/>
  <c r="CK258" i="10" a="1"/>
  <c r="CK258" i="10" s="1"/>
  <c r="BM258" i="10" a="1"/>
  <c r="BM258" i="10" s="1"/>
  <c r="BI258" i="10" a="1"/>
  <c r="BI258" i="10" s="1"/>
  <c r="CS258" i="10" a="1"/>
  <c r="CS258" i="10" s="1"/>
  <c r="BU258" i="10" a="1"/>
  <c r="BU258" i="10" s="1"/>
  <c r="CO259" i="10" a="1"/>
  <c r="CO259" i="10" s="1"/>
  <c r="BQ259" i="10" a="1"/>
  <c r="BQ259" i="10" s="1"/>
  <c r="BE259" i="10" a="1"/>
  <c r="BE259" i="10" s="1"/>
  <c r="AX260" i="10" a="1"/>
  <c r="AX260" i="10" s="1"/>
  <c r="AY260" i="10" a="1"/>
  <c r="AY260" i="10" s="1"/>
  <c r="AZ260" i="10" a="1"/>
  <c r="AZ260" i="10" s="1"/>
  <c r="AW260" i="10" a="1"/>
  <c r="AW260" i="10" s="1"/>
  <c r="CK260" i="10" a="1"/>
  <c r="CK260" i="10" s="1"/>
  <c r="BM260" i="10" a="1"/>
  <c r="BM260" i="10" s="1"/>
  <c r="BA260" i="10" a="1"/>
  <c r="BA260" i="10" s="1"/>
  <c r="CS260" i="10" a="1"/>
  <c r="CS260" i="10" s="1"/>
  <c r="BU260" i="10" a="1"/>
  <c r="BU260" i="10" s="1"/>
  <c r="BI260" i="10" a="1"/>
  <c r="BI260" i="10" s="1"/>
  <c r="CO261" i="10" a="1"/>
  <c r="CO261" i="10" s="1"/>
  <c r="BQ261" i="10" a="1"/>
  <c r="BQ261" i="10" s="1"/>
  <c r="BE261" i="10" a="1"/>
  <c r="BE261" i="10" s="1"/>
  <c r="AX262" i="10" a="1"/>
  <c r="AX262" i="10" s="1"/>
  <c r="AY262" i="10" a="1"/>
  <c r="AY262" i="10" s="1"/>
  <c r="AZ262" i="10" a="1"/>
  <c r="AZ262" i="10" s="1"/>
  <c r="AW262" i="10" a="1"/>
  <c r="AW262" i="10" s="1"/>
  <c r="CK262" i="10" a="1"/>
  <c r="CK262" i="10" s="1"/>
  <c r="BM262" i="10" a="1"/>
  <c r="BM262" i="10" s="1"/>
  <c r="BA262" i="10" a="1"/>
  <c r="BA262" i="10" s="1"/>
  <c r="CS262" i="10" a="1"/>
  <c r="CS262" i="10" s="1"/>
  <c r="BU262" i="10" a="1"/>
  <c r="BU262" i="10" s="1"/>
  <c r="BI262" i="10" a="1"/>
  <c r="BI262" i="10" s="1"/>
  <c r="CO263" i="10" a="1"/>
  <c r="CO263" i="10" s="1"/>
  <c r="BQ263" i="10" a="1"/>
  <c r="BQ263" i="10" s="1"/>
  <c r="BE263" i="10" a="1"/>
  <c r="BE263" i="10" s="1"/>
  <c r="BT265" i="10" a="1"/>
  <c r="BT265" i="10" s="1"/>
  <c r="BH265" i="10" a="1"/>
  <c r="BH265" i="10" s="1"/>
  <c r="CR265" i="10" a="1"/>
  <c r="CR265" i="10" s="1"/>
  <c r="BD266" i="10" a="1"/>
  <c r="BD266" i="10" s="1"/>
  <c r="CN266" i="10" a="1"/>
  <c r="CN266" i="10" s="1"/>
  <c r="BP266" i="10" a="1"/>
  <c r="BP266" i="10" s="1"/>
  <c r="CR267" i="10" a="1"/>
  <c r="CR267" i="10" s="1"/>
  <c r="BT267" i="10" a="1"/>
  <c r="BT267" i="10" s="1"/>
  <c r="BH267" i="10" a="1"/>
  <c r="BH267" i="10" s="1"/>
  <c r="CN268" i="10" a="1"/>
  <c r="CN268" i="10" s="1"/>
  <c r="BP268" i="10" a="1"/>
  <c r="BP268" i="10" s="1"/>
  <c r="BD268" i="10" a="1"/>
  <c r="BD268" i="10" s="1"/>
  <c r="CR269" i="10" a="1"/>
  <c r="CR269" i="10" s="1"/>
  <c r="BT269" i="10" a="1"/>
  <c r="BT269" i="10" s="1"/>
  <c r="BH269" i="10" a="1"/>
  <c r="BH269" i="10" s="1"/>
  <c r="CN270" i="10" a="1"/>
  <c r="CN270" i="10" s="1"/>
  <c r="BP270" i="10" a="1"/>
  <c r="BP270" i="10" s="1"/>
  <c r="BD270" i="10" a="1"/>
  <c r="BD270" i="10" s="1"/>
  <c r="CR271" i="10" a="1"/>
  <c r="CR271" i="10" s="1"/>
  <c r="BT271" i="10" a="1"/>
  <c r="BT271" i="10" s="1"/>
  <c r="BH271" i="10" a="1"/>
  <c r="BH271" i="10" s="1"/>
  <c r="BP272" i="10" a="1"/>
  <c r="BP272" i="10" s="1"/>
  <c r="BD272" i="10" a="1"/>
  <c r="BD272" i="10" s="1"/>
  <c r="CN272" i="10" a="1"/>
  <c r="CN272" i="10" s="1"/>
  <c r="BT273" i="10" a="1"/>
  <c r="BT273" i="10" s="1"/>
  <c r="BH273" i="10" a="1"/>
  <c r="BH273" i="10" s="1"/>
  <c r="CR273" i="10" a="1"/>
  <c r="CR273" i="10" s="1"/>
  <c r="BD274" i="10" a="1"/>
  <c r="BD274" i="10" s="1"/>
  <c r="CN274" i="10" a="1"/>
  <c r="CN274" i="10" s="1"/>
  <c r="BP274" i="10" a="1"/>
  <c r="BP274" i="10" s="1"/>
  <c r="CR275" i="10" a="1"/>
  <c r="CR275" i="10" s="1"/>
  <c r="BT275" i="10" a="1"/>
  <c r="BT275" i="10" s="1"/>
  <c r="BH275" i="10" a="1"/>
  <c r="BH275" i="10" s="1"/>
  <c r="CN276" i="10" a="1"/>
  <c r="CN276" i="10" s="1"/>
  <c r="BP276" i="10" a="1"/>
  <c r="BP276" i="10" s="1"/>
  <c r="BD276" i="10" a="1"/>
  <c r="BD276" i="10" s="1"/>
  <c r="CR277" i="10" a="1"/>
  <c r="CR277" i="10" s="1"/>
  <c r="BT277" i="10" a="1"/>
  <c r="BT277" i="10" s="1"/>
  <c r="BH277" i="10" a="1"/>
  <c r="BH277" i="10" s="1"/>
  <c r="BP278" i="10" a="1"/>
  <c r="BP278" i="10" s="1"/>
  <c r="BD278" i="10" a="1"/>
  <c r="BD278" i="10" s="1"/>
  <c r="CN278" i="10" a="1"/>
  <c r="CN278" i="10" s="1"/>
  <c r="BT279" i="10" a="1"/>
  <c r="BT279" i="10" s="1"/>
  <c r="BH279" i="10" a="1"/>
  <c r="BH279" i="10" s="1"/>
  <c r="CR279" i="10" a="1"/>
  <c r="CR279" i="10" s="1"/>
  <c r="BD280" i="10" a="1"/>
  <c r="BD280" i="10" s="1"/>
  <c r="CN280" i="10" a="1"/>
  <c r="CN280" i="10" s="1"/>
  <c r="BP280" i="10" a="1"/>
  <c r="BP280" i="10" s="1"/>
  <c r="CR281" i="10" a="1"/>
  <c r="CR281" i="10" s="1"/>
  <c r="BT281" i="10" a="1"/>
  <c r="BT281" i="10" s="1"/>
  <c r="BH281" i="10" a="1"/>
  <c r="BH281" i="10" s="1"/>
  <c r="CN282" i="10" a="1"/>
  <c r="CN282" i="10" s="1"/>
  <c r="BP282" i="10" a="1"/>
  <c r="BP282" i="10" s="1"/>
  <c r="BD282" i="10" a="1"/>
  <c r="BD282" i="10" s="1"/>
  <c r="CP136" i="10" a="1"/>
  <c r="CP136" i="10" s="1"/>
  <c r="BR136" i="10" a="1"/>
  <c r="BR136" i="10" s="1"/>
  <c r="BF136" i="10" a="1"/>
  <c r="BF136" i="10" s="1"/>
  <c r="BR140" i="10" a="1"/>
  <c r="BR140" i="10" s="1"/>
  <c r="BF140" i="10" a="1"/>
  <c r="BF140" i="10" s="1"/>
  <c r="CP140" i="10" a="1"/>
  <c r="CP140" i="10" s="1"/>
  <c r="CK152" i="10" a="1"/>
  <c r="CK152" i="10" s="1"/>
  <c r="BM152" i="10" a="1"/>
  <c r="BM152" i="10" s="1"/>
  <c r="BA152" i="10" a="1"/>
  <c r="BA152" i="10" s="1"/>
  <c r="BQ155" i="10" a="1"/>
  <c r="BQ155" i="10" s="1"/>
  <c r="BE155" i="10" a="1"/>
  <c r="BE155" i="10" s="1"/>
  <c r="CO155" i="10" a="1"/>
  <c r="CO155" i="10" s="1"/>
  <c r="AX158" i="10" a="1"/>
  <c r="AX158" i="10" s="1"/>
  <c r="AY158" i="10" a="1"/>
  <c r="AY158" i="10" s="1"/>
  <c r="AZ158" i="10" a="1"/>
  <c r="AZ158" i="10" s="1"/>
  <c r="AW158" i="10" a="1"/>
  <c r="AW158" i="10" s="1"/>
  <c r="BI164" i="10" a="1"/>
  <c r="BI164" i="10" s="1"/>
  <c r="CS164" i="10" a="1"/>
  <c r="CS164" i="10" s="1"/>
  <c r="BU164" i="10" a="1"/>
  <c r="BU164" i="10" s="1"/>
  <c r="CK166" i="10" a="1"/>
  <c r="CK166" i="10" s="1"/>
  <c r="BM166" i="10" a="1"/>
  <c r="BM166" i="10" s="1"/>
  <c r="BA166" i="10" a="1"/>
  <c r="BA166" i="10" s="1"/>
  <c r="BT171" i="10" a="1"/>
  <c r="BT171" i="10" s="1"/>
  <c r="BH171" i="10" a="1"/>
  <c r="BH171" i="10" s="1"/>
  <c r="CR171" i="10" a="1"/>
  <c r="CR171" i="10" s="1"/>
  <c r="CR175" i="10" a="1"/>
  <c r="CR175" i="10" s="1"/>
  <c r="BT175" i="10" a="1"/>
  <c r="BT175" i="10" s="1"/>
  <c r="BH175" i="10" a="1"/>
  <c r="BH175" i="10" s="1"/>
  <c r="CR177" i="10" a="1"/>
  <c r="CR177" i="10" s="1"/>
  <c r="BT177" i="10" a="1"/>
  <c r="BT177" i="10" s="1"/>
  <c r="BH177" i="10" a="1"/>
  <c r="BH177" i="10" s="1"/>
  <c r="CR187" i="10" a="1"/>
  <c r="CR187" i="10" s="1"/>
  <c r="BT187" i="10" a="1"/>
  <c r="BT187" i="10" s="1"/>
  <c r="BH187" i="10" a="1"/>
  <c r="BH187" i="10" s="1"/>
  <c r="CM191" i="10" a="1"/>
  <c r="CM191" i="10" s="1"/>
  <c r="BO191" i="10" a="1"/>
  <c r="BO191" i="10" s="1"/>
  <c r="BC191" i="10" a="1"/>
  <c r="BC191" i="10" s="1"/>
  <c r="CU193" i="10" a="1"/>
  <c r="CU193" i="10" s="1"/>
  <c r="BW193" i="10" a="1"/>
  <c r="BW193" i="10" s="1"/>
  <c r="BK193" i="10" a="1"/>
  <c r="BK193" i="10" s="1"/>
  <c r="BC197" i="10" a="1"/>
  <c r="BC197" i="10" s="1"/>
  <c r="CM197" i="10" a="1"/>
  <c r="CM197" i="10" s="1"/>
  <c r="BO197" i="10" a="1"/>
  <c r="BO197" i="10" s="1"/>
  <c r="CU199" i="10" a="1"/>
  <c r="CU199" i="10" s="1"/>
  <c r="BW199" i="10" a="1"/>
  <c r="BW199" i="10" s="1"/>
  <c r="BK199" i="10" a="1"/>
  <c r="BK199" i="10" s="1"/>
  <c r="BN214" i="10" a="1"/>
  <c r="BN214" i="10" s="1"/>
  <c r="BB214" i="10" a="1"/>
  <c r="BB214" i="10" s="1"/>
  <c r="CL214" i="10" a="1"/>
  <c r="CL214" i="10" s="1"/>
  <c r="BB216" i="10" a="1"/>
  <c r="BB216" i="10" s="1"/>
  <c r="CL216" i="10" a="1"/>
  <c r="CL216" i="10" s="1"/>
  <c r="BN216" i="10" a="1"/>
  <c r="BN216" i="10" s="1"/>
  <c r="CL220" i="10" a="1"/>
  <c r="CL220" i="10" s="1"/>
  <c r="BN220" i="10" a="1"/>
  <c r="BN220" i="10" s="1"/>
  <c r="BB220" i="10" a="1"/>
  <c r="BB220" i="10" s="1"/>
  <c r="BA229" i="10" a="1"/>
  <c r="BA229" i="10" s="1"/>
  <c r="BM229" i="10" a="1"/>
  <c r="BM229" i="10" s="1"/>
  <c r="CK229" i="10" a="1"/>
  <c r="CK229" i="10" s="1"/>
  <c r="CK231" i="10" a="1"/>
  <c r="CK231" i="10" s="1"/>
  <c r="BM231" i="10" a="1"/>
  <c r="BM231" i="10" s="1"/>
  <c r="BA231" i="10" a="1"/>
  <c r="BA231" i="10" s="1"/>
  <c r="CS237" i="10" a="1"/>
  <c r="CS237" i="10" s="1"/>
  <c r="BU237" i="10" a="1"/>
  <c r="BU237" i="10" s="1"/>
  <c r="BI237" i="10" a="1"/>
  <c r="BI237" i="10" s="1"/>
  <c r="CS239" i="10" a="1"/>
  <c r="CS239" i="10" s="1"/>
  <c r="BU239" i="10" a="1"/>
  <c r="BU239" i="10" s="1"/>
  <c r="BI239" i="10" a="1"/>
  <c r="BI239" i="10" s="1"/>
  <c r="CS241" i="10" a="1"/>
  <c r="CS241" i="10" s="1"/>
  <c r="BU241" i="10" a="1"/>
  <c r="BU241" i="10" s="1"/>
  <c r="BI241" i="10" a="1"/>
  <c r="BI241" i="10" s="1"/>
  <c r="BM243" i="10" a="1"/>
  <c r="BM243" i="10" s="1"/>
  <c r="BA243" i="10" a="1"/>
  <c r="BA243" i="10" s="1"/>
  <c r="CK243" i="10" a="1"/>
  <c r="CK243" i="10" s="1"/>
  <c r="BH256" i="10" a="1"/>
  <c r="BH256" i="10" s="1"/>
  <c r="CR256" i="10" a="1"/>
  <c r="CR256" i="10" s="1"/>
  <c r="BT256" i="10" a="1"/>
  <c r="BT256" i="10" s="1"/>
  <c r="BT132" i="10" a="1"/>
  <c r="BT132" i="10" s="1"/>
  <c r="BH132" i="10" a="1"/>
  <c r="BH132" i="10" s="1"/>
  <c r="CR132" i="10" a="1"/>
  <c r="CR132" i="10" s="1"/>
  <c r="CN133" i="10" a="1"/>
  <c r="CN133" i="10" s="1"/>
  <c r="BD133" i="10" a="1"/>
  <c r="BD133" i="10" s="1"/>
  <c r="BP133" i="10" a="1"/>
  <c r="BP133" i="10" s="1"/>
  <c r="CR134" i="10" a="1"/>
  <c r="CR134" i="10" s="1"/>
  <c r="BT134" i="10" a="1"/>
  <c r="BT134" i="10" s="1"/>
  <c r="BH134" i="10" a="1"/>
  <c r="BH134" i="10" s="1"/>
  <c r="CN135" i="10" a="1"/>
  <c r="CN135" i="10" s="1"/>
  <c r="BP135" i="10" a="1"/>
  <c r="BP135" i="10" s="1"/>
  <c r="BD135" i="10" a="1"/>
  <c r="BD135" i="10" s="1"/>
  <c r="BT136" i="10" a="1"/>
  <c r="BT136" i="10" s="1"/>
  <c r="BH136" i="10" a="1"/>
  <c r="BH136" i="10" s="1"/>
  <c r="CR136" i="10" a="1"/>
  <c r="CR136" i="10" s="1"/>
  <c r="BP137" i="10" a="1"/>
  <c r="BP137" i="10" s="1"/>
  <c r="BD137" i="10" a="1"/>
  <c r="BD137" i="10" s="1"/>
  <c r="CN137" i="10" a="1"/>
  <c r="CN137" i="10" s="1"/>
  <c r="BH138" i="10" a="1"/>
  <c r="BH138" i="10" s="1"/>
  <c r="CR138" i="10" a="1"/>
  <c r="CR138" i="10" s="1"/>
  <c r="BT138" i="10" a="1"/>
  <c r="BT138" i="10" s="1"/>
  <c r="BD139" i="10" a="1"/>
  <c r="BD139" i="10" s="1"/>
  <c r="BP139" i="10" a="1"/>
  <c r="BP139" i="10" s="1"/>
  <c r="CN139" i="10" a="1"/>
  <c r="CN139" i="10" s="1"/>
  <c r="CR140" i="10" a="1"/>
  <c r="CR140" i="10" s="1"/>
  <c r="BT140" i="10" a="1"/>
  <c r="BT140" i="10" s="1"/>
  <c r="BH140" i="10" a="1"/>
  <c r="BH140" i="10" s="1"/>
  <c r="CN141" i="10" a="1"/>
  <c r="CN141" i="10" s="1"/>
  <c r="BD141" i="10" a="1"/>
  <c r="BD141" i="10" s="1"/>
  <c r="BP141" i="10" a="1"/>
  <c r="BP141" i="10" s="1"/>
  <c r="CR142" i="10" a="1"/>
  <c r="CR142" i="10" s="1"/>
  <c r="BT142" i="10" a="1"/>
  <c r="BT142" i="10" s="1"/>
  <c r="BH142" i="10" a="1"/>
  <c r="BH142" i="10" s="1"/>
  <c r="CN143" i="10" a="1"/>
  <c r="CN143" i="10" s="1"/>
  <c r="BP143" i="10" a="1"/>
  <c r="BP143" i="10" s="1"/>
  <c r="BD143" i="10" a="1"/>
  <c r="BD143" i="10" s="1"/>
  <c r="BT144" i="10" a="1"/>
  <c r="BT144" i="10" s="1"/>
  <c r="BH144" i="10" a="1"/>
  <c r="BH144" i="10" s="1"/>
  <c r="CR144" i="10" a="1"/>
  <c r="CR144" i="10" s="1"/>
  <c r="BP145" i="10" a="1"/>
  <c r="BP145" i="10" s="1"/>
  <c r="BD145" i="10" a="1"/>
  <c r="BD145" i="10" s="1"/>
  <c r="CN145" i="10" a="1"/>
  <c r="CN145" i="10" s="1"/>
  <c r="BH146" i="10" a="1"/>
  <c r="BH146" i="10" s="1"/>
  <c r="CR146" i="10" a="1"/>
  <c r="CR146" i="10" s="1"/>
  <c r="BT146" i="10" a="1"/>
  <c r="BT146" i="10" s="1"/>
  <c r="BP147" i="10" a="1"/>
  <c r="BP147" i="10" s="1"/>
  <c r="BD147" i="10" a="1"/>
  <c r="BD147" i="10" s="1"/>
  <c r="CN147" i="10" a="1"/>
  <c r="CN147" i="10" s="1"/>
  <c r="BH148" i="10" a="1"/>
  <c r="BH148" i="10" s="1"/>
  <c r="CR148" i="10" a="1"/>
  <c r="CR148" i="10" s="1"/>
  <c r="BT148" i="10" a="1"/>
  <c r="BT148" i="10" s="1"/>
  <c r="CN149" i="10" a="1"/>
  <c r="CN149" i="10" s="1"/>
  <c r="BP149" i="10" a="1"/>
  <c r="BP149" i="10" s="1"/>
  <c r="BD149" i="10" a="1"/>
  <c r="BD149" i="10" s="1"/>
  <c r="BS151" i="10" a="1"/>
  <c r="BS151" i="10" s="1"/>
  <c r="BG151" i="10" a="1"/>
  <c r="BG151" i="10" s="1"/>
  <c r="CQ151" i="10" a="1"/>
  <c r="CQ151" i="10" s="1"/>
  <c r="BO152" i="10" a="1"/>
  <c r="BO152" i="10" s="1"/>
  <c r="BC152" i="10" a="1"/>
  <c r="BC152" i="10" s="1"/>
  <c r="CM152" i="10" a="1"/>
  <c r="CM152" i="10" s="1"/>
  <c r="BW152" i="10" a="1"/>
  <c r="BW152" i="10" s="1"/>
  <c r="BK152" i="10" a="1"/>
  <c r="BK152" i="10" s="1"/>
  <c r="CU152" i="10" a="1"/>
  <c r="CU152" i="10" s="1"/>
  <c r="BG153" i="10" a="1"/>
  <c r="BG153" i="10" s="1"/>
  <c r="CQ153" i="10" a="1"/>
  <c r="CQ153" i="10" s="1"/>
  <c r="BS153" i="10" a="1"/>
  <c r="BS153" i="10" s="1"/>
  <c r="CM154" i="10" a="1"/>
  <c r="CM154" i="10" s="1"/>
  <c r="BC154" i="10" a="1"/>
  <c r="BC154" i="10" s="1"/>
  <c r="BO154" i="10" a="1"/>
  <c r="BO154" i="10" s="1"/>
  <c r="CU154" i="10" a="1"/>
  <c r="CU154" i="10" s="1"/>
  <c r="BW154" i="10" a="1"/>
  <c r="BW154" i="10" s="1"/>
  <c r="BK154" i="10" a="1"/>
  <c r="BK154" i="10" s="1"/>
  <c r="CQ155" i="10" a="1"/>
  <c r="CQ155" i="10" s="1"/>
  <c r="BS155" i="10" a="1"/>
  <c r="BS155" i="10" s="1"/>
  <c r="BG155" i="10" a="1"/>
  <c r="BG155" i="10" s="1"/>
  <c r="CM156" i="10" a="1"/>
  <c r="CM156" i="10" s="1"/>
  <c r="BO156" i="10" a="1"/>
  <c r="BO156" i="10" s="1"/>
  <c r="BC156" i="10" a="1"/>
  <c r="BC156" i="10" s="1"/>
  <c r="CU156" i="10" a="1"/>
  <c r="CU156" i="10" s="1"/>
  <c r="BW156" i="10" a="1"/>
  <c r="BW156" i="10" s="1"/>
  <c r="BK156" i="10" a="1"/>
  <c r="BK156" i="10" s="1"/>
  <c r="CQ157" i="10" a="1"/>
  <c r="CQ157" i="10" s="1"/>
  <c r="BS157" i="10" a="1"/>
  <c r="BS157" i="10" s="1"/>
  <c r="BG157" i="10" a="1"/>
  <c r="BG157" i="10" s="1"/>
  <c r="BO158" i="10" a="1"/>
  <c r="BO158" i="10" s="1"/>
  <c r="BC158" i="10" a="1"/>
  <c r="BC158" i="10" s="1"/>
  <c r="CM158" i="10" a="1"/>
  <c r="CM158" i="10" s="1"/>
  <c r="BW158" i="10" a="1"/>
  <c r="BW158" i="10" s="1"/>
  <c r="BK158" i="10" a="1"/>
  <c r="BK158" i="10" s="1"/>
  <c r="CU158" i="10" a="1"/>
  <c r="CU158" i="10" s="1"/>
  <c r="BS159" i="10" a="1"/>
  <c r="BS159" i="10" s="1"/>
  <c r="BG159" i="10" a="1"/>
  <c r="BG159" i="10" s="1"/>
  <c r="CQ159" i="10" a="1"/>
  <c r="CQ159" i="10" s="1"/>
  <c r="BC160" i="10" a="1"/>
  <c r="BC160" i="10" s="1"/>
  <c r="BO160" i="10" a="1"/>
  <c r="BO160" i="10" s="1"/>
  <c r="CM160" i="10" a="1"/>
  <c r="CM160" i="10" s="1"/>
  <c r="BK160" i="10" a="1"/>
  <c r="BK160" i="10" s="1"/>
  <c r="CU160" i="10" a="1"/>
  <c r="CU160" i="10" s="1"/>
  <c r="BW160" i="10" a="1"/>
  <c r="BW160" i="10" s="1"/>
  <c r="CQ161" i="10" a="1"/>
  <c r="CQ161" i="10" s="1"/>
  <c r="BG161" i="10" a="1"/>
  <c r="BG161" i="10" s="1"/>
  <c r="BS161" i="10" a="1"/>
  <c r="BS161" i="10" s="1"/>
  <c r="CM162" i="10" a="1"/>
  <c r="CM162" i="10" s="1"/>
  <c r="BC162" i="10" a="1"/>
  <c r="BC162" i="10" s="1"/>
  <c r="BO162" i="10" a="1"/>
  <c r="BO162" i="10" s="1"/>
  <c r="CU162" i="10" a="1"/>
  <c r="CU162" i="10" s="1"/>
  <c r="BK162" i="10" a="1"/>
  <c r="BK162" i="10" s="1"/>
  <c r="BW162" i="10" a="1"/>
  <c r="BW162" i="10" s="1"/>
  <c r="CQ163" i="10" a="1"/>
  <c r="CQ163" i="10" s="1"/>
  <c r="BS163" i="10" a="1"/>
  <c r="BS163" i="10" s="1"/>
  <c r="BG163" i="10" a="1"/>
  <c r="BG163" i="10" s="1"/>
  <c r="CM164" i="10" a="1"/>
  <c r="CM164" i="10" s="1"/>
  <c r="BO164" i="10" a="1"/>
  <c r="BO164" i="10" s="1"/>
  <c r="BC164" i="10" a="1"/>
  <c r="BC164" i="10" s="1"/>
  <c r="CU164" i="10" a="1"/>
  <c r="CU164" i="10" s="1"/>
  <c r="BW164" i="10" a="1"/>
  <c r="BW164" i="10" s="1"/>
  <c r="BK164" i="10" a="1"/>
  <c r="BK164" i="10" s="1"/>
  <c r="CQ165" i="10" a="1"/>
  <c r="CQ165" i="10" s="1"/>
  <c r="BG165" i="10" a="1"/>
  <c r="BG165" i="10" s="1"/>
  <c r="BS165" i="10" a="1"/>
  <c r="BS165" i="10" s="1"/>
  <c r="BO166" i="10" a="1"/>
  <c r="BO166" i="10" s="1"/>
  <c r="CM166" i="10" a="1"/>
  <c r="CM166" i="10" s="1"/>
  <c r="BC166" i="10" a="1"/>
  <c r="BC166" i="10" s="1"/>
  <c r="BW166" i="10" a="1"/>
  <c r="BW166" i="10" s="1"/>
  <c r="CU166" i="10" a="1"/>
  <c r="CU166" i="10" s="1"/>
  <c r="BK166" i="10" a="1"/>
  <c r="BK166" i="10" s="1"/>
  <c r="BS167" i="10" a="1"/>
  <c r="BS167" i="10" s="1"/>
  <c r="BG167" i="10" a="1"/>
  <c r="BG167" i="10" s="1"/>
  <c r="CQ167" i="10" a="1"/>
  <c r="CQ167" i="10" s="1"/>
  <c r="BO168" i="10" a="1"/>
  <c r="BO168" i="10" s="1"/>
  <c r="BC168" i="10" a="1"/>
  <c r="BC168" i="10" s="1"/>
  <c r="CM168" i="10" a="1"/>
  <c r="CM168" i="10" s="1"/>
  <c r="BW168" i="10" a="1"/>
  <c r="BW168" i="10" s="1"/>
  <c r="BK168" i="10" a="1"/>
  <c r="BK168" i="10" s="1"/>
  <c r="CU168" i="10" a="1"/>
  <c r="CU168" i="10" s="1"/>
  <c r="CP170" i="10" a="1"/>
  <c r="CP170" i="10" s="1"/>
  <c r="BR170" i="10" a="1"/>
  <c r="BR170" i="10" s="1"/>
  <c r="BF170" i="10" a="1"/>
  <c r="BF170" i="10" s="1"/>
  <c r="CL171" i="10" a="1"/>
  <c r="CL171" i="10" s="1"/>
  <c r="BN171" i="10" a="1"/>
  <c r="BN171" i="10" s="1"/>
  <c r="BB171" i="10" a="1"/>
  <c r="BB171" i="10" s="1"/>
  <c r="CT171" i="10" a="1"/>
  <c r="CT171" i="10" s="1"/>
  <c r="BV171" i="10" a="1"/>
  <c r="BV171" i="10" s="1"/>
  <c r="BJ171" i="10" a="1"/>
  <c r="BJ171" i="10" s="1"/>
  <c r="CP172" i="10" a="1"/>
  <c r="CP172" i="10" s="1"/>
  <c r="BR172" i="10" a="1"/>
  <c r="BR172" i="10" s="1"/>
  <c r="BF172" i="10" a="1"/>
  <c r="BF172" i="10" s="1"/>
  <c r="CL173" i="10" a="1"/>
  <c r="CL173" i="10" s="1"/>
  <c r="BN173" i="10" a="1"/>
  <c r="BN173" i="10" s="1"/>
  <c r="BB173" i="10" a="1"/>
  <c r="BB173" i="10" s="1"/>
  <c r="CT173" i="10" a="1"/>
  <c r="CT173" i="10" s="1"/>
  <c r="BV173" i="10" a="1"/>
  <c r="BV173" i="10" s="1"/>
  <c r="BJ173" i="10" a="1"/>
  <c r="BJ173" i="10" s="1"/>
  <c r="BR174" i="10" a="1"/>
  <c r="BR174" i="10" s="1"/>
  <c r="BF174" i="10" a="1"/>
  <c r="BF174" i="10" s="1"/>
  <c r="CP174" i="10" a="1"/>
  <c r="CP174" i="10" s="1"/>
  <c r="BN175" i="10" a="1"/>
  <c r="BN175" i="10" s="1"/>
  <c r="BB175" i="10" a="1"/>
  <c r="BB175" i="10" s="1"/>
  <c r="CL175" i="10" a="1"/>
  <c r="CL175" i="10" s="1"/>
  <c r="BV175" i="10" a="1"/>
  <c r="BV175" i="10" s="1"/>
  <c r="BJ175" i="10" a="1"/>
  <c r="BJ175" i="10" s="1"/>
  <c r="CT175" i="10" a="1"/>
  <c r="CT175" i="10" s="1"/>
  <c r="BF176" i="10" a="1"/>
  <c r="BF176" i="10" s="1"/>
  <c r="CP176" i="10" a="1"/>
  <c r="CP176" i="10" s="1"/>
  <c r="BR176" i="10" a="1"/>
  <c r="BR176" i="10" s="1"/>
  <c r="CL177" i="10" a="1"/>
  <c r="CL177" i="10" s="1"/>
  <c r="BN177" i="10" a="1"/>
  <c r="BN177" i="10" s="1"/>
  <c r="BB177" i="10" a="1"/>
  <c r="BB177" i="10" s="1"/>
  <c r="CT177" i="10" a="1"/>
  <c r="CT177" i="10" s="1"/>
  <c r="BV177" i="10" a="1"/>
  <c r="BV177" i="10" s="1"/>
  <c r="BJ177" i="10" a="1"/>
  <c r="BJ177" i="10" s="1"/>
  <c r="CP178" i="10" a="1"/>
  <c r="CP178" i="10" s="1"/>
  <c r="BR178" i="10" a="1"/>
  <c r="BR178" i="10" s="1"/>
  <c r="BF178" i="10" a="1"/>
  <c r="BF178" i="10" s="1"/>
  <c r="CL179" i="10" a="1"/>
  <c r="CL179" i="10" s="1"/>
  <c r="BN179" i="10" a="1"/>
  <c r="BN179" i="10" s="1"/>
  <c r="BB179" i="10" a="1"/>
  <c r="BB179" i="10" s="1"/>
  <c r="CT179" i="10" a="1"/>
  <c r="CT179" i="10" s="1"/>
  <c r="BV179" i="10" a="1"/>
  <c r="BV179" i="10" s="1"/>
  <c r="BJ179" i="10" a="1"/>
  <c r="BJ179" i="10" s="1"/>
  <c r="CP180" i="10" a="1"/>
  <c r="CP180" i="10" s="1"/>
  <c r="BR180" i="10" a="1"/>
  <c r="BR180" i="10" s="1"/>
  <c r="BF180" i="10" a="1"/>
  <c r="BF180" i="10" s="1"/>
  <c r="CL181" i="10" a="1"/>
  <c r="CL181" i="10" s="1"/>
  <c r="BN181" i="10" a="1"/>
  <c r="BN181" i="10" s="1"/>
  <c r="BB181" i="10" a="1"/>
  <c r="BB181" i="10" s="1"/>
  <c r="CT181" i="10" a="1"/>
  <c r="CT181" i="10" s="1"/>
  <c r="BV181" i="10" a="1"/>
  <c r="BV181" i="10" s="1"/>
  <c r="BJ181" i="10" a="1"/>
  <c r="BJ181" i="10" s="1"/>
  <c r="BR182" i="10" a="1"/>
  <c r="BR182" i="10" s="1"/>
  <c r="BF182" i="10" a="1"/>
  <c r="BF182" i="10" s="1"/>
  <c r="CP182" i="10" a="1"/>
  <c r="CP182" i="10" s="1"/>
  <c r="BN183" i="10" a="1"/>
  <c r="BN183" i="10" s="1"/>
  <c r="BB183" i="10" a="1"/>
  <c r="BB183" i="10" s="1"/>
  <c r="CL183" i="10" a="1"/>
  <c r="CL183" i="10" s="1"/>
  <c r="BV183" i="10" a="1"/>
  <c r="BV183" i="10" s="1"/>
  <c r="BJ183" i="10" a="1"/>
  <c r="BJ183" i="10" s="1"/>
  <c r="CT183" i="10" a="1"/>
  <c r="CT183" i="10" s="1"/>
  <c r="BF184" i="10" a="1"/>
  <c r="BF184" i="10" s="1"/>
  <c r="CP184" i="10" a="1"/>
  <c r="CP184" i="10" s="1"/>
  <c r="BR184" i="10" a="1"/>
  <c r="BR184" i="10" s="1"/>
  <c r="CL185" i="10" a="1"/>
  <c r="CL185" i="10" s="1"/>
  <c r="BN185" i="10" a="1"/>
  <c r="BN185" i="10" s="1"/>
  <c r="BB185" i="10" a="1"/>
  <c r="BB185" i="10" s="1"/>
  <c r="CT185" i="10" a="1"/>
  <c r="CT185" i="10" s="1"/>
  <c r="BV185" i="10" a="1"/>
  <c r="BV185" i="10" s="1"/>
  <c r="BJ185" i="10" a="1"/>
  <c r="BJ185" i="10" s="1"/>
  <c r="BR186" i="10" a="1"/>
  <c r="BR186" i="10" s="1"/>
  <c r="CP186" i="10" a="1"/>
  <c r="CP186" i="10" s="1"/>
  <c r="BF186" i="10" a="1"/>
  <c r="BF186" i="10" s="1"/>
  <c r="BB187" i="10" a="1"/>
  <c r="BB187" i="10" s="1"/>
  <c r="CL187" i="10" a="1"/>
  <c r="CL187" i="10" s="1"/>
  <c r="BN187" i="10" a="1"/>
  <c r="BN187" i="10" s="1"/>
  <c r="BJ187" i="10" a="1"/>
  <c r="BJ187" i="10" s="1"/>
  <c r="CT187" i="10" a="1"/>
  <c r="CT187" i="10" s="1"/>
  <c r="BV187" i="10" a="1"/>
  <c r="BV187" i="10" s="1"/>
  <c r="CO189" i="10" a="1"/>
  <c r="CO189" i="10" s="1"/>
  <c r="BQ189" i="10" a="1"/>
  <c r="BQ189" i="10" s="1"/>
  <c r="BE189" i="10" a="1"/>
  <c r="BE189" i="10" s="1"/>
  <c r="AZ190" i="10" a="1"/>
  <c r="AZ190" i="10" s="1"/>
  <c r="AW190" i="10" a="1"/>
  <c r="AW190" i="10" s="1"/>
  <c r="AX190" i="10" a="1"/>
  <c r="AX190" i="10" s="1"/>
  <c r="AY190" i="10" a="1"/>
  <c r="AY190" i="10" s="1"/>
  <c r="CK190" i="10" a="1"/>
  <c r="CK190" i="10" s="1"/>
  <c r="BM190" i="10" a="1"/>
  <c r="BM190" i="10" s="1"/>
  <c r="BA190" i="10" a="1"/>
  <c r="BA190" i="10" s="1"/>
  <c r="CS190" i="10" a="1"/>
  <c r="CS190" i="10" s="1"/>
  <c r="BU190" i="10" a="1"/>
  <c r="BU190" i="10" s="1"/>
  <c r="BI190" i="10" a="1"/>
  <c r="BI190" i="10" s="1"/>
  <c r="BQ191" i="10" a="1"/>
  <c r="BQ191" i="10" s="1"/>
  <c r="BE191" i="10" a="1"/>
  <c r="BE191" i="10" s="1"/>
  <c r="CO191" i="10" a="1"/>
  <c r="CO191" i="10" s="1"/>
  <c r="AW192" i="10" a="1"/>
  <c r="AW192" i="10" s="1"/>
  <c r="AX192" i="10" a="1"/>
  <c r="AX192" i="10" s="1"/>
  <c r="AY192" i="10" a="1"/>
  <c r="AY192" i="10" s="1"/>
  <c r="AZ192" i="10" a="1"/>
  <c r="AZ192" i="10" s="1"/>
  <c r="BM192" i="10" a="1"/>
  <c r="BM192" i="10" s="1"/>
  <c r="BA192" i="10" a="1"/>
  <c r="BA192" i="10" s="1"/>
  <c r="CK192" i="10" a="1"/>
  <c r="CK192" i="10" s="1"/>
  <c r="BU192" i="10" a="1"/>
  <c r="BU192" i="10" s="1"/>
  <c r="BI192" i="10" a="1"/>
  <c r="BI192" i="10" s="1"/>
  <c r="CS192" i="10" a="1"/>
  <c r="CS192" i="10" s="1"/>
  <c r="BE193" i="10" a="1"/>
  <c r="BE193" i="10" s="1"/>
  <c r="CO193" i="10" a="1"/>
  <c r="CO193" i="10" s="1"/>
  <c r="BQ193" i="10" a="1"/>
  <c r="BQ193" i="10" s="1"/>
  <c r="AX194" i="10" a="1"/>
  <c r="AX194" i="10" s="1"/>
  <c r="AY194" i="10" a="1"/>
  <c r="AY194" i="10" s="1"/>
  <c r="AZ194" i="10" a="1"/>
  <c r="AZ194" i="10" s="1"/>
  <c r="AW194" i="10" a="1"/>
  <c r="AW194" i="10" s="1"/>
  <c r="CK194" i="10" a="1"/>
  <c r="CK194" i="10" s="1"/>
  <c r="BA194" i="10" a="1"/>
  <c r="BA194" i="10" s="1"/>
  <c r="BM194" i="10" a="1"/>
  <c r="BM194" i="10" s="1"/>
  <c r="CS194" i="10" a="1"/>
  <c r="CS194" i="10" s="1"/>
  <c r="BU194" i="10" a="1"/>
  <c r="BU194" i="10" s="1"/>
  <c r="BI194" i="10" a="1"/>
  <c r="BI194" i="10" s="1"/>
  <c r="CO195" i="10" a="1"/>
  <c r="CO195" i="10" s="1"/>
  <c r="BQ195" i="10" a="1"/>
  <c r="BQ195" i="10" s="1"/>
  <c r="BE195" i="10" a="1"/>
  <c r="BE195" i="10" s="1"/>
  <c r="AY196" i="10" a="1"/>
  <c r="AY196" i="10" s="1"/>
  <c r="AZ196" i="10" a="1"/>
  <c r="AZ196" i="10" s="1"/>
  <c r="AW196" i="10" a="1"/>
  <c r="AW196" i="10" s="1"/>
  <c r="AX196" i="10" a="1"/>
  <c r="AX196" i="10" s="1"/>
  <c r="CK196" i="10" a="1"/>
  <c r="CK196" i="10" s="1"/>
  <c r="BM196" i="10" a="1"/>
  <c r="BM196" i="10" s="1"/>
  <c r="BA196" i="10" a="1"/>
  <c r="BA196" i="10" s="1"/>
  <c r="CS196" i="10" a="1"/>
  <c r="CS196" i="10" s="1"/>
  <c r="BU196" i="10" a="1"/>
  <c r="BU196" i="10" s="1"/>
  <c r="BI196" i="10" a="1"/>
  <c r="BI196" i="10" s="1"/>
  <c r="CO197" i="10" a="1"/>
  <c r="CO197" i="10" s="1"/>
  <c r="BQ197" i="10" a="1"/>
  <c r="BQ197" i="10" s="1"/>
  <c r="BE197" i="10" a="1"/>
  <c r="BE197" i="10" s="1"/>
  <c r="AZ198" i="10" a="1"/>
  <c r="AZ198" i="10" s="1"/>
  <c r="AW198" i="10" a="1"/>
  <c r="AW198" i="10" s="1"/>
  <c r="AX198" i="10" a="1"/>
  <c r="AX198" i="10" s="1"/>
  <c r="AY198" i="10" a="1"/>
  <c r="AY198" i="10" s="1"/>
  <c r="CK198" i="10" a="1"/>
  <c r="CK198" i="10" s="1"/>
  <c r="BM198" i="10" a="1"/>
  <c r="BM198" i="10" s="1"/>
  <c r="BA198" i="10" a="1"/>
  <c r="BA198" i="10" s="1"/>
  <c r="CS198" i="10" a="1"/>
  <c r="CS198" i="10" s="1"/>
  <c r="BU198" i="10" a="1"/>
  <c r="BU198" i="10" s="1"/>
  <c r="BI198" i="10" a="1"/>
  <c r="BI198" i="10" s="1"/>
  <c r="BQ199" i="10" a="1"/>
  <c r="BQ199" i="10" s="1"/>
  <c r="BE199" i="10" a="1"/>
  <c r="BE199" i="10" s="1"/>
  <c r="CO199" i="10" a="1"/>
  <c r="CO199" i="10" s="1"/>
  <c r="AW200" i="10" a="1"/>
  <c r="AW200" i="10" s="1"/>
  <c r="AX200" i="10" a="1"/>
  <c r="AX200" i="10" s="1"/>
  <c r="AY200" i="10" a="1"/>
  <c r="AY200" i="10" s="1"/>
  <c r="AZ200" i="10" a="1"/>
  <c r="AZ200" i="10" s="1"/>
  <c r="BM200" i="10" a="1"/>
  <c r="BM200" i="10" s="1"/>
  <c r="BA200" i="10" a="1"/>
  <c r="BA200" i="10" s="1"/>
  <c r="CK200" i="10" a="1"/>
  <c r="CK200" i="10" s="1"/>
  <c r="BU200" i="10" a="1"/>
  <c r="BU200" i="10" s="1"/>
  <c r="BI200" i="10" a="1"/>
  <c r="BI200" i="10" s="1"/>
  <c r="CS200" i="10" a="1"/>
  <c r="CS200" i="10" s="1"/>
  <c r="BE201" i="10" a="1"/>
  <c r="BE201" i="10" s="1"/>
  <c r="CO201" i="10" a="1"/>
  <c r="CO201" i="10" s="1"/>
  <c r="BQ201" i="10" a="1"/>
  <c r="BQ201" i="10" s="1"/>
  <c r="AX202" i="10" a="1"/>
  <c r="AX202" i="10" s="1"/>
  <c r="AY202" i="10" a="1"/>
  <c r="AY202" i="10" s="1"/>
  <c r="AZ202" i="10" a="1"/>
  <c r="AZ202" i="10" s="1"/>
  <c r="AW202" i="10" a="1"/>
  <c r="AW202" i="10" s="1"/>
  <c r="CK202" i="10" a="1"/>
  <c r="CK202" i="10" s="1"/>
  <c r="BA202" i="10" a="1"/>
  <c r="BA202" i="10" s="1"/>
  <c r="BM202" i="10" a="1"/>
  <c r="BM202" i="10" s="1"/>
  <c r="CS202" i="10" a="1"/>
  <c r="CS202" i="10" s="1"/>
  <c r="BU202" i="10" a="1"/>
  <c r="BU202" i="10" s="1"/>
  <c r="BI202" i="10" a="1"/>
  <c r="BI202" i="10" s="1"/>
  <c r="CO203" i="10" a="1"/>
  <c r="CO203" i="10" s="1"/>
  <c r="BQ203" i="10" a="1"/>
  <c r="BQ203" i="10" s="1"/>
  <c r="BE203" i="10" a="1"/>
  <c r="BE203" i="10" s="1"/>
  <c r="AY204" i="10" a="1"/>
  <c r="AY204" i="10" s="1"/>
  <c r="AZ204" i="10" a="1"/>
  <c r="AZ204" i="10" s="1"/>
  <c r="AW204" i="10" a="1"/>
  <c r="AW204" i="10" s="1"/>
  <c r="AX204" i="10" a="1"/>
  <c r="AX204" i="10" s="1"/>
  <c r="CK204" i="10" a="1"/>
  <c r="CK204" i="10" s="1"/>
  <c r="BM204" i="10" a="1"/>
  <c r="BM204" i="10" s="1"/>
  <c r="BA204" i="10" a="1"/>
  <c r="BA204" i="10" s="1"/>
  <c r="CS204" i="10" a="1"/>
  <c r="CS204" i="10" s="1"/>
  <c r="BU204" i="10" a="1"/>
  <c r="BU204" i="10" s="1"/>
  <c r="BI204" i="10" a="1"/>
  <c r="BI204" i="10" s="1"/>
  <c r="CO205" i="10" a="1"/>
  <c r="CO205" i="10" s="1"/>
  <c r="BQ205" i="10" a="1"/>
  <c r="BQ205" i="10" s="1"/>
  <c r="BE205" i="10" a="1"/>
  <c r="BE205" i="10" s="1"/>
  <c r="AZ206" i="10" a="1"/>
  <c r="AZ206" i="10" s="1"/>
  <c r="AW206" i="10" a="1"/>
  <c r="AW206" i="10" s="1"/>
  <c r="AX206" i="10" a="1"/>
  <c r="AX206" i="10" s="1"/>
  <c r="AY206" i="10" a="1"/>
  <c r="AY206" i="10" s="1"/>
  <c r="CK206" i="10" a="1"/>
  <c r="CK206" i="10" s="1"/>
  <c r="BM206" i="10" a="1"/>
  <c r="BM206" i="10" s="1"/>
  <c r="BA206" i="10" a="1"/>
  <c r="BA206" i="10" s="1"/>
  <c r="CS206" i="10" a="1"/>
  <c r="CS206" i="10" s="1"/>
  <c r="BU206" i="10" a="1"/>
  <c r="BU206" i="10" s="1"/>
  <c r="BI206" i="10" a="1"/>
  <c r="BI206" i="10" s="1"/>
  <c r="CN208" i="10" a="1"/>
  <c r="CN208" i="10" s="1"/>
  <c r="BD208" i="10" a="1"/>
  <c r="BD208" i="10" s="1"/>
  <c r="BP208" i="10" a="1"/>
  <c r="BP208" i="10" s="1"/>
  <c r="CR209" i="10" a="1"/>
  <c r="CR209" i="10" s="1"/>
  <c r="BT209" i="10" a="1"/>
  <c r="BT209" i="10" s="1"/>
  <c r="BH209" i="10" a="1"/>
  <c r="BH209" i="10" s="1"/>
  <c r="BP210" i="10" a="1"/>
  <c r="BP210" i="10" s="1"/>
  <c r="BD210" i="10" a="1"/>
  <c r="BD210" i="10" s="1"/>
  <c r="CN210" i="10" a="1"/>
  <c r="CN210" i="10" s="1"/>
  <c r="BT211" i="10" a="1"/>
  <c r="BT211" i="10" s="1"/>
  <c r="BH211" i="10" a="1"/>
  <c r="BH211" i="10" s="1"/>
  <c r="CR211" i="10" a="1"/>
  <c r="CR211" i="10" s="1"/>
  <c r="BD212" i="10" a="1"/>
  <c r="BD212" i="10" s="1"/>
  <c r="CN212" i="10" a="1"/>
  <c r="CN212" i="10" s="1"/>
  <c r="BP212" i="10" a="1"/>
  <c r="BP212" i="10" s="1"/>
  <c r="CR213" i="10" a="1"/>
  <c r="CR213" i="10" s="1"/>
  <c r="BT213" i="10" a="1"/>
  <c r="BT213" i="10" s="1"/>
  <c r="BH213" i="10" a="1"/>
  <c r="BH213" i="10" s="1"/>
  <c r="CN214" i="10" a="1"/>
  <c r="CN214" i="10" s="1"/>
  <c r="BP214" i="10" a="1"/>
  <c r="BP214" i="10" s="1"/>
  <c r="BD214" i="10" a="1"/>
  <c r="BD214" i="10" s="1"/>
  <c r="CR215" i="10" a="1"/>
  <c r="CR215" i="10" s="1"/>
  <c r="BT215" i="10" a="1"/>
  <c r="BT215" i="10" s="1"/>
  <c r="BH215" i="10" a="1"/>
  <c r="BH215" i="10" s="1"/>
  <c r="CN216" i="10" a="1"/>
  <c r="CN216" i="10" s="1"/>
  <c r="BP216" i="10" a="1"/>
  <c r="BP216" i="10" s="1"/>
  <c r="BD216" i="10" a="1"/>
  <c r="BD216" i="10" s="1"/>
  <c r="CR217" i="10" a="1"/>
  <c r="CR217" i="10" s="1"/>
  <c r="BT217" i="10" a="1"/>
  <c r="BT217" i="10" s="1"/>
  <c r="BH217" i="10" a="1"/>
  <c r="BH217" i="10" s="1"/>
  <c r="BP218" i="10" a="1"/>
  <c r="BP218" i="10" s="1"/>
  <c r="BD218" i="10" a="1"/>
  <c r="BD218" i="10" s="1"/>
  <c r="CN218" i="10" a="1"/>
  <c r="CN218" i="10" s="1"/>
  <c r="BT219" i="10" a="1"/>
  <c r="BT219" i="10" s="1"/>
  <c r="BH219" i="10" a="1"/>
  <c r="BH219" i="10" s="1"/>
  <c r="CR219" i="10" a="1"/>
  <c r="CR219" i="10" s="1"/>
  <c r="BD220" i="10" a="1"/>
  <c r="BD220" i="10" s="1"/>
  <c r="CN220" i="10" a="1"/>
  <c r="CN220" i="10" s="1"/>
  <c r="BP220" i="10" a="1"/>
  <c r="BP220" i="10" s="1"/>
  <c r="CR221" i="10" a="1"/>
  <c r="CR221" i="10" s="1"/>
  <c r="BT221" i="10" a="1"/>
  <c r="BT221" i="10" s="1"/>
  <c r="BH221" i="10" a="1"/>
  <c r="BH221" i="10" s="1"/>
  <c r="CN222" i="10" a="1"/>
  <c r="CN222" i="10" s="1"/>
  <c r="BP222" i="10" a="1"/>
  <c r="BP222" i="10" s="1"/>
  <c r="BD222" i="10" a="1"/>
  <c r="BD222" i="10" s="1"/>
  <c r="CR223" i="10" a="1"/>
  <c r="CR223" i="10" s="1"/>
  <c r="BT223" i="10" a="1"/>
  <c r="BT223" i="10" s="1"/>
  <c r="BH223" i="10" a="1"/>
  <c r="BH223" i="10" s="1"/>
  <c r="CN224" i="10" a="1"/>
  <c r="CN224" i="10" s="1"/>
  <c r="BP224" i="10" a="1"/>
  <c r="BP224" i="10" s="1"/>
  <c r="BD224" i="10" a="1"/>
  <c r="BD224" i="10" s="1"/>
  <c r="CR225" i="10" a="1"/>
  <c r="CR225" i="10" s="1"/>
  <c r="BT225" i="10" a="1"/>
  <c r="BT225" i="10" s="1"/>
  <c r="BH225" i="10" a="1"/>
  <c r="BH225" i="10" s="1"/>
  <c r="CM227" i="10" a="1"/>
  <c r="CM227" i="10" s="1"/>
  <c r="BC227" i="10" a="1"/>
  <c r="BC227" i="10" s="1"/>
  <c r="BO227" i="10" a="1"/>
  <c r="BO227" i="10" s="1"/>
  <c r="CU227" i="10" a="1"/>
  <c r="CU227" i="10" s="1"/>
  <c r="BW227" i="10" a="1"/>
  <c r="BW227" i="10" s="1"/>
  <c r="BK227" i="10" a="1"/>
  <c r="BK227" i="10" s="1"/>
  <c r="BS228" i="10" a="1"/>
  <c r="BS228" i="10" s="1"/>
  <c r="BG228" i="10" a="1"/>
  <c r="BG228" i="10" s="1"/>
  <c r="CQ228" i="10" a="1"/>
  <c r="CQ228" i="10" s="1"/>
  <c r="BO229" i="10" a="1"/>
  <c r="BO229" i="10" s="1"/>
  <c r="BC229" i="10" a="1"/>
  <c r="BC229" i="10" s="1"/>
  <c r="CM229" i="10" a="1"/>
  <c r="CM229" i="10" s="1"/>
  <c r="BW229" i="10" a="1"/>
  <c r="BW229" i="10" s="1"/>
  <c r="CU229" i="10" a="1"/>
  <c r="CU229" i="10" s="1"/>
  <c r="BK229" i="10" a="1"/>
  <c r="BK229" i="10" s="1"/>
  <c r="CQ230" i="10" a="1"/>
  <c r="CQ230" i="10" s="1"/>
  <c r="BS230" i="10" a="1"/>
  <c r="BS230" i="10" s="1"/>
  <c r="BG230" i="10" a="1"/>
  <c r="BG230" i="10" s="1"/>
  <c r="BO231" i="10" a="1"/>
  <c r="BO231" i="10" s="1"/>
  <c r="BC231" i="10" a="1"/>
  <c r="BC231" i="10" s="1"/>
  <c r="CM231" i="10" a="1"/>
  <c r="CM231" i="10" s="1"/>
  <c r="BW231" i="10" a="1"/>
  <c r="BW231" i="10" s="1"/>
  <c r="BK231" i="10" a="1"/>
  <c r="BK231" i="10" s="1"/>
  <c r="CU231" i="10" a="1"/>
  <c r="CU231" i="10" s="1"/>
  <c r="BS232" i="10" a="1"/>
  <c r="BS232" i="10" s="1"/>
  <c r="BG232" i="10" a="1"/>
  <c r="BG232" i="10" s="1"/>
  <c r="CQ232" i="10" a="1"/>
  <c r="CQ232" i="10" s="1"/>
  <c r="BC233" i="10" a="1"/>
  <c r="BC233" i="10" s="1"/>
  <c r="CM233" i="10" a="1"/>
  <c r="CM233" i="10" s="1"/>
  <c r="BO233" i="10" a="1"/>
  <c r="BO233" i="10" s="1"/>
  <c r="BK233" i="10" a="1"/>
  <c r="BK233" i="10" s="1"/>
  <c r="CU233" i="10" a="1"/>
  <c r="CU233" i="10" s="1"/>
  <c r="BW233" i="10" a="1"/>
  <c r="BW233" i="10" s="1"/>
  <c r="BG234" i="10" a="1"/>
  <c r="BG234" i="10" s="1"/>
  <c r="BS234" i="10" a="1"/>
  <c r="BS234" i="10" s="1"/>
  <c r="CQ234" i="10" a="1"/>
  <c r="CQ234" i="10" s="1"/>
  <c r="CM235" i="10" a="1"/>
  <c r="CM235" i="10" s="1"/>
  <c r="BO235" i="10" a="1"/>
  <c r="BO235" i="10" s="1"/>
  <c r="BC235" i="10" a="1"/>
  <c r="BC235" i="10" s="1"/>
  <c r="CU235" i="10" a="1"/>
  <c r="CU235" i="10" s="1"/>
  <c r="BW235" i="10" a="1"/>
  <c r="BW235" i="10" s="1"/>
  <c r="BK235" i="10" a="1"/>
  <c r="BK235" i="10" s="1"/>
  <c r="CQ236" i="10" a="1"/>
  <c r="CQ236" i="10" s="1"/>
  <c r="BG236" i="10" a="1"/>
  <c r="BG236" i="10" s="1"/>
  <c r="BS236" i="10" a="1"/>
  <c r="BS236" i="10" s="1"/>
  <c r="CM237" i="10" a="1"/>
  <c r="CM237" i="10" s="1"/>
  <c r="BO237" i="10" a="1"/>
  <c r="BO237" i="10" s="1"/>
  <c r="BC237" i="10" a="1"/>
  <c r="BC237" i="10" s="1"/>
  <c r="CU237" i="10" a="1"/>
  <c r="CU237" i="10" s="1"/>
  <c r="BW237" i="10" a="1"/>
  <c r="BW237" i="10" s="1"/>
  <c r="BK237" i="10" a="1"/>
  <c r="BK237" i="10" s="1"/>
  <c r="BS238" i="10" a="1"/>
  <c r="BS238" i="10" s="1"/>
  <c r="BG238" i="10" a="1"/>
  <c r="BG238" i="10" s="1"/>
  <c r="CQ238" i="10" a="1"/>
  <c r="CQ238" i="10" s="1"/>
  <c r="BO239" i="10" a="1"/>
  <c r="BO239" i="10" s="1"/>
  <c r="BC239" i="10" a="1"/>
  <c r="BC239" i="10" s="1"/>
  <c r="CM239" i="10" a="1"/>
  <c r="CM239" i="10" s="1"/>
  <c r="BW239" i="10" a="1"/>
  <c r="BW239" i="10" s="1"/>
  <c r="BK239" i="10" a="1"/>
  <c r="BK239" i="10" s="1"/>
  <c r="CU239" i="10" a="1"/>
  <c r="CU239" i="10" s="1"/>
  <c r="BG240" i="10" a="1"/>
  <c r="BG240" i="10" s="1"/>
  <c r="CQ240" i="10" a="1"/>
  <c r="CQ240" i="10" s="1"/>
  <c r="BS240" i="10" a="1"/>
  <c r="BS240" i="10" s="1"/>
  <c r="CM241" i="10" a="1"/>
  <c r="CM241" i="10" s="1"/>
  <c r="BO241" i="10" a="1"/>
  <c r="BO241" i="10" s="1"/>
  <c r="BC241" i="10" a="1"/>
  <c r="BC241" i="10" s="1"/>
  <c r="CU241" i="10" a="1"/>
  <c r="CU241" i="10" s="1"/>
  <c r="BW241" i="10" a="1"/>
  <c r="BW241" i="10" s="1"/>
  <c r="BK241" i="10" a="1"/>
  <c r="BK241" i="10" s="1"/>
  <c r="BG242" i="10" a="1"/>
  <c r="BG242" i="10" s="1"/>
  <c r="CQ242" i="10" a="1"/>
  <c r="CQ242" i="10" s="1"/>
  <c r="BS242" i="10" a="1"/>
  <c r="BS242" i="10" s="1"/>
  <c r="CM243" i="10" a="1"/>
  <c r="CM243" i="10" s="1"/>
  <c r="BO243" i="10" a="1"/>
  <c r="BO243" i="10" s="1"/>
  <c r="BC243" i="10" a="1"/>
  <c r="BC243" i="10" s="1"/>
  <c r="CU243" i="10" a="1"/>
  <c r="CU243" i="10" s="1"/>
  <c r="BW243" i="10" a="1"/>
  <c r="BW243" i="10" s="1"/>
  <c r="BK243" i="10" a="1"/>
  <c r="BK243" i="10" s="1"/>
  <c r="CQ244" i="10" a="1"/>
  <c r="CQ244" i="10" s="1"/>
  <c r="BG244" i="10" a="1"/>
  <c r="BG244" i="10" s="1"/>
  <c r="BS244" i="10" a="1"/>
  <c r="BS244" i="10" s="1"/>
  <c r="BB246" i="10" a="1"/>
  <c r="BB246" i="10" s="1"/>
  <c r="CL246" i="10" a="1"/>
  <c r="CL246" i="10" s="1"/>
  <c r="BN246" i="10" a="1"/>
  <c r="BN246" i="10" s="1"/>
  <c r="BJ246" i="10" a="1"/>
  <c r="BJ246" i="10" s="1"/>
  <c r="CT246" i="10" a="1"/>
  <c r="CT246" i="10" s="1"/>
  <c r="BV246" i="10" a="1"/>
  <c r="BV246" i="10" s="1"/>
  <c r="CP247" i="10" a="1"/>
  <c r="CP247" i="10" s="1"/>
  <c r="BR247" i="10" a="1"/>
  <c r="BR247" i="10" s="1"/>
  <c r="BF247" i="10" a="1"/>
  <c r="BF247" i="10" s="1"/>
  <c r="CL248" i="10" a="1"/>
  <c r="CL248" i="10" s="1"/>
  <c r="BN248" i="10" a="1"/>
  <c r="BN248" i="10" s="1"/>
  <c r="BB248" i="10" a="1"/>
  <c r="BB248" i="10" s="1"/>
  <c r="CT248" i="10" a="1"/>
  <c r="CT248" i="10" s="1"/>
  <c r="BV248" i="10" a="1"/>
  <c r="BV248" i="10" s="1"/>
  <c r="BJ248" i="10" a="1"/>
  <c r="BJ248" i="10" s="1"/>
  <c r="CP249" i="10" a="1"/>
  <c r="CP249" i="10" s="1"/>
  <c r="BR249" i="10" a="1"/>
  <c r="BR249" i="10" s="1"/>
  <c r="BF249" i="10" a="1"/>
  <c r="BF249" i="10" s="1"/>
  <c r="CL250" i="10" a="1"/>
  <c r="CL250" i="10" s="1"/>
  <c r="BB250" i="10" a="1"/>
  <c r="BB250" i="10" s="1"/>
  <c r="BN250" i="10" a="1"/>
  <c r="BN250" i="10" s="1"/>
  <c r="CT250" i="10" a="1"/>
  <c r="CT250" i="10" s="1"/>
  <c r="BJ250" i="10" a="1"/>
  <c r="BJ250" i="10" s="1"/>
  <c r="BV250" i="10" a="1"/>
  <c r="BV250" i="10" s="1"/>
  <c r="BR251" i="10" a="1"/>
  <c r="BR251" i="10" s="1"/>
  <c r="CP251" i="10" a="1"/>
  <c r="CP251" i="10" s="1"/>
  <c r="BF251" i="10" a="1"/>
  <c r="BF251" i="10" s="1"/>
  <c r="BN252" i="10" a="1"/>
  <c r="BN252" i="10" s="1"/>
  <c r="BB252" i="10" a="1"/>
  <c r="BB252" i="10" s="1"/>
  <c r="CL252" i="10" a="1"/>
  <c r="CL252" i="10" s="1"/>
  <c r="BV252" i="10" a="1"/>
  <c r="BV252" i="10" s="1"/>
  <c r="BJ252" i="10" a="1"/>
  <c r="BJ252" i="10" s="1"/>
  <c r="CT252" i="10" a="1"/>
  <c r="CT252" i="10" s="1"/>
  <c r="BF253" i="10" a="1"/>
  <c r="BF253" i="10" s="1"/>
  <c r="CP253" i="10" a="1"/>
  <c r="CP253" i="10" s="1"/>
  <c r="BR253" i="10" a="1"/>
  <c r="BR253" i="10" s="1"/>
  <c r="BB254" i="10" a="1"/>
  <c r="BB254" i="10" s="1"/>
  <c r="CL254" i="10" a="1"/>
  <c r="CL254" i="10" s="1"/>
  <c r="BN254" i="10" a="1"/>
  <c r="BN254" i="10" s="1"/>
  <c r="BJ254" i="10" a="1"/>
  <c r="BJ254" i="10" s="1"/>
  <c r="CT254" i="10" a="1"/>
  <c r="CT254" i="10" s="1"/>
  <c r="BV254" i="10" a="1"/>
  <c r="BV254" i="10" s="1"/>
  <c r="CP255" i="10" a="1"/>
  <c r="CP255" i="10" s="1"/>
  <c r="BR255" i="10" a="1"/>
  <c r="BR255" i="10" s="1"/>
  <c r="BF255" i="10" a="1"/>
  <c r="BF255" i="10" s="1"/>
  <c r="CL256" i="10" a="1"/>
  <c r="CL256" i="10" s="1"/>
  <c r="BN256" i="10" a="1"/>
  <c r="BN256" i="10" s="1"/>
  <c r="BB256" i="10" a="1"/>
  <c r="BB256" i="10" s="1"/>
  <c r="CT256" i="10" a="1"/>
  <c r="CT256" i="10" s="1"/>
  <c r="BV256" i="10" a="1"/>
  <c r="BV256" i="10" s="1"/>
  <c r="BJ256" i="10" a="1"/>
  <c r="BJ256" i="10" s="1"/>
  <c r="CP257" i="10" a="1"/>
  <c r="CP257" i="10" s="1"/>
  <c r="BR257" i="10" a="1"/>
  <c r="BR257" i="10" s="1"/>
  <c r="BF257" i="10" a="1"/>
  <c r="BF257" i="10" s="1"/>
  <c r="BN258" i="10" a="1"/>
  <c r="BN258" i="10" s="1"/>
  <c r="BB258" i="10" a="1"/>
  <c r="BB258" i="10" s="1"/>
  <c r="CL258" i="10" a="1"/>
  <c r="CL258" i="10" s="1"/>
  <c r="BV258" i="10" a="1"/>
  <c r="BV258" i="10" s="1"/>
  <c r="BJ258" i="10" a="1"/>
  <c r="BJ258" i="10" s="1"/>
  <c r="CT258" i="10" a="1"/>
  <c r="CT258" i="10" s="1"/>
  <c r="BR259" i="10" a="1"/>
  <c r="BR259" i="10" s="1"/>
  <c r="BF259" i="10" a="1"/>
  <c r="BF259" i="10" s="1"/>
  <c r="CP259" i="10" a="1"/>
  <c r="CP259" i="10" s="1"/>
  <c r="BB260" i="10" a="1"/>
  <c r="BB260" i="10" s="1"/>
  <c r="CL260" i="10" a="1"/>
  <c r="CL260" i="10" s="1"/>
  <c r="BN260" i="10" a="1"/>
  <c r="BN260" i="10" s="1"/>
  <c r="BJ260" i="10" a="1"/>
  <c r="BJ260" i="10" s="1"/>
  <c r="CT260" i="10" a="1"/>
  <c r="CT260" i="10" s="1"/>
  <c r="BV260" i="10" a="1"/>
  <c r="BV260" i="10" s="1"/>
  <c r="BR261" i="10" a="1"/>
  <c r="BR261" i="10" s="1"/>
  <c r="BF261" i="10" a="1"/>
  <c r="BF261" i="10" s="1"/>
  <c r="CP261" i="10" a="1"/>
  <c r="CP261" i="10" s="1"/>
  <c r="BB262" i="10" a="1"/>
  <c r="BB262" i="10" s="1"/>
  <c r="CL262" i="10" a="1"/>
  <c r="CL262" i="10" s="1"/>
  <c r="BN262" i="10" a="1"/>
  <c r="BN262" i="10" s="1"/>
  <c r="BJ262" i="10" a="1"/>
  <c r="BJ262" i="10" s="1"/>
  <c r="CT262" i="10" a="1"/>
  <c r="CT262" i="10" s="1"/>
  <c r="BV262" i="10" a="1"/>
  <c r="BV262" i="10" s="1"/>
  <c r="CP263" i="10" a="1"/>
  <c r="CP263" i="10" s="1"/>
  <c r="BR263" i="10" a="1"/>
  <c r="BR263" i="10" s="1"/>
  <c r="BF263" i="10" a="1"/>
  <c r="BF263" i="10" s="1"/>
  <c r="AZ265" i="10" a="1"/>
  <c r="AZ265" i="10" s="1"/>
  <c r="AW265" i="10" a="1"/>
  <c r="AW265" i="10" s="1"/>
  <c r="AX265" i="10" a="1"/>
  <c r="AX265" i="10" s="1"/>
  <c r="AY265" i="10" a="1"/>
  <c r="AY265" i="10" s="1"/>
  <c r="CK265" i="10" a="1"/>
  <c r="CK265" i="10" s="1"/>
  <c r="BM265" i="10" a="1"/>
  <c r="BM265" i="10" s="1"/>
  <c r="BA265" i="10" a="1"/>
  <c r="BA265" i="10" s="1"/>
  <c r="CS265" i="10" a="1"/>
  <c r="CS265" i="10" s="1"/>
  <c r="BU265" i="10" a="1"/>
  <c r="BU265" i="10" s="1"/>
  <c r="BI265" i="10" a="1"/>
  <c r="BI265" i="10" s="1"/>
  <c r="BQ266" i="10" a="1"/>
  <c r="BQ266" i="10" s="1"/>
  <c r="BE266" i="10" a="1"/>
  <c r="BE266" i="10" s="1"/>
  <c r="CO266" i="10" a="1"/>
  <c r="CO266" i="10" s="1"/>
  <c r="AW267" i="10" a="1"/>
  <c r="AW267" i="10" s="1"/>
  <c r="AX267" i="10" a="1"/>
  <c r="AX267" i="10" s="1"/>
  <c r="AY267" i="10" a="1"/>
  <c r="AY267" i="10" s="1"/>
  <c r="AZ267" i="10" a="1"/>
  <c r="AZ267" i="10" s="1"/>
  <c r="BM267" i="10" a="1"/>
  <c r="BM267" i="10" s="1"/>
  <c r="BA267" i="10" a="1"/>
  <c r="BA267" i="10" s="1"/>
  <c r="CK267" i="10" a="1"/>
  <c r="CK267" i="10" s="1"/>
  <c r="BU267" i="10" a="1"/>
  <c r="BU267" i="10" s="1"/>
  <c r="BI267" i="10" a="1"/>
  <c r="BI267" i="10" s="1"/>
  <c r="CS267" i="10" a="1"/>
  <c r="CS267" i="10" s="1"/>
  <c r="BE268" i="10" a="1"/>
  <c r="BE268" i="10" s="1"/>
  <c r="CO268" i="10" a="1"/>
  <c r="CO268" i="10" s="1"/>
  <c r="BQ268" i="10" a="1"/>
  <c r="BQ268" i="10" s="1"/>
  <c r="AX269" i="10" a="1"/>
  <c r="AX269" i="10" s="1"/>
  <c r="AY269" i="10" a="1"/>
  <c r="AY269" i="10" s="1"/>
  <c r="AZ269" i="10" a="1"/>
  <c r="AZ269" i="10" s="1"/>
  <c r="AW269" i="10" a="1"/>
  <c r="AW269" i="10" s="1"/>
  <c r="CK269" i="10" a="1"/>
  <c r="CK269" i="10" s="1"/>
  <c r="BM269" i="10" a="1"/>
  <c r="BM269" i="10" s="1"/>
  <c r="BA269" i="10" a="1"/>
  <c r="BA269" i="10" s="1"/>
  <c r="CS269" i="10" a="1"/>
  <c r="CS269" i="10" s="1"/>
  <c r="BU269" i="10" a="1"/>
  <c r="BU269" i="10" s="1"/>
  <c r="BI269" i="10" a="1"/>
  <c r="BI269" i="10" s="1"/>
  <c r="CO270" i="10" a="1"/>
  <c r="CO270" i="10" s="1"/>
  <c r="BQ270" i="10" a="1"/>
  <c r="BQ270" i="10" s="1"/>
  <c r="BE270" i="10" a="1"/>
  <c r="BE270" i="10" s="1"/>
  <c r="AY271" i="10" a="1"/>
  <c r="AY271" i="10" s="1"/>
  <c r="AZ271" i="10" a="1"/>
  <c r="AZ271" i="10" s="1"/>
  <c r="AW271" i="10" a="1"/>
  <c r="AW271" i="10" s="1"/>
  <c r="AX271" i="10" a="1"/>
  <c r="AX271" i="10" s="1"/>
  <c r="CK271" i="10" a="1"/>
  <c r="CK271" i="10" s="1"/>
  <c r="BM271" i="10" a="1"/>
  <c r="BM271" i="10" s="1"/>
  <c r="BA271" i="10" a="1"/>
  <c r="BA271" i="10" s="1"/>
  <c r="CS271" i="10" a="1"/>
  <c r="CS271" i="10" s="1"/>
  <c r="BU271" i="10" a="1"/>
  <c r="BU271" i="10" s="1"/>
  <c r="BI271" i="10" a="1"/>
  <c r="BI271" i="10" s="1"/>
  <c r="CO272" i="10" a="1"/>
  <c r="CO272" i="10" s="1"/>
  <c r="BQ272" i="10" a="1"/>
  <c r="BQ272" i="10" s="1"/>
  <c r="BE272" i="10" a="1"/>
  <c r="BE272" i="10" s="1"/>
  <c r="AZ273" i="10" a="1"/>
  <c r="AZ273" i="10" s="1"/>
  <c r="AW273" i="10" a="1"/>
  <c r="AW273" i="10" s="1"/>
  <c r="AX273" i="10" a="1"/>
  <c r="AX273" i="10" s="1"/>
  <c r="AY273" i="10" a="1"/>
  <c r="AY273" i="10" s="1"/>
  <c r="CK273" i="10" a="1"/>
  <c r="CK273" i="10" s="1"/>
  <c r="BM273" i="10" a="1"/>
  <c r="BM273" i="10" s="1"/>
  <c r="BA273" i="10" a="1"/>
  <c r="BA273" i="10" s="1"/>
  <c r="CS273" i="10" a="1"/>
  <c r="CS273" i="10" s="1"/>
  <c r="BU273" i="10" a="1"/>
  <c r="BU273" i="10" s="1"/>
  <c r="BI273" i="10" a="1"/>
  <c r="BI273" i="10" s="1"/>
  <c r="BQ274" i="10" a="1"/>
  <c r="BQ274" i="10" s="1"/>
  <c r="BE274" i="10" a="1"/>
  <c r="BE274" i="10" s="1"/>
  <c r="CO274" i="10" a="1"/>
  <c r="CO274" i="10" s="1"/>
  <c r="AW275" i="10" a="1"/>
  <c r="AW275" i="10" s="1"/>
  <c r="AX275" i="10" a="1"/>
  <c r="AX275" i="10" s="1"/>
  <c r="AY275" i="10" a="1"/>
  <c r="AY275" i="10" s="1"/>
  <c r="AZ275" i="10" a="1"/>
  <c r="AZ275" i="10" s="1"/>
  <c r="BM275" i="10" a="1"/>
  <c r="BM275" i="10" s="1"/>
  <c r="BA275" i="10" a="1"/>
  <c r="BA275" i="10" s="1"/>
  <c r="CK275" i="10" a="1"/>
  <c r="CK275" i="10" s="1"/>
  <c r="BU275" i="10" a="1"/>
  <c r="BU275" i="10" s="1"/>
  <c r="BI275" i="10" a="1"/>
  <c r="BI275" i="10" s="1"/>
  <c r="CS275" i="10" a="1"/>
  <c r="CS275" i="10" s="1"/>
  <c r="BE276" i="10" a="1"/>
  <c r="BE276" i="10" s="1"/>
  <c r="BQ276" i="10" a="1"/>
  <c r="BQ276" i="10" s="1"/>
  <c r="CO276" i="10" a="1"/>
  <c r="CO276" i="10" s="1"/>
  <c r="AY277" i="10" a="1"/>
  <c r="AY277" i="10" s="1"/>
  <c r="AZ277" i="10" a="1"/>
  <c r="AZ277" i="10" s="1"/>
  <c r="AW277" i="10" a="1"/>
  <c r="AW277" i="10" s="1"/>
  <c r="AX277" i="10" a="1"/>
  <c r="AX277" i="10" s="1"/>
  <c r="CK277" i="10" a="1"/>
  <c r="CK277" i="10" s="1"/>
  <c r="BM277" i="10" a="1"/>
  <c r="BM277" i="10" s="1"/>
  <c r="BA277" i="10" a="1"/>
  <c r="BA277" i="10" s="1"/>
  <c r="CS277" i="10" a="1"/>
  <c r="CS277" i="10" s="1"/>
  <c r="BU277" i="10" a="1"/>
  <c r="BU277" i="10" s="1"/>
  <c r="BI277" i="10" a="1"/>
  <c r="BI277" i="10" s="1"/>
  <c r="CO278" i="10" a="1"/>
  <c r="CO278" i="10" s="1"/>
  <c r="BQ278" i="10" a="1"/>
  <c r="BQ278" i="10" s="1"/>
  <c r="BE278" i="10" a="1"/>
  <c r="BE278" i="10" s="1"/>
  <c r="AZ279" i="10" a="1"/>
  <c r="AZ279" i="10" s="1"/>
  <c r="AW279" i="10" a="1"/>
  <c r="AW279" i="10" s="1"/>
  <c r="AX279" i="10" a="1"/>
  <c r="AX279" i="10" s="1"/>
  <c r="AY279" i="10" a="1"/>
  <c r="AY279" i="10" s="1"/>
  <c r="CK279" i="10" a="1"/>
  <c r="CK279" i="10" s="1"/>
  <c r="BM279" i="10" a="1"/>
  <c r="BM279" i="10" s="1"/>
  <c r="BA279" i="10" a="1"/>
  <c r="BA279" i="10" s="1"/>
  <c r="CS279" i="10" a="1"/>
  <c r="CS279" i="10" s="1"/>
  <c r="BU279" i="10" a="1"/>
  <c r="BU279" i="10" s="1"/>
  <c r="BI279" i="10" a="1"/>
  <c r="BI279" i="10" s="1"/>
  <c r="BQ280" i="10" a="1"/>
  <c r="BQ280" i="10" s="1"/>
  <c r="BE280" i="10" a="1"/>
  <c r="BE280" i="10" s="1"/>
  <c r="CO280" i="10" a="1"/>
  <c r="CO280" i="10" s="1"/>
  <c r="AW281" i="10" a="1"/>
  <c r="AW281" i="10" s="1"/>
  <c r="AX281" i="10" a="1"/>
  <c r="AX281" i="10" s="1"/>
  <c r="AY281" i="10" a="1"/>
  <c r="AY281" i="10" s="1"/>
  <c r="AZ281" i="10" a="1"/>
  <c r="AZ281" i="10" s="1"/>
  <c r="BM281" i="10" a="1"/>
  <c r="BM281" i="10" s="1"/>
  <c r="BA281" i="10" a="1"/>
  <c r="BA281" i="10" s="1"/>
  <c r="CK281" i="10" a="1"/>
  <c r="CK281" i="10" s="1"/>
  <c r="BU281" i="10" a="1"/>
  <c r="BU281" i="10" s="1"/>
  <c r="BI281" i="10" a="1"/>
  <c r="BI281" i="10" s="1"/>
  <c r="CS281" i="10" a="1"/>
  <c r="CS281" i="10" s="1"/>
  <c r="BE282" i="10" a="1"/>
  <c r="BE282" i="10" s="1"/>
  <c r="CO282" i="10" a="1"/>
  <c r="CO282" i="10" s="1"/>
  <c r="BQ282" i="10" a="1"/>
  <c r="BQ282" i="10" s="1"/>
  <c r="BV133" i="10" a="1"/>
  <c r="BV133" i="10" s="1"/>
  <c r="BJ133" i="10" a="1"/>
  <c r="BJ133" i="10" s="1"/>
  <c r="CT133" i="10" a="1"/>
  <c r="CT133" i="10" s="1"/>
  <c r="BF148" i="10" a="1"/>
  <c r="BF148" i="10" s="1"/>
  <c r="CP148" i="10" a="1"/>
  <c r="CP148" i="10" s="1"/>
  <c r="BR148" i="10" a="1"/>
  <c r="BR148" i="10" s="1"/>
  <c r="CO159" i="10" a="1"/>
  <c r="CO159" i="10" s="1"/>
  <c r="BQ159" i="10" a="1"/>
  <c r="BQ159" i="10" s="1"/>
  <c r="BE159" i="10" a="1"/>
  <c r="BE159" i="10" s="1"/>
  <c r="AZ162" i="10" a="1"/>
  <c r="AZ162" i="10" s="1"/>
  <c r="AW162" i="10" a="1"/>
  <c r="AW162" i="10" s="1"/>
  <c r="AX162" i="10" a="1"/>
  <c r="AX162" i="10" s="1"/>
  <c r="AY162" i="10" a="1"/>
  <c r="AY162" i="10" s="1"/>
  <c r="BQ163" i="10" a="1"/>
  <c r="BQ163" i="10" s="1"/>
  <c r="BE163" i="10" a="1"/>
  <c r="BE163" i="10" s="1"/>
  <c r="CO163" i="10" a="1"/>
  <c r="CO163" i="10" s="1"/>
  <c r="BQ167" i="10" a="1"/>
  <c r="BQ167" i="10" s="1"/>
  <c r="CO167" i="10" a="1"/>
  <c r="CO167" i="10" s="1"/>
  <c r="BE167" i="10" a="1"/>
  <c r="BE167" i="10" s="1"/>
  <c r="CR173" i="10" a="1"/>
  <c r="CR173" i="10" s="1"/>
  <c r="BH173" i="10" a="1"/>
  <c r="BH173" i="10" s="1"/>
  <c r="BT173" i="10" a="1"/>
  <c r="BT173" i="10" s="1"/>
  <c r="CN176" i="10" a="1"/>
  <c r="CN176" i="10" s="1"/>
  <c r="BP176" i="10" a="1"/>
  <c r="BP176" i="10" s="1"/>
  <c r="BD176" i="10" a="1"/>
  <c r="BD176" i="10" s="1"/>
  <c r="BT179" i="10" a="1"/>
  <c r="BT179" i="10" s="1"/>
  <c r="BH179" i="10" a="1"/>
  <c r="BH179" i="10" s="1"/>
  <c r="CR179" i="10" a="1"/>
  <c r="CR179" i="10" s="1"/>
  <c r="CN184" i="10" a="1"/>
  <c r="CN184" i="10" s="1"/>
  <c r="BP184" i="10" a="1"/>
  <c r="BP184" i="10" s="1"/>
  <c r="BD184" i="10" a="1"/>
  <c r="BD184" i="10" s="1"/>
  <c r="CQ190" i="10" a="1"/>
  <c r="CQ190" i="10" s="1"/>
  <c r="BS190" i="10" a="1"/>
  <c r="BS190" i="10" s="1"/>
  <c r="BG190" i="10" a="1"/>
  <c r="BG190" i="10" s="1"/>
  <c r="CM199" i="10" a="1"/>
  <c r="CM199" i="10" s="1"/>
  <c r="BO199" i="10" a="1"/>
  <c r="BO199" i="10" s="1"/>
  <c r="BC199" i="10" a="1"/>
  <c r="BC199" i="10" s="1"/>
  <c r="CU201" i="10" a="1"/>
  <c r="CU201" i="10" s="1"/>
  <c r="BW201" i="10" a="1"/>
  <c r="BW201" i="10" s="1"/>
  <c r="BK201" i="10" a="1"/>
  <c r="BK201" i="10" s="1"/>
  <c r="BB208" i="10" a="1"/>
  <c r="BB208" i="10" s="1"/>
  <c r="BN208" i="10" a="1"/>
  <c r="BN208" i="10" s="1"/>
  <c r="CL208" i="10" a="1"/>
  <c r="CL208" i="10" s="1"/>
  <c r="CT210" i="10" a="1"/>
  <c r="CT210" i="10" s="1"/>
  <c r="BV210" i="10" a="1"/>
  <c r="BV210" i="10" s="1"/>
  <c r="BJ210" i="10" a="1"/>
  <c r="BJ210" i="10" s="1"/>
  <c r="CT212" i="10" a="1"/>
  <c r="CT212" i="10" s="1"/>
  <c r="BV212" i="10" a="1"/>
  <c r="BV212" i="10" s="1"/>
  <c r="BJ212" i="10" a="1"/>
  <c r="BJ212" i="10" s="1"/>
  <c r="BR215" i="10" a="1"/>
  <c r="BR215" i="10" s="1"/>
  <c r="BF215" i="10" a="1"/>
  <c r="BF215" i="10" s="1"/>
  <c r="CP215" i="10" a="1"/>
  <c r="CP215" i="10" s="1"/>
  <c r="CP219" i="10" a="1"/>
  <c r="CP219" i="10" s="1"/>
  <c r="BR219" i="10" a="1"/>
  <c r="BR219" i="10" s="1"/>
  <c r="BF219" i="10" a="1"/>
  <c r="BF219" i="10" s="1"/>
  <c r="BN222" i="10" a="1"/>
  <c r="BN222" i="10" s="1"/>
  <c r="BB222" i="10" a="1"/>
  <c r="BB222" i="10" s="1"/>
  <c r="CL222" i="10" a="1"/>
  <c r="CL222" i="10" s="1"/>
  <c r="AZ227" i="10" a="1"/>
  <c r="AZ227" i="10" s="1"/>
  <c r="AX227" i="10" a="1"/>
  <c r="AX227" i="10" s="1"/>
  <c r="AW227" i="10" a="1"/>
  <c r="AW227" i="10" s="1"/>
  <c r="AY227" i="10" a="1"/>
  <c r="AY227" i="10" s="1"/>
  <c r="CK233" i="10" a="1"/>
  <c r="CK233" i="10" s="1"/>
  <c r="BM233" i="10" a="1"/>
  <c r="BM233" i="10" s="1"/>
  <c r="BA233" i="10" a="1"/>
  <c r="BA233" i="10" s="1"/>
  <c r="AW235" i="10" a="1"/>
  <c r="AW235" i="10" s="1"/>
  <c r="AZ235" i="10" a="1"/>
  <c r="AZ235" i="10" s="1"/>
  <c r="AX235" i="10" a="1"/>
  <c r="AX235" i="10" s="1"/>
  <c r="AY235" i="10" a="1"/>
  <c r="AY235" i="10" s="1"/>
  <c r="BE236" i="10" a="1"/>
  <c r="BE236" i="10" s="1"/>
  <c r="CO236" i="10" a="1"/>
  <c r="CO236" i="10" s="1"/>
  <c r="BQ236" i="10" a="1"/>
  <c r="BQ236" i="10" s="1"/>
  <c r="AW243" i="10" a="1"/>
  <c r="AW243" i="10" s="1"/>
  <c r="AZ243" i="10" a="1"/>
  <c r="AZ243" i="10" s="1"/>
  <c r="AX243" i="10" a="1"/>
  <c r="AX243" i="10" s="1"/>
  <c r="AY243" i="10" a="1"/>
  <c r="AY243" i="10" s="1"/>
  <c r="CR246" i="10" a="1"/>
  <c r="CR246" i="10" s="1"/>
  <c r="BH246" i="10" a="1"/>
  <c r="BH246" i="10" s="1"/>
  <c r="BT246" i="10" a="1"/>
  <c r="BT246" i="10" s="1"/>
  <c r="BP249" i="10" a="1"/>
  <c r="BP249" i="10" s="1"/>
  <c r="BD249" i="10" a="1"/>
  <c r="BD249" i="10" s="1"/>
  <c r="CN249" i="10" a="1"/>
  <c r="CN249" i="10" s="1"/>
  <c r="CM268" i="10" a="1"/>
  <c r="CM268" i="10" s="1"/>
  <c r="BO268" i="10" a="1"/>
  <c r="BO268" i="10" s="1"/>
  <c r="BC268" i="10" a="1"/>
  <c r="BC268" i="10" s="1"/>
  <c r="CS132" i="10" a="1"/>
  <c r="CS132" i="10" s="1"/>
  <c r="BI132" i="10" a="1"/>
  <c r="BI132" i="10" s="1"/>
  <c r="BU132" i="10" a="1"/>
  <c r="BU132" i="10" s="1"/>
  <c r="CO133" i="10" a="1"/>
  <c r="CO133" i="10" s="1"/>
  <c r="BE133" i="10" a="1"/>
  <c r="BE133" i="10" s="1"/>
  <c r="BQ133" i="10" a="1"/>
  <c r="BQ133" i="10" s="1"/>
  <c r="AX134" i="10" a="1"/>
  <c r="AX134" i="10" s="1"/>
  <c r="AY134" i="10" a="1"/>
  <c r="AY134" i="10" s="1"/>
  <c r="AW134" i="10" a="1"/>
  <c r="AW134" i="10" s="1"/>
  <c r="AZ134" i="10" a="1"/>
  <c r="AZ134" i="10" s="1"/>
  <c r="CK134" i="10" a="1"/>
  <c r="CK134" i="10" s="1"/>
  <c r="BM134" i="10" a="1"/>
  <c r="BM134" i="10" s="1"/>
  <c r="BA134" i="10" a="1"/>
  <c r="BA134" i="10" s="1"/>
  <c r="CS134" i="10" a="1"/>
  <c r="CS134" i="10" s="1"/>
  <c r="BU134" i="10" a="1"/>
  <c r="BU134" i="10" s="1"/>
  <c r="BI134" i="10" a="1"/>
  <c r="BI134" i="10" s="1"/>
  <c r="CO135" i="10" a="1"/>
  <c r="CO135" i="10" s="1"/>
  <c r="BE135" i="10" a="1"/>
  <c r="BE135" i="10" s="1"/>
  <c r="BQ135" i="10" a="1"/>
  <c r="BQ135" i="10" s="1"/>
  <c r="AY136" i="10" a="1"/>
  <c r="AY136" i="10" s="1"/>
  <c r="AZ136" i="10" a="1"/>
  <c r="AZ136" i="10" s="1"/>
  <c r="AW136" i="10" a="1"/>
  <c r="AW136" i="10" s="1"/>
  <c r="AX136" i="10" a="1"/>
  <c r="AX136" i="10" s="1"/>
  <c r="CK136" i="10" a="1"/>
  <c r="CK136" i="10" s="1"/>
  <c r="BM136" i="10" a="1"/>
  <c r="BM136" i="10" s="1"/>
  <c r="BA136" i="10" a="1"/>
  <c r="BA136" i="10" s="1"/>
  <c r="CS136" i="10" a="1"/>
  <c r="CS136" i="10" s="1"/>
  <c r="BU136" i="10" a="1"/>
  <c r="BU136" i="10" s="1"/>
  <c r="BI136" i="10" a="1"/>
  <c r="BI136" i="10" s="1"/>
  <c r="CO137" i="10" a="1"/>
  <c r="CO137" i="10" s="1"/>
  <c r="BQ137" i="10" a="1"/>
  <c r="BQ137" i="10" s="1"/>
  <c r="BE137" i="10" a="1"/>
  <c r="BE137" i="10" s="1"/>
  <c r="AZ138" i="10" a="1"/>
  <c r="AZ138" i="10" s="1"/>
  <c r="AW138" i="10" a="1"/>
  <c r="AW138" i="10" s="1"/>
  <c r="AX138" i="10" a="1"/>
  <c r="AX138" i="10" s="1"/>
  <c r="AY138" i="10" a="1"/>
  <c r="AY138" i="10" s="1"/>
  <c r="BM138" i="10" a="1"/>
  <c r="BM138" i="10" s="1"/>
  <c r="BA138" i="10" a="1"/>
  <c r="BA138" i="10" s="1"/>
  <c r="CK138" i="10" a="1"/>
  <c r="CK138" i="10" s="1"/>
  <c r="BU138" i="10" a="1"/>
  <c r="BU138" i="10" s="1"/>
  <c r="BI138" i="10" a="1"/>
  <c r="BI138" i="10" s="1"/>
  <c r="CS138" i="10" a="1"/>
  <c r="CS138" i="10" s="1"/>
  <c r="BQ139" i="10" a="1"/>
  <c r="BQ139" i="10" s="1"/>
  <c r="BE139" i="10" a="1"/>
  <c r="BE139" i="10" s="1"/>
  <c r="CO139" i="10" a="1"/>
  <c r="CO139" i="10" s="1"/>
  <c r="AW140" i="10" a="1"/>
  <c r="AW140" i="10" s="1"/>
  <c r="AX140" i="10" a="1"/>
  <c r="AX140" i="10" s="1"/>
  <c r="AY140" i="10" a="1"/>
  <c r="AY140" i="10" s="1"/>
  <c r="AZ140" i="10" a="1"/>
  <c r="AZ140" i="10" s="1"/>
  <c r="BA140" i="10" a="1"/>
  <c r="BA140" i="10" s="1"/>
  <c r="CK140" i="10" a="1"/>
  <c r="CK140" i="10" s="1"/>
  <c r="BM140" i="10" a="1"/>
  <c r="BM140" i="10" s="1"/>
  <c r="BI140" i="10" a="1"/>
  <c r="BI140" i="10" s="1"/>
  <c r="CS140" i="10" a="1"/>
  <c r="CS140" i="10" s="1"/>
  <c r="BU140" i="10" a="1"/>
  <c r="BU140" i="10" s="1"/>
  <c r="BE141" i="10" a="1"/>
  <c r="BE141" i="10" s="1"/>
  <c r="BQ141" i="10" a="1"/>
  <c r="BQ141" i="10" s="1"/>
  <c r="CO141" i="10" a="1"/>
  <c r="CO141" i="10" s="1"/>
  <c r="AX142" i="10" a="1"/>
  <c r="AX142" i="10" s="1"/>
  <c r="AY142" i="10" a="1"/>
  <c r="AY142" i="10" s="1"/>
  <c r="AW142" i="10" a="1"/>
  <c r="AW142" i="10" s="1"/>
  <c r="AZ142" i="10" a="1"/>
  <c r="AZ142" i="10" s="1"/>
  <c r="CK142" i="10" a="1"/>
  <c r="CK142" i="10" s="1"/>
  <c r="BA142" i="10" a="1"/>
  <c r="BA142" i="10" s="1"/>
  <c r="BM142" i="10" a="1"/>
  <c r="BM142" i="10" s="1"/>
  <c r="CS142" i="10" a="1"/>
  <c r="CS142" i="10" s="1"/>
  <c r="BI142" i="10" a="1"/>
  <c r="BI142" i="10" s="1"/>
  <c r="BU142" i="10" a="1"/>
  <c r="BU142" i="10" s="1"/>
  <c r="CO143" i="10" a="1"/>
  <c r="CO143" i="10" s="1"/>
  <c r="BQ143" i="10" a="1"/>
  <c r="BQ143" i="10" s="1"/>
  <c r="BE143" i="10" a="1"/>
  <c r="BE143" i="10" s="1"/>
  <c r="AY144" i="10" a="1"/>
  <c r="AY144" i="10" s="1"/>
  <c r="AZ144" i="10" a="1"/>
  <c r="AZ144" i="10" s="1"/>
  <c r="AW144" i="10" a="1"/>
  <c r="AW144" i="10" s="1"/>
  <c r="AX144" i="10" a="1"/>
  <c r="AX144" i="10" s="1"/>
  <c r="CK144" i="10" a="1"/>
  <c r="CK144" i="10" s="1"/>
  <c r="BM144" i="10" a="1"/>
  <c r="BM144" i="10" s="1"/>
  <c r="BA144" i="10" a="1"/>
  <c r="BA144" i="10" s="1"/>
  <c r="CS144" i="10" a="1"/>
  <c r="CS144" i="10" s="1"/>
  <c r="BU144" i="10" a="1"/>
  <c r="BU144" i="10" s="1"/>
  <c r="BI144" i="10" a="1"/>
  <c r="BI144" i="10" s="1"/>
  <c r="CO145" i="10" a="1"/>
  <c r="CO145" i="10" s="1"/>
  <c r="BQ145" i="10" a="1"/>
  <c r="BQ145" i="10" s="1"/>
  <c r="BE145" i="10" a="1"/>
  <c r="BE145" i="10" s="1"/>
  <c r="AZ146" i="10" a="1"/>
  <c r="AZ146" i="10" s="1"/>
  <c r="AW146" i="10" a="1"/>
  <c r="AW146" i="10" s="1"/>
  <c r="AX146" i="10" a="1"/>
  <c r="AX146" i="10" s="1"/>
  <c r="AY146" i="10" a="1"/>
  <c r="AY146" i="10" s="1"/>
  <c r="BA146" i="10" a="1"/>
  <c r="BA146" i="10" s="1"/>
  <c r="CK146" i="10" a="1"/>
  <c r="CK146" i="10" s="1"/>
  <c r="BM146" i="10" a="1"/>
  <c r="BM146" i="10" s="1"/>
  <c r="BI146" i="10" a="1"/>
  <c r="BI146" i="10" s="1"/>
  <c r="BU146" i="10" a="1"/>
  <c r="BU146" i="10" s="1"/>
  <c r="CS146" i="10" a="1"/>
  <c r="CS146" i="10" s="1"/>
  <c r="BQ147" i="10" a="1"/>
  <c r="BQ147" i="10" s="1"/>
  <c r="CO147" i="10" a="1"/>
  <c r="CO147" i="10" s="1"/>
  <c r="BE147" i="10" a="1"/>
  <c r="BE147" i="10" s="1"/>
  <c r="AW148" i="10" a="1"/>
  <c r="AW148" i="10" s="1"/>
  <c r="AX148" i="10" a="1"/>
  <c r="AX148" i="10" s="1"/>
  <c r="AZ148" i="10" a="1"/>
  <c r="AZ148" i="10" s="1"/>
  <c r="AY148" i="10" a="1"/>
  <c r="AY148" i="10" s="1"/>
  <c r="BA148" i="10" a="1"/>
  <c r="BA148" i="10" s="1"/>
  <c r="BM148" i="10" a="1"/>
  <c r="BM148" i="10" s="1"/>
  <c r="CK148" i="10" a="1"/>
  <c r="CK148" i="10" s="1"/>
  <c r="BI148" i="10" a="1"/>
  <c r="BI148" i="10" s="1"/>
  <c r="BU148" i="10" a="1"/>
  <c r="BU148" i="10" s="1"/>
  <c r="CS148" i="10" a="1"/>
  <c r="CS148" i="10" s="1"/>
  <c r="BE149" i="10" a="1"/>
  <c r="BE149" i="10" s="1"/>
  <c r="CO149" i="10" a="1"/>
  <c r="CO149" i="10" s="1"/>
  <c r="BQ149" i="10" a="1"/>
  <c r="BQ149" i="10" s="1"/>
  <c r="CR151" i="10" a="1"/>
  <c r="CR151" i="10" s="1"/>
  <c r="BT151" i="10" a="1"/>
  <c r="BT151" i="10" s="1"/>
  <c r="BH151" i="10" a="1"/>
  <c r="BH151" i="10" s="1"/>
  <c r="CN152" i="10" a="1"/>
  <c r="CN152" i="10" s="1"/>
  <c r="BP152" i="10" a="1"/>
  <c r="BP152" i="10" s="1"/>
  <c r="BD152" i="10" a="1"/>
  <c r="BD152" i="10" s="1"/>
  <c r="BT153" i="10" a="1"/>
  <c r="BT153" i="10" s="1"/>
  <c r="BH153" i="10" a="1"/>
  <c r="BH153" i="10" s="1"/>
  <c r="CR153" i="10" a="1"/>
  <c r="CR153" i="10" s="1"/>
  <c r="BP154" i="10" a="1"/>
  <c r="BP154" i="10" s="1"/>
  <c r="BD154" i="10" a="1"/>
  <c r="BD154" i="10" s="1"/>
  <c r="CN154" i="10" a="1"/>
  <c r="CN154" i="10" s="1"/>
  <c r="BH155" i="10" a="1"/>
  <c r="BH155" i="10" s="1"/>
  <c r="CR155" i="10" a="1"/>
  <c r="CR155" i="10" s="1"/>
  <c r="BT155" i="10" a="1"/>
  <c r="BT155" i="10" s="1"/>
  <c r="CN156" i="10" a="1"/>
  <c r="CN156" i="10" s="1"/>
  <c r="BD156" i="10" a="1"/>
  <c r="BD156" i="10" s="1"/>
  <c r="BP156" i="10" a="1"/>
  <c r="BP156" i="10" s="1"/>
  <c r="CR157" i="10" a="1"/>
  <c r="CR157" i="10" s="1"/>
  <c r="BT157" i="10" a="1"/>
  <c r="BT157" i="10" s="1"/>
  <c r="BH157" i="10" a="1"/>
  <c r="BH157" i="10" s="1"/>
  <c r="CN158" i="10" a="1"/>
  <c r="CN158" i="10" s="1"/>
  <c r="BP158" i="10" a="1"/>
  <c r="BP158" i="10" s="1"/>
  <c r="BD158" i="10" a="1"/>
  <c r="BD158" i="10" s="1"/>
  <c r="CR159" i="10" a="1"/>
  <c r="CR159" i="10" s="1"/>
  <c r="BT159" i="10" a="1"/>
  <c r="BT159" i="10" s="1"/>
  <c r="BH159" i="10" a="1"/>
  <c r="BH159" i="10" s="1"/>
  <c r="BP160" i="10" a="1"/>
  <c r="BP160" i="10" s="1"/>
  <c r="BD160" i="10" a="1"/>
  <c r="BD160" i="10" s="1"/>
  <c r="CN160" i="10" a="1"/>
  <c r="CN160" i="10" s="1"/>
  <c r="BT161" i="10" a="1"/>
  <c r="BT161" i="10" s="1"/>
  <c r="BH161" i="10" a="1"/>
  <c r="BH161" i="10" s="1"/>
  <c r="CR161" i="10" a="1"/>
  <c r="CR161" i="10" s="1"/>
  <c r="BD162" i="10" a="1"/>
  <c r="BD162" i="10" s="1"/>
  <c r="BP162" i="10" a="1"/>
  <c r="BP162" i="10" s="1"/>
  <c r="CN162" i="10" a="1"/>
  <c r="CN162" i="10" s="1"/>
  <c r="CR163" i="10" a="1"/>
  <c r="CR163" i="10" s="1"/>
  <c r="BH163" i="10" a="1"/>
  <c r="BH163" i="10" s="1"/>
  <c r="BT163" i="10" a="1"/>
  <c r="BT163" i="10" s="1"/>
  <c r="CN164" i="10" a="1"/>
  <c r="CN164" i="10" s="1"/>
  <c r="BD164" i="10" a="1"/>
  <c r="BD164" i="10" s="1"/>
  <c r="BP164" i="10" a="1"/>
  <c r="BP164" i="10" s="1"/>
  <c r="BT165" i="10" a="1"/>
  <c r="BT165" i="10" s="1"/>
  <c r="CR165" i="10" a="1"/>
  <c r="CR165" i="10" s="1"/>
  <c r="BH165" i="10" a="1"/>
  <c r="BH165" i="10" s="1"/>
  <c r="CN166" i="10" a="1"/>
  <c r="CN166" i="10" s="1"/>
  <c r="BP166" i="10" a="1"/>
  <c r="BP166" i="10" s="1"/>
  <c r="BD166" i="10" a="1"/>
  <c r="BD166" i="10" s="1"/>
  <c r="CR167" i="10" a="1"/>
  <c r="CR167" i="10" s="1"/>
  <c r="BH167" i="10" a="1"/>
  <c r="BH167" i="10" s="1"/>
  <c r="BT167" i="10" a="1"/>
  <c r="BT167" i="10" s="1"/>
  <c r="CN168" i="10" a="1"/>
  <c r="CN168" i="10" s="1"/>
  <c r="BP168" i="10" a="1"/>
  <c r="BP168" i="10" s="1"/>
  <c r="BD168" i="10" a="1"/>
  <c r="BD168" i="10" s="1"/>
  <c r="BG170" i="10" a="1"/>
  <c r="BG170" i="10" s="1"/>
  <c r="CQ170" i="10" a="1"/>
  <c r="CQ170" i="10" s="1"/>
  <c r="BS170" i="10" a="1"/>
  <c r="BS170" i="10" s="1"/>
  <c r="CM171" i="10" a="1"/>
  <c r="CM171" i="10" s="1"/>
  <c r="BC171" i="10" a="1"/>
  <c r="BC171" i="10" s="1"/>
  <c r="BO171" i="10" a="1"/>
  <c r="BO171" i="10" s="1"/>
  <c r="CU171" i="10" a="1"/>
  <c r="CU171" i="10" s="1"/>
  <c r="BW171" i="10" a="1"/>
  <c r="BW171" i="10" s="1"/>
  <c r="BK171" i="10" a="1"/>
  <c r="BK171" i="10" s="1"/>
  <c r="CQ172" i="10" a="1"/>
  <c r="CQ172" i="10" s="1"/>
  <c r="BS172" i="10" a="1"/>
  <c r="BS172" i="10" s="1"/>
  <c r="BG172" i="10" a="1"/>
  <c r="BG172" i="10" s="1"/>
  <c r="CM173" i="10" a="1"/>
  <c r="CM173" i="10" s="1"/>
  <c r="BO173" i="10" a="1"/>
  <c r="BO173" i="10" s="1"/>
  <c r="BC173" i="10" a="1"/>
  <c r="BC173" i="10" s="1"/>
  <c r="CU173" i="10" a="1"/>
  <c r="CU173" i="10" s="1"/>
  <c r="BW173" i="10" a="1"/>
  <c r="BW173" i="10" s="1"/>
  <c r="BK173" i="10" a="1"/>
  <c r="BK173" i="10" s="1"/>
  <c r="CQ174" i="10" a="1"/>
  <c r="CQ174" i="10" s="1"/>
  <c r="BS174" i="10" a="1"/>
  <c r="BS174" i="10" s="1"/>
  <c r="BG174" i="10" a="1"/>
  <c r="BG174" i="10" s="1"/>
  <c r="CM175" i="10" a="1"/>
  <c r="CM175" i="10" s="1"/>
  <c r="BO175" i="10" a="1"/>
  <c r="BO175" i="10" s="1"/>
  <c r="BC175" i="10" a="1"/>
  <c r="BC175" i="10" s="1"/>
  <c r="CU175" i="10" a="1"/>
  <c r="CU175" i="10" s="1"/>
  <c r="BW175" i="10" a="1"/>
  <c r="BW175" i="10" s="1"/>
  <c r="BK175" i="10" a="1"/>
  <c r="BK175" i="10" s="1"/>
  <c r="BS176" i="10" a="1"/>
  <c r="BS176" i="10" s="1"/>
  <c r="BG176" i="10" a="1"/>
  <c r="BG176" i="10" s="1"/>
  <c r="CQ176" i="10" a="1"/>
  <c r="CQ176" i="10" s="1"/>
  <c r="BO177" i="10" a="1"/>
  <c r="BO177" i="10" s="1"/>
  <c r="BC177" i="10" a="1"/>
  <c r="BC177" i="10" s="1"/>
  <c r="CM177" i="10" a="1"/>
  <c r="CM177" i="10" s="1"/>
  <c r="BW177" i="10" a="1"/>
  <c r="BW177" i="10" s="1"/>
  <c r="BK177" i="10" a="1"/>
  <c r="BK177" i="10" s="1"/>
  <c r="CU177" i="10" a="1"/>
  <c r="CU177" i="10" s="1"/>
  <c r="BG178" i="10" a="1"/>
  <c r="BG178" i="10" s="1"/>
  <c r="CQ178" i="10" a="1"/>
  <c r="CQ178" i="10" s="1"/>
  <c r="BS178" i="10" a="1"/>
  <c r="BS178" i="10" s="1"/>
  <c r="CM179" i="10" a="1"/>
  <c r="CM179" i="10" s="1"/>
  <c r="BC179" i="10" a="1"/>
  <c r="BC179" i="10" s="1"/>
  <c r="BO179" i="10" a="1"/>
  <c r="BO179" i="10" s="1"/>
  <c r="CU179" i="10" a="1"/>
  <c r="CU179" i="10" s="1"/>
  <c r="BW179" i="10" a="1"/>
  <c r="BW179" i="10" s="1"/>
  <c r="BK179" i="10" a="1"/>
  <c r="BK179" i="10" s="1"/>
  <c r="CQ180" i="10" a="1"/>
  <c r="CQ180" i="10" s="1"/>
  <c r="BS180" i="10" a="1"/>
  <c r="BS180" i="10" s="1"/>
  <c r="BG180" i="10" a="1"/>
  <c r="BG180" i="10" s="1"/>
  <c r="CM181" i="10" a="1"/>
  <c r="CM181" i="10" s="1"/>
  <c r="BO181" i="10" a="1"/>
  <c r="BO181" i="10" s="1"/>
  <c r="BC181" i="10" a="1"/>
  <c r="BC181" i="10" s="1"/>
  <c r="CU181" i="10" a="1"/>
  <c r="CU181" i="10" s="1"/>
  <c r="BW181" i="10" a="1"/>
  <c r="BW181" i="10" s="1"/>
  <c r="BK181" i="10" a="1"/>
  <c r="BK181" i="10" s="1"/>
  <c r="CQ182" i="10" a="1"/>
  <c r="CQ182" i="10" s="1"/>
  <c r="BS182" i="10" a="1"/>
  <c r="BS182" i="10" s="1"/>
  <c r="BG182" i="10" a="1"/>
  <c r="BG182" i="10" s="1"/>
  <c r="CM183" i="10" a="1"/>
  <c r="CM183" i="10" s="1"/>
  <c r="BO183" i="10" a="1"/>
  <c r="BO183" i="10" s="1"/>
  <c r="BC183" i="10" a="1"/>
  <c r="BC183" i="10" s="1"/>
  <c r="CU183" i="10" a="1"/>
  <c r="CU183" i="10" s="1"/>
  <c r="BW183" i="10" a="1"/>
  <c r="BW183" i="10" s="1"/>
  <c r="BK183" i="10" a="1"/>
  <c r="BK183" i="10" s="1"/>
  <c r="BS184" i="10" a="1"/>
  <c r="BS184" i="10" s="1"/>
  <c r="BG184" i="10" a="1"/>
  <c r="BG184" i="10" s="1"/>
  <c r="CQ184" i="10" a="1"/>
  <c r="CQ184" i="10" s="1"/>
  <c r="BO185" i="10" a="1"/>
  <c r="BO185" i="10" s="1"/>
  <c r="BC185" i="10" a="1"/>
  <c r="BC185" i="10" s="1"/>
  <c r="CM185" i="10" a="1"/>
  <c r="CM185" i="10" s="1"/>
  <c r="BW185" i="10" a="1"/>
  <c r="BW185" i="10" s="1"/>
  <c r="BK185" i="10" a="1"/>
  <c r="BK185" i="10" s="1"/>
  <c r="CU185" i="10" a="1"/>
  <c r="CU185" i="10" s="1"/>
  <c r="BG186" i="10" a="1"/>
  <c r="BG186" i="10" s="1"/>
  <c r="CQ186" i="10" a="1"/>
  <c r="CQ186" i="10" s="1"/>
  <c r="BS186" i="10" a="1"/>
  <c r="BS186" i="10" s="1"/>
  <c r="BO187" i="10" a="1"/>
  <c r="BO187" i="10" s="1"/>
  <c r="BC187" i="10" a="1"/>
  <c r="BC187" i="10" s="1"/>
  <c r="CM187" i="10" a="1"/>
  <c r="CM187" i="10" s="1"/>
  <c r="BW187" i="10" a="1"/>
  <c r="BW187" i="10" s="1"/>
  <c r="BK187" i="10" a="1"/>
  <c r="BK187" i="10" s="1"/>
  <c r="CU187" i="10" a="1"/>
  <c r="CU187" i="10" s="1"/>
  <c r="CP189" i="10" a="1"/>
  <c r="CP189" i="10" s="1"/>
  <c r="BR189" i="10" a="1"/>
  <c r="BR189" i="10" s="1"/>
  <c r="BF189" i="10" a="1"/>
  <c r="BF189" i="10" s="1"/>
  <c r="CL190" i="10" a="1"/>
  <c r="CL190" i="10" s="1"/>
  <c r="BN190" i="10" a="1"/>
  <c r="BN190" i="10" s="1"/>
  <c r="BB190" i="10" a="1"/>
  <c r="BB190" i="10" s="1"/>
  <c r="CT190" i="10" a="1"/>
  <c r="CT190" i="10" s="1"/>
  <c r="BV190" i="10" a="1"/>
  <c r="BV190" i="10" s="1"/>
  <c r="BJ190" i="10" a="1"/>
  <c r="BJ190" i="10" s="1"/>
  <c r="CP191" i="10" a="1"/>
  <c r="CP191" i="10" s="1"/>
  <c r="BR191" i="10" a="1"/>
  <c r="BR191" i="10" s="1"/>
  <c r="BF191" i="10" a="1"/>
  <c r="BF191" i="10" s="1"/>
  <c r="CL192" i="10" a="1"/>
  <c r="CL192" i="10" s="1"/>
  <c r="BN192" i="10" a="1"/>
  <c r="BN192" i="10" s="1"/>
  <c r="BB192" i="10" a="1"/>
  <c r="BB192" i="10" s="1"/>
  <c r="CT192" i="10" a="1"/>
  <c r="CT192" i="10" s="1"/>
  <c r="BV192" i="10" a="1"/>
  <c r="BV192" i="10" s="1"/>
  <c r="BJ192" i="10" a="1"/>
  <c r="BJ192" i="10" s="1"/>
  <c r="BR193" i="10" a="1"/>
  <c r="BR193" i="10" s="1"/>
  <c r="BF193" i="10" a="1"/>
  <c r="BF193" i="10" s="1"/>
  <c r="CP193" i="10" a="1"/>
  <c r="CP193" i="10" s="1"/>
  <c r="BN194" i="10" a="1"/>
  <c r="BN194" i="10" s="1"/>
  <c r="BB194" i="10" a="1"/>
  <c r="BB194" i="10" s="1"/>
  <c r="CL194" i="10" a="1"/>
  <c r="CL194" i="10" s="1"/>
  <c r="BV194" i="10" a="1"/>
  <c r="BV194" i="10" s="1"/>
  <c r="BJ194" i="10" a="1"/>
  <c r="BJ194" i="10" s="1"/>
  <c r="CT194" i="10" a="1"/>
  <c r="CT194" i="10" s="1"/>
  <c r="BF195" i="10" a="1"/>
  <c r="BF195" i="10" s="1"/>
  <c r="CP195" i="10" a="1"/>
  <c r="CP195" i="10" s="1"/>
  <c r="BR195" i="10" a="1"/>
  <c r="BR195" i="10" s="1"/>
  <c r="CL196" i="10" a="1"/>
  <c r="CL196" i="10" s="1"/>
  <c r="BB196" i="10" a="1"/>
  <c r="BB196" i="10" s="1"/>
  <c r="BN196" i="10" a="1"/>
  <c r="BN196" i="10" s="1"/>
  <c r="CT196" i="10" a="1"/>
  <c r="CT196" i="10" s="1"/>
  <c r="BV196" i="10" a="1"/>
  <c r="BV196" i="10" s="1"/>
  <c r="BJ196" i="10" a="1"/>
  <c r="BJ196" i="10" s="1"/>
  <c r="CP197" i="10" a="1"/>
  <c r="CP197" i="10" s="1"/>
  <c r="BR197" i="10" a="1"/>
  <c r="BR197" i="10" s="1"/>
  <c r="BF197" i="10" a="1"/>
  <c r="BF197" i="10" s="1"/>
  <c r="CL198" i="10" a="1"/>
  <c r="CL198" i="10" s="1"/>
  <c r="BN198" i="10" a="1"/>
  <c r="BN198" i="10" s="1"/>
  <c r="BB198" i="10" a="1"/>
  <c r="BB198" i="10" s="1"/>
  <c r="CT198" i="10" a="1"/>
  <c r="CT198" i="10" s="1"/>
  <c r="BV198" i="10" a="1"/>
  <c r="BV198" i="10" s="1"/>
  <c r="BJ198" i="10" a="1"/>
  <c r="BJ198" i="10" s="1"/>
  <c r="CP199" i="10" a="1"/>
  <c r="CP199" i="10" s="1"/>
  <c r="BR199" i="10" a="1"/>
  <c r="BR199" i="10" s="1"/>
  <c r="BF199" i="10" a="1"/>
  <c r="BF199" i="10" s="1"/>
  <c r="CL200" i="10" a="1"/>
  <c r="CL200" i="10" s="1"/>
  <c r="BN200" i="10" a="1"/>
  <c r="BN200" i="10" s="1"/>
  <c r="BB200" i="10" a="1"/>
  <c r="BB200" i="10" s="1"/>
  <c r="CT200" i="10" a="1"/>
  <c r="CT200" i="10" s="1"/>
  <c r="BV200" i="10" a="1"/>
  <c r="BV200" i="10" s="1"/>
  <c r="BJ200" i="10" a="1"/>
  <c r="BJ200" i="10" s="1"/>
  <c r="BR201" i="10" a="1"/>
  <c r="BR201" i="10" s="1"/>
  <c r="BF201" i="10" a="1"/>
  <c r="BF201" i="10" s="1"/>
  <c r="CP201" i="10" a="1"/>
  <c r="CP201" i="10" s="1"/>
  <c r="BN202" i="10" a="1"/>
  <c r="BN202" i="10" s="1"/>
  <c r="BB202" i="10" a="1"/>
  <c r="BB202" i="10" s="1"/>
  <c r="CL202" i="10" a="1"/>
  <c r="CL202" i="10" s="1"/>
  <c r="BV202" i="10" a="1"/>
  <c r="BV202" i="10" s="1"/>
  <c r="BJ202" i="10" a="1"/>
  <c r="BJ202" i="10" s="1"/>
  <c r="CT202" i="10" a="1"/>
  <c r="CT202" i="10" s="1"/>
  <c r="BF203" i="10" a="1"/>
  <c r="BF203" i="10" s="1"/>
  <c r="CP203" i="10" a="1"/>
  <c r="CP203" i="10" s="1"/>
  <c r="BR203" i="10" a="1"/>
  <c r="BR203" i="10" s="1"/>
  <c r="CL204" i="10" a="1"/>
  <c r="CL204" i="10" s="1"/>
  <c r="BB204" i="10" a="1"/>
  <c r="BB204" i="10" s="1"/>
  <c r="BN204" i="10" a="1"/>
  <c r="BN204" i="10" s="1"/>
  <c r="CT204" i="10" a="1"/>
  <c r="CT204" i="10" s="1"/>
  <c r="BV204" i="10" a="1"/>
  <c r="BV204" i="10" s="1"/>
  <c r="BJ204" i="10" a="1"/>
  <c r="BJ204" i="10" s="1"/>
  <c r="CP205" i="10" a="1"/>
  <c r="CP205" i="10" s="1"/>
  <c r="BR205" i="10" a="1"/>
  <c r="BR205" i="10" s="1"/>
  <c r="BF205" i="10" a="1"/>
  <c r="BF205" i="10" s="1"/>
  <c r="CL206" i="10" a="1"/>
  <c r="CL206" i="10" s="1"/>
  <c r="BN206" i="10" a="1"/>
  <c r="BN206" i="10" s="1"/>
  <c r="BB206" i="10" a="1"/>
  <c r="BB206" i="10" s="1"/>
  <c r="CT206" i="10" a="1"/>
  <c r="CT206" i="10" s="1"/>
  <c r="BV206" i="10" a="1"/>
  <c r="BV206" i="10" s="1"/>
  <c r="BJ206" i="10" a="1"/>
  <c r="BJ206" i="10" s="1"/>
  <c r="BE208" i="10" a="1"/>
  <c r="BE208" i="10" s="1"/>
  <c r="BQ208" i="10" a="1"/>
  <c r="BQ208" i="10" s="1"/>
  <c r="CO208" i="10" a="1"/>
  <c r="CO208" i="10" s="1"/>
  <c r="AY209" i="10" a="1"/>
  <c r="AY209" i="10" s="1"/>
  <c r="AZ209" i="10" a="1"/>
  <c r="AZ209" i="10" s="1"/>
  <c r="AW209" i="10" a="1"/>
  <c r="AW209" i="10" s="1"/>
  <c r="AX209" i="10" a="1"/>
  <c r="AX209" i="10" s="1"/>
  <c r="CK209" i="10" a="1"/>
  <c r="CK209" i="10" s="1"/>
  <c r="BM209" i="10" a="1"/>
  <c r="BM209" i="10" s="1"/>
  <c r="BA209" i="10" a="1"/>
  <c r="BA209" i="10" s="1"/>
  <c r="CS209" i="10" a="1"/>
  <c r="CS209" i="10" s="1"/>
  <c r="BU209" i="10" a="1"/>
  <c r="BU209" i="10" s="1"/>
  <c r="BI209" i="10" a="1"/>
  <c r="BI209" i="10" s="1"/>
  <c r="CO210" i="10" a="1"/>
  <c r="CO210" i="10" s="1"/>
  <c r="BQ210" i="10" a="1"/>
  <c r="BQ210" i="10" s="1"/>
  <c r="BE210" i="10" a="1"/>
  <c r="BE210" i="10" s="1"/>
  <c r="AZ211" i="10" a="1"/>
  <c r="AZ211" i="10" s="1"/>
  <c r="AW211" i="10" a="1"/>
  <c r="AW211" i="10" s="1"/>
  <c r="AX211" i="10" a="1"/>
  <c r="AX211" i="10" s="1"/>
  <c r="AY211" i="10" a="1"/>
  <c r="AY211" i="10" s="1"/>
  <c r="CK211" i="10" a="1"/>
  <c r="CK211" i="10" s="1"/>
  <c r="BM211" i="10" a="1"/>
  <c r="BM211" i="10" s="1"/>
  <c r="BA211" i="10" a="1"/>
  <c r="BA211" i="10" s="1"/>
  <c r="CS211" i="10" a="1"/>
  <c r="CS211" i="10" s="1"/>
  <c r="BU211" i="10" a="1"/>
  <c r="BU211" i="10" s="1"/>
  <c r="BI211" i="10" a="1"/>
  <c r="BI211" i="10" s="1"/>
  <c r="BQ212" i="10" a="1"/>
  <c r="BQ212" i="10" s="1"/>
  <c r="BE212" i="10" a="1"/>
  <c r="BE212" i="10" s="1"/>
  <c r="CO212" i="10" a="1"/>
  <c r="CO212" i="10" s="1"/>
  <c r="AW213" i="10" a="1"/>
  <c r="AW213" i="10" s="1"/>
  <c r="AX213" i="10" a="1"/>
  <c r="AX213" i="10" s="1"/>
  <c r="AY213" i="10" a="1"/>
  <c r="AY213" i="10" s="1"/>
  <c r="AZ213" i="10" a="1"/>
  <c r="AZ213" i="10" s="1"/>
  <c r="BM213" i="10" a="1"/>
  <c r="BM213" i="10" s="1"/>
  <c r="BA213" i="10" a="1"/>
  <c r="BA213" i="10" s="1"/>
  <c r="CK213" i="10" a="1"/>
  <c r="CK213" i="10" s="1"/>
  <c r="BU213" i="10" a="1"/>
  <c r="BU213" i="10" s="1"/>
  <c r="BI213" i="10" a="1"/>
  <c r="BI213" i="10" s="1"/>
  <c r="CS213" i="10" a="1"/>
  <c r="CS213" i="10" s="1"/>
  <c r="BE214" i="10" a="1"/>
  <c r="BE214" i="10" s="1"/>
  <c r="CO214" i="10" a="1"/>
  <c r="CO214" i="10" s="1"/>
  <c r="BQ214" i="10" a="1"/>
  <c r="BQ214" i="10" s="1"/>
  <c r="AX215" i="10" a="1"/>
  <c r="AX215" i="10" s="1"/>
  <c r="AY215" i="10" a="1"/>
  <c r="AY215" i="10" s="1"/>
  <c r="AZ215" i="10" a="1"/>
  <c r="AZ215" i="10" s="1"/>
  <c r="AW215" i="10" a="1"/>
  <c r="AW215" i="10" s="1"/>
  <c r="CK215" i="10" a="1"/>
  <c r="CK215" i="10" s="1"/>
  <c r="BM215" i="10" a="1"/>
  <c r="BM215" i="10" s="1"/>
  <c r="BA215" i="10" a="1"/>
  <c r="BA215" i="10" s="1"/>
  <c r="CS215" i="10" a="1"/>
  <c r="CS215" i="10" s="1"/>
  <c r="BI215" i="10" a="1"/>
  <c r="BI215" i="10" s="1"/>
  <c r="BU215" i="10" a="1"/>
  <c r="BU215" i="10" s="1"/>
  <c r="CO216" i="10" a="1"/>
  <c r="CO216" i="10" s="1"/>
  <c r="BQ216" i="10" a="1"/>
  <c r="BQ216" i="10" s="1"/>
  <c r="BE216" i="10" a="1"/>
  <c r="BE216" i="10" s="1"/>
  <c r="AY217" i="10" a="1"/>
  <c r="AY217" i="10" s="1"/>
  <c r="AZ217" i="10" a="1"/>
  <c r="AZ217" i="10" s="1"/>
  <c r="AW217" i="10" a="1"/>
  <c r="AW217" i="10" s="1"/>
  <c r="AX217" i="10" a="1"/>
  <c r="AX217" i="10" s="1"/>
  <c r="CK217" i="10" a="1"/>
  <c r="CK217" i="10" s="1"/>
  <c r="BM217" i="10" a="1"/>
  <c r="BM217" i="10" s="1"/>
  <c r="BA217" i="10" a="1"/>
  <c r="BA217" i="10" s="1"/>
  <c r="CS217" i="10" a="1"/>
  <c r="CS217" i="10" s="1"/>
  <c r="BU217" i="10" a="1"/>
  <c r="BU217" i="10" s="1"/>
  <c r="BI217" i="10" a="1"/>
  <c r="BI217" i="10" s="1"/>
  <c r="CO218" i="10" a="1"/>
  <c r="CO218" i="10" s="1"/>
  <c r="BQ218" i="10" a="1"/>
  <c r="BQ218" i="10" s="1"/>
  <c r="BE218" i="10" a="1"/>
  <c r="BE218" i="10" s="1"/>
  <c r="AZ219" i="10" a="1"/>
  <c r="AZ219" i="10" s="1"/>
  <c r="AW219" i="10" a="1"/>
  <c r="AW219" i="10" s="1"/>
  <c r="AX219" i="10" a="1"/>
  <c r="AX219" i="10" s="1"/>
  <c r="AY219" i="10" a="1"/>
  <c r="AY219" i="10" s="1"/>
  <c r="CK219" i="10" a="1"/>
  <c r="CK219" i="10" s="1"/>
  <c r="BM219" i="10" a="1"/>
  <c r="BM219" i="10" s="1"/>
  <c r="BA219" i="10" a="1"/>
  <c r="BA219" i="10" s="1"/>
  <c r="CS219" i="10" a="1"/>
  <c r="CS219" i="10" s="1"/>
  <c r="BU219" i="10" a="1"/>
  <c r="BU219" i="10" s="1"/>
  <c r="BI219" i="10" a="1"/>
  <c r="BI219" i="10" s="1"/>
  <c r="BQ220" i="10" a="1"/>
  <c r="BQ220" i="10" s="1"/>
  <c r="BE220" i="10" a="1"/>
  <c r="BE220" i="10" s="1"/>
  <c r="CO220" i="10" a="1"/>
  <c r="CO220" i="10" s="1"/>
  <c r="AW221" i="10" a="1"/>
  <c r="AW221" i="10" s="1"/>
  <c r="AX221" i="10" a="1"/>
  <c r="AX221" i="10" s="1"/>
  <c r="AY221" i="10" a="1"/>
  <c r="AY221" i="10" s="1"/>
  <c r="AZ221" i="10" a="1"/>
  <c r="AZ221" i="10" s="1"/>
  <c r="BM221" i="10" a="1"/>
  <c r="BM221" i="10" s="1"/>
  <c r="BA221" i="10" a="1"/>
  <c r="BA221" i="10" s="1"/>
  <c r="CK221" i="10" a="1"/>
  <c r="CK221" i="10" s="1"/>
  <c r="BU221" i="10" a="1"/>
  <c r="BU221" i="10" s="1"/>
  <c r="BI221" i="10" a="1"/>
  <c r="BI221" i="10" s="1"/>
  <c r="CS221" i="10" a="1"/>
  <c r="CS221" i="10" s="1"/>
  <c r="BE222" i="10" a="1"/>
  <c r="BE222" i="10" s="1"/>
  <c r="CO222" i="10" a="1"/>
  <c r="CO222" i="10" s="1"/>
  <c r="BQ222" i="10" a="1"/>
  <c r="BQ222" i="10" s="1"/>
  <c r="AX223" i="10" a="1"/>
  <c r="AX223" i="10" s="1"/>
  <c r="AY223" i="10" a="1"/>
  <c r="AY223" i="10" s="1"/>
  <c r="AZ223" i="10" a="1"/>
  <c r="AZ223" i="10" s="1"/>
  <c r="AW223" i="10" a="1"/>
  <c r="AW223" i="10" s="1"/>
  <c r="CK223" i="10" a="1"/>
  <c r="CK223" i="10" s="1"/>
  <c r="BM223" i="10" a="1"/>
  <c r="BM223" i="10" s="1"/>
  <c r="BA223" i="10" a="1"/>
  <c r="BA223" i="10" s="1"/>
  <c r="CS223" i="10" a="1"/>
  <c r="CS223" i="10" s="1"/>
  <c r="BI223" i="10" a="1"/>
  <c r="BI223" i="10" s="1"/>
  <c r="BU223" i="10" a="1"/>
  <c r="BU223" i="10" s="1"/>
  <c r="CO224" i="10" a="1"/>
  <c r="CO224" i="10" s="1"/>
  <c r="BQ224" i="10" a="1"/>
  <c r="BQ224" i="10" s="1"/>
  <c r="BE224" i="10" a="1"/>
  <c r="BE224" i="10" s="1"/>
  <c r="AY225" i="10" a="1"/>
  <c r="AY225" i="10" s="1"/>
  <c r="AZ225" i="10" a="1"/>
  <c r="AZ225" i="10" s="1"/>
  <c r="AW225" i="10" a="1"/>
  <c r="AW225" i="10" s="1"/>
  <c r="AX225" i="10" a="1"/>
  <c r="AX225" i="10" s="1"/>
  <c r="CK225" i="10" a="1"/>
  <c r="CK225" i="10" s="1"/>
  <c r="BM225" i="10" a="1"/>
  <c r="BM225" i="10" s="1"/>
  <c r="BA225" i="10" a="1"/>
  <c r="BA225" i="10" s="1"/>
  <c r="CS225" i="10" a="1"/>
  <c r="CS225" i="10" s="1"/>
  <c r="BU225" i="10" a="1"/>
  <c r="BU225" i="10" s="1"/>
  <c r="BI225" i="10" a="1"/>
  <c r="BI225" i="10" s="1"/>
  <c r="BP227" i="10" a="1"/>
  <c r="BP227" i="10" s="1"/>
  <c r="BD227" i="10" a="1"/>
  <c r="BD227" i="10" s="1"/>
  <c r="CN227" i="10" a="1"/>
  <c r="CN227" i="10" s="1"/>
  <c r="BH228" i="10" a="1"/>
  <c r="BH228" i="10" s="1"/>
  <c r="CR228" i="10" a="1"/>
  <c r="CR228" i="10" s="1"/>
  <c r="BT228" i="10" a="1"/>
  <c r="BT228" i="10" s="1"/>
  <c r="CN229" i="10" a="1"/>
  <c r="CN229" i="10" s="1"/>
  <c r="BP229" i="10" a="1"/>
  <c r="BP229" i="10" s="1"/>
  <c r="BD229" i="10" a="1"/>
  <c r="BD229" i="10" s="1"/>
  <c r="CR230" i="10" a="1"/>
  <c r="CR230" i="10" s="1"/>
  <c r="BT230" i="10" a="1"/>
  <c r="BT230" i="10" s="1"/>
  <c r="BH230" i="10" a="1"/>
  <c r="BH230" i="10" s="1"/>
  <c r="CN231" i="10" a="1"/>
  <c r="CN231" i="10" s="1"/>
  <c r="BP231" i="10" a="1"/>
  <c r="BP231" i="10" s="1"/>
  <c r="BD231" i="10" a="1"/>
  <c r="BD231" i="10" s="1"/>
  <c r="CR232" i="10" a="1"/>
  <c r="CR232" i="10" s="1"/>
  <c r="BT232" i="10" a="1"/>
  <c r="BT232" i="10" s="1"/>
  <c r="BH232" i="10" a="1"/>
  <c r="BH232" i="10" s="1"/>
  <c r="BP233" i="10" a="1"/>
  <c r="BP233" i="10" s="1"/>
  <c r="BD233" i="10" a="1"/>
  <c r="BD233" i="10" s="1"/>
  <c r="CN233" i="10" a="1"/>
  <c r="CN233" i="10" s="1"/>
  <c r="BT234" i="10" a="1"/>
  <c r="BT234" i="10" s="1"/>
  <c r="BH234" i="10" a="1"/>
  <c r="BH234" i="10" s="1"/>
  <c r="CR234" i="10" a="1"/>
  <c r="CR234" i="10" s="1"/>
  <c r="CN235" i="10" a="1"/>
  <c r="CN235" i="10" s="1"/>
  <c r="BP235" i="10" a="1"/>
  <c r="BP235" i="10" s="1"/>
  <c r="BD235" i="10" a="1"/>
  <c r="BD235" i="10" s="1"/>
  <c r="CR236" i="10" a="1"/>
  <c r="CR236" i="10" s="1"/>
  <c r="BT236" i="10" a="1"/>
  <c r="BT236" i="10" s="1"/>
  <c r="BH236" i="10" a="1"/>
  <c r="BH236" i="10" s="1"/>
  <c r="CN237" i="10" a="1"/>
  <c r="CN237" i="10" s="1"/>
  <c r="BP237" i="10" a="1"/>
  <c r="BP237" i="10" s="1"/>
  <c r="BD237" i="10" a="1"/>
  <c r="BD237" i="10" s="1"/>
  <c r="CR238" i="10" a="1"/>
  <c r="CR238" i="10" s="1"/>
  <c r="BH238" i="10" a="1"/>
  <c r="BH238" i="10" s="1"/>
  <c r="BT238" i="10" a="1"/>
  <c r="BT238" i="10" s="1"/>
  <c r="CN239" i="10" a="1"/>
  <c r="CN239" i="10" s="1"/>
  <c r="BP239" i="10" a="1"/>
  <c r="BP239" i="10" s="1"/>
  <c r="BD239" i="10" a="1"/>
  <c r="BD239" i="10" s="1"/>
  <c r="BT240" i="10" a="1"/>
  <c r="BT240" i="10" s="1"/>
  <c r="BH240" i="10" a="1"/>
  <c r="BH240" i="10" s="1"/>
  <c r="CR240" i="10" a="1"/>
  <c r="CR240" i="10" s="1"/>
  <c r="BP241" i="10" a="1"/>
  <c r="BP241" i="10" s="1"/>
  <c r="BD241" i="10" a="1"/>
  <c r="BD241" i="10" s="1"/>
  <c r="CN241" i="10" a="1"/>
  <c r="CN241" i="10" s="1"/>
  <c r="BH242" i="10" a="1"/>
  <c r="BH242" i="10" s="1"/>
  <c r="BT242" i="10" a="1"/>
  <c r="BT242" i="10" s="1"/>
  <c r="CR242" i="10" a="1"/>
  <c r="CR242" i="10" s="1"/>
  <c r="CN243" i="10" a="1"/>
  <c r="CN243" i="10" s="1"/>
  <c r="BP243" i="10" a="1"/>
  <c r="BP243" i="10" s="1"/>
  <c r="BD243" i="10" a="1"/>
  <c r="BD243" i="10" s="1"/>
  <c r="BT244" i="10" a="1"/>
  <c r="BT244" i="10" s="1"/>
  <c r="BH244" i="10" a="1"/>
  <c r="BH244" i="10" s="1"/>
  <c r="CR244" i="10" a="1"/>
  <c r="CR244" i="10" s="1"/>
  <c r="BO246" i="10" a="1"/>
  <c r="BO246" i="10" s="1"/>
  <c r="BC246" i="10" a="1"/>
  <c r="BC246" i="10" s="1"/>
  <c r="CM246" i="10" a="1"/>
  <c r="CM246" i="10" s="1"/>
  <c r="BW246" i="10" a="1"/>
  <c r="BW246" i="10" s="1"/>
  <c r="BK246" i="10" a="1"/>
  <c r="BK246" i="10" s="1"/>
  <c r="CU246" i="10" a="1"/>
  <c r="CU246" i="10" s="1"/>
  <c r="BS247" i="10" a="1"/>
  <c r="BS247" i="10" s="1"/>
  <c r="BG247" i="10" a="1"/>
  <c r="BG247" i="10" s="1"/>
  <c r="CQ247" i="10" a="1"/>
  <c r="CQ247" i="10" s="1"/>
  <c r="BC248" i="10" a="1"/>
  <c r="BC248" i="10" s="1"/>
  <c r="CM248" i="10" a="1"/>
  <c r="CM248" i="10" s="1"/>
  <c r="BO248" i="10" a="1"/>
  <c r="BO248" i="10" s="1"/>
  <c r="BK248" i="10" a="1"/>
  <c r="BK248" i="10" s="1"/>
  <c r="CU248" i="10" a="1"/>
  <c r="CU248" i="10" s="1"/>
  <c r="BW248" i="10" a="1"/>
  <c r="BW248" i="10" s="1"/>
  <c r="CQ249" i="10" a="1"/>
  <c r="CQ249" i="10" s="1"/>
  <c r="BS249" i="10" a="1"/>
  <c r="BS249" i="10" s="1"/>
  <c r="BG249" i="10" a="1"/>
  <c r="BG249" i="10" s="1"/>
  <c r="BC250" i="10" a="1"/>
  <c r="BC250" i="10" s="1"/>
  <c r="CM250" i="10" a="1"/>
  <c r="CM250" i="10" s="1"/>
  <c r="BO250" i="10" a="1"/>
  <c r="BO250" i="10" s="1"/>
  <c r="BK250" i="10" a="1"/>
  <c r="BK250" i="10" s="1"/>
  <c r="CU250" i="10" a="1"/>
  <c r="CU250" i="10" s="1"/>
  <c r="BW250" i="10" a="1"/>
  <c r="BW250" i="10" s="1"/>
  <c r="CQ251" i="10" a="1"/>
  <c r="CQ251" i="10" s="1"/>
  <c r="BG251" i="10" a="1"/>
  <c r="BG251" i="10" s="1"/>
  <c r="BS251" i="10" a="1"/>
  <c r="BS251" i="10" s="1"/>
  <c r="CM252" i="10" a="1"/>
  <c r="CM252" i="10" s="1"/>
  <c r="BC252" i="10" a="1"/>
  <c r="BC252" i="10" s="1"/>
  <c r="BO252" i="10" a="1"/>
  <c r="BO252" i="10" s="1"/>
  <c r="CU252" i="10" a="1"/>
  <c r="CU252" i="10" s="1"/>
  <c r="BK252" i="10" a="1"/>
  <c r="BK252" i="10" s="1"/>
  <c r="BW252" i="10" a="1"/>
  <c r="BW252" i="10" s="1"/>
  <c r="BS253" i="10" a="1"/>
  <c r="BS253" i="10" s="1"/>
  <c r="BG253" i="10" a="1"/>
  <c r="BG253" i="10" s="1"/>
  <c r="CQ253" i="10" a="1"/>
  <c r="CQ253" i="10" s="1"/>
  <c r="BO254" i="10" a="1"/>
  <c r="BO254" i="10" s="1"/>
  <c r="BC254" i="10" a="1"/>
  <c r="BC254" i="10" s="1"/>
  <c r="CM254" i="10" a="1"/>
  <c r="CM254" i="10" s="1"/>
  <c r="BK254" i="10" a="1"/>
  <c r="BK254" i="10" s="1"/>
  <c r="CU254" i="10" a="1"/>
  <c r="CU254" i="10" s="1"/>
  <c r="BW254" i="10" a="1"/>
  <c r="BW254" i="10" s="1"/>
  <c r="CQ255" i="10" a="1"/>
  <c r="CQ255" i="10" s="1"/>
  <c r="BS255" i="10" a="1"/>
  <c r="BS255" i="10" s="1"/>
  <c r="BG255" i="10" a="1"/>
  <c r="BG255" i="10" s="1"/>
  <c r="CM256" i="10" a="1"/>
  <c r="CM256" i="10" s="1"/>
  <c r="BO256" i="10" a="1"/>
  <c r="BO256" i="10" s="1"/>
  <c r="BC256" i="10" a="1"/>
  <c r="BC256" i="10" s="1"/>
  <c r="CU256" i="10" a="1"/>
  <c r="CU256" i="10" s="1"/>
  <c r="BW256" i="10" a="1"/>
  <c r="BW256" i="10" s="1"/>
  <c r="BK256" i="10" a="1"/>
  <c r="BK256" i="10" s="1"/>
  <c r="CQ257" i="10" a="1"/>
  <c r="CQ257" i="10" s="1"/>
  <c r="BS257" i="10" a="1"/>
  <c r="BS257" i="10" s="1"/>
  <c r="BG257" i="10" a="1"/>
  <c r="BG257" i="10" s="1"/>
  <c r="CM258" i="10" a="1"/>
  <c r="CM258" i="10" s="1"/>
  <c r="BO258" i="10" a="1"/>
  <c r="BO258" i="10" s="1"/>
  <c r="BC258" i="10" a="1"/>
  <c r="BC258" i="10" s="1"/>
  <c r="CU258" i="10" a="1"/>
  <c r="CU258" i="10" s="1"/>
  <c r="BW258" i="10" a="1"/>
  <c r="BW258" i="10" s="1"/>
  <c r="BK258" i="10" a="1"/>
  <c r="BK258" i="10" s="1"/>
  <c r="CQ259" i="10" a="1"/>
  <c r="CQ259" i="10" s="1"/>
  <c r="BS259" i="10" a="1"/>
  <c r="BS259" i="10" s="1"/>
  <c r="BG259" i="10" a="1"/>
  <c r="BG259" i="10" s="1"/>
  <c r="BO260" i="10" a="1"/>
  <c r="BO260" i="10" s="1"/>
  <c r="BC260" i="10" a="1"/>
  <c r="BC260" i="10" s="1"/>
  <c r="CM260" i="10" a="1"/>
  <c r="CM260" i="10" s="1"/>
  <c r="BW260" i="10" a="1"/>
  <c r="BW260" i="10" s="1"/>
  <c r="BK260" i="10" a="1"/>
  <c r="BK260" i="10" s="1"/>
  <c r="CU260" i="10" a="1"/>
  <c r="CU260" i="10" s="1"/>
  <c r="BS261" i="10" a="1"/>
  <c r="BS261" i="10" s="1"/>
  <c r="BG261" i="10" a="1"/>
  <c r="BG261" i="10" s="1"/>
  <c r="CQ261" i="10" a="1"/>
  <c r="CQ261" i="10" s="1"/>
  <c r="BO262" i="10" a="1"/>
  <c r="BO262" i="10" s="1"/>
  <c r="BC262" i="10" a="1"/>
  <c r="BC262" i="10" s="1"/>
  <c r="CM262" i="10" a="1"/>
  <c r="CM262" i="10" s="1"/>
  <c r="BW262" i="10" a="1"/>
  <c r="BW262" i="10" s="1"/>
  <c r="BK262" i="10" a="1"/>
  <c r="BK262" i="10" s="1"/>
  <c r="CU262" i="10" a="1"/>
  <c r="CU262" i="10" s="1"/>
  <c r="BS263" i="10" a="1"/>
  <c r="BS263" i="10" s="1"/>
  <c r="BG263" i="10" a="1"/>
  <c r="BG263" i="10" s="1"/>
  <c r="CQ263" i="10" a="1"/>
  <c r="CQ263" i="10" s="1"/>
  <c r="CL265" i="10" a="1"/>
  <c r="CL265" i="10" s="1"/>
  <c r="BN265" i="10" a="1"/>
  <c r="BN265" i="10" s="1"/>
  <c r="BB265" i="10" a="1"/>
  <c r="BB265" i="10" s="1"/>
  <c r="CT265" i="10" a="1"/>
  <c r="CT265" i="10" s="1"/>
  <c r="BV265" i="10" a="1"/>
  <c r="BV265" i="10" s="1"/>
  <c r="BJ265" i="10" a="1"/>
  <c r="BJ265" i="10" s="1"/>
  <c r="CP266" i="10" a="1"/>
  <c r="CP266" i="10" s="1"/>
  <c r="BR266" i="10" a="1"/>
  <c r="BR266" i="10" s="1"/>
  <c r="BF266" i="10" a="1"/>
  <c r="BF266" i="10" s="1"/>
  <c r="CL267" i="10" a="1"/>
  <c r="CL267" i="10" s="1"/>
  <c r="BN267" i="10" a="1"/>
  <c r="BN267" i="10" s="1"/>
  <c r="BB267" i="10" a="1"/>
  <c r="BB267" i="10" s="1"/>
  <c r="CT267" i="10" a="1"/>
  <c r="CT267" i="10" s="1"/>
  <c r="BV267" i="10" a="1"/>
  <c r="BV267" i="10" s="1"/>
  <c r="BJ267" i="10" a="1"/>
  <c r="BJ267" i="10" s="1"/>
  <c r="BR268" i="10" a="1"/>
  <c r="BR268" i="10" s="1"/>
  <c r="BF268" i="10" a="1"/>
  <c r="BF268" i="10" s="1"/>
  <c r="CP268" i="10" a="1"/>
  <c r="CP268" i="10" s="1"/>
  <c r="BN269" i="10" a="1"/>
  <c r="BN269" i="10" s="1"/>
  <c r="BB269" i="10" a="1"/>
  <c r="BB269" i="10" s="1"/>
  <c r="CL269" i="10" a="1"/>
  <c r="CL269" i="10" s="1"/>
  <c r="BV269" i="10" a="1"/>
  <c r="BV269" i="10" s="1"/>
  <c r="BJ269" i="10" a="1"/>
  <c r="BJ269" i="10" s="1"/>
  <c r="CT269" i="10" a="1"/>
  <c r="CT269" i="10" s="1"/>
  <c r="BF270" i="10" a="1"/>
  <c r="BF270" i="10" s="1"/>
  <c r="CP270" i="10" a="1"/>
  <c r="CP270" i="10" s="1"/>
  <c r="BR270" i="10" a="1"/>
  <c r="BR270" i="10" s="1"/>
  <c r="CL271" i="10" a="1"/>
  <c r="CL271" i="10" s="1"/>
  <c r="BN271" i="10" a="1"/>
  <c r="BN271" i="10" s="1"/>
  <c r="BB271" i="10" a="1"/>
  <c r="BB271" i="10" s="1"/>
  <c r="CT271" i="10" a="1"/>
  <c r="CT271" i="10" s="1"/>
  <c r="BV271" i="10" a="1"/>
  <c r="BV271" i="10" s="1"/>
  <c r="BJ271" i="10" a="1"/>
  <c r="BJ271" i="10" s="1"/>
  <c r="CP272" i="10" a="1"/>
  <c r="CP272" i="10" s="1"/>
  <c r="BR272" i="10" a="1"/>
  <c r="BR272" i="10" s="1"/>
  <c r="BF272" i="10" a="1"/>
  <c r="BF272" i="10" s="1"/>
  <c r="CL273" i="10" a="1"/>
  <c r="CL273" i="10" s="1"/>
  <c r="BN273" i="10" a="1"/>
  <c r="BN273" i="10" s="1"/>
  <c r="BB273" i="10" a="1"/>
  <c r="BB273" i="10" s="1"/>
  <c r="CT273" i="10" a="1"/>
  <c r="CT273" i="10" s="1"/>
  <c r="BV273" i="10" a="1"/>
  <c r="BV273" i="10" s="1"/>
  <c r="BJ273" i="10" a="1"/>
  <c r="BJ273" i="10" s="1"/>
  <c r="CP274" i="10" a="1"/>
  <c r="CP274" i="10" s="1"/>
  <c r="BR274" i="10" a="1"/>
  <c r="BR274" i="10" s="1"/>
  <c r="BF274" i="10" a="1"/>
  <c r="BF274" i="10" s="1"/>
  <c r="CL275" i="10" a="1"/>
  <c r="CL275" i="10" s="1"/>
  <c r="BN275" i="10" a="1"/>
  <c r="BN275" i="10" s="1"/>
  <c r="BB275" i="10" a="1"/>
  <c r="BB275" i="10" s="1"/>
  <c r="CT275" i="10" a="1"/>
  <c r="CT275" i="10" s="1"/>
  <c r="BV275" i="10" a="1"/>
  <c r="BV275" i="10" s="1"/>
  <c r="BJ275" i="10" a="1"/>
  <c r="BJ275" i="10" s="1"/>
  <c r="BR276" i="10" a="1"/>
  <c r="BR276" i="10" s="1"/>
  <c r="BF276" i="10" a="1"/>
  <c r="BF276" i="10" s="1"/>
  <c r="CP276" i="10" a="1"/>
  <c r="CP276" i="10" s="1"/>
  <c r="CL277" i="10" a="1"/>
  <c r="CL277" i="10" s="1"/>
  <c r="BN277" i="10" a="1"/>
  <c r="BN277" i="10" s="1"/>
  <c r="BB277" i="10" a="1"/>
  <c r="BB277" i="10" s="1"/>
  <c r="CT277" i="10" a="1"/>
  <c r="CT277" i="10" s="1"/>
  <c r="BV277" i="10" a="1"/>
  <c r="BV277" i="10" s="1"/>
  <c r="BJ277" i="10" a="1"/>
  <c r="BJ277" i="10" s="1"/>
  <c r="CP278" i="10" a="1"/>
  <c r="CP278" i="10" s="1"/>
  <c r="BR278" i="10" a="1"/>
  <c r="BR278" i="10" s="1"/>
  <c r="BF278" i="10" a="1"/>
  <c r="BF278" i="10" s="1"/>
  <c r="CL279" i="10" a="1"/>
  <c r="CL279" i="10" s="1"/>
  <c r="BN279" i="10" a="1"/>
  <c r="BN279" i="10" s="1"/>
  <c r="BB279" i="10" a="1"/>
  <c r="BB279" i="10" s="1"/>
  <c r="CT279" i="10" a="1"/>
  <c r="CT279" i="10" s="1"/>
  <c r="BV279" i="10" a="1"/>
  <c r="BV279" i="10" s="1"/>
  <c r="BJ279" i="10" a="1"/>
  <c r="BJ279" i="10" s="1"/>
  <c r="CP280" i="10" a="1"/>
  <c r="CP280" i="10" s="1"/>
  <c r="BR280" i="10" a="1"/>
  <c r="BR280" i="10" s="1"/>
  <c r="BF280" i="10" a="1"/>
  <c r="BF280" i="10" s="1"/>
  <c r="CL281" i="10" a="1"/>
  <c r="CL281" i="10" s="1"/>
  <c r="BN281" i="10" a="1"/>
  <c r="BN281" i="10" s="1"/>
  <c r="BB281" i="10" a="1"/>
  <c r="BB281" i="10" s="1"/>
  <c r="CT281" i="10" a="1"/>
  <c r="CT281" i="10" s="1"/>
  <c r="BV281" i="10" a="1"/>
  <c r="BV281" i="10" s="1"/>
  <c r="BJ281" i="10" a="1"/>
  <c r="BJ281" i="10" s="1"/>
  <c r="BR282" i="10" a="1"/>
  <c r="BR282" i="10" s="1"/>
  <c r="BF282" i="10" a="1"/>
  <c r="BF282" i="10" s="1"/>
  <c r="CP282" i="10" a="1"/>
  <c r="CP282" i="10" s="1"/>
  <c r="CL139" i="10" a="1"/>
  <c r="CL139" i="10" s="1"/>
  <c r="BN139" i="10" a="1"/>
  <c r="BN139" i="10" s="1"/>
  <c r="BB139" i="10" a="1"/>
  <c r="BB139" i="10" s="1"/>
  <c r="CP144" i="10" a="1"/>
  <c r="CP144" i="10" s="1"/>
  <c r="BR144" i="10" a="1"/>
  <c r="BR144" i="10" s="1"/>
  <c r="BF144" i="10" a="1"/>
  <c r="BF144" i="10" s="1"/>
  <c r="CT147" i="10" a="1"/>
  <c r="CT147" i="10" s="1"/>
  <c r="BV147" i="10" a="1"/>
  <c r="BV147" i="10" s="1"/>
  <c r="BJ147" i="10" a="1"/>
  <c r="BJ147" i="10" s="1"/>
  <c r="CO151" i="10" a="1"/>
  <c r="CO151" i="10" s="1"/>
  <c r="BQ151" i="10" a="1"/>
  <c r="BQ151" i="10" s="1"/>
  <c r="BE151" i="10" a="1"/>
  <c r="BE151" i="10" s="1"/>
  <c r="AZ154" i="10" a="1"/>
  <c r="AZ154" i="10" s="1"/>
  <c r="AW154" i="10" a="1"/>
  <c r="AW154" i="10" s="1"/>
  <c r="AX154" i="10" a="1"/>
  <c r="AX154" i="10" s="1"/>
  <c r="AY154" i="10" a="1"/>
  <c r="AY154" i="10" s="1"/>
  <c r="AY160" i="10" a="1"/>
  <c r="AY160" i="10" s="1"/>
  <c r="AZ160" i="10" a="1"/>
  <c r="AZ160" i="10" s="1"/>
  <c r="AW160" i="10" a="1"/>
  <c r="AW160" i="10" s="1"/>
  <c r="AX160" i="10" a="1"/>
  <c r="AX160" i="10" s="1"/>
  <c r="CO161" i="10" a="1"/>
  <c r="CO161" i="10" s="1"/>
  <c r="BQ161" i="10" a="1"/>
  <c r="BQ161" i="10" s="1"/>
  <c r="BE161" i="10" a="1"/>
  <c r="BE161" i="10" s="1"/>
  <c r="BP170" i="10" a="1"/>
  <c r="BP170" i="10" s="1"/>
  <c r="BD170" i="10" a="1"/>
  <c r="BD170" i="10" s="1"/>
  <c r="CN170" i="10" a="1"/>
  <c r="CN170" i="10" s="1"/>
  <c r="BD172" i="10" a="1"/>
  <c r="BD172" i="10" s="1"/>
  <c r="CN172" i="10" a="1"/>
  <c r="CN172" i="10" s="1"/>
  <c r="BP172" i="10" a="1"/>
  <c r="BP172" i="10" s="1"/>
  <c r="BD180" i="10" a="1"/>
  <c r="BD180" i="10" s="1"/>
  <c r="CN180" i="10" a="1"/>
  <c r="CN180" i="10" s="1"/>
  <c r="BP180" i="10" a="1"/>
  <c r="BP180" i="10" s="1"/>
  <c r="CN182" i="10" a="1"/>
  <c r="CN182" i="10" s="1"/>
  <c r="BP182" i="10" a="1"/>
  <c r="BP182" i="10" s="1"/>
  <c r="BD182" i="10" a="1"/>
  <c r="BD182" i="10" s="1"/>
  <c r="BP186" i="10" a="1"/>
  <c r="BP186" i="10" s="1"/>
  <c r="BD186" i="10" a="1"/>
  <c r="BD186" i="10" s="1"/>
  <c r="CN186" i="10" a="1"/>
  <c r="CN186" i="10" s="1"/>
  <c r="CM201" i="10" a="1"/>
  <c r="CM201" i="10" s="1"/>
  <c r="BO201" i="10" a="1"/>
  <c r="BO201" i="10" s="1"/>
  <c r="BC201" i="10" a="1"/>
  <c r="BC201" i="10" s="1"/>
  <c r="BW203" i="10" a="1"/>
  <c r="BW203" i="10" s="1"/>
  <c r="BK203" i="10" a="1"/>
  <c r="BK203" i="10" s="1"/>
  <c r="CU203" i="10" a="1"/>
  <c r="CU203" i="10" s="1"/>
  <c r="BK205" i="10" a="1"/>
  <c r="BK205" i="10" s="1"/>
  <c r="CU205" i="10" a="1"/>
  <c r="CU205" i="10" s="1"/>
  <c r="BW205" i="10" a="1"/>
  <c r="BW205" i="10" s="1"/>
  <c r="CP211" i="10" a="1"/>
  <c r="CP211" i="10" s="1"/>
  <c r="BR211" i="10" a="1"/>
  <c r="BR211" i="10" s="1"/>
  <c r="BF211" i="10" a="1"/>
  <c r="BF211" i="10" s="1"/>
  <c r="CT220" i="10" a="1"/>
  <c r="CT220" i="10" s="1"/>
  <c r="BV220" i="10" a="1"/>
  <c r="BV220" i="10" s="1"/>
  <c r="BJ220" i="10" a="1"/>
  <c r="BJ220" i="10" s="1"/>
  <c r="CP221" i="10" a="1"/>
  <c r="CP221" i="10" s="1"/>
  <c r="BR221" i="10" a="1"/>
  <c r="BR221" i="10" s="1"/>
  <c r="BF221" i="10" a="1"/>
  <c r="BF221" i="10" s="1"/>
  <c r="BR223" i="10" a="1"/>
  <c r="BR223" i="10" s="1"/>
  <c r="BF223" i="10" a="1"/>
  <c r="BF223" i="10" s="1"/>
  <c r="CP223" i="10" a="1"/>
  <c r="CP223" i="10" s="1"/>
  <c r="CP225" i="10" a="1"/>
  <c r="CP225" i="10" s="1"/>
  <c r="BF225" i="10" a="1"/>
  <c r="BF225" i="10" s="1"/>
  <c r="BR225" i="10" a="1"/>
  <c r="BR225" i="10" s="1"/>
  <c r="BQ228" i="10" a="1"/>
  <c r="BQ228" i="10" s="1"/>
  <c r="BE228" i="10" a="1"/>
  <c r="BE228" i="10" s="1"/>
  <c r="CO228" i="10" a="1"/>
  <c r="CO228" i="10" s="1"/>
  <c r="CS231" i="10" a="1"/>
  <c r="CS231" i="10" s="1"/>
  <c r="BU231" i="10" a="1"/>
  <c r="BU231" i="10" s="1"/>
  <c r="BI231" i="10" a="1"/>
  <c r="BI231" i="10" s="1"/>
  <c r="CS233" i="10" a="1"/>
  <c r="CS233" i="10" s="1"/>
  <c r="BU233" i="10" a="1"/>
  <c r="BU233" i="10" s="1"/>
  <c r="BI233" i="10" a="1"/>
  <c r="BI233" i="10" s="1"/>
  <c r="BU235" i="10" a="1"/>
  <c r="BU235" i="10" s="1"/>
  <c r="BI235" i="10" a="1"/>
  <c r="BI235" i="10" s="1"/>
  <c r="CS235" i="10" a="1"/>
  <c r="CS235" i="10" s="1"/>
  <c r="BE244" i="10" a="1"/>
  <c r="BE244" i="10" s="1"/>
  <c r="CO244" i="10" a="1"/>
  <c r="CO244" i="10" s="1"/>
  <c r="BQ244" i="10" a="1"/>
  <c r="BQ244" i="10" s="1"/>
  <c r="BH250" i="10" a="1"/>
  <c r="BH250" i="10" s="1"/>
  <c r="BT250" i="10" a="1"/>
  <c r="BT250" i="10" s="1"/>
  <c r="CR250" i="10" a="1"/>
  <c r="CR250" i="10" s="1"/>
  <c r="CN257" i="10" a="1"/>
  <c r="CN257" i="10" s="1"/>
  <c r="BP257" i="10" a="1"/>
  <c r="BP257" i="10" s="1"/>
  <c r="BD257" i="10" a="1"/>
  <c r="BD257" i="10" s="1"/>
  <c r="CQ267" i="10" a="1"/>
  <c r="CQ267" i="10" s="1"/>
  <c r="BS267" i="10" a="1"/>
  <c r="BS267" i="10" s="1"/>
  <c r="BG267" i="10" a="1"/>
  <c r="BG267" i="10" s="1"/>
  <c r="AZ132" i="10" a="1"/>
  <c r="AZ132" i="10" s="1"/>
  <c r="AW132" i="10" a="1"/>
  <c r="AW132" i="10" s="1"/>
  <c r="AX132" i="10" a="1"/>
  <c r="AX132" i="10" s="1"/>
  <c r="AY132" i="10" a="1"/>
  <c r="AY132" i="10" s="1"/>
  <c r="BB132" i="10" a="1"/>
  <c r="BB132" i="10" s="1"/>
  <c r="BN132" i="10" a="1"/>
  <c r="BN132" i="10" s="1"/>
  <c r="CL132" i="10" a="1"/>
  <c r="CL132" i="10" s="1"/>
  <c r="BJ132" i="10" a="1"/>
  <c r="BJ132" i="10" s="1"/>
  <c r="BV132" i="10" a="1"/>
  <c r="BV132" i="10" s="1"/>
  <c r="CT132" i="10" a="1"/>
  <c r="CT132" i="10" s="1"/>
  <c r="BR133" i="10" a="1"/>
  <c r="BR133" i="10" s="1"/>
  <c r="BF133" i="10" a="1"/>
  <c r="BF133" i="10" s="1"/>
  <c r="CP133" i="10" a="1"/>
  <c r="CP133" i="10" s="1"/>
  <c r="BB134" i="10" a="1"/>
  <c r="BB134" i="10" s="1"/>
  <c r="CL134" i="10" a="1"/>
  <c r="CL134" i="10" s="1"/>
  <c r="BN134" i="10" a="1"/>
  <c r="BN134" i="10" s="1"/>
  <c r="BJ134" i="10" a="1"/>
  <c r="BJ134" i="10" s="1"/>
  <c r="CT134" i="10" a="1"/>
  <c r="CT134" i="10" s="1"/>
  <c r="BV134" i="10" a="1"/>
  <c r="BV134" i="10" s="1"/>
  <c r="BF135" i="10" a="1"/>
  <c r="BF135" i="10" s="1"/>
  <c r="BR135" i="10" a="1"/>
  <c r="BR135" i="10" s="1"/>
  <c r="CP135" i="10" a="1"/>
  <c r="CP135" i="10" s="1"/>
  <c r="CL136" i="10" a="1"/>
  <c r="CL136" i="10" s="1"/>
  <c r="BN136" i="10" a="1"/>
  <c r="BN136" i="10" s="1"/>
  <c r="BB136" i="10" a="1"/>
  <c r="BB136" i="10" s="1"/>
  <c r="CT136" i="10" a="1"/>
  <c r="CT136" i="10" s="1"/>
  <c r="BV136" i="10" a="1"/>
  <c r="BV136" i="10" s="1"/>
  <c r="BJ136" i="10" a="1"/>
  <c r="BJ136" i="10" s="1"/>
  <c r="CP137" i="10" a="1"/>
  <c r="CP137" i="10" s="1"/>
  <c r="BF137" i="10" a="1"/>
  <c r="BF137" i="10" s="1"/>
  <c r="BR137" i="10" a="1"/>
  <c r="BR137" i="10" s="1"/>
  <c r="CL138" i="10" a="1"/>
  <c r="CL138" i="10" s="1"/>
  <c r="BN138" i="10" a="1"/>
  <c r="BN138" i="10" s="1"/>
  <c r="BB138" i="10" a="1"/>
  <c r="BB138" i="10" s="1"/>
  <c r="CT138" i="10" a="1"/>
  <c r="CT138" i="10" s="1"/>
  <c r="BV138" i="10" a="1"/>
  <c r="BV138" i="10" s="1"/>
  <c r="BJ138" i="10" a="1"/>
  <c r="BJ138" i="10" s="1"/>
  <c r="CP139" i="10" a="1"/>
  <c r="CP139" i="10" s="1"/>
  <c r="BR139" i="10" a="1"/>
  <c r="BR139" i="10" s="1"/>
  <c r="BF139" i="10" a="1"/>
  <c r="BF139" i="10" s="1"/>
  <c r="BN140" i="10" a="1"/>
  <c r="BN140" i="10" s="1"/>
  <c r="BB140" i="10" a="1"/>
  <c r="BB140" i="10" s="1"/>
  <c r="CL140" i="10" a="1"/>
  <c r="CL140" i="10" s="1"/>
  <c r="BV140" i="10" a="1"/>
  <c r="BV140" i="10" s="1"/>
  <c r="BJ140" i="10" a="1"/>
  <c r="BJ140" i="10" s="1"/>
  <c r="CT140" i="10" a="1"/>
  <c r="CT140" i="10" s="1"/>
  <c r="BR141" i="10" a="1"/>
  <c r="BR141" i="10" s="1"/>
  <c r="BF141" i="10" a="1"/>
  <c r="BF141" i="10" s="1"/>
  <c r="CP141" i="10" a="1"/>
  <c r="CP141" i="10" s="1"/>
  <c r="BB142" i="10" a="1"/>
  <c r="BB142" i="10" s="1"/>
  <c r="BN142" i="10" a="1"/>
  <c r="BN142" i="10" s="1"/>
  <c r="CL142" i="10" a="1"/>
  <c r="CL142" i="10" s="1"/>
  <c r="BJ142" i="10" a="1"/>
  <c r="BJ142" i="10" s="1"/>
  <c r="BV142" i="10" a="1"/>
  <c r="BV142" i="10" s="1"/>
  <c r="CT142" i="10" a="1"/>
  <c r="CT142" i="10" s="1"/>
  <c r="CP143" i="10" a="1"/>
  <c r="CP143" i="10" s="1"/>
  <c r="BR143" i="10" a="1"/>
  <c r="BR143" i="10" s="1"/>
  <c r="BF143" i="10" a="1"/>
  <c r="BF143" i="10" s="1"/>
  <c r="CL144" i="10" a="1"/>
  <c r="CL144" i="10" s="1"/>
  <c r="BB144" i="10" a="1"/>
  <c r="BB144" i="10" s="1"/>
  <c r="BN144" i="10" a="1"/>
  <c r="BN144" i="10" s="1"/>
  <c r="CT144" i="10" a="1"/>
  <c r="CT144" i="10" s="1"/>
  <c r="BJ144" i="10" a="1"/>
  <c r="BJ144" i="10" s="1"/>
  <c r="BV144" i="10" a="1"/>
  <c r="BV144" i="10" s="1"/>
  <c r="CP145" i="10" a="1"/>
  <c r="CP145" i="10" s="1"/>
  <c r="BR145" i="10" a="1"/>
  <c r="BR145" i="10" s="1"/>
  <c r="BF145" i="10" a="1"/>
  <c r="BF145" i="10" s="1"/>
  <c r="BN146" i="10" a="1"/>
  <c r="BN146" i="10" s="1"/>
  <c r="BB146" i="10" a="1"/>
  <c r="BB146" i="10" s="1"/>
  <c r="CL146" i="10" a="1"/>
  <c r="CL146" i="10" s="1"/>
  <c r="BV146" i="10" a="1"/>
  <c r="BV146" i="10" s="1"/>
  <c r="BJ146" i="10" a="1"/>
  <c r="BJ146" i="10" s="1"/>
  <c r="CT146" i="10" a="1"/>
  <c r="CT146" i="10" s="1"/>
  <c r="CP147" i="10" a="1"/>
  <c r="CP147" i="10" s="1"/>
  <c r="BR147" i="10" a="1"/>
  <c r="BR147" i="10" s="1"/>
  <c r="BF147" i="10" a="1"/>
  <c r="BF147" i="10" s="1"/>
  <c r="BB148" i="10" a="1"/>
  <c r="BB148" i="10" s="1"/>
  <c r="CL148" i="10" a="1"/>
  <c r="CL148" i="10" s="1"/>
  <c r="BN148" i="10" a="1"/>
  <c r="BN148" i="10" s="1"/>
  <c r="CT148" i="10" a="1"/>
  <c r="CT148" i="10" s="1"/>
  <c r="BV148" i="10" a="1"/>
  <c r="BV148" i="10" s="1"/>
  <c r="BJ148" i="10" a="1"/>
  <c r="BJ148" i="10" s="1"/>
  <c r="BR149" i="10" a="1"/>
  <c r="BR149" i="10" s="1"/>
  <c r="BF149" i="10" a="1"/>
  <c r="BF149" i="10" s="1"/>
  <c r="CP149" i="10" a="1"/>
  <c r="CP149" i="10" s="1"/>
  <c r="AX151" i="10" a="1"/>
  <c r="AX151" i="10" s="1"/>
  <c r="AY151" i="10" a="1"/>
  <c r="AY151" i="10" s="1"/>
  <c r="AZ151" i="10" a="1"/>
  <c r="AZ151" i="10" s="1"/>
  <c r="AW151" i="10" a="1"/>
  <c r="AW151" i="10" s="1"/>
  <c r="CK151" i="10" a="1"/>
  <c r="CK151" i="10" s="1"/>
  <c r="BM151" i="10" a="1"/>
  <c r="BM151" i="10" s="1"/>
  <c r="BA151" i="10" a="1"/>
  <c r="BA151" i="10" s="1"/>
  <c r="CS151" i="10" a="1"/>
  <c r="CS151" i="10" s="1"/>
  <c r="BU151" i="10" a="1"/>
  <c r="BU151" i="10" s="1"/>
  <c r="BI151" i="10" a="1"/>
  <c r="BI151" i="10" s="1"/>
  <c r="CO152" i="10" a="1"/>
  <c r="CO152" i="10" s="1"/>
  <c r="BQ152" i="10" a="1"/>
  <c r="BQ152" i="10" s="1"/>
  <c r="BE152" i="10" a="1"/>
  <c r="BE152" i="10" s="1"/>
  <c r="AY153" i="10" a="1"/>
  <c r="AY153" i="10" s="1"/>
  <c r="AZ153" i="10" a="1"/>
  <c r="AZ153" i="10" s="1"/>
  <c r="AW153" i="10" a="1"/>
  <c r="AW153" i="10" s="1"/>
  <c r="AX153" i="10" a="1"/>
  <c r="AX153" i="10" s="1"/>
  <c r="CK153" i="10" a="1"/>
  <c r="CK153" i="10" s="1"/>
  <c r="BM153" i="10" a="1"/>
  <c r="BM153" i="10" s="1"/>
  <c r="BA153" i="10" a="1"/>
  <c r="BA153" i="10" s="1"/>
  <c r="CS153" i="10" a="1"/>
  <c r="CS153" i="10" s="1"/>
  <c r="BU153" i="10" a="1"/>
  <c r="BU153" i="10" s="1"/>
  <c r="BI153" i="10" a="1"/>
  <c r="BI153" i="10" s="1"/>
  <c r="CO154" i="10" a="1"/>
  <c r="CO154" i="10" s="1"/>
  <c r="BQ154" i="10" a="1"/>
  <c r="BQ154" i="10" s="1"/>
  <c r="BE154" i="10" a="1"/>
  <c r="BE154" i="10" s="1"/>
  <c r="AZ155" i="10" a="1"/>
  <c r="AZ155" i="10" s="1"/>
  <c r="AW155" i="10" a="1"/>
  <c r="AW155" i="10" s="1"/>
  <c r="AX155" i="10" a="1"/>
  <c r="AX155" i="10" s="1"/>
  <c r="AY155" i="10" a="1"/>
  <c r="AY155" i="10" s="1"/>
  <c r="BM155" i="10" a="1"/>
  <c r="BM155" i="10" s="1"/>
  <c r="BA155" i="10" a="1"/>
  <c r="BA155" i="10" s="1"/>
  <c r="CK155" i="10" a="1"/>
  <c r="CK155" i="10" s="1"/>
  <c r="BU155" i="10" a="1"/>
  <c r="BU155" i="10" s="1"/>
  <c r="BI155" i="10" a="1"/>
  <c r="BI155" i="10" s="1"/>
  <c r="CS155" i="10" a="1"/>
  <c r="CS155" i="10" s="1"/>
  <c r="BQ156" i="10" a="1"/>
  <c r="BQ156" i="10" s="1"/>
  <c r="BE156" i="10" a="1"/>
  <c r="BE156" i="10" s="1"/>
  <c r="CO156" i="10" a="1"/>
  <c r="CO156" i="10" s="1"/>
  <c r="AW157" i="10" a="1"/>
  <c r="AW157" i="10" s="1"/>
  <c r="AX157" i="10" a="1"/>
  <c r="AX157" i="10" s="1"/>
  <c r="AY157" i="10" a="1"/>
  <c r="AY157" i="10" s="1"/>
  <c r="AZ157" i="10" a="1"/>
  <c r="AZ157" i="10" s="1"/>
  <c r="CK157" i="10" a="1"/>
  <c r="CK157" i="10" s="1"/>
  <c r="BA157" i="10" a="1"/>
  <c r="BA157" i="10" s="1"/>
  <c r="BM157" i="10" a="1"/>
  <c r="BM157" i="10" s="1"/>
  <c r="CS157" i="10" a="1"/>
  <c r="CS157" i="10" s="1"/>
  <c r="BI157" i="10" a="1"/>
  <c r="BI157" i="10" s="1"/>
  <c r="BU157" i="10" a="1"/>
  <c r="BU157" i="10" s="1"/>
  <c r="CO158" i="10" a="1"/>
  <c r="CO158" i="10" s="1"/>
  <c r="BQ158" i="10" a="1"/>
  <c r="BQ158" i="10" s="1"/>
  <c r="BE158" i="10" a="1"/>
  <c r="BE158" i="10" s="1"/>
  <c r="AY159" i="10" a="1"/>
  <c r="AY159" i="10" s="1"/>
  <c r="AZ159" i="10" a="1"/>
  <c r="AZ159" i="10" s="1"/>
  <c r="AW159" i="10" a="1"/>
  <c r="AW159" i="10" s="1"/>
  <c r="AX159" i="10" a="1"/>
  <c r="AX159" i="10" s="1"/>
  <c r="CK159" i="10" a="1"/>
  <c r="CK159" i="10" s="1"/>
  <c r="BM159" i="10" a="1"/>
  <c r="BM159" i="10" s="1"/>
  <c r="BA159" i="10" a="1"/>
  <c r="BA159" i="10" s="1"/>
  <c r="CS159" i="10" a="1"/>
  <c r="CS159" i="10" s="1"/>
  <c r="BU159" i="10" a="1"/>
  <c r="BU159" i="10" s="1"/>
  <c r="BI159" i="10" a="1"/>
  <c r="BI159" i="10" s="1"/>
  <c r="CO160" i="10" a="1"/>
  <c r="CO160" i="10" s="1"/>
  <c r="BQ160" i="10" a="1"/>
  <c r="BQ160" i="10" s="1"/>
  <c r="BE160" i="10" a="1"/>
  <c r="BE160" i="10" s="1"/>
  <c r="AZ161" i="10" a="1"/>
  <c r="AZ161" i="10" s="1"/>
  <c r="AW161" i="10" a="1"/>
  <c r="AW161" i="10" s="1"/>
  <c r="AX161" i="10" a="1"/>
  <c r="AX161" i="10" s="1"/>
  <c r="AY161" i="10" a="1"/>
  <c r="AY161" i="10" s="1"/>
  <c r="CK161" i="10" a="1"/>
  <c r="CK161" i="10" s="1"/>
  <c r="BM161" i="10" a="1"/>
  <c r="BM161" i="10" s="1"/>
  <c r="BA161" i="10" a="1"/>
  <c r="BA161" i="10" s="1"/>
  <c r="CS161" i="10" a="1"/>
  <c r="CS161" i="10" s="1"/>
  <c r="BU161" i="10" a="1"/>
  <c r="BU161" i="10" s="1"/>
  <c r="BI161" i="10" a="1"/>
  <c r="BI161" i="10" s="1"/>
  <c r="BQ162" i="10" a="1"/>
  <c r="BQ162" i="10" s="1"/>
  <c r="BE162" i="10" a="1"/>
  <c r="BE162" i="10" s="1"/>
  <c r="CO162" i="10" a="1"/>
  <c r="CO162" i="10" s="1"/>
  <c r="AW163" i="10" a="1"/>
  <c r="AW163" i="10" s="1"/>
  <c r="AX163" i="10" a="1"/>
  <c r="AX163" i="10" s="1"/>
  <c r="AZ163" i="10" a="1"/>
  <c r="AZ163" i="10" s="1"/>
  <c r="AY163" i="10" a="1"/>
  <c r="AY163" i="10" s="1"/>
  <c r="BM163" i="10" a="1"/>
  <c r="BM163" i="10" s="1"/>
  <c r="BA163" i="10" a="1"/>
  <c r="BA163" i="10" s="1"/>
  <c r="CK163" i="10" a="1"/>
  <c r="CK163" i="10" s="1"/>
  <c r="BU163" i="10" a="1"/>
  <c r="BU163" i="10" s="1"/>
  <c r="BI163" i="10" a="1"/>
  <c r="BI163" i="10" s="1"/>
  <c r="CS163" i="10" a="1"/>
  <c r="CS163" i="10" s="1"/>
  <c r="BE164" i="10" a="1"/>
  <c r="BE164" i="10" s="1"/>
  <c r="BQ164" i="10" a="1"/>
  <c r="BQ164" i="10" s="1"/>
  <c r="CO164" i="10" a="1"/>
  <c r="CO164" i="10" s="1"/>
  <c r="AX165" i="10" a="1"/>
  <c r="AX165" i="10" s="1"/>
  <c r="AY165" i="10" a="1"/>
  <c r="AY165" i="10" s="1"/>
  <c r="AW165" i="10" a="1"/>
  <c r="AW165" i="10" s="1"/>
  <c r="AZ165" i="10" a="1"/>
  <c r="AZ165" i="10" s="1"/>
  <c r="CK165" i="10" a="1"/>
  <c r="CK165" i="10" s="1"/>
  <c r="BA165" i="10" a="1"/>
  <c r="BA165" i="10" s="1"/>
  <c r="BM165" i="10" a="1"/>
  <c r="BM165" i="10" s="1"/>
  <c r="CS165" i="10" a="1"/>
  <c r="CS165" i="10" s="1"/>
  <c r="BI165" i="10" a="1"/>
  <c r="BI165" i="10" s="1"/>
  <c r="BU165" i="10" a="1"/>
  <c r="BU165" i="10" s="1"/>
  <c r="CO166" i="10" a="1"/>
  <c r="CO166" i="10" s="1"/>
  <c r="BE166" i="10" a="1"/>
  <c r="BE166" i="10" s="1"/>
  <c r="BQ166" i="10" a="1"/>
  <c r="BQ166" i="10" s="1"/>
  <c r="AY167" i="10" a="1"/>
  <c r="AY167" i="10" s="1"/>
  <c r="AZ167" i="10" a="1"/>
  <c r="AZ167" i="10" s="1"/>
  <c r="AX167" i="10" a="1"/>
  <c r="AX167" i="10" s="1"/>
  <c r="AW167" i="10" a="1"/>
  <c r="AW167" i="10" s="1"/>
  <c r="BM167" i="10" a="1"/>
  <c r="BM167" i="10" s="1"/>
  <c r="BA167" i="10" a="1"/>
  <c r="BA167" i="10" s="1"/>
  <c r="CK167" i="10" a="1"/>
  <c r="CK167" i="10" s="1"/>
  <c r="BU167" i="10" a="1"/>
  <c r="BU167" i="10" s="1"/>
  <c r="BI167" i="10" a="1"/>
  <c r="BI167" i="10" s="1"/>
  <c r="CS167" i="10" a="1"/>
  <c r="CS167" i="10" s="1"/>
  <c r="CO168" i="10" a="1"/>
  <c r="CO168" i="10" s="1"/>
  <c r="BQ168" i="10" a="1"/>
  <c r="BQ168" i="10" s="1"/>
  <c r="BE168" i="10" a="1"/>
  <c r="BE168" i="10" s="1"/>
  <c r="BT170" i="10" a="1"/>
  <c r="BT170" i="10" s="1"/>
  <c r="BH170" i="10" a="1"/>
  <c r="BH170" i="10" s="1"/>
  <c r="CR170" i="10" a="1"/>
  <c r="CR170" i="10" s="1"/>
  <c r="BP171" i="10" a="1"/>
  <c r="BP171" i="10" s="1"/>
  <c r="BD171" i="10" a="1"/>
  <c r="BD171" i="10" s="1"/>
  <c r="CN171" i="10" a="1"/>
  <c r="CN171" i="10" s="1"/>
  <c r="BH172" i="10" a="1"/>
  <c r="BH172" i="10" s="1"/>
  <c r="CR172" i="10" a="1"/>
  <c r="CR172" i="10" s="1"/>
  <c r="BT172" i="10" a="1"/>
  <c r="BT172" i="10" s="1"/>
  <c r="CN173" i="10" a="1"/>
  <c r="CN173" i="10" s="1"/>
  <c r="BD173" i="10" a="1"/>
  <c r="BD173" i="10" s="1"/>
  <c r="BP173" i="10" a="1"/>
  <c r="BP173" i="10" s="1"/>
  <c r="CR174" i="10" a="1"/>
  <c r="CR174" i="10" s="1"/>
  <c r="BT174" i="10" a="1"/>
  <c r="BT174" i="10" s="1"/>
  <c r="BH174" i="10" a="1"/>
  <c r="BH174" i="10" s="1"/>
  <c r="CN175" i="10" a="1"/>
  <c r="CN175" i="10" s="1"/>
  <c r="BP175" i="10" a="1"/>
  <c r="BP175" i="10" s="1"/>
  <c r="BD175" i="10" a="1"/>
  <c r="BD175" i="10" s="1"/>
  <c r="CR176" i="10" a="1"/>
  <c r="CR176" i="10" s="1"/>
  <c r="BT176" i="10" a="1"/>
  <c r="BT176" i="10" s="1"/>
  <c r="BH176" i="10" a="1"/>
  <c r="BH176" i="10" s="1"/>
  <c r="CN177" i="10" a="1"/>
  <c r="CN177" i="10" s="1"/>
  <c r="BP177" i="10" a="1"/>
  <c r="BP177" i="10" s="1"/>
  <c r="BD177" i="10" a="1"/>
  <c r="BD177" i="10" s="1"/>
  <c r="BT178" i="10" a="1"/>
  <c r="BT178" i="10" s="1"/>
  <c r="BH178" i="10" a="1"/>
  <c r="BH178" i="10" s="1"/>
  <c r="CR178" i="10" a="1"/>
  <c r="CR178" i="10" s="1"/>
  <c r="BP179" i="10" a="1"/>
  <c r="BP179" i="10" s="1"/>
  <c r="BD179" i="10" a="1"/>
  <c r="BD179" i="10" s="1"/>
  <c r="CN179" i="10" a="1"/>
  <c r="CN179" i="10" s="1"/>
  <c r="BH180" i="10" a="1"/>
  <c r="BH180" i="10" s="1"/>
  <c r="CR180" i="10" a="1"/>
  <c r="CR180" i="10" s="1"/>
  <c r="BT180" i="10" a="1"/>
  <c r="BT180" i="10" s="1"/>
  <c r="CN181" i="10" a="1"/>
  <c r="CN181" i="10" s="1"/>
  <c r="BD181" i="10" a="1"/>
  <c r="BD181" i="10" s="1"/>
  <c r="BP181" i="10" a="1"/>
  <c r="BP181" i="10" s="1"/>
  <c r="CR182" i="10" a="1"/>
  <c r="CR182" i="10" s="1"/>
  <c r="BT182" i="10" a="1"/>
  <c r="BT182" i="10" s="1"/>
  <c r="BH182" i="10" a="1"/>
  <c r="BH182" i="10" s="1"/>
  <c r="CN183" i="10" a="1"/>
  <c r="CN183" i="10" s="1"/>
  <c r="BP183" i="10" a="1"/>
  <c r="BP183" i="10" s="1"/>
  <c r="BD183" i="10" a="1"/>
  <c r="BD183" i="10" s="1"/>
  <c r="CR184" i="10" a="1"/>
  <c r="CR184" i="10" s="1"/>
  <c r="BT184" i="10" a="1"/>
  <c r="BT184" i="10" s="1"/>
  <c r="BH184" i="10" a="1"/>
  <c r="BH184" i="10" s="1"/>
  <c r="CN185" i="10" a="1"/>
  <c r="CN185" i="10" s="1"/>
  <c r="BP185" i="10" a="1"/>
  <c r="BP185" i="10" s="1"/>
  <c r="BD185" i="10" a="1"/>
  <c r="BD185" i="10" s="1"/>
  <c r="BT186" i="10" a="1"/>
  <c r="BT186" i="10" s="1"/>
  <c r="BH186" i="10" a="1"/>
  <c r="BH186" i="10" s="1"/>
  <c r="CR186" i="10" a="1"/>
  <c r="CR186" i="10" s="1"/>
  <c r="CN187" i="10" a="1"/>
  <c r="CN187" i="10" s="1"/>
  <c r="BP187" i="10" a="1"/>
  <c r="BP187" i="10" s="1"/>
  <c r="BD187" i="10" a="1"/>
  <c r="BD187" i="10" s="1"/>
  <c r="BG189" i="10" a="1"/>
  <c r="BG189" i="10" s="1"/>
  <c r="CQ189" i="10" a="1"/>
  <c r="CQ189" i="10" s="1"/>
  <c r="BS189" i="10" a="1"/>
  <c r="BS189" i="10" s="1"/>
  <c r="CM190" i="10" a="1"/>
  <c r="CM190" i="10" s="1"/>
  <c r="BO190" i="10" a="1"/>
  <c r="BO190" i="10" s="1"/>
  <c r="BC190" i="10" a="1"/>
  <c r="BC190" i="10" s="1"/>
  <c r="CU190" i="10" a="1"/>
  <c r="CU190" i="10" s="1"/>
  <c r="BK190" i="10" a="1"/>
  <c r="BK190" i="10" s="1"/>
  <c r="BW190" i="10" a="1"/>
  <c r="BW190" i="10" s="1"/>
  <c r="CQ191" i="10" a="1"/>
  <c r="CQ191" i="10" s="1"/>
  <c r="BS191" i="10" a="1"/>
  <c r="BS191" i="10" s="1"/>
  <c r="BG191" i="10" a="1"/>
  <c r="BG191" i="10" s="1"/>
  <c r="CM192" i="10" a="1"/>
  <c r="CM192" i="10" s="1"/>
  <c r="BO192" i="10" a="1"/>
  <c r="BO192" i="10" s="1"/>
  <c r="BC192" i="10" a="1"/>
  <c r="BC192" i="10" s="1"/>
  <c r="CU192" i="10" a="1"/>
  <c r="CU192" i="10" s="1"/>
  <c r="BW192" i="10" a="1"/>
  <c r="BW192" i="10" s="1"/>
  <c r="BK192" i="10" a="1"/>
  <c r="BK192" i="10" s="1"/>
  <c r="CQ193" i="10" a="1"/>
  <c r="CQ193" i="10" s="1"/>
  <c r="BS193" i="10" a="1"/>
  <c r="BS193" i="10" s="1"/>
  <c r="BG193" i="10" a="1"/>
  <c r="BG193" i="10" s="1"/>
  <c r="CM194" i="10" a="1"/>
  <c r="CM194" i="10" s="1"/>
  <c r="BO194" i="10" a="1"/>
  <c r="BO194" i="10" s="1"/>
  <c r="BC194" i="10" a="1"/>
  <c r="BC194" i="10" s="1"/>
  <c r="CU194" i="10" a="1"/>
  <c r="CU194" i="10" s="1"/>
  <c r="BW194" i="10" a="1"/>
  <c r="BW194" i="10" s="1"/>
  <c r="BK194" i="10" a="1"/>
  <c r="BK194" i="10" s="1"/>
  <c r="BS195" i="10" a="1"/>
  <c r="BS195" i="10" s="1"/>
  <c r="BG195" i="10" a="1"/>
  <c r="BG195" i="10" s="1"/>
  <c r="CQ195" i="10" a="1"/>
  <c r="CQ195" i="10" s="1"/>
  <c r="BO196" i="10" a="1"/>
  <c r="BO196" i="10" s="1"/>
  <c r="BC196" i="10" a="1"/>
  <c r="BC196" i="10" s="1"/>
  <c r="CM196" i="10" a="1"/>
  <c r="CM196" i="10" s="1"/>
  <c r="BW196" i="10" a="1"/>
  <c r="BW196" i="10" s="1"/>
  <c r="BK196" i="10" a="1"/>
  <c r="BK196" i="10" s="1"/>
  <c r="CU196" i="10" a="1"/>
  <c r="CU196" i="10" s="1"/>
  <c r="BG197" i="10" a="1"/>
  <c r="BG197" i="10" s="1"/>
  <c r="CQ197" i="10" a="1"/>
  <c r="CQ197" i="10" s="1"/>
  <c r="BS197" i="10" a="1"/>
  <c r="BS197" i="10" s="1"/>
  <c r="CM198" i="10" a="1"/>
  <c r="CM198" i="10" s="1"/>
  <c r="BO198" i="10" a="1"/>
  <c r="BO198" i="10" s="1"/>
  <c r="BC198" i="10" a="1"/>
  <c r="BC198" i="10" s="1"/>
  <c r="CU198" i="10" a="1"/>
  <c r="CU198" i="10" s="1"/>
  <c r="BK198" i="10" a="1"/>
  <c r="BK198" i="10" s="1"/>
  <c r="BW198" i="10" a="1"/>
  <c r="BW198" i="10" s="1"/>
  <c r="CQ199" i="10" a="1"/>
  <c r="CQ199" i="10" s="1"/>
  <c r="BS199" i="10" a="1"/>
  <c r="BS199" i="10" s="1"/>
  <c r="BG199" i="10" a="1"/>
  <c r="BG199" i="10" s="1"/>
  <c r="CM200" i="10" a="1"/>
  <c r="CM200" i="10" s="1"/>
  <c r="BO200" i="10" a="1"/>
  <c r="BO200" i="10" s="1"/>
  <c r="BC200" i="10" a="1"/>
  <c r="BC200" i="10" s="1"/>
  <c r="CU200" i="10" a="1"/>
  <c r="CU200" i="10" s="1"/>
  <c r="BW200" i="10" a="1"/>
  <c r="BW200" i="10" s="1"/>
  <c r="BK200" i="10" a="1"/>
  <c r="BK200" i="10" s="1"/>
  <c r="CQ201" i="10" a="1"/>
  <c r="CQ201" i="10" s="1"/>
  <c r="BS201" i="10" a="1"/>
  <c r="BS201" i="10" s="1"/>
  <c r="BG201" i="10" a="1"/>
  <c r="BG201" i="10" s="1"/>
  <c r="CM202" i="10" a="1"/>
  <c r="CM202" i="10" s="1"/>
  <c r="BO202" i="10" a="1"/>
  <c r="BO202" i="10" s="1"/>
  <c r="BC202" i="10" a="1"/>
  <c r="BC202" i="10" s="1"/>
  <c r="CU202" i="10" a="1"/>
  <c r="CU202" i="10" s="1"/>
  <c r="BW202" i="10" a="1"/>
  <c r="BW202" i="10" s="1"/>
  <c r="BK202" i="10" a="1"/>
  <c r="BK202" i="10" s="1"/>
  <c r="BS203" i="10" a="1"/>
  <c r="BS203" i="10" s="1"/>
  <c r="BG203" i="10" a="1"/>
  <c r="BG203" i="10" s="1"/>
  <c r="CQ203" i="10" a="1"/>
  <c r="CQ203" i="10" s="1"/>
  <c r="BO204" i="10" a="1"/>
  <c r="BO204" i="10" s="1"/>
  <c r="BC204" i="10" a="1"/>
  <c r="BC204" i="10" s="1"/>
  <c r="CM204" i="10" a="1"/>
  <c r="CM204" i="10" s="1"/>
  <c r="BW204" i="10" a="1"/>
  <c r="BW204" i="10" s="1"/>
  <c r="BK204" i="10" a="1"/>
  <c r="BK204" i="10" s="1"/>
  <c r="CU204" i="10" a="1"/>
  <c r="CU204" i="10" s="1"/>
  <c r="BG205" i="10" a="1"/>
  <c r="BG205" i="10" s="1"/>
  <c r="CQ205" i="10" a="1"/>
  <c r="CQ205" i="10" s="1"/>
  <c r="BS205" i="10" a="1"/>
  <c r="BS205" i="10" s="1"/>
  <c r="CM206" i="10" a="1"/>
  <c r="CM206" i="10" s="1"/>
  <c r="BO206" i="10" a="1"/>
  <c r="BO206" i="10" s="1"/>
  <c r="BC206" i="10" a="1"/>
  <c r="BC206" i="10" s="1"/>
  <c r="CU206" i="10" a="1"/>
  <c r="CU206" i="10" s="1"/>
  <c r="BK206" i="10" a="1"/>
  <c r="BK206" i="10" s="1"/>
  <c r="BW206" i="10" a="1"/>
  <c r="BW206" i="10" s="1"/>
  <c r="BF208" i="10" a="1"/>
  <c r="BF208" i="10" s="1"/>
  <c r="BR208" i="10" a="1"/>
  <c r="BR208" i="10" s="1"/>
  <c r="CP208" i="10" a="1"/>
  <c r="CP208" i="10" s="1"/>
  <c r="CL209" i="10" a="1"/>
  <c r="CL209" i="10" s="1"/>
  <c r="BN209" i="10" a="1"/>
  <c r="BN209" i="10" s="1"/>
  <c r="BB209" i="10" a="1"/>
  <c r="BB209" i="10" s="1"/>
  <c r="CT209" i="10" a="1"/>
  <c r="CT209" i="10" s="1"/>
  <c r="BV209" i="10" a="1"/>
  <c r="BV209" i="10" s="1"/>
  <c r="BJ209" i="10" a="1"/>
  <c r="BJ209" i="10" s="1"/>
  <c r="CP210" i="10" a="1"/>
  <c r="CP210" i="10" s="1"/>
  <c r="BR210" i="10" a="1"/>
  <c r="BR210" i="10" s="1"/>
  <c r="BF210" i="10" a="1"/>
  <c r="BF210" i="10" s="1"/>
  <c r="CL211" i="10" a="1"/>
  <c r="CL211" i="10" s="1"/>
  <c r="BN211" i="10" a="1"/>
  <c r="BN211" i="10" s="1"/>
  <c r="BB211" i="10" a="1"/>
  <c r="BB211" i="10" s="1"/>
  <c r="CT211" i="10" a="1"/>
  <c r="CT211" i="10" s="1"/>
  <c r="BV211" i="10" a="1"/>
  <c r="BV211" i="10" s="1"/>
  <c r="BJ211" i="10" a="1"/>
  <c r="BJ211" i="10" s="1"/>
  <c r="CP212" i="10" a="1"/>
  <c r="CP212" i="10" s="1"/>
  <c r="BR212" i="10" a="1"/>
  <c r="BR212" i="10" s="1"/>
  <c r="BF212" i="10" a="1"/>
  <c r="BF212" i="10" s="1"/>
  <c r="CL213" i="10" a="1"/>
  <c r="CL213" i="10" s="1"/>
  <c r="BN213" i="10" a="1"/>
  <c r="BN213" i="10" s="1"/>
  <c r="BB213" i="10" a="1"/>
  <c r="BB213" i="10" s="1"/>
  <c r="CT213" i="10" a="1"/>
  <c r="CT213" i="10" s="1"/>
  <c r="BV213" i="10" a="1"/>
  <c r="BV213" i="10" s="1"/>
  <c r="BJ213" i="10" a="1"/>
  <c r="BJ213" i="10" s="1"/>
  <c r="BR214" i="10" a="1"/>
  <c r="BR214" i="10" s="1"/>
  <c r="BF214" i="10" a="1"/>
  <c r="BF214" i="10" s="1"/>
  <c r="CP214" i="10" a="1"/>
  <c r="CP214" i="10" s="1"/>
  <c r="BN215" i="10" a="1"/>
  <c r="BN215" i="10" s="1"/>
  <c r="BB215" i="10" a="1"/>
  <c r="BB215" i="10" s="1"/>
  <c r="CL215" i="10" a="1"/>
  <c r="CL215" i="10" s="1"/>
  <c r="BV215" i="10" a="1"/>
  <c r="BV215" i="10" s="1"/>
  <c r="BJ215" i="10" a="1"/>
  <c r="BJ215" i="10" s="1"/>
  <c r="CT215" i="10" a="1"/>
  <c r="CT215" i="10" s="1"/>
  <c r="BF216" i="10" a="1"/>
  <c r="BF216" i="10" s="1"/>
  <c r="CP216" i="10" a="1"/>
  <c r="CP216" i="10" s="1"/>
  <c r="BR216" i="10" a="1"/>
  <c r="BR216" i="10" s="1"/>
  <c r="CL217" i="10" a="1"/>
  <c r="CL217" i="10" s="1"/>
  <c r="BB217" i="10" a="1"/>
  <c r="BB217" i="10" s="1"/>
  <c r="BN217" i="10" a="1"/>
  <c r="BN217" i="10" s="1"/>
  <c r="CT217" i="10" a="1"/>
  <c r="CT217" i="10" s="1"/>
  <c r="BV217" i="10" a="1"/>
  <c r="BV217" i="10" s="1"/>
  <c r="BJ217" i="10" a="1"/>
  <c r="BJ217" i="10" s="1"/>
  <c r="CP218" i="10" a="1"/>
  <c r="CP218" i="10" s="1"/>
  <c r="BR218" i="10" a="1"/>
  <c r="BR218" i="10" s="1"/>
  <c r="BF218" i="10" a="1"/>
  <c r="BF218" i="10" s="1"/>
  <c r="CL219" i="10" a="1"/>
  <c r="CL219" i="10" s="1"/>
  <c r="BN219" i="10" a="1"/>
  <c r="BN219" i="10" s="1"/>
  <c r="BB219" i="10" a="1"/>
  <c r="BB219" i="10" s="1"/>
  <c r="CT219" i="10" a="1"/>
  <c r="CT219" i="10" s="1"/>
  <c r="BV219" i="10" a="1"/>
  <c r="BV219" i="10" s="1"/>
  <c r="BJ219" i="10" a="1"/>
  <c r="BJ219" i="10" s="1"/>
  <c r="CP220" i="10" a="1"/>
  <c r="CP220" i="10" s="1"/>
  <c r="BR220" i="10" a="1"/>
  <c r="BR220" i="10" s="1"/>
  <c r="BF220" i="10" a="1"/>
  <c r="BF220" i="10" s="1"/>
  <c r="CL221" i="10" a="1"/>
  <c r="CL221" i="10" s="1"/>
  <c r="BN221" i="10" a="1"/>
  <c r="BN221" i="10" s="1"/>
  <c r="BB221" i="10" a="1"/>
  <c r="BB221" i="10" s="1"/>
  <c r="CT221" i="10" a="1"/>
  <c r="CT221" i="10" s="1"/>
  <c r="BV221" i="10" a="1"/>
  <c r="BV221" i="10" s="1"/>
  <c r="BJ221" i="10" a="1"/>
  <c r="BJ221" i="10" s="1"/>
  <c r="BR222" i="10" a="1"/>
  <c r="BR222" i="10" s="1"/>
  <c r="BF222" i="10" a="1"/>
  <c r="BF222" i="10" s="1"/>
  <c r="CP222" i="10" a="1"/>
  <c r="CP222" i="10" s="1"/>
  <c r="BN223" i="10" a="1"/>
  <c r="BN223" i="10" s="1"/>
  <c r="BB223" i="10" a="1"/>
  <c r="BB223" i="10" s="1"/>
  <c r="CL223" i="10" a="1"/>
  <c r="CL223" i="10" s="1"/>
  <c r="BV223" i="10" a="1"/>
  <c r="BV223" i="10" s="1"/>
  <c r="BJ223" i="10" a="1"/>
  <c r="BJ223" i="10" s="1"/>
  <c r="CT223" i="10" a="1"/>
  <c r="CT223" i="10" s="1"/>
  <c r="BF224" i="10" a="1"/>
  <c r="BF224" i="10" s="1"/>
  <c r="CP224" i="10" a="1"/>
  <c r="CP224" i="10" s="1"/>
  <c r="BR224" i="10" a="1"/>
  <c r="BR224" i="10" s="1"/>
  <c r="CL225" i="10" a="1"/>
  <c r="CL225" i="10" s="1"/>
  <c r="BB225" i="10" a="1"/>
  <c r="BB225" i="10" s="1"/>
  <c r="BN225" i="10" a="1"/>
  <c r="BN225" i="10" s="1"/>
  <c r="CT225" i="10" a="1"/>
  <c r="CT225" i="10" s="1"/>
  <c r="BV225" i="10" a="1"/>
  <c r="BV225" i="10" s="1"/>
  <c r="BJ225" i="10" a="1"/>
  <c r="BJ225" i="10" s="1"/>
  <c r="CO227" i="10" a="1"/>
  <c r="CO227" i="10" s="1"/>
  <c r="BQ227" i="10" a="1"/>
  <c r="BQ227" i="10" s="1"/>
  <c r="BE227" i="10" a="1"/>
  <c r="BE227" i="10" s="1"/>
  <c r="AZ228" i="10" a="1"/>
  <c r="AZ228" i="10" s="1"/>
  <c r="AW228" i="10" a="1"/>
  <c r="AW228" i="10" s="1"/>
  <c r="AX228" i="10" a="1"/>
  <c r="AX228" i="10" s="1"/>
  <c r="AY228" i="10" a="1"/>
  <c r="AY228" i="10" s="1"/>
  <c r="BM228" i="10" a="1"/>
  <c r="BM228" i="10" s="1"/>
  <c r="BA228" i="10" a="1"/>
  <c r="BA228" i="10" s="1"/>
  <c r="CK228" i="10" a="1"/>
  <c r="CK228" i="10" s="1"/>
  <c r="BU228" i="10" a="1"/>
  <c r="BU228" i="10" s="1"/>
  <c r="BI228" i="10" a="1"/>
  <c r="BI228" i="10" s="1"/>
  <c r="CS228" i="10" a="1"/>
  <c r="CS228" i="10" s="1"/>
  <c r="BE229" i="10" a="1"/>
  <c r="BE229" i="10" s="1"/>
  <c r="BQ229" i="10" a="1"/>
  <c r="BQ229" i="10" s="1"/>
  <c r="CO229" i="10" a="1"/>
  <c r="CO229" i="10" s="1"/>
  <c r="AX230" i="10" a="1"/>
  <c r="AX230" i="10" s="1"/>
  <c r="AY230" i="10" a="1"/>
  <c r="AY230" i="10" s="1"/>
  <c r="AZ230" i="10" a="1"/>
  <c r="AZ230" i="10" s="1"/>
  <c r="AW230" i="10" a="1"/>
  <c r="AW230" i="10" s="1"/>
  <c r="CK230" i="10" a="1"/>
  <c r="CK230" i="10" s="1"/>
  <c r="BM230" i="10" a="1"/>
  <c r="BM230" i="10" s="1"/>
  <c r="BA230" i="10" a="1"/>
  <c r="BA230" i="10" s="1"/>
  <c r="CS230" i="10" a="1"/>
  <c r="CS230" i="10" s="1"/>
  <c r="BI230" i="10" a="1"/>
  <c r="BI230" i="10" s="1"/>
  <c r="BU230" i="10" a="1"/>
  <c r="BU230" i="10" s="1"/>
  <c r="CO231" i="10" a="1"/>
  <c r="CO231" i="10" s="1"/>
  <c r="BQ231" i="10" a="1"/>
  <c r="BQ231" i="10" s="1"/>
  <c r="BE231" i="10" a="1"/>
  <c r="BE231" i="10" s="1"/>
  <c r="AY232" i="10" a="1"/>
  <c r="AY232" i="10" s="1"/>
  <c r="AZ232" i="10" a="1"/>
  <c r="AZ232" i="10" s="1"/>
  <c r="AW232" i="10" a="1"/>
  <c r="AW232" i="10" s="1"/>
  <c r="AX232" i="10" a="1"/>
  <c r="AX232" i="10" s="1"/>
  <c r="CK232" i="10" a="1"/>
  <c r="CK232" i="10" s="1"/>
  <c r="BM232" i="10" a="1"/>
  <c r="BM232" i="10" s="1"/>
  <c r="BA232" i="10" a="1"/>
  <c r="BA232" i="10" s="1"/>
  <c r="CS232" i="10" a="1"/>
  <c r="CS232" i="10" s="1"/>
  <c r="BU232" i="10" a="1"/>
  <c r="BU232" i="10" s="1"/>
  <c r="BI232" i="10" a="1"/>
  <c r="BI232" i="10" s="1"/>
  <c r="CO233" i="10" a="1"/>
  <c r="CO233" i="10" s="1"/>
  <c r="BQ233" i="10" a="1"/>
  <c r="BQ233" i="10" s="1"/>
  <c r="BE233" i="10" a="1"/>
  <c r="BE233" i="10" s="1"/>
  <c r="AZ234" i="10" a="1"/>
  <c r="AZ234" i="10" s="1"/>
  <c r="AW234" i="10" a="1"/>
  <c r="AW234" i="10" s="1"/>
  <c r="AX234" i="10" a="1"/>
  <c r="AX234" i="10" s="1"/>
  <c r="AY234" i="10" a="1"/>
  <c r="AY234" i="10" s="1"/>
  <c r="CK234" i="10" a="1"/>
  <c r="CK234" i="10" s="1"/>
  <c r="BM234" i="10" a="1"/>
  <c r="BM234" i="10" s="1"/>
  <c r="BA234" i="10" a="1"/>
  <c r="BA234" i="10" s="1"/>
  <c r="CS234" i="10" a="1"/>
  <c r="CS234" i="10" s="1"/>
  <c r="BU234" i="10" a="1"/>
  <c r="BU234" i="10" s="1"/>
  <c r="BI234" i="10" a="1"/>
  <c r="BI234" i="10" s="1"/>
  <c r="BQ235" i="10" a="1"/>
  <c r="BQ235" i="10" s="1"/>
  <c r="BE235" i="10" a="1"/>
  <c r="BE235" i="10" s="1"/>
  <c r="CO235" i="10" a="1"/>
  <c r="CO235" i="10" s="1"/>
  <c r="AW236" i="10" a="1"/>
  <c r="AW236" i="10" s="1"/>
  <c r="AX236" i="10" a="1"/>
  <c r="AX236" i="10" s="1"/>
  <c r="AY236" i="10" a="1"/>
  <c r="AY236" i="10" s="1"/>
  <c r="AZ236" i="10" a="1"/>
  <c r="AZ236" i="10" s="1"/>
  <c r="BA236" i="10" a="1"/>
  <c r="BA236" i="10" s="1"/>
  <c r="BM236" i="10" a="1"/>
  <c r="BM236" i="10" s="1"/>
  <c r="CK236" i="10" a="1"/>
  <c r="CK236" i="10" s="1"/>
  <c r="BI236" i="10" a="1"/>
  <c r="BI236" i="10" s="1"/>
  <c r="BU236" i="10" a="1"/>
  <c r="BU236" i="10" s="1"/>
  <c r="CS236" i="10" a="1"/>
  <c r="CS236" i="10" s="1"/>
  <c r="CO237" i="10" a="1"/>
  <c r="CO237" i="10" s="1"/>
  <c r="BQ237" i="10" a="1"/>
  <c r="BQ237" i="10" s="1"/>
  <c r="BE237" i="10" a="1"/>
  <c r="BE237" i="10" s="1"/>
  <c r="AX238" i="10" a="1"/>
  <c r="AX238" i="10" s="1"/>
  <c r="AY238" i="10" a="1"/>
  <c r="AY238" i="10" s="1"/>
  <c r="AZ238" i="10" a="1"/>
  <c r="AZ238" i="10" s="1"/>
  <c r="AW238" i="10" a="1"/>
  <c r="AW238" i="10" s="1"/>
  <c r="CK238" i="10" a="1"/>
  <c r="CK238" i="10" s="1"/>
  <c r="BM238" i="10" a="1"/>
  <c r="BM238" i="10" s="1"/>
  <c r="BA238" i="10" a="1"/>
  <c r="BA238" i="10" s="1"/>
  <c r="CS238" i="10" a="1"/>
  <c r="CS238" i="10" s="1"/>
  <c r="BU238" i="10" a="1"/>
  <c r="BU238" i="10" s="1"/>
  <c r="BI238" i="10" a="1"/>
  <c r="BI238" i="10" s="1"/>
  <c r="CO239" i="10" a="1"/>
  <c r="CO239" i="10" s="1"/>
  <c r="BQ239" i="10" a="1"/>
  <c r="BQ239" i="10" s="1"/>
  <c r="BE239" i="10" a="1"/>
  <c r="BE239" i="10" s="1"/>
  <c r="AY240" i="10" a="1"/>
  <c r="AY240" i="10" s="1"/>
  <c r="AZ240" i="10" a="1"/>
  <c r="AZ240" i="10" s="1"/>
  <c r="AW240" i="10" a="1"/>
  <c r="AW240" i="10" s="1"/>
  <c r="AX240" i="10" a="1"/>
  <c r="AX240" i="10" s="1"/>
  <c r="CK240" i="10" a="1"/>
  <c r="CK240" i="10" s="1"/>
  <c r="BA240" i="10" a="1"/>
  <c r="BA240" i="10" s="1"/>
  <c r="BM240" i="10" a="1"/>
  <c r="BM240" i="10" s="1"/>
  <c r="CS240" i="10" a="1"/>
  <c r="CS240" i="10" s="1"/>
  <c r="BI240" i="10" a="1"/>
  <c r="BI240" i="10" s="1"/>
  <c r="BU240" i="10" a="1"/>
  <c r="BU240" i="10" s="1"/>
  <c r="CO241" i="10" a="1"/>
  <c r="CO241" i="10" s="1"/>
  <c r="BQ241" i="10" a="1"/>
  <c r="BQ241" i="10" s="1"/>
  <c r="BE241" i="10" a="1"/>
  <c r="BE241" i="10" s="1"/>
  <c r="AZ242" i="10" a="1"/>
  <c r="AZ242" i="10" s="1"/>
  <c r="AW242" i="10" a="1"/>
  <c r="AW242" i="10" s="1"/>
  <c r="AX242" i="10" a="1"/>
  <c r="AX242" i="10" s="1"/>
  <c r="AY242" i="10" a="1"/>
  <c r="AY242" i="10" s="1"/>
  <c r="BM242" i="10" a="1"/>
  <c r="BM242" i="10" s="1"/>
  <c r="BA242" i="10" a="1"/>
  <c r="BA242" i="10" s="1"/>
  <c r="CK242" i="10" a="1"/>
  <c r="CK242" i="10" s="1"/>
  <c r="BU242" i="10" a="1"/>
  <c r="BU242" i="10" s="1"/>
  <c r="BI242" i="10" a="1"/>
  <c r="BI242" i="10" s="1"/>
  <c r="CS242" i="10" a="1"/>
  <c r="CS242" i="10" s="1"/>
  <c r="BQ243" i="10" a="1"/>
  <c r="BQ243" i="10" s="1"/>
  <c r="BE243" i="10" a="1"/>
  <c r="BE243" i="10" s="1"/>
  <c r="CO243" i="10" a="1"/>
  <c r="CO243" i="10" s="1"/>
  <c r="AW244" i="10" a="1"/>
  <c r="AW244" i="10" s="1"/>
  <c r="AX244" i="10" a="1"/>
  <c r="AX244" i="10" s="1"/>
  <c r="AY244" i="10" a="1"/>
  <c r="AY244" i="10" s="1"/>
  <c r="AZ244" i="10" a="1"/>
  <c r="AZ244" i="10" s="1"/>
  <c r="BA244" i="10" a="1"/>
  <c r="BA244" i="10" s="1"/>
  <c r="BM244" i="10" a="1"/>
  <c r="BM244" i="10" s="1"/>
  <c r="CK244" i="10" a="1"/>
  <c r="CK244" i="10" s="1"/>
  <c r="BI244" i="10" a="1"/>
  <c r="BI244" i="10" s="1"/>
  <c r="BU244" i="10" a="1"/>
  <c r="BU244" i="10" s="1"/>
  <c r="CS244" i="10" a="1"/>
  <c r="CS244" i="10" s="1"/>
  <c r="CN246" i="10" a="1"/>
  <c r="CN246" i="10" s="1"/>
  <c r="BD246" i="10" a="1"/>
  <c r="BD246" i="10" s="1"/>
  <c r="BP246" i="10" a="1"/>
  <c r="BP246" i="10" s="1"/>
  <c r="CR247" i="10" a="1"/>
  <c r="CR247" i="10" s="1"/>
  <c r="BT247" i="10" a="1"/>
  <c r="BT247" i="10" s="1"/>
  <c r="BH247" i="10" a="1"/>
  <c r="BH247" i="10" s="1"/>
  <c r="BP248" i="10" a="1"/>
  <c r="BP248" i="10" s="1"/>
  <c r="BD248" i="10" a="1"/>
  <c r="BD248" i="10" s="1"/>
  <c r="CN248" i="10" a="1"/>
  <c r="CN248" i="10" s="1"/>
  <c r="BT249" i="10" a="1"/>
  <c r="BT249" i="10" s="1"/>
  <c r="BH249" i="10" a="1"/>
  <c r="BH249" i="10" s="1"/>
  <c r="CR249" i="10" a="1"/>
  <c r="CR249" i="10" s="1"/>
  <c r="BD250" i="10" a="1"/>
  <c r="BD250" i="10" s="1"/>
  <c r="BP250" i="10" a="1"/>
  <c r="BP250" i="10" s="1"/>
  <c r="CN250" i="10" a="1"/>
  <c r="CN250" i="10" s="1"/>
  <c r="CR251" i="10" a="1"/>
  <c r="CR251" i="10" s="1"/>
  <c r="BH251" i="10" a="1"/>
  <c r="BH251" i="10" s="1"/>
  <c r="BT251" i="10" a="1"/>
  <c r="BT251" i="10" s="1"/>
  <c r="BD252" i="10" a="1"/>
  <c r="BD252" i="10" s="1"/>
  <c r="CN252" i="10" a="1"/>
  <c r="CN252" i="10" s="1"/>
  <c r="BP252" i="10" a="1"/>
  <c r="BP252" i="10" s="1"/>
  <c r="BT253" i="10" a="1"/>
  <c r="BT253" i="10" s="1"/>
  <c r="CR253" i="10" a="1"/>
  <c r="CR253" i="10" s="1"/>
  <c r="BH253" i="10" a="1"/>
  <c r="BH253" i="10" s="1"/>
  <c r="BP254" i="10" a="1"/>
  <c r="BP254" i="10" s="1"/>
  <c r="BD254" i="10" a="1"/>
  <c r="BD254" i="10" s="1"/>
  <c r="CN254" i="10" a="1"/>
  <c r="CN254" i="10" s="1"/>
  <c r="BT255" i="10" a="1"/>
  <c r="BT255" i="10" s="1"/>
  <c r="BH255" i="10" a="1"/>
  <c r="BH255" i="10" s="1"/>
  <c r="CR255" i="10" a="1"/>
  <c r="CR255" i="10" s="1"/>
  <c r="BD256" i="10" a="1"/>
  <c r="BD256" i="10" s="1"/>
  <c r="CN256" i="10" a="1"/>
  <c r="CN256" i="10" s="1"/>
  <c r="BP256" i="10" a="1"/>
  <c r="BP256" i="10" s="1"/>
  <c r="CR257" i="10" a="1"/>
  <c r="CR257" i="10" s="1"/>
  <c r="BT257" i="10" a="1"/>
  <c r="BT257" i="10" s="1"/>
  <c r="BH257" i="10" a="1"/>
  <c r="BH257" i="10" s="1"/>
  <c r="CN258" i="10" a="1"/>
  <c r="CN258" i="10" s="1"/>
  <c r="BP258" i="10" a="1"/>
  <c r="BP258" i="10" s="1"/>
  <c r="BD258" i="10" a="1"/>
  <c r="BD258" i="10" s="1"/>
  <c r="CR259" i="10" a="1"/>
  <c r="CR259" i="10" s="1"/>
  <c r="BT259" i="10" a="1"/>
  <c r="BT259" i="10" s="1"/>
  <c r="BH259" i="10" a="1"/>
  <c r="BH259" i="10" s="1"/>
  <c r="CN260" i="10" a="1"/>
  <c r="CN260" i="10" s="1"/>
  <c r="BP260" i="10" a="1"/>
  <c r="BP260" i="10" s="1"/>
  <c r="BD260" i="10" a="1"/>
  <c r="BD260" i="10" s="1"/>
  <c r="CR261" i="10" a="1"/>
  <c r="CR261" i="10" s="1"/>
  <c r="BT261" i="10" a="1"/>
  <c r="BT261" i="10" s="1"/>
  <c r="BH261" i="10" a="1"/>
  <c r="BH261" i="10" s="1"/>
  <c r="CN262" i="10" a="1"/>
  <c r="CN262" i="10" s="1"/>
  <c r="BP262" i="10" a="1"/>
  <c r="BP262" i="10" s="1"/>
  <c r="BD262" i="10" a="1"/>
  <c r="BD262" i="10" s="1"/>
  <c r="CR263" i="10" a="1"/>
  <c r="CR263" i="10" s="1"/>
  <c r="BT263" i="10" a="1"/>
  <c r="BT263" i="10" s="1"/>
  <c r="BH263" i="10" a="1"/>
  <c r="BH263" i="10" s="1"/>
  <c r="CM265" i="10" a="1"/>
  <c r="CM265" i="10" s="1"/>
  <c r="BO265" i="10" a="1"/>
  <c r="BO265" i="10" s="1"/>
  <c r="BC265" i="10" a="1"/>
  <c r="BC265" i="10" s="1"/>
  <c r="CU265" i="10" a="1"/>
  <c r="CU265" i="10" s="1"/>
  <c r="BW265" i="10" a="1"/>
  <c r="BW265" i="10" s="1"/>
  <c r="BK265" i="10" a="1"/>
  <c r="BK265" i="10" s="1"/>
  <c r="CQ266" i="10" a="1"/>
  <c r="CQ266" i="10" s="1"/>
  <c r="BS266" i="10" a="1"/>
  <c r="BS266" i="10" s="1"/>
  <c r="BG266" i="10" a="1"/>
  <c r="BG266" i="10" s="1"/>
  <c r="CM267" i="10" a="1"/>
  <c r="CM267" i="10" s="1"/>
  <c r="BO267" i="10" a="1"/>
  <c r="BO267" i="10" s="1"/>
  <c r="BC267" i="10" a="1"/>
  <c r="BC267" i="10" s="1"/>
  <c r="CU267" i="10" a="1"/>
  <c r="CU267" i="10" s="1"/>
  <c r="BW267" i="10" a="1"/>
  <c r="BW267" i="10" s="1"/>
  <c r="BK267" i="10" a="1"/>
  <c r="BK267" i="10" s="1"/>
  <c r="CQ268" i="10" a="1"/>
  <c r="CQ268" i="10" s="1"/>
  <c r="BS268" i="10" a="1"/>
  <c r="BS268" i="10" s="1"/>
  <c r="BG268" i="10" a="1"/>
  <c r="BG268" i="10" s="1"/>
  <c r="CM269" i="10" a="1"/>
  <c r="CM269" i="10" s="1"/>
  <c r="BO269" i="10" a="1"/>
  <c r="BO269" i="10" s="1"/>
  <c r="BC269" i="10" a="1"/>
  <c r="BC269" i="10" s="1"/>
  <c r="CU269" i="10" a="1"/>
  <c r="CU269" i="10" s="1"/>
  <c r="BW269" i="10" a="1"/>
  <c r="BW269" i="10" s="1"/>
  <c r="BK269" i="10" a="1"/>
  <c r="BK269" i="10" s="1"/>
  <c r="BS270" i="10" a="1"/>
  <c r="BS270" i="10" s="1"/>
  <c r="BG270" i="10" a="1"/>
  <c r="BG270" i="10" s="1"/>
  <c r="CQ270" i="10" a="1"/>
  <c r="CQ270" i="10" s="1"/>
  <c r="BO271" i="10" a="1"/>
  <c r="BO271" i="10" s="1"/>
  <c r="BC271" i="10" a="1"/>
  <c r="BC271" i="10" s="1"/>
  <c r="CM271" i="10" a="1"/>
  <c r="CM271" i="10" s="1"/>
  <c r="BW271" i="10" a="1"/>
  <c r="BW271" i="10" s="1"/>
  <c r="BK271" i="10" a="1"/>
  <c r="BK271" i="10" s="1"/>
  <c r="CU271" i="10" a="1"/>
  <c r="CU271" i="10" s="1"/>
  <c r="BG272" i="10" a="1"/>
  <c r="BG272" i="10" s="1"/>
  <c r="CQ272" i="10" a="1"/>
  <c r="CQ272" i="10" s="1"/>
  <c r="BS272" i="10" a="1"/>
  <c r="BS272" i="10" s="1"/>
  <c r="CM273" i="10" a="1"/>
  <c r="CM273" i="10" s="1"/>
  <c r="BO273" i="10" a="1"/>
  <c r="BO273" i="10" s="1"/>
  <c r="BC273" i="10" a="1"/>
  <c r="BC273" i="10" s="1"/>
  <c r="CU273" i="10" a="1"/>
  <c r="CU273" i="10" s="1"/>
  <c r="BW273" i="10" a="1"/>
  <c r="BW273" i="10" s="1"/>
  <c r="BK273" i="10" a="1"/>
  <c r="BK273" i="10" s="1"/>
  <c r="CQ274" i="10" a="1"/>
  <c r="CQ274" i="10" s="1"/>
  <c r="BS274" i="10" a="1"/>
  <c r="BS274" i="10" s="1"/>
  <c r="BG274" i="10" a="1"/>
  <c r="BG274" i="10" s="1"/>
  <c r="CM275" i="10" a="1"/>
  <c r="CM275" i="10" s="1"/>
  <c r="BO275" i="10" a="1"/>
  <c r="BO275" i="10" s="1"/>
  <c r="BC275" i="10" a="1"/>
  <c r="BC275" i="10" s="1"/>
  <c r="CU275" i="10" a="1"/>
  <c r="CU275" i="10" s="1"/>
  <c r="BW275" i="10" a="1"/>
  <c r="BW275" i="10" s="1"/>
  <c r="BK275" i="10" a="1"/>
  <c r="BK275" i="10" s="1"/>
  <c r="CQ276" i="10" a="1"/>
  <c r="CQ276" i="10" s="1"/>
  <c r="BS276" i="10" a="1"/>
  <c r="BS276" i="10" s="1"/>
  <c r="BG276" i="10" a="1"/>
  <c r="BG276" i="10" s="1"/>
  <c r="BO277" i="10" a="1"/>
  <c r="BO277" i="10" s="1"/>
  <c r="BC277" i="10" a="1"/>
  <c r="BC277" i="10" s="1"/>
  <c r="CM277" i="10" a="1"/>
  <c r="CM277" i="10" s="1"/>
  <c r="BW277" i="10" a="1"/>
  <c r="BW277" i="10" s="1"/>
  <c r="BK277" i="10" a="1"/>
  <c r="BK277" i="10" s="1"/>
  <c r="CU277" i="10" a="1"/>
  <c r="CU277" i="10" s="1"/>
  <c r="BG278" i="10" a="1"/>
  <c r="BG278" i="10" s="1"/>
  <c r="CQ278" i="10" a="1"/>
  <c r="CQ278" i="10" s="1"/>
  <c r="BS278" i="10" a="1"/>
  <c r="BS278" i="10" s="1"/>
  <c r="CM279" i="10" a="1"/>
  <c r="CM279" i="10" s="1"/>
  <c r="BO279" i="10" a="1"/>
  <c r="BO279" i="10" s="1"/>
  <c r="BC279" i="10" a="1"/>
  <c r="BC279" i="10" s="1"/>
  <c r="CU279" i="10" a="1"/>
  <c r="CU279" i="10" s="1"/>
  <c r="BW279" i="10" a="1"/>
  <c r="BW279" i="10" s="1"/>
  <c r="BK279" i="10" a="1"/>
  <c r="BK279" i="10" s="1"/>
  <c r="CQ280" i="10" a="1"/>
  <c r="CQ280" i="10" s="1"/>
  <c r="BS280" i="10" a="1"/>
  <c r="BS280" i="10" s="1"/>
  <c r="BG280" i="10" a="1"/>
  <c r="BG280" i="10" s="1"/>
  <c r="CM281" i="10" a="1"/>
  <c r="CM281" i="10" s="1"/>
  <c r="BO281" i="10" a="1"/>
  <c r="BO281" i="10" s="1"/>
  <c r="BC281" i="10" a="1"/>
  <c r="BC281" i="10" s="1"/>
  <c r="CU281" i="10" a="1"/>
  <c r="CU281" i="10" s="1"/>
  <c r="BW281" i="10" a="1"/>
  <c r="BW281" i="10" s="1"/>
  <c r="BK281" i="10" a="1"/>
  <c r="BK281" i="10" s="1"/>
  <c r="CQ282" i="10" a="1"/>
  <c r="CQ282" i="10" s="1"/>
  <c r="BS282" i="10" a="1"/>
  <c r="BS282" i="10" s="1"/>
  <c r="BG282" i="10" a="1"/>
  <c r="BG282" i="10" s="1"/>
  <c r="CP132" i="10" a="1"/>
  <c r="CP132" i="10" s="1"/>
  <c r="BR132" i="10" a="1"/>
  <c r="BR132" i="10" s="1"/>
  <c r="BF132" i="10" a="1"/>
  <c r="BF132" i="10" s="1"/>
  <c r="CP138" i="10" a="1"/>
  <c r="CP138" i="10" s="1"/>
  <c r="BR138" i="10" a="1"/>
  <c r="BR138" i="10" s="1"/>
  <c r="BF138" i="10" a="1"/>
  <c r="BF138" i="10" s="1"/>
  <c r="BN141" i="10" a="1"/>
  <c r="BN141" i="10" s="1"/>
  <c r="BB141" i="10" a="1"/>
  <c r="BB141" i="10" s="1"/>
  <c r="CL141" i="10" a="1"/>
  <c r="CL141" i="10" s="1"/>
  <c r="BJ143" i="10" a="1"/>
  <c r="BJ143" i="10" s="1"/>
  <c r="CT143" i="10" a="1"/>
  <c r="CT143" i="10" s="1"/>
  <c r="BV143" i="10" a="1"/>
  <c r="BV143" i="10" s="1"/>
  <c r="BR146" i="10" a="1"/>
  <c r="BR146" i="10" s="1"/>
  <c r="CP146" i="10" a="1"/>
  <c r="CP146" i="10" s="1"/>
  <c r="BF146" i="10" a="1"/>
  <c r="BF146" i="10" s="1"/>
  <c r="BN149" i="10" a="1"/>
  <c r="BN149" i="10" s="1"/>
  <c r="BB149" i="10" a="1"/>
  <c r="BB149" i="10" s="1"/>
  <c r="CL149" i="10" a="1"/>
  <c r="CL149" i="10" s="1"/>
  <c r="CK154" i="10" a="1"/>
  <c r="CK154" i="10" s="1"/>
  <c r="BM154" i="10" a="1"/>
  <c r="BM154" i="10" s="1"/>
  <c r="BA154" i="10" a="1"/>
  <c r="BA154" i="10" s="1"/>
  <c r="CO157" i="10" a="1"/>
  <c r="CO157" i="10" s="1"/>
  <c r="BE157" i="10" a="1"/>
  <c r="BE157" i="10" s="1"/>
  <c r="BQ157" i="10" a="1"/>
  <c r="BQ157" i="10" s="1"/>
  <c r="AW164" i="10" a="1"/>
  <c r="AW164" i="10" s="1"/>
  <c r="AX164" i="10" a="1"/>
  <c r="AX164" i="10" s="1"/>
  <c r="AY164" i="10" a="1"/>
  <c r="AY164" i="10" s="1"/>
  <c r="AZ164" i="10" a="1"/>
  <c r="AZ164" i="10" s="1"/>
  <c r="CO165" i="10" a="1"/>
  <c r="CO165" i="10" s="1"/>
  <c r="BE165" i="10" a="1"/>
  <c r="BE165" i="10" s="1"/>
  <c r="BQ165" i="10" a="1"/>
  <c r="BQ165" i="10" s="1"/>
  <c r="CS168" i="10" a="1"/>
  <c r="CS168" i="10" s="1"/>
  <c r="BU168" i="10" a="1"/>
  <c r="BU168" i="10" s="1"/>
  <c r="BI168" i="10" a="1"/>
  <c r="BI168" i="10" s="1"/>
  <c r="CM193" i="10" a="1"/>
  <c r="CM193" i="10" s="1"/>
  <c r="BO193" i="10" a="1"/>
  <c r="BO193" i="10" s="1"/>
  <c r="BC193" i="10" a="1"/>
  <c r="BC193" i="10" s="1"/>
  <c r="BW195" i="10" a="1"/>
  <c r="BW195" i="10" s="1"/>
  <c r="BK195" i="10" a="1"/>
  <c r="BK195" i="10" s="1"/>
  <c r="CU195" i="10" a="1"/>
  <c r="CU195" i="10" s="1"/>
  <c r="BK197" i="10" a="1"/>
  <c r="BK197" i="10" s="1"/>
  <c r="CU197" i="10" a="1"/>
  <c r="CU197" i="10" s="1"/>
  <c r="BW197" i="10" a="1"/>
  <c r="BW197" i="10" s="1"/>
  <c r="BO203" i="10" a="1"/>
  <c r="BO203" i="10" s="1"/>
  <c r="BC203" i="10" a="1"/>
  <c r="BC203" i="10" s="1"/>
  <c r="CM203" i="10" a="1"/>
  <c r="CM203" i="10" s="1"/>
  <c r="CQ206" i="10" a="1"/>
  <c r="CQ206" i="10" s="1"/>
  <c r="BS206" i="10" a="1"/>
  <c r="BS206" i="10" s="1"/>
  <c r="BG206" i="10" a="1"/>
  <c r="BG206" i="10" s="1"/>
  <c r="CL210" i="10" a="1"/>
  <c r="CL210" i="10" s="1"/>
  <c r="BN210" i="10" a="1"/>
  <c r="BN210" i="10" s="1"/>
  <c r="BB210" i="10" a="1"/>
  <c r="BB210" i="10" s="1"/>
  <c r="CL218" i="10" a="1"/>
  <c r="CL218" i="10" s="1"/>
  <c r="BN218" i="10" a="1"/>
  <c r="BN218" i="10" s="1"/>
  <c r="BB218" i="10" a="1"/>
  <c r="BB218" i="10" s="1"/>
  <c r="BB224" i="10" a="1"/>
  <c r="BB224" i="10" s="1"/>
  <c r="CL224" i="10" a="1"/>
  <c r="CL224" i="10" s="1"/>
  <c r="BN224" i="10" a="1"/>
  <c r="BN224" i="10" s="1"/>
  <c r="CK227" i="10" a="1"/>
  <c r="CK227" i="10" s="1"/>
  <c r="BM227" i="10" a="1"/>
  <c r="BM227" i="10" s="1"/>
  <c r="BA227" i="10" a="1"/>
  <c r="BA227" i="10" s="1"/>
  <c r="AW229" i="10" a="1"/>
  <c r="AW229" i="10" s="1"/>
  <c r="AZ229" i="10" a="1"/>
  <c r="AZ229" i="10" s="1"/>
  <c r="AX229" i="10" a="1"/>
  <c r="AX229" i="10" s="1"/>
  <c r="AY229" i="10" a="1"/>
  <c r="AY229" i="10" s="1"/>
  <c r="AX231" i="10" a="1"/>
  <c r="AX231" i="10" s="1"/>
  <c r="AY231" i="10" a="1"/>
  <c r="AY231" i="10" s="1"/>
  <c r="AZ231" i="10" a="1"/>
  <c r="AZ231" i="10" s="1"/>
  <c r="AW231" i="10" a="1"/>
  <c r="AW231" i="10" s="1"/>
  <c r="AY233" i="10" a="1"/>
  <c r="AY233" i="10" s="1"/>
  <c r="AZ233" i="10" a="1"/>
  <c r="AZ233" i="10" s="1"/>
  <c r="AW233" i="10" a="1"/>
  <c r="AW233" i="10" s="1"/>
  <c r="AX233" i="10" a="1"/>
  <c r="AX233" i="10" s="1"/>
  <c r="CK237" i="10" a="1"/>
  <c r="CK237" i="10" s="1"/>
  <c r="BM237" i="10" a="1"/>
  <c r="BM237" i="10" s="1"/>
  <c r="BA237" i="10" a="1"/>
  <c r="BA237" i="10" s="1"/>
  <c r="AZ241" i="10" a="1"/>
  <c r="AZ241" i="10" s="1"/>
  <c r="AW241" i="10" a="1"/>
  <c r="AW241" i="10" s="1"/>
  <c r="AY241" i="10" a="1"/>
  <c r="AY241" i="10" s="1"/>
  <c r="AX241" i="10" a="1"/>
  <c r="AX241" i="10" s="1"/>
  <c r="BU243" i="10" a="1"/>
  <c r="BU243" i="10" s="1"/>
  <c r="BI243" i="10" a="1"/>
  <c r="BI243" i="10" s="1"/>
  <c r="CS243" i="10" a="1"/>
  <c r="CS243" i="10" s="1"/>
  <c r="BT248" i="10" a="1"/>
  <c r="BT248" i="10" s="1"/>
  <c r="BH248" i="10" a="1"/>
  <c r="BH248" i="10" s="1"/>
  <c r="CR248" i="10" a="1"/>
  <c r="CR248" i="10" s="1"/>
  <c r="BP253" i="10" a="1"/>
  <c r="BP253" i="10" s="1"/>
  <c r="CN253" i="10" a="1"/>
  <c r="CN253" i="10" s="1"/>
  <c r="BD253" i="10" a="1"/>
  <c r="BD253" i="10" s="1"/>
  <c r="BT254" i="10" a="1"/>
  <c r="BT254" i="10" s="1"/>
  <c r="BH254" i="10" a="1"/>
  <c r="BH254" i="10" s="1"/>
  <c r="CR254" i="10" a="1"/>
  <c r="CR254" i="10" s="1"/>
  <c r="BP255" i="10" a="1"/>
  <c r="BP255" i="10" s="1"/>
  <c r="BD255" i="10" a="1"/>
  <c r="BD255" i="10" s="1"/>
  <c r="CN255" i="10" a="1"/>
  <c r="CN255" i="10" s="1"/>
  <c r="CR258" i="10" a="1"/>
  <c r="CR258" i="10" s="1"/>
  <c r="BT258" i="10" a="1"/>
  <c r="BT258" i="10" s="1"/>
  <c r="BH258" i="10" a="1"/>
  <c r="BH258" i="10" s="1"/>
  <c r="CR262" i="10" a="1"/>
  <c r="CR262" i="10" s="1"/>
  <c r="BT262" i="10" a="1"/>
  <c r="BT262" i="10" s="1"/>
  <c r="BH262" i="10" a="1"/>
  <c r="BH262" i="10" s="1"/>
  <c r="CN263" i="10" a="1"/>
  <c r="CN263" i="10" s="1"/>
  <c r="BP263" i="10" a="1"/>
  <c r="BP263" i="10" s="1"/>
  <c r="BD263" i="10" a="1"/>
  <c r="BD263" i="10" s="1"/>
  <c r="CM266" i="10" a="1"/>
  <c r="CM266" i="10" s="1"/>
  <c r="BO266" i="10" a="1"/>
  <c r="BO266" i="10" s="1"/>
  <c r="BC266" i="10" a="1"/>
  <c r="BC266" i="10" s="1"/>
  <c r="BW270" i="10" a="1"/>
  <c r="BW270" i="10" s="1"/>
  <c r="BK270" i="10" a="1"/>
  <c r="BK270" i="10" s="1"/>
  <c r="CU270" i="10" a="1"/>
  <c r="CU270" i="10" s="1"/>
  <c r="BC272" i="10" a="1"/>
  <c r="BC272" i="10" s="1"/>
  <c r="CM272" i="10" a="1"/>
  <c r="CM272" i="10" s="1"/>
  <c r="BO272" i="10" a="1"/>
  <c r="BO272" i="10" s="1"/>
  <c r="CM274" i="10" a="1"/>
  <c r="CM274" i="10" s="1"/>
  <c r="BO274" i="10" a="1"/>
  <c r="BO274" i="10" s="1"/>
  <c r="BC274" i="10" a="1"/>
  <c r="BC274" i="10" s="1"/>
  <c r="BW276" i="10" a="1"/>
  <c r="BW276" i="10" s="1"/>
  <c r="BK276" i="10" a="1"/>
  <c r="BK276" i="10" s="1"/>
  <c r="CU276" i="10" a="1"/>
  <c r="CU276" i="10" s="1"/>
  <c r="BS277" i="10" a="1"/>
  <c r="BS277" i="10" s="1"/>
  <c r="BG277" i="10" a="1"/>
  <c r="BG277" i="10" s="1"/>
  <c r="CQ277" i="10" a="1"/>
  <c r="CQ277" i="10" s="1"/>
  <c r="BC278" i="10" a="1"/>
  <c r="BC278" i="10" s="1"/>
  <c r="CM278" i="10" a="1"/>
  <c r="CM278" i="10" s="1"/>
  <c r="BO278" i="10" a="1"/>
  <c r="BO278" i="10" s="1"/>
  <c r="CM282" i="10" a="1"/>
  <c r="CM282" i="10" s="1"/>
  <c r="BO282" i="10" a="1"/>
  <c r="BO282" i="10" s="1"/>
  <c r="BC282" i="10" a="1"/>
  <c r="BC282" i="10" s="1"/>
  <c r="BC132" i="10" a="1"/>
  <c r="BC132" i="10" s="1"/>
  <c r="BO132" i="10" a="1"/>
  <c r="BO132" i="10" s="1"/>
  <c r="CM132" i="10" a="1"/>
  <c r="CM132" i="10" s="1"/>
  <c r="CU132" i="10" a="1"/>
  <c r="CU132" i="10" s="1"/>
  <c r="BK132" i="10" a="1"/>
  <c r="BK132" i="10" s="1"/>
  <c r="BW132" i="10" a="1"/>
  <c r="BW132" i="10" s="1"/>
  <c r="CQ133" i="10" a="1"/>
  <c r="CQ133" i="10" s="1"/>
  <c r="BS133" i="10" a="1"/>
  <c r="BS133" i="10" s="1"/>
  <c r="BG133" i="10" a="1"/>
  <c r="BG133" i="10" s="1"/>
  <c r="BO134" i="10" a="1"/>
  <c r="BO134" i="10" s="1"/>
  <c r="BC134" i="10" a="1"/>
  <c r="BC134" i="10" s="1"/>
  <c r="CM134" i="10" a="1"/>
  <c r="CM134" i="10" s="1"/>
  <c r="BW134" i="10" a="1"/>
  <c r="BW134" i="10" s="1"/>
  <c r="BK134" i="10" a="1"/>
  <c r="BK134" i="10" s="1"/>
  <c r="CU134" i="10" a="1"/>
  <c r="CU134" i="10" s="1"/>
  <c r="BS135" i="10" a="1"/>
  <c r="BS135" i="10" s="1"/>
  <c r="BG135" i="10" a="1"/>
  <c r="BG135" i="10" s="1"/>
  <c r="CQ135" i="10" a="1"/>
  <c r="CQ135" i="10" s="1"/>
  <c r="BC136" i="10" a="1"/>
  <c r="BC136" i="10" s="1"/>
  <c r="CM136" i="10" a="1"/>
  <c r="CM136" i="10" s="1"/>
  <c r="BO136" i="10" a="1"/>
  <c r="BO136" i="10" s="1"/>
  <c r="BK136" i="10" a="1"/>
  <c r="BK136" i="10" s="1"/>
  <c r="CU136" i="10" a="1"/>
  <c r="CU136" i="10" s="1"/>
  <c r="BW136" i="10" a="1"/>
  <c r="BW136" i="10" s="1"/>
  <c r="BG137" i="10" a="1"/>
  <c r="BG137" i="10" s="1"/>
  <c r="BS137" i="10" a="1"/>
  <c r="BS137" i="10" s="1"/>
  <c r="CQ137" i="10" a="1"/>
  <c r="CQ137" i="10" s="1"/>
  <c r="CM138" i="10" a="1"/>
  <c r="CM138" i="10" s="1"/>
  <c r="BO138" i="10" a="1"/>
  <c r="BO138" i="10" s="1"/>
  <c r="BC138" i="10" a="1"/>
  <c r="BC138" i="10" s="1"/>
  <c r="CU138" i="10" a="1"/>
  <c r="CU138" i="10" s="1"/>
  <c r="BW138" i="10" a="1"/>
  <c r="BW138" i="10" s="1"/>
  <c r="BK138" i="10" a="1"/>
  <c r="BK138" i="10" s="1"/>
  <c r="CQ139" i="10" a="1"/>
  <c r="CQ139" i="10" s="1"/>
  <c r="BG139" i="10" a="1"/>
  <c r="BG139" i="10" s="1"/>
  <c r="BS139" i="10" a="1"/>
  <c r="BS139" i="10" s="1"/>
  <c r="CM140" i="10" a="1"/>
  <c r="CM140" i="10" s="1"/>
  <c r="BO140" i="10" a="1"/>
  <c r="BO140" i="10" s="1"/>
  <c r="BC140" i="10" a="1"/>
  <c r="BC140" i="10" s="1"/>
  <c r="CU140" i="10" a="1"/>
  <c r="CU140" i="10" s="1"/>
  <c r="BW140" i="10" a="1"/>
  <c r="BW140" i="10" s="1"/>
  <c r="BK140" i="10" a="1"/>
  <c r="BK140" i="10" s="1"/>
  <c r="CQ141" i="10" a="1"/>
  <c r="CQ141" i="10" s="1"/>
  <c r="BS141" i="10" a="1"/>
  <c r="BS141" i="10" s="1"/>
  <c r="BG141" i="10" a="1"/>
  <c r="BG141" i="10" s="1"/>
  <c r="BO142" i="10" a="1"/>
  <c r="BO142" i="10" s="1"/>
  <c r="BC142" i="10" a="1"/>
  <c r="BC142" i="10" s="1"/>
  <c r="CM142" i="10" a="1"/>
  <c r="CM142" i="10" s="1"/>
  <c r="BW142" i="10" a="1"/>
  <c r="BW142" i="10" s="1"/>
  <c r="BK142" i="10" a="1"/>
  <c r="BK142" i="10" s="1"/>
  <c r="CU142" i="10" a="1"/>
  <c r="CU142" i="10" s="1"/>
  <c r="BS143" i="10" a="1"/>
  <c r="BS143" i="10" s="1"/>
  <c r="BG143" i="10" a="1"/>
  <c r="BG143" i="10" s="1"/>
  <c r="CQ143" i="10" a="1"/>
  <c r="CQ143" i="10" s="1"/>
  <c r="BC144" i="10" a="1"/>
  <c r="BC144" i="10" s="1"/>
  <c r="CM144" i="10" a="1"/>
  <c r="CM144" i="10" s="1"/>
  <c r="BO144" i="10" a="1"/>
  <c r="BO144" i="10" s="1"/>
  <c r="BK144" i="10" a="1"/>
  <c r="BK144" i="10" s="1"/>
  <c r="CU144" i="10" a="1"/>
  <c r="CU144" i="10" s="1"/>
  <c r="BW144" i="10" a="1"/>
  <c r="BW144" i="10" s="1"/>
  <c r="CQ145" i="10" a="1"/>
  <c r="CQ145" i="10" s="1"/>
  <c r="BS145" i="10" a="1"/>
  <c r="BS145" i="10" s="1"/>
  <c r="BG145" i="10" a="1"/>
  <c r="BG145" i="10" s="1"/>
  <c r="CM146" i="10" a="1"/>
  <c r="CM146" i="10" s="1"/>
  <c r="BO146" i="10" a="1"/>
  <c r="BO146" i="10" s="1"/>
  <c r="BC146" i="10" a="1"/>
  <c r="BC146" i="10" s="1"/>
  <c r="CU146" i="10" a="1"/>
  <c r="CU146" i="10" s="1"/>
  <c r="BW146" i="10" a="1"/>
  <c r="BW146" i="10" s="1"/>
  <c r="BK146" i="10" a="1"/>
  <c r="BK146" i="10" s="1"/>
  <c r="CQ147" i="10" a="1"/>
  <c r="CQ147" i="10" s="1"/>
  <c r="BG147" i="10" a="1"/>
  <c r="BG147" i="10" s="1"/>
  <c r="BS147" i="10" a="1"/>
  <c r="BS147" i="10" s="1"/>
  <c r="BO148" i="10" a="1"/>
  <c r="BO148" i="10" s="1"/>
  <c r="CM148" i="10" a="1"/>
  <c r="CM148" i="10" s="1"/>
  <c r="BC148" i="10" a="1"/>
  <c r="BC148" i="10" s="1"/>
  <c r="CU148" i="10" a="1"/>
  <c r="CU148" i="10" s="1"/>
  <c r="BW148" i="10" a="1"/>
  <c r="BW148" i="10" s="1"/>
  <c r="BK148" i="10" a="1"/>
  <c r="BK148" i="10" s="1"/>
  <c r="CQ149" i="10" a="1"/>
  <c r="CQ149" i="10" s="1"/>
  <c r="BS149" i="10" a="1"/>
  <c r="BS149" i="10" s="1"/>
  <c r="BG149" i="10" a="1"/>
  <c r="BG149" i="10" s="1"/>
  <c r="BB151" i="10" a="1"/>
  <c r="BB151" i="10" s="1"/>
  <c r="CL151" i="10" a="1"/>
  <c r="CL151" i="10" s="1"/>
  <c r="BN151" i="10" a="1"/>
  <c r="BN151" i="10" s="1"/>
  <c r="BJ151" i="10" a="1"/>
  <c r="BJ151" i="10" s="1"/>
  <c r="CT151" i="10" a="1"/>
  <c r="CT151" i="10" s="1"/>
  <c r="BV151" i="10" a="1"/>
  <c r="BV151" i="10" s="1"/>
  <c r="CP152" i="10" a="1"/>
  <c r="CP152" i="10" s="1"/>
  <c r="BF152" i="10" a="1"/>
  <c r="BF152" i="10" s="1"/>
  <c r="BR152" i="10" a="1"/>
  <c r="BR152" i="10" s="1"/>
  <c r="CL153" i="10" a="1"/>
  <c r="CL153" i="10" s="1"/>
  <c r="BN153" i="10" a="1"/>
  <c r="BN153" i="10" s="1"/>
  <c r="BB153" i="10" a="1"/>
  <c r="BB153" i="10" s="1"/>
  <c r="CT153" i="10" a="1"/>
  <c r="CT153" i="10" s="1"/>
  <c r="BV153" i="10" a="1"/>
  <c r="BV153" i="10" s="1"/>
  <c r="BJ153" i="10" a="1"/>
  <c r="BJ153" i="10" s="1"/>
  <c r="CP154" i="10" a="1"/>
  <c r="CP154" i="10" s="1"/>
  <c r="BR154" i="10" a="1"/>
  <c r="BR154" i="10" s="1"/>
  <c r="BF154" i="10" a="1"/>
  <c r="BF154" i="10" s="1"/>
  <c r="CL155" i="10" a="1"/>
  <c r="CL155" i="10" s="1"/>
  <c r="BN155" i="10" a="1"/>
  <c r="BN155" i="10" s="1"/>
  <c r="BB155" i="10" a="1"/>
  <c r="BB155" i="10" s="1"/>
  <c r="CT155" i="10" a="1"/>
  <c r="CT155" i="10" s="1"/>
  <c r="BV155" i="10" a="1"/>
  <c r="BV155" i="10" s="1"/>
  <c r="BJ155" i="10" a="1"/>
  <c r="BJ155" i="10" s="1"/>
  <c r="CP156" i="10" a="1"/>
  <c r="CP156" i="10" s="1"/>
  <c r="BR156" i="10" a="1"/>
  <c r="BR156" i="10" s="1"/>
  <c r="BF156" i="10" a="1"/>
  <c r="BF156" i="10" s="1"/>
  <c r="BN157" i="10" a="1"/>
  <c r="BN157" i="10" s="1"/>
  <c r="BB157" i="10" a="1"/>
  <c r="BB157" i="10" s="1"/>
  <c r="CL157" i="10" a="1"/>
  <c r="CL157" i="10" s="1"/>
  <c r="BV157" i="10" a="1"/>
  <c r="BV157" i="10" s="1"/>
  <c r="BJ157" i="10" a="1"/>
  <c r="BJ157" i="10" s="1"/>
  <c r="CT157" i="10" a="1"/>
  <c r="CT157" i="10" s="1"/>
  <c r="BF158" i="10" a="1"/>
  <c r="BF158" i="10" s="1"/>
  <c r="BR158" i="10" a="1"/>
  <c r="BR158" i="10" s="1"/>
  <c r="CP158" i="10" a="1"/>
  <c r="CP158" i="10" s="1"/>
  <c r="CL159" i="10" a="1"/>
  <c r="CL159" i="10" s="1"/>
  <c r="BB159" i="10" a="1"/>
  <c r="BB159" i="10" s="1"/>
  <c r="BN159" i="10" a="1"/>
  <c r="BN159" i="10" s="1"/>
  <c r="CT159" i="10" a="1"/>
  <c r="CT159" i="10" s="1"/>
  <c r="BJ159" i="10" a="1"/>
  <c r="BJ159" i="10" s="1"/>
  <c r="BV159" i="10" a="1"/>
  <c r="BV159" i="10" s="1"/>
  <c r="CP160" i="10" a="1"/>
  <c r="CP160" i="10" s="1"/>
  <c r="BF160" i="10" a="1"/>
  <c r="BF160" i="10" s="1"/>
  <c r="BR160" i="10" a="1"/>
  <c r="BR160" i="10" s="1"/>
  <c r="CL161" i="10" a="1"/>
  <c r="CL161" i="10" s="1"/>
  <c r="BN161" i="10" a="1"/>
  <c r="BN161" i="10" s="1"/>
  <c r="BB161" i="10" a="1"/>
  <c r="BB161" i="10" s="1"/>
  <c r="CT161" i="10" a="1"/>
  <c r="CT161" i="10" s="1"/>
  <c r="BV161" i="10" a="1"/>
  <c r="BV161" i="10" s="1"/>
  <c r="BJ161" i="10" a="1"/>
  <c r="BJ161" i="10" s="1"/>
  <c r="CP162" i="10" a="1"/>
  <c r="CP162" i="10" s="1"/>
  <c r="BR162" i="10" a="1"/>
  <c r="BR162" i="10" s="1"/>
  <c r="BF162" i="10" a="1"/>
  <c r="BF162" i="10" s="1"/>
  <c r="CL163" i="10" a="1"/>
  <c r="CL163" i="10" s="1"/>
  <c r="BN163" i="10" a="1"/>
  <c r="BN163" i="10" s="1"/>
  <c r="BB163" i="10" a="1"/>
  <c r="BB163" i="10" s="1"/>
  <c r="CT163" i="10" a="1"/>
  <c r="CT163" i="10" s="1"/>
  <c r="BV163" i="10" a="1"/>
  <c r="BV163" i="10" s="1"/>
  <c r="BJ163" i="10" a="1"/>
  <c r="BJ163" i="10" s="1"/>
  <c r="BR164" i="10" a="1"/>
  <c r="BR164" i="10" s="1"/>
  <c r="BF164" i="10" a="1"/>
  <c r="BF164" i="10" s="1"/>
  <c r="CP164" i="10" a="1"/>
  <c r="CP164" i="10" s="1"/>
  <c r="BN165" i="10" a="1"/>
  <c r="BN165" i="10" s="1"/>
  <c r="BB165" i="10" a="1"/>
  <c r="BB165" i="10" s="1"/>
  <c r="CL165" i="10" a="1"/>
  <c r="CL165" i="10" s="1"/>
  <c r="BV165" i="10" a="1"/>
  <c r="BV165" i="10" s="1"/>
  <c r="BJ165" i="10" a="1"/>
  <c r="BJ165" i="10" s="1"/>
  <c r="CT165" i="10" a="1"/>
  <c r="CT165" i="10" s="1"/>
  <c r="BF166" i="10" a="1"/>
  <c r="BF166" i="10" s="1"/>
  <c r="CP166" i="10" a="1"/>
  <c r="CP166" i="10" s="1"/>
  <c r="BR166" i="10" a="1"/>
  <c r="BR166" i="10" s="1"/>
  <c r="CL167" i="10" a="1"/>
  <c r="CL167" i="10" s="1"/>
  <c r="BB167" i="10" a="1"/>
  <c r="BB167" i="10" s="1"/>
  <c r="BN167" i="10" a="1"/>
  <c r="BN167" i="10" s="1"/>
  <c r="BJ167" i="10" a="1"/>
  <c r="BJ167" i="10" s="1"/>
  <c r="CT167" i="10" a="1"/>
  <c r="CT167" i="10" s="1"/>
  <c r="BV167" i="10" a="1"/>
  <c r="BV167" i="10" s="1"/>
  <c r="BF168" i="10" a="1"/>
  <c r="BF168" i="10" s="1"/>
  <c r="CP168" i="10" a="1"/>
  <c r="CP168" i="10" s="1"/>
  <c r="BR168" i="10" a="1"/>
  <c r="BR168" i="10" s="1"/>
  <c r="AY170" i="10" a="1"/>
  <c r="AY170" i="10" s="1"/>
  <c r="AZ170" i="10" a="1"/>
  <c r="AZ170" i="10" s="1"/>
  <c r="AW170" i="10" a="1"/>
  <c r="AW170" i="10" s="1"/>
  <c r="AX170" i="10" a="1"/>
  <c r="AX170" i="10" s="1"/>
  <c r="CK170" i="10" a="1"/>
  <c r="CK170" i="10" s="1"/>
  <c r="BM170" i="10" a="1"/>
  <c r="BM170" i="10" s="1"/>
  <c r="BA170" i="10" a="1"/>
  <c r="BA170" i="10" s="1"/>
  <c r="CS170" i="10" a="1"/>
  <c r="CS170" i="10" s="1"/>
  <c r="BU170" i="10" a="1"/>
  <c r="BU170" i="10" s="1"/>
  <c r="BI170" i="10" a="1"/>
  <c r="BI170" i="10" s="1"/>
  <c r="CO171" i="10" a="1"/>
  <c r="CO171" i="10" s="1"/>
  <c r="BQ171" i="10" a="1"/>
  <c r="BQ171" i="10" s="1"/>
  <c r="BE171" i="10" a="1"/>
  <c r="BE171" i="10" s="1"/>
  <c r="AZ172" i="10" a="1"/>
  <c r="AZ172" i="10" s="1"/>
  <c r="AW172" i="10" a="1"/>
  <c r="AW172" i="10" s="1"/>
  <c r="AX172" i="10" a="1"/>
  <c r="AX172" i="10" s="1"/>
  <c r="AY172" i="10" a="1"/>
  <c r="AY172" i="10" s="1"/>
  <c r="BM172" i="10" a="1"/>
  <c r="BM172" i="10" s="1"/>
  <c r="BA172" i="10" a="1"/>
  <c r="BA172" i="10" s="1"/>
  <c r="CK172" i="10" a="1"/>
  <c r="CK172" i="10" s="1"/>
  <c r="BU172" i="10" a="1"/>
  <c r="BU172" i="10" s="1"/>
  <c r="BI172" i="10" a="1"/>
  <c r="BI172" i="10" s="1"/>
  <c r="CS172" i="10" a="1"/>
  <c r="CS172" i="10" s="1"/>
  <c r="BQ173" i="10" a="1"/>
  <c r="BQ173" i="10" s="1"/>
  <c r="BE173" i="10" a="1"/>
  <c r="BE173" i="10" s="1"/>
  <c r="CO173" i="10" a="1"/>
  <c r="CO173" i="10" s="1"/>
  <c r="AW174" i="10" a="1"/>
  <c r="AW174" i="10" s="1"/>
  <c r="AX174" i="10" a="1"/>
  <c r="AX174" i="10" s="1"/>
  <c r="AY174" i="10" a="1"/>
  <c r="AY174" i="10" s="1"/>
  <c r="AZ174" i="10" a="1"/>
  <c r="AZ174" i="10" s="1"/>
  <c r="BA174" i="10" a="1"/>
  <c r="BA174" i="10" s="1"/>
  <c r="CK174" i="10" a="1"/>
  <c r="CK174" i="10" s="1"/>
  <c r="BM174" i="10" a="1"/>
  <c r="BM174" i="10" s="1"/>
  <c r="BI174" i="10" a="1"/>
  <c r="BI174" i="10" s="1"/>
  <c r="CS174" i="10" a="1"/>
  <c r="CS174" i="10" s="1"/>
  <c r="BU174" i="10" a="1"/>
  <c r="BU174" i="10" s="1"/>
  <c r="CO175" i="10" a="1"/>
  <c r="CO175" i="10" s="1"/>
  <c r="BQ175" i="10" a="1"/>
  <c r="BQ175" i="10" s="1"/>
  <c r="BE175" i="10" a="1"/>
  <c r="BE175" i="10" s="1"/>
  <c r="AX176" i="10" a="1"/>
  <c r="AX176" i="10" s="1"/>
  <c r="AY176" i="10" a="1"/>
  <c r="AY176" i="10" s="1"/>
  <c r="AZ176" i="10" a="1"/>
  <c r="AZ176" i="10" s="1"/>
  <c r="AW176" i="10" a="1"/>
  <c r="AW176" i="10" s="1"/>
  <c r="CK176" i="10" a="1"/>
  <c r="CK176" i="10" s="1"/>
  <c r="BM176" i="10" a="1"/>
  <c r="BM176" i="10" s="1"/>
  <c r="BA176" i="10" a="1"/>
  <c r="BA176" i="10" s="1"/>
  <c r="CS176" i="10" a="1"/>
  <c r="CS176" i="10" s="1"/>
  <c r="BU176" i="10" a="1"/>
  <c r="BU176" i="10" s="1"/>
  <c r="BI176" i="10" a="1"/>
  <c r="BI176" i="10" s="1"/>
  <c r="CO177" i="10" a="1"/>
  <c r="CO177" i="10" s="1"/>
  <c r="BQ177" i="10" a="1"/>
  <c r="BQ177" i="10" s="1"/>
  <c r="BE177" i="10" a="1"/>
  <c r="BE177" i="10" s="1"/>
  <c r="AY178" i="10" a="1"/>
  <c r="AY178" i="10" s="1"/>
  <c r="AZ178" i="10" a="1"/>
  <c r="AZ178" i="10" s="1"/>
  <c r="AW178" i="10" a="1"/>
  <c r="AW178" i="10" s="1"/>
  <c r="AX178" i="10" a="1"/>
  <c r="AX178" i="10" s="1"/>
  <c r="CK178" i="10" a="1"/>
  <c r="CK178" i="10" s="1"/>
  <c r="BM178" i="10" a="1"/>
  <c r="BM178" i="10" s="1"/>
  <c r="BA178" i="10" a="1"/>
  <c r="BA178" i="10" s="1"/>
  <c r="CS178" i="10" a="1"/>
  <c r="CS178" i="10" s="1"/>
  <c r="BU178" i="10" a="1"/>
  <c r="BU178" i="10" s="1"/>
  <c r="BI178" i="10" a="1"/>
  <c r="BI178" i="10" s="1"/>
  <c r="CO179" i="10" a="1"/>
  <c r="CO179" i="10" s="1"/>
  <c r="BQ179" i="10" a="1"/>
  <c r="BQ179" i="10" s="1"/>
  <c r="BE179" i="10" a="1"/>
  <c r="BE179" i="10" s="1"/>
  <c r="AZ180" i="10" a="1"/>
  <c r="AZ180" i="10" s="1"/>
  <c r="AW180" i="10" a="1"/>
  <c r="AW180" i="10" s="1"/>
  <c r="AX180" i="10" a="1"/>
  <c r="AX180" i="10" s="1"/>
  <c r="AY180" i="10" a="1"/>
  <c r="AY180" i="10" s="1"/>
  <c r="BM180" i="10" a="1"/>
  <c r="BM180" i="10" s="1"/>
  <c r="BA180" i="10" a="1"/>
  <c r="BA180" i="10" s="1"/>
  <c r="CK180" i="10" a="1"/>
  <c r="CK180" i="10" s="1"/>
  <c r="BU180" i="10" a="1"/>
  <c r="BU180" i="10" s="1"/>
  <c r="BI180" i="10" a="1"/>
  <c r="BI180" i="10" s="1"/>
  <c r="CS180" i="10" a="1"/>
  <c r="CS180" i="10" s="1"/>
  <c r="BQ181" i="10" a="1"/>
  <c r="BQ181" i="10" s="1"/>
  <c r="BE181" i="10" a="1"/>
  <c r="BE181" i="10" s="1"/>
  <c r="CO181" i="10" a="1"/>
  <c r="CO181" i="10" s="1"/>
  <c r="AW182" i="10" a="1"/>
  <c r="AW182" i="10" s="1"/>
  <c r="AX182" i="10" a="1"/>
  <c r="AX182" i="10" s="1"/>
  <c r="AY182" i="10" a="1"/>
  <c r="AY182" i="10" s="1"/>
  <c r="AZ182" i="10" a="1"/>
  <c r="AZ182" i="10" s="1"/>
  <c r="BA182" i="10" a="1"/>
  <c r="BA182" i="10" s="1"/>
  <c r="CK182" i="10" a="1"/>
  <c r="CK182" i="10" s="1"/>
  <c r="BM182" i="10" a="1"/>
  <c r="BM182" i="10" s="1"/>
  <c r="BI182" i="10" a="1"/>
  <c r="BI182" i="10" s="1"/>
  <c r="CS182" i="10" a="1"/>
  <c r="CS182" i="10" s="1"/>
  <c r="BU182" i="10" a="1"/>
  <c r="BU182" i="10" s="1"/>
  <c r="CO183" i="10" a="1"/>
  <c r="CO183" i="10" s="1"/>
  <c r="BQ183" i="10" a="1"/>
  <c r="BQ183" i="10" s="1"/>
  <c r="BE183" i="10" a="1"/>
  <c r="BE183" i="10" s="1"/>
  <c r="AX184" i="10" a="1"/>
  <c r="AX184" i="10" s="1"/>
  <c r="AY184" i="10" a="1"/>
  <c r="AY184" i="10" s="1"/>
  <c r="AZ184" i="10" a="1"/>
  <c r="AZ184" i="10" s="1"/>
  <c r="AW184" i="10" a="1"/>
  <c r="AW184" i="10" s="1"/>
  <c r="CK184" i="10" a="1"/>
  <c r="CK184" i="10" s="1"/>
  <c r="BM184" i="10" a="1"/>
  <c r="BM184" i="10" s="1"/>
  <c r="BA184" i="10" a="1"/>
  <c r="BA184" i="10" s="1"/>
  <c r="CS184" i="10" a="1"/>
  <c r="CS184" i="10" s="1"/>
  <c r="BU184" i="10" a="1"/>
  <c r="BU184" i="10" s="1"/>
  <c r="BI184" i="10" a="1"/>
  <c r="BI184" i="10" s="1"/>
  <c r="CO185" i="10" a="1"/>
  <c r="CO185" i="10" s="1"/>
  <c r="BQ185" i="10" a="1"/>
  <c r="BQ185" i="10" s="1"/>
  <c r="BE185" i="10" a="1"/>
  <c r="BE185" i="10" s="1"/>
  <c r="AY186" i="10" a="1"/>
  <c r="AY186" i="10" s="1"/>
  <c r="AZ186" i="10" a="1"/>
  <c r="AZ186" i="10" s="1"/>
  <c r="AW186" i="10" a="1"/>
  <c r="AW186" i="10" s="1"/>
  <c r="AX186" i="10" a="1"/>
  <c r="AX186" i="10" s="1"/>
  <c r="CK186" i="10" a="1"/>
  <c r="CK186" i="10" s="1"/>
  <c r="BM186" i="10" a="1"/>
  <c r="BM186" i="10" s="1"/>
  <c r="BA186" i="10" a="1"/>
  <c r="BA186" i="10" s="1"/>
  <c r="CS186" i="10" a="1"/>
  <c r="CS186" i="10" s="1"/>
  <c r="BU186" i="10" a="1"/>
  <c r="BU186" i="10" s="1"/>
  <c r="BI186" i="10" a="1"/>
  <c r="BI186" i="10" s="1"/>
  <c r="CO187" i="10" a="1"/>
  <c r="CO187" i="10" s="1"/>
  <c r="BQ187" i="10" a="1"/>
  <c r="BQ187" i="10" s="1"/>
  <c r="BE187" i="10" a="1"/>
  <c r="BE187" i="10" s="1"/>
  <c r="BT189" i="10" a="1"/>
  <c r="BT189" i="10" s="1"/>
  <c r="BH189" i="10" a="1"/>
  <c r="BH189" i="10" s="1"/>
  <c r="CR189" i="10" a="1"/>
  <c r="CR189" i="10" s="1"/>
  <c r="BP190" i="10" a="1"/>
  <c r="BP190" i="10" s="1"/>
  <c r="BD190" i="10" a="1"/>
  <c r="BD190" i="10" s="1"/>
  <c r="CN190" i="10" a="1"/>
  <c r="CN190" i="10" s="1"/>
  <c r="BH191" i="10" a="1"/>
  <c r="BH191" i="10" s="1"/>
  <c r="CR191" i="10" a="1"/>
  <c r="CR191" i="10" s="1"/>
  <c r="BT191" i="10" a="1"/>
  <c r="BT191" i="10" s="1"/>
  <c r="CN192" i="10" a="1"/>
  <c r="CN192" i="10" s="1"/>
  <c r="BP192" i="10" a="1"/>
  <c r="BP192" i="10" s="1"/>
  <c r="BD192" i="10" a="1"/>
  <c r="BD192" i="10" s="1"/>
  <c r="CR193" i="10" a="1"/>
  <c r="CR193" i="10" s="1"/>
  <c r="BT193" i="10" a="1"/>
  <c r="BT193" i="10" s="1"/>
  <c r="BH193" i="10" a="1"/>
  <c r="BH193" i="10" s="1"/>
  <c r="CN194" i="10" a="1"/>
  <c r="CN194" i="10" s="1"/>
  <c r="BP194" i="10" a="1"/>
  <c r="BP194" i="10" s="1"/>
  <c r="BD194" i="10" a="1"/>
  <c r="BD194" i="10" s="1"/>
  <c r="CR195" i="10" a="1"/>
  <c r="CR195" i="10" s="1"/>
  <c r="BT195" i="10" a="1"/>
  <c r="BT195" i="10" s="1"/>
  <c r="BH195" i="10" a="1"/>
  <c r="BH195" i="10" s="1"/>
  <c r="CN196" i="10" a="1"/>
  <c r="CN196" i="10" s="1"/>
  <c r="BP196" i="10" a="1"/>
  <c r="BP196" i="10" s="1"/>
  <c r="BD196" i="10" a="1"/>
  <c r="BD196" i="10" s="1"/>
  <c r="BT197" i="10" a="1"/>
  <c r="BT197" i="10" s="1"/>
  <c r="BH197" i="10" a="1"/>
  <c r="BH197" i="10" s="1"/>
  <c r="CR197" i="10" a="1"/>
  <c r="CR197" i="10" s="1"/>
  <c r="BP198" i="10" a="1"/>
  <c r="BP198" i="10" s="1"/>
  <c r="BD198" i="10" a="1"/>
  <c r="BD198" i="10" s="1"/>
  <c r="CN198" i="10" a="1"/>
  <c r="CN198" i="10" s="1"/>
  <c r="BH199" i="10" a="1"/>
  <c r="BH199" i="10" s="1"/>
  <c r="CR199" i="10" a="1"/>
  <c r="CR199" i="10" s="1"/>
  <c r="BT199" i="10" a="1"/>
  <c r="BT199" i="10" s="1"/>
  <c r="CN200" i="10" a="1"/>
  <c r="CN200" i="10" s="1"/>
  <c r="BP200" i="10" a="1"/>
  <c r="BP200" i="10" s="1"/>
  <c r="BD200" i="10" a="1"/>
  <c r="BD200" i="10" s="1"/>
  <c r="CR201" i="10" a="1"/>
  <c r="CR201" i="10" s="1"/>
  <c r="BT201" i="10" a="1"/>
  <c r="BT201" i="10" s="1"/>
  <c r="BH201" i="10" a="1"/>
  <c r="BH201" i="10" s="1"/>
  <c r="CN202" i="10" a="1"/>
  <c r="CN202" i="10" s="1"/>
  <c r="BP202" i="10" a="1"/>
  <c r="BP202" i="10" s="1"/>
  <c r="BD202" i="10" a="1"/>
  <c r="BD202" i="10" s="1"/>
  <c r="CR203" i="10" a="1"/>
  <c r="CR203" i="10" s="1"/>
  <c r="BT203" i="10" a="1"/>
  <c r="BT203" i="10" s="1"/>
  <c r="BH203" i="10" a="1"/>
  <c r="BH203" i="10" s="1"/>
  <c r="CN204" i="10" a="1"/>
  <c r="CN204" i="10" s="1"/>
  <c r="BP204" i="10" a="1"/>
  <c r="BP204" i="10" s="1"/>
  <c r="BD204" i="10" a="1"/>
  <c r="BD204" i="10" s="1"/>
  <c r="BT205" i="10" a="1"/>
  <c r="BT205" i="10" s="1"/>
  <c r="BH205" i="10" a="1"/>
  <c r="BH205" i="10" s="1"/>
  <c r="CR205" i="10" a="1"/>
  <c r="CR205" i="10" s="1"/>
  <c r="BP206" i="10" a="1"/>
  <c r="BP206" i="10" s="1"/>
  <c r="BD206" i="10" a="1"/>
  <c r="BD206" i="10" s="1"/>
  <c r="CN206" i="10" a="1"/>
  <c r="CN206" i="10" s="1"/>
  <c r="BG208" i="10" a="1"/>
  <c r="BG208" i="10" s="1"/>
  <c r="BS208" i="10" a="1"/>
  <c r="BS208" i="10" s="1"/>
  <c r="CQ208" i="10" a="1"/>
  <c r="CQ208" i="10" s="1"/>
  <c r="BO209" i="10" a="1"/>
  <c r="BO209" i="10" s="1"/>
  <c r="BC209" i="10" a="1"/>
  <c r="BC209" i="10" s="1"/>
  <c r="CM209" i="10" a="1"/>
  <c r="CM209" i="10" s="1"/>
  <c r="BW209" i="10" a="1"/>
  <c r="BW209" i="10" s="1"/>
  <c r="BK209" i="10" a="1"/>
  <c r="BK209" i="10" s="1"/>
  <c r="CU209" i="10" a="1"/>
  <c r="CU209" i="10" s="1"/>
  <c r="BG210" i="10" a="1"/>
  <c r="BG210" i="10" s="1"/>
  <c r="CQ210" i="10" a="1"/>
  <c r="CQ210" i="10" s="1"/>
  <c r="BS210" i="10" a="1"/>
  <c r="BS210" i="10" s="1"/>
  <c r="CM211" i="10" a="1"/>
  <c r="CM211" i="10" s="1"/>
  <c r="BO211" i="10" a="1"/>
  <c r="BO211" i="10" s="1"/>
  <c r="BC211" i="10" a="1"/>
  <c r="BC211" i="10" s="1"/>
  <c r="CU211" i="10" a="1"/>
  <c r="CU211" i="10" s="1"/>
  <c r="BW211" i="10" a="1"/>
  <c r="BW211" i="10" s="1"/>
  <c r="BK211" i="10" a="1"/>
  <c r="BK211" i="10" s="1"/>
  <c r="CQ212" i="10" a="1"/>
  <c r="CQ212" i="10" s="1"/>
  <c r="BS212" i="10" a="1"/>
  <c r="BS212" i="10" s="1"/>
  <c r="BG212" i="10" a="1"/>
  <c r="BG212" i="10" s="1"/>
  <c r="CM213" i="10" a="1"/>
  <c r="CM213" i="10" s="1"/>
  <c r="BO213" i="10" a="1"/>
  <c r="BO213" i="10" s="1"/>
  <c r="BC213" i="10" a="1"/>
  <c r="BC213" i="10" s="1"/>
  <c r="CU213" i="10" a="1"/>
  <c r="CU213" i="10" s="1"/>
  <c r="BW213" i="10" a="1"/>
  <c r="BW213" i="10" s="1"/>
  <c r="BK213" i="10" a="1"/>
  <c r="BK213" i="10" s="1"/>
  <c r="CQ214" i="10" a="1"/>
  <c r="CQ214" i="10" s="1"/>
  <c r="BS214" i="10" a="1"/>
  <c r="BS214" i="10" s="1"/>
  <c r="BG214" i="10" a="1"/>
  <c r="BG214" i="10" s="1"/>
  <c r="CM215" i="10" a="1"/>
  <c r="CM215" i="10" s="1"/>
  <c r="BO215" i="10" a="1"/>
  <c r="BO215" i="10" s="1"/>
  <c r="BC215" i="10" a="1"/>
  <c r="BC215" i="10" s="1"/>
  <c r="CU215" i="10" a="1"/>
  <c r="CU215" i="10" s="1"/>
  <c r="BW215" i="10" a="1"/>
  <c r="BW215" i="10" s="1"/>
  <c r="BK215" i="10" a="1"/>
  <c r="BK215" i="10" s="1"/>
  <c r="BS216" i="10" a="1"/>
  <c r="BS216" i="10" s="1"/>
  <c r="BG216" i="10" a="1"/>
  <c r="BG216" i="10" s="1"/>
  <c r="CQ216" i="10" a="1"/>
  <c r="CQ216" i="10" s="1"/>
  <c r="BO217" i="10" a="1"/>
  <c r="BO217" i="10" s="1"/>
  <c r="BC217" i="10" a="1"/>
  <c r="BC217" i="10" s="1"/>
  <c r="CM217" i="10" a="1"/>
  <c r="CM217" i="10" s="1"/>
  <c r="BW217" i="10" a="1"/>
  <c r="BW217" i="10" s="1"/>
  <c r="BK217" i="10" a="1"/>
  <c r="BK217" i="10" s="1"/>
  <c r="CU217" i="10" a="1"/>
  <c r="CU217" i="10" s="1"/>
  <c r="BG218" i="10" a="1"/>
  <c r="BG218" i="10" s="1"/>
  <c r="CQ218" i="10" a="1"/>
  <c r="CQ218" i="10" s="1"/>
  <c r="BS218" i="10" a="1"/>
  <c r="BS218" i="10" s="1"/>
  <c r="CM219" i="10" a="1"/>
  <c r="CM219" i="10" s="1"/>
  <c r="BC219" i="10" a="1"/>
  <c r="BC219" i="10" s="1"/>
  <c r="BO219" i="10" a="1"/>
  <c r="BO219" i="10" s="1"/>
  <c r="CU219" i="10" a="1"/>
  <c r="CU219" i="10" s="1"/>
  <c r="BW219" i="10" a="1"/>
  <c r="BW219" i="10" s="1"/>
  <c r="BK219" i="10" a="1"/>
  <c r="BK219" i="10" s="1"/>
  <c r="CQ220" i="10" a="1"/>
  <c r="CQ220" i="10" s="1"/>
  <c r="BS220" i="10" a="1"/>
  <c r="BS220" i="10" s="1"/>
  <c r="BG220" i="10" a="1"/>
  <c r="BG220" i="10" s="1"/>
  <c r="CM221" i="10" a="1"/>
  <c r="CM221" i="10" s="1"/>
  <c r="BO221" i="10" a="1"/>
  <c r="BO221" i="10" s="1"/>
  <c r="BC221" i="10" a="1"/>
  <c r="BC221" i="10" s="1"/>
  <c r="CU221" i="10" a="1"/>
  <c r="CU221" i="10" s="1"/>
  <c r="BW221" i="10" a="1"/>
  <c r="BW221" i="10" s="1"/>
  <c r="BK221" i="10" a="1"/>
  <c r="BK221" i="10" s="1"/>
  <c r="CQ222" i="10" a="1"/>
  <c r="CQ222" i="10" s="1"/>
  <c r="BS222" i="10" a="1"/>
  <c r="BS222" i="10" s="1"/>
  <c r="BG222" i="10" a="1"/>
  <c r="BG222" i="10" s="1"/>
  <c r="CM223" i="10" a="1"/>
  <c r="CM223" i="10" s="1"/>
  <c r="BO223" i="10" a="1"/>
  <c r="BO223" i="10" s="1"/>
  <c r="BC223" i="10" a="1"/>
  <c r="BC223" i="10" s="1"/>
  <c r="CU223" i="10" a="1"/>
  <c r="CU223" i="10" s="1"/>
  <c r="BW223" i="10" a="1"/>
  <c r="BW223" i="10" s="1"/>
  <c r="BK223" i="10" a="1"/>
  <c r="BK223" i="10" s="1"/>
  <c r="BS224" i="10" a="1"/>
  <c r="BS224" i="10" s="1"/>
  <c r="BG224" i="10" a="1"/>
  <c r="BG224" i="10" s="1"/>
  <c r="CQ224" i="10" a="1"/>
  <c r="CQ224" i="10" s="1"/>
  <c r="BO225" i="10" a="1"/>
  <c r="BO225" i="10" s="1"/>
  <c r="BC225" i="10" a="1"/>
  <c r="BC225" i="10" s="1"/>
  <c r="CM225" i="10" a="1"/>
  <c r="CM225" i="10" s="1"/>
  <c r="BW225" i="10" a="1"/>
  <c r="BW225" i="10" s="1"/>
  <c r="BK225" i="10" a="1"/>
  <c r="BK225" i="10" s="1"/>
  <c r="CU225" i="10" a="1"/>
  <c r="CU225" i="10" s="1"/>
  <c r="CP227" i="10" a="1"/>
  <c r="CP227" i="10" s="1"/>
  <c r="BR227" i="10" a="1"/>
  <c r="BR227" i="10" s="1"/>
  <c r="BF227" i="10" a="1"/>
  <c r="BF227" i="10" s="1"/>
  <c r="CL228" i="10" a="1"/>
  <c r="CL228" i="10" s="1"/>
  <c r="BB228" i="10" a="1"/>
  <c r="BB228" i="10" s="1"/>
  <c r="BN228" i="10" a="1"/>
  <c r="BN228" i="10" s="1"/>
  <c r="CT228" i="10" a="1"/>
  <c r="CT228" i="10" s="1"/>
  <c r="BJ228" i="10" a="1"/>
  <c r="BJ228" i="10" s="1"/>
  <c r="BV228" i="10" a="1"/>
  <c r="BV228" i="10" s="1"/>
  <c r="BR229" i="10" a="1"/>
  <c r="BR229" i="10" s="1"/>
  <c r="CP229" i="10" a="1"/>
  <c r="CP229" i="10" s="1"/>
  <c r="BF229" i="10" a="1"/>
  <c r="BF229" i="10" s="1"/>
  <c r="BN230" i="10" a="1"/>
  <c r="BN230" i="10" s="1"/>
  <c r="BB230" i="10" a="1"/>
  <c r="BB230" i="10" s="1"/>
  <c r="CL230" i="10" a="1"/>
  <c r="CL230" i="10" s="1"/>
  <c r="BV230" i="10" a="1"/>
  <c r="BV230" i="10" s="1"/>
  <c r="BJ230" i="10" a="1"/>
  <c r="BJ230" i="10" s="1"/>
  <c r="CT230" i="10" a="1"/>
  <c r="CT230" i="10" s="1"/>
  <c r="BF231" i="10" a="1"/>
  <c r="BF231" i="10" s="1"/>
  <c r="CP231" i="10" a="1"/>
  <c r="CP231" i="10" s="1"/>
  <c r="BR231" i="10" a="1"/>
  <c r="BR231" i="10" s="1"/>
  <c r="CL232" i="10" a="1"/>
  <c r="CL232" i="10" s="1"/>
  <c r="BN232" i="10" a="1"/>
  <c r="BN232" i="10" s="1"/>
  <c r="BB232" i="10" a="1"/>
  <c r="BB232" i="10" s="1"/>
  <c r="CT232" i="10" a="1"/>
  <c r="CT232" i="10" s="1"/>
  <c r="BJ232" i="10" a="1"/>
  <c r="BJ232" i="10" s="1"/>
  <c r="BV232" i="10" a="1"/>
  <c r="BV232" i="10" s="1"/>
  <c r="CP233" i="10" a="1"/>
  <c r="CP233" i="10" s="1"/>
  <c r="BR233" i="10" a="1"/>
  <c r="BR233" i="10" s="1"/>
  <c r="BF233" i="10" a="1"/>
  <c r="BF233" i="10" s="1"/>
  <c r="CL234" i="10" a="1"/>
  <c r="CL234" i="10" s="1"/>
  <c r="BB234" i="10" a="1"/>
  <c r="BB234" i="10" s="1"/>
  <c r="BN234" i="10" a="1"/>
  <c r="BN234" i="10" s="1"/>
  <c r="CT234" i="10" a="1"/>
  <c r="CT234" i="10" s="1"/>
  <c r="BJ234" i="10" a="1"/>
  <c r="BJ234" i="10" s="1"/>
  <c r="BV234" i="10" a="1"/>
  <c r="BV234" i="10" s="1"/>
  <c r="CP235" i="10" a="1"/>
  <c r="CP235" i="10" s="1"/>
  <c r="BR235" i="10" a="1"/>
  <c r="BR235" i="10" s="1"/>
  <c r="BF235" i="10" a="1"/>
  <c r="BF235" i="10" s="1"/>
  <c r="BN236" i="10" a="1"/>
  <c r="BN236" i="10" s="1"/>
  <c r="BB236" i="10" a="1"/>
  <c r="BB236" i="10" s="1"/>
  <c r="CL236" i="10" a="1"/>
  <c r="CL236" i="10" s="1"/>
  <c r="BV236" i="10" a="1"/>
  <c r="BV236" i="10" s="1"/>
  <c r="BJ236" i="10" a="1"/>
  <c r="BJ236" i="10" s="1"/>
  <c r="CT236" i="10" a="1"/>
  <c r="CT236" i="10" s="1"/>
  <c r="BR237" i="10" a="1"/>
  <c r="BR237" i="10" s="1"/>
  <c r="BF237" i="10" a="1"/>
  <c r="BF237" i="10" s="1"/>
  <c r="CP237" i="10" a="1"/>
  <c r="CP237" i="10" s="1"/>
  <c r="BB238" i="10" a="1"/>
  <c r="BB238" i="10" s="1"/>
  <c r="CL238" i="10" a="1"/>
  <c r="CL238" i="10" s="1"/>
  <c r="BN238" i="10" a="1"/>
  <c r="BN238" i="10" s="1"/>
  <c r="BJ238" i="10" a="1"/>
  <c r="BJ238" i="10" s="1"/>
  <c r="CT238" i="10" a="1"/>
  <c r="CT238" i="10" s="1"/>
  <c r="BV238" i="10" a="1"/>
  <c r="BV238" i="10" s="1"/>
  <c r="CP239" i="10" a="1"/>
  <c r="CP239" i="10" s="1"/>
  <c r="BF239" i="10" a="1"/>
  <c r="BF239" i="10" s="1"/>
  <c r="BR239" i="10" a="1"/>
  <c r="BR239" i="10" s="1"/>
  <c r="BN240" i="10" a="1"/>
  <c r="BN240" i="10" s="1"/>
  <c r="BB240" i="10" a="1"/>
  <c r="BB240" i="10" s="1"/>
  <c r="CL240" i="10" a="1"/>
  <c r="CL240" i="10" s="1"/>
  <c r="BV240" i="10" a="1"/>
  <c r="BV240" i="10" s="1"/>
  <c r="CT240" i="10" a="1"/>
  <c r="CT240" i="10" s="1"/>
  <c r="BJ240" i="10" a="1"/>
  <c r="BJ240" i="10" s="1"/>
  <c r="CP241" i="10" a="1"/>
  <c r="CP241" i="10" s="1"/>
  <c r="BR241" i="10" a="1"/>
  <c r="BR241" i="10" s="1"/>
  <c r="BF241" i="10" a="1"/>
  <c r="BF241" i="10" s="1"/>
  <c r="CL242" i="10" a="1"/>
  <c r="CL242" i="10" s="1"/>
  <c r="BB242" i="10" a="1"/>
  <c r="BB242" i="10" s="1"/>
  <c r="BN242" i="10" a="1"/>
  <c r="BN242" i="10" s="1"/>
  <c r="CT242" i="10" a="1"/>
  <c r="CT242" i="10" s="1"/>
  <c r="BJ242" i="10" a="1"/>
  <c r="BJ242" i="10" s="1"/>
  <c r="BV242" i="10" a="1"/>
  <c r="BV242" i="10" s="1"/>
  <c r="CP243" i="10" a="1"/>
  <c r="CP243" i="10" s="1"/>
  <c r="BR243" i="10" a="1"/>
  <c r="BR243" i="10" s="1"/>
  <c r="BF243" i="10" a="1"/>
  <c r="BF243" i="10" s="1"/>
  <c r="BN244" i="10" a="1"/>
  <c r="BN244" i="10" s="1"/>
  <c r="BB244" i="10" a="1"/>
  <c r="BB244" i="10" s="1"/>
  <c r="CL244" i="10" a="1"/>
  <c r="CL244" i="10" s="1"/>
  <c r="BV244" i="10" a="1"/>
  <c r="BV244" i="10" s="1"/>
  <c r="BJ244" i="10" a="1"/>
  <c r="BJ244" i="10" s="1"/>
  <c r="CT244" i="10" a="1"/>
  <c r="CT244" i="10" s="1"/>
  <c r="CO246" i="10" a="1"/>
  <c r="CO246" i="10" s="1"/>
  <c r="BQ246" i="10" a="1"/>
  <c r="BQ246" i="10" s="1"/>
  <c r="BE246" i="10" a="1"/>
  <c r="BE246" i="10" s="1"/>
  <c r="AY247" i="10" a="1"/>
  <c r="AY247" i="10" s="1"/>
  <c r="AW247" i="10" a="1"/>
  <c r="AW247" i="10" s="1"/>
  <c r="AX247" i="10" a="1"/>
  <c r="AX247" i="10" s="1"/>
  <c r="AZ247" i="10" a="1"/>
  <c r="AZ247" i="10" s="1"/>
  <c r="CK247" i="10" a="1"/>
  <c r="CK247" i="10" s="1"/>
  <c r="BM247" i="10" a="1"/>
  <c r="BM247" i="10" s="1"/>
  <c r="BA247" i="10" a="1"/>
  <c r="BA247" i="10" s="1"/>
  <c r="CS247" i="10" a="1"/>
  <c r="CS247" i="10" s="1"/>
  <c r="BU247" i="10" a="1"/>
  <c r="BU247" i="10" s="1"/>
  <c r="BI247" i="10" a="1"/>
  <c r="BI247" i="10" s="1"/>
  <c r="CO248" i="10" a="1"/>
  <c r="CO248" i="10" s="1"/>
  <c r="BE248" i="10" a="1"/>
  <c r="BE248" i="10" s="1"/>
  <c r="BQ248" i="10" a="1"/>
  <c r="BQ248" i="10" s="1"/>
  <c r="AZ249" i="10" a="1"/>
  <c r="AZ249" i="10" s="1"/>
  <c r="AX249" i="10" a="1"/>
  <c r="AX249" i="10" s="1"/>
  <c r="AW249" i="10" a="1"/>
  <c r="AW249" i="10" s="1"/>
  <c r="AY249" i="10" a="1"/>
  <c r="AY249" i="10" s="1"/>
  <c r="CK249" i="10" a="1"/>
  <c r="CK249" i="10" s="1"/>
  <c r="BM249" i="10" a="1"/>
  <c r="BM249" i="10" s="1"/>
  <c r="BA249" i="10" a="1"/>
  <c r="BA249" i="10" s="1"/>
  <c r="CS249" i="10" a="1"/>
  <c r="CS249" i="10" s="1"/>
  <c r="BU249" i="10" a="1"/>
  <c r="BU249" i="10" s="1"/>
  <c r="BI249" i="10" a="1"/>
  <c r="BI249" i="10" s="1"/>
  <c r="BQ250" i="10" a="1"/>
  <c r="BQ250" i="10" s="1"/>
  <c r="BE250" i="10" a="1"/>
  <c r="BE250" i="10" s="1"/>
  <c r="CO250" i="10" a="1"/>
  <c r="CO250" i="10" s="1"/>
  <c r="AW251" i="10" a="1"/>
  <c r="AW251" i="10" s="1"/>
  <c r="AY251" i="10" a="1"/>
  <c r="AY251" i="10" s="1"/>
  <c r="AZ251" i="10" a="1"/>
  <c r="AZ251" i="10" s="1"/>
  <c r="AX251" i="10" a="1"/>
  <c r="AX251" i="10" s="1"/>
  <c r="BM251" i="10" a="1"/>
  <c r="BM251" i="10" s="1"/>
  <c r="BA251" i="10" a="1"/>
  <c r="BA251" i="10" s="1"/>
  <c r="CK251" i="10" a="1"/>
  <c r="CK251" i="10" s="1"/>
  <c r="BI251" i="10" a="1"/>
  <c r="BI251" i="10" s="1"/>
  <c r="CS251" i="10" a="1"/>
  <c r="CS251" i="10" s="1"/>
  <c r="BU251" i="10" a="1"/>
  <c r="BU251" i="10" s="1"/>
  <c r="CO252" i="10" a="1"/>
  <c r="CO252" i="10" s="1"/>
  <c r="BQ252" i="10" a="1"/>
  <c r="BQ252" i="10" s="1"/>
  <c r="BE252" i="10" a="1"/>
  <c r="BE252" i="10" s="1"/>
  <c r="AX253" i="10" a="1"/>
  <c r="AX253" i="10" s="1"/>
  <c r="AW253" i="10" a="1"/>
  <c r="AW253" i="10" s="1"/>
  <c r="AY253" i="10" a="1"/>
  <c r="AY253" i="10" s="1"/>
  <c r="AZ253" i="10" a="1"/>
  <c r="AZ253" i="10" s="1"/>
  <c r="CK253" i="10" a="1"/>
  <c r="CK253" i="10" s="1"/>
  <c r="BM253" i="10" a="1"/>
  <c r="BM253" i="10" s="1"/>
  <c r="BA253" i="10" a="1"/>
  <c r="BA253" i="10" s="1"/>
  <c r="BU253" i="10" a="1"/>
  <c r="BU253" i="10" s="1"/>
  <c r="BI253" i="10" a="1"/>
  <c r="BI253" i="10" s="1"/>
  <c r="CS253" i="10" a="1"/>
  <c r="CS253" i="10" s="1"/>
  <c r="BE254" i="10" a="1"/>
  <c r="BE254" i="10" s="1"/>
  <c r="CO254" i="10" a="1"/>
  <c r="CO254" i="10" s="1"/>
  <c r="BQ254" i="10" a="1"/>
  <c r="BQ254" i="10" s="1"/>
  <c r="AZ255" i="10" a="1"/>
  <c r="AZ255" i="10" s="1"/>
  <c r="AW255" i="10" a="1"/>
  <c r="AW255" i="10" s="1"/>
  <c r="AX255" i="10" a="1"/>
  <c r="AX255" i="10" s="1"/>
  <c r="AY255" i="10" a="1"/>
  <c r="AY255" i="10" s="1"/>
  <c r="CK255" i="10" a="1"/>
  <c r="CK255" i="10" s="1"/>
  <c r="BM255" i="10" a="1"/>
  <c r="BM255" i="10" s="1"/>
  <c r="BA255" i="10" a="1"/>
  <c r="BA255" i="10" s="1"/>
  <c r="CS255" i="10" a="1"/>
  <c r="CS255" i="10" s="1"/>
  <c r="BU255" i="10" a="1"/>
  <c r="BU255" i="10" s="1"/>
  <c r="BI255" i="10" a="1"/>
  <c r="BI255" i="10" s="1"/>
  <c r="BQ256" i="10" a="1"/>
  <c r="BQ256" i="10" s="1"/>
  <c r="BE256" i="10" a="1"/>
  <c r="BE256" i="10" s="1"/>
  <c r="CO256" i="10" a="1"/>
  <c r="CO256" i="10" s="1"/>
  <c r="AW257" i="10" a="1"/>
  <c r="AW257" i="10" s="1"/>
  <c r="AX257" i="10" a="1"/>
  <c r="AX257" i="10" s="1"/>
  <c r="AY257" i="10" a="1"/>
  <c r="AY257" i="10" s="1"/>
  <c r="AZ257" i="10" a="1"/>
  <c r="AZ257" i="10" s="1"/>
  <c r="BM257" i="10" a="1"/>
  <c r="BM257" i="10" s="1"/>
  <c r="BA257" i="10" a="1"/>
  <c r="BA257" i="10" s="1"/>
  <c r="CK257" i="10" a="1"/>
  <c r="CK257" i="10" s="1"/>
  <c r="BU257" i="10" a="1"/>
  <c r="BU257" i="10" s="1"/>
  <c r="BI257" i="10" a="1"/>
  <c r="BI257" i="10" s="1"/>
  <c r="CS257" i="10" a="1"/>
  <c r="CS257" i="10" s="1"/>
  <c r="BE258" i="10" a="1"/>
  <c r="BE258" i="10" s="1"/>
  <c r="CO258" i="10" a="1"/>
  <c r="CO258" i="10" s="1"/>
  <c r="BQ258" i="10" a="1"/>
  <c r="BQ258" i="10" s="1"/>
  <c r="AX259" i="10" a="1"/>
  <c r="AX259" i="10" s="1"/>
  <c r="AY259" i="10" a="1"/>
  <c r="AY259" i="10" s="1"/>
  <c r="AZ259" i="10" a="1"/>
  <c r="AZ259" i="10" s="1"/>
  <c r="AW259" i="10" a="1"/>
  <c r="AW259" i="10" s="1"/>
  <c r="CK259" i="10" a="1"/>
  <c r="CK259" i="10" s="1"/>
  <c r="BM259" i="10" a="1"/>
  <c r="BM259" i="10" s="1"/>
  <c r="BA259" i="10" a="1"/>
  <c r="BA259" i="10" s="1"/>
  <c r="CS259" i="10" a="1"/>
  <c r="CS259" i="10" s="1"/>
  <c r="BU259" i="10" a="1"/>
  <c r="BU259" i="10" s="1"/>
  <c r="BI259" i="10" a="1"/>
  <c r="BI259" i="10" s="1"/>
  <c r="CO260" i="10" a="1"/>
  <c r="CO260" i="10" s="1"/>
  <c r="BQ260" i="10" a="1"/>
  <c r="BQ260" i="10" s="1"/>
  <c r="BE260" i="10" a="1"/>
  <c r="BE260" i="10" s="1"/>
  <c r="AY261" i="10" a="1"/>
  <c r="AY261" i="10" s="1"/>
  <c r="AZ261" i="10" a="1"/>
  <c r="AZ261" i="10" s="1"/>
  <c r="AW261" i="10" a="1"/>
  <c r="AW261" i="10" s="1"/>
  <c r="AX261" i="10" a="1"/>
  <c r="AX261" i="10" s="1"/>
  <c r="CK261" i="10" a="1"/>
  <c r="CK261" i="10" s="1"/>
  <c r="BM261" i="10" a="1"/>
  <c r="BM261" i="10" s="1"/>
  <c r="BA261" i="10" a="1"/>
  <c r="BA261" i="10" s="1"/>
  <c r="CS261" i="10" a="1"/>
  <c r="CS261" i="10" s="1"/>
  <c r="BU261" i="10" a="1"/>
  <c r="BU261" i="10" s="1"/>
  <c r="BI261" i="10" a="1"/>
  <c r="BI261" i="10" s="1"/>
  <c r="CO262" i="10" a="1"/>
  <c r="CO262" i="10" s="1"/>
  <c r="BQ262" i="10" a="1"/>
  <c r="BQ262" i="10" s="1"/>
  <c r="BE262" i="10" a="1"/>
  <c r="BE262" i="10" s="1"/>
  <c r="AY263" i="10" a="1"/>
  <c r="AY263" i="10" s="1"/>
  <c r="AZ263" i="10" a="1"/>
  <c r="AZ263" i="10" s="1"/>
  <c r="AW263" i="10" a="1"/>
  <c r="AW263" i="10" s="1"/>
  <c r="AX263" i="10" a="1"/>
  <c r="AX263" i="10" s="1"/>
  <c r="CK263" i="10" a="1"/>
  <c r="CK263" i="10" s="1"/>
  <c r="BM263" i="10" a="1"/>
  <c r="BM263" i="10" s="1"/>
  <c r="BA263" i="10" a="1"/>
  <c r="BA263" i="10" s="1"/>
  <c r="CS263" i="10" a="1"/>
  <c r="CS263" i="10" s="1"/>
  <c r="BU263" i="10" a="1"/>
  <c r="BU263" i="10" s="1"/>
  <c r="BI263" i="10" a="1"/>
  <c r="BI263" i="10" s="1"/>
  <c r="BP265" i="10" a="1"/>
  <c r="BP265" i="10" s="1"/>
  <c r="BD265" i="10" a="1"/>
  <c r="BD265" i="10" s="1"/>
  <c r="CN265" i="10" a="1"/>
  <c r="CN265" i="10" s="1"/>
  <c r="BH266" i="10" a="1"/>
  <c r="BH266" i="10" s="1"/>
  <c r="CR266" i="10" a="1"/>
  <c r="CR266" i="10" s="1"/>
  <c r="BT266" i="10" a="1"/>
  <c r="BT266" i="10" s="1"/>
  <c r="CN267" i="10" a="1"/>
  <c r="CN267" i="10" s="1"/>
  <c r="BP267" i="10" a="1"/>
  <c r="BP267" i="10" s="1"/>
  <c r="BD267" i="10" a="1"/>
  <c r="BD267" i="10" s="1"/>
  <c r="CR268" i="10" a="1"/>
  <c r="CR268" i="10" s="1"/>
  <c r="BT268" i="10" a="1"/>
  <c r="BT268" i="10" s="1"/>
  <c r="BH268" i="10" a="1"/>
  <c r="BH268" i="10" s="1"/>
  <c r="CN269" i="10" a="1"/>
  <c r="CN269" i="10" s="1"/>
  <c r="BP269" i="10" a="1"/>
  <c r="BP269" i="10" s="1"/>
  <c r="BD269" i="10" a="1"/>
  <c r="BD269" i="10" s="1"/>
  <c r="CR270" i="10" a="1"/>
  <c r="CR270" i="10" s="1"/>
  <c r="BT270" i="10" a="1"/>
  <c r="BT270" i="10" s="1"/>
  <c r="BH270" i="10" a="1"/>
  <c r="BH270" i="10" s="1"/>
  <c r="CN271" i="10" a="1"/>
  <c r="CN271" i="10" s="1"/>
  <c r="BP271" i="10" a="1"/>
  <c r="BP271" i="10" s="1"/>
  <c r="BD271" i="10" a="1"/>
  <c r="BD271" i="10" s="1"/>
  <c r="BT272" i="10" a="1"/>
  <c r="BT272" i="10" s="1"/>
  <c r="BH272" i="10" a="1"/>
  <c r="BH272" i="10" s="1"/>
  <c r="CR272" i="10" a="1"/>
  <c r="CR272" i="10" s="1"/>
  <c r="BP273" i="10" a="1"/>
  <c r="BP273" i="10" s="1"/>
  <c r="BD273" i="10" a="1"/>
  <c r="BD273" i="10" s="1"/>
  <c r="CN273" i="10" a="1"/>
  <c r="CN273" i="10" s="1"/>
  <c r="BH274" i="10" a="1"/>
  <c r="BH274" i="10" s="1"/>
  <c r="CR274" i="10" a="1"/>
  <c r="CR274" i="10" s="1"/>
  <c r="BT274" i="10" a="1"/>
  <c r="BT274" i="10" s="1"/>
  <c r="CN275" i="10" a="1"/>
  <c r="CN275" i="10" s="1"/>
  <c r="BP275" i="10" a="1"/>
  <c r="BP275" i="10" s="1"/>
  <c r="BD275" i="10" a="1"/>
  <c r="BD275" i="10" s="1"/>
  <c r="CR276" i="10" a="1"/>
  <c r="CR276" i="10" s="1"/>
  <c r="BT276" i="10" a="1"/>
  <c r="BT276" i="10" s="1"/>
  <c r="BH276" i="10" a="1"/>
  <c r="BH276" i="10" s="1"/>
  <c r="CN277" i="10" a="1"/>
  <c r="CN277" i="10" s="1"/>
  <c r="BP277" i="10" a="1"/>
  <c r="BP277" i="10" s="1"/>
  <c r="BD277" i="10" a="1"/>
  <c r="BD277" i="10" s="1"/>
  <c r="BT278" i="10" a="1"/>
  <c r="BT278" i="10" s="1"/>
  <c r="BH278" i="10" a="1"/>
  <c r="BH278" i="10" s="1"/>
  <c r="CR278" i="10" a="1"/>
  <c r="CR278" i="10" s="1"/>
  <c r="BP279" i="10" a="1"/>
  <c r="BP279" i="10" s="1"/>
  <c r="BD279" i="10" a="1"/>
  <c r="BD279" i="10" s="1"/>
  <c r="CN279" i="10" a="1"/>
  <c r="CN279" i="10" s="1"/>
  <c r="BH280" i="10" a="1"/>
  <c r="BH280" i="10" s="1"/>
  <c r="CR280" i="10" a="1"/>
  <c r="CR280" i="10" s="1"/>
  <c r="BT280" i="10" a="1"/>
  <c r="BT280" i="10" s="1"/>
  <c r="CN281" i="10" a="1"/>
  <c r="CN281" i="10" s="1"/>
  <c r="BP281" i="10" a="1"/>
  <c r="BP281" i="10" s="1"/>
  <c r="BD281" i="10" a="1"/>
  <c r="BD281" i="10" s="1"/>
  <c r="CR282" i="10" a="1"/>
  <c r="CR282" i="10" s="1"/>
  <c r="BT282" i="10" a="1"/>
  <c r="BT282" i="10" s="1"/>
  <c r="BH282" i="10" a="1"/>
  <c r="BH282" i="10" s="1"/>
  <c r="CL135" i="10" a="1"/>
  <c r="CL135" i="10" s="1"/>
  <c r="BB135" i="10" a="1"/>
  <c r="BB135" i="10" s="1"/>
  <c r="BN135" i="10" a="1"/>
  <c r="BN135" i="10" s="1"/>
  <c r="CL145" i="10" a="1"/>
  <c r="CL145" i="10" s="1"/>
  <c r="BN145" i="10" a="1"/>
  <c r="BN145" i="10" s="1"/>
  <c r="BB145" i="10" a="1"/>
  <c r="BB145" i="10" s="1"/>
  <c r="AY152" i="10" a="1"/>
  <c r="AY152" i="10" s="1"/>
  <c r="AZ152" i="10" a="1"/>
  <c r="AZ152" i="10" s="1"/>
  <c r="AW152" i="10" a="1"/>
  <c r="AW152" i="10" s="1"/>
  <c r="AX152" i="10" a="1"/>
  <c r="AX152" i="10" s="1"/>
  <c r="AW156" i="10" a="1"/>
  <c r="AW156" i="10" s="1"/>
  <c r="AX156" i="10" a="1"/>
  <c r="AX156" i="10" s="1"/>
  <c r="AY156" i="10" a="1"/>
  <c r="AY156" i="10" s="1"/>
  <c r="AZ156" i="10" a="1"/>
  <c r="AZ156" i="10" s="1"/>
  <c r="AX166" i="10" a="1"/>
  <c r="AX166" i="10" s="1"/>
  <c r="AZ166" i="10" a="1"/>
  <c r="AZ166" i="10" s="1"/>
  <c r="AW166" i="10" a="1"/>
  <c r="AW166" i="10" s="1"/>
  <c r="AY166" i="10" a="1"/>
  <c r="AY166" i="10" s="1"/>
  <c r="CK168" i="10" a="1"/>
  <c r="CK168" i="10" s="1"/>
  <c r="BM168" i="10" a="1"/>
  <c r="BM168" i="10" s="1"/>
  <c r="BA168" i="10" a="1"/>
  <c r="BA168" i="10" s="1"/>
  <c r="BP178" i="10" a="1"/>
  <c r="BP178" i="10" s="1"/>
  <c r="BD178" i="10" a="1"/>
  <c r="BD178" i="10" s="1"/>
  <c r="CN178" i="10" a="1"/>
  <c r="CN178" i="10" s="1"/>
  <c r="CR181" i="10" a="1"/>
  <c r="CR181" i="10" s="1"/>
  <c r="BH181" i="10" a="1"/>
  <c r="BH181" i="10" s="1"/>
  <c r="BT181" i="10" a="1"/>
  <c r="BT181" i="10" s="1"/>
  <c r="CQ202" i="10" a="1"/>
  <c r="CQ202" i="10" s="1"/>
  <c r="BS202" i="10" a="1"/>
  <c r="BS202" i="10" s="1"/>
  <c r="BG202" i="10" a="1"/>
  <c r="BG202" i="10" s="1"/>
  <c r="BC205" i="10" a="1"/>
  <c r="BC205" i="10" s="1"/>
  <c r="CM205" i="10" a="1"/>
  <c r="CM205" i="10" s="1"/>
  <c r="BO205" i="10" a="1"/>
  <c r="BO205" i="10" s="1"/>
  <c r="BJ208" i="10" a="1"/>
  <c r="BJ208" i="10" s="1"/>
  <c r="BV208" i="10" a="1"/>
  <c r="BV208" i="10" s="1"/>
  <c r="CT208" i="10" a="1"/>
  <c r="CT208" i="10" s="1"/>
  <c r="BV222" i="10" a="1"/>
  <c r="BV222" i="10" s="1"/>
  <c r="BJ222" i="10" a="1"/>
  <c r="BJ222" i="10" s="1"/>
  <c r="CT222" i="10" a="1"/>
  <c r="CT222" i="10" s="1"/>
  <c r="BJ224" i="10" a="1"/>
  <c r="BJ224" i="10" s="1"/>
  <c r="CT224" i="10" a="1"/>
  <c r="CT224" i="10" s="1"/>
  <c r="BV224" i="10" a="1"/>
  <c r="BV224" i="10" s="1"/>
  <c r="CS227" i="10" a="1"/>
  <c r="CS227" i="10" s="1"/>
  <c r="BU227" i="10" a="1"/>
  <c r="BU227" i="10" s="1"/>
  <c r="BI227" i="10" a="1"/>
  <c r="BI227" i="10" s="1"/>
  <c r="BI229" i="10" a="1"/>
  <c r="BI229" i="10" s="1"/>
  <c r="BU229" i="10" a="1"/>
  <c r="BU229" i="10" s="1"/>
  <c r="CS229" i="10" a="1"/>
  <c r="CS229" i="10" s="1"/>
  <c r="BQ238" i="10" a="1"/>
  <c r="BQ238" i="10" s="1"/>
  <c r="CO238" i="10" a="1"/>
  <c r="CO238" i="10" s="1"/>
  <c r="BE238" i="10" a="1"/>
  <c r="BE238" i="10" s="1"/>
  <c r="BP132" i="10" a="1"/>
  <c r="BP132" i="10" s="1"/>
  <c r="BD132" i="10" a="1"/>
  <c r="BD132" i="10" s="1"/>
  <c r="CN132" i="10" a="1"/>
  <c r="CN132" i="10" s="1"/>
  <c r="CR133" i="10" a="1"/>
  <c r="CR133" i="10" s="1"/>
  <c r="BH133" i="10" a="1"/>
  <c r="BH133" i="10" s="1"/>
  <c r="BT133" i="10" a="1"/>
  <c r="BT133" i="10" s="1"/>
  <c r="CN134" i="10" a="1"/>
  <c r="CN134" i="10" s="1"/>
  <c r="BP134" i="10" a="1"/>
  <c r="BP134" i="10" s="1"/>
  <c r="BD134" i="10" a="1"/>
  <c r="BD134" i="10" s="1"/>
  <c r="CR135" i="10" a="1"/>
  <c r="CR135" i="10" s="1"/>
  <c r="BT135" i="10" a="1"/>
  <c r="BT135" i="10" s="1"/>
  <c r="BH135" i="10" a="1"/>
  <c r="BH135" i="10" s="1"/>
  <c r="BP136" i="10" a="1"/>
  <c r="BP136" i="10" s="1"/>
  <c r="BD136" i="10" a="1"/>
  <c r="BD136" i="10" s="1"/>
  <c r="CN136" i="10" a="1"/>
  <c r="CN136" i="10" s="1"/>
  <c r="BT137" i="10" a="1"/>
  <c r="BT137" i="10" s="1"/>
  <c r="BH137" i="10" a="1"/>
  <c r="BH137" i="10" s="1"/>
  <c r="CR137" i="10" a="1"/>
  <c r="CR137" i="10" s="1"/>
  <c r="BD138" i="10" a="1"/>
  <c r="BD138" i="10" s="1"/>
  <c r="CN138" i="10" a="1"/>
  <c r="CN138" i="10" s="1"/>
  <c r="BP138" i="10" a="1"/>
  <c r="BP138" i="10" s="1"/>
  <c r="CR139" i="10" a="1"/>
  <c r="CR139" i="10" s="1"/>
  <c r="BH139" i="10" a="1"/>
  <c r="BH139" i="10" s="1"/>
  <c r="BT139" i="10" a="1"/>
  <c r="BT139" i="10" s="1"/>
  <c r="CN140" i="10" a="1"/>
  <c r="CN140" i="10" s="1"/>
  <c r="BP140" i="10" a="1"/>
  <c r="BP140" i="10" s="1"/>
  <c r="BD140" i="10" a="1"/>
  <c r="BD140" i="10" s="1"/>
  <c r="CR141" i="10" a="1"/>
  <c r="CR141" i="10" s="1"/>
  <c r="BH141" i="10" a="1"/>
  <c r="BH141" i="10" s="1"/>
  <c r="BT141" i="10" a="1"/>
  <c r="BT141" i="10" s="1"/>
  <c r="CN142" i="10" a="1"/>
  <c r="CN142" i="10" s="1"/>
  <c r="BP142" i="10" a="1"/>
  <c r="BP142" i="10" s="1"/>
  <c r="BD142" i="10" a="1"/>
  <c r="BD142" i="10" s="1"/>
  <c r="CR143" i="10" a="1"/>
  <c r="CR143" i="10" s="1"/>
  <c r="BT143" i="10" a="1"/>
  <c r="BT143" i="10" s="1"/>
  <c r="BH143" i="10" a="1"/>
  <c r="BH143" i="10" s="1"/>
  <c r="BP144" i="10" a="1"/>
  <c r="BP144" i="10" s="1"/>
  <c r="BD144" i="10" a="1"/>
  <c r="BD144" i="10" s="1"/>
  <c r="CN144" i="10" a="1"/>
  <c r="CN144" i="10" s="1"/>
  <c r="BT145" i="10" a="1"/>
  <c r="BT145" i="10" s="1"/>
  <c r="CR145" i="10" a="1"/>
  <c r="CR145" i="10" s="1"/>
  <c r="BH145" i="10" a="1"/>
  <c r="BH145" i="10" s="1"/>
  <c r="BD146" i="10" a="1"/>
  <c r="BD146" i="10" s="1"/>
  <c r="BP146" i="10" a="1"/>
  <c r="BP146" i="10" s="1"/>
  <c r="CN146" i="10" a="1"/>
  <c r="CN146" i="10" s="1"/>
  <c r="BT147" i="10" a="1"/>
  <c r="BT147" i="10" s="1"/>
  <c r="BH147" i="10" a="1"/>
  <c r="BH147" i="10" s="1"/>
  <c r="CR147" i="10" a="1"/>
  <c r="CR147" i="10" s="1"/>
  <c r="CN148" i="10" a="1"/>
  <c r="CN148" i="10" s="1"/>
  <c r="BD148" i="10" a="1"/>
  <c r="BD148" i="10" s="1"/>
  <c r="BP148" i="10" a="1"/>
  <c r="BP148" i="10" s="1"/>
  <c r="CR149" i="10" a="1"/>
  <c r="CR149" i="10" s="1"/>
  <c r="BT149" i="10" a="1"/>
  <c r="BT149" i="10" s="1"/>
  <c r="BH149" i="10" a="1"/>
  <c r="BH149" i="10" s="1"/>
  <c r="BO151" i="10" a="1"/>
  <c r="BO151" i="10" s="1"/>
  <c r="BC151" i="10" a="1"/>
  <c r="BC151" i="10" s="1"/>
  <c r="CM151" i="10" a="1"/>
  <c r="CM151" i="10" s="1"/>
  <c r="BW151" i="10" a="1"/>
  <c r="BW151" i="10" s="1"/>
  <c r="BK151" i="10" a="1"/>
  <c r="BK151" i="10" s="1"/>
  <c r="CU151" i="10" a="1"/>
  <c r="CU151" i="10" s="1"/>
  <c r="BS152" i="10" a="1"/>
  <c r="BS152" i="10" s="1"/>
  <c r="BG152" i="10" a="1"/>
  <c r="BG152" i="10" s="1"/>
  <c r="CQ152" i="10" a="1"/>
  <c r="CQ152" i="10" s="1"/>
  <c r="BC153" i="10" a="1"/>
  <c r="BC153" i="10" s="1"/>
  <c r="CM153" i="10" a="1"/>
  <c r="CM153" i="10" s="1"/>
  <c r="BO153" i="10" a="1"/>
  <c r="BO153" i="10" s="1"/>
  <c r="BK153" i="10" a="1"/>
  <c r="BK153" i="10" s="1"/>
  <c r="CU153" i="10" a="1"/>
  <c r="CU153" i="10" s="1"/>
  <c r="BW153" i="10" a="1"/>
  <c r="BW153" i="10" s="1"/>
  <c r="CQ154" i="10" a="1"/>
  <c r="CQ154" i="10" s="1"/>
  <c r="BS154" i="10" a="1"/>
  <c r="BS154" i="10" s="1"/>
  <c r="BG154" i="10" a="1"/>
  <c r="BG154" i="10" s="1"/>
  <c r="CM155" i="10" a="1"/>
  <c r="CM155" i="10" s="1"/>
  <c r="BO155" i="10" a="1"/>
  <c r="BO155" i="10" s="1"/>
  <c r="BC155" i="10" a="1"/>
  <c r="BC155" i="10" s="1"/>
  <c r="CU155" i="10" a="1"/>
  <c r="CU155" i="10" s="1"/>
  <c r="BW155" i="10" a="1"/>
  <c r="BW155" i="10" s="1"/>
  <c r="BK155" i="10" a="1"/>
  <c r="BK155" i="10" s="1"/>
  <c r="CQ156" i="10" a="1"/>
  <c r="CQ156" i="10" s="1"/>
  <c r="BS156" i="10" a="1"/>
  <c r="BS156" i="10" s="1"/>
  <c r="BG156" i="10" a="1"/>
  <c r="BG156" i="10" s="1"/>
  <c r="CM157" i="10" a="1"/>
  <c r="CM157" i="10" s="1"/>
  <c r="BO157" i="10" a="1"/>
  <c r="BO157" i="10" s="1"/>
  <c r="BC157" i="10" a="1"/>
  <c r="BC157" i="10" s="1"/>
  <c r="CU157" i="10" a="1"/>
  <c r="CU157" i="10" s="1"/>
  <c r="BW157" i="10" a="1"/>
  <c r="BW157" i="10" s="1"/>
  <c r="BK157" i="10" a="1"/>
  <c r="BK157" i="10" s="1"/>
  <c r="BS158" i="10" a="1"/>
  <c r="BS158" i="10" s="1"/>
  <c r="BG158" i="10" a="1"/>
  <c r="BG158" i="10" s="1"/>
  <c r="CQ158" i="10" a="1"/>
  <c r="CQ158" i="10" s="1"/>
  <c r="BO159" i="10" a="1"/>
  <c r="BO159" i="10" s="1"/>
  <c r="BC159" i="10" a="1"/>
  <c r="BC159" i="10" s="1"/>
  <c r="CM159" i="10" a="1"/>
  <c r="CM159" i="10" s="1"/>
  <c r="BW159" i="10" a="1"/>
  <c r="BW159" i="10" s="1"/>
  <c r="BK159" i="10" a="1"/>
  <c r="BK159" i="10" s="1"/>
  <c r="CU159" i="10" a="1"/>
  <c r="CU159" i="10" s="1"/>
  <c r="BG160" i="10" a="1"/>
  <c r="BG160" i="10" s="1"/>
  <c r="BS160" i="10" a="1"/>
  <c r="BS160" i="10" s="1"/>
  <c r="CQ160" i="10" a="1"/>
  <c r="CQ160" i="10" s="1"/>
  <c r="CM161" i="10" a="1"/>
  <c r="CM161" i="10" s="1"/>
  <c r="BC161" i="10" a="1"/>
  <c r="BC161" i="10" s="1"/>
  <c r="BO161" i="10" a="1"/>
  <c r="BO161" i="10" s="1"/>
  <c r="CU161" i="10" a="1"/>
  <c r="CU161" i="10" s="1"/>
  <c r="BK161" i="10" a="1"/>
  <c r="BK161" i="10" s="1"/>
  <c r="BW161" i="10" a="1"/>
  <c r="BW161" i="10" s="1"/>
  <c r="CQ162" i="10" a="1"/>
  <c r="CQ162" i="10" s="1"/>
  <c r="BG162" i="10" a="1"/>
  <c r="BG162" i="10" s="1"/>
  <c r="BS162" i="10" a="1"/>
  <c r="BS162" i="10" s="1"/>
  <c r="CM163" i="10" a="1"/>
  <c r="CM163" i="10" s="1"/>
  <c r="BO163" i="10" a="1"/>
  <c r="BO163" i="10" s="1"/>
  <c r="BC163" i="10" a="1"/>
  <c r="BC163" i="10" s="1"/>
  <c r="CU163" i="10" a="1"/>
  <c r="CU163" i="10" s="1"/>
  <c r="BW163" i="10" a="1"/>
  <c r="BW163" i="10" s="1"/>
  <c r="BK163" i="10" a="1"/>
  <c r="BK163" i="10" s="1"/>
  <c r="CQ164" i="10" a="1"/>
  <c r="CQ164" i="10" s="1"/>
  <c r="BS164" i="10" a="1"/>
  <c r="BS164" i="10" s="1"/>
  <c r="BG164" i="10" a="1"/>
  <c r="BG164" i="10" s="1"/>
  <c r="CM165" i="10" a="1"/>
  <c r="CM165" i="10" s="1"/>
  <c r="BC165" i="10" a="1"/>
  <c r="BC165" i="10" s="1"/>
  <c r="BO165" i="10" a="1"/>
  <c r="BO165" i="10" s="1"/>
  <c r="CU165" i="10" a="1"/>
  <c r="CU165" i="10" s="1"/>
  <c r="BK165" i="10" a="1"/>
  <c r="BK165" i="10" s="1"/>
  <c r="BW165" i="10" a="1"/>
  <c r="BW165" i="10" s="1"/>
  <c r="BS166" i="10" a="1"/>
  <c r="BS166" i="10" s="1"/>
  <c r="BG166" i="10" a="1"/>
  <c r="BG166" i="10" s="1"/>
  <c r="CQ166" i="10" a="1"/>
  <c r="CQ166" i="10" s="1"/>
  <c r="BO167" i="10" a="1"/>
  <c r="BO167" i="10" s="1"/>
  <c r="BC167" i="10" a="1"/>
  <c r="BC167" i="10" s="1"/>
  <c r="CM167" i="10" a="1"/>
  <c r="CM167" i="10" s="1"/>
  <c r="BW167" i="10" a="1"/>
  <c r="BW167" i="10" s="1"/>
  <c r="BK167" i="10" a="1"/>
  <c r="BK167" i="10" s="1"/>
  <c r="CU167" i="10" a="1"/>
  <c r="CU167" i="10" s="1"/>
  <c r="BS168" i="10" a="1"/>
  <c r="BS168" i="10" s="1"/>
  <c r="BG168" i="10" a="1"/>
  <c r="BG168" i="10" s="1"/>
  <c r="CQ168" i="10" a="1"/>
  <c r="CQ168" i="10" s="1"/>
  <c r="CL170" i="10" a="1"/>
  <c r="CL170" i="10" s="1"/>
  <c r="BN170" i="10" a="1"/>
  <c r="BN170" i="10" s="1"/>
  <c r="BB170" i="10" a="1"/>
  <c r="BB170" i="10" s="1"/>
  <c r="CT170" i="10" a="1"/>
  <c r="CT170" i="10" s="1"/>
  <c r="BV170" i="10" a="1"/>
  <c r="BV170" i="10" s="1"/>
  <c r="BJ170" i="10" a="1"/>
  <c r="BJ170" i="10" s="1"/>
  <c r="CP171" i="10" a="1"/>
  <c r="CP171" i="10" s="1"/>
  <c r="BR171" i="10" a="1"/>
  <c r="BR171" i="10" s="1"/>
  <c r="BF171" i="10" a="1"/>
  <c r="BF171" i="10" s="1"/>
  <c r="CL172" i="10" a="1"/>
  <c r="CL172" i="10" s="1"/>
  <c r="BN172" i="10" a="1"/>
  <c r="BN172" i="10" s="1"/>
  <c r="BB172" i="10" a="1"/>
  <c r="BB172" i="10" s="1"/>
  <c r="CT172" i="10" a="1"/>
  <c r="CT172" i="10" s="1"/>
  <c r="BV172" i="10" a="1"/>
  <c r="BV172" i="10" s="1"/>
  <c r="BJ172" i="10" a="1"/>
  <c r="BJ172" i="10" s="1"/>
  <c r="CP173" i="10" a="1"/>
  <c r="CP173" i="10" s="1"/>
  <c r="BR173" i="10" a="1"/>
  <c r="BR173" i="10" s="1"/>
  <c r="BF173" i="10" a="1"/>
  <c r="BF173" i="10" s="1"/>
  <c r="BN174" i="10" a="1"/>
  <c r="BN174" i="10" s="1"/>
  <c r="BB174" i="10" a="1"/>
  <c r="BB174" i="10" s="1"/>
  <c r="CL174" i="10" a="1"/>
  <c r="CL174" i="10" s="1"/>
  <c r="BV174" i="10" a="1"/>
  <c r="BV174" i="10" s="1"/>
  <c r="BJ174" i="10" a="1"/>
  <c r="BJ174" i="10" s="1"/>
  <c r="CT174" i="10" a="1"/>
  <c r="CT174" i="10" s="1"/>
  <c r="BR175" i="10" a="1"/>
  <c r="BR175" i="10" s="1"/>
  <c r="BF175" i="10" a="1"/>
  <c r="BF175" i="10" s="1"/>
  <c r="CP175" i="10" a="1"/>
  <c r="CP175" i="10" s="1"/>
  <c r="BB176" i="10" a="1"/>
  <c r="BB176" i="10" s="1"/>
  <c r="CL176" i="10" a="1"/>
  <c r="CL176" i="10" s="1"/>
  <c r="BN176" i="10" a="1"/>
  <c r="BN176" i="10" s="1"/>
  <c r="BJ176" i="10" a="1"/>
  <c r="BJ176" i="10" s="1"/>
  <c r="CT176" i="10" a="1"/>
  <c r="CT176" i="10" s="1"/>
  <c r="BV176" i="10" a="1"/>
  <c r="BV176" i="10" s="1"/>
  <c r="CP177" i="10" a="1"/>
  <c r="CP177" i="10" s="1"/>
  <c r="BF177" i="10" a="1"/>
  <c r="BF177" i="10" s="1"/>
  <c r="BR177" i="10" a="1"/>
  <c r="BR177" i="10" s="1"/>
  <c r="CL178" i="10" a="1"/>
  <c r="CL178" i="10" s="1"/>
  <c r="BN178" i="10" a="1"/>
  <c r="BN178" i="10" s="1"/>
  <c r="BB178" i="10" a="1"/>
  <c r="BB178" i="10" s="1"/>
  <c r="CT178" i="10" a="1"/>
  <c r="CT178" i="10" s="1"/>
  <c r="BV178" i="10" a="1"/>
  <c r="BV178" i="10" s="1"/>
  <c r="BJ178" i="10" a="1"/>
  <c r="BJ178" i="10" s="1"/>
  <c r="CP179" i="10" a="1"/>
  <c r="CP179" i="10" s="1"/>
  <c r="BR179" i="10" a="1"/>
  <c r="BR179" i="10" s="1"/>
  <c r="BF179" i="10" a="1"/>
  <c r="BF179" i="10" s="1"/>
  <c r="CL180" i="10" a="1"/>
  <c r="CL180" i="10" s="1"/>
  <c r="BN180" i="10" a="1"/>
  <c r="BN180" i="10" s="1"/>
  <c r="BB180" i="10" a="1"/>
  <c r="BB180" i="10" s="1"/>
  <c r="CT180" i="10" a="1"/>
  <c r="CT180" i="10" s="1"/>
  <c r="BV180" i="10" a="1"/>
  <c r="BV180" i="10" s="1"/>
  <c r="BJ180" i="10" a="1"/>
  <c r="BJ180" i="10" s="1"/>
  <c r="CP181" i="10" a="1"/>
  <c r="CP181" i="10" s="1"/>
  <c r="BR181" i="10" a="1"/>
  <c r="BR181" i="10" s="1"/>
  <c r="BF181" i="10" a="1"/>
  <c r="BF181" i="10" s="1"/>
  <c r="BN182" i="10" a="1"/>
  <c r="BN182" i="10" s="1"/>
  <c r="BB182" i="10" a="1"/>
  <c r="BB182" i="10" s="1"/>
  <c r="CL182" i="10" a="1"/>
  <c r="CL182" i="10" s="1"/>
  <c r="BV182" i="10" a="1"/>
  <c r="BV182" i="10" s="1"/>
  <c r="BJ182" i="10" a="1"/>
  <c r="BJ182" i="10" s="1"/>
  <c r="CT182" i="10" a="1"/>
  <c r="CT182" i="10" s="1"/>
  <c r="BR183" i="10" a="1"/>
  <c r="BR183" i="10" s="1"/>
  <c r="BF183" i="10" a="1"/>
  <c r="BF183" i="10" s="1"/>
  <c r="CP183" i="10" a="1"/>
  <c r="CP183" i="10" s="1"/>
  <c r="BB184" i="10" a="1"/>
  <c r="BB184" i="10" s="1"/>
  <c r="CL184" i="10" a="1"/>
  <c r="CL184" i="10" s="1"/>
  <c r="BN184" i="10" a="1"/>
  <c r="BN184" i="10" s="1"/>
  <c r="BJ184" i="10" a="1"/>
  <c r="BJ184" i="10" s="1"/>
  <c r="CT184" i="10" a="1"/>
  <c r="CT184" i="10" s="1"/>
  <c r="BV184" i="10" a="1"/>
  <c r="BV184" i="10" s="1"/>
  <c r="CP185" i="10" a="1"/>
  <c r="CP185" i="10" s="1"/>
  <c r="BF185" i="10" a="1"/>
  <c r="BF185" i="10" s="1"/>
  <c r="BR185" i="10" a="1"/>
  <c r="BR185" i="10" s="1"/>
  <c r="CL186" i="10" a="1"/>
  <c r="CL186" i="10" s="1"/>
  <c r="BN186" i="10" a="1"/>
  <c r="BN186" i="10" s="1"/>
  <c r="BB186" i="10" a="1"/>
  <c r="BB186" i="10" s="1"/>
  <c r="BV186" i="10" a="1"/>
  <c r="BV186" i="10" s="1"/>
  <c r="CT186" i="10" a="1"/>
  <c r="CT186" i="10" s="1"/>
  <c r="BJ186" i="10" a="1"/>
  <c r="BJ186" i="10" s="1"/>
  <c r="BF187" i="10" a="1"/>
  <c r="BF187" i="10" s="1"/>
  <c r="CP187" i="10" a="1"/>
  <c r="CP187" i="10" s="1"/>
  <c r="BR187" i="10" a="1"/>
  <c r="BR187" i="10" s="1"/>
  <c r="AY189" i="10" a="1"/>
  <c r="AY189" i="10" s="1"/>
  <c r="AZ189" i="10" a="1"/>
  <c r="AZ189" i="10" s="1"/>
  <c r="AW189" i="10" a="1"/>
  <c r="AW189" i="10" s="1"/>
  <c r="AX189" i="10" a="1"/>
  <c r="AX189" i="10" s="1"/>
  <c r="CK189" i="10" a="1"/>
  <c r="CK189" i="10" s="1"/>
  <c r="BM189" i="10" a="1"/>
  <c r="BM189" i="10" s="1"/>
  <c r="BA189" i="10" a="1"/>
  <c r="BA189" i="10" s="1"/>
  <c r="CS189" i="10" a="1"/>
  <c r="CS189" i="10" s="1"/>
  <c r="BU189" i="10" a="1"/>
  <c r="BU189" i="10" s="1"/>
  <c r="BI189" i="10" a="1"/>
  <c r="BI189" i="10" s="1"/>
  <c r="CO190" i="10" a="1"/>
  <c r="CO190" i="10" s="1"/>
  <c r="BQ190" i="10" a="1"/>
  <c r="BQ190" i="10" s="1"/>
  <c r="BE190" i="10" a="1"/>
  <c r="BE190" i="10" s="1"/>
  <c r="AZ191" i="10" a="1"/>
  <c r="AZ191" i="10" s="1"/>
  <c r="AW191" i="10" a="1"/>
  <c r="AW191" i="10" s="1"/>
  <c r="AX191" i="10" a="1"/>
  <c r="AX191" i="10" s="1"/>
  <c r="AY191" i="10" a="1"/>
  <c r="AY191" i="10" s="1"/>
  <c r="BM191" i="10" a="1"/>
  <c r="BM191" i="10" s="1"/>
  <c r="BA191" i="10" a="1"/>
  <c r="BA191" i="10" s="1"/>
  <c r="CK191" i="10" a="1"/>
  <c r="CK191" i="10" s="1"/>
  <c r="BU191" i="10" a="1"/>
  <c r="BU191" i="10" s="1"/>
  <c r="BI191" i="10" a="1"/>
  <c r="BI191" i="10" s="1"/>
  <c r="CS191" i="10" a="1"/>
  <c r="CS191" i="10" s="1"/>
  <c r="BQ192" i="10" a="1"/>
  <c r="BQ192" i="10" s="1"/>
  <c r="BE192" i="10" a="1"/>
  <c r="BE192" i="10" s="1"/>
  <c r="CO192" i="10" a="1"/>
  <c r="CO192" i="10" s="1"/>
  <c r="AW193" i="10" a="1"/>
  <c r="AW193" i="10" s="1"/>
  <c r="AX193" i="10" a="1"/>
  <c r="AX193" i="10" s="1"/>
  <c r="AY193" i="10" a="1"/>
  <c r="AY193" i="10" s="1"/>
  <c r="AZ193" i="10" a="1"/>
  <c r="AZ193" i="10" s="1"/>
  <c r="BA193" i="10" a="1"/>
  <c r="BA193" i="10" s="1"/>
  <c r="CK193" i="10" a="1"/>
  <c r="CK193" i="10" s="1"/>
  <c r="BM193" i="10" a="1"/>
  <c r="BM193" i="10" s="1"/>
  <c r="BI193" i="10" a="1"/>
  <c r="BI193" i="10" s="1"/>
  <c r="CS193" i="10" a="1"/>
  <c r="CS193" i="10" s="1"/>
  <c r="BU193" i="10" a="1"/>
  <c r="BU193" i="10" s="1"/>
  <c r="CO194" i="10" a="1"/>
  <c r="CO194" i="10" s="1"/>
  <c r="BE194" i="10" a="1"/>
  <c r="BE194" i="10" s="1"/>
  <c r="BQ194" i="10" a="1"/>
  <c r="BQ194" i="10" s="1"/>
  <c r="AX195" i="10" a="1"/>
  <c r="AX195" i="10" s="1"/>
  <c r="AY195" i="10" a="1"/>
  <c r="AY195" i="10" s="1"/>
  <c r="AZ195" i="10" a="1"/>
  <c r="AZ195" i="10" s="1"/>
  <c r="AW195" i="10" a="1"/>
  <c r="AW195" i="10" s="1"/>
  <c r="CK195" i="10" a="1"/>
  <c r="CK195" i="10" s="1"/>
  <c r="BM195" i="10" a="1"/>
  <c r="BM195" i="10" s="1"/>
  <c r="BA195" i="10" a="1"/>
  <c r="BA195" i="10" s="1"/>
  <c r="CS195" i="10" a="1"/>
  <c r="CS195" i="10" s="1"/>
  <c r="BU195" i="10" a="1"/>
  <c r="BU195" i="10" s="1"/>
  <c r="BI195" i="10" a="1"/>
  <c r="BI195" i="10" s="1"/>
  <c r="CO196" i="10" a="1"/>
  <c r="CO196" i="10" s="1"/>
  <c r="BQ196" i="10" a="1"/>
  <c r="BQ196" i="10" s="1"/>
  <c r="BE196" i="10" a="1"/>
  <c r="BE196" i="10" s="1"/>
  <c r="AY197" i="10" a="1"/>
  <c r="AY197" i="10" s="1"/>
  <c r="AZ197" i="10" a="1"/>
  <c r="AZ197" i="10" s="1"/>
  <c r="AW197" i="10" a="1"/>
  <c r="AW197" i="10" s="1"/>
  <c r="AX197" i="10" a="1"/>
  <c r="AX197" i="10" s="1"/>
  <c r="CK197" i="10" a="1"/>
  <c r="CK197" i="10" s="1"/>
  <c r="BM197" i="10" a="1"/>
  <c r="BM197" i="10" s="1"/>
  <c r="BA197" i="10" a="1"/>
  <c r="BA197" i="10" s="1"/>
  <c r="CS197" i="10" a="1"/>
  <c r="CS197" i="10" s="1"/>
  <c r="BU197" i="10" a="1"/>
  <c r="BU197" i="10" s="1"/>
  <c r="BI197" i="10" a="1"/>
  <c r="BI197" i="10" s="1"/>
  <c r="CO198" i="10" a="1"/>
  <c r="CO198" i="10" s="1"/>
  <c r="BQ198" i="10" a="1"/>
  <c r="BQ198" i="10" s="1"/>
  <c r="BE198" i="10" a="1"/>
  <c r="BE198" i="10" s="1"/>
  <c r="AZ199" i="10" a="1"/>
  <c r="AZ199" i="10" s="1"/>
  <c r="AW199" i="10" a="1"/>
  <c r="AW199" i="10" s="1"/>
  <c r="AX199" i="10" a="1"/>
  <c r="AX199" i="10" s="1"/>
  <c r="AY199" i="10" a="1"/>
  <c r="AY199" i="10" s="1"/>
  <c r="BM199" i="10" a="1"/>
  <c r="BM199" i="10" s="1"/>
  <c r="BA199" i="10" a="1"/>
  <c r="BA199" i="10" s="1"/>
  <c r="CK199" i="10" a="1"/>
  <c r="CK199" i="10" s="1"/>
  <c r="BU199" i="10" a="1"/>
  <c r="BU199" i="10" s="1"/>
  <c r="BI199" i="10" a="1"/>
  <c r="BI199" i="10" s="1"/>
  <c r="CS199" i="10" a="1"/>
  <c r="CS199" i="10" s="1"/>
  <c r="BQ200" i="10" a="1"/>
  <c r="BQ200" i="10" s="1"/>
  <c r="BE200" i="10" a="1"/>
  <c r="BE200" i="10" s="1"/>
  <c r="CO200" i="10" a="1"/>
  <c r="CO200" i="10" s="1"/>
  <c r="AW201" i="10" a="1"/>
  <c r="AW201" i="10" s="1"/>
  <c r="AX201" i="10" a="1"/>
  <c r="AX201" i="10" s="1"/>
  <c r="AY201" i="10" a="1"/>
  <c r="AY201" i="10" s="1"/>
  <c r="AZ201" i="10" a="1"/>
  <c r="AZ201" i="10" s="1"/>
  <c r="BA201" i="10" a="1"/>
  <c r="BA201" i="10" s="1"/>
  <c r="CK201" i="10" a="1"/>
  <c r="CK201" i="10" s="1"/>
  <c r="BM201" i="10" a="1"/>
  <c r="BM201" i="10" s="1"/>
  <c r="BI201" i="10" a="1"/>
  <c r="BI201" i="10" s="1"/>
  <c r="CS201" i="10" a="1"/>
  <c r="CS201" i="10" s="1"/>
  <c r="BU201" i="10" a="1"/>
  <c r="BU201" i="10" s="1"/>
  <c r="CO202" i="10" a="1"/>
  <c r="CO202" i="10" s="1"/>
  <c r="BE202" i="10" a="1"/>
  <c r="BE202" i="10" s="1"/>
  <c r="BQ202" i="10" a="1"/>
  <c r="BQ202" i="10" s="1"/>
  <c r="AX203" i="10" a="1"/>
  <c r="AX203" i="10" s="1"/>
  <c r="AY203" i="10" a="1"/>
  <c r="AY203" i="10" s="1"/>
  <c r="AZ203" i="10" a="1"/>
  <c r="AZ203" i="10" s="1"/>
  <c r="AW203" i="10" a="1"/>
  <c r="AW203" i="10" s="1"/>
  <c r="CK203" i="10" a="1"/>
  <c r="CK203" i="10" s="1"/>
  <c r="BM203" i="10" a="1"/>
  <c r="BM203" i="10" s="1"/>
  <c r="BA203" i="10" a="1"/>
  <c r="BA203" i="10" s="1"/>
  <c r="CS203" i="10" a="1"/>
  <c r="CS203" i="10" s="1"/>
  <c r="BU203" i="10" a="1"/>
  <c r="BU203" i="10" s="1"/>
  <c r="BI203" i="10" a="1"/>
  <c r="BI203" i="10" s="1"/>
  <c r="CO204" i="10" a="1"/>
  <c r="CO204" i="10" s="1"/>
  <c r="BQ204" i="10" a="1"/>
  <c r="BQ204" i="10" s="1"/>
  <c r="BE204" i="10" a="1"/>
  <c r="BE204" i="10" s="1"/>
  <c r="AY205" i="10" a="1"/>
  <c r="AY205" i="10" s="1"/>
  <c r="AZ205" i="10" a="1"/>
  <c r="AZ205" i="10" s="1"/>
  <c r="AW205" i="10" a="1"/>
  <c r="AW205" i="10" s="1"/>
  <c r="AX205" i="10" a="1"/>
  <c r="AX205" i="10" s="1"/>
  <c r="CK205" i="10" a="1"/>
  <c r="CK205" i="10" s="1"/>
  <c r="BM205" i="10" a="1"/>
  <c r="BM205" i="10" s="1"/>
  <c r="BA205" i="10" a="1"/>
  <c r="BA205" i="10" s="1"/>
  <c r="CS205" i="10" a="1"/>
  <c r="CS205" i="10" s="1"/>
  <c r="BU205" i="10" a="1"/>
  <c r="BU205" i="10" s="1"/>
  <c r="BI205" i="10" a="1"/>
  <c r="BI205" i="10" s="1"/>
  <c r="CO206" i="10" a="1"/>
  <c r="CO206" i="10" s="1"/>
  <c r="BQ206" i="10" a="1"/>
  <c r="BQ206" i="10" s="1"/>
  <c r="BE206" i="10" a="1"/>
  <c r="BE206" i="10" s="1"/>
  <c r="CR208" i="10" a="1"/>
  <c r="CR208" i="10" s="1"/>
  <c r="BH208" i="10" a="1"/>
  <c r="BH208" i="10" s="1"/>
  <c r="BT208" i="10" a="1"/>
  <c r="BT208" i="10" s="1"/>
  <c r="CN209" i="10" a="1"/>
  <c r="CN209" i="10" s="1"/>
  <c r="BP209" i="10" a="1"/>
  <c r="BP209" i="10" s="1"/>
  <c r="BD209" i="10" a="1"/>
  <c r="BD209" i="10" s="1"/>
  <c r="BT210" i="10" a="1"/>
  <c r="BT210" i="10" s="1"/>
  <c r="BH210" i="10" a="1"/>
  <c r="BH210" i="10" s="1"/>
  <c r="CR210" i="10" a="1"/>
  <c r="CR210" i="10" s="1"/>
  <c r="BP211" i="10" a="1"/>
  <c r="BP211" i="10" s="1"/>
  <c r="BD211" i="10" a="1"/>
  <c r="BD211" i="10" s="1"/>
  <c r="CN211" i="10" a="1"/>
  <c r="CN211" i="10" s="1"/>
  <c r="BH212" i="10" a="1"/>
  <c r="BH212" i="10" s="1"/>
  <c r="CR212" i="10" a="1"/>
  <c r="CR212" i="10" s="1"/>
  <c r="BT212" i="10" a="1"/>
  <c r="BT212" i="10" s="1"/>
  <c r="CN213" i="10" a="1"/>
  <c r="CN213" i="10" s="1"/>
  <c r="BD213" i="10" a="1"/>
  <c r="BD213" i="10" s="1"/>
  <c r="BP213" i="10" a="1"/>
  <c r="BP213" i="10" s="1"/>
  <c r="CR214" i="10" a="1"/>
  <c r="CR214" i="10" s="1"/>
  <c r="BT214" i="10" a="1"/>
  <c r="BT214" i="10" s="1"/>
  <c r="BH214" i="10" a="1"/>
  <c r="BH214" i="10" s="1"/>
  <c r="CN215" i="10" a="1"/>
  <c r="CN215" i="10" s="1"/>
  <c r="BP215" i="10" a="1"/>
  <c r="BP215" i="10" s="1"/>
  <c r="BD215" i="10" a="1"/>
  <c r="BD215" i="10" s="1"/>
  <c r="CR216" i="10" a="1"/>
  <c r="CR216" i="10" s="1"/>
  <c r="BT216" i="10" a="1"/>
  <c r="BT216" i="10" s="1"/>
  <c r="BH216" i="10" a="1"/>
  <c r="BH216" i="10" s="1"/>
  <c r="CN217" i="10" a="1"/>
  <c r="CN217" i="10" s="1"/>
  <c r="BP217" i="10" a="1"/>
  <c r="BP217" i="10" s="1"/>
  <c r="BD217" i="10" a="1"/>
  <c r="BD217" i="10" s="1"/>
  <c r="BT218" i="10" a="1"/>
  <c r="BT218" i="10" s="1"/>
  <c r="BH218" i="10" a="1"/>
  <c r="BH218" i="10" s="1"/>
  <c r="CR218" i="10" a="1"/>
  <c r="CR218" i="10" s="1"/>
  <c r="BP219" i="10" a="1"/>
  <c r="BP219" i="10" s="1"/>
  <c r="BD219" i="10" a="1"/>
  <c r="BD219" i="10" s="1"/>
  <c r="CN219" i="10" a="1"/>
  <c r="CN219" i="10" s="1"/>
  <c r="BH220" i="10" a="1"/>
  <c r="BH220" i="10" s="1"/>
  <c r="CR220" i="10" a="1"/>
  <c r="CR220" i="10" s="1"/>
  <c r="BT220" i="10" a="1"/>
  <c r="BT220" i="10" s="1"/>
  <c r="CN221" i="10" a="1"/>
  <c r="CN221" i="10" s="1"/>
  <c r="BD221" i="10" a="1"/>
  <c r="BD221" i="10" s="1"/>
  <c r="BP221" i="10" a="1"/>
  <c r="BP221" i="10" s="1"/>
  <c r="CR222" i="10" a="1"/>
  <c r="CR222" i="10" s="1"/>
  <c r="BT222" i="10" a="1"/>
  <c r="BT222" i="10" s="1"/>
  <c r="BH222" i="10" a="1"/>
  <c r="BH222" i="10" s="1"/>
  <c r="CN223" i="10" a="1"/>
  <c r="CN223" i="10" s="1"/>
  <c r="BP223" i="10" a="1"/>
  <c r="BP223" i="10" s="1"/>
  <c r="BD223" i="10" a="1"/>
  <c r="BD223" i="10" s="1"/>
  <c r="CR224" i="10" a="1"/>
  <c r="CR224" i="10" s="1"/>
  <c r="BT224" i="10" a="1"/>
  <c r="BT224" i="10" s="1"/>
  <c r="BH224" i="10" a="1"/>
  <c r="BH224" i="10" s="1"/>
  <c r="CN225" i="10" a="1"/>
  <c r="CN225" i="10" s="1"/>
  <c r="BP225" i="10" a="1"/>
  <c r="BP225" i="10" s="1"/>
  <c r="BD225" i="10" a="1"/>
  <c r="BD225" i="10" s="1"/>
  <c r="CQ227" i="10" a="1"/>
  <c r="CQ227" i="10" s="1"/>
  <c r="BG227" i="10" a="1"/>
  <c r="BG227" i="10" s="1"/>
  <c r="BS227" i="10" a="1"/>
  <c r="BS227" i="10" s="1"/>
  <c r="BO228" i="10" a="1"/>
  <c r="BO228" i="10" s="1"/>
  <c r="BC228" i="10" a="1"/>
  <c r="BC228" i="10" s="1"/>
  <c r="CM228" i="10" a="1"/>
  <c r="CM228" i="10" s="1"/>
  <c r="BW228" i="10" a="1"/>
  <c r="BW228" i="10" s="1"/>
  <c r="CU228" i="10" a="1"/>
  <c r="CU228" i="10" s="1"/>
  <c r="BK228" i="10" a="1"/>
  <c r="BK228" i="10" s="1"/>
  <c r="BS229" i="10" a="1"/>
  <c r="BS229" i="10" s="1"/>
  <c r="BG229" i="10" a="1"/>
  <c r="BG229" i="10" s="1"/>
  <c r="CQ229" i="10" a="1"/>
  <c r="CQ229" i="10" s="1"/>
  <c r="CM230" i="10" a="1"/>
  <c r="CM230" i="10" s="1"/>
  <c r="BO230" i="10" a="1"/>
  <c r="BO230" i="10" s="1"/>
  <c r="BC230" i="10" a="1"/>
  <c r="BC230" i="10" s="1"/>
  <c r="CU230" i="10" a="1"/>
  <c r="CU230" i="10" s="1"/>
  <c r="BW230" i="10" a="1"/>
  <c r="BW230" i="10" s="1"/>
  <c r="BK230" i="10" a="1"/>
  <c r="BK230" i="10" s="1"/>
  <c r="BS231" i="10" a="1"/>
  <c r="BS231" i="10" s="1"/>
  <c r="BG231" i="10" a="1"/>
  <c r="BG231" i="10" s="1"/>
  <c r="CQ231" i="10" a="1"/>
  <c r="CQ231" i="10" s="1"/>
  <c r="BO232" i="10" a="1"/>
  <c r="BO232" i="10" s="1"/>
  <c r="BC232" i="10" a="1"/>
  <c r="BC232" i="10" s="1"/>
  <c r="CM232" i="10" a="1"/>
  <c r="CM232" i="10" s="1"/>
  <c r="BW232" i="10" a="1"/>
  <c r="BW232" i="10" s="1"/>
  <c r="BK232" i="10" a="1"/>
  <c r="BK232" i="10" s="1"/>
  <c r="CU232" i="10" a="1"/>
  <c r="CU232" i="10" s="1"/>
  <c r="BG233" i="10" a="1"/>
  <c r="BG233" i="10" s="1"/>
  <c r="CQ233" i="10" a="1"/>
  <c r="CQ233" i="10" s="1"/>
  <c r="BS233" i="10" a="1"/>
  <c r="BS233" i="10" s="1"/>
  <c r="CM234" i="10" a="1"/>
  <c r="CM234" i="10" s="1"/>
  <c r="BC234" i="10" a="1"/>
  <c r="BC234" i="10" s="1"/>
  <c r="BO234" i="10" a="1"/>
  <c r="BO234" i="10" s="1"/>
  <c r="BK234" i="10" a="1"/>
  <c r="BK234" i="10" s="1"/>
  <c r="BW234" i="10" a="1"/>
  <c r="BW234" i="10" s="1"/>
  <c r="CU234" i="10" a="1"/>
  <c r="CU234" i="10" s="1"/>
  <c r="CQ235" i="10" a="1"/>
  <c r="CQ235" i="10" s="1"/>
  <c r="BS235" i="10" a="1"/>
  <c r="BS235" i="10" s="1"/>
  <c r="BG235" i="10" a="1"/>
  <c r="BG235" i="10" s="1"/>
  <c r="CM236" i="10" a="1"/>
  <c r="CM236" i="10" s="1"/>
  <c r="BC236" i="10" a="1"/>
  <c r="BC236" i="10" s="1"/>
  <c r="BO236" i="10" a="1"/>
  <c r="BO236" i="10" s="1"/>
  <c r="CU236" i="10" a="1"/>
  <c r="CU236" i="10" s="1"/>
  <c r="BK236" i="10" a="1"/>
  <c r="BK236" i="10" s="1"/>
  <c r="BW236" i="10" a="1"/>
  <c r="BW236" i="10" s="1"/>
  <c r="CQ237" i="10" a="1"/>
  <c r="CQ237" i="10" s="1"/>
  <c r="BS237" i="10" a="1"/>
  <c r="BS237" i="10" s="1"/>
  <c r="BG237" i="10" a="1"/>
  <c r="BG237" i="10" s="1"/>
  <c r="BO238" i="10" a="1"/>
  <c r="BO238" i="10" s="1"/>
  <c r="BC238" i="10" a="1"/>
  <c r="BC238" i="10" s="1"/>
  <c r="CM238" i="10" a="1"/>
  <c r="CM238" i="10" s="1"/>
  <c r="BW238" i="10" a="1"/>
  <c r="BW238" i="10" s="1"/>
  <c r="BK238" i="10" a="1"/>
  <c r="BK238" i="10" s="1"/>
  <c r="CU238" i="10" a="1"/>
  <c r="CU238" i="10" s="1"/>
  <c r="BS239" i="10" a="1"/>
  <c r="BS239" i="10" s="1"/>
  <c r="BG239" i="10" a="1"/>
  <c r="BG239" i="10" s="1"/>
  <c r="CQ239" i="10" a="1"/>
  <c r="CQ239" i="10" s="1"/>
  <c r="BC240" i="10" a="1"/>
  <c r="BC240" i="10" s="1"/>
  <c r="CM240" i="10" a="1"/>
  <c r="CM240" i="10" s="1"/>
  <c r="BO240" i="10" a="1"/>
  <c r="BO240" i="10" s="1"/>
  <c r="BK240" i="10" a="1"/>
  <c r="BK240" i="10" s="1"/>
  <c r="CU240" i="10" a="1"/>
  <c r="CU240" i="10" s="1"/>
  <c r="BW240" i="10" a="1"/>
  <c r="BW240" i="10" s="1"/>
  <c r="CQ241" i="10" a="1"/>
  <c r="CQ241" i="10" s="1"/>
  <c r="BS241" i="10" a="1"/>
  <c r="BS241" i="10" s="1"/>
  <c r="BG241" i="10" a="1"/>
  <c r="BG241" i="10" s="1"/>
  <c r="CM242" i="10" a="1"/>
  <c r="CM242" i="10" s="1"/>
  <c r="BO242" i="10" a="1"/>
  <c r="BO242" i="10" s="1"/>
  <c r="BC242" i="10" a="1"/>
  <c r="BC242" i="10" s="1"/>
  <c r="CU242" i="10" a="1"/>
  <c r="CU242" i="10" s="1"/>
  <c r="BK242" i="10" a="1"/>
  <c r="BK242" i="10" s="1"/>
  <c r="BW242" i="10" a="1"/>
  <c r="BW242" i="10" s="1"/>
  <c r="CQ243" i="10" a="1"/>
  <c r="CQ243" i="10" s="1"/>
  <c r="BS243" i="10" a="1"/>
  <c r="BS243" i="10" s="1"/>
  <c r="BG243" i="10" a="1"/>
  <c r="BG243" i="10" s="1"/>
  <c r="CM244" i="10" a="1"/>
  <c r="CM244" i="10" s="1"/>
  <c r="BC244" i="10" a="1"/>
  <c r="BC244" i="10" s="1"/>
  <c r="BO244" i="10" a="1"/>
  <c r="BO244" i="10" s="1"/>
  <c r="CU244" i="10" a="1"/>
  <c r="CU244" i="10" s="1"/>
  <c r="BK244" i="10" a="1"/>
  <c r="BK244" i="10" s="1"/>
  <c r="BW244" i="10" a="1"/>
  <c r="BW244" i="10" s="1"/>
  <c r="BF246" i="10" a="1"/>
  <c r="BF246" i="10" s="1"/>
  <c r="CP246" i="10" a="1"/>
  <c r="CP246" i="10" s="1"/>
  <c r="BR246" i="10" a="1"/>
  <c r="BR246" i="10" s="1"/>
  <c r="CL247" i="10" a="1"/>
  <c r="CL247" i="10" s="1"/>
  <c r="BB247" i="10" a="1"/>
  <c r="BB247" i="10" s="1"/>
  <c r="BN247" i="10" a="1"/>
  <c r="BN247" i="10" s="1"/>
  <c r="CT247" i="10" a="1"/>
  <c r="CT247" i="10" s="1"/>
  <c r="BJ247" i="10" a="1"/>
  <c r="BJ247" i="10" s="1"/>
  <c r="BV247" i="10" a="1"/>
  <c r="BV247" i="10" s="1"/>
  <c r="BR248" i="10" a="1"/>
  <c r="BR248" i="10" s="1"/>
  <c r="BF248" i="10" a="1"/>
  <c r="BF248" i="10" s="1"/>
  <c r="CP248" i="10" a="1"/>
  <c r="CP248" i="10" s="1"/>
  <c r="CL249" i="10" a="1"/>
  <c r="CL249" i="10" s="1"/>
  <c r="BN249" i="10" a="1"/>
  <c r="BN249" i="10" s="1"/>
  <c r="BB249" i="10" a="1"/>
  <c r="BB249" i="10" s="1"/>
  <c r="CT249" i="10" a="1"/>
  <c r="CT249" i="10" s="1"/>
  <c r="BV249" i="10" a="1"/>
  <c r="BV249" i="10" s="1"/>
  <c r="BJ249" i="10" a="1"/>
  <c r="BJ249" i="10" s="1"/>
  <c r="CP250" i="10" a="1"/>
  <c r="CP250" i="10" s="1"/>
  <c r="BF250" i="10" a="1"/>
  <c r="BF250" i="10" s="1"/>
  <c r="BR250" i="10" a="1"/>
  <c r="BR250" i="10" s="1"/>
  <c r="BN251" i="10" a="1"/>
  <c r="BN251" i="10" s="1"/>
  <c r="CL251" i="10" a="1"/>
  <c r="CL251" i="10" s="1"/>
  <c r="BB251" i="10" a="1"/>
  <c r="BB251" i="10" s="1"/>
  <c r="BV251" i="10" a="1"/>
  <c r="BV251" i="10" s="1"/>
  <c r="BJ251" i="10" a="1"/>
  <c r="BJ251" i="10" s="1"/>
  <c r="CT251" i="10" a="1"/>
  <c r="CT251" i="10" s="1"/>
  <c r="BR252" i="10" a="1"/>
  <c r="BR252" i="10" s="1"/>
  <c r="BF252" i="10" a="1"/>
  <c r="BF252" i="10" s="1"/>
  <c r="CP252" i="10" a="1"/>
  <c r="CP252" i="10" s="1"/>
  <c r="BB253" i="10" a="1"/>
  <c r="BB253" i="10" s="1"/>
  <c r="CL253" i="10" a="1"/>
  <c r="CL253" i="10" s="1"/>
  <c r="BN253" i="10" a="1"/>
  <c r="BN253" i="10" s="1"/>
  <c r="BJ253" i="10" a="1"/>
  <c r="BJ253" i="10" s="1"/>
  <c r="CT253" i="10" a="1"/>
  <c r="CT253" i="10" s="1"/>
  <c r="BV253" i="10" a="1"/>
  <c r="BV253" i="10" s="1"/>
  <c r="BF254" i="10" a="1"/>
  <c r="BF254" i="10" s="1"/>
  <c r="CP254" i="10" a="1"/>
  <c r="CP254" i="10" s="1"/>
  <c r="BR254" i="10" a="1"/>
  <c r="BR254" i="10" s="1"/>
  <c r="CL255" i="10" a="1"/>
  <c r="CL255" i="10" s="1"/>
  <c r="BN255" i="10" a="1"/>
  <c r="BN255" i="10" s="1"/>
  <c r="BB255" i="10" a="1"/>
  <c r="BB255" i="10" s="1"/>
  <c r="CT255" i="10" a="1"/>
  <c r="CT255" i="10" s="1"/>
  <c r="BV255" i="10" a="1"/>
  <c r="BV255" i="10" s="1"/>
  <c r="BJ255" i="10" a="1"/>
  <c r="BJ255" i="10" s="1"/>
  <c r="CP256" i="10" a="1"/>
  <c r="CP256" i="10" s="1"/>
  <c r="BR256" i="10" a="1"/>
  <c r="BR256" i="10" s="1"/>
  <c r="BF256" i="10" a="1"/>
  <c r="BF256" i="10" s="1"/>
  <c r="CL257" i="10" a="1"/>
  <c r="CL257" i="10" s="1"/>
  <c r="BN257" i="10" a="1"/>
  <c r="BN257" i="10" s="1"/>
  <c r="BB257" i="10" a="1"/>
  <c r="BB257" i="10" s="1"/>
  <c r="CT257" i="10" a="1"/>
  <c r="CT257" i="10" s="1"/>
  <c r="BV257" i="10" a="1"/>
  <c r="BV257" i="10" s="1"/>
  <c r="BJ257" i="10" a="1"/>
  <c r="BJ257" i="10" s="1"/>
  <c r="BR258" i="10" a="1"/>
  <c r="BR258" i="10" s="1"/>
  <c r="BF258" i="10" a="1"/>
  <c r="BF258" i="10" s="1"/>
  <c r="CP258" i="10" a="1"/>
  <c r="CP258" i="10" s="1"/>
  <c r="BN259" i="10" a="1"/>
  <c r="BN259" i="10" s="1"/>
  <c r="BB259" i="10" a="1"/>
  <c r="BB259" i="10" s="1"/>
  <c r="CL259" i="10" a="1"/>
  <c r="CL259" i="10" s="1"/>
  <c r="BV259" i="10" a="1"/>
  <c r="BV259" i="10" s="1"/>
  <c r="BJ259" i="10" a="1"/>
  <c r="BJ259" i="10" s="1"/>
  <c r="CT259" i="10" a="1"/>
  <c r="CT259" i="10" s="1"/>
  <c r="BF260" i="10" a="1"/>
  <c r="BF260" i="10" s="1"/>
  <c r="CP260" i="10" a="1"/>
  <c r="CP260" i="10" s="1"/>
  <c r="BR260" i="10" a="1"/>
  <c r="BR260" i="10" s="1"/>
  <c r="BN261" i="10" a="1"/>
  <c r="BN261" i="10" s="1"/>
  <c r="BB261" i="10" a="1"/>
  <c r="BB261" i="10" s="1"/>
  <c r="CL261" i="10" a="1"/>
  <c r="CL261" i="10" s="1"/>
  <c r="BV261" i="10" a="1"/>
  <c r="BV261" i="10" s="1"/>
  <c r="BJ261" i="10" a="1"/>
  <c r="BJ261" i="10" s="1"/>
  <c r="CT261" i="10" a="1"/>
  <c r="CT261" i="10" s="1"/>
  <c r="BF262" i="10" a="1"/>
  <c r="BF262" i="10" s="1"/>
  <c r="CP262" i="10" a="1"/>
  <c r="CP262" i="10" s="1"/>
  <c r="BR262" i="10" a="1"/>
  <c r="BR262" i="10" s="1"/>
  <c r="CL263" i="10" a="1"/>
  <c r="CL263" i="10" s="1"/>
  <c r="BN263" i="10" a="1"/>
  <c r="BN263" i="10" s="1"/>
  <c r="BB263" i="10" a="1"/>
  <c r="BB263" i="10" s="1"/>
  <c r="CT263" i="10" a="1"/>
  <c r="CT263" i="10" s="1"/>
  <c r="BV263" i="10" a="1"/>
  <c r="BV263" i="10" s="1"/>
  <c r="BJ263" i="10" a="1"/>
  <c r="BJ263" i="10" s="1"/>
  <c r="CO265" i="10" a="1"/>
  <c r="CO265" i="10" s="1"/>
  <c r="BQ265" i="10" a="1"/>
  <c r="BQ265" i="10" s="1"/>
  <c r="BE265" i="10" a="1"/>
  <c r="BE265" i="10" s="1"/>
  <c r="AZ266" i="10" a="1"/>
  <c r="AZ266" i="10" s="1"/>
  <c r="AW266" i="10" a="1"/>
  <c r="AW266" i="10" s="1"/>
  <c r="AX266" i="10" a="1"/>
  <c r="AX266" i="10" s="1"/>
  <c r="AY266" i="10" a="1"/>
  <c r="AY266" i="10" s="1"/>
  <c r="BM266" i="10" a="1"/>
  <c r="BM266" i="10" s="1"/>
  <c r="BA266" i="10" a="1"/>
  <c r="BA266" i="10" s="1"/>
  <c r="CK266" i="10" a="1"/>
  <c r="CK266" i="10" s="1"/>
  <c r="BU266" i="10" a="1"/>
  <c r="BU266" i="10" s="1"/>
  <c r="BI266" i="10" a="1"/>
  <c r="BI266" i="10" s="1"/>
  <c r="CS266" i="10" a="1"/>
  <c r="CS266" i="10" s="1"/>
  <c r="BQ267" i="10" a="1"/>
  <c r="BQ267" i="10" s="1"/>
  <c r="BE267" i="10" a="1"/>
  <c r="BE267" i="10" s="1"/>
  <c r="CO267" i="10" a="1"/>
  <c r="CO267" i="10" s="1"/>
  <c r="AW268" i="10" a="1"/>
  <c r="AW268" i="10" s="1"/>
  <c r="AX268" i="10" a="1"/>
  <c r="AX268" i="10" s="1"/>
  <c r="AY268" i="10" a="1"/>
  <c r="AY268" i="10" s="1"/>
  <c r="AZ268" i="10" a="1"/>
  <c r="AZ268" i="10" s="1"/>
  <c r="BA268" i="10" a="1"/>
  <c r="BA268" i="10" s="1"/>
  <c r="CK268" i="10" a="1"/>
  <c r="CK268" i="10" s="1"/>
  <c r="BM268" i="10" a="1"/>
  <c r="BM268" i="10" s="1"/>
  <c r="BI268" i="10" a="1"/>
  <c r="BI268" i="10" s="1"/>
  <c r="CS268" i="10" a="1"/>
  <c r="CS268" i="10" s="1"/>
  <c r="BU268" i="10" a="1"/>
  <c r="BU268" i="10" s="1"/>
  <c r="CO269" i="10" a="1"/>
  <c r="CO269" i="10" s="1"/>
  <c r="BQ269" i="10" a="1"/>
  <c r="BQ269" i="10" s="1"/>
  <c r="BE269" i="10" a="1"/>
  <c r="BE269" i="10" s="1"/>
  <c r="AX270" i="10" a="1"/>
  <c r="AX270" i="10" s="1"/>
  <c r="AY270" i="10" a="1"/>
  <c r="AY270" i="10" s="1"/>
  <c r="AZ270" i="10" a="1"/>
  <c r="AZ270" i="10" s="1"/>
  <c r="AW270" i="10" a="1"/>
  <c r="AW270" i="10" s="1"/>
  <c r="CK270" i="10" a="1"/>
  <c r="CK270" i="10" s="1"/>
  <c r="BM270" i="10" a="1"/>
  <c r="BM270" i="10" s="1"/>
  <c r="BA270" i="10" a="1"/>
  <c r="BA270" i="10" s="1"/>
  <c r="CS270" i="10" a="1"/>
  <c r="CS270" i="10" s="1"/>
  <c r="BU270" i="10" a="1"/>
  <c r="BU270" i="10" s="1"/>
  <c r="BI270" i="10" a="1"/>
  <c r="BI270" i="10" s="1"/>
  <c r="CO271" i="10" a="1"/>
  <c r="CO271" i="10" s="1"/>
  <c r="BQ271" i="10" a="1"/>
  <c r="BQ271" i="10" s="1"/>
  <c r="BE271" i="10" a="1"/>
  <c r="BE271" i="10" s="1"/>
  <c r="AY272" i="10" a="1"/>
  <c r="AY272" i="10" s="1"/>
  <c r="AZ272" i="10" a="1"/>
  <c r="AZ272" i="10" s="1"/>
  <c r="AW272" i="10" a="1"/>
  <c r="AW272" i="10" s="1"/>
  <c r="AX272" i="10" a="1"/>
  <c r="AX272" i="10" s="1"/>
  <c r="CK272" i="10" a="1"/>
  <c r="CK272" i="10" s="1"/>
  <c r="BM272" i="10" a="1"/>
  <c r="BM272" i="10" s="1"/>
  <c r="BA272" i="10" a="1"/>
  <c r="BA272" i="10" s="1"/>
  <c r="CS272" i="10" a="1"/>
  <c r="CS272" i="10" s="1"/>
  <c r="BU272" i="10" a="1"/>
  <c r="BU272" i="10" s="1"/>
  <c r="BI272" i="10" a="1"/>
  <c r="BI272" i="10" s="1"/>
  <c r="CO273" i="10" a="1"/>
  <c r="CO273" i="10" s="1"/>
  <c r="BQ273" i="10" a="1"/>
  <c r="BQ273" i="10" s="1"/>
  <c r="BE273" i="10" a="1"/>
  <c r="BE273" i="10" s="1"/>
  <c r="AZ274" i="10" a="1"/>
  <c r="AZ274" i="10" s="1"/>
  <c r="AW274" i="10" a="1"/>
  <c r="AW274" i="10" s="1"/>
  <c r="AX274" i="10" a="1"/>
  <c r="AX274" i="10" s="1"/>
  <c r="AY274" i="10" a="1"/>
  <c r="AY274" i="10" s="1"/>
  <c r="BM274" i="10" a="1"/>
  <c r="BM274" i="10" s="1"/>
  <c r="BA274" i="10" a="1"/>
  <c r="BA274" i="10" s="1"/>
  <c r="CK274" i="10" a="1"/>
  <c r="CK274" i="10" s="1"/>
  <c r="BU274" i="10" a="1"/>
  <c r="BU274" i="10" s="1"/>
  <c r="BI274" i="10" a="1"/>
  <c r="BI274" i="10" s="1"/>
  <c r="CS274" i="10" a="1"/>
  <c r="CS274" i="10" s="1"/>
  <c r="BQ275" i="10" a="1"/>
  <c r="BQ275" i="10" s="1"/>
  <c r="BE275" i="10" a="1"/>
  <c r="BE275" i="10" s="1"/>
  <c r="CO275" i="10" a="1"/>
  <c r="CO275" i="10" s="1"/>
  <c r="AW276" i="10" a="1"/>
  <c r="AW276" i="10" s="1"/>
  <c r="AX276" i="10" a="1"/>
  <c r="AX276" i="10" s="1"/>
  <c r="AY276" i="10" a="1"/>
  <c r="AY276" i="10" s="1"/>
  <c r="AZ276" i="10" a="1"/>
  <c r="AZ276" i="10" s="1"/>
  <c r="BA276" i="10" a="1"/>
  <c r="BA276" i="10" s="1"/>
  <c r="CK276" i="10" a="1"/>
  <c r="CK276" i="10" s="1"/>
  <c r="BM276" i="10" a="1"/>
  <c r="BM276" i="10" s="1"/>
  <c r="BI276" i="10" a="1"/>
  <c r="BI276" i="10" s="1"/>
  <c r="BU276" i="10" a="1"/>
  <c r="BU276" i="10" s="1"/>
  <c r="CS276" i="10" a="1"/>
  <c r="CS276" i="10" s="1"/>
  <c r="CO277" i="10" a="1"/>
  <c r="CO277" i="10" s="1"/>
  <c r="BQ277" i="10" a="1"/>
  <c r="BQ277" i="10" s="1"/>
  <c r="BE277" i="10" a="1"/>
  <c r="BE277" i="10" s="1"/>
  <c r="AY278" i="10" a="1"/>
  <c r="AY278" i="10" s="1"/>
  <c r="AZ278" i="10" a="1"/>
  <c r="AZ278" i="10" s="1"/>
  <c r="AW278" i="10" a="1"/>
  <c r="AW278" i="10" s="1"/>
  <c r="AX278" i="10" a="1"/>
  <c r="AX278" i="10" s="1"/>
  <c r="CK278" i="10" a="1"/>
  <c r="CK278" i="10" s="1"/>
  <c r="BM278" i="10" a="1"/>
  <c r="BM278" i="10" s="1"/>
  <c r="BA278" i="10" a="1"/>
  <c r="BA278" i="10" s="1"/>
  <c r="CS278" i="10" a="1"/>
  <c r="CS278" i="10" s="1"/>
  <c r="BU278" i="10" a="1"/>
  <c r="BU278" i="10" s="1"/>
  <c r="BI278" i="10" a="1"/>
  <c r="BI278" i="10" s="1"/>
  <c r="CO279" i="10" a="1"/>
  <c r="CO279" i="10" s="1"/>
  <c r="BQ279" i="10" a="1"/>
  <c r="BQ279" i="10" s="1"/>
  <c r="BE279" i="10" a="1"/>
  <c r="BE279" i="10" s="1"/>
  <c r="AZ280" i="10" a="1"/>
  <c r="AZ280" i="10" s="1"/>
  <c r="AW280" i="10" a="1"/>
  <c r="AW280" i="10" s="1"/>
  <c r="AX280" i="10" a="1"/>
  <c r="AX280" i="10" s="1"/>
  <c r="AY280" i="10" a="1"/>
  <c r="AY280" i="10" s="1"/>
  <c r="BM280" i="10" a="1"/>
  <c r="BM280" i="10" s="1"/>
  <c r="BA280" i="10" a="1"/>
  <c r="BA280" i="10" s="1"/>
  <c r="CK280" i="10" a="1"/>
  <c r="CK280" i="10" s="1"/>
  <c r="BU280" i="10" a="1"/>
  <c r="BU280" i="10" s="1"/>
  <c r="BI280" i="10" a="1"/>
  <c r="BI280" i="10" s="1"/>
  <c r="CS280" i="10" a="1"/>
  <c r="CS280" i="10" s="1"/>
  <c r="BQ281" i="10" a="1"/>
  <c r="BQ281" i="10" s="1"/>
  <c r="BE281" i="10" a="1"/>
  <c r="BE281" i="10" s="1"/>
  <c r="CO281" i="10" a="1"/>
  <c r="CO281" i="10" s="1"/>
  <c r="AW282" i="10" a="1"/>
  <c r="AW282" i="10" s="1"/>
  <c r="AX282" i="10" a="1"/>
  <c r="AX282" i="10" s="1"/>
  <c r="AY282" i="10" a="1"/>
  <c r="AY282" i="10" s="1"/>
  <c r="AZ282" i="10" a="1"/>
  <c r="AZ282" i="10" s="1"/>
  <c r="BA282" i="10" a="1"/>
  <c r="BA282" i="10" s="1"/>
  <c r="CK282" i="10" a="1"/>
  <c r="CK282" i="10" s="1"/>
  <c r="BM282" i="10" a="1"/>
  <c r="BM282" i="10" s="1"/>
  <c r="BI282" i="10" a="1"/>
  <c r="BI282" i="10" s="1"/>
  <c r="CS282" i="10" a="1"/>
  <c r="CS282" i="10" s="1"/>
  <c r="BU282" i="10" a="1"/>
  <c r="BU282" i="10" s="1"/>
  <c r="BN133" i="10" a="1"/>
  <c r="BN133" i="10" s="1"/>
  <c r="BB133" i="10" a="1"/>
  <c r="BB133" i="10" s="1"/>
  <c r="CL133" i="10" a="1"/>
  <c r="CL133" i="10" s="1"/>
  <c r="BF134" i="10" a="1"/>
  <c r="BF134" i="10" s="1"/>
  <c r="CP134" i="10" a="1"/>
  <c r="CP134" i="10" s="1"/>
  <c r="BR134" i="10" a="1"/>
  <c r="BR134" i="10" s="1"/>
  <c r="BJ135" i="10" a="1"/>
  <c r="BJ135" i="10" s="1"/>
  <c r="BV135" i="10" a="1"/>
  <c r="BV135" i="10" s="1"/>
  <c r="CT135" i="10" a="1"/>
  <c r="CT135" i="10" s="1"/>
  <c r="CT137" i="10" a="1"/>
  <c r="CT137" i="10" s="1"/>
  <c r="BJ137" i="10" a="1"/>
  <c r="BJ137" i="10" s="1"/>
  <c r="BV137" i="10" a="1"/>
  <c r="BV137" i="10" s="1"/>
  <c r="BV141" i="10" a="1"/>
  <c r="BV141" i="10" s="1"/>
  <c r="BJ141" i="10" a="1"/>
  <c r="BJ141" i="10" s="1"/>
  <c r="CT141" i="10" a="1"/>
  <c r="CT141" i="10" s="1"/>
  <c r="BF142" i="10" a="1"/>
  <c r="BF142" i="10" s="1"/>
  <c r="CP142" i="10" a="1"/>
  <c r="CP142" i="10" s="1"/>
  <c r="BR142" i="10" a="1"/>
  <c r="BR142" i="10" s="1"/>
  <c r="CT145" i="10" a="1"/>
  <c r="CT145" i="10" s="1"/>
  <c r="BJ145" i="10" a="1"/>
  <c r="BJ145" i="10" s="1"/>
  <c r="BV145" i="10" a="1"/>
  <c r="BV145" i="10" s="1"/>
  <c r="CL147" i="10" a="1"/>
  <c r="CL147" i="10" s="1"/>
  <c r="BN147" i="10" a="1"/>
  <c r="BN147" i="10" s="1"/>
  <c r="BB147" i="10" a="1"/>
  <c r="BB147" i="10" s="1"/>
  <c r="BV149" i="10" a="1"/>
  <c r="BV149" i="10" s="1"/>
  <c r="BJ149" i="10" a="1"/>
  <c r="BJ149" i="10" s="1"/>
  <c r="CT149" i="10" a="1"/>
  <c r="CT149" i="10" s="1"/>
  <c r="CS152" i="10" a="1"/>
  <c r="CS152" i="10" s="1"/>
  <c r="BU152" i="10" a="1"/>
  <c r="BU152" i="10" s="1"/>
  <c r="BI152" i="10" a="1"/>
  <c r="BI152" i="10" s="1"/>
  <c r="CS154" i="10" a="1"/>
  <c r="CS154" i="10" s="1"/>
  <c r="BU154" i="10" a="1"/>
  <c r="BU154" i="10" s="1"/>
  <c r="BI154" i="10" a="1"/>
  <c r="BI154" i="10" s="1"/>
  <c r="BU156" i="10" a="1"/>
  <c r="BU156" i="10" s="1"/>
  <c r="BI156" i="10" a="1"/>
  <c r="BI156" i="10" s="1"/>
  <c r="CS156" i="10" a="1"/>
  <c r="CS156" i="10" s="1"/>
  <c r="CK158" i="10" a="1"/>
  <c r="CK158" i="10" s="1"/>
  <c r="BA158" i="10" a="1"/>
  <c r="BA158" i="10" s="1"/>
  <c r="BM158" i="10" a="1"/>
  <c r="BM158" i="10" s="1"/>
  <c r="CK160" i="10" a="1"/>
  <c r="CK160" i="10" s="1"/>
  <c r="BM160" i="10" a="1"/>
  <c r="BM160" i="10" s="1"/>
  <c r="BA160" i="10" a="1"/>
  <c r="BA160" i="10" s="1"/>
  <c r="BU162" i="10" a="1"/>
  <c r="BU162" i="10" s="1"/>
  <c r="BI162" i="10" a="1"/>
  <c r="BI162" i="10" s="1"/>
  <c r="CS162" i="10" a="1"/>
  <c r="CS162" i="10" s="1"/>
  <c r="BA164" i="10" a="1"/>
  <c r="BA164" i="10" s="1"/>
  <c r="BM164" i="10" a="1"/>
  <c r="BM164" i="10" s="1"/>
  <c r="CK164" i="10" a="1"/>
  <c r="CK164" i="10" s="1"/>
  <c r="AX168" i="10" a="1"/>
  <c r="AX168" i="10" s="1"/>
  <c r="AY168" i="10" a="1"/>
  <c r="AY168" i="10" s="1"/>
  <c r="AZ168" i="10" a="1"/>
  <c r="AZ168" i="10" s="1"/>
  <c r="AW168" i="10" a="1"/>
  <c r="AW168" i="10" s="1"/>
  <c r="BC189" i="10" a="1"/>
  <c r="BC189" i="10" s="1"/>
  <c r="CM189" i="10" a="1"/>
  <c r="CM189" i="10" s="1"/>
  <c r="BO189" i="10" a="1"/>
  <c r="BO189" i="10" s="1"/>
  <c r="CU191" i="10" a="1"/>
  <c r="CU191" i="10" s="1"/>
  <c r="BW191" i="10" a="1"/>
  <c r="BW191" i="10" s="1"/>
  <c r="BK191" i="10" a="1"/>
  <c r="BK191" i="10" s="1"/>
  <c r="BO195" i="10" a="1"/>
  <c r="BO195" i="10" s="1"/>
  <c r="BC195" i="10" a="1"/>
  <c r="BC195" i="10" s="1"/>
  <c r="CM195" i="10" a="1"/>
  <c r="CM195" i="10" s="1"/>
  <c r="CQ198" i="10" a="1"/>
  <c r="CQ198" i="10" s="1"/>
  <c r="BS198" i="10" a="1"/>
  <c r="BS198" i="10" s="1"/>
  <c r="BG198" i="10" a="1"/>
  <c r="BG198" i="10" s="1"/>
  <c r="CQ200" i="10" a="1"/>
  <c r="CQ200" i="10" s="1"/>
  <c r="BS200" i="10" a="1"/>
  <c r="BS200" i="10" s="1"/>
  <c r="BG200" i="10" a="1"/>
  <c r="BG200" i="10" s="1"/>
  <c r="BS204" i="10" a="1"/>
  <c r="BS204" i="10" s="1"/>
  <c r="BG204" i="10" a="1"/>
  <c r="BG204" i="10" s="1"/>
  <c r="CQ204" i="10" a="1"/>
  <c r="CQ204" i="10" s="1"/>
  <c r="CL212" i="10" a="1"/>
  <c r="CL212" i="10" s="1"/>
  <c r="BN212" i="10" a="1"/>
  <c r="BN212" i="10" s="1"/>
  <c r="BB212" i="10" a="1"/>
  <c r="BB212" i="10" s="1"/>
  <c r="BV214" i="10" a="1"/>
  <c r="BV214" i="10" s="1"/>
  <c r="BJ214" i="10" a="1"/>
  <c r="BJ214" i="10" s="1"/>
  <c r="CT214" i="10" a="1"/>
  <c r="CT214" i="10" s="1"/>
  <c r="BJ216" i="10" a="1"/>
  <c r="BJ216" i="10" s="1"/>
  <c r="CT216" i="10" a="1"/>
  <c r="CT216" i="10" s="1"/>
  <c r="BV216" i="10" a="1"/>
  <c r="BV216" i="10" s="1"/>
  <c r="CT218" i="10" a="1"/>
  <c r="CT218" i="10" s="1"/>
  <c r="BV218" i="10" a="1"/>
  <c r="BV218" i="10" s="1"/>
  <c r="BJ218" i="10" a="1"/>
  <c r="BJ218" i="10" s="1"/>
  <c r="CO230" i="10" a="1"/>
  <c r="CO230" i="10" s="1"/>
  <c r="BQ230" i="10" a="1"/>
  <c r="BQ230" i="10" s="1"/>
  <c r="BE230" i="10" a="1"/>
  <c r="BE230" i="10" s="1"/>
  <c r="CO234" i="10" a="1"/>
  <c r="CO234" i="10" s="1"/>
  <c r="BQ234" i="10" a="1"/>
  <c r="BQ234" i="10" s="1"/>
  <c r="BE234" i="10" a="1"/>
  <c r="BE234" i="10" s="1"/>
  <c r="AX237" i="10" a="1"/>
  <c r="AX237" i="10" s="1"/>
  <c r="AZ237" i="10" a="1"/>
  <c r="AZ237" i="10" s="1"/>
  <c r="AW237" i="10" a="1"/>
  <c r="AW237" i="10" s="1"/>
  <c r="AY237" i="10" a="1"/>
  <c r="AY237" i="10" s="1"/>
  <c r="AY239" i="10" a="1"/>
  <c r="AY239" i="10" s="1"/>
  <c r="AX239" i="10" a="1"/>
  <c r="AX239" i="10" s="1"/>
  <c r="AW239" i="10" a="1"/>
  <c r="AW239" i="10" s="1"/>
  <c r="AZ239" i="10" a="1"/>
  <c r="AZ239" i="10" s="1"/>
  <c r="CO240" i="10" a="1"/>
  <c r="CO240" i="10" s="1"/>
  <c r="BE240" i="10" a="1"/>
  <c r="BE240" i="10" s="1"/>
  <c r="BQ240" i="10" a="1"/>
  <c r="BQ240" i="10" s="1"/>
  <c r="BQ242" i="10" a="1"/>
  <c r="BQ242" i="10" s="1"/>
  <c r="BE242" i="10" a="1"/>
  <c r="BE242" i="10" s="1"/>
  <c r="CO242" i="10" a="1"/>
  <c r="CO242" i="10" s="1"/>
  <c r="BH252" i="10" a="1"/>
  <c r="BH252" i="10" s="1"/>
  <c r="CR252" i="10" a="1"/>
  <c r="CR252" i="10" s="1"/>
  <c r="BT252" i="10" a="1"/>
  <c r="BT252" i="10" s="1"/>
  <c r="CN259" i="10" a="1"/>
  <c r="CN259" i="10" s="1"/>
  <c r="BP259" i="10" a="1"/>
  <c r="BP259" i="10" s="1"/>
  <c r="BD259" i="10" a="1"/>
  <c r="BD259" i="10" s="1"/>
  <c r="CR260" i="10" a="1"/>
  <c r="CR260" i="10" s="1"/>
  <c r="BT260" i="10" a="1"/>
  <c r="BT260" i="10" s="1"/>
  <c r="BH260" i="10" a="1"/>
  <c r="BH260" i="10" s="1"/>
  <c r="CN261" i="10" a="1"/>
  <c r="CN261" i="10" s="1"/>
  <c r="BP261" i="10" a="1"/>
  <c r="BP261" i="10" s="1"/>
  <c r="BD261" i="10" a="1"/>
  <c r="BD261" i="10" s="1"/>
  <c r="CQ265" i="10" a="1"/>
  <c r="CQ265" i="10" s="1"/>
  <c r="BS265" i="10" a="1"/>
  <c r="BS265" i="10" s="1"/>
  <c r="BG265" i="10" a="1"/>
  <c r="BG265" i="10" s="1"/>
  <c r="CU266" i="10" a="1"/>
  <c r="CU266" i="10" s="1"/>
  <c r="BW266" i="10" a="1"/>
  <c r="BW266" i="10" s="1"/>
  <c r="BK266" i="10" a="1"/>
  <c r="BK266" i="10" s="1"/>
  <c r="CQ269" i="10" a="1"/>
  <c r="CQ269" i="10" s="1"/>
  <c r="BS269" i="10" a="1"/>
  <c r="BS269" i="10" s="1"/>
  <c r="BG269" i="10" a="1"/>
  <c r="BG269" i="10" s="1"/>
  <c r="BO270" i="10" a="1"/>
  <c r="BO270" i="10" s="1"/>
  <c r="BC270" i="10" a="1"/>
  <c r="BC270" i="10" s="1"/>
  <c r="CM270" i="10" a="1"/>
  <c r="CM270" i="10" s="1"/>
  <c r="BS271" i="10" a="1"/>
  <c r="BS271" i="10" s="1"/>
  <c r="BG271" i="10" a="1"/>
  <c r="BG271" i="10" s="1"/>
  <c r="CQ271" i="10" a="1"/>
  <c r="CQ271" i="10" s="1"/>
  <c r="BK272" i="10" a="1"/>
  <c r="BK272" i="10" s="1"/>
  <c r="CU272" i="10" a="1"/>
  <c r="CU272" i="10" s="1"/>
  <c r="BW272" i="10" a="1"/>
  <c r="BW272" i="10" s="1"/>
  <c r="CQ273" i="10" a="1"/>
  <c r="CQ273" i="10" s="1"/>
  <c r="BS273" i="10" a="1"/>
  <c r="BS273" i="10" s="1"/>
  <c r="BG273" i="10" a="1"/>
  <c r="BG273" i="10" s="1"/>
  <c r="CU274" i="10" a="1"/>
  <c r="CU274" i="10" s="1"/>
  <c r="BW274" i="10" a="1"/>
  <c r="BW274" i="10" s="1"/>
  <c r="BK274" i="10" a="1"/>
  <c r="BK274" i="10" s="1"/>
  <c r="CQ275" i="10" a="1"/>
  <c r="CQ275" i="10" s="1"/>
  <c r="BS275" i="10" a="1"/>
  <c r="BS275" i="10" s="1"/>
  <c r="BG275" i="10" a="1"/>
  <c r="BG275" i="10" s="1"/>
  <c r="CM276" i="10" a="1"/>
  <c r="CM276" i="10" s="1"/>
  <c r="BO276" i="10" a="1"/>
  <c r="BO276" i="10" s="1"/>
  <c r="BC276" i="10" a="1"/>
  <c r="BC276" i="10" s="1"/>
  <c r="BK278" i="10" a="1"/>
  <c r="BK278" i="10" s="1"/>
  <c r="CU278" i="10" a="1"/>
  <c r="CU278" i="10" s="1"/>
  <c r="BW278" i="10" a="1"/>
  <c r="BW278" i="10" s="1"/>
  <c r="CQ279" i="10" a="1"/>
  <c r="CQ279" i="10" s="1"/>
  <c r="BS279" i="10" a="1"/>
  <c r="BS279" i="10" s="1"/>
  <c r="BG279" i="10" a="1"/>
  <c r="BG279" i="10" s="1"/>
  <c r="CM280" i="10" a="1"/>
  <c r="CM280" i="10" s="1"/>
  <c r="BO280" i="10" a="1"/>
  <c r="BO280" i="10" s="1"/>
  <c r="BC280" i="10" a="1"/>
  <c r="BC280" i="10" s="1"/>
  <c r="CU280" i="10" a="1"/>
  <c r="CU280" i="10" s="1"/>
  <c r="BW280" i="10" a="1"/>
  <c r="BW280" i="10" s="1"/>
  <c r="BK280" i="10" a="1"/>
  <c r="BK280" i="10" s="1"/>
  <c r="CQ281" i="10" a="1"/>
  <c r="CQ281" i="10" s="1"/>
  <c r="BS281" i="10" a="1"/>
  <c r="BS281" i="10" s="1"/>
  <c r="BG281" i="10" a="1"/>
  <c r="BG281" i="10" s="1"/>
  <c r="CU282" i="10" a="1"/>
  <c r="CU282" i="10" s="1"/>
  <c r="BW282" i="10" a="1"/>
  <c r="BW282" i="10" s="1"/>
  <c r="BK282" i="10" a="1"/>
  <c r="BK282" i="10" s="1"/>
  <c r="CO132" i="10" a="1"/>
  <c r="CO132" i="10" s="1"/>
  <c r="BE132" i="10" a="1"/>
  <c r="BE132" i="10" s="1"/>
  <c r="BQ132" i="10" a="1"/>
  <c r="BQ132" i="10" s="1"/>
  <c r="AX133" i="10" a="1"/>
  <c r="AX133" i="10" s="1"/>
  <c r="AY133" i="10" a="1"/>
  <c r="AY133" i="10" s="1"/>
  <c r="AZ133" i="10" a="1"/>
  <c r="AZ133" i="10" s="1"/>
  <c r="AW133" i="10" a="1"/>
  <c r="AW133" i="10" s="1"/>
  <c r="BA133" i="10" a="1"/>
  <c r="BA133" i="10" s="1"/>
  <c r="BM133" i="10" a="1"/>
  <c r="BM133" i="10" s="1"/>
  <c r="CK133" i="10" a="1"/>
  <c r="CK133" i="10" s="1"/>
  <c r="BI133" i="10" a="1"/>
  <c r="BI133" i="10" s="1"/>
  <c r="BU133" i="10" a="1"/>
  <c r="BU133" i="10" s="1"/>
  <c r="CS133" i="10" a="1"/>
  <c r="CS133" i="10" s="1"/>
  <c r="CO134" i="10" a="1"/>
  <c r="CO134" i="10" s="1"/>
  <c r="BQ134" i="10" a="1"/>
  <c r="BQ134" i="10" s="1"/>
  <c r="BE134" i="10" a="1"/>
  <c r="BE134" i="10" s="1"/>
  <c r="AY135" i="10" a="1"/>
  <c r="AY135" i="10" s="1"/>
  <c r="AZ135" i="10" a="1"/>
  <c r="AZ135" i="10" s="1"/>
  <c r="AW135" i="10" a="1"/>
  <c r="AW135" i="10" s="1"/>
  <c r="AX135" i="10" a="1"/>
  <c r="AX135" i="10" s="1"/>
  <c r="CK135" i="10" a="1"/>
  <c r="CK135" i="10" s="1"/>
  <c r="BA135" i="10" a="1"/>
  <c r="BA135" i="10" s="1"/>
  <c r="BM135" i="10" a="1"/>
  <c r="BM135" i="10" s="1"/>
  <c r="CS135" i="10" a="1"/>
  <c r="CS135" i="10" s="1"/>
  <c r="BI135" i="10" a="1"/>
  <c r="BI135" i="10" s="1"/>
  <c r="BU135" i="10" a="1"/>
  <c r="BU135" i="10" s="1"/>
  <c r="CO136" i="10" a="1"/>
  <c r="CO136" i="10" s="1"/>
  <c r="BQ136" i="10" a="1"/>
  <c r="BQ136" i="10" s="1"/>
  <c r="BE136" i="10" a="1"/>
  <c r="BE136" i="10" s="1"/>
  <c r="AZ137" i="10" a="1"/>
  <c r="AZ137" i="10" s="1"/>
  <c r="AW137" i="10" a="1"/>
  <c r="AW137" i="10" s="1"/>
  <c r="AX137" i="10" a="1"/>
  <c r="AX137" i="10" s="1"/>
  <c r="AY137" i="10" a="1"/>
  <c r="AY137" i="10" s="1"/>
  <c r="CK137" i="10" a="1"/>
  <c r="CK137" i="10" s="1"/>
  <c r="BM137" i="10" a="1"/>
  <c r="BM137" i="10" s="1"/>
  <c r="BA137" i="10" a="1"/>
  <c r="BA137" i="10" s="1"/>
  <c r="CS137" i="10" a="1"/>
  <c r="CS137" i="10" s="1"/>
  <c r="BU137" i="10" a="1"/>
  <c r="BU137" i="10" s="1"/>
  <c r="BI137" i="10" a="1"/>
  <c r="BI137" i="10" s="1"/>
  <c r="BQ138" i="10" a="1"/>
  <c r="BQ138" i="10" s="1"/>
  <c r="BE138" i="10" a="1"/>
  <c r="BE138" i="10" s="1"/>
  <c r="CO138" i="10" a="1"/>
  <c r="CO138" i="10" s="1"/>
  <c r="AW139" i="10" a="1"/>
  <c r="AW139" i="10" s="1"/>
  <c r="AX139" i="10" a="1"/>
  <c r="AX139" i="10" s="1"/>
  <c r="AY139" i="10" a="1"/>
  <c r="AY139" i="10" s="1"/>
  <c r="AZ139" i="10" a="1"/>
  <c r="AZ139" i="10" s="1"/>
  <c r="BM139" i="10" a="1"/>
  <c r="BM139" i="10" s="1"/>
  <c r="BA139" i="10" a="1"/>
  <c r="BA139" i="10" s="1"/>
  <c r="CK139" i="10" a="1"/>
  <c r="CK139" i="10" s="1"/>
  <c r="BU139" i="10" a="1"/>
  <c r="BU139" i="10" s="1"/>
  <c r="BI139" i="10" a="1"/>
  <c r="BI139" i="10" s="1"/>
  <c r="CS139" i="10" a="1"/>
  <c r="CS139" i="10" s="1"/>
  <c r="BE140" i="10" a="1"/>
  <c r="BE140" i="10" s="1"/>
  <c r="CO140" i="10" a="1"/>
  <c r="CO140" i="10" s="1"/>
  <c r="BQ140" i="10" a="1"/>
  <c r="BQ140" i="10" s="1"/>
  <c r="AX141" i="10" a="1"/>
  <c r="AX141" i="10" s="1"/>
  <c r="AY141" i="10" a="1"/>
  <c r="AY141" i="10" s="1"/>
  <c r="AZ141" i="10" a="1"/>
  <c r="AZ141" i="10" s="1"/>
  <c r="AW141" i="10" a="1"/>
  <c r="AW141" i="10" s="1"/>
  <c r="BA141" i="10" a="1"/>
  <c r="BA141" i="10" s="1"/>
  <c r="BM141" i="10" a="1"/>
  <c r="BM141" i="10" s="1"/>
  <c r="CK141" i="10" a="1"/>
  <c r="CK141" i="10" s="1"/>
  <c r="CS141" i="10" a="1"/>
  <c r="CS141" i="10" s="1"/>
  <c r="BI141" i="10" a="1"/>
  <c r="BI141" i="10" s="1"/>
  <c r="BU141" i="10" a="1"/>
  <c r="BU141" i="10" s="1"/>
  <c r="CO142" i="10" a="1"/>
  <c r="CO142" i="10" s="1"/>
  <c r="BE142" i="10" a="1"/>
  <c r="BE142" i="10" s="1"/>
  <c r="BQ142" i="10" a="1"/>
  <c r="BQ142" i="10" s="1"/>
  <c r="AY143" i="10" a="1"/>
  <c r="AY143" i="10" s="1"/>
  <c r="AZ143" i="10" a="1"/>
  <c r="AZ143" i="10" s="1"/>
  <c r="AW143" i="10" a="1"/>
  <c r="AW143" i="10" s="1"/>
  <c r="AX143" i="10" a="1"/>
  <c r="AX143" i="10" s="1"/>
  <c r="CK143" i="10" a="1"/>
  <c r="CK143" i="10" s="1"/>
  <c r="BA143" i="10" a="1"/>
  <c r="BA143" i="10" s="1"/>
  <c r="BM143" i="10" a="1"/>
  <c r="BM143" i="10" s="1"/>
  <c r="CS143" i="10" a="1"/>
  <c r="CS143" i="10" s="1"/>
  <c r="BI143" i="10" a="1"/>
  <c r="BI143" i="10" s="1"/>
  <c r="BU143" i="10" a="1"/>
  <c r="BU143" i="10" s="1"/>
  <c r="CO144" i="10" a="1"/>
  <c r="CO144" i="10" s="1"/>
  <c r="BQ144" i="10" a="1"/>
  <c r="BQ144" i="10" s="1"/>
  <c r="BE144" i="10" a="1"/>
  <c r="BE144" i="10" s="1"/>
  <c r="AZ145" i="10" a="1"/>
  <c r="AZ145" i="10" s="1"/>
  <c r="AW145" i="10" a="1"/>
  <c r="AW145" i="10" s="1"/>
  <c r="AX145" i="10" a="1"/>
  <c r="AX145" i="10" s="1"/>
  <c r="AY145" i="10" a="1"/>
  <c r="AY145" i="10" s="1"/>
  <c r="CK145" i="10" a="1"/>
  <c r="CK145" i="10" s="1"/>
  <c r="BM145" i="10" a="1"/>
  <c r="BM145" i="10" s="1"/>
  <c r="BA145" i="10" a="1"/>
  <c r="BA145" i="10" s="1"/>
  <c r="CS145" i="10" a="1"/>
  <c r="CS145" i="10" s="1"/>
  <c r="BU145" i="10" a="1"/>
  <c r="BU145" i="10" s="1"/>
  <c r="BI145" i="10" a="1"/>
  <c r="BI145" i="10" s="1"/>
  <c r="BE146" i="10" a="1"/>
  <c r="BE146" i="10" s="1"/>
  <c r="CO146" i="10" a="1"/>
  <c r="CO146" i="10" s="1"/>
  <c r="BQ146" i="10" a="1"/>
  <c r="BQ146" i="10" s="1"/>
  <c r="AX147" i="10" a="1"/>
  <c r="AX147" i="10" s="1"/>
  <c r="AZ147" i="10" a="1"/>
  <c r="AZ147" i="10" s="1"/>
  <c r="AW147" i="10" a="1"/>
  <c r="AW147" i="10" s="1"/>
  <c r="AY147" i="10" a="1"/>
  <c r="AY147" i="10" s="1"/>
  <c r="BM147" i="10" a="1"/>
  <c r="BM147" i="10" s="1"/>
  <c r="BA147" i="10" a="1"/>
  <c r="BA147" i="10" s="1"/>
  <c r="CK147" i="10" a="1"/>
  <c r="CK147" i="10" s="1"/>
  <c r="BU147" i="10" a="1"/>
  <c r="BU147" i="10" s="1"/>
  <c r="BI147" i="10" a="1"/>
  <c r="BI147" i="10" s="1"/>
  <c r="CS147" i="10" a="1"/>
  <c r="CS147" i="10" s="1"/>
  <c r="BE148" i="10" a="1"/>
  <c r="BE148" i="10" s="1"/>
  <c r="BQ148" i="10" a="1"/>
  <c r="BQ148" i="10" s="1"/>
  <c r="CO148" i="10" a="1"/>
  <c r="CO148" i="10" s="1"/>
  <c r="AW149" i="10" a="1"/>
  <c r="AW149" i="10" s="1"/>
  <c r="AX149" i="10" a="1"/>
  <c r="AX149" i="10" s="1"/>
  <c r="AY149" i="10" a="1"/>
  <c r="AY149" i="10" s="1"/>
  <c r="AZ149" i="10" a="1"/>
  <c r="AZ149" i="10" s="1"/>
  <c r="BA149" i="10" a="1"/>
  <c r="BA149" i="10" s="1"/>
  <c r="CK149" i="10" a="1"/>
  <c r="CK149" i="10" s="1"/>
  <c r="BM149" i="10" a="1"/>
  <c r="BM149" i="10" s="1"/>
  <c r="BI149" i="10" a="1"/>
  <c r="BI149" i="10" s="1"/>
  <c r="CS149" i="10" a="1"/>
  <c r="CS149" i="10" s="1"/>
  <c r="BU149" i="10" a="1"/>
  <c r="BU149" i="10" s="1"/>
  <c r="CN151" i="10" a="1"/>
  <c r="CN151" i="10" s="1"/>
  <c r="BP151" i="10" a="1"/>
  <c r="BP151" i="10" s="1"/>
  <c r="BD151" i="10" a="1"/>
  <c r="BD151" i="10" s="1"/>
  <c r="CR152" i="10" a="1"/>
  <c r="CR152" i="10" s="1"/>
  <c r="BT152" i="10" a="1"/>
  <c r="BT152" i="10" s="1"/>
  <c r="BH152" i="10" a="1"/>
  <c r="BH152" i="10" s="1"/>
  <c r="BP153" i="10" a="1"/>
  <c r="BP153" i="10" s="1"/>
  <c r="BD153" i="10" a="1"/>
  <c r="BD153" i="10" s="1"/>
  <c r="CN153" i="10" a="1"/>
  <c r="CN153" i="10" s="1"/>
  <c r="BT154" i="10" a="1"/>
  <c r="BT154" i="10" s="1"/>
  <c r="BH154" i="10" a="1"/>
  <c r="BH154" i="10" s="1"/>
  <c r="CR154" i="10" a="1"/>
  <c r="CR154" i="10" s="1"/>
  <c r="BD155" i="10" a="1"/>
  <c r="BD155" i="10" s="1"/>
  <c r="CN155" i="10" a="1"/>
  <c r="CN155" i="10" s="1"/>
  <c r="BP155" i="10" a="1"/>
  <c r="BP155" i="10" s="1"/>
  <c r="CR156" i="10" a="1"/>
  <c r="CR156" i="10" s="1"/>
  <c r="BT156" i="10" a="1"/>
  <c r="BT156" i="10" s="1"/>
  <c r="BH156" i="10" a="1"/>
  <c r="BH156" i="10" s="1"/>
  <c r="CN157" i="10" a="1"/>
  <c r="CN157" i="10" s="1"/>
  <c r="BP157" i="10" a="1"/>
  <c r="BP157" i="10" s="1"/>
  <c r="BD157" i="10" a="1"/>
  <c r="BD157" i="10" s="1"/>
  <c r="CR158" i="10" a="1"/>
  <c r="CR158" i="10" s="1"/>
  <c r="BT158" i="10" a="1"/>
  <c r="BT158" i="10" s="1"/>
  <c r="BH158" i="10" a="1"/>
  <c r="BH158" i="10" s="1"/>
  <c r="CN159" i="10" a="1"/>
  <c r="CN159" i="10" s="1"/>
  <c r="BP159" i="10" a="1"/>
  <c r="BP159" i="10" s="1"/>
  <c r="BD159" i="10" a="1"/>
  <c r="BD159" i="10" s="1"/>
  <c r="BT160" i="10" a="1"/>
  <c r="BT160" i="10" s="1"/>
  <c r="BH160" i="10" a="1"/>
  <c r="BH160" i="10" s="1"/>
  <c r="CR160" i="10" a="1"/>
  <c r="CR160" i="10" s="1"/>
  <c r="BP161" i="10" a="1"/>
  <c r="BP161" i="10" s="1"/>
  <c r="BD161" i="10" a="1"/>
  <c r="BD161" i="10" s="1"/>
  <c r="CN161" i="10" a="1"/>
  <c r="CN161" i="10" s="1"/>
  <c r="BH162" i="10" a="1"/>
  <c r="BH162" i="10" s="1"/>
  <c r="CR162" i="10" a="1"/>
  <c r="CR162" i="10" s="1"/>
  <c r="BT162" i="10" a="1"/>
  <c r="BT162" i="10" s="1"/>
  <c r="CN163" i="10" a="1"/>
  <c r="CN163" i="10" s="1"/>
  <c r="BD163" i="10" a="1"/>
  <c r="BD163" i="10" s="1"/>
  <c r="BP163" i="10" a="1"/>
  <c r="BP163" i="10" s="1"/>
  <c r="CR164" i="10" a="1"/>
  <c r="CR164" i="10" s="1"/>
  <c r="BH164" i="10" a="1"/>
  <c r="BH164" i="10" s="1"/>
  <c r="BT164" i="10" a="1"/>
  <c r="BT164" i="10" s="1"/>
  <c r="BP165" i="10" a="1"/>
  <c r="BP165" i="10" s="1"/>
  <c r="BD165" i="10" a="1"/>
  <c r="BD165" i="10" s="1"/>
  <c r="CN165" i="10" a="1"/>
  <c r="CN165" i="10" s="1"/>
  <c r="CR166" i="10" a="1"/>
  <c r="CR166" i="10" s="1"/>
  <c r="BT166" i="10" a="1"/>
  <c r="BT166" i="10" s="1"/>
  <c r="BH166" i="10" a="1"/>
  <c r="BH166" i="10" s="1"/>
  <c r="CN167" i="10" a="1"/>
  <c r="CN167" i="10" s="1"/>
  <c r="BD167" i="10" a="1"/>
  <c r="BD167" i="10" s="1"/>
  <c r="BP167" i="10" a="1"/>
  <c r="BP167" i="10" s="1"/>
  <c r="CR168" i="10" a="1"/>
  <c r="CR168" i="10" s="1"/>
  <c r="BT168" i="10" a="1"/>
  <c r="BT168" i="10" s="1"/>
  <c r="BH168" i="10" a="1"/>
  <c r="BH168" i="10" s="1"/>
  <c r="BC170" i="10" a="1"/>
  <c r="BC170" i="10" s="1"/>
  <c r="CM170" i="10" a="1"/>
  <c r="CM170" i="10" s="1"/>
  <c r="BO170" i="10" a="1"/>
  <c r="BO170" i="10" s="1"/>
  <c r="BK170" i="10" a="1"/>
  <c r="BK170" i="10" s="1"/>
  <c r="CU170" i="10" a="1"/>
  <c r="CU170" i="10" s="1"/>
  <c r="BW170" i="10" a="1"/>
  <c r="BW170" i="10" s="1"/>
  <c r="CQ171" i="10" a="1"/>
  <c r="CQ171" i="10" s="1"/>
  <c r="BS171" i="10" a="1"/>
  <c r="BS171" i="10" s="1"/>
  <c r="BG171" i="10" a="1"/>
  <c r="BG171" i="10" s="1"/>
  <c r="CM172" i="10" a="1"/>
  <c r="CM172" i="10" s="1"/>
  <c r="BO172" i="10" a="1"/>
  <c r="BO172" i="10" s="1"/>
  <c r="BC172" i="10" a="1"/>
  <c r="BC172" i="10" s="1"/>
  <c r="CU172" i="10" a="1"/>
  <c r="CU172" i="10" s="1"/>
  <c r="BW172" i="10" a="1"/>
  <c r="BW172" i="10" s="1"/>
  <c r="BK172" i="10" a="1"/>
  <c r="BK172" i="10" s="1"/>
  <c r="CQ173" i="10" a="1"/>
  <c r="CQ173" i="10" s="1"/>
  <c r="BS173" i="10" a="1"/>
  <c r="BS173" i="10" s="1"/>
  <c r="BG173" i="10" a="1"/>
  <c r="BG173" i="10" s="1"/>
  <c r="CM174" i="10" a="1"/>
  <c r="CM174" i="10" s="1"/>
  <c r="BO174" i="10" a="1"/>
  <c r="BO174" i="10" s="1"/>
  <c r="BC174" i="10" a="1"/>
  <c r="BC174" i="10" s="1"/>
  <c r="CU174" i="10" a="1"/>
  <c r="CU174" i="10" s="1"/>
  <c r="BW174" i="10" a="1"/>
  <c r="BW174" i="10" s="1"/>
  <c r="BK174" i="10" a="1"/>
  <c r="BK174" i="10" s="1"/>
  <c r="CQ175" i="10" a="1"/>
  <c r="CQ175" i="10" s="1"/>
  <c r="BS175" i="10" a="1"/>
  <c r="BS175" i="10" s="1"/>
  <c r="BG175" i="10" a="1"/>
  <c r="BG175" i="10" s="1"/>
  <c r="BO176" i="10" a="1"/>
  <c r="BO176" i="10" s="1"/>
  <c r="BC176" i="10" a="1"/>
  <c r="BC176" i="10" s="1"/>
  <c r="CM176" i="10" a="1"/>
  <c r="CM176" i="10" s="1"/>
  <c r="BW176" i="10" a="1"/>
  <c r="BW176" i="10" s="1"/>
  <c r="BK176" i="10" a="1"/>
  <c r="BK176" i="10" s="1"/>
  <c r="CU176" i="10" a="1"/>
  <c r="CU176" i="10" s="1"/>
  <c r="BS177" i="10" a="1"/>
  <c r="BS177" i="10" s="1"/>
  <c r="BG177" i="10" a="1"/>
  <c r="BG177" i="10" s="1"/>
  <c r="CQ177" i="10" a="1"/>
  <c r="CQ177" i="10" s="1"/>
  <c r="BC178" i="10" a="1"/>
  <c r="BC178" i="10" s="1"/>
  <c r="CM178" i="10" a="1"/>
  <c r="CM178" i="10" s="1"/>
  <c r="BO178" i="10" a="1"/>
  <c r="BO178" i="10" s="1"/>
  <c r="BK178" i="10" a="1"/>
  <c r="BK178" i="10" s="1"/>
  <c r="CU178" i="10" a="1"/>
  <c r="CU178" i="10" s="1"/>
  <c r="BW178" i="10" a="1"/>
  <c r="BW178" i="10" s="1"/>
  <c r="CQ179" i="10" a="1"/>
  <c r="CQ179" i="10" s="1"/>
  <c r="BS179" i="10" a="1"/>
  <c r="BS179" i="10" s="1"/>
  <c r="BG179" i="10" a="1"/>
  <c r="BG179" i="10" s="1"/>
  <c r="CM180" i="10" a="1"/>
  <c r="CM180" i="10" s="1"/>
  <c r="BO180" i="10" a="1"/>
  <c r="BO180" i="10" s="1"/>
  <c r="BC180" i="10" a="1"/>
  <c r="BC180" i="10" s="1"/>
  <c r="CU180" i="10" a="1"/>
  <c r="CU180" i="10" s="1"/>
  <c r="BW180" i="10" a="1"/>
  <c r="BW180" i="10" s="1"/>
  <c r="BK180" i="10" a="1"/>
  <c r="BK180" i="10" s="1"/>
  <c r="CQ181" i="10" a="1"/>
  <c r="CQ181" i="10" s="1"/>
  <c r="BS181" i="10" a="1"/>
  <c r="BS181" i="10" s="1"/>
  <c r="BG181" i="10" a="1"/>
  <c r="BG181" i="10" s="1"/>
  <c r="CM182" i="10" a="1"/>
  <c r="CM182" i="10" s="1"/>
  <c r="BO182" i="10" a="1"/>
  <c r="BO182" i="10" s="1"/>
  <c r="BC182" i="10" a="1"/>
  <c r="BC182" i="10" s="1"/>
  <c r="CU182" i="10" a="1"/>
  <c r="CU182" i="10" s="1"/>
  <c r="BW182" i="10" a="1"/>
  <c r="BW182" i="10" s="1"/>
  <c r="BK182" i="10" a="1"/>
  <c r="BK182" i="10" s="1"/>
  <c r="CQ183" i="10" a="1"/>
  <c r="CQ183" i="10" s="1"/>
  <c r="BS183" i="10" a="1"/>
  <c r="BS183" i="10" s="1"/>
  <c r="BG183" i="10" a="1"/>
  <c r="BG183" i="10" s="1"/>
  <c r="BO184" i="10" a="1"/>
  <c r="BO184" i="10" s="1"/>
  <c r="BC184" i="10" a="1"/>
  <c r="BC184" i="10" s="1"/>
  <c r="CM184" i="10" a="1"/>
  <c r="CM184" i="10" s="1"/>
  <c r="BW184" i="10" a="1"/>
  <c r="BW184" i="10" s="1"/>
  <c r="BK184" i="10" a="1"/>
  <c r="BK184" i="10" s="1"/>
  <c r="CU184" i="10" a="1"/>
  <c r="CU184" i="10" s="1"/>
  <c r="BS185" i="10" a="1"/>
  <c r="BS185" i="10" s="1"/>
  <c r="BG185" i="10" a="1"/>
  <c r="BG185" i="10" s="1"/>
  <c r="CQ185" i="10" a="1"/>
  <c r="CQ185" i="10" s="1"/>
  <c r="BC186" i="10" a="1"/>
  <c r="BC186" i="10" s="1"/>
  <c r="CM186" i="10" a="1"/>
  <c r="CM186" i="10" s="1"/>
  <c r="BO186" i="10" a="1"/>
  <c r="BO186" i="10" s="1"/>
  <c r="BK186" i="10" a="1"/>
  <c r="BK186" i="10" s="1"/>
  <c r="CU186" i="10" a="1"/>
  <c r="CU186" i="10" s="1"/>
  <c r="BW186" i="10" a="1"/>
  <c r="BW186" i="10" s="1"/>
  <c r="BS187" i="10" a="1"/>
  <c r="BS187" i="10" s="1"/>
  <c r="BG187" i="10" a="1"/>
  <c r="BG187" i="10" s="1"/>
  <c r="CQ187" i="10" a="1"/>
  <c r="CQ187" i="10" s="1"/>
  <c r="CL189" i="10" a="1"/>
  <c r="CL189" i="10" s="1"/>
  <c r="BN189" i="10" a="1"/>
  <c r="BN189" i="10" s="1"/>
  <c r="BB189" i="10" a="1"/>
  <c r="BB189" i="10" s="1"/>
  <c r="CT189" i="10" a="1"/>
  <c r="CT189" i="10" s="1"/>
  <c r="BV189" i="10" a="1"/>
  <c r="BV189" i="10" s="1"/>
  <c r="BJ189" i="10" a="1"/>
  <c r="BJ189" i="10" s="1"/>
  <c r="CP190" i="10" a="1"/>
  <c r="CP190" i="10" s="1"/>
  <c r="BR190" i="10" a="1"/>
  <c r="BR190" i="10" s="1"/>
  <c r="BF190" i="10" a="1"/>
  <c r="BF190" i="10" s="1"/>
  <c r="CL191" i="10" a="1"/>
  <c r="CL191" i="10" s="1"/>
  <c r="BN191" i="10" a="1"/>
  <c r="BN191" i="10" s="1"/>
  <c r="BB191" i="10" a="1"/>
  <c r="BB191" i="10" s="1"/>
  <c r="CT191" i="10" a="1"/>
  <c r="CT191" i="10" s="1"/>
  <c r="BV191" i="10" a="1"/>
  <c r="BV191" i="10" s="1"/>
  <c r="BJ191" i="10" a="1"/>
  <c r="BJ191" i="10" s="1"/>
  <c r="CP192" i="10" a="1"/>
  <c r="CP192" i="10" s="1"/>
  <c r="BR192" i="10" a="1"/>
  <c r="BR192" i="10" s="1"/>
  <c r="BF192" i="10" a="1"/>
  <c r="BF192" i="10" s="1"/>
  <c r="BN193" i="10" a="1"/>
  <c r="BN193" i="10" s="1"/>
  <c r="BB193" i="10" a="1"/>
  <c r="BB193" i="10" s="1"/>
  <c r="CL193" i="10" a="1"/>
  <c r="CL193" i="10" s="1"/>
  <c r="BV193" i="10" a="1"/>
  <c r="BV193" i="10" s="1"/>
  <c r="BJ193" i="10" a="1"/>
  <c r="BJ193" i="10" s="1"/>
  <c r="CT193" i="10" a="1"/>
  <c r="CT193" i="10" s="1"/>
  <c r="BR194" i="10" a="1"/>
  <c r="BR194" i="10" s="1"/>
  <c r="BF194" i="10" a="1"/>
  <c r="BF194" i="10" s="1"/>
  <c r="CP194" i="10" a="1"/>
  <c r="CP194" i="10" s="1"/>
  <c r="BB195" i="10" a="1"/>
  <c r="BB195" i="10" s="1"/>
  <c r="CL195" i="10" a="1"/>
  <c r="CL195" i="10" s="1"/>
  <c r="BN195" i="10" a="1"/>
  <c r="BN195" i="10" s="1"/>
  <c r="BJ195" i="10" a="1"/>
  <c r="BJ195" i="10" s="1"/>
  <c r="CT195" i="10" a="1"/>
  <c r="CT195" i="10" s="1"/>
  <c r="BV195" i="10" a="1"/>
  <c r="BV195" i="10" s="1"/>
  <c r="CP196" i="10" a="1"/>
  <c r="CP196" i="10" s="1"/>
  <c r="BR196" i="10" a="1"/>
  <c r="BR196" i="10" s="1"/>
  <c r="BF196" i="10" a="1"/>
  <c r="BF196" i="10" s="1"/>
  <c r="CL197" i="10" a="1"/>
  <c r="CL197" i="10" s="1"/>
  <c r="BN197" i="10" a="1"/>
  <c r="BN197" i="10" s="1"/>
  <c r="BB197" i="10" a="1"/>
  <c r="BB197" i="10" s="1"/>
  <c r="CT197" i="10" a="1"/>
  <c r="CT197" i="10" s="1"/>
  <c r="BV197" i="10" a="1"/>
  <c r="BV197" i="10" s="1"/>
  <c r="BJ197" i="10" a="1"/>
  <c r="BJ197" i="10" s="1"/>
  <c r="CP198" i="10" a="1"/>
  <c r="CP198" i="10" s="1"/>
  <c r="BR198" i="10" a="1"/>
  <c r="BR198" i="10" s="1"/>
  <c r="BF198" i="10" a="1"/>
  <c r="BF198" i="10" s="1"/>
  <c r="CL199" i="10" a="1"/>
  <c r="CL199" i="10" s="1"/>
  <c r="BN199" i="10" a="1"/>
  <c r="BN199" i="10" s="1"/>
  <c r="BB199" i="10" a="1"/>
  <c r="BB199" i="10" s="1"/>
  <c r="CT199" i="10" a="1"/>
  <c r="CT199" i="10" s="1"/>
  <c r="BV199" i="10" a="1"/>
  <c r="BV199" i="10" s="1"/>
  <c r="BJ199" i="10" a="1"/>
  <c r="BJ199" i="10" s="1"/>
  <c r="CP200" i="10" a="1"/>
  <c r="CP200" i="10" s="1"/>
  <c r="BR200" i="10" a="1"/>
  <c r="BR200" i="10" s="1"/>
  <c r="BF200" i="10" a="1"/>
  <c r="BF200" i="10" s="1"/>
  <c r="BN201" i="10" a="1"/>
  <c r="BN201" i="10" s="1"/>
  <c r="BB201" i="10" a="1"/>
  <c r="BB201" i="10" s="1"/>
  <c r="CL201" i="10" a="1"/>
  <c r="CL201" i="10" s="1"/>
  <c r="BV201" i="10" a="1"/>
  <c r="BV201" i="10" s="1"/>
  <c r="BJ201" i="10" a="1"/>
  <c r="BJ201" i="10" s="1"/>
  <c r="CT201" i="10" a="1"/>
  <c r="CT201" i="10" s="1"/>
  <c r="BR202" i="10" a="1"/>
  <c r="BR202" i="10" s="1"/>
  <c r="BF202" i="10" a="1"/>
  <c r="BF202" i="10" s="1"/>
  <c r="CP202" i="10" a="1"/>
  <c r="CP202" i="10" s="1"/>
  <c r="BB203" i="10" a="1"/>
  <c r="BB203" i="10" s="1"/>
  <c r="CL203" i="10" a="1"/>
  <c r="CL203" i="10" s="1"/>
  <c r="BN203" i="10" a="1"/>
  <c r="BN203" i="10" s="1"/>
  <c r="BJ203" i="10" a="1"/>
  <c r="BJ203" i="10" s="1"/>
  <c r="CT203" i="10" a="1"/>
  <c r="CT203" i="10" s="1"/>
  <c r="BV203" i="10" a="1"/>
  <c r="BV203" i="10" s="1"/>
  <c r="CP204" i="10" a="1"/>
  <c r="CP204" i="10" s="1"/>
  <c r="BR204" i="10" a="1"/>
  <c r="BR204" i="10" s="1"/>
  <c r="BF204" i="10" a="1"/>
  <c r="BF204" i="10" s="1"/>
  <c r="CL205" i="10" a="1"/>
  <c r="CL205" i="10" s="1"/>
  <c r="BN205" i="10" a="1"/>
  <c r="BN205" i="10" s="1"/>
  <c r="BB205" i="10" a="1"/>
  <c r="BB205" i="10" s="1"/>
  <c r="CT205" i="10" a="1"/>
  <c r="CT205" i="10" s="1"/>
  <c r="BV205" i="10" a="1"/>
  <c r="BV205" i="10" s="1"/>
  <c r="BJ205" i="10" a="1"/>
  <c r="BJ205" i="10" s="1"/>
  <c r="CP206" i="10" a="1"/>
  <c r="CP206" i="10" s="1"/>
  <c r="BR206" i="10" a="1"/>
  <c r="BR206" i="10" s="1"/>
  <c r="BF206" i="10" a="1"/>
  <c r="BF206" i="10" s="1"/>
  <c r="AW208" i="10" a="1"/>
  <c r="AW208" i="10" s="1"/>
  <c r="AX208" i="10" a="1"/>
  <c r="AX208" i="10" s="1"/>
  <c r="AY208" i="10" a="1"/>
  <c r="AY208" i="10" s="1"/>
  <c r="AZ208" i="10" a="1"/>
  <c r="AZ208" i="10" s="1"/>
  <c r="BA208" i="10" a="1"/>
  <c r="BA208" i="10" s="1"/>
  <c r="BM208" i="10" a="1"/>
  <c r="BM208" i="10" s="1"/>
  <c r="CK208" i="10" a="1"/>
  <c r="CK208" i="10" s="1"/>
  <c r="BI208" i="10" a="1"/>
  <c r="BI208" i="10" s="1"/>
  <c r="CS208" i="10" a="1"/>
  <c r="CS208" i="10" s="1"/>
  <c r="BU208" i="10" a="1"/>
  <c r="BU208" i="10" s="1"/>
  <c r="CO209" i="10" a="1"/>
  <c r="CO209" i="10" s="1"/>
  <c r="BQ209" i="10" a="1"/>
  <c r="BQ209" i="10" s="1"/>
  <c r="BE209" i="10" a="1"/>
  <c r="BE209" i="10" s="1"/>
  <c r="AY210" i="10" a="1"/>
  <c r="AY210" i="10" s="1"/>
  <c r="AZ210" i="10" a="1"/>
  <c r="AZ210" i="10" s="1"/>
  <c r="AW210" i="10" a="1"/>
  <c r="AW210" i="10" s="1"/>
  <c r="AX210" i="10" a="1"/>
  <c r="AX210" i="10" s="1"/>
  <c r="CK210" i="10" a="1"/>
  <c r="CK210" i="10" s="1"/>
  <c r="BM210" i="10" a="1"/>
  <c r="BM210" i="10" s="1"/>
  <c r="BA210" i="10" a="1"/>
  <c r="BA210" i="10" s="1"/>
  <c r="CS210" i="10" a="1"/>
  <c r="CS210" i="10" s="1"/>
  <c r="BU210" i="10" a="1"/>
  <c r="BU210" i="10" s="1"/>
  <c r="BI210" i="10" a="1"/>
  <c r="BI210" i="10" s="1"/>
  <c r="CO211" i="10" a="1"/>
  <c r="CO211" i="10" s="1"/>
  <c r="BQ211" i="10" a="1"/>
  <c r="BQ211" i="10" s="1"/>
  <c r="BE211" i="10" a="1"/>
  <c r="BE211" i="10" s="1"/>
  <c r="AZ212" i="10" a="1"/>
  <c r="AZ212" i="10" s="1"/>
  <c r="AW212" i="10" a="1"/>
  <c r="AW212" i="10" s="1"/>
  <c r="AX212" i="10" a="1"/>
  <c r="AX212" i="10" s="1"/>
  <c r="AY212" i="10" a="1"/>
  <c r="AY212" i="10" s="1"/>
  <c r="BM212" i="10" a="1"/>
  <c r="BM212" i="10" s="1"/>
  <c r="BA212" i="10" a="1"/>
  <c r="BA212" i="10" s="1"/>
  <c r="CK212" i="10" a="1"/>
  <c r="CK212" i="10" s="1"/>
  <c r="BU212" i="10" a="1"/>
  <c r="BU212" i="10" s="1"/>
  <c r="BI212" i="10" a="1"/>
  <c r="BI212" i="10" s="1"/>
  <c r="CS212" i="10" a="1"/>
  <c r="CS212" i="10" s="1"/>
  <c r="BQ213" i="10" a="1"/>
  <c r="BQ213" i="10" s="1"/>
  <c r="BE213" i="10" a="1"/>
  <c r="BE213" i="10" s="1"/>
  <c r="CO213" i="10" a="1"/>
  <c r="CO213" i="10" s="1"/>
  <c r="AW214" i="10" a="1"/>
  <c r="AW214" i="10" s="1"/>
  <c r="AX214" i="10" a="1"/>
  <c r="AX214" i="10" s="1"/>
  <c r="AY214" i="10" a="1"/>
  <c r="AY214" i="10" s="1"/>
  <c r="AZ214" i="10" a="1"/>
  <c r="AZ214" i="10" s="1"/>
  <c r="BA214" i="10" a="1"/>
  <c r="BA214" i="10" s="1"/>
  <c r="CK214" i="10" a="1"/>
  <c r="CK214" i="10" s="1"/>
  <c r="BM214" i="10" a="1"/>
  <c r="BM214" i="10" s="1"/>
  <c r="BI214" i="10" a="1"/>
  <c r="BI214" i="10" s="1"/>
  <c r="CS214" i="10" a="1"/>
  <c r="CS214" i="10" s="1"/>
  <c r="BU214" i="10" a="1"/>
  <c r="BU214" i="10" s="1"/>
  <c r="CO215" i="10" a="1"/>
  <c r="CO215" i="10" s="1"/>
  <c r="BE215" i="10" a="1"/>
  <c r="BE215" i="10" s="1"/>
  <c r="BQ215" i="10" a="1"/>
  <c r="BQ215" i="10" s="1"/>
  <c r="AX216" i="10" a="1"/>
  <c r="AX216" i="10" s="1"/>
  <c r="AY216" i="10" a="1"/>
  <c r="AY216" i="10" s="1"/>
  <c r="AZ216" i="10" a="1"/>
  <c r="AZ216" i="10" s="1"/>
  <c r="AW216" i="10" a="1"/>
  <c r="AW216" i="10" s="1"/>
  <c r="CK216" i="10" a="1"/>
  <c r="CK216" i="10" s="1"/>
  <c r="BM216" i="10" a="1"/>
  <c r="BM216" i="10" s="1"/>
  <c r="BA216" i="10" a="1"/>
  <c r="BA216" i="10" s="1"/>
  <c r="CS216" i="10" a="1"/>
  <c r="CS216" i="10" s="1"/>
  <c r="BU216" i="10" a="1"/>
  <c r="BU216" i="10" s="1"/>
  <c r="BI216" i="10" a="1"/>
  <c r="BI216" i="10" s="1"/>
  <c r="CO217" i="10" a="1"/>
  <c r="CO217" i="10" s="1"/>
  <c r="BQ217" i="10" a="1"/>
  <c r="BQ217" i="10" s="1"/>
  <c r="BE217" i="10" a="1"/>
  <c r="BE217" i="10" s="1"/>
  <c r="AY218" i="10" a="1"/>
  <c r="AY218" i="10" s="1"/>
  <c r="AZ218" i="10" a="1"/>
  <c r="AZ218" i="10" s="1"/>
  <c r="AW218" i="10" a="1"/>
  <c r="AW218" i="10" s="1"/>
  <c r="AX218" i="10" a="1"/>
  <c r="AX218" i="10" s="1"/>
  <c r="CK218" i="10" a="1"/>
  <c r="CK218" i="10" s="1"/>
  <c r="BM218" i="10" a="1"/>
  <c r="BM218" i="10" s="1"/>
  <c r="BA218" i="10" a="1"/>
  <c r="BA218" i="10" s="1"/>
  <c r="CS218" i="10" a="1"/>
  <c r="CS218" i="10" s="1"/>
  <c r="BU218" i="10" a="1"/>
  <c r="BU218" i="10" s="1"/>
  <c r="BI218" i="10" a="1"/>
  <c r="BI218" i="10" s="1"/>
  <c r="CO219" i="10" a="1"/>
  <c r="CO219" i="10" s="1"/>
  <c r="BQ219" i="10" a="1"/>
  <c r="BQ219" i="10" s="1"/>
  <c r="BE219" i="10" a="1"/>
  <c r="BE219" i="10" s="1"/>
  <c r="AZ220" i="10" a="1"/>
  <c r="AZ220" i="10" s="1"/>
  <c r="AW220" i="10" a="1"/>
  <c r="AW220" i="10" s="1"/>
  <c r="AX220" i="10" a="1"/>
  <c r="AX220" i="10" s="1"/>
  <c r="AY220" i="10" a="1"/>
  <c r="AY220" i="10" s="1"/>
  <c r="BM220" i="10" a="1"/>
  <c r="BM220" i="10" s="1"/>
  <c r="BA220" i="10" a="1"/>
  <c r="BA220" i="10" s="1"/>
  <c r="CK220" i="10" a="1"/>
  <c r="CK220" i="10" s="1"/>
  <c r="BU220" i="10" a="1"/>
  <c r="BU220" i="10" s="1"/>
  <c r="BI220" i="10" a="1"/>
  <c r="BI220" i="10" s="1"/>
  <c r="CS220" i="10" a="1"/>
  <c r="CS220" i="10" s="1"/>
  <c r="BQ221" i="10" a="1"/>
  <c r="BQ221" i="10" s="1"/>
  <c r="BE221" i="10" a="1"/>
  <c r="BE221" i="10" s="1"/>
  <c r="CO221" i="10" a="1"/>
  <c r="CO221" i="10" s="1"/>
  <c r="AW222" i="10" a="1"/>
  <c r="AW222" i="10" s="1"/>
  <c r="AX222" i="10" a="1"/>
  <c r="AX222" i="10" s="1"/>
  <c r="AY222" i="10" a="1"/>
  <c r="AY222" i="10" s="1"/>
  <c r="AZ222" i="10" a="1"/>
  <c r="AZ222" i="10" s="1"/>
  <c r="BA222" i="10" a="1"/>
  <c r="BA222" i="10" s="1"/>
  <c r="CK222" i="10" a="1"/>
  <c r="CK222" i="10" s="1"/>
  <c r="BM222" i="10" a="1"/>
  <c r="BM222" i="10" s="1"/>
  <c r="BI222" i="10" a="1"/>
  <c r="BI222" i="10" s="1"/>
  <c r="CS222" i="10" a="1"/>
  <c r="CS222" i="10" s="1"/>
  <c r="BU222" i="10" a="1"/>
  <c r="BU222" i="10" s="1"/>
  <c r="CO223" i="10" a="1"/>
  <c r="CO223" i="10" s="1"/>
  <c r="BE223" i="10" a="1"/>
  <c r="BE223" i="10" s="1"/>
  <c r="BQ223" i="10" a="1"/>
  <c r="BQ223" i="10" s="1"/>
  <c r="AX224" i="10" a="1"/>
  <c r="AX224" i="10" s="1"/>
  <c r="AY224" i="10" a="1"/>
  <c r="AY224" i="10" s="1"/>
  <c r="AZ224" i="10" a="1"/>
  <c r="AZ224" i="10" s="1"/>
  <c r="AW224" i="10" a="1"/>
  <c r="AW224" i="10" s="1"/>
  <c r="CK224" i="10" a="1"/>
  <c r="CK224" i="10" s="1"/>
  <c r="BM224" i="10" a="1"/>
  <c r="BM224" i="10" s="1"/>
  <c r="BA224" i="10" a="1"/>
  <c r="BA224" i="10" s="1"/>
  <c r="CS224" i="10" a="1"/>
  <c r="CS224" i="10" s="1"/>
  <c r="BU224" i="10" a="1"/>
  <c r="BU224" i="10" s="1"/>
  <c r="BI224" i="10" a="1"/>
  <c r="BI224" i="10" s="1"/>
  <c r="CO225" i="10" a="1"/>
  <c r="CO225" i="10" s="1"/>
  <c r="BQ225" i="10" a="1"/>
  <c r="BQ225" i="10" s="1"/>
  <c r="BE225" i="10" a="1"/>
  <c r="BE225" i="10" s="1"/>
  <c r="BT227" i="10" a="1"/>
  <c r="BT227" i="10" s="1"/>
  <c r="BH227" i="10" a="1"/>
  <c r="BH227" i="10" s="1"/>
  <c r="CR227" i="10" a="1"/>
  <c r="CR227" i="10" s="1"/>
  <c r="BD228" i="10" a="1"/>
  <c r="BD228" i="10" s="1"/>
  <c r="CN228" i="10" a="1"/>
  <c r="CN228" i="10" s="1"/>
  <c r="BP228" i="10" a="1"/>
  <c r="BP228" i="10" s="1"/>
  <c r="CR229" i="10" a="1"/>
  <c r="CR229" i="10" s="1"/>
  <c r="BT229" i="10" a="1"/>
  <c r="BT229" i="10" s="1"/>
  <c r="BH229" i="10" a="1"/>
  <c r="BH229" i="10" s="1"/>
  <c r="CN230" i="10" a="1"/>
  <c r="CN230" i="10" s="1"/>
  <c r="BP230" i="10" a="1"/>
  <c r="BP230" i="10" s="1"/>
  <c r="BD230" i="10" a="1"/>
  <c r="BD230" i="10" s="1"/>
  <c r="CR231" i="10" a="1"/>
  <c r="CR231" i="10" s="1"/>
  <c r="BT231" i="10" a="1"/>
  <c r="BT231" i="10" s="1"/>
  <c r="BH231" i="10" a="1"/>
  <c r="BH231" i="10" s="1"/>
  <c r="CN232" i="10" a="1"/>
  <c r="CN232" i="10" s="1"/>
  <c r="BP232" i="10" a="1"/>
  <c r="BP232" i="10" s="1"/>
  <c r="BD232" i="10" a="1"/>
  <c r="BD232" i="10" s="1"/>
  <c r="BT233" i="10" a="1"/>
  <c r="BT233" i="10" s="1"/>
  <c r="BH233" i="10" a="1"/>
  <c r="BH233" i="10" s="1"/>
  <c r="CR233" i="10" a="1"/>
  <c r="CR233" i="10" s="1"/>
  <c r="BP234" i="10" a="1"/>
  <c r="BP234" i="10" s="1"/>
  <c r="BD234" i="10" a="1"/>
  <c r="BD234" i="10" s="1"/>
  <c r="CN234" i="10" a="1"/>
  <c r="CN234" i="10" s="1"/>
  <c r="CR235" i="10" a="1"/>
  <c r="CR235" i="10" s="1"/>
  <c r="BH235" i="10" a="1"/>
  <c r="BH235" i="10" s="1"/>
  <c r="BT235" i="10" a="1"/>
  <c r="BT235" i="10" s="1"/>
  <c r="BD236" i="10" a="1"/>
  <c r="BD236" i="10" s="1"/>
  <c r="BP236" i="10" a="1"/>
  <c r="BP236" i="10" s="1"/>
  <c r="CN236" i="10" a="1"/>
  <c r="CN236" i="10" s="1"/>
  <c r="CR237" i="10" a="1"/>
  <c r="CR237" i="10" s="1"/>
  <c r="BT237" i="10" a="1"/>
  <c r="BT237" i="10" s="1"/>
  <c r="BH237" i="10" a="1"/>
  <c r="BH237" i="10" s="1"/>
  <c r="CN238" i="10" a="1"/>
  <c r="CN238" i="10" s="1"/>
  <c r="BD238" i="10" a="1"/>
  <c r="BD238" i="10" s="1"/>
  <c r="BP238" i="10" a="1"/>
  <c r="BP238" i="10" s="1"/>
  <c r="CR239" i="10" a="1"/>
  <c r="CR239" i="10" s="1"/>
  <c r="BT239" i="10" a="1"/>
  <c r="BT239" i="10" s="1"/>
  <c r="BH239" i="10" a="1"/>
  <c r="BH239" i="10" s="1"/>
  <c r="BP240" i="10" a="1"/>
  <c r="BP240" i="10" s="1"/>
  <c r="BD240" i="10" a="1"/>
  <c r="BD240" i="10" s="1"/>
  <c r="CN240" i="10" a="1"/>
  <c r="CN240" i="10" s="1"/>
  <c r="BT241" i="10" a="1"/>
  <c r="BT241" i="10" s="1"/>
  <c r="BH241" i="10" a="1"/>
  <c r="BH241" i="10" s="1"/>
  <c r="CR241" i="10" a="1"/>
  <c r="CR241" i="10" s="1"/>
  <c r="BD242" i="10" a="1"/>
  <c r="BD242" i="10" s="1"/>
  <c r="BP242" i="10" a="1"/>
  <c r="BP242" i="10" s="1"/>
  <c r="CN242" i="10" a="1"/>
  <c r="CN242" i="10" s="1"/>
  <c r="CR243" i="10" a="1"/>
  <c r="CR243" i="10" s="1"/>
  <c r="BH243" i="10" a="1"/>
  <c r="BH243" i="10" s="1"/>
  <c r="BT243" i="10" a="1"/>
  <c r="BT243" i="10" s="1"/>
  <c r="BD244" i="10" a="1"/>
  <c r="BD244" i="10" s="1"/>
  <c r="BP244" i="10" a="1"/>
  <c r="BP244" i="10" s="1"/>
  <c r="CN244" i="10" a="1"/>
  <c r="CN244" i="10" s="1"/>
  <c r="BS246" i="10" a="1"/>
  <c r="BS246" i="10" s="1"/>
  <c r="BG246" i="10" a="1"/>
  <c r="BG246" i="10" s="1"/>
  <c r="CQ246" i="10" a="1"/>
  <c r="CQ246" i="10" s="1"/>
  <c r="BO247" i="10" a="1"/>
  <c r="BO247" i="10" s="1"/>
  <c r="BC247" i="10" a="1"/>
  <c r="BC247" i="10" s="1"/>
  <c r="CM247" i="10" a="1"/>
  <c r="CM247" i="10" s="1"/>
  <c r="BW247" i="10" a="1"/>
  <c r="BW247" i="10" s="1"/>
  <c r="BK247" i="10" a="1"/>
  <c r="BK247" i="10" s="1"/>
  <c r="CU247" i="10" a="1"/>
  <c r="CU247" i="10" s="1"/>
  <c r="BG248" i="10" a="1"/>
  <c r="BG248" i="10" s="1"/>
  <c r="CQ248" i="10" a="1"/>
  <c r="CQ248" i="10" s="1"/>
  <c r="BS248" i="10" a="1"/>
  <c r="BS248" i="10" s="1"/>
  <c r="CM249" i="10" a="1"/>
  <c r="CM249" i="10" s="1"/>
  <c r="BO249" i="10" a="1"/>
  <c r="BO249" i="10" s="1"/>
  <c r="BC249" i="10" a="1"/>
  <c r="BC249" i="10" s="1"/>
  <c r="CU249" i="10" a="1"/>
  <c r="CU249" i="10" s="1"/>
  <c r="BW249" i="10" a="1"/>
  <c r="BW249" i="10" s="1"/>
  <c r="BK249" i="10" a="1"/>
  <c r="BK249" i="10" s="1"/>
  <c r="CQ250" i="10" a="1"/>
  <c r="CQ250" i="10" s="1"/>
  <c r="BS250" i="10" a="1"/>
  <c r="BS250" i="10" s="1"/>
  <c r="BG250" i="10" a="1"/>
  <c r="BG250" i="10" s="1"/>
  <c r="CM251" i="10" a="1"/>
  <c r="CM251" i="10" s="1"/>
  <c r="BO251" i="10" a="1"/>
  <c r="BO251" i="10" s="1"/>
  <c r="BC251" i="10" a="1"/>
  <c r="BC251" i="10" s="1"/>
  <c r="CU251" i="10" a="1"/>
  <c r="CU251" i="10" s="1"/>
  <c r="BW251" i="10" a="1"/>
  <c r="BW251" i="10" s="1"/>
  <c r="BK251" i="10" a="1"/>
  <c r="BK251" i="10" s="1"/>
  <c r="CQ252" i="10" a="1"/>
  <c r="CQ252" i="10" s="1"/>
  <c r="BG252" i="10" a="1"/>
  <c r="BG252" i="10" s="1"/>
  <c r="BS252" i="10" a="1"/>
  <c r="BS252" i="10" s="1"/>
  <c r="BO253" i="10" a="1"/>
  <c r="BO253" i="10" s="1"/>
  <c r="CM253" i="10" a="1"/>
  <c r="CM253" i="10" s="1"/>
  <c r="BC253" i="10" a="1"/>
  <c r="BC253" i="10" s="1"/>
  <c r="BW253" i="10" a="1"/>
  <c r="BW253" i="10" s="1"/>
  <c r="BK253" i="10" a="1"/>
  <c r="BK253" i="10" s="1"/>
  <c r="CU253" i="10" a="1"/>
  <c r="CU253" i="10" s="1"/>
  <c r="BS254" i="10" a="1"/>
  <c r="BS254" i="10" s="1"/>
  <c r="BG254" i="10" a="1"/>
  <c r="BG254" i="10" s="1"/>
  <c r="CQ254" i="10" a="1"/>
  <c r="CQ254" i="10" s="1"/>
  <c r="CM255" i="10" a="1"/>
  <c r="CM255" i="10" s="1"/>
  <c r="BO255" i="10" a="1"/>
  <c r="BO255" i="10" s="1"/>
  <c r="BC255" i="10" a="1"/>
  <c r="BC255" i="10" s="1"/>
  <c r="CU255" i="10" a="1"/>
  <c r="CU255" i="10" s="1"/>
  <c r="BW255" i="10" a="1"/>
  <c r="BW255" i="10" s="1"/>
  <c r="BK255" i="10" a="1"/>
  <c r="BK255" i="10" s="1"/>
  <c r="CQ256" i="10" a="1"/>
  <c r="CQ256" i="10" s="1"/>
  <c r="BS256" i="10" a="1"/>
  <c r="BS256" i="10" s="1"/>
  <c r="BG256" i="10" a="1"/>
  <c r="BG256" i="10" s="1"/>
  <c r="CM257" i="10" a="1"/>
  <c r="CM257" i="10" s="1"/>
  <c r="BO257" i="10" a="1"/>
  <c r="BO257" i="10" s="1"/>
  <c r="BC257" i="10" a="1"/>
  <c r="BC257" i="10" s="1"/>
  <c r="CU257" i="10" a="1"/>
  <c r="CU257" i="10" s="1"/>
  <c r="BW257" i="10" a="1"/>
  <c r="BW257" i="10" s="1"/>
  <c r="BK257" i="10" a="1"/>
  <c r="BK257" i="10" s="1"/>
  <c r="CQ258" i="10" a="1"/>
  <c r="CQ258" i="10" s="1"/>
  <c r="BS258" i="10" a="1"/>
  <c r="BS258" i="10" s="1"/>
  <c r="BG258" i="10" a="1"/>
  <c r="BG258" i="10" s="1"/>
  <c r="CM259" i="10" a="1"/>
  <c r="CM259" i="10" s="1"/>
  <c r="BO259" i="10" a="1"/>
  <c r="BO259" i="10" s="1"/>
  <c r="BC259" i="10" a="1"/>
  <c r="BC259" i="10" s="1"/>
  <c r="CU259" i="10" a="1"/>
  <c r="CU259" i="10" s="1"/>
  <c r="BW259" i="10" a="1"/>
  <c r="BW259" i="10" s="1"/>
  <c r="BK259" i="10" a="1"/>
  <c r="BK259" i="10" s="1"/>
  <c r="BS260" i="10" a="1"/>
  <c r="BS260" i="10" s="1"/>
  <c r="BG260" i="10" a="1"/>
  <c r="BG260" i="10" s="1"/>
  <c r="CQ260" i="10" a="1"/>
  <c r="CQ260" i="10" s="1"/>
  <c r="BO261" i="10" a="1"/>
  <c r="BO261" i="10" s="1"/>
  <c r="BC261" i="10" a="1"/>
  <c r="BC261" i="10" s="1"/>
  <c r="CM261" i="10" a="1"/>
  <c r="CM261" i="10" s="1"/>
  <c r="BW261" i="10" a="1"/>
  <c r="BW261" i="10" s="1"/>
  <c r="BK261" i="10" a="1"/>
  <c r="BK261" i="10" s="1"/>
  <c r="CU261" i="10" a="1"/>
  <c r="CU261" i="10" s="1"/>
  <c r="BS262" i="10" a="1"/>
  <c r="BS262" i="10" s="1"/>
  <c r="BG262" i="10" a="1"/>
  <c r="BG262" i="10" s="1"/>
  <c r="CQ262" i="10" a="1"/>
  <c r="CQ262" i="10" s="1"/>
  <c r="BO263" i="10" a="1"/>
  <c r="BO263" i="10" s="1"/>
  <c r="BC263" i="10" a="1"/>
  <c r="BC263" i="10" s="1"/>
  <c r="CM263" i="10" a="1"/>
  <c r="CM263" i="10" s="1"/>
  <c r="BW263" i="10" a="1"/>
  <c r="BW263" i="10" s="1"/>
  <c r="BK263" i="10" a="1"/>
  <c r="BK263" i="10" s="1"/>
  <c r="CU263" i="10" a="1"/>
  <c r="CU263" i="10" s="1"/>
  <c r="CP265" i="10" a="1"/>
  <c r="CP265" i="10" s="1"/>
  <c r="BR265" i="10" a="1"/>
  <c r="BR265" i="10" s="1"/>
  <c r="BF265" i="10" a="1"/>
  <c r="BF265" i="10" s="1"/>
  <c r="CL266" i="10" a="1"/>
  <c r="CL266" i="10" s="1"/>
  <c r="BN266" i="10" a="1"/>
  <c r="BN266" i="10" s="1"/>
  <c r="BB266" i="10" a="1"/>
  <c r="BB266" i="10" s="1"/>
  <c r="CT266" i="10" a="1"/>
  <c r="CT266" i="10" s="1"/>
  <c r="BV266" i="10" a="1"/>
  <c r="BV266" i="10" s="1"/>
  <c r="BJ266" i="10" a="1"/>
  <c r="BJ266" i="10" s="1"/>
  <c r="CP267" i="10" a="1"/>
  <c r="CP267" i="10" s="1"/>
  <c r="BR267" i="10" a="1"/>
  <c r="BR267" i="10" s="1"/>
  <c r="BF267" i="10" a="1"/>
  <c r="BF267" i="10" s="1"/>
  <c r="BN268" i="10" a="1"/>
  <c r="BN268" i="10" s="1"/>
  <c r="BB268" i="10" a="1"/>
  <c r="BB268" i="10" s="1"/>
  <c r="CL268" i="10" a="1"/>
  <c r="CL268" i="10" s="1"/>
  <c r="BV268" i="10" a="1"/>
  <c r="BV268" i="10" s="1"/>
  <c r="BJ268" i="10" a="1"/>
  <c r="BJ268" i="10" s="1"/>
  <c r="CT268" i="10" a="1"/>
  <c r="CT268" i="10" s="1"/>
  <c r="BR269" i="10" a="1"/>
  <c r="BR269" i="10" s="1"/>
  <c r="BF269" i="10" a="1"/>
  <c r="BF269" i="10" s="1"/>
  <c r="CP269" i="10" a="1"/>
  <c r="CP269" i="10" s="1"/>
  <c r="BB270" i="10" a="1"/>
  <c r="BB270" i="10" s="1"/>
  <c r="CL270" i="10" a="1"/>
  <c r="CL270" i="10" s="1"/>
  <c r="BN270" i="10" a="1"/>
  <c r="BN270" i="10" s="1"/>
  <c r="BJ270" i="10" a="1"/>
  <c r="BJ270" i="10" s="1"/>
  <c r="CT270" i="10" a="1"/>
  <c r="CT270" i="10" s="1"/>
  <c r="BV270" i="10" a="1"/>
  <c r="BV270" i="10" s="1"/>
  <c r="CP271" i="10" a="1"/>
  <c r="CP271" i="10" s="1"/>
  <c r="BR271" i="10" a="1"/>
  <c r="BR271" i="10" s="1"/>
  <c r="BF271" i="10" a="1"/>
  <c r="BF271" i="10" s="1"/>
  <c r="CL272" i="10" a="1"/>
  <c r="CL272" i="10" s="1"/>
  <c r="BN272" i="10" a="1"/>
  <c r="BN272" i="10" s="1"/>
  <c r="BB272" i="10" a="1"/>
  <c r="BB272" i="10" s="1"/>
  <c r="CT272" i="10" a="1"/>
  <c r="CT272" i="10" s="1"/>
  <c r="BV272" i="10" a="1"/>
  <c r="BV272" i="10" s="1"/>
  <c r="BJ272" i="10" a="1"/>
  <c r="BJ272" i="10" s="1"/>
  <c r="CP273" i="10" a="1"/>
  <c r="CP273" i="10" s="1"/>
  <c r="BR273" i="10" a="1"/>
  <c r="BR273" i="10" s="1"/>
  <c r="BF273" i="10" a="1"/>
  <c r="BF273" i="10" s="1"/>
  <c r="CL274" i="10" a="1"/>
  <c r="CL274" i="10" s="1"/>
  <c r="BN274" i="10" a="1"/>
  <c r="BN274" i="10" s="1"/>
  <c r="BB274" i="10" a="1"/>
  <c r="BB274" i="10" s="1"/>
  <c r="CT274" i="10" a="1"/>
  <c r="CT274" i="10" s="1"/>
  <c r="BV274" i="10" a="1"/>
  <c r="BV274" i="10" s="1"/>
  <c r="BJ274" i="10" a="1"/>
  <c r="BJ274" i="10" s="1"/>
  <c r="CP275" i="10" a="1"/>
  <c r="CP275" i="10" s="1"/>
  <c r="BR275" i="10" a="1"/>
  <c r="BR275" i="10" s="1"/>
  <c r="BF275" i="10" a="1"/>
  <c r="BF275" i="10" s="1"/>
  <c r="BN276" i="10" a="1"/>
  <c r="BN276" i="10" s="1"/>
  <c r="BB276" i="10" a="1"/>
  <c r="BB276" i="10" s="1"/>
  <c r="CL276" i="10" a="1"/>
  <c r="CL276" i="10" s="1"/>
  <c r="BV276" i="10" a="1"/>
  <c r="BV276" i="10" s="1"/>
  <c r="BJ276" i="10" a="1"/>
  <c r="BJ276" i="10" s="1"/>
  <c r="CT276" i="10" a="1"/>
  <c r="CT276" i="10" s="1"/>
  <c r="CP277" i="10" a="1"/>
  <c r="CP277" i="10" s="1"/>
  <c r="BR277" i="10" a="1"/>
  <c r="BR277" i="10" s="1"/>
  <c r="BF277" i="10" a="1"/>
  <c r="BF277" i="10" s="1"/>
  <c r="CL278" i="10" a="1"/>
  <c r="CL278" i="10" s="1"/>
  <c r="BN278" i="10" a="1"/>
  <c r="BN278" i="10" s="1"/>
  <c r="BB278" i="10" a="1"/>
  <c r="BB278" i="10" s="1"/>
  <c r="CT278" i="10" a="1"/>
  <c r="CT278" i="10" s="1"/>
  <c r="BV278" i="10" a="1"/>
  <c r="BV278" i="10" s="1"/>
  <c r="BJ278" i="10" a="1"/>
  <c r="BJ278" i="10" s="1"/>
  <c r="CP279" i="10" a="1"/>
  <c r="CP279" i="10" s="1"/>
  <c r="BR279" i="10" a="1"/>
  <c r="BR279" i="10" s="1"/>
  <c r="BF279" i="10" a="1"/>
  <c r="BF279" i="10" s="1"/>
  <c r="CL280" i="10" a="1"/>
  <c r="CL280" i="10" s="1"/>
  <c r="BN280" i="10" a="1"/>
  <c r="BN280" i="10" s="1"/>
  <c r="BB280" i="10" a="1"/>
  <c r="BB280" i="10" s="1"/>
  <c r="CT280" i="10" a="1"/>
  <c r="CT280" i="10" s="1"/>
  <c r="BV280" i="10" a="1"/>
  <c r="BV280" i="10" s="1"/>
  <c r="BJ280" i="10" a="1"/>
  <c r="BJ280" i="10" s="1"/>
  <c r="CP281" i="10" a="1"/>
  <c r="CP281" i="10" s="1"/>
  <c r="BR281" i="10" a="1"/>
  <c r="BR281" i="10" s="1"/>
  <c r="BF281" i="10" a="1"/>
  <c r="BF281" i="10" s="1"/>
  <c r="BN282" i="10" a="1"/>
  <c r="BN282" i="10" s="1"/>
  <c r="BB282" i="10" a="1"/>
  <c r="BB282" i="10" s="1"/>
  <c r="CL282" i="10" a="1"/>
  <c r="CL282" i="10" s="1"/>
  <c r="BV282" i="10" a="1"/>
  <c r="BV282" i="10" s="1"/>
  <c r="BJ282" i="10" a="1"/>
  <c r="BJ282" i="10" s="1"/>
  <c r="CT282" i="10" a="1"/>
  <c r="CT282" i="10" s="1"/>
  <c r="BB181" i="13" a="1"/>
  <c r="BB181" i="13" s="1"/>
  <c r="BA181" i="13" a="1"/>
  <c r="BA181" i="13" s="1"/>
  <c r="BC181" i="13" a="1"/>
  <c r="BC181" i="13" s="1"/>
  <c r="AZ181" i="13" a="1"/>
  <c r="AZ181" i="13" s="1"/>
  <c r="BA189" i="13" a="1"/>
  <c r="BA189" i="13" s="1"/>
  <c r="BB189" i="13" a="1"/>
  <c r="BB189" i="13" s="1"/>
  <c r="BC189" i="13" a="1"/>
  <c r="BC189" i="13" s="1"/>
  <c r="AZ189" i="13" a="1"/>
  <c r="AZ189" i="13" s="1"/>
  <c r="BC203" i="13" a="1"/>
  <c r="BC203" i="13" s="1"/>
  <c r="AZ203" i="13" a="1"/>
  <c r="AZ203" i="13" s="1"/>
  <c r="BB203" i="13" a="1"/>
  <c r="BB203" i="13" s="1"/>
  <c r="BA203" i="13" a="1"/>
  <c r="BA203" i="13" s="1"/>
  <c r="BC211" i="13" a="1"/>
  <c r="BC211" i="13" s="1"/>
  <c r="AZ211" i="13" a="1"/>
  <c r="AZ211" i="13" s="1"/>
  <c r="BA211" i="13" a="1"/>
  <c r="BA211" i="13" s="1"/>
  <c r="BB211" i="13" a="1"/>
  <c r="BB211" i="13" s="1"/>
  <c r="BA217" i="13" a="1"/>
  <c r="BA217" i="13" s="1"/>
  <c r="BB217" i="13" a="1"/>
  <c r="BB217" i="13" s="1"/>
  <c r="BC217" i="13" a="1"/>
  <c r="BC217" i="13" s="1"/>
  <c r="AZ217" i="13" a="1"/>
  <c r="AZ217" i="13" s="1"/>
  <c r="BA225" i="13" a="1"/>
  <c r="BA225" i="13" s="1"/>
  <c r="BB225" i="13" a="1"/>
  <c r="BB225" i="13" s="1"/>
  <c r="BC225" i="13" a="1"/>
  <c r="BC225" i="13" s="1"/>
  <c r="AZ225" i="13" a="1"/>
  <c r="AZ225" i="13" s="1"/>
  <c r="BB233" i="13" a="1"/>
  <c r="BB233" i="13" s="1"/>
  <c r="BA233" i="13" a="1"/>
  <c r="BA233" i="13" s="1"/>
  <c r="BC233" i="13" a="1"/>
  <c r="BC233" i="13" s="1"/>
  <c r="AZ233" i="13" a="1"/>
  <c r="AZ233" i="13" s="1"/>
  <c r="BA239" i="13" a="1"/>
  <c r="BA239" i="13" s="1"/>
  <c r="BB239" i="13" a="1"/>
  <c r="BB239" i="13" s="1"/>
  <c r="BC239" i="13" a="1"/>
  <c r="BC239" i="13" s="1"/>
  <c r="AZ239" i="13" a="1"/>
  <c r="AZ239" i="13" s="1"/>
  <c r="BC247" i="13" a="1"/>
  <c r="BC247" i="13" s="1"/>
  <c r="AZ247" i="13" a="1"/>
  <c r="AZ247" i="13" s="1"/>
  <c r="BA247" i="13" a="1"/>
  <c r="BA247" i="13" s="1"/>
  <c r="BB247" i="13" a="1"/>
  <c r="BB247" i="13" s="1"/>
  <c r="BB261" i="13" a="1"/>
  <c r="BB261" i="13" s="1"/>
  <c r="BC261" i="13" a="1"/>
  <c r="BC261" i="13" s="1"/>
  <c r="AZ261" i="13" a="1"/>
  <c r="AZ261" i="13" s="1"/>
  <c r="BA261" i="13" a="1"/>
  <c r="BA261" i="13" s="1"/>
  <c r="BC269" i="13" a="1"/>
  <c r="BC269" i="13" s="1"/>
  <c r="AZ269" i="13" a="1"/>
  <c r="AZ269" i="13" s="1"/>
  <c r="BA269" i="13" a="1"/>
  <c r="BA269" i="13" s="1"/>
  <c r="BB269" i="13" a="1"/>
  <c r="BB269" i="13" s="1"/>
  <c r="BB275" i="13" a="1"/>
  <c r="BB275" i="13" s="1"/>
  <c r="BC275" i="13" a="1"/>
  <c r="BC275" i="13" s="1"/>
  <c r="AZ275" i="13" a="1"/>
  <c r="AZ275" i="13" s="1"/>
  <c r="BA275" i="13" a="1"/>
  <c r="BA275" i="13" s="1"/>
  <c r="BB283" i="13" a="1"/>
  <c r="BB283" i="13" s="1"/>
  <c r="BC283" i="13" a="1"/>
  <c r="BC283" i="13" s="1"/>
  <c r="AZ283" i="13" a="1"/>
  <c r="AZ283" i="13" s="1"/>
  <c r="BA283" i="13" a="1"/>
  <c r="BA283" i="13" s="1"/>
  <c r="AZ291" i="13" a="1"/>
  <c r="AZ291" i="13" s="1"/>
  <c r="BA291" i="13" a="1"/>
  <c r="BA291" i="13" s="1"/>
  <c r="BB291" i="13" a="1"/>
  <c r="BB291" i="13" s="1"/>
  <c r="BC291" i="13" a="1"/>
  <c r="BC291" i="13" s="1"/>
  <c r="BC297" i="13" a="1"/>
  <c r="BC297" i="13" s="1"/>
  <c r="AZ297" i="13" a="1"/>
  <c r="AZ297" i="13" s="1"/>
  <c r="BA297" i="13" a="1"/>
  <c r="BA297" i="13" s="1"/>
  <c r="BB297" i="13" a="1"/>
  <c r="BB297" i="13" s="1"/>
  <c r="BC305" i="13" a="1"/>
  <c r="BC305" i="13" s="1"/>
  <c r="AZ305" i="13" a="1"/>
  <c r="AZ305" i="13" s="1"/>
  <c r="BA305" i="13" a="1"/>
  <c r="BA305" i="13" s="1"/>
  <c r="BB305" i="13" a="1"/>
  <c r="BB305" i="13" s="1"/>
  <c r="BA319" i="13" a="1"/>
  <c r="BA319" i="13" s="1"/>
  <c r="BB319" i="13" a="1"/>
  <c r="BB319" i="13" s="1"/>
  <c r="BC319" i="13" a="1"/>
  <c r="BC319" i="13" s="1"/>
  <c r="AZ319" i="13" a="1"/>
  <c r="AZ319" i="13" s="1"/>
  <c r="BA327" i="13" a="1"/>
  <c r="BA327" i="13" s="1"/>
  <c r="AZ327" i="13" a="1"/>
  <c r="AZ327" i="13" s="1"/>
  <c r="BB327" i="13" a="1"/>
  <c r="BB327" i="13" s="1"/>
  <c r="BC327" i="13" a="1"/>
  <c r="BC327" i="13" s="1"/>
  <c r="AZ184" i="13" a="1"/>
  <c r="AZ184" i="13" s="1"/>
  <c r="BA184" i="13" a="1"/>
  <c r="BA184" i="13" s="1"/>
  <c r="BB184" i="13" a="1"/>
  <c r="BB184" i="13" s="1"/>
  <c r="BC184" i="13" a="1"/>
  <c r="BC184" i="13" s="1"/>
  <c r="AZ192" i="13" a="1"/>
  <c r="AZ192" i="13" s="1"/>
  <c r="BA192" i="13" a="1"/>
  <c r="BA192" i="13" s="1"/>
  <c r="BC192" i="13" a="1"/>
  <c r="BC192" i="13" s="1"/>
  <c r="BB192" i="13" a="1"/>
  <c r="BB192" i="13" s="1"/>
  <c r="AZ198" i="13" a="1"/>
  <c r="AZ198" i="13" s="1"/>
  <c r="BA198" i="13" a="1"/>
  <c r="BA198" i="13" s="1"/>
  <c r="BB198" i="13" a="1"/>
  <c r="BB198" i="13" s="1"/>
  <c r="BC198" i="13" a="1"/>
  <c r="BC198" i="13" s="1"/>
  <c r="BC206" i="13" a="1"/>
  <c r="BC206" i="13" s="1"/>
  <c r="AZ206" i="13" a="1"/>
  <c r="AZ206" i="13" s="1"/>
  <c r="BA206" i="13" a="1"/>
  <c r="BA206" i="13" s="1"/>
  <c r="BB206" i="13" a="1"/>
  <c r="BB206" i="13" s="1"/>
  <c r="BB214" i="13" a="1"/>
  <c r="BB214" i="13" s="1"/>
  <c r="BC214" i="13" a="1"/>
  <c r="BC214" i="13" s="1"/>
  <c r="AZ214" i="13" a="1"/>
  <c r="AZ214" i="13" s="1"/>
  <c r="BA214" i="13" a="1"/>
  <c r="BA214" i="13" s="1"/>
  <c r="BB220" i="13" a="1"/>
  <c r="BB220" i="13" s="1"/>
  <c r="BC220" i="13" a="1"/>
  <c r="BC220" i="13" s="1"/>
  <c r="AZ220" i="13" a="1"/>
  <c r="AZ220" i="13" s="1"/>
  <c r="BA220" i="13" a="1"/>
  <c r="BA220" i="13" s="1"/>
  <c r="BB228" i="13" a="1"/>
  <c r="BB228" i="13" s="1"/>
  <c r="BC228" i="13" a="1"/>
  <c r="BC228" i="13" s="1"/>
  <c r="AZ228" i="13" a="1"/>
  <c r="AZ228" i="13" s="1"/>
  <c r="BA228" i="13" a="1"/>
  <c r="BA228" i="13" s="1"/>
  <c r="AZ242" i="13" a="1"/>
  <c r="AZ242" i="13" s="1"/>
  <c r="BA242" i="13" a="1"/>
  <c r="BA242" i="13" s="1"/>
  <c r="BB242" i="13" a="1"/>
  <c r="BB242" i="13" s="1"/>
  <c r="BC242" i="13" a="1"/>
  <c r="BC242" i="13" s="1"/>
  <c r="AZ250" i="13" a="1"/>
  <c r="AZ250" i="13" s="1"/>
  <c r="BA250" i="13" a="1"/>
  <c r="BA250" i="13" s="1"/>
  <c r="BB250" i="13" a="1"/>
  <c r="BB250" i="13" s="1"/>
  <c r="BC250" i="13" a="1"/>
  <c r="BC250" i="13" s="1"/>
  <c r="BC256" i="13" a="1"/>
  <c r="BC256" i="13" s="1"/>
  <c r="AZ256" i="13" a="1"/>
  <c r="AZ256" i="13" s="1"/>
  <c r="BA256" i="13" a="1"/>
  <c r="BA256" i="13" s="1"/>
  <c r="BB256" i="13" a="1"/>
  <c r="BB256" i="13" s="1"/>
  <c r="AZ264" i="13" a="1"/>
  <c r="AZ264" i="13" s="1"/>
  <c r="BA264" i="13" a="1"/>
  <c r="BA264" i="13" s="1"/>
  <c r="BB264" i="13" a="1"/>
  <c r="BB264" i="13" s="1"/>
  <c r="BC264" i="13" a="1"/>
  <c r="BC264" i="13" s="1"/>
  <c r="AZ272" i="13" a="1"/>
  <c r="AZ272" i="13" s="1"/>
  <c r="BA272" i="13" a="1"/>
  <c r="BA272" i="13" s="1"/>
  <c r="BB272" i="13" a="1"/>
  <c r="BB272" i="13" s="1"/>
  <c r="BC272" i="13" a="1"/>
  <c r="BC272" i="13" s="1"/>
  <c r="BC278" i="13" a="1"/>
  <c r="BC278" i="13" s="1"/>
  <c r="AZ278" i="13" a="1"/>
  <c r="AZ278" i="13" s="1"/>
  <c r="BA278" i="13" a="1"/>
  <c r="BA278" i="13" s="1"/>
  <c r="BB278" i="13" a="1"/>
  <c r="BB278" i="13" s="1"/>
  <c r="AZ286" i="13" a="1"/>
  <c r="AZ286" i="13" s="1"/>
  <c r="BA286" i="13" a="1"/>
  <c r="BA286" i="13" s="1"/>
  <c r="BB286" i="13" a="1"/>
  <c r="BB286" i="13" s="1"/>
  <c r="BC286" i="13" a="1"/>
  <c r="BC286" i="13" s="1"/>
  <c r="BC300" i="13" a="1"/>
  <c r="BC300" i="13" s="1"/>
  <c r="AZ300" i="13" a="1"/>
  <c r="AZ300" i="13" s="1"/>
  <c r="BA300" i="13" a="1"/>
  <c r="BA300" i="13" s="1"/>
  <c r="BB300" i="13" a="1"/>
  <c r="BB300" i="13" s="1"/>
  <c r="AZ308" i="13" a="1"/>
  <c r="AZ308" i="13" s="1"/>
  <c r="BA308" i="13" a="1"/>
  <c r="BA308" i="13" s="1"/>
  <c r="BB308" i="13" a="1"/>
  <c r="BB308" i="13" s="1"/>
  <c r="BC308" i="13" a="1"/>
  <c r="BC308" i="13" s="1"/>
  <c r="BC314" i="13" a="1"/>
  <c r="BC314" i="13" s="1"/>
  <c r="AZ314" i="13" a="1"/>
  <c r="AZ314" i="13" s="1"/>
  <c r="BB314" i="13" a="1"/>
  <c r="BB314" i="13" s="1"/>
  <c r="BA314" i="13" a="1"/>
  <c r="BA314" i="13" s="1"/>
  <c r="BC322" i="13" a="1"/>
  <c r="BC322" i="13" s="1"/>
  <c r="AZ322" i="13" a="1"/>
  <c r="AZ322" i="13" s="1"/>
  <c r="BA322" i="13" a="1"/>
  <c r="BA322" i="13" s="1"/>
  <c r="BB322" i="13" a="1"/>
  <c r="BB322" i="13" s="1"/>
  <c r="BA179" i="13" a="1"/>
  <c r="BA179" i="13" s="1"/>
  <c r="BC179" i="13" a="1"/>
  <c r="BC179" i="13" s="1"/>
  <c r="AZ179" i="13" a="1"/>
  <c r="AZ179" i="13" s="1"/>
  <c r="BB179" i="13" a="1"/>
  <c r="BB179" i="13" s="1"/>
  <c r="BA187" i="13" a="1"/>
  <c r="BA187" i="13" s="1"/>
  <c r="BC187" i="13" a="1"/>
  <c r="BC187" i="13" s="1"/>
  <c r="AZ187" i="13" a="1"/>
  <c r="AZ187" i="13" s="1"/>
  <c r="BB187" i="13" a="1"/>
  <c r="BB187" i="13" s="1"/>
  <c r="BA195" i="13" a="1"/>
  <c r="BA195" i="13" s="1"/>
  <c r="BB195" i="13" a="1"/>
  <c r="BB195" i="13" s="1"/>
  <c r="BC195" i="13" a="1"/>
  <c r="BC195" i="13" s="1"/>
  <c r="AZ195" i="13" a="1"/>
  <c r="AZ195" i="13" s="1"/>
  <c r="BB201" i="13" a="1"/>
  <c r="BB201" i="13" s="1"/>
  <c r="BC201" i="13" a="1"/>
  <c r="BC201" i="13" s="1"/>
  <c r="BA201" i="13" a="1"/>
  <c r="BA201" i="13" s="1"/>
  <c r="AZ201" i="13" a="1"/>
  <c r="AZ201" i="13" s="1"/>
  <c r="BB209" i="13" a="1"/>
  <c r="BB209" i="13" s="1"/>
  <c r="BC209" i="13" a="1"/>
  <c r="BC209" i="13" s="1"/>
  <c r="AZ209" i="13" a="1"/>
  <c r="AZ209" i="13" s="1"/>
  <c r="BA209" i="13" a="1"/>
  <c r="BA209" i="13" s="1"/>
  <c r="AZ223" i="13" a="1"/>
  <c r="AZ223" i="13" s="1"/>
  <c r="BA223" i="13" a="1"/>
  <c r="BA223" i="13" s="1"/>
  <c r="BB223" i="13" a="1"/>
  <c r="BB223" i="13" s="1"/>
  <c r="BC223" i="13" a="1"/>
  <c r="BC223" i="13" s="1"/>
  <c r="BA231" i="13" a="1"/>
  <c r="BA231" i="13" s="1"/>
  <c r="BC231" i="13" a="1"/>
  <c r="BC231" i="13" s="1"/>
  <c r="AZ231" i="13" a="1"/>
  <c r="AZ231" i="13" s="1"/>
  <c r="BB231" i="13" a="1"/>
  <c r="BB231" i="13" s="1"/>
  <c r="AZ237" i="13" a="1"/>
  <c r="AZ237" i="13" s="1"/>
  <c r="BA237" i="13" a="1"/>
  <c r="BA237" i="13" s="1"/>
  <c r="BB237" i="13" a="1"/>
  <c r="BB237" i="13" s="1"/>
  <c r="BC237" i="13" a="1"/>
  <c r="BC237" i="13" s="1"/>
  <c r="BB245" i="13" a="1"/>
  <c r="BB245" i="13" s="1"/>
  <c r="BC245" i="13" a="1"/>
  <c r="BC245" i="13" s="1"/>
  <c r="AZ245" i="13" a="1"/>
  <c r="AZ245" i="13" s="1"/>
  <c r="BA245" i="13" a="1"/>
  <c r="BA245" i="13" s="1"/>
  <c r="BB253" i="13" a="1"/>
  <c r="BB253" i="13" s="1"/>
  <c r="BC253" i="13" a="1"/>
  <c r="BC253" i="13" s="1"/>
  <c r="AZ253" i="13" a="1"/>
  <c r="AZ253" i="13" s="1"/>
  <c r="BA253" i="13" a="1"/>
  <c r="BA253" i="13" s="1"/>
  <c r="BA259" i="13" a="1"/>
  <c r="BA259" i="13" s="1"/>
  <c r="BB259" i="13" a="1"/>
  <c r="BB259" i="13" s="1"/>
  <c r="BC259" i="13" a="1"/>
  <c r="BC259" i="13" s="1"/>
  <c r="AZ259" i="13" a="1"/>
  <c r="AZ259" i="13" s="1"/>
  <c r="BB267" i="13" a="1"/>
  <c r="BB267" i="13" s="1"/>
  <c r="BC267" i="13" a="1"/>
  <c r="BC267" i="13" s="1"/>
  <c r="AZ267" i="13" a="1"/>
  <c r="AZ267" i="13" s="1"/>
  <c r="BA267" i="13" a="1"/>
  <c r="BA267" i="13" s="1"/>
  <c r="BA281" i="13" a="1"/>
  <c r="BA281" i="13" s="1"/>
  <c r="BB281" i="13" a="1"/>
  <c r="BB281" i="13" s="1"/>
  <c r="BC281" i="13" a="1"/>
  <c r="BC281" i="13" s="1"/>
  <c r="AZ281" i="13" a="1"/>
  <c r="AZ281" i="13" s="1"/>
  <c r="BC289" i="13" a="1"/>
  <c r="BC289" i="13" s="1"/>
  <c r="AZ289" i="13" a="1"/>
  <c r="AZ289" i="13" s="1"/>
  <c r="BA289" i="13" a="1"/>
  <c r="BA289" i="13" s="1"/>
  <c r="BB289" i="13" a="1"/>
  <c r="BB289" i="13" s="1"/>
  <c r="BB295" i="13" a="1"/>
  <c r="BB295" i="13" s="1"/>
  <c r="BC295" i="13" a="1"/>
  <c r="BC295" i="13" s="1"/>
  <c r="AZ295" i="13" a="1"/>
  <c r="AZ295" i="13" s="1"/>
  <c r="BA295" i="13" a="1"/>
  <c r="BA295" i="13" s="1"/>
  <c r="BB303" i="13" a="1"/>
  <c r="BB303" i="13" s="1"/>
  <c r="BC303" i="13" a="1"/>
  <c r="BC303" i="13" s="1"/>
  <c r="AZ303" i="13" a="1"/>
  <c r="AZ303" i="13" s="1"/>
  <c r="BA303" i="13" a="1"/>
  <c r="BA303" i="13" s="1"/>
  <c r="AZ317" i="13" a="1"/>
  <c r="AZ317" i="13" s="1"/>
  <c r="BA317" i="13" a="1"/>
  <c r="BA317" i="13" s="1"/>
  <c r="BC317" i="13" a="1"/>
  <c r="BC317" i="13" s="1"/>
  <c r="BB317" i="13" a="1"/>
  <c r="BB317" i="13" s="1"/>
  <c r="AZ325" i="13" a="1"/>
  <c r="AZ325" i="13" s="1"/>
  <c r="BC325" i="13" a="1"/>
  <c r="BC325" i="13" s="1"/>
  <c r="BA325" i="13" a="1"/>
  <c r="BA325" i="13" s="1"/>
  <c r="BB325" i="13" a="1"/>
  <c r="BB325" i="13" s="1"/>
  <c r="BC182" i="13" a="1"/>
  <c r="BC182" i="13" s="1"/>
  <c r="AZ182" i="13" a="1"/>
  <c r="AZ182" i="13" s="1"/>
  <c r="BB182" i="13" a="1"/>
  <c r="BB182" i="13" s="1"/>
  <c r="BA182" i="13" a="1"/>
  <c r="BA182" i="13" s="1"/>
  <c r="BC190" i="13" a="1"/>
  <c r="BC190" i="13" s="1"/>
  <c r="AZ190" i="13" a="1"/>
  <c r="AZ190" i="13" s="1"/>
  <c r="BA190" i="13" a="1"/>
  <c r="BA190" i="13" s="1"/>
  <c r="BB190" i="13" a="1"/>
  <c r="BB190" i="13" s="1"/>
  <c r="BC204" i="13" a="1"/>
  <c r="BC204" i="13" s="1"/>
  <c r="AZ204" i="13" a="1"/>
  <c r="AZ204" i="13" s="1"/>
  <c r="BA204" i="13" a="1"/>
  <c r="BA204" i="13" s="1"/>
  <c r="BB204" i="13" a="1"/>
  <c r="BB204" i="13" s="1"/>
  <c r="BA212" i="13" a="1"/>
  <c r="BA212" i="13" s="1"/>
  <c r="BB212" i="13" a="1"/>
  <c r="BB212" i="13" s="1"/>
  <c r="AZ212" i="13" a="1"/>
  <c r="AZ212" i="13" s="1"/>
  <c r="BC212" i="13" a="1"/>
  <c r="BC212" i="13" s="1"/>
  <c r="BA218" i="13" a="1"/>
  <c r="BA218" i="13" s="1"/>
  <c r="BB218" i="13" a="1"/>
  <c r="BB218" i="13" s="1"/>
  <c r="AZ218" i="13" a="1"/>
  <c r="AZ218" i="13" s="1"/>
  <c r="BC218" i="13" a="1"/>
  <c r="BC218" i="13" s="1"/>
  <c r="BA226" i="13" a="1"/>
  <c r="BA226" i="13" s="1"/>
  <c r="BB226" i="13" a="1"/>
  <c r="BB226" i="13" s="1"/>
  <c r="AZ226" i="13" a="1"/>
  <c r="AZ226" i="13" s="1"/>
  <c r="BC226" i="13" a="1"/>
  <c r="BC226" i="13" s="1"/>
  <c r="BC234" i="13" a="1"/>
  <c r="BC234" i="13" s="1"/>
  <c r="AZ234" i="13" a="1"/>
  <c r="AZ234" i="13" s="1"/>
  <c r="BA234" i="13" a="1"/>
  <c r="BA234" i="13" s="1"/>
  <c r="BB234" i="13" a="1"/>
  <c r="BB234" i="13" s="1"/>
  <c r="BB240" i="13" a="1"/>
  <c r="BB240" i="13" s="1"/>
  <c r="BC240" i="13" a="1"/>
  <c r="BC240" i="13" s="1"/>
  <c r="AZ240" i="13" a="1"/>
  <c r="AZ240" i="13" s="1"/>
  <c r="BA240" i="13" a="1"/>
  <c r="BA240" i="13" s="1"/>
  <c r="BC248" i="13" a="1"/>
  <c r="BC248" i="13" s="1"/>
  <c r="AZ248" i="13" a="1"/>
  <c r="AZ248" i="13" s="1"/>
  <c r="BA248" i="13" a="1"/>
  <c r="BA248" i="13" s="1"/>
  <c r="BB248" i="13" a="1"/>
  <c r="BB248" i="13" s="1"/>
  <c r="BB262" i="13" a="1"/>
  <c r="BB262" i="13" s="1"/>
  <c r="BC262" i="13" a="1"/>
  <c r="BC262" i="13" s="1"/>
  <c r="AZ262" i="13" a="1"/>
  <c r="AZ262" i="13" s="1"/>
  <c r="BA262" i="13" a="1"/>
  <c r="BA262" i="13" s="1"/>
  <c r="BC270" i="13" a="1"/>
  <c r="BC270" i="13" s="1"/>
  <c r="AZ270" i="13" a="1"/>
  <c r="AZ270" i="13" s="1"/>
  <c r="BA270" i="13" a="1"/>
  <c r="BA270" i="13" s="1"/>
  <c r="BB270" i="13" a="1"/>
  <c r="BB270" i="13" s="1"/>
  <c r="BB276" i="13" a="1"/>
  <c r="BB276" i="13" s="1"/>
  <c r="BC276" i="13" a="1"/>
  <c r="BC276" i="13" s="1"/>
  <c r="AZ276" i="13" a="1"/>
  <c r="AZ276" i="13" s="1"/>
  <c r="BA276" i="13" a="1"/>
  <c r="BA276" i="13" s="1"/>
  <c r="BB284" i="13" a="1"/>
  <c r="BB284" i="13" s="1"/>
  <c r="BC284" i="13" a="1"/>
  <c r="BC284" i="13" s="1"/>
  <c r="AZ284" i="13" a="1"/>
  <c r="AZ284" i="13" s="1"/>
  <c r="BA284" i="13" a="1"/>
  <c r="BA284" i="13" s="1"/>
  <c r="BB298" i="13" a="1"/>
  <c r="BB298" i="13" s="1"/>
  <c r="BC298" i="13" a="1"/>
  <c r="BC298" i="13" s="1"/>
  <c r="BA298" i="13" a="1"/>
  <c r="BA298" i="13" s="1"/>
  <c r="AZ298" i="13" a="1"/>
  <c r="AZ298" i="13" s="1"/>
  <c r="BB306" i="13" a="1"/>
  <c r="BB306" i="13" s="1"/>
  <c r="BC306" i="13" a="1"/>
  <c r="BC306" i="13" s="1"/>
  <c r="AZ306" i="13" a="1"/>
  <c r="AZ306" i="13" s="1"/>
  <c r="BA306" i="13" a="1"/>
  <c r="BA306" i="13" s="1"/>
  <c r="BB312" i="13" a="1"/>
  <c r="BB312" i="13" s="1"/>
  <c r="BC312" i="13" a="1"/>
  <c r="BC312" i="13" s="1"/>
  <c r="BA312" i="13" a="1"/>
  <c r="BA312" i="13" s="1"/>
  <c r="AZ312" i="13" a="1"/>
  <c r="AZ312" i="13" s="1"/>
  <c r="BB320" i="13" a="1"/>
  <c r="BB320" i="13" s="1"/>
  <c r="BC320" i="13" a="1"/>
  <c r="BC320" i="13" s="1"/>
  <c r="BA320" i="13" a="1"/>
  <c r="BA320" i="13" s="1"/>
  <c r="AZ320" i="13" a="1"/>
  <c r="AZ320" i="13" s="1"/>
  <c r="BA328" i="13" a="1"/>
  <c r="BA328" i="13" s="1"/>
  <c r="BB328" i="13" a="1"/>
  <c r="BB328" i="13" s="1"/>
  <c r="BC328" i="13" a="1"/>
  <c r="BC328" i="13" s="1"/>
  <c r="AZ328" i="13" a="1"/>
  <c r="AZ328" i="13" s="1"/>
  <c r="AZ185" i="13" a="1"/>
  <c r="AZ185" i="13" s="1"/>
  <c r="BC185" i="13" a="1"/>
  <c r="BC185" i="13" s="1"/>
  <c r="BA185" i="13" a="1"/>
  <c r="BA185" i="13" s="1"/>
  <c r="BB185" i="13" a="1"/>
  <c r="BB185" i="13" s="1"/>
  <c r="AZ193" i="13" a="1"/>
  <c r="AZ193" i="13" s="1"/>
  <c r="BA193" i="13" a="1"/>
  <c r="BA193" i="13" s="1"/>
  <c r="BB193" i="13" a="1"/>
  <c r="BB193" i="13" s="1"/>
  <c r="BC193" i="13" a="1"/>
  <c r="BC193" i="13" s="1"/>
  <c r="BA199" i="13" a="1"/>
  <c r="BA199" i="13" s="1"/>
  <c r="BB199" i="13" a="1"/>
  <c r="BB199" i="13" s="1"/>
  <c r="BC199" i="13" a="1"/>
  <c r="BC199" i="13" s="1"/>
  <c r="AZ199" i="13" a="1"/>
  <c r="AZ199" i="13" s="1"/>
  <c r="BA207" i="13" a="1"/>
  <c r="BA207" i="13" s="1"/>
  <c r="BB207" i="13" a="1"/>
  <c r="BB207" i="13" s="1"/>
  <c r="BC207" i="13" a="1"/>
  <c r="BC207" i="13" s="1"/>
  <c r="AZ207" i="13" a="1"/>
  <c r="AZ207" i="13" s="1"/>
  <c r="BA215" i="13" a="1"/>
  <c r="BA215" i="13" s="1"/>
  <c r="BB215" i="13" a="1"/>
  <c r="BB215" i="13" s="1"/>
  <c r="BC215" i="13" a="1"/>
  <c r="BC215" i="13" s="1"/>
  <c r="AZ215" i="13" a="1"/>
  <c r="AZ215" i="13" s="1"/>
  <c r="BC221" i="13" a="1"/>
  <c r="BC221" i="13" s="1"/>
  <c r="AZ221" i="13" a="1"/>
  <c r="AZ221" i="13" s="1"/>
  <c r="BA221" i="13" a="1"/>
  <c r="BA221" i="13" s="1"/>
  <c r="BB221" i="13" a="1"/>
  <c r="BB221" i="13" s="1"/>
  <c r="BC229" i="13" a="1"/>
  <c r="BC229" i="13" s="1"/>
  <c r="AZ229" i="13" a="1"/>
  <c r="AZ229" i="13" s="1"/>
  <c r="BA229" i="13" a="1"/>
  <c r="BA229" i="13" s="1"/>
  <c r="BB229" i="13" a="1"/>
  <c r="BB229" i="13" s="1"/>
  <c r="BA243" i="13" a="1"/>
  <c r="BA243" i="13" s="1"/>
  <c r="BB243" i="13" a="1"/>
  <c r="BB243" i="13" s="1"/>
  <c r="BC243" i="13" a="1"/>
  <c r="BC243" i="13" s="1"/>
  <c r="AZ243" i="13" a="1"/>
  <c r="AZ243" i="13" s="1"/>
  <c r="BA251" i="13" a="1"/>
  <c r="BA251" i="13" s="1"/>
  <c r="BB251" i="13" a="1"/>
  <c r="BB251" i="13" s="1"/>
  <c r="BC251" i="13" a="1"/>
  <c r="BC251" i="13" s="1"/>
  <c r="AZ251" i="13" a="1"/>
  <c r="AZ251" i="13" s="1"/>
  <c r="AZ257" i="13" a="1"/>
  <c r="AZ257" i="13" s="1"/>
  <c r="BA257" i="13" a="1"/>
  <c r="BA257" i="13" s="1"/>
  <c r="BB257" i="13" a="1"/>
  <c r="BB257" i="13" s="1"/>
  <c r="BC257" i="13" a="1"/>
  <c r="BC257" i="13" s="1"/>
  <c r="BA265" i="13" a="1"/>
  <c r="BA265" i="13" s="1"/>
  <c r="BB265" i="13" a="1"/>
  <c r="BB265" i="13" s="1"/>
  <c r="BC265" i="13" a="1"/>
  <c r="BC265" i="13" s="1"/>
  <c r="AZ265" i="13" a="1"/>
  <c r="AZ265" i="13" s="1"/>
  <c r="AZ279" i="13" a="1"/>
  <c r="AZ279" i="13" s="1"/>
  <c r="BA279" i="13" a="1"/>
  <c r="BA279" i="13" s="1"/>
  <c r="BB279" i="13" a="1"/>
  <c r="BB279" i="13" s="1"/>
  <c r="BC279" i="13" a="1"/>
  <c r="BC279" i="13" s="1"/>
  <c r="BA287" i="13" a="1"/>
  <c r="BA287" i="13" s="1"/>
  <c r="BB287" i="13" a="1"/>
  <c r="BB287" i="13" s="1"/>
  <c r="BC287" i="13" a="1"/>
  <c r="BC287" i="13" s="1"/>
  <c r="AZ287" i="13" a="1"/>
  <c r="AZ287" i="13" s="1"/>
  <c r="BA293" i="13" a="1"/>
  <c r="BA293" i="13" s="1"/>
  <c r="BB293" i="13" a="1"/>
  <c r="BB293" i="13" s="1"/>
  <c r="BC293" i="13" a="1"/>
  <c r="BC293" i="13" s="1"/>
  <c r="AZ293" i="13" a="1"/>
  <c r="AZ293" i="13" s="1"/>
  <c r="BA301" i="13" a="1"/>
  <c r="BA301" i="13" s="1"/>
  <c r="BB301" i="13" a="1"/>
  <c r="BB301" i="13" s="1"/>
  <c r="AZ301" i="13" a="1"/>
  <c r="AZ301" i="13" s="1"/>
  <c r="BC301" i="13" a="1"/>
  <c r="BC301" i="13" s="1"/>
  <c r="AZ309" i="13" a="1"/>
  <c r="AZ309" i="13" s="1"/>
  <c r="BA309" i="13" a="1"/>
  <c r="BA309" i="13" s="1"/>
  <c r="BB309" i="13" a="1"/>
  <c r="BB309" i="13" s="1"/>
  <c r="BC309" i="13" a="1"/>
  <c r="BC309" i="13" s="1"/>
  <c r="BC315" i="13" a="1"/>
  <c r="BC315" i="13" s="1"/>
  <c r="AZ315" i="13" a="1"/>
  <c r="AZ315" i="13" s="1"/>
  <c r="BB315" i="13" a="1"/>
  <c r="BB315" i="13" s="1"/>
  <c r="BA315" i="13" a="1"/>
  <c r="BA315" i="13" s="1"/>
  <c r="BC323" i="13" a="1"/>
  <c r="BC323" i="13" s="1"/>
  <c r="AZ323" i="13" a="1"/>
  <c r="AZ323" i="13" s="1"/>
  <c r="BB323" i="13" a="1"/>
  <c r="BB323" i="13" s="1"/>
  <c r="BA323" i="13" a="1"/>
  <c r="BA323" i="13" s="1"/>
  <c r="BA180" i="13" a="1"/>
  <c r="BA180" i="13" s="1"/>
  <c r="BB180" i="13" a="1"/>
  <c r="BB180" i="13" s="1"/>
  <c r="BC180" i="13" a="1"/>
  <c r="BC180" i="13" s="1"/>
  <c r="AZ180" i="13" a="1"/>
  <c r="AZ180" i="13" s="1"/>
  <c r="BC188" i="13" a="1"/>
  <c r="BC188" i="13" s="1"/>
  <c r="AZ188" i="13" a="1"/>
  <c r="AZ188" i="13" s="1"/>
  <c r="BA188" i="13" a="1"/>
  <c r="BA188" i="13" s="1"/>
  <c r="BB188" i="13" a="1"/>
  <c r="BB188" i="13" s="1"/>
  <c r="BC196" i="13" a="1"/>
  <c r="BC196" i="13" s="1"/>
  <c r="BA196" i="13" a="1"/>
  <c r="BA196" i="13" s="1"/>
  <c r="BB196" i="13" a="1"/>
  <c r="BB196" i="13" s="1"/>
  <c r="AZ196" i="13" a="1"/>
  <c r="AZ196" i="13" s="1"/>
  <c r="BB202" i="13" a="1"/>
  <c r="BB202" i="13" s="1"/>
  <c r="AZ202" i="13" a="1"/>
  <c r="AZ202" i="13" s="1"/>
  <c r="BA202" i="13" a="1"/>
  <c r="BA202" i="13" s="1"/>
  <c r="BC202" i="13" a="1"/>
  <c r="BC202" i="13" s="1"/>
  <c r="AZ210" i="13" a="1"/>
  <c r="AZ210" i="13" s="1"/>
  <c r="BA210" i="13" a="1"/>
  <c r="BA210" i="13" s="1"/>
  <c r="BB210" i="13" a="1"/>
  <c r="BB210" i="13" s="1"/>
  <c r="BC210" i="13" a="1"/>
  <c r="BC210" i="13" s="1"/>
  <c r="AZ224" i="13" a="1"/>
  <c r="AZ224" i="13" s="1"/>
  <c r="BA224" i="13" a="1"/>
  <c r="BA224" i="13" s="1"/>
  <c r="BB224" i="13" a="1"/>
  <c r="BB224" i="13" s="1"/>
  <c r="BC224" i="13" a="1"/>
  <c r="BC224" i="13" s="1"/>
  <c r="AZ232" i="13" a="1"/>
  <c r="AZ232" i="13" s="1"/>
  <c r="BA232" i="13" a="1"/>
  <c r="BA232" i="13" s="1"/>
  <c r="BB232" i="13" a="1"/>
  <c r="BB232" i="13" s="1"/>
  <c r="BC232" i="13" a="1"/>
  <c r="BC232" i="13" s="1"/>
  <c r="BA238" i="13" a="1"/>
  <c r="BA238" i="13" s="1"/>
  <c r="BB238" i="13" a="1"/>
  <c r="BB238" i="13" s="1"/>
  <c r="BC238" i="13" a="1"/>
  <c r="BC238" i="13" s="1"/>
  <c r="AZ238" i="13" a="1"/>
  <c r="AZ238" i="13" s="1"/>
  <c r="BB246" i="13" a="1"/>
  <c r="BB246" i="13" s="1"/>
  <c r="BC246" i="13" a="1"/>
  <c r="BC246" i="13" s="1"/>
  <c r="AZ246" i="13" a="1"/>
  <c r="AZ246" i="13" s="1"/>
  <c r="BA246" i="13" a="1"/>
  <c r="BA246" i="13" s="1"/>
  <c r="BA260" i="13" a="1"/>
  <c r="BA260" i="13" s="1"/>
  <c r="BB260" i="13" a="1"/>
  <c r="BB260" i="13" s="1"/>
  <c r="BC260" i="13" a="1"/>
  <c r="BC260" i="13" s="1"/>
  <c r="AZ260" i="13" a="1"/>
  <c r="AZ260" i="13" s="1"/>
  <c r="BB268" i="13" a="1"/>
  <c r="BB268" i="13" s="1"/>
  <c r="BC268" i="13" a="1"/>
  <c r="BC268" i="13" s="1"/>
  <c r="AZ268" i="13" a="1"/>
  <c r="AZ268" i="13" s="1"/>
  <c r="BA268" i="13" a="1"/>
  <c r="BA268" i="13" s="1"/>
  <c r="BA274" i="13" a="1"/>
  <c r="BA274" i="13" s="1"/>
  <c r="BB274" i="13" a="1"/>
  <c r="BB274" i="13" s="1"/>
  <c r="BC274" i="13" a="1"/>
  <c r="BC274" i="13" s="1"/>
  <c r="AZ274" i="13" a="1"/>
  <c r="AZ274" i="13" s="1"/>
  <c r="BA282" i="13" a="1"/>
  <c r="BA282" i="13" s="1"/>
  <c r="BB282" i="13" a="1"/>
  <c r="BB282" i="13" s="1"/>
  <c r="BC282" i="13" a="1"/>
  <c r="BC282" i="13" s="1"/>
  <c r="AZ282" i="13" a="1"/>
  <c r="AZ282" i="13" s="1"/>
  <c r="BB290" i="13" a="1"/>
  <c r="BB290" i="13" s="1"/>
  <c r="BC290" i="13" a="1"/>
  <c r="BC290" i="13" s="1"/>
  <c r="AZ290" i="13" a="1"/>
  <c r="AZ290" i="13" s="1"/>
  <c r="BA290" i="13" a="1"/>
  <c r="BA290" i="13" s="1"/>
  <c r="BA296" i="13" a="1"/>
  <c r="BA296" i="13" s="1"/>
  <c r="BB296" i="13" a="1"/>
  <c r="BB296" i="13" s="1"/>
  <c r="AZ296" i="13" a="1"/>
  <c r="AZ296" i="13" s="1"/>
  <c r="BC296" i="13" a="1"/>
  <c r="BC296" i="13" s="1"/>
  <c r="BA304" i="13" a="1"/>
  <c r="BA304" i="13" s="1"/>
  <c r="BB304" i="13" a="1"/>
  <c r="BB304" i="13" s="1"/>
  <c r="AZ304" i="13" a="1"/>
  <c r="AZ304" i="13" s="1"/>
  <c r="BC304" i="13" a="1"/>
  <c r="BC304" i="13" s="1"/>
  <c r="BA318" i="13" a="1"/>
  <c r="BA318" i="13" s="1"/>
  <c r="BB318" i="13" a="1"/>
  <c r="BB318" i="13" s="1"/>
  <c r="BC318" i="13" a="1"/>
  <c r="BC318" i="13" s="1"/>
  <c r="AZ318" i="13" a="1"/>
  <c r="AZ318" i="13" s="1"/>
  <c r="AZ326" i="13" a="1"/>
  <c r="AZ326" i="13" s="1"/>
  <c r="BA326" i="13" a="1"/>
  <c r="BA326" i="13" s="1"/>
  <c r="BB326" i="13" a="1"/>
  <c r="BB326" i="13" s="1"/>
  <c r="BC326" i="13" a="1"/>
  <c r="BC326" i="13" s="1"/>
  <c r="BB183" i="13" a="1"/>
  <c r="BB183" i="13" s="1"/>
  <c r="BC183" i="13" a="1"/>
  <c r="BC183" i="13" s="1"/>
  <c r="BA183" i="13" a="1"/>
  <c r="BA183" i="13" s="1"/>
  <c r="AZ183" i="13" a="1"/>
  <c r="AZ183" i="13" s="1"/>
  <c r="BC191" i="13" a="1"/>
  <c r="BC191" i="13" s="1"/>
  <c r="AZ191" i="13" a="1"/>
  <c r="AZ191" i="13" s="1"/>
  <c r="BA191" i="13" a="1"/>
  <c r="BA191" i="13" s="1"/>
  <c r="BB191" i="13" a="1"/>
  <c r="BB191" i="13" s="1"/>
  <c r="BB205" i="13" a="1"/>
  <c r="BB205" i="13" s="1"/>
  <c r="BC205" i="13" a="1"/>
  <c r="BC205" i="13" s="1"/>
  <c r="BA205" i="13" a="1"/>
  <c r="BA205" i="13" s="1"/>
  <c r="AZ205" i="13" a="1"/>
  <c r="AZ205" i="13" s="1"/>
  <c r="AZ213" i="13" a="1"/>
  <c r="AZ213" i="13" s="1"/>
  <c r="BA213" i="13" a="1"/>
  <c r="BA213" i="13" s="1"/>
  <c r="BB213" i="13" a="1"/>
  <c r="BB213" i="13" s="1"/>
  <c r="BC213" i="13" a="1"/>
  <c r="BC213" i="13" s="1"/>
  <c r="BB219" i="13" a="1"/>
  <c r="BB219" i="13" s="1"/>
  <c r="BC219" i="13" a="1"/>
  <c r="BC219" i="13" s="1"/>
  <c r="AZ219" i="13" a="1"/>
  <c r="AZ219" i="13" s="1"/>
  <c r="BA219" i="13" a="1"/>
  <c r="BA219" i="13" s="1"/>
  <c r="BB227" i="13" a="1"/>
  <c r="BB227" i="13" s="1"/>
  <c r="BC227" i="13" a="1"/>
  <c r="BC227" i="13" s="1"/>
  <c r="AZ227" i="13" a="1"/>
  <c r="AZ227" i="13" s="1"/>
  <c r="BA227" i="13" a="1"/>
  <c r="BA227" i="13" s="1"/>
  <c r="AZ241" i="13" a="1"/>
  <c r="AZ241" i="13" s="1"/>
  <c r="BA241" i="13" a="1"/>
  <c r="BA241" i="13" s="1"/>
  <c r="BB241" i="13" a="1"/>
  <c r="BB241" i="13" s="1"/>
  <c r="BC241" i="13" a="1"/>
  <c r="BC241" i="13" s="1"/>
  <c r="AZ249" i="13" a="1"/>
  <c r="AZ249" i="13" s="1"/>
  <c r="BA249" i="13" a="1"/>
  <c r="BA249" i="13" s="1"/>
  <c r="BB249" i="13" a="1"/>
  <c r="BB249" i="13" s="1"/>
  <c r="BC249" i="13" a="1"/>
  <c r="BC249" i="13" s="1"/>
  <c r="BC255" i="13" a="1"/>
  <c r="BC255" i="13" s="1"/>
  <c r="AZ255" i="13" a="1"/>
  <c r="AZ255" i="13" s="1"/>
  <c r="BA255" i="13" a="1"/>
  <c r="BA255" i="13" s="1"/>
  <c r="BB255" i="13" a="1"/>
  <c r="BB255" i="13" s="1"/>
  <c r="BC263" i="13" a="1"/>
  <c r="BC263" i="13" s="1"/>
  <c r="AZ263" i="13" a="1"/>
  <c r="AZ263" i="13" s="1"/>
  <c r="BA263" i="13" a="1"/>
  <c r="BA263" i="13" s="1"/>
  <c r="BB263" i="13" a="1"/>
  <c r="BB263" i="13" s="1"/>
  <c r="AZ271" i="13" a="1"/>
  <c r="AZ271" i="13" s="1"/>
  <c r="BA271" i="13" a="1"/>
  <c r="BA271" i="13" s="1"/>
  <c r="BB271" i="13" a="1"/>
  <c r="BB271" i="13" s="1"/>
  <c r="BC271" i="13" a="1"/>
  <c r="BC271" i="13" s="1"/>
  <c r="BC277" i="13" a="1"/>
  <c r="BC277" i="13" s="1"/>
  <c r="AZ277" i="13" a="1"/>
  <c r="AZ277" i="13" s="1"/>
  <c r="BA277" i="13" a="1"/>
  <c r="BA277" i="13" s="1"/>
  <c r="BB277" i="13" a="1"/>
  <c r="BB277" i="13" s="1"/>
  <c r="BC285" i="13" a="1"/>
  <c r="BC285" i="13" s="1"/>
  <c r="AZ285" i="13" a="1"/>
  <c r="AZ285" i="13" s="1"/>
  <c r="BA285" i="13" a="1"/>
  <c r="BA285" i="13" s="1"/>
  <c r="BB285" i="13" a="1"/>
  <c r="BB285" i="13" s="1"/>
  <c r="AZ299" i="13" a="1"/>
  <c r="AZ299" i="13" s="1"/>
  <c r="BA299" i="13" a="1"/>
  <c r="BA299" i="13" s="1"/>
  <c r="BB299" i="13" a="1"/>
  <c r="BB299" i="13" s="1"/>
  <c r="BC299" i="13" a="1"/>
  <c r="BC299" i="13" s="1"/>
  <c r="AZ307" i="13" a="1"/>
  <c r="AZ307" i="13" s="1"/>
  <c r="BA307" i="13" a="1"/>
  <c r="BA307" i="13" s="1"/>
  <c r="BB307" i="13" a="1"/>
  <c r="BB307" i="13" s="1"/>
  <c r="BC307" i="13" a="1"/>
  <c r="BC307" i="13" s="1"/>
  <c r="BB313" i="13" a="1"/>
  <c r="BB313" i="13" s="1"/>
  <c r="BC313" i="13" a="1"/>
  <c r="BC313" i="13" s="1"/>
  <c r="AZ313" i="13" a="1"/>
  <c r="AZ313" i="13" s="1"/>
  <c r="BA313" i="13" a="1"/>
  <c r="BA313" i="13" s="1"/>
  <c r="BB321" i="13" a="1"/>
  <c r="BB321" i="13" s="1"/>
  <c r="BC321" i="13" a="1"/>
  <c r="BC321" i="13" s="1"/>
  <c r="AZ321" i="13" a="1"/>
  <c r="AZ321" i="13" s="1"/>
  <c r="BA321" i="13" a="1"/>
  <c r="BA321" i="13" s="1"/>
  <c r="BB329" i="13" a="1"/>
  <c r="BB329" i="13" s="1"/>
  <c r="BA329" i="13" a="1"/>
  <c r="BA329" i="13" s="1"/>
  <c r="BC329" i="13" a="1"/>
  <c r="BC329" i="13" s="1"/>
  <c r="AZ329" i="13" a="1"/>
  <c r="AZ329" i="13" s="1"/>
  <c r="BB186" i="13" a="1"/>
  <c r="BB186" i="13" s="1"/>
  <c r="BC186" i="13" a="1"/>
  <c r="BC186" i="13" s="1"/>
  <c r="AZ186" i="13" a="1"/>
  <c r="AZ186" i="13" s="1"/>
  <c r="BA186" i="13" a="1"/>
  <c r="BA186" i="13" s="1"/>
  <c r="BB194" i="13" a="1"/>
  <c r="BB194" i="13" s="1"/>
  <c r="AZ194" i="13" a="1"/>
  <c r="AZ194" i="13" s="1"/>
  <c r="BA194" i="13" a="1"/>
  <c r="BA194" i="13" s="1"/>
  <c r="BC194" i="13" a="1"/>
  <c r="BC194" i="13" s="1"/>
  <c r="BA200" i="13" a="1"/>
  <c r="BA200" i="13" s="1"/>
  <c r="BB200" i="13" a="1"/>
  <c r="BB200" i="13" s="1"/>
  <c r="AZ200" i="13" a="1"/>
  <c r="AZ200" i="13" s="1"/>
  <c r="BC200" i="13" a="1"/>
  <c r="BC200" i="13" s="1"/>
  <c r="BC208" i="13" a="1"/>
  <c r="BC208" i="13" s="1"/>
  <c r="AZ208" i="13" a="1"/>
  <c r="AZ208" i="13" s="1"/>
  <c r="BB208" i="13" a="1"/>
  <c r="BB208" i="13" s="1"/>
  <c r="BA208" i="13" a="1"/>
  <c r="BA208" i="13" s="1"/>
  <c r="BC222" i="13" a="1"/>
  <c r="BC222" i="13" s="1"/>
  <c r="AZ222" i="13" a="1"/>
  <c r="AZ222" i="13" s="1"/>
  <c r="BA222" i="13" a="1"/>
  <c r="BA222" i="13" s="1"/>
  <c r="BB222" i="13" a="1"/>
  <c r="BB222" i="13" s="1"/>
  <c r="BC230" i="13" a="1"/>
  <c r="BC230" i="13" s="1"/>
  <c r="AZ230" i="13" a="1"/>
  <c r="AZ230" i="13" s="1"/>
  <c r="BB230" i="13" a="1"/>
  <c r="BB230" i="13" s="1"/>
  <c r="BA230" i="13" a="1"/>
  <c r="BA230" i="13" s="1"/>
  <c r="AZ236" i="13" a="1"/>
  <c r="AZ236" i="13" s="1"/>
  <c r="BA236" i="13" a="1"/>
  <c r="BA236" i="13" s="1"/>
  <c r="BB236" i="13" a="1"/>
  <c r="BB236" i="13" s="1"/>
  <c r="BC236" i="13" a="1"/>
  <c r="BC236" i="13" s="1"/>
  <c r="BA244" i="13" a="1"/>
  <c r="BA244" i="13" s="1"/>
  <c r="BB244" i="13" a="1"/>
  <c r="BB244" i="13" s="1"/>
  <c r="BC244" i="13" a="1"/>
  <c r="BC244" i="13" s="1"/>
  <c r="AZ244" i="13" a="1"/>
  <c r="AZ244" i="13" s="1"/>
  <c r="BA252" i="13" a="1"/>
  <c r="BA252" i="13" s="1"/>
  <c r="BB252" i="13" a="1"/>
  <c r="BB252" i="13" s="1"/>
  <c r="BC252" i="13" a="1"/>
  <c r="BC252" i="13" s="1"/>
  <c r="AZ252" i="13" a="1"/>
  <c r="AZ252" i="13" s="1"/>
  <c r="AZ258" i="13" a="1"/>
  <c r="AZ258" i="13" s="1"/>
  <c r="BA258" i="13" a="1"/>
  <c r="BA258" i="13" s="1"/>
  <c r="BB258" i="13" a="1"/>
  <c r="BB258" i="13" s="1"/>
  <c r="BC258" i="13" a="1"/>
  <c r="BC258" i="13" s="1"/>
  <c r="BA266" i="13" a="1"/>
  <c r="BA266" i="13" s="1"/>
  <c r="BB266" i="13" a="1"/>
  <c r="BB266" i="13" s="1"/>
  <c r="BC266" i="13" a="1"/>
  <c r="BC266" i="13" s="1"/>
  <c r="AZ266" i="13" a="1"/>
  <c r="AZ266" i="13" s="1"/>
  <c r="AZ280" i="13" a="1"/>
  <c r="AZ280" i="13" s="1"/>
  <c r="BA280" i="13" a="1"/>
  <c r="BA280" i="13" s="1"/>
  <c r="BB280" i="13" a="1"/>
  <c r="BB280" i="13" s="1"/>
  <c r="BC280" i="13" a="1"/>
  <c r="BC280" i="13" s="1"/>
  <c r="BA288" i="13" a="1"/>
  <c r="BA288" i="13" s="1"/>
  <c r="BB288" i="13" a="1"/>
  <c r="BB288" i="13" s="1"/>
  <c r="BC288" i="13" a="1"/>
  <c r="BC288" i="13" s="1"/>
  <c r="AZ288" i="13" a="1"/>
  <c r="AZ288" i="13" s="1"/>
  <c r="AZ294" i="13" a="1"/>
  <c r="AZ294" i="13" s="1"/>
  <c r="BA294" i="13" a="1"/>
  <c r="BA294" i="13" s="1"/>
  <c r="BB294" i="13" a="1"/>
  <c r="BB294" i="13" s="1"/>
  <c r="BC294" i="13" a="1"/>
  <c r="BC294" i="13" s="1"/>
  <c r="AZ302" i="13" a="1"/>
  <c r="AZ302" i="13" s="1"/>
  <c r="BA302" i="13" a="1"/>
  <c r="BA302" i="13" s="1"/>
  <c r="BB302" i="13" a="1"/>
  <c r="BB302" i="13" s="1"/>
  <c r="BC302" i="13" a="1"/>
  <c r="BC302" i="13" s="1"/>
  <c r="BA310" i="13" a="1"/>
  <c r="BA310" i="13" s="1"/>
  <c r="BB310" i="13" a="1"/>
  <c r="BB310" i="13" s="1"/>
  <c r="AZ310" i="13" a="1"/>
  <c r="AZ310" i="13" s="1"/>
  <c r="BC310" i="13" a="1"/>
  <c r="BC310" i="13" s="1"/>
  <c r="AZ316" i="13" a="1"/>
  <c r="AZ316" i="13" s="1"/>
  <c r="BA316" i="13" a="1"/>
  <c r="BA316" i="13" s="1"/>
  <c r="BB316" i="13" a="1"/>
  <c r="BB316" i="13" s="1"/>
  <c r="BC316" i="13" a="1"/>
  <c r="BC316" i="13" s="1"/>
  <c r="AZ324" i="13" a="1"/>
  <c r="AZ324" i="13" s="1"/>
  <c r="BA324" i="13" a="1"/>
  <c r="BA324" i="13" s="1"/>
  <c r="BB324" i="13" a="1"/>
  <c r="BB324" i="13" s="1"/>
  <c r="BC324" i="13" a="1"/>
  <c r="BC324" i="13" s="1"/>
  <c r="DC36" i="13"/>
  <c r="DC55" i="13"/>
  <c r="CE38" i="13" a="1"/>
  <c r="CE38" i="13" s="1"/>
  <c r="CR38" i="13" a="1"/>
  <c r="CR38" i="13" s="1"/>
  <c r="BE38" i="13" a="1"/>
  <c r="BE38" i="13" s="1"/>
  <c r="BR38" i="13" a="1"/>
  <c r="BR38" i="13" s="1"/>
  <c r="BD56" i="13" a="1"/>
  <c r="BD56" i="13" s="1"/>
  <c r="BQ56" i="13" a="1"/>
  <c r="BQ56" i="13" s="1"/>
  <c r="CD56" i="13" a="1"/>
  <c r="CD56" i="13" s="1"/>
  <c r="CQ56" i="13" a="1"/>
  <c r="CQ56" i="13" s="1"/>
  <c r="AD57" i="13"/>
  <c r="AD58" i="13" s="1"/>
  <c r="BE56" i="13" a="1"/>
  <c r="BE56" i="13" s="1"/>
  <c r="BR56" i="13" a="1"/>
  <c r="BR56" i="13" s="1"/>
  <c r="CE56" i="13" a="1"/>
  <c r="CE56" i="13" s="1"/>
  <c r="CR56" i="13" a="1"/>
  <c r="CR56" i="13" s="1"/>
  <c r="BP55" i="13"/>
  <c r="BH37" i="13" a="1"/>
  <c r="BH37" i="13" s="1"/>
  <c r="BU37" i="13" a="1"/>
  <c r="BU37" i="13" s="1"/>
  <c r="CH37" i="13" a="1"/>
  <c r="CH37" i="13" s="1"/>
  <c r="CU37" i="13" a="1"/>
  <c r="CU37" i="13" s="1"/>
  <c r="BF57" i="13" a="1"/>
  <c r="BF57" i="13" s="1"/>
  <c r="BS57" i="13" a="1"/>
  <c r="BS57" i="13" s="1"/>
  <c r="CF57" i="13" a="1"/>
  <c r="CF57" i="13" s="1"/>
  <c r="CS57" i="13" a="1"/>
  <c r="CS57" i="13" s="1"/>
  <c r="AJ38" i="13"/>
  <c r="AJ39" i="13" s="1"/>
  <c r="CK37" i="13" a="1"/>
  <c r="CK37" i="13" s="1"/>
  <c r="CX37" i="13" a="1"/>
  <c r="CX37" i="13" s="1"/>
  <c r="BK37" i="13" a="1"/>
  <c r="BK37" i="13" s="1"/>
  <c r="BX37" i="13" a="1"/>
  <c r="BX37" i="13" s="1"/>
  <c r="BN38" i="13" a="1"/>
  <c r="BN38" i="13" s="1"/>
  <c r="CA38" i="13" a="1"/>
  <c r="CA38" i="13" s="1"/>
  <c r="CN38" i="13" a="1"/>
  <c r="CN38" i="13" s="1"/>
  <c r="DA38" i="13" a="1"/>
  <c r="DA38" i="13" s="1"/>
  <c r="AM57" i="13"/>
  <c r="AM58" i="13" s="1"/>
  <c r="DA56" i="13" a="1"/>
  <c r="DA56" i="13" s="1"/>
  <c r="BN56" i="13" a="1"/>
  <c r="BN56" i="13" s="1"/>
  <c r="CA56" i="13" a="1"/>
  <c r="CA56" i="13" s="1"/>
  <c r="CN56" i="13" a="1"/>
  <c r="CN56" i="13" s="1"/>
  <c r="CI38" i="13" a="1"/>
  <c r="CI38" i="13" s="1"/>
  <c r="CV38" i="13" a="1"/>
  <c r="CV38" i="13" s="1"/>
  <c r="BI38" i="13" a="1"/>
  <c r="BI38" i="13" s="1"/>
  <c r="BV38" i="13" a="1"/>
  <c r="BV38" i="13" s="1"/>
  <c r="BJ38" i="13" a="1"/>
  <c r="BJ38" i="13" s="1"/>
  <c r="BW38" i="13" a="1"/>
  <c r="BW38" i="13" s="1"/>
  <c r="CJ38" i="13" a="1"/>
  <c r="CJ38" i="13" s="1"/>
  <c r="CW38" i="13" a="1"/>
  <c r="CW38" i="13" s="1"/>
  <c r="BO57" i="13" a="1"/>
  <c r="BO57" i="13" s="1"/>
  <c r="CB57" i="13" a="1"/>
  <c r="CB57" i="13" s="1"/>
  <c r="CO57" i="13" a="1"/>
  <c r="CO57" i="13" s="1"/>
  <c r="DB57" i="13" a="1"/>
  <c r="DB57" i="13" s="1"/>
  <c r="CP36" i="13"/>
  <c r="CW56" i="13" a="1"/>
  <c r="CW56" i="13" s="1"/>
  <c r="BJ56" i="13" a="1"/>
  <c r="BJ56" i="13" s="1"/>
  <c r="BW56" i="13" a="1"/>
  <c r="BW56" i="13" s="1"/>
  <c r="CJ56" i="13" a="1"/>
  <c r="CJ56" i="13" s="1"/>
  <c r="AI57" i="13"/>
  <c r="CM38" i="13" a="1"/>
  <c r="CM38" i="13" s="1"/>
  <c r="CZ38" i="13" a="1"/>
  <c r="CZ38" i="13" s="1"/>
  <c r="BM38" i="13" a="1"/>
  <c r="BM38" i="13" s="1"/>
  <c r="BZ38" i="13" a="1"/>
  <c r="BZ38" i="13" s="1"/>
  <c r="AN39" i="13"/>
  <c r="BO38" i="13" a="1"/>
  <c r="BO38" i="13" s="1"/>
  <c r="CB38" i="13" a="1"/>
  <c r="CB38" i="13" s="1"/>
  <c r="CO38" i="13" a="1"/>
  <c r="CO38" i="13" s="1"/>
  <c r="DB38" i="13" a="1"/>
  <c r="DB38" i="13" s="1"/>
  <c r="BK57" i="13" a="1"/>
  <c r="BK57" i="13" s="1"/>
  <c r="BX57" i="13" a="1"/>
  <c r="BX57" i="13" s="1"/>
  <c r="CK57" i="13" a="1"/>
  <c r="CK57" i="13" s="1"/>
  <c r="CX57" i="13" a="1"/>
  <c r="CX57" i="13" s="1"/>
  <c r="CC36" i="13"/>
  <c r="BD38" i="13" a="1"/>
  <c r="BD38" i="13" s="1"/>
  <c r="BQ38" i="13" a="1"/>
  <c r="BQ38" i="13" s="1"/>
  <c r="CD38" i="13" a="1"/>
  <c r="CD38" i="13" s="1"/>
  <c r="CQ38" i="13" a="1"/>
  <c r="CQ38" i="13" s="1"/>
  <c r="BF38" i="13" a="1"/>
  <c r="BF38" i="13" s="1"/>
  <c r="BS38" i="13" a="1"/>
  <c r="BS38" i="13" s="1"/>
  <c r="CF38" i="13" a="1"/>
  <c r="CF38" i="13" s="1"/>
  <c r="CS38" i="13" a="1"/>
  <c r="CS38" i="13" s="1"/>
  <c r="BL56" i="13" a="1"/>
  <c r="BL56" i="13" s="1"/>
  <c r="BY56" i="13" a="1"/>
  <c r="BY56" i="13" s="1"/>
  <c r="CL56" i="13" a="1"/>
  <c r="CL56" i="13" s="1"/>
  <c r="CY56" i="13" a="1"/>
  <c r="CY56" i="13" s="1"/>
  <c r="BP36" i="13"/>
  <c r="BG38" i="13" a="1"/>
  <c r="BG38" i="13" s="1"/>
  <c r="BT38" i="13" a="1"/>
  <c r="BT38" i="13" s="1"/>
  <c r="CG38" i="13" a="1"/>
  <c r="CG38" i="13" s="1"/>
  <c r="CT38" i="13" a="1"/>
  <c r="CT38" i="13" s="1"/>
  <c r="CU57" i="13" a="1"/>
  <c r="CU57" i="13" s="1"/>
  <c r="BH57" i="13" a="1"/>
  <c r="BH57" i="13" s="1"/>
  <c r="BU57" i="13" a="1"/>
  <c r="BU57" i="13" s="1"/>
  <c r="CH57" i="13" a="1"/>
  <c r="CH57" i="13" s="1"/>
  <c r="AL57" i="13"/>
  <c r="AL58" i="13" s="1"/>
  <c r="BM56" i="13" a="1"/>
  <c r="BM56" i="13" s="1"/>
  <c r="BZ56" i="13" a="1"/>
  <c r="BZ56" i="13" s="1"/>
  <c r="CM56" i="13" a="1"/>
  <c r="CM56" i="13" s="1"/>
  <c r="CZ56" i="13" a="1"/>
  <c r="CZ56" i="13" s="1"/>
  <c r="CP55" i="13"/>
  <c r="BL37" i="13" a="1"/>
  <c r="BL37" i="13" s="1"/>
  <c r="BY37" i="13" a="1"/>
  <c r="BY37" i="13" s="1"/>
  <c r="CL37" i="13" a="1"/>
  <c r="CL37" i="13" s="1"/>
  <c r="CY37" i="13" a="1"/>
  <c r="CY37" i="13" s="1"/>
  <c r="BG57" i="13" a="1"/>
  <c r="BG57" i="13" s="1"/>
  <c r="BT57" i="13" a="1"/>
  <c r="BT57" i="13" s="1"/>
  <c r="CG57" i="13" a="1"/>
  <c r="CG57" i="13" s="1"/>
  <c r="CT57" i="13" a="1"/>
  <c r="CT57" i="13" s="1"/>
  <c r="BI56" i="13" a="1"/>
  <c r="BI56" i="13" s="1"/>
  <c r="BV56" i="13" a="1"/>
  <c r="BV56" i="13" s="1"/>
  <c r="CI56" i="13" a="1"/>
  <c r="CI56" i="13" s="1"/>
  <c r="CV56" i="13" a="1"/>
  <c r="CV56" i="13" s="1"/>
  <c r="CC55" i="13"/>
  <c r="E110" i="19" a="1"/>
  <c r="E110" i="19" s="1"/>
  <c r="I110" i="19" s="1"/>
  <c r="I311" i="13"/>
  <c r="AP154" i="19" s="1"/>
  <c r="H311" i="13"/>
  <c r="AO154" i="19" s="1"/>
  <c r="H264" i="10"/>
  <c r="AM154" i="19" s="1"/>
  <c r="I264" i="10"/>
  <c r="AN154" i="19" s="1"/>
  <c r="H245" i="10"/>
  <c r="I245" i="10"/>
  <c r="I197" i="13"/>
  <c r="N154" i="19" s="1"/>
  <c r="H197" i="13"/>
  <c r="M154" i="19" s="1"/>
  <c r="I273" i="13"/>
  <c r="AD154" i="19" s="1"/>
  <c r="H273" i="13"/>
  <c r="AC154" i="19" s="1"/>
  <c r="I292" i="13"/>
  <c r="AH154" i="19" s="1"/>
  <c r="H292" i="13"/>
  <c r="AG154" i="19" s="1"/>
  <c r="I169" i="10"/>
  <c r="P154" i="19" s="1"/>
  <c r="H169" i="10"/>
  <c r="O154" i="19" s="1"/>
  <c r="CJ34" i="13" a="1"/>
  <c r="CJ34" i="13" s="1"/>
  <c r="CP34" i="13" s="1"/>
  <c r="CW34" i="13" a="1"/>
  <c r="CW34" i="13" s="1"/>
  <c r="BB149" i="13" a="1"/>
  <c r="BB149" i="13" s="1"/>
  <c r="BA149" i="13" a="1"/>
  <c r="BA149" i="13" s="1"/>
  <c r="BC149" i="13" a="1"/>
  <c r="BC149" i="13" s="1"/>
  <c r="AZ149" i="13" a="1"/>
  <c r="AZ149" i="13" s="1"/>
  <c r="BB150" i="13" a="1"/>
  <c r="BB150" i="13" s="1"/>
  <c r="BA150" i="13" a="1"/>
  <c r="BA150" i="13" s="1"/>
  <c r="BC150" i="13" a="1"/>
  <c r="BC150" i="13" s="1"/>
  <c r="AZ150" i="13" a="1"/>
  <c r="AZ150" i="13" s="1"/>
  <c r="BA152" i="13" a="1"/>
  <c r="BA152" i="13" s="1"/>
  <c r="BB152" i="13" a="1"/>
  <c r="BB152" i="13" s="1"/>
  <c r="AZ152" i="13" a="1"/>
  <c r="AZ152" i="13" s="1"/>
  <c r="BC152" i="13" a="1"/>
  <c r="BC152" i="13" s="1"/>
  <c r="E120" i="19" a="1"/>
  <c r="E120" i="19" s="1"/>
  <c r="I120" i="19" s="1"/>
  <c r="I26" i="10"/>
  <c r="H25" i="10"/>
  <c r="H27" i="10"/>
  <c r="H26" i="10"/>
  <c r="H28" i="10"/>
  <c r="I25" i="10"/>
  <c r="I27" i="10"/>
  <c r="I28" i="10"/>
  <c r="AH57" i="13"/>
  <c r="AN58" i="13"/>
  <c r="AJ58" i="13"/>
  <c r="AK57" i="13"/>
  <c r="AG58" i="13"/>
  <c r="AE58" i="13"/>
  <c r="AF58" i="13"/>
  <c r="AC57" i="13"/>
  <c r="AF39" i="13"/>
  <c r="AG38" i="13"/>
  <c r="AL39" i="13"/>
  <c r="AI39" i="13"/>
  <c r="AD39" i="13"/>
  <c r="AH39" i="13"/>
  <c r="AC39" i="13"/>
  <c r="AK38" i="13"/>
  <c r="AE39" i="13"/>
  <c r="AM39" i="13"/>
  <c r="BC133" i="13" a="1"/>
  <c r="BC133" i="13" s="1"/>
  <c r="K134" i="13"/>
  <c r="BB133" i="13" a="1"/>
  <c r="BB133" i="13" s="1"/>
  <c r="AZ133" i="13" a="1"/>
  <c r="AZ133" i="13" s="1"/>
  <c r="BA133" i="13" a="1"/>
  <c r="BA133" i="13" s="1"/>
  <c r="K96" i="13"/>
  <c r="AZ95" i="13" a="1"/>
  <c r="AZ95" i="13" s="1"/>
  <c r="BA95" i="13" a="1"/>
  <c r="BA95" i="13" s="1"/>
  <c r="BB95" i="13" a="1"/>
  <c r="BB95" i="13" s="1"/>
  <c r="BC95" i="13" a="1"/>
  <c r="BC95" i="13" s="1"/>
  <c r="AZ76" i="13" a="1"/>
  <c r="AZ76" i="13" s="1"/>
  <c r="BA76" i="13" a="1"/>
  <c r="BA76" i="13" s="1"/>
  <c r="K77" i="13"/>
  <c r="BB76" i="13" a="1"/>
  <c r="BB76" i="13" s="1"/>
  <c r="BC76" i="13" a="1"/>
  <c r="BC76" i="13" s="1"/>
  <c r="BA57" i="13" a="1"/>
  <c r="BA57" i="13" s="1"/>
  <c r="AZ57" i="13" a="1"/>
  <c r="AZ57" i="13" s="1"/>
  <c r="BB57" i="13" a="1"/>
  <c r="BB57" i="13" s="1"/>
  <c r="BC57" i="13" a="1"/>
  <c r="BC57" i="13" s="1"/>
  <c r="K58" i="13"/>
  <c r="K39" i="13"/>
  <c r="AZ38" i="13" a="1"/>
  <c r="AZ38" i="13" s="1"/>
  <c r="BC38" i="13" a="1"/>
  <c r="BC38" i="13" s="1"/>
  <c r="BB38" i="13" a="1"/>
  <c r="BB38" i="13" s="1"/>
  <c r="BA38" i="13" a="1"/>
  <c r="BA38" i="13" s="1"/>
  <c r="B111" i="10" l="1"/>
  <c r="B109" i="10"/>
  <c r="F30" i="19" s="1"/>
  <c r="A111" i="10"/>
  <c r="A109" i="10"/>
  <c r="BA118" i="13" a="1"/>
  <c r="BA118" i="13" s="1"/>
  <c r="BB118" i="13" a="1"/>
  <c r="BB118" i="13" s="1"/>
  <c r="AZ118" i="13" a="1"/>
  <c r="AZ118" i="13" s="1"/>
  <c r="BC118" i="13" a="1"/>
  <c r="BC118" i="13" s="1"/>
  <c r="K119" i="13"/>
  <c r="H117" i="13"/>
  <c r="I117" i="13"/>
  <c r="BL230" i="10"/>
  <c r="E30" i="19"/>
  <c r="CJ147" i="10"/>
  <c r="CV141" i="10"/>
  <c r="CV139" i="10"/>
  <c r="BX135" i="10"/>
  <c r="CV133" i="10"/>
  <c r="CJ139" i="10"/>
  <c r="CV147" i="10"/>
  <c r="BL137" i="10"/>
  <c r="CJ208" i="10"/>
  <c r="BX149" i="10"/>
  <c r="CJ145" i="10"/>
  <c r="BX143" i="10"/>
  <c r="CV164" i="10"/>
  <c r="BL160" i="10"/>
  <c r="BL203" i="10"/>
  <c r="CJ201" i="10"/>
  <c r="CV199" i="10"/>
  <c r="BL195" i="10"/>
  <c r="CJ193" i="10"/>
  <c r="CV191" i="10"/>
  <c r="BL168" i="10"/>
  <c r="BL184" i="10"/>
  <c r="BX182" i="10"/>
  <c r="CV180" i="10"/>
  <c r="BL176" i="10"/>
  <c r="BX174" i="10"/>
  <c r="CV172" i="10"/>
  <c r="CV167" i="10"/>
  <c r="CJ165" i="10"/>
  <c r="CV163" i="10"/>
  <c r="CJ157" i="10"/>
  <c r="CV155" i="10"/>
  <c r="CV132" i="10"/>
  <c r="CV148" i="10"/>
  <c r="BL233" i="10"/>
  <c r="CV243" i="10"/>
  <c r="BL262" i="10"/>
  <c r="BX258" i="10"/>
  <c r="CV256" i="10"/>
  <c r="BX248" i="10"/>
  <c r="CJ164" i="10"/>
  <c r="CJ182" i="10"/>
  <c r="CJ174" i="10"/>
  <c r="CJ132" i="10"/>
  <c r="CJ258" i="10"/>
  <c r="BL154" i="10"/>
  <c r="BL161" i="10"/>
  <c r="BX142" i="10"/>
  <c r="CJ134" i="10"/>
  <c r="BL204" i="10"/>
  <c r="BX194" i="10"/>
  <c r="CV250" i="10"/>
  <c r="CV162" i="10"/>
  <c r="CJ149" i="10"/>
  <c r="BL143" i="10"/>
  <c r="BL135" i="10"/>
  <c r="BX205" i="10"/>
  <c r="BL199" i="10"/>
  <c r="BX197" i="10"/>
  <c r="BX193" i="10"/>
  <c r="BL191" i="10"/>
  <c r="BX168" i="10"/>
  <c r="BX186" i="10"/>
  <c r="BX184" i="10"/>
  <c r="BL180" i="10"/>
  <c r="BX178" i="10"/>
  <c r="BX176" i="10"/>
  <c r="BL172" i="10"/>
  <c r="BX170" i="10"/>
  <c r="BX154" i="10"/>
  <c r="BL167" i="10"/>
  <c r="BX165" i="10"/>
  <c r="CJ163" i="10"/>
  <c r="BX161" i="10"/>
  <c r="BX159" i="10"/>
  <c r="BX157" i="10"/>
  <c r="BL155" i="10"/>
  <c r="BX153" i="10"/>
  <c r="BX151" i="10"/>
  <c r="CJ148" i="10"/>
  <c r="CV146" i="10"/>
  <c r="BX144" i="10"/>
  <c r="BL142" i="10"/>
  <c r="BX140" i="10"/>
  <c r="BL138" i="10"/>
  <c r="BX136" i="10"/>
  <c r="BL134" i="10"/>
  <c r="BX233" i="10"/>
  <c r="BX206" i="10"/>
  <c r="BX204" i="10"/>
  <c r="BL202" i="10"/>
  <c r="CV200" i="10"/>
  <c r="BX198" i="10"/>
  <c r="BX196" i="10"/>
  <c r="BL194" i="10"/>
  <c r="CV192" i="10"/>
  <c r="BX190" i="10"/>
  <c r="CJ243" i="10"/>
  <c r="BX231" i="10"/>
  <c r="BX262" i="10"/>
  <c r="BX260" i="10"/>
  <c r="BL256" i="10"/>
  <c r="CJ254" i="10"/>
  <c r="CV252" i="10"/>
  <c r="BL250" i="10"/>
  <c r="BL248" i="10"/>
  <c r="BL246" i="10"/>
  <c r="BL239" i="10"/>
  <c r="BL162" i="10"/>
  <c r="BL196" i="10"/>
  <c r="BX203" i="10"/>
  <c r="BX201" i="10"/>
  <c r="BX195" i="10"/>
  <c r="BX189" i="10"/>
  <c r="CV149" i="10"/>
  <c r="BL147" i="10"/>
  <c r="BX145" i="10"/>
  <c r="CJ143" i="10"/>
  <c r="BL141" i="10"/>
  <c r="BL139" i="10"/>
  <c r="CJ137" i="10"/>
  <c r="CJ135" i="10"/>
  <c r="BL133" i="10"/>
  <c r="BX164" i="10"/>
  <c r="CJ160" i="10"/>
  <c r="CJ205" i="10"/>
  <c r="CJ203" i="10"/>
  <c r="CV201" i="10"/>
  <c r="BX199" i="10"/>
  <c r="CJ197" i="10"/>
  <c r="CJ195" i="10"/>
  <c r="CV193" i="10"/>
  <c r="BX191" i="10"/>
  <c r="CJ189" i="10"/>
  <c r="CJ168" i="10"/>
  <c r="CJ186" i="10"/>
  <c r="CJ184" i="10"/>
  <c r="CV182" i="10"/>
  <c r="BX180" i="10"/>
  <c r="CJ178" i="10"/>
  <c r="CJ176" i="10"/>
  <c r="CV174" i="10"/>
  <c r="BX172" i="10"/>
  <c r="CJ170" i="10"/>
  <c r="CJ154" i="10"/>
  <c r="BX167" i="10"/>
  <c r="BL165" i="10"/>
  <c r="BL163" i="10"/>
  <c r="CJ161" i="10"/>
  <c r="CJ159" i="10"/>
  <c r="BL157" i="10"/>
  <c r="BX155" i="10"/>
  <c r="CJ153" i="10"/>
  <c r="CJ151" i="10"/>
  <c r="BX132" i="10"/>
  <c r="BX148" i="10"/>
  <c r="BL146" i="10"/>
  <c r="CJ144" i="10"/>
  <c r="CJ142" i="10"/>
  <c r="CV140" i="10"/>
  <c r="BX138" i="10"/>
  <c r="CJ136" i="10"/>
  <c r="BX134" i="10"/>
  <c r="CJ233" i="10"/>
  <c r="CJ206" i="10"/>
  <c r="CJ204" i="10"/>
  <c r="CJ202" i="10"/>
  <c r="BL200" i="10"/>
  <c r="CJ198" i="10"/>
  <c r="CJ196" i="10"/>
  <c r="CJ194" i="10"/>
  <c r="BL192" i="10"/>
  <c r="CJ190" i="10"/>
  <c r="BL243" i="10"/>
  <c r="CJ231" i="10"/>
  <c r="CJ262" i="10"/>
  <c r="CJ260" i="10"/>
  <c r="CV258" i="10"/>
  <c r="BX256" i="10"/>
  <c r="CV254" i="10"/>
  <c r="BL252" i="10"/>
  <c r="BX250" i="10"/>
  <c r="CJ248" i="10"/>
  <c r="BX246" i="10"/>
  <c r="BX239" i="10"/>
  <c r="BX162" i="10"/>
  <c r="BL170" i="10"/>
  <c r="BL153" i="10"/>
  <c r="CV138" i="10"/>
  <c r="BL198" i="10"/>
  <c r="BL190" i="10"/>
  <c r="BL231" i="10"/>
  <c r="CJ239" i="10"/>
  <c r="BL149" i="10"/>
  <c r="BX147" i="10"/>
  <c r="CV145" i="10"/>
  <c r="CV143" i="10"/>
  <c r="CJ141" i="10"/>
  <c r="BX139" i="10"/>
  <c r="CV137" i="10"/>
  <c r="CV135" i="10"/>
  <c r="CJ133" i="10"/>
  <c r="BL164" i="10"/>
  <c r="CV160" i="10"/>
  <c r="CV205" i="10"/>
  <c r="CV203" i="10"/>
  <c r="BL201" i="10"/>
  <c r="CJ199" i="10"/>
  <c r="CV197" i="10"/>
  <c r="CV195" i="10"/>
  <c r="BL193" i="10"/>
  <c r="CJ191" i="10"/>
  <c r="CV189" i="10"/>
  <c r="CV168" i="10"/>
  <c r="CV186" i="10"/>
  <c r="CV184" i="10"/>
  <c r="BL182" i="10"/>
  <c r="CJ180" i="10"/>
  <c r="CV178" i="10"/>
  <c r="CV176" i="10"/>
  <c r="BL174" i="10"/>
  <c r="CJ172" i="10"/>
  <c r="CV170" i="10"/>
  <c r="CV154" i="10"/>
  <c r="CJ167" i="10"/>
  <c r="CV165" i="10"/>
  <c r="BX163" i="10"/>
  <c r="CV161" i="10"/>
  <c r="CV159" i="10"/>
  <c r="CV157" i="10"/>
  <c r="CJ155" i="10"/>
  <c r="CV153" i="10"/>
  <c r="CV151" i="10"/>
  <c r="BL132" i="10"/>
  <c r="BL148" i="10"/>
  <c r="CJ146" i="10"/>
  <c r="CV144" i="10"/>
  <c r="CV142" i="10"/>
  <c r="BL140" i="10"/>
  <c r="CJ138" i="10"/>
  <c r="CV136" i="10"/>
  <c r="CV134" i="10"/>
  <c r="CV233" i="10"/>
  <c r="CV206" i="10"/>
  <c r="CV204" i="10"/>
  <c r="CV202" i="10"/>
  <c r="BX200" i="10"/>
  <c r="CV198" i="10"/>
  <c r="CV196" i="10"/>
  <c r="CV194" i="10"/>
  <c r="BX192" i="10"/>
  <c r="CV190" i="10"/>
  <c r="BX243" i="10"/>
  <c r="CV231" i="10"/>
  <c r="CV262" i="10"/>
  <c r="CV260" i="10"/>
  <c r="BL258" i="10"/>
  <c r="CJ256" i="10"/>
  <c r="BL254" i="10"/>
  <c r="CJ252" i="10"/>
  <c r="CJ250" i="10"/>
  <c r="CV248" i="10"/>
  <c r="CJ246" i="10"/>
  <c r="CV239" i="10"/>
  <c r="CJ162" i="10"/>
  <c r="BL186" i="10"/>
  <c r="BL178" i="10"/>
  <c r="BL159" i="10"/>
  <c r="BL136" i="10"/>
  <c r="BX202" i="10"/>
  <c r="CJ192" i="10"/>
  <c r="BL145" i="10"/>
  <c r="BL224" i="10"/>
  <c r="CJ222" i="10"/>
  <c r="CV220" i="10"/>
  <c r="BL218" i="10"/>
  <c r="BL216" i="10"/>
  <c r="CJ214" i="10"/>
  <c r="CV212" i="10"/>
  <c r="BL210" i="10"/>
  <c r="CV208" i="10"/>
  <c r="BX158" i="10"/>
  <c r="BX282" i="10"/>
  <c r="CV280" i="10"/>
  <c r="BL278" i="10"/>
  <c r="BX276" i="10"/>
  <c r="CV274" i="10"/>
  <c r="BL272" i="10"/>
  <c r="BL270" i="10"/>
  <c r="BX268" i="10"/>
  <c r="CV266" i="10"/>
  <c r="BL263" i="10"/>
  <c r="BL261" i="10"/>
  <c r="BL259" i="10"/>
  <c r="CJ257" i="10"/>
  <c r="BL255" i="10"/>
  <c r="CJ253" i="10"/>
  <c r="CJ251" i="10"/>
  <c r="BL249" i="10"/>
  <c r="BL247" i="10"/>
  <c r="BL237" i="10"/>
  <c r="BL227" i="10"/>
  <c r="CJ244" i="10"/>
  <c r="CV242" i="10"/>
  <c r="BX240" i="10"/>
  <c r="BL238" i="10"/>
  <c r="CV236" i="10"/>
  <c r="BL234" i="10"/>
  <c r="BL232" i="10"/>
  <c r="CV228" i="10"/>
  <c r="BL225" i="10"/>
  <c r="BL223" i="10"/>
  <c r="CJ221" i="10"/>
  <c r="BL219" i="10"/>
  <c r="BL217" i="10"/>
  <c r="BL215" i="10"/>
  <c r="CJ213" i="10"/>
  <c r="BL211" i="10"/>
  <c r="BL209" i="10"/>
  <c r="CJ281" i="10"/>
  <c r="BL279" i="10"/>
  <c r="BL277" i="10"/>
  <c r="CJ275" i="10"/>
  <c r="BL273" i="10"/>
  <c r="BL271" i="10"/>
  <c r="BL269" i="10"/>
  <c r="CJ267" i="10"/>
  <c r="BL265" i="10"/>
  <c r="CJ229" i="10"/>
  <c r="BL166" i="10"/>
  <c r="BL152" i="10"/>
  <c r="BL187" i="10"/>
  <c r="BL185" i="10"/>
  <c r="BL183" i="10"/>
  <c r="CV181" i="10"/>
  <c r="BL179" i="10"/>
  <c r="BL177" i="10"/>
  <c r="BL175" i="10"/>
  <c r="CV173" i="10"/>
  <c r="BL171" i="10"/>
  <c r="BL241" i="10"/>
  <c r="CV235" i="10"/>
  <c r="CJ156" i="10"/>
  <c r="BL189" i="10"/>
  <c r="BL151" i="10"/>
  <c r="BL144" i="10"/>
  <c r="BX254" i="10"/>
  <c r="BX224" i="10"/>
  <c r="BX222" i="10"/>
  <c r="BL220" i="10"/>
  <c r="BX218" i="10"/>
  <c r="BX216" i="10"/>
  <c r="BX214" i="10"/>
  <c r="BL212" i="10"/>
  <c r="BX210" i="10"/>
  <c r="BL158" i="10"/>
  <c r="CJ282" i="10"/>
  <c r="BL280" i="10"/>
  <c r="BX278" i="10"/>
  <c r="CJ276" i="10"/>
  <c r="BL274" i="10"/>
  <c r="BX272" i="10"/>
  <c r="BX270" i="10"/>
  <c r="CJ268" i="10"/>
  <c r="BL266" i="10"/>
  <c r="BX263" i="10"/>
  <c r="BX261" i="10"/>
  <c r="BX259" i="10"/>
  <c r="CV257" i="10"/>
  <c r="BX255" i="10"/>
  <c r="BL253" i="10"/>
  <c r="CV251" i="10"/>
  <c r="BX249" i="10"/>
  <c r="CJ247" i="10"/>
  <c r="BX237" i="10"/>
  <c r="BX227" i="10"/>
  <c r="CV244" i="10"/>
  <c r="BL242" i="10"/>
  <c r="BL240" i="10"/>
  <c r="BX238" i="10"/>
  <c r="CJ236" i="10"/>
  <c r="BX234" i="10"/>
  <c r="BX232" i="10"/>
  <c r="BX230" i="10"/>
  <c r="BL228" i="10"/>
  <c r="BX225" i="10"/>
  <c r="BX223" i="10"/>
  <c r="CV221" i="10"/>
  <c r="BX219" i="10"/>
  <c r="BX217" i="10"/>
  <c r="BX215" i="10"/>
  <c r="CV213" i="10"/>
  <c r="BX211" i="10"/>
  <c r="BX209" i="10"/>
  <c r="CV281" i="10"/>
  <c r="BX279" i="10"/>
  <c r="BX277" i="10"/>
  <c r="CV275" i="10"/>
  <c r="BX273" i="10"/>
  <c r="BX271" i="10"/>
  <c r="BX269" i="10"/>
  <c r="CV267" i="10"/>
  <c r="BX265" i="10"/>
  <c r="CV229" i="10"/>
  <c r="BX166" i="10"/>
  <c r="BX152" i="10"/>
  <c r="BX187" i="10"/>
  <c r="BX185" i="10"/>
  <c r="BX183" i="10"/>
  <c r="CJ181" i="10"/>
  <c r="BX179" i="10"/>
  <c r="BX177" i="10"/>
  <c r="BX175" i="10"/>
  <c r="CJ173" i="10"/>
  <c r="BX171" i="10"/>
  <c r="BX241" i="10"/>
  <c r="CJ235" i="10"/>
  <c r="CV156" i="10"/>
  <c r="BL205" i="10"/>
  <c r="CJ140" i="10"/>
  <c r="BL206" i="10"/>
  <c r="CJ200" i="10"/>
  <c r="BL260" i="10"/>
  <c r="BX252" i="10"/>
  <c r="CV246" i="10"/>
  <c r="BX141" i="10"/>
  <c r="BX133" i="10"/>
  <c r="CJ224" i="10"/>
  <c r="CV222" i="10"/>
  <c r="BX220" i="10"/>
  <c r="CJ218" i="10"/>
  <c r="CJ216" i="10"/>
  <c r="CV214" i="10"/>
  <c r="BX212" i="10"/>
  <c r="CJ210" i="10"/>
  <c r="BX208" i="10"/>
  <c r="CJ158" i="10"/>
  <c r="CV282" i="10"/>
  <c r="BX280" i="10"/>
  <c r="CJ278" i="10"/>
  <c r="CV276" i="10"/>
  <c r="BX274" i="10"/>
  <c r="CJ272" i="10"/>
  <c r="CJ270" i="10"/>
  <c r="CV268" i="10"/>
  <c r="BX266" i="10"/>
  <c r="CJ263" i="10"/>
  <c r="CJ261" i="10"/>
  <c r="CJ259" i="10"/>
  <c r="BL257" i="10"/>
  <c r="CJ255" i="10"/>
  <c r="BX253" i="10"/>
  <c r="BL251" i="10"/>
  <c r="CJ249" i="10"/>
  <c r="BX247" i="10"/>
  <c r="CJ237" i="10"/>
  <c r="CJ227" i="10"/>
  <c r="BX244" i="10"/>
  <c r="BX242" i="10"/>
  <c r="CJ240" i="10"/>
  <c r="CV238" i="10"/>
  <c r="BX236" i="10"/>
  <c r="CJ234" i="10"/>
  <c r="CJ232" i="10"/>
  <c r="CJ230" i="10"/>
  <c r="BX228" i="10"/>
  <c r="CJ225" i="10"/>
  <c r="CJ223" i="10"/>
  <c r="BL221" i="10"/>
  <c r="CJ219" i="10"/>
  <c r="CJ217" i="10"/>
  <c r="CJ215" i="10"/>
  <c r="BL213" i="10"/>
  <c r="CJ211" i="10"/>
  <c r="CJ209" i="10"/>
  <c r="BL281" i="10"/>
  <c r="CJ279" i="10"/>
  <c r="CJ277" i="10"/>
  <c r="BL275" i="10"/>
  <c r="CJ273" i="10"/>
  <c r="CJ271" i="10"/>
  <c r="CJ269" i="10"/>
  <c r="BL267" i="10"/>
  <c r="CJ265" i="10"/>
  <c r="BX229" i="10"/>
  <c r="CJ166" i="10"/>
  <c r="CJ152" i="10"/>
  <c r="CJ187" i="10"/>
  <c r="CJ185" i="10"/>
  <c r="CJ183" i="10"/>
  <c r="BL181" i="10"/>
  <c r="CJ179" i="10"/>
  <c r="CJ177" i="10"/>
  <c r="CJ175" i="10"/>
  <c r="BL173" i="10"/>
  <c r="CJ171" i="10"/>
  <c r="CJ241" i="10"/>
  <c r="BL235" i="10"/>
  <c r="BL156" i="10"/>
  <c r="BL197" i="10"/>
  <c r="BX146" i="10"/>
  <c r="BX137" i="10"/>
  <c r="BX160" i="10"/>
  <c r="CV224" i="10"/>
  <c r="BL222" i="10"/>
  <c r="CJ220" i="10"/>
  <c r="CV218" i="10"/>
  <c r="CV216" i="10"/>
  <c r="BL214" i="10"/>
  <c r="CJ212" i="10"/>
  <c r="CV210" i="10"/>
  <c r="BL208" i="10"/>
  <c r="CV158" i="10"/>
  <c r="BL282" i="10"/>
  <c r="CJ280" i="10"/>
  <c r="CV278" i="10"/>
  <c r="BL276" i="10"/>
  <c r="CJ274" i="10"/>
  <c r="CV272" i="10"/>
  <c r="CV270" i="10"/>
  <c r="BL268" i="10"/>
  <c r="CJ266" i="10"/>
  <c r="CV263" i="10"/>
  <c r="CV261" i="10"/>
  <c r="CV259" i="10"/>
  <c r="BX257" i="10"/>
  <c r="CV255" i="10"/>
  <c r="CV253" i="10"/>
  <c r="BX251" i="10"/>
  <c r="CV249" i="10"/>
  <c r="CV247" i="10"/>
  <c r="CV237" i="10"/>
  <c r="CV227" i="10"/>
  <c r="BL244" i="10"/>
  <c r="CJ242" i="10"/>
  <c r="CV240" i="10"/>
  <c r="CJ238" i="10"/>
  <c r="BL236" i="10"/>
  <c r="CV234" i="10"/>
  <c r="CV232" i="10"/>
  <c r="CV230" i="10"/>
  <c r="CJ228" i="10"/>
  <c r="CV225" i="10"/>
  <c r="CV223" i="10"/>
  <c r="BX221" i="10"/>
  <c r="CV219" i="10"/>
  <c r="CV217" i="10"/>
  <c r="CV215" i="10"/>
  <c r="BX213" i="10"/>
  <c r="CV211" i="10"/>
  <c r="CV209" i="10"/>
  <c r="BX281" i="10"/>
  <c r="CV279" i="10"/>
  <c r="CV277" i="10"/>
  <c r="BX275" i="10"/>
  <c r="CV273" i="10"/>
  <c r="CV271" i="10"/>
  <c r="CV269" i="10"/>
  <c r="BX267" i="10"/>
  <c r="CV265" i="10"/>
  <c r="BL229" i="10"/>
  <c r="CV166" i="10"/>
  <c r="CV152" i="10"/>
  <c r="CV187" i="10"/>
  <c r="CV185" i="10"/>
  <c r="CV183" i="10"/>
  <c r="BX181" i="10"/>
  <c r="CV179" i="10"/>
  <c r="CV177" i="10"/>
  <c r="CV175" i="10"/>
  <c r="BX173" i="10"/>
  <c r="CV171" i="10"/>
  <c r="CV241" i="10"/>
  <c r="BX235" i="10"/>
  <c r="BX156" i="10"/>
  <c r="DC37" i="13"/>
  <c r="BP37" i="13"/>
  <c r="CP37" i="13"/>
  <c r="CC37" i="13"/>
  <c r="DC56" i="13"/>
  <c r="BE39" i="13" a="1"/>
  <c r="BE39" i="13" s="1"/>
  <c r="BR39" i="13" a="1"/>
  <c r="BR39" i="13" s="1"/>
  <c r="CE39" i="13" a="1"/>
  <c r="CE39" i="13" s="1"/>
  <c r="CR39" i="13" a="1"/>
  <c r="CR39" i="13" s="1"/>
  <c r="BT58" i="13" a="1"/>
  <c r="BT58" i="13" s="1"/>
  <c r="CG58" i="13" a="1"/>
  <c r="CG58" i="13" s="1"/>
  <c r="CT58" i="13" a="1"/>
  <c r="CT58" i="13" s="1"/>
  <c r="BG58" i="13" a="1"/>
  <c r="BG58" i="13" s="1"/>
  <c r="AH58" i="13"/>
  <c r="AH59" i="13" s="1"/>
  <c r="BV57" i="13" a="1"/>
  <c r="BV57" i="13" s="1"/>
  <c r="CI57" i="13" a="1"/>
  <c r="CI57" i="13" s="1"/>
  <c r="CV57" i="13" a="1"/>
  <c r="CV57" i="13" s="1"/>
  <c r="BI57" i="13" a="1"/>
  <c r="BI57" i="13" s="1"/>
  <c r="BJ57" i="13" a="1"/>
  <c r="BJ57" i="13" s="1"/>
  <c r="BW57" i="13" a="1"/>
  <c r="BW57" i="13" s="1"/>
  <c r="CJ57" i="13" a="1"/>
  <c r="CJ57" i="13" s="1"/>
  <c r="CW57" i="13" a="1"/>
  <c r="CW57" i="13" s="1"/>
  <c r="AI58" i="13"/>
  <c r="BN57" i="13" a="1"/>
  <c r="BN57" i="13" s="1"/>
  <c r="CA57" i="13" a="1"/>
  <c r="CA57" i="13" s="1"/>
  <c r="CN57" i="13" a="1"/>
  <c r="CN57" i="13" s="1"/>
  <c r="DA57" i="13" a="1"/>
  <c r="DA57" i="13" s="1"/>
  <c r="BJ39" i="13" a="1"/>
  <c r="BJ39" i="13" s="1"/>
  <c r="BW39" i="13" a="1"/>
  <c r="BW39" i="13" s="1"/>
  <c r="CJ39" i="13" a="1"/>
  <c r="CJ39" i="13" s="1"/>
  <c r="CW39" i="13" a="1"/>
  <c r="CW39" i="13" s="1"/>
  <c r="CS58" i="13" a="1"/>
  <c r="CS58" i="13" s="1"/>
  <c r="BF58" i="13" a="1"/>
  <c r="BF58" i="13" s="1"/>
  <c r="CF58" i="13" a="1"/>
  <c r="CF58" i="13" s="1"/>
  <c r="BS58" i="13" a="1"/>
  <c r="BS58" i="13" s="1"/>
  <c r="BK38" i="13" a="1"/>
  <c r="BK38" i="13" s="1"/>
  <c r="BX38" i="13" a="1"/>
  <c r="BX38" i="13" s="1"/>
  <c r="CK38" i="13" a="1"/>
  <c r="CK38" i="13" s="1"/>
  <c r="CX38" i="13" a="1"/>
  <c r="CX38" i="13" s="1"/>
  <c r="CP56" i="13"/>
  <c r="BN39" i="13" a="1"/>
  <c r="BN39" i="13" s="1"/>
  <c r="CA39" i="13" a="1"/>
  <c r="CA39" i="13" s="1"/>
  <c r="CN39" i="13" a="1"/>
  <c r="CN39" i="13" s="1"/>
  <c r="DA39" i="13" a="1"/>
  <c r="DA39" i="13" s="1"/>
  <c r="BM39" i="13" a="1"/>
  <c r="BM39" i="13" s="1"/>
  <c r="BZ39" i="13" a="1"/>
  <c r="BZ39" i="13" s="1"/>
  <c r="CM39" i="13" a="1"/>
  <c r="CM39" i="13" s="1"/>
  <c r="CZ39" i="13" a="1"/>
  <c r="CZ39" i="13" s="1"/>
  <c r="BH58" i="13" a="1"/>
  <c r="BH58" i="13" s="1"/>
  <c r="BU58" i="13" a="1"/>
  <c r="BU58" i="13" s="1"/>
  <c r="CH58" i="13" a="1"/>
  <c r="CH58" i="13" s="1"/>
  <c r="CU58" i="13" a="1"/>
  <c r="CU58" i="13" s="1"/>
  <c r="BZ57" i="13" a="1"/>
  <c r="BZ57" i="13" s="1"/>
  <c r="CM57" i="13" a="1"/>
  <c r="CM57" i="13" s="1"/>
  <c r="CZ57" i="13" a="1"/>
  <c r="CZ57" i="13" s="1"/>
  <c r="BM57" i="13" a="1"/>
  <c r="BM57" i="13" s="1"/>
  <c r="CC56" i="13"/>
  <c r="CK39" i="13" a="1"/>
  <c r="CK39" i="13" s="1"/>
  <c r="CX39" i="13" a="1"/>
  <c r="CX39" i="13" s="1"/>
  <c r="BK39" i="13" a="1"/>
  <c r="BK39" i="13" s="1"/>
  <c r="BX39" i="13" a="1"/>
  <c r="BX39" i="13" s="1"/>
  <c r="BH38" i="13" a="1"/>
  <c r="BH38" i="13" s="1"/>
  <c r="BU38" i="13" a="1"/>
  <c r="BU38" i="13" s="1"/>
  <c r="CH38" i="13" a="1"/>
  <c r="CH38" i="13" s="1"/>
  <c r="CU38" i="13" a="1"/>
  <c r="CU38" i="13" s="1"/>
  <c r="BM58" i="13" a="1"/>
  <c r="BM58" i="13" s="1"/>
  <c r="BZ58" i="13" a="1"/>
  <c r="BZ58" i="13" s="1"/>
  <c r="CM58" i="13" a="1"/>
  <c r="CM58" i="13" s="1"/>
  <c r="CZ58" i="13" a="1"/>
  <c r="CZ58" i="13" s="1"/>
  <c r="AN40" i="13"/>
  <c r="CO39" i="13" a="1"/>
  <c r="CO39" i="13" s="1"/>
  <c r="DB39" i="13" a="1"/>
  <c r="DB39" i="13" s="1"/>
  <c r="BO39" i="13" a="1"/>
  <c r="BO39" i="13" s="1"/>
  <c r="CB39" i="13" a="1"/>
  <c r="CB39" i="13" s="1"/>
  <c r="BP56" i="13"/>
  <c r="BF39" i="13" a="1"/>
  <c r="BF39" i="13" s="1"/>
  <c r="BS39" i="13" a="1"/>
  <c r="BS39" i="13" s="1"/>
  <c r="CF39" i="13" a="1"/>
  <c r="CF39" i="13" s="1"/>
  <c r="CS39" i="13" a="1"/>
  <c r="CS39" i="13" s="1"/>
  <c r="CG39" i="13" a="1"/>
  <c r="CG39" i="13" s="1"/>
  <c r="CT39" i="13" a="1"/>
  <c r="CT39" i="13" s="1"/>
  <c r="BG39" i="13" a="1"/>
  <c r="BG39" i="13" s="1"/>
  <c r="BT39" i="13" a="1"/>
  <c r="BT39" i="13" s="1"/>
  <c r="CY57" i="13" a="1"/>
  <c r="CY57" i="13" s="1"/>
  <c r="BL57" i="13" a="1"/>
  <c r="BL57" i="13" s="1"/>
  <c r="BY57" i="13" a="1"/>
  <c r="BY57" i="13" s="1"/>
  <c r="CL57" i="13" a="1"/>
  <c r="CL57" i="13" s="1"/>
  <c r="BL38" i="13" a="1"/>
  <c r="BL38" i="13" s="1"/>
  <c r="BY38" i="13" a="1"/>
  <c r="BY38" i="13" s="1"/>
  <c r="CL38" i="13" a="1"/>
  <c r="CL38" i="13" s="1"/>
  <c r="CY38" i="13" a="1"/>
  <c r="CY38" i="13" s="1"/>
  <c r="DA58" i="13" a="1"/>
  <c r="DA58" i="13" s="1"/>
  <c r="BN58" i="13" a="1"/>
  <c r="BN58" i="13" s="1"/>
  <c r="CN58" i="13" a="1"/>
  <c r="CN58" i="13" s="1"/>
  <c r="CA58" i="13" a="1"/>
  <c r="CA58" i="13" s="1"/>
  <c r="BX58" i="13" a="1"/>
  <c r="BX58" i="13" s="1"/>
  <c r="CK58" i="13" a="1"/>
  <c r="CK58" i="13" s="1"/>
  <c r="CX58" i="13" a="1"/>
  <c r="CX58" i="13" s="1"/>
  <c r="BK58" i="13" a="1"/>
  <c r="BK58" i="13" s="1"/>
  <c r="BD39" i="13" a="1"/>
  <c r="BD39" i="13" s="1"/>
  <c r="BQ39" i="13" a="1"/>
  <c r="BQ39" i="13" s="1"/>
  <c r="CD39" i="13" a="1"/>
  <c r="CD39" i="13" s="1"/>
  <c r="CQ39" i="13" a="1"/>
  <c r="CQ39" i="13" s="1"/>
  <c r="BE58" i="13" a="1"/>
  <c r="BE58" i="13" s="1"/>
  <c r="BR58" i="13" a="1"/>
  <c r="BR58" i="13" s="1"/>
  <c r="CE58" i="13" a="1"/>
  <c r="CE58" i="13" s="1"/>
  <c r="CR58" i="13" a="1"/>
  <c r="CR58" i="13" s="1"/>
  <c r="BI39" i="13" a="1"/>
  <c r="BI39" i="13" s="1"/>
  <c r="BV39" i="13" a="1"/>
  <c r="BV39" i="13" s="1"/>
  <c r="CI39" i="13" a="1"/>
  <c r="CI39" i="13" s="1"/>
  <c r="CV39" i="13" a="1"/>
  <c r="CV39" i="13" s="1"/>
  <c r="CQ57" i="13" a="1"/>
  <c r="CQ57" i="13" s="1"/>
  <c r="BD57" i="13" a="1"/>
  <c r="BD57" i="13" s="1"/>
  <c r="BQ57" i="13" a="1"/>
  <c r="BQ57" i="13" s="1"/>
  <c r="CD57" i="13" a="1"/>
  <c r="CD57" i="13" s="1"/>
  <c r="CB58" i="13" a="1"/>
  <c r="CB58" i="13" s="1"/>
  <c r="CO58" i="13" a="1"/>
  <c r="CO58" i="13" s="1"/>
  <c r="DB58" i="13" a="1"/>
  <c r="DB58" i="13" s="1"/>
  <c r="BO58" i="13" a="1"/>
  <c r="BO58" i="13" s="1"/>
  <c r="BR57" i="13" a="1"/>
  <c r="BR57" i="13" s="1"/>
  <c r="CE57" i="13" a="1"/>
  <c r="CE57" i="13" s="1"/>
  <c r="CR57" i="13" a="1"/>
  <c r="CR57" i="13" s="1"/>
  <c r="BE57" i="13" a="1"/>
  <c r="BE57" i="13" s="1"/>
  <c r="AJ154" i="19"/>
  <c r="AI154" i="19"/>
  <c r="I178" i="13"/>
  <c r="J154" i="19" s="1"/>
  <c r="H178" i="13"/>
  <c r="I154" i="19" s="1"/>
  <c r="CJ29" i="10"/>
  <c r="CV29" i="10"/>
  <c r="H159" i="13"/>
  <c r="E154" i="19" s="1"/>
  <c r="I131" i="10"/>
  <c r="H154" i="19" s="1"/>
  <c r="I207" i="10"/>
  <c r="X154" i="19" s="1"/>
  <c r="I235" i="13"/>
  <c r="V154" i="19" s="1"/>
  <c r="H207" i="10"/>
  <c r="W154" i="19" s="1"/>
  <c r="H53" i="13"/>
  <c r="H254" i="13"/>
  <c r="Y154" i="19" s="1"/>
  <c r="H235" i="13"/>
  <c r="U154" i="19" s="1"/>
  <c r="I254" i="13"/>
  <c r="Z154" i="19" s="1"/>
  <c r="H150" i="10"/>
  <c r="K154" i="19" s="1"/>
  <c r="H150" i="13"/>
  <c r="I53" i="13"/>
  <c r="I188" i="10"/>
  <c r="T154" i="19" s="1"/>
  <c r="H188" i="10"/>
  <c r="S154" i="19" s="1"/>
  <c r="I150" i="10"/>
  <c r="L154" i="19" s="1"/>
  <c r="I216" i="13"/>
  <c r="R154" i="19" s="1"/>
  <c r="BL29" i="10"/>
  <c r="I226" i="10"/>
  <c r="BX29" i="10"/>
  <c r="H131" i="10"/>
  <c r="G154" i="19" s="1"/>
  <c r="I67" i="10"/>
  <c r="H216" i="13"/>
  <c r="Q154" i="19" s="1"/>
  <c r="H226" i="10"/>
  <c r="I159" i="13"/>
  <c r="F154" i="19" s="1"/>
  <c r="E111" i="19" a="1"/>
  <c r="E111" i="19" s="1"/>
  <c r="I111" i="19" s="1"/>
  <c r="F120" i="19" a="1"/>
  <c r="F120" i="19" s="1"/>
  <c r="J120" i="19" s="1"/>
  <c r="AM59" i="13"/>
  <c r="AF59" i="13"/>
  <c r="AG59" i="13"/>
  <c r="AK58" i="13"/>
  <c r="AD59" i="13"/>
  <c r="AE59" i="13"/>
  <c r="AL59" i="13"/>
  <c r="AN59" i="13"/>
  <c r="AC58" i="13"/>
  <c r="AJ59" i="13"/>
  <c r="AE40" i="13"/>
  <c r="AH40" i="13"/>
  <c r="AF40" i="13"/>
  <c r="AC40" i="13"/>
  <c r="AI40" i="13"/>
  <c r="AJ40" i="13"/>
  <c r="AD40" i="13"/>
  <c r="AG39" i="13"/>
  <c r="AM40" i="13"/>
  <c r="AK39" i="13"/>
  <c r="AL40" i="13"/>
  <c r="K135" i="13"/>
  <c r="AZ134" i="13" a="1"/>
  <c r="AZ134" i="13" s="1"/>
  <c r="BA134" i="13" a="1"/>
  <c r="BA134" i="13" s="1"/>
  <c r="BB134" i="13" a="1"/>
  <c r="BB134" i="13" s="1"/>
  <c r="BC134" i="13" a="1"/>
  <c r="BC134" i="13" s="1"/>
  <c r="BA96" i="13" a="1"/>
  <c r="BA96" i="13" s="1"/>
  <c r="K97" i="13"/>
  <c r="BB96" i="13" a="1"/>
  <c r="BB96" i="13" s="1"/>
  <c r="BC96" i="13" a="1"/>
  <c r="BC96" i="13" s="1"/>
  <c r="AZ96" i="13" a="1"/>
  <c r="AZ96" i="13" s="1"/>
  <c r="BB77" i="13" a="1"/>
  <c r="BB77" i="13" s="1"/>
  <c r="K78" i="13"/>
  <c r="BC77" i="13" a="1"/>
  <c r="BC77" i="13" s="1"/>
  <c r="BA77" i="13" a="1"/>
  <c r="BA77" i="13" s="1"/>
  <c r="AZ77" i="13" a="1"/>
  <c r="AZ77" i="13" s="1"/>
  <c r="K59" i="13"/>
  <c r="AZ58" i="13" a="1"/>
  <c r="AZ58" i="13" s="1"/>
  <c r="BA58" i="13" a="1"/>
  <c r="BA58" i="13" s="1"/>
  <c r="BB58" i="13" a="1"/>
  <c r="BB58" i="13" s="1"/>
  <c r="BC58" i="13" a="1"/>
  <c r="BC58" i="13" s="1"/>
  <c r="K40" i="13"/>
  <c r="BC39" i="13" a="1"/>
  <c r="BC39" i="13" s="1"/>
  <c r="AZ39" i="13" a="1"/>
  <c r="AZ39" i="13" s="1"/>
  <c r="BA39" i="13" a="1"/>
  <c r="BA39" i="13" s="1"/>
  <c r="BB39" i="13" a="1"/>
  <c r="BB39" i="13" s="1"/>
  <c r="I35" i="13"/>
  <c r="H35" i="13"/>
  <c r="H36" i="13"/>
  <c r="CC34" i="13"/>
  <c r="I34" i="13" s="1"/>
  <c r="DC34" i="13"/>
  <c r="BP34" i="13"/>
  <c r="H118" i="13" l="1"/>
  <c r="K120" i="13"/>
  <c r="BA119" i="13" a="1"/>
  <c r="BA119" i="13" s="1"/>
  <c r="BB119" i="13" a="1"/>
  <c r="BB119" i="13" s="1"/>
  <c r="AZ119" i="13" a="1"/>
  <c r="AZ119" i="13" s="1"/>
  <c r="BC119" i="13" a="1"/>
  <c r="BC119" i="13" s="1"/>
  <c r="I118" i="13"/>
  <c r="AB154" i="19"/>
  <c r="AF154" i="19"/>
  <c r="AA154" i="19"/>
  <c r="AE154" i="19"/>
  <c r="CC38" i="13"/>
  <c r="DC38" i="13"/>
  <c r="BP57" i="13"/>
  <c r="CP38" i="13"/>
  <c r="BP38" i="13"/>
  <c r="CC57" i="13"/>
  <c r="BN40" i="13" a="1"/>
  <c r="BN40" i="13" s="1"/>
  <c r="CA40" i="13" a="1"/>
  <c r="CA40" i="13" s="1"/>
  <c r="CN40" i="13" a="1"/>
  <c r="CN40" i="13" s="1"/>
  <c r="DA40" i="13" a="1"/>
  <c r="DA40" i="13" s="1"/>
  <c r="BF40" i="13" a="1"/>
  <c r="BF40" i="13" s="1"/>
  <c r="BS40" i="13" a="1"/>
  <c r="BS40" i="13" s="1"/>
  <c r="CF40" i="13" a="1"/>
  <c r="CF40" i="13" s="1"/>
  <c r="CS40" i="13" a="1"/>
  <c r="CS40" i="13" s="1"/>
  <c r="BH39" i="13" a="1"/>
  <c r="BH39" i="13" s="1"/>
  <c r="BU39" i="13" a="1"/>
  <c r="BU39" i="13" s="1"/>
  <c r="CH39" i="13" a="1"/>
  <c r="CH39" i="13" s="1"/>
  <c r="CU39" i="13" a="1"/>
  <c r="CU39" i="13" s="1"/>
  <c r="BK59" i="13" a="1"/>
  <c r="BK59" i="13" s="1"/>
  <c r="BX59" i="13" a="1"/>
  <c r="BX59" i="13" s="1"/>
  <c r="CX59" i="13" a="1"/>
  <c r="CX59" i="13" s="1"/>
  <c r="CK59" i="13" a="1"/>
  <c r="CK59" i="13" s="1"/>
  <c r="CU59" i="13" a="1"/>
  <c r="CU59" i="13" s="1"/>
  <c r="BH59" i="13" a="1"/>
  <c r="BH59" i="13" s="1"/>
  <c r="BU59" i="13" a="1"/>
  <c r="BU59" i="13" s="1"/>
  <c r="CH59" i="13" a="1"/>
  <c r="CH59" i="13" s="1"/>
  <c r="CE40" i="13" a="1"/>
  <c r="CE40" i="13" s="1"/>
  <c r="CR40" i="13" a="1"/>
  <c r="CR40" i="13" s="1"/>
  <c r="BE40" i="13" a="1"/>
  <c r="BE40" i="13" s="1"/>
  <c r="BR40" i="13" a="1"/>
  <c r="BR40" i="13" s="1"/>
  <c r="BD58" i="13" a="1"/>
  <c r="BD58" i="13" s="1"/>
  <c r="BQ58" i="13" a="1"/>
  <c r="BQ58" i="13" s="1"/>
  <c r="CD58" i="13" a="1"/>
  <c r="CD58" i="13" s="1"/>
  <c r="CQ58" i="13" a="1"/>
  <c r="CQ58" i="13" s="1"/>
  <c r="BG59" i="13" a="1"/>
  <c r="BG59" i="13" s="1"/>
  <c r="BT59" i="13" a="1"/>
  <c r="BT59" i="13" s="1"/>
  <c r="CG59" i="13" a="1"/>
  <c r="CG59" i="13" s="1"/>
  <c r="CT59" i="13" a="1"/>
  <c r="CT59" i="13" s="1"/>
  <c r="DC57" i="13"/>
  <c r="BK40" i="13" a="1"/>
  <c r="BK40" i="13" s="1"/>
  <c r="BX40" i="13" a="1"/>
  <c r="BX40" i="13" s="1"/>
  <c r="CK40" i="13" a="1"/>
  <c r="CK40" i="13" s="1"/>
  <c r="CX40" i="13" a="1"/>
  <c r="CX40" i="13" s="1"/>
  <c r="BO59" i="13" a="1"/>
  <c r="BO59" i="13" s="1"/>
  <c r="CB59" i="13" a="1"/>
  <c r="CB59" i="13" s="1"/>
  <c r="CO59" i="13" a="1"/>
  <c r="CO59" i="13" s="1"/>
  <c r="DB59" i="13" a="1"/>
  <c r="DB59" i="13" s="1"/>
  <c r="BV59" i="13" a="1"/>
  <c r="BV59" i="13" s="1"/>
  <c r="CI59" i="13" a="1"/>
  <c r="CI59" i="13" s="1"/>
  <c r="CV59" i="13" a="1"/>
  <c r="CV59" i="13" s="1"/>
  <c r="BI59" i="13" a="1"/>
  <c r="BI59" i="13" s="1"/>
  <c r="BJ40" i="13" a="1"/>
  <c r="BJ40" i="13" s="1"/>
  <c r="BW40" i="13" a="1"/>
  <c r="BW40" i="13" s="1"/>
  <c r="CJ40" i="13" a="1"/>
  <c r="CJ40" i="13" s="1"/>
  <c r="CW40" i="13" a="1"/>
  <c r="CW40" i="13" s="1"/>
  <c r="BZ59" i="13" a="1"/>
  <c r="BZ59" i="13" s="1"/>
  <c r="CM59" i="13" a="1"/>
  <c r="CM59" i="13" s="1"/>
  <c r="CZ59" i="13" a="1"/>
  <c r="CZ59" i="13" s="1"/>
  <c r="BM59" i="13" a="1"/>
  <c r="BM59" i="13" s="1"/>
  <c r="BN59" i="13" a="1"/>
  <c r="BN59" i="13" s="1"/>
  <c r="CA59" i="13" a="1"/>
  <c r="CA59" i="13" s="1"/>
  <c r="CN59" i="13" a="1"/>
  <c r="CN59" i="13" s="1"/>
  <c r="DA59" i="13" a="1"/>
  <c r="DA59" i="13" s="1"/>
  <c r="BD40" i="13" a="1"/>
  <c r="BD40" i="13" s="1"/>
  <c r="BQ40" i="13" a="1"/>
  <c r="BQ40" i="13" s="1"/>
  <c r="CD40" i="13" a="1"/>
  <c r="CD40" i="13" s="1"/>
  <c r="CQ40" i="13" a="1"/>
  <c r="CQ40" i="13" s="1"/>
  <c r="BF59" i="13" a="1"/>
  <c r="BF59" i="13" s="1"/>
  <c r="BS59" i="13" a="1"/>
  <c r="BS59" i="13" s="1"/>
  <c r="CF59" i="13" a="1"/>
  <c r="CF59" i="13" s="1"/>
  <c r="CS59" i="13" a="1"/>
  <c r="CS59" i="13" s="1"/>
  <c r="CW58" i="13" a="1"/>
  <c r="CW58" i="13" s="1"/>
  <c r="BJ58" i="13" a="1"/>
  <c r="BJ58" i="13" s="1"/>
  <c r="CJ58" i="13" a="1"/>
  <c r="CJ58" i="13" s="1"/>
  <c r="BW58" i="13" a="1"/>
  <c r="BW58" i="13" s="1"/>
  <c r="AI59" i="13"/>
  <c r="CM40" i="13" a="1"/>
  <c r="CM40" i="13" s="1"/>
  <c r="CZ40" i="13" a="1"/>
  <c r="CZ40" i="13" s="1"/>
  <c r="BM40" i="13" a="1"/>
  <c r="BM40" i="13" s="1"/>
  <c r="BZ40" i="13" a="1"/>
  <c r="BZ40" i="13" s="1"/>
  <c r="BG40" i="13" a="1"/>
  <c r="BG40" i="13" s="1"/>
  <c r="BT40" i="13" a="1"/>
  <c r="BT40" i="13" s="1"/>
  <c r="CG40" i="13" a="1"/>
  <c r="CG40" i="13" s="1"/>
  <c r="CT40" i="13" a="1"/>
  <c r="CT40" i="13" s="1"/>
  <c r="BR59" i="13" a="1"/>
  <c r="BR59" i="13" s="1"/>
  <c r="CE59" i="13" a="1"/>
  <c r="CE59" i="13" s="1"/>
  <c r="CR59" i="13" a="1"/>
  <c r="CR59" i="13" s="1"/>
  <c r="BE59" i="13" a="1"/>
  <c r="BE59" i="13" s="1"/>
  <c r="AN41" i="13"/>
  <c r="BO40" i="13" a="1"/>
  <c r="BO40" i="13" s="1"/>
  <c r="CB40" i="13" a="1"/>
  <c r="CB40" i="13" s="1"/>
  <c r="CO40" i="13" a="1"/>
  <c r="CO40" i="13" s="1"/>
  <c r="DB40" i="13" a="1"/>
  <c r="DB40" i="13" s="1"/>
  <c r="BL39" i="13" a="1"/>
  <c r="BL39" i="13" s="1"/>
  <c r="BY39" i="13" a="1"/>
  <c r="BY39" i="13" s="1"/>
  <c r="CL39" i="13" a="1"/>
  <c r="CL39" i="13" s="1"/>
  <c r="CY39" i="13" a="1"/>
  <c r="CY39" i="13" s="1"/>
  <c r="CI40" i="13" a="1"/>
  <c r="CI40" i="13" s="1"/>
  <c r="CV40" i="13" a="1"/>
  <c r="CV40" i="13" s="1"/>
  <c r="BI40" i="13" a="1"/>
  <c r="BI40" i="13" s="1"/>
  <c r="BV40" i="13" a="1"/>
  <c r="BV40" i="13" s="1"/>
  <c r="BL58" i="13" a="1"/>
  <c r="BL58" i="13" s="1"/>
  <c r="BY58" i="13" a="1"/>
  <c r="BY58" i="13" s="1"/>
  <c r="CL58" i="13" a="1"/>
  <c r="CL58" i="13" s="1"/>
  <c r="CY58" i="13" a="1"/>
  <c r="CY58" i="13" s="1"/>
  <c r="CP57" i="13"/>
  <c r="BI58" i="13" a="1"/>
  <c r="BI58" i="13" s="1"/>
  <c r="BV58" i="13" a="1"/>
  <c r="BV58" i="13" s="1"/>
  <c r="CI58" i="13" a="1"/>
  <c r="CI58" i="13" s="1"/>
  <c r="CV58" i="13" a="1"/>
  <c r="CV58" i="13" s="1"/>
  <c r="H69" i="10"/>
  <c r="I36" i="13"/>
  <c r="H50" i="10"/>
  <c r="H149" i="13"/>
  <c r="I152" i="13"/>
  <c r="H88" i="10"/>
  <c r="I69" i="10"/>
  <c r="H201" i="10"/>
  <c r="S167" i="19" s="1"/>
  <c r="H217" i="10"/>
  <c r="W164" i="19" s="1"/>
  <c r="I50" i="10"/>
  <c r="I88" i="10"/>
  <c r="I166" i="10"/>
  <c r="L170" i="19" s="1"/>
  <c r="I205" i="10"/>
  <c r="T171" i="19" s="1"/>
  <c r="I162" i="10"/>
  <c r="L166" i="19" s="1"/>
  <c r="H232" i="10"/>
  <c r="H273" i="10"/>
  <c r="AM163" i="19" s="1"/>
  <c r="I256" i="10"/>
  <c r="H260" i="10"/>
  <c r="H254" i="10"/>
  <c r="H252" i="10"/>
  <c r="H145" i="10"/>
  <c r="G168" i="19" s="1"/>
  <c r="I230" i="10"/>
  <c r="I187" i="10"/>
  <c r="P172" i="19" s="1"/>
  <c r="H213" i="10"/>
  <c r="W160" i="19" s="1"/>
  <c r="I29" i="10"/>
  <c r="H174" i="10"/>
  <c r="O159" i="19" s="1"/>
  <c r="I174" i="10"/>
  <c r="P159" i="19" s="1"/>
  <c r="H233" i="10"/>
  <c r="H157" i="10"/>
  <c r="K161" i="19" s="1"/>
  <c r="I247" i="10"/>
  <c r="AJ156" i="19" s="1"/>
  <c r="H48" i="10"/>
  <c r="H262" i="10"/>
  <c r="H49" i="10"/>
  <c r="I49" i="10"/>
  <c r="I87" i="10"/>
  <c r="H29" i="10"/>
  <c r="H67" i="10"/>
  <c r="I150" i="13"/>
  <c r="H68" i="10"/>
  <c r="I149" i="13"/>
  <c r="H152" i="13"/>
  <c r="H129" i="13"/>
  <c r="I30" i="10"/>
  <c r="I86" i="10"/>
  <c r="H91" i="13"/>
  <c r="I148" i="13"/>
  <c r="I72" i="13"/>
  <c r="I91" i="13"/>
  <c r="H30" i="10"/>
  <c r="H72" i="13"/>
  <c r="H148" i="13"/>
  <c r="H86" i="10"/>
  <c r="I48" i="10"/>
  <c r="I68" i="10"/>
  <c r="H87" i="10"/>
  <c r="I129" i="13"/>
  <c r="I194" i="10"/>
  <c r="T160" i="19" s="1"/>
  <c r="I190" i="10"/>
  <c r="T156" i="19" s="1"/>
  <c r="H221" i="10"/>
  <c r="W168" i="19" s="1"/>
  <c r="I189" i="10"/>
  <c r="T155" i="19" s="1"/>
  <c r="I252" i="10"/>
  <c r="I197" i="10"/>
  <c r="T163" i="19" s="1"/>
  <c r="H282" i="10"/>
  <c r="AM172" i="19" s="1"/>
  <c r="H236" i="10"/>
  <c r="H265" i="10"/>
  <c r="AM155" i="19" s="1"/>
  <c r="H156" i="10"/>
  <c r="K160" i="19" s="1"/>
  <c r="I222" i="10"/>
  <c r="X169" i="19" s="1"/>
  <c r="H244" i="10"/>
  <c r="H240" i="10"/>
  <c r="I142" i="10"/>
  <c r="H165" i="19" s="1"/>
  <c r="H190" i="10"/>
  <c r="S156" i="19" s="1"/>
  <c r="H277" i="10"/>
  <c r="AM167" i="19" s="1"/>
  <c r="H248" i="10"/>
  <c r="H209" i="10"/>
  <c r="W156" i="19" s="1"/>
  <c r="H271" i="10"/>
  <c r="AM161" i="19" s="1"/>
  <c r="H258" i="10"/>
  <c r="H165" i="10"/>
  <c r="K169" i="19" s="1"/>
  <c r="H211" i="10"/>
  <c r="W158" i="19" s="1"/>
  <c r="I151" i="10"/>
  <c r="L155" i="19" s="1"/>
  <c r="I224" i="10"/>
  <c r="X171" i="19" s="1"/>
  <c r="H161" i="10"/>
  <c r="K165" i="19" s="1"/>
  <c r="H259" i="10"/>
  <c r="AI168" i="19" s="1"/>
  <c r="I267" i="10"/>
  <c r="AN157" i="19" s="1"/>
  <c r="H179" i="10"/>
  <c r="O164" i="19" s="1"/>
  <c r="H177" i="10"/>
  <c r="O162" i="19" s="1"/>
  <c r="I229" i="10"/>
  <c r="H228" i="10"/>
  <c r="I138" i="10"/>
  <c r="H161" i="19" s="1"/>
  <c r="H256" i="10"/>
  <c r="I200" i="10"/>
  <c r="T166" i="19" s="1"/>
  <c r="H167" i="10"/>
  <c r="K171" i="19" s="1"/>
  <c r="I249" i="10"/>
  <c r="AJ158" i="19" s="1"/>
  <c r="H279" i="10"/>
  <c r="AM169" i="19" s="1"/>
  <c r="H222" i="10"/>
  <c r="W169" i="19" s="1"/>
  <c r="H170" i="10"/>
  <c r="O155" i="19" s="1"/>
  <c r="I282" i="10"/>
  <c r="AN172" i="19" s="1"/>
  <c r="H176" i="10"/>
  <c r="O161" i="19" s="1"/>
  <c r="I193" i="10"/>
  <c r="T159" i="19" s="1"/>
  <c r="I180" i="10"/>
  <c r="P165" i="19" s="1"/>
  <c r="I260" i="10"/>
  <c r="H197" i="10"/>
  <c r="S163" i="19" s="1"/>
  <c r="I152" i="10"/>
  <c r="L156" i="19" s="1"/>
  <c r="I196" i="10"/>
  <c r="T162" i="19" s="1"/>
  <c r="H132" i="10"/>
  <c r="G155" i="19" s="1"/>
  <c r="H152" i="10"/>
  <c r="K156" i="19" s="1"/>
  <c r="H246" i="10"/>
  <c r="I183" i="10"/>
  <c r="P168" i="19" s="1"/>
  <c r="I195" i="10"/>
  <c r="T161" i="19" s="1"/>
  <c r="H144" i="10"/>
  <c r="G167" i="19" s="1"/>
  <c r="H173" i="10"/>
  <c r="O158" i="19" s="1"/>
  <c r="H186" i="10"/>
  <c r="O171" i="19" s="1"/>
  <c r="H266" i="10"/>
  <c r="AM156" i="19" s="1"/>
  <c r="I273" i="10"/>
  <c r="AN163" i="19" s="1"/>
  <c r="I199" i="10"/>
  <c r="T165" i="19" s="1"/>
  <c r="I198" i="10"/>
  <c r="T164" i="19" s="1"/>
  <c r="H275" i="10"/>
  <c r="AM165" i="19" s="1"/>
  <c r="H189" i="10"/>
  <c r="S155" i="19" s="1"/>
  <c r="H219" i="10"/>
  <c r="W166" i="19" s="1"/>
  <c r="H215" i="10"/>
  <c r="W162" i="19" s="1"/>
  <c r="I178" i="10"/>
  <c r="P163" i="19" s="1"/>
  <c r="I181" i="10"/>
  <c r="P166" i="19" s="1"/>
  <c r="I140" i="10"/>
  <c r="H163" i="19" s="1"/>
  <c r="I217" i="10"/>
  <c r="X164" i="19" s="1"/>
  <c r="I262" i="10"/>
  <c r="I241" i="10"/>
  <c r="I179" i="10"/>
  <c r="P164" i="19" s="1"/>
  <c r="H229" i="10"/>
  <c r="I269" i="10"/>
  <c r="AN159" i="19" s="1"/>
  <c r="I268" i="10"/>
  <c r="AN158" i="19" s="1"/>
  <c r="I136" i="10"/>
  <c r="H159" i="19" s="1"/>
  <c r="I231" i="10"/>
  <c r="I280" i="10"/>
  <c r="AN170" i="19" s="1"/>
  <c r="I133" i="10"/>
  <c r="H156" i="19" s="1"/>
  <c r="I213" i="10"/>
  <c r="X160" i="19" s="1"/>
  <c r="I214" i="10"/>
  <c r="X161" i="19" s="1"/>
  <c r="I176" i="10"/>
  <c r="P161" i="19" s="1"/>
  <c r="H154" i="10"/>
  <c r="K158" i="19" s="1"/>
  <c r="I251" i="10"/>
  <c r="AJ160" i="19" s="1"/>
  <c r="I149" i="10"/>
  <c r="H172" i="19" s="1"/>
  <c r="H251" i="10"/>
  <c r="AI160" i="19" s="1"/>
  <c r="H149" i="10"/>
  <c r="G172" i="19" s="1"/>
  <c r="I206" i="10"/>
  <c r="T172" i="19" s="1"/>
  <c r="H136" i="10"/>
  <c r="G159" i="19" s="1"/>
  <c r="I156" i="10"/>
  <c r="L160" i="19" s="1"/>
  <c r="H159" i="10"/>
  <c r="K163" i="19" s="1"/>
  <c r="H270" i="10"/>
  <c r="AM160" i="19" s="1"/>
  <c r="H276" i="10"/>
  <c r="AM166" i="19" s="1"/>
  <c r="H134" i="10"/>
  <c r="G157" i="19" s="1"/>
  <c r="I160" i="10"/>
  <c r="L164" i="19" s="1"/>
  <c r="I209" i="10"/>
  <c r="X156" i="19" s="1"/>
  <c r="I254" i="10"/>
  <c r="I221" i="10"/>
  <c r="X168" i="19" s="1"/>
  <c r="I266" i="10"/>
  <c r="AN156" i="19" s="1"/>
  <c r="H138" i="10"/>
  <c r="G161" i="19" s="1"/>
  <c r="H147" i="10"/>
  <c r="G170" i="19" s="1"/>
  <c r="I258" i="10"/>
  <c r="I171" i="10"/>
  <c r="P156" i="19" s="1"/>
  <c r="I270" i="10"/>
  <c r="AN160" i="19" s="1"/>
  <c r="H142" i="10"/>
  <c r="G165" i="19" s="1"/>
  <c r="H230" i="10"/>
  <c r="H234" i="10"/>
  <c r="H163" i="10"/>
  <c r="K167" i="19" s="1"/>
  <c r="H195" i="10"/>
  <c r="S161" i="19" s="1"/>
  <c r="I186" i="10"/>
  <c r="P171" i="19" s="1"/>
  <c r="H192" i="10"/>
  <c r="S158" i="19" s="1"/>
  <c r="I143" i="10"/>
  <c r="H166" i="19" s="1"/>
  <c r="I227" i="10"/>
  <c r="I185" i="10"/>
  <c r="P170" i="19" s="1"/>
  <c r="H223" i="10"/>
  <c r="W170" i="19" s="1"/>
  <c r="H166" i="10"/>
  <c r="K170" i="19" s="1"/>
  <c r="H227" i="10"/>
  <c r="H185" i="10"/>
  <c r="O170" i="19" s="1"/>
  <c r="H231" i="10"/>
  <c r="H140" i="10"/>
  <c r="G163" i="19" s="1"/>
  <c r="H155" i="10"/>
  <c r="K159" i="19" s="1"/>
  <c r="H274" i="10"/>
  <c r="AM164" i="19" s="1"/>
  <c r="I271" i="10"/>
  <c r="AN161" i="19" s="1"/>
  <c r="H191" i="10"/>
  <c r="S157" i="19" s="1"/>
  <c r="I235" i="10"/>
  <c r="I137" i="10"/>
  <c r="H160" i="19" s="1"/>
  <c r="H235" i="10"/>
  <c r="H137" i="10"/>
  <c r="G160" i="19" s="1"/>
  <c r="H182" i="10"/>
  <c r="O167" i="19" s="1"/>
  <c r="H168" i="10"/>
  <c r="K172" i="19" s="1"/>
  <c r="H180" i="10"/>
  <c r="O165" i="19" s="1"/>
  <c r="H175" i="10"/>
  <c r="O160" i="19" s="1"/>
  <c r="I155" i="10"/>
  <c r="L159" i="19" s="1"/>
  <c r="H172" i="10"/>
  <c r="O157" i="19" s="1"/>
  <c r="H135" i="10"/>
  <c r="G158" i="19" s="1"/>
  <c r="H199" i="10"/>
  <c r="S165" i="19" s="1"/>
  <c r="I255" i="10"/>
  <c r="AJ164" i="19" s="1"/>
  <c r="H198" i="10"/>
  <c r="S164" i="19" s="1"/>
  <c r="I243" i="10"/>
  <c r="I132" i="10"/>
  <c r="H155" i="19" s="1"/>
  <c r="H203" i="10"/>
  <c r="S169" i="19" s="1"/>
  <c r="H171" i="10"/>
  <c r="O156" i="19" s="1"/>
  <c r="I158" i="10"/>
  <c r="L162" i="19" s="1"/>
  <c r="H220" i="10"/>
  <c r="W167" i="19" s="1"/>
  <c r="H204" i="10"/>
  <c r="S170" i="19" s="1"/>
  <c r="I232" i="10"/>
  <c r="I277" i="10"/>
  <c r="AN167" i="19" s="1"/>
  <c r="I165" i="10"/>
  <c r="L169" i="19" s="1"/>
  <c r="H281" i="10"/>
  <c r="AM171" i="19" s="1"/>
  <c r="H280" i="10"/>
  <c r="AM170" i="19" s="1"/>
  <c r="H133" i="10"/>
  <c r="G156" i="19" s="1"/>
  <c r="I147" i="10"/>
  <c r="H170" i="19" s="1"/>
  <c r="I275" i="10"/>
  <c r="AN165" i="19" s="1"/>
  <c r="I163" i="10"/>
  <c r="L167" i="19" s="1"/>
  <c r="H249" i="10"/>
  <c r="AI158" i="19" s="1"/>
  <c r="H164" i="10"/>
  <c r="K168" i="19" s="1"/>
  <c r="I164" i="10"/>
  <c r="L168" i="19" s="1"/>
  <c r="I236" i="10"/>
  <c r="I281" i="10"/>
  <c r="AN171" i="19" s="1"/>
  <c r="H178" i="10"/>
  <c r="O163" i="19" s="1"/>
  <c r="I168" i="10"/>
  <c r="L172" i="19" s="1"/>
  <c r="I279" i="10"/>
  <c r="AN169" i="19" s="1"/>
  <c r="I167" i="10"/>
  <c r="L171" i="19" s="1"/>
  <c r="I253" i="10"/>
  <c r="AJ162" i="19" s="1"/>
  <c r="I278" i="10"/>
  <c r="AN168" i="19" s="1"/>
  <c r="H253" i="10"/>
  <c r="AI162" i="19" s="1"/>
  <c r="I191" i="10"/>
  <c r="T157" i="19" s="1"/>
  <c r="I182" i="10"/>
  <c r="P167" i="19" s="1"/>
  <c r="I240" i="10"/>
  <c r="I248" i="10"/>
  <c r="I239" i="10"/>
  <c r="I173" i="10"/>
  <c r="P158" i="19" s="1"/>
  <c r="I141" i="10"/>
  <c r="H164" i="19" s="1"/>
  <c r="I263" i="10"/>
  <c r="AJ172" i="19" s="1"/>
  <c r="I144" i="10"/>
  <c r="H167" i="19" s="1"/>
  <c r="H194" i="10"/>
  <c r="S160" i="19" s="1"/>
  <c r="H239" i="10"/>
  <c r="H141" i="10"/>
  <c r="G164" i="19" s="1"/>
  <c r="H263" i="10"/>
  <c r="AI172" i="19" s="1"/>
  <c r="I172" i="10"/>
  <c r="P157" i="19" s="1"/>
  <c r="I208" i="10"/>
  <c r="X155" i="19" s="1"/>
  <c r="I234" i="10"/>
  <c r="I146" i="10"/>
  <c r="H169" i="19" s="1"/>
  <c r="H208" i="10"/>
  <c r="W155" i="19" s="1"/>
  <c r="I257" i="10"/>
  <c r="AJ166" i="19" s="1"/>
  <c r="H200" i="10"/>
  <c r="S166" i="19" s="1"/>
  <c r="H184" i="10"/>
  <c r="O169" i="19" s="1"/>
  <c r="I210" i="10"/>
  <c r="X157" i="19" s="1"/>
  <c r="H257" i="10"/>
  <c r="AI166" i="19" s="1"/>
  <c r="H278" i="10"/>
  <c r="AM168" i="19" s="1"/>
  <c r="I244" i="10"/>
  <c r="H255" i="10"/>
  <c r="AI164" i="19" s="1"/>
  <c r="H243" i="10"/>
  <c r="H225" i="10"/>
  <c r="W172" i="19" s="1"/>
  <c r="I192" i="10"/>
  <c r="T158" i="19" s="1"/>
  <c r="H214" i="10"/>
  <c r="W161" i="19" s="1"/>
  <c r="H212" i="10"/>
  <c r="W159" i="19" s="1"/>
  <c r="I238" i="10"/>
  <c r="I225" i="10"/>
  <c r="X172" i="19" s="1"/>
  <c r="I261" i="10"/>
  <c r="AJ170" i="19" s="1"/>
  <c r="H238" i="10"/>
  <c r="H139" i="10"/>
  <c r="G162" i="19" s="1"/>
  <c r="H250" i="10"/>
  <c r="H247" i="10"/>
  <c r="AI156" i="19" s="1"/>
  <c r="H187" i="10"/>
  <c r="O172" i="19" s="1"/>
  <c r="I201" i="10"/>
  <c r="T167" i="19" s="1"/>
  <c r="H261" i="10"/>
  <c r="AI170" i="19" s="1"/>
  <c r="I145" i="10"/>
  <c r="H168" i="19" s="1"/>
  <c r="I153" i="10"/>
  <c r="L157" i="19" s="1"/>
  <c r="I154" i="10"/>
  <c r="L158" i="19" s="1"/>
  <c r="H153" i="10"/>
  <c r="K157" i="19" s="1"/>
  <c r="I202" i="10"/>
  <c r="T168" i="19" s="1"/>
  <c r="I211" i="10"/>
  <c r="X158" i="19" s="1"/>
  <c r="I177" i="10"/>
  <c r="P162" i="19" s="1"/>
  <c r="H218" i="10"/>
  <c r="W165" i="19" s="1"/>
  <c r="H216" i="10"/>
  <c r="W163" i="19" s="1"/>
  <c r="I242" i="10"/>
  <c r="I218" i="10"/>
  <c r="X165" i="19" s="1"/>
  <c r="H242" i="10"/>
  <c r="I259" i="10"/>
  <c r="AJ168" i="19" s="1"/>
  <c r="I233" i="10"/>
  <c r="H143" i="10"/>
  <c r="G166" i="19" s="1"/>
  <c r="H205" i="10"/>
  <c r="S171" i="19" s="1"/>
  <c r="I204" i="10"/>
  <c r="T170" i="19" s="1"/>
  <c r="H193" i="10"/>
  <c r="S159" i="19" s="1"/>
  <c r="H237" i="10"/>
  <c r="I203" i="10"/>
  <c r="T169" i="19" s="1"/>
  <c r="I265" i="10"/>
  <c r="AN155" i="19" s="1"/>
  <c r="H202" i="10"/>
  <c r="S168" i="19" s="1"/>
  <c r="H158" i="10"/>
  <c r="K162" i="19" s="1"/>
  <c r="H269" i="10"/>
  <c r="AM159" i="19" s="1"/>
  <c r="H268" i="10"/>
  <c r="AM158" i="19" s="1"/>
  <c r="H206" i="10"/>
  <c r="S172" i="19" s="1"/>
  <c r="I215" i="10"/>
  <c r="X162" i="19" s="1"/>
  <c r="I246" i="10"/>
  <c r="H210" i="10"/>
  <c r="W157" i="19" s="1"/>
  <c r="H151" i="10"/>
  <c r="K155" i="19" s="1"/>
  <c r="I135" i="10"/>
  <c r="H158" i="19" s="1"/>
  <c r="I184" i="10"/>
  <c r="P169" i="19" s="1"/>
  <c r="I175" i="10"/>
  <c r="P160" i="19" s="1"/>
  <c r="I237" i="10"/>
  <c r="I212" i="10"/>
  <c r="X159" i="19" s="1"/>
  <c r="H241" i="10"/>
  <c r="I157" i="10"/>
  <c r="L161" i="19" s="1"/>
  <c r="I272" i="10"/>
  <c r="AN162" i="19" s="1"/>
  <c r="I219" i="10"/>
  <c r="X166" i="19" s="1"/>
  <c r="H272" i="10"/>
  <c r="AM162" i="19" s="1"/>
  <c r="H181" i="10"/>
  <c r="O166" i="19" s="1"/>
  <c r="I250" i="10"/>
  <c r="I139" i="10"/>
  <c r="H162" i="19" s="1"/>
  <c r="H224" i="10"/>
  <c r="W171" i="19" s="1"/>
  <c r="H267" i="10"/>
  <c r="AM157" i="19" s="1"/>
  <c r="H146" i="10"/>
  <c r="G169" i="19" s="1"/>
  <c r="I216" i="10"/>
  <c r="X163" i="19" s="1"/>
  <c r="H162" i="10"/>
  <c r="K166" i="19" s="1"/>
  <c r="I228" i="10"/>
  <c r="I161" i="10"/>
  <c r="L165" i="19" s="1"/>
  <c r="I170" i="10"/>
  <c r="P155" i="19" s="1"/>
  <c r="I276" i="10"/>
  <c r="AN166" i="19" s="1"/>
  <c r="I148" i="10"/>
  <c r="H171" i="19" s="1"/>
  <c r="I223" i="10"/>
  <c r="X170" i="19" s="1"/>
  <c r="H148" i="10"/>
  <c r="G171" i="19" s="1"/>
  <c r="I159" i="10"/>
  <c r="L163" i="19" s="1"/>
  <c r="I134" i="10"/>
  <c r="H157" i="19" s="1"/>
  <c r="H183" i="10"/>
  <c r="O168" i="19" s="1"/>
  <c r="H160" i="10"/>
  <c r="K164" i="19" s="1"/>
  <c r="I274" i="10"/>
  <c r="AN164" i="19" s="1"/>
  <c r="I220" i="10"/>
  <c r="X167" i="19" s="1"/>
  <c r="H196" i="10"/>
  <c r="S162" i="19" s="1"/>
  <c r="H93" i="13"/>
  <c r="I37" i="13"/>
  <c r="I301" i="13"/>
  <c r="AH163" i="19" s="1"/>
  <c r="H191" i="13"/>
  <c r="I167" i="19" s="1"/>
  <c r="H37" i="13"/>
  <c r="H131" i="13"/>
  <c r="H94" i="13"/>
  <c r="I242" i="13"/>
  <c r="V161" i="19" s="1"/>
  <c r="H188" i="13"/>
  <c r="I164" i="19" s="1"/>
  <c r="I74" i="13"/>
  <c r="I132" i="13"/>
  <c r="H54" i="13"/>
  <c r="H74" i="13"/>
  <c r="H92" i="13"/>
  <c r="H226" i="13"/>
  <c r="Q164" i="19" s="1"/>
  <c r="H256" i="13"/>
  <c r="Y156" i="19" s="1"/>
  <c r="H239" i="13"/>
  <c r="U158" i="19" s="1"/>
  <c r="I274" i="13"/>
  <c r="AD155" i="19" s="1"/>
  <c r="H241" i="13"/>
  <c r="U160" i="19" s="1"/>
  <c r="I278" i="13"/>
  <c r="AD159" i="19" s="1"/>
  <c r="H267" i="13"/>
  <c r="Y167" i="19" s="1"/>
  <c r="I260" i="13"/>
  <c r="Z160" i="19" s="1"/>
  <c r="H208" i="13"/>
  <c r="M165" i="19" s="1"/>
  <c r="I259" i="13"/>
  <c r="Z159" i="19" s="1"/>
  <c r="I190" i="13"/>
  <c r="J166" i="19" s="1"/>
  <c r="H313" i="13"/>
  <c r="I226" i="13"/>
  <c r="R164" i="19" s="1"/>
  <c r="H329" i="13"/>
  <c r="I322" i="13"/>
  <c r="I279" i="13"/>
  <c r="AD160" i="19" s="1"/>
  <c r="I198" i="13"/>
  <c r="N155" i="19" s="1"/>
  <c r="H187" i="13"/>
  <c r="I163" i="19" s="1"/>
  <c r="H275" i="13"/>
  <c r="AC156" i="19" s="1"/>
  <c r="I233" i="13"/>
  <c r="R171" i="19" s="1"/>
  <c r="H286" i="13"/>
  <c r="AC167" i="19" s="1"/>
  <c r="H225" i="13"/>
  <c r="Q163" i="19" s="1"/>
  <c r="I131" i="13"/>
  <c r="I270" i="13"/>
  <c r="Z170" i="19" s="1"/>
  <c r="H215" i="13"/>
  <c r="M172" i="19" s="1"/>
  <c r="H326" i="13"/>
  <c r="I313" i="13"/>
  <c r="H196" i="13"/>
  <c r="I172" i="19" s="1"/>
  <c r="H307" i="13"/>
  <c r="AG169" i="19" s="1"/>
  <c r="I300" i="13"/>
  <c r="AH162" i="19" s="1"/>
  <c r="H73" i="13"/>
  <c r="I161" i="13"/>
  <c r="F156" i="19" s="1"/>
  <c r="H223" i="13"/>
  <c r="Q161" i="19" s="1"/>
  <c r="I94" i="13"/>
  <c r="H263" i="13"/>
  <c r="Y163" i="19" s="1"/>
  <c r="H34" i="13"/>
  <c r="I75" i="13"/>
  <c r="H268" i="13"/>
  <c r="Y168" i="19" s="1"/>
  <c r="H194" i="13"/>
  <c r="I170" i="19" s="1"/>
  <c r="H296" i="13"/>
  <c r="AG158" i="19" s="1"/>
  <c r="H232" i="13"/>
  <c r="Q170" i="19" s="1"/>
  <c r="H227" i="13"/>
  <c r="Q165" i="19" s="1"/>
  <c r="I315" i="13"/>
  <c r="I219" i="13"/>
  <c r="R157" i="19" s="1"/>
  <c r="H206" i="13"/>
  <c r="M163" i="19" s="1"/>
  <c r="I227" i="13"/>
  <c r="R165" i="19" s="1"/>
  <c r="I314" i="13"/>
  <c r="I261" i="13"/>
  <c r="Z161" i="19" s="1"/>
  <c r="H257" i="13"/>
  <c r="Y157" i="19" s="1"/>
  <c r="H259" i="13"/>
  <c r="Y159" i="19" s="1"/>
  <c r="I185" i="13"/>
  <c r="J161" i="19" s="1"/>
  <c r="I200" i="13"/>
  <c r="N157" i="19" s="1"/>
  <c r="I92" i="13"/>
  <c r="H130" i="13"/>
  <c r="H314" i="13"/>
  <c r="I130" i="13"/>
  <c r="I93" i="13"/>
  <c r="H283" i="13"/>
  <c r="AC164" i="19" s="1"/>
  <c r="I229" i="13"/>
  <c r="R167" i="19" s="1"/>
  <c r="H308" i="13"/>
  <c r="AG170" i="19" s="1"/>
  <c r="H214" i="13"/>
  <c r="M171" i="19" s="1"/>
  <c r="I199" i="13"/>
  <c r="N156" i="19" s="1"/>
  <c r="I248" i="13"/>
  <c r="V167" i="19" s="1"/>
  <c r="I193" i="13"/>
  <c r="J169" i="19" s="1"/>
  <c r="I280" i="13"/>
  <c r="AD161" i="19" s="1"/>
  <c r="H56" i="13"/>
  <c r="H132" i="13"/>
  <c r="H279" i="13"/>
  <c r="AC160" i="19" s="1"/>
  <c r="I73" i="13"/>
  <c r="H55" i="13"/>
  <c r="H75" i="13"/>
  <c r="H293" i="13"/>
  <c r="AG155" i="19" s="1"/>
  <c r="H230" i="13"/>
  <c r="Q168" i="19" s="1"/>
  <c r="H199" i="13"/>
  <c r="M156" i="19" s="1"/>
  <c r="H234" i="13"/>
  <c r="Q172" i="19" s="1"/>
  <c r="H211" i="13"/>
  <c r="M168" i="19" s="1"/>
  <c r="I228" i="13"/>
  <c r="R166" i="19" s="1"/>
  <c r="H201" i="13"/>
  <c r="M158" i="19" s="1"/>
  <c r="I287" i="13"/>
  <c r="AD168" i="19" s="1"/>
  <c r="I207" i="13"/>
  <c r="N164" i="19" s="1"/>
  <c r="H238" i="13"/>
  <c r="U157" i="19" s="1"/>
  <c r="H186" i="13"/>
  <c r="I162" i="19" s="1"/>
  <c r="I272" i="13"/>
  <c r="Z172" i="19" s="1"/>
  <c r="H205" i="13"/>
  <c r="M162" i="19" s="1"/>
  <c r="I325" i="13"/>
  <c r="H328" i="13"/>
  <c r="I329" i="13"/>
  <c r="I252" i="13"/>
  <c r="V171" i="19" s="1"/>
  <c r="AN60" i="13"/>
  <c r="H280" i="13"/>
  <c r="AC161" i="19" s="1"/>
  <c r="I55" i="13"/>
  <c r="AC59" i="13"/>
  <c r="I184" i="13"/>
  <c r="J160" i="19" s="1"/>
  <c r="I230" i="13"/>
  <c r="R168" i="19" s="1"/>
  <c r="I277" i="13"/>
  <c r="AD158" i="19" s="1"/>
  <c r="I236" i="13"/>
  <c r="V155" i="19" s="1"/>
  <c r="H220" i="13"/>
  <c r="Q158" i="19" s="1"/>
  <c r="I297" i="13"/>
  <c r="AH159" i="19" s="1"/>
  <c r="I243" i="13"/>
  <c r="V162" i="19" s="1"/>
  <c r="AD60" i="13"/>
  <c r="AF60" i="13"/>
  <c r="AH60" i="13"/>
  <c r="AE60" i="13"/>
  <c r="AJ60" i="13"/>
  <c r="AL60" i="13"/>
  <c r="AG60" i="13"/>
  <c r="AM60" i="13"/>
  <c r="H207" i="13"/>
  <c r="M164" i="19" s="1"/>
  <c r="I186" i="13"/>
  <c r="J162" i="19" s="1"/>
  <c r="H272" i="13"/>
  <c r="Y172" i="19" s="1"/>
  <c r="I306" i="13"/>
  <c r="AH168" i="19" s="1"/>
  <c r="I265" i="13"/>
  <c r="Z165" i="19" s="1"/>
  <c r="AK59" i="13"/>
  <c r="AM41" i="13"/>
  <c r="AH41" i="13"/>
  <c r="AJ41" i="13"/>
  <c r="AI41" i="13"/>
  <c r="AG40" i="13"/>
  <c r="AK40" i="13"/>
  <c r="AF41" i="13"/>
  <c r="I195" i="13"/>
  <c r="J171" i="19" s="1"/>
  <c r="AL41" i="13"/>
  <c r="AE41" i="13"/>
  <c r="AD41" i="13"/>
  <c r="AC41" i="13"/>
  <c r="I180" i="13"/>
  <c r="J156" i="19" s="1"/>
  <c r="I282" i="13"/>
  <c r="AD163" i="19" s="1"/>
  <c r="I304" i="13"/>
  <c r="AH166" i="19" s="1"/>
  <c r="I257" i="13"/>
  <c r="Z157" i="19" s="1"/>
  <c r="I213" i="13"/>
  <c r="N170" i="19" s="1"/>
  <c r="H217" i="13"/>
  <c r="Q155" i="19" s="1"/>
  <c r="I262" i="13"/>
  <c r="Z162" i="19" s="1"/>
  <c r="H305" i="13"/>
  <c r="AG167" i="19" s="1"/>
  <c r="I302" i="13"/>
  <c r="AH164" i="19" s="1"/>
  <c r="H324" i="13"/>
  <c r="I251" i="13"/>
  <c r="V170" i="19" s="1"/>
  <c r="I319" i="13"/>
  <c r="H266" i="13"/>
  <c r="Y166" i="19" s="1"/>
  <c r="I269" i="13"/>
  <c r="Z169" i="19" s="1"/>
  <c r="H242" i="13"/>
  <c r="U161" i="19" s="1"/>
  <c r="H278" i="13"/>
  <c r="AC159" i="19" s="1"/>
  <c r="H290" i="13"/>
  <c r="AC171" i="19" s="1"/>
  <c r="H301" i="13"/>
  <c r="AG163" i="19" s="1"/>
  <c r="BB135" i="13" a="1"/>
  <c r="BB135" i="13" s="1"/>
  <c r="AZ135" i="13" a="1"/>
  <c r="AZ135" i="13" s="1"/>
  <c r="BC135" i="13" a="1"/>
  <c r="BC135" i="13" s="1"/>
  <c r="BA135" i="13" a="1"/>
  <c r="BA135" i="13" s="1"/>
  <c r="K136" i="13"/>
  <c r="I327" i="13"/>
  <c r="H249" i="13"/>
  <c r="U168" i="19" s="1"/>
  <c r="H327" i="13"/>
  <c r="H299" i="13"/>
  <c r="AG161" i="19" s="1"/>
  <c r="H202" i="13"/>
  <c r="M159" i="19" s="1"/>
  <c r="K98" i="13"/>
  <c r="AZ97" i="13" a="1"/>
  <c r="AZ97" i="13" s="1"/>
  <c r="BC97" i="13" a="1"/>
  <c r="BC97" i="13" s="1"/>
  <c r="BA97" i="13" a="1"/>
  <c r="BA97" i="13" s="1"/>
  <c r="BB97" i="13" a="1"/>
  <c r="BB97" i="13" s="1"/>
  <c r="H323" i="13"/>
  <c r="H295" i="13"/>
  <c r="AG157" i="19" s="1"/>
  <c r="H260" i="13"/>
  <c r="Y160" i="19" s="1"/>
  <c r="H300" i="13"/>
  <c r="AG162" i="19" s="1"/>
  <c r="I263" i="13"/>
  <c r="Z163" i="19" s="1"/>
  <c r="I188" i="13"/>
  <c r="J164" i="19" s="1"/>
  <c r="I183" i="13"/>
  <c r="J159" i="19" s="1"/>
  <c r="I245" i="13"/>
  <c r="V164" i="19" s="1"/>
  <c r="AZ78" i="13" a="1"/>
  <c r="AZ78" i="13" s="1"/>
  <c r="BA78" i="13" a="1"/>
  <c r="BA78" i="13" s="1"/>
  <c r="BB78" i="13" a="1"/>
  <c r="BB78" i="13" s="1"/>
  <c r="BC78" i="13" a="1"/>
  <c r="BC78" i="13" s="1"/>
  <c r="K79" i="13"/>
  <c r="H264" i="13"/>
  <c r="Y164" i="19" s="1"/>
  <c r="I299" i="13"/>
  <c r="AH161" i="19" s="1"/>
  <c r="I258" i="13"/>
  <c r="Z158" i="19" s="1"/>
  <c r="BA59" i="13" a="1"/>
  <c r="BA59" i="13" s="1"/>
  <c r="BB59" i="13" a="1"/>
  <c r="BB59" i="13" s="1"/>
  <c r="BC59" i="13" a="1"/>
  <c r="BC59" i="13" s="1"/>
  <c r="AZ59" i="13" a="1"/>
  <c r="AZ59" i="13" s="1"/>
  <c r="K60" i="13"/>
  <c r="I286" i="13"/>
  <c r="AD167" i="19" s="1"/>
  <c r="I218" i="13"/>
  <c r="R156" i="19" s="1"/>
  <c r="I196" i="13"/>
  <c r="J172" i="19" s="1"/>
  <c r="I283" i="13"/>
  <c r="AD164" i="19" s="1"/>
  <c r="I308" i="13"/>
  <c r="AH170" i="19" s="1"/>
  <c r="I56" i="13"/>
  <c r="I220" i="13"/>
  <c r="R158" i="19" s="1"/>
  <c r="I276" i="13"/>
  <c r="AD157" i="19" s="1"/>
  <c r="I240" i="13"/>
  <c r="V159" i="19" s="1"/>
  <c r="I208" i="13"/>
  <c r="N165" i="19" s="1"/>
  <c r="I232" i="13"/>
  <c r="R170" i="19" s="1"/>
  <c r="H184" i="13"/>
  <c r="I160" i="19" s="1"/>
  <c r="H271" i="13"/>
  <c r="Y171" i="19" s="1"/>
  <c r="H228" i="13"/>
  <c r="Q166" i="19" s="1"/>
  <c r="H287" i="13"/>
  <c r="AC168" i="19" s="1"/>
  <c r="H289" i="13"/>
  <c r="AC170" i="19" s="1"/>
  <c r="I164" i="13"/>
  <c r="F159" i="19" s="1"/>
  <c r="I303" i="13"/>
  <c r="AH165" i="19" s="1"/>
  <c r="I285" i="13"/>
  <c r="AD166" i="19" s="1"/>
  <c r="H320" i="13"/>
  <c r="I234" i="13"/>
  <c r="R172" i="19" s="1"/>
  <c r="I321" i="13"/>
  <c r="H291" i="13"/>
  <c r="AC172" i="19" s="1"/>
  <c r="H315" i="13"/>
  <c r="H297" i="13"/>
  <c r="AG159" i="19" s="1"/>
  <c r="I268" i="13"/>
  <c r="Z168" i="19" s="1"/>
  <c r="H322" i="13"/>
  <c r="H213" i="13"/>
  <c r="M170" i="19" s="1"/>
  <c r="I217" i="13"/>
  <c r="R155" i="19" s="1"/>
  <c r="I206" i="13"/>
  <c r="N163" i="19" s="1"/>
  <c r="I294" i="13"/>
  <c r="AH156" i="19" s="1"/>
  <c r="I54" i="13"/>
  <c r="I212" i="13"/>
  <c r="N169" i="19" s="1"/>
  <c r="H288" i="13"/>
  <c r="AC169" i="19" s="1"/>
  <c r="H247" i="13"/>
  <c r="U166" i="19" s="1"/>
  <c r="H252" i="13"/>
  <c r="U171" i="19" s="1"/>
  <c r="H312" i="13"/>
  <c r="H250" i="13"/>
  <c r="U169" i="19" s="1"/>
  <c r="I224" i="13"/>
  <c r="R162" i="19" s="1"/>
  <c r="I281" i="13"/>
  <c r="AD162" i="19" s="1"/>
  <c r="I187" i="13"/>
  <c r="J163" i="19" s="1"/>
  <c r="I275" i="13"/>
  <c r="AD156" i="19" s="1"/>
  <c r="H233" i="13"/>
  <c r="Q171" i="19" s="1"/>
  <c r="I215" i="13"/>
  <c r="N172" i="19" s="1"/>
  <c r="K41" i="13"/>
  <c r="AZ40" i="13" a="1"/>
  <c r="AZ40" i="13" s="1"/>
  <c r="BC40" i="13" a="1"/>
  <c r="BC40" i="13" s="1"/>
  <c r="BB40" i="13" a="1"/>
  <c r="BB40" i="13" s="1"/>
  <c r="BA40" i="13" a="1"/>
  <c r="BA40" i="13" s="1"/>
  <c r="H200" i="13"/>
  <c r="M157" i="19" s="1"/>
  <c r="H210" i="13"/>
  <c r="M167" i="19" s="1"/>
  <c r="H251" i="13"/>
  <c r="U170" i="19" s="1"/>
  <c r="I318" i="13"/>
  <c r="H319" i="13"/>
  <c r="I266" i="13"/>
  <c r="Z166" i="19" s="1"/>
  <c r="I191" i="13"/>
  <c r="J167" i="19" s="1"/>
  <c r="H269" i="13"/>
  <c r="Y169" i="19" s="1"/>
  <c r="H179" i="13"/>
  <c r="I155" i="19" s="1"/>
  <c r="I309" i="13"/>
  <c r="AH171" i="19" s="1"/>
  <c r="H189" i="13"/>
  <c r="I165" i="19" s="1"/>
  <c r="H182" i="13"/>
  <c r="I158" i="19" s="1"/>
  <c r="H245" i="13"/>
  <c r="U164" i="19" s="1"/>
  <c r="H222" i="13"/>
  <c r="Q160" i="19" s="1"/>
  <c r="H304" i="13"/>
  <c r="AG166" i="19" s="1"/>
  <c r="H306" i="13"/>
  <c r="AG168" i="19" s="1"/>
  <c r="I312" i="13"/>
  <c r="I250" i="13"/>
  <c r="V169" i="19" s="1"/>
  <c r="I289" i="13"/>
  <c r="AD170" i="19" s="1"/>
  <c r="H261" i="13"/>
  <c r="Y161" i="19" s="1"/>
  <c r="I255" i="13"/>
  <c r="Z155" i="19" s="1"/>
  <c r="H253" i="13"/>
  <c r="U172" i="19" s="1"/>
  <c r="I317" i="13"/>
  <c r="I305" i="13"/>
  <c r="AH167" i="19" s="1"/>
  <c r="I222" i="13"/>
  <c r="R160" i="19" s="1"/>
  <c r="H318" i="13"/>
  <c r="H209" i="13"/>
  <c r="M166" i="19" s="1"/>
  <c r="I246" i="13"/>
  <c r="V165" i="19" s="1"/>
  <c r="H303" i="13"/>
  <c r="AG165" i="19" s="1"/>
  <c r="I290" i="13"/>
  <c r="AD171" i="19" s="1"/>
  <c r="I182" i="13"/>
  <c r="J158" i="19" s="1"/>
  <c r="I203" i="13"/>
  <c r="N160" i="19" s="1"/>
  <c r="I293" i="13"/>
  <c r="AH155" i="19" s="1"/>
  <c r="I237" i="13"/>
  <c r="V156" i="19" s="1"/>
  <c r="H183" i="13"/>
  <c r="I159" i="19" s="1"/>
  <c r="H309" i="13"/>
  <c r="AG171" i="19" s="1"/>
  <c r="H204" i="13"/>
  <c r="M161" i="19" s="1"/>
  <c r="H255" i="13"/>
  <c r="Y155" i="19" s="1"/>
  <c r="H285" i="13"/>
  <c r="AC166" i="19" s="1"/>
  <c r="I316" i="13"/>
  <c r="H192" i="13"/>
  <c r="I168" i="19" s="1"/>
  <c r="I225" i="13"/>
  <c r="R163" i="19" s="1"/>
  <c r="I310" i="13"/>
  <c r="AH172" i="19" s="1"/>
  <c r="I253" i="13"/>
  <c r="V172" i="19" s="1"/>
  <c r="H262" i="13"/>
  <c r="Y162" i="19" s="1"/>
  <c r="I271" i="13"/>
  <c r="Z171" i="19" s="1"/>
  <c r="I288" i="13"/>
  <c r="AD169" i="19" s="1"/>
  <c r="H281" i="13"/>
  <c r="AC162" i="19" s="1"/>
  <c r="H180" i="13"/>
  <c r="I156" i="19" s="1"/>
  <c r="H274" i="13"/>
  <c r="AC155" i="19" s="1"/>
  <c r="I210" i="13"/>
  <c r="N167" i="19" s="1"/>
  <c r="H224" i="13"/>
  <c r="Q162" i="19" s="1"/>
  <c r="H212" i="13"/>
  <c r="M169" i="19" s="1"/>
  <c r="H229" i="13"/>
  <c r="Q167" i="19" s="1"/>
  <c r="I201" i="13"/>
  <c r="N158" i="19" s="1"/>
  <c r="I264" i="13"/>
  <c r="Z164" i="19" s="1"/>
  <c r="H321" i="13"/>
  <c r="I181" i="13"/>
  <c r="J157" i="19" s="1"/>
  <c r="H282" i="13"/>
  <c r="AC163" i="19" s="1"/>
  <c r="I256" i="13"/>
  <c r="Z156" i="19" s="1"/>
  <c r="H310" i="13"/>
  <c r="AG172" i="19" s="1"/>
  <c r="I296" i="13"/>
  <c r="AH158" i="19" s="1"/>
  <c r="I239" i="13"/>
  <c r="V158" i="19" s="1"/>
  <c r="I189" i="13"/>
  <c r="J165" i="19" s="1"/>
  <c r="H185" i="13"/>
  <c r="I161" i="19" s="1"/>
  <c r="I324" i="13"/>
  <c r="I231" i="13"/>
  <c r="R169" i="19" s="1"/>
  <c r="H270" i="13"/>
  <c r="Y170" i="19" s="1"/>
  <c r="I326" i="13"/>
  <c r="H190" i="13"/>
  <c r="I166" i="19" s="1"/>
  <c r="H246" i="13"/>
  <c r="U165" i="19" s="1"/>
  <c r="I179" i="13"/>
  <c r="J155" i="19" s="1"/>
  <c r="H284" i="13"/>
  <c r="AC165" i="19" s="1"/>
  <c r="I214" i="13"/>
  <c r="N171" i="19" s="1"/>
  <c r="H195" i="13"/>
  <c r="I171" i="19" s="1"/>
  <c r="H181" i="13"/>
  <c r="I157" i="19" s="1"/>
  <c r="H276" i="13"/>
  <c r="AC157" i="19" s="1"/>
  <c r="I204" i="13"/>
  <c r="N161" i="19" s="1"/>
  <c r="H265" i="13"/>
  <c r="Y165" i="19" s="1"/>
  <c r="I241" i="13"/>
  <c r="V160" i="19" s="1"/>
  <c r="I298" i="13"/>
  <c r="AH160" i="19" s="1"/>
  <c r="H298" i="13"/>
  <c r="AG160" i="19" s="1"/>
  <c r="I238" i="13"/>
  <c r="V157" i="19" s="1"/>
  <c r="I328" i="13"/>
  <c r="H198" i="13"/>
  <c r="M155" i="19" s="1"/>
  <c r="I284" i="13"/>
  <c r="AD165" i="19" s="1"/>
  <c r="H243" i="13"/>
  <c r="U162" i="19" s="1"/>
  <c r="H277" i="13"/>
  <c r="AC158" i="19" s="1"/>
  <c r="H193" i="13"/>
  <c r="I169" i="19" s="1"/>
  <c r="I194" i="13"/>
  <c r="J170" i="19" s="1"/>
  <c r="H221" i="13"/>
  <c r="Q159" i="19" s="1"/>
  <c r="H258" i="13"/>
  <c r="Y158" i="19" s="1"/>
  <c r="H294" i="13"/>
  <c r="AG156" i="19" s="1"/>
  <c r="I192" i="13"/>
  <c r="J168" i="19" s="1"/>
  <c r="H317" i="13"/>
  <c r="I202" i="13"/>
  <c r="N159" i="19" s="1"/>
  <c r="I291" i="13"/>
  <c r="AD172" i="19" s="1"/>
  <c r="I223" i="13"/>
  <c r="R161" i="19" s="1"/>
  <c r="H236" i="13"/>
  <c r="U155" i="19" s="1"/>
  <c r="I295" i="13"/>
  <c r="AH157" i="19" s="1"/>
  <c r="I323" i="13"/>
  <c r="I205" i="13"/>
  <c r="N162" i="19" s="1"/>
  <c r="I249" i="13"/>
  <c r="V168" i="19" s="1"/>
  <c r="I307" i="13"/>
  <c r="AH169" i="19" s="1"/>
  <c r="H218" i="13"/>
  <c r="Q156" i="19" s="1"/>
  <c r="H316" i="13"/>
  <c r="I244" i="13"/>
  <c r="V163" i="19" s="1"/>
  <c r="H231" i="13"/>
  <c r="Q169" i="19" s="1"/>
  <c r="H248" i="13"/>
  <c r="U167" i="19" s="1"/>
  <c r="H203" i="13"/>
  <c r="M160" i="19" s="1"/>
  <c r="I211" i="13"/>
  <c r="N168" i="19" s="1"/>
  <c r="H240" i="13"/>
  <c r="U159" i="19" s="1"/>
  <c r="H325" i="13"/>
  <c r="H219" i="13"/>
  <c r="Q157" i="19" s="1"/>
  <c r="I221" i="13"/>
  <c r="R159" i="19" s="1"/>
  <c r="I209" i="13"/>
  <c r="N166" i="19" s="1"/>
  <c r="H244" i="13"/>
  <c r="U163" i="19" s="1"/>
  <c r="I247" i="13"/>
  <c r="V166" i="19" s="1"/>
  <c r="H302" i="13"/>
  <c r="AG164" i="19" s="1"/>
  <c r="I320" i="13"/>
  <c r="I267" i="13"/>
  <c r="Z167" i="19" s="1"/>
  <c r="H237" i="13"/>
  <c r="U156" i="19" s="1"/>
  <c r="H162" i="13"/>
  <c r="E157" i="19" s="1"/>
  <c r="I163" i="13"/>
  <c r="F158" i="19" s="1"/>
  <c r="I160" i="13"/>
  <c r="F155" i="19" s="1"/>
  <c r="I162" i="13"/>
  <c r="F157" i="19" s="1"/>
  <c r="H161" i="13"/>
  <c r="E156" i="19" s="1"/>
  <c r="H163" i="13"/>
  <c r="E158" i="19" s="1"/>
  <c r="H160" i="13"/>
  <c r="E155" i="19" s="1"/>
  <c r="H164" i="13"/>
  <c r="E159" i="19" s="1"/>
  <c r="H89" i="10"/>
  <c r="I89" i="10"/>
  <c r="H51" i="10"/>
  <c r="I51" i="10"/>
  <c r="I70" i="10"/>
  <c r="H70" i="10"/>
  <c r="H32" i="10"/>
  <c r="I32" i="10"/>
  <c r="H119" i="13" l="1"/>
  <c r="I119" i="13"/>
  <c r="BC120" i="13" a="1"/>
  <c r="BC120" i="13" s="1"/>
  <c r="K121" i="13"/>
  <c r="AZ120" i="13" a="1"/>
  <c r="AZ120" i="13" s="1"/>
  <c r="BB120" i="13" a="1"/>
  <c r="BB120" i="13" s="1"/>
  <c r="BA120" i="13" a="1"/>
  <c r="BA120" i="13" s="1"/>
  <c r="AN181" i="19"/>
  <c r="H95" i="19" s="1"/>
  <c r="AN183" i="19"/>
  <c r="H97" i="19" s="1"/>
  <c r="AN182" i="19"/>
  <c r="H96" i="19" s="1"/>
  <c r="AM181" i="19"/>
  <c r="G95" i="19" s="1"/>
  <c r="AM183" i="19"/>
  <c r="G97" i="19" s="1"/>
  <c r="AM182" i="19"/>
  <c r="G96" i="19" s="1"/>
  <c r="AO162" i="19"/>
  <c r="AP164" i="19"/>
  <c r="AP162" i="19"/>
  <c r="AP166" i="19"/>
  <c r="AP161" i="19"/>
  <c r="AO155" i="19"/>
  <c r="AO163" i="19"/>
  <c r="AO166" i="19"/>
  <c r="AO170" i="19"/>
  <c r="AO167" i="19"/>
  <c r="AP172" i="19"/>
  <c r="AO157" i="19"/>
  <c r="AP157" i="19"/>
  <c r="AP165" i="19"/>
  <c r="AO159" i="19"/>
  <c r="AP167" i="19"/>
  <c r="AO161" i="19"/>
  <c r="AO165" i="19"/>
  <c r="AO171" i="19"/>
  <c r="AO172" i="19"/>
  <c r="AP169" i="19"/>
  <c r="AO168" i="19"/>
  <c r="AO164" i="19"/>
  <c r="AP155" i="19"/>
  <c r="AP170" i="19"/>
  <c r="AP168" i="19"/>
  <c r="AP163" i="19"/>
  <c r="AP159" i="19"/>
  <c r="AO156" i="19"/>
  <c r="AP171" i="19"/>
  <c r="AO160" i="19"/>
  <c r="AP160" i="19"/>
  <c r="AO158" i="19"/>
  <c r="AP158" i="19"/>
  <c r="AP156" i="19"/>
  <c r="AO169" i="19"/>
  <c r="AA169" i="19"/>
  <c r="AE169" i="19"/>
  <c r="AA170" i="19"/>
  <c r="AE170" i="19"/>
  <c r="AB167" i="19"/>
  <c r="AF167" i="19"/>
  <c r="AB171" i="19"/>
  <c r="AF171" i="19"/>
  <c r="AA162" i="19"/>
  <c r="AE162" i="19"/>
  <c r="AA165" i="19"/>
  <c r="AE165" i="19"/>
  <c r="AB160" i="19"/>
  <c r="AF160" i="19"/>
  <c r="AA158" i="19"/>
  <c r="AE158" i="19"/>
  <c r="AA164" i="19"/>
  <c r="AE164" i="19"/>
  <c r="AB165" i="19"/>
  <c r="AF165" i="19"/>
  <c r="AB170" i="19"/>
  <c r="AF170" i="19"/>
  <c r="AA166" i="19"/>
  <c r="AE166" i="19"/>
  <c r="AA171" i="19"/>
  <c r="AE171" i="19"/>
  <c r="AA167" i="19"/>
  <c r="AE167" i="19"/>
  <c r="AB168" i="19"/>
  <c r="AF168" i="19"/>
  <c r="AB155" i="19"/>
  <c r="AF155" i="19"/>
  <c r="AA157" i="19"/>
  <c r="AE157" i="19"/>
  <c r="AA156" i="19"/>
  <c r="AE156" i="19"/>
  <c r="AA160" i="19"/>
  <c r="AE160" i="19"/>
  <c r="AB156" i="19"/>
  <c r="AF156" i="19"/>
  <c r="AB157" i="19"/>
  <c r="AF157" i="19"/>
  <c r="AB158" i="19"/>
  <c r="AF158" i="19"/>
  <c r="AB172" i="19"/>
  <c r="AF172" i="19"/>
  <c r="AA163" i="19"/>
  <c r="AE163" i="19"/>
  <c r="AA159" i="19"/>
  <c r="AE159" i="19"/>
  <c r="AB169" i="19"/>
  <c r="AF169" i="19"/>
  <c r="AA168" i="19"/>
  <c r="AE168" i="19"/>
  <c r="AB166" i="19"/>
  <c r="AF166" i="19"/>
  <c r="AB162" i="19"/>
  <c r="AF162" i="19"/>
  <c r="AB164" i="19"/>
  <c r="AF164" i="19"/>
  <c r="AA172" i="19"/>
  <c r="AE172" i="19"/>
  <c r="AA161" i="19"/>
  <c r="AE161" i="19"/>
  <c r="AB161" i="19"/>
  <c r="AF161" i="19"/>
  <c r="AB163" i="19"/>
  <c r="AF163" i="19"/>
  <c r="AA155" i="19"/>
  <c r="AE155" i="19"/>
  <c r="AB159" i="19"/>
  <c r="AF159" i="19"/>
  <c r="DC39" i="13"/>
  <c r="CP39" i="13"/>
  <c r="CC39" i="13"/>
  <c r="BP39" i="13"/>
  <c r="BH40" i="13" a="1"/>
  <c r="BH40" i="13" s="1"/>
  <c r="BU40" i="13" a="1"/>
  <c r="BU40" i="13" s="1"/>
  <c r="CH40" i="13" a="1"/>
  <c r="CH40" i="13" s="1"/>
  <c r="CU40" i="13" a="1"/>
  <c r="CU40" i="13" s="1"/>
  <c r="BI60" i="13" a="1"/>
  <c r="BI60" i="13" s="1"/>
  <c r="BV60" i="13" a="1"/>
  <c r="BV60" i="13" s="1"/>
  <c r="CI60" i="13" a="1"/>
  <c r="CI60" i="13" s="1"/>
  <c r="CV60" i="13" a="1"/>
  <c r="CV60" i="13" s="1"/>
  <c r="BJ59" i="13" a="1"/>
  <c r="BJ59" i="13" s="1"/>
  <c r="BW59" i="13" a="1"/>
  <c r="BW59" i="13" s="1"/>
  <c r="CJ59" i="13" a="1"/>
  <c r="CJ59" i="13" s="1"/>
  <c r="CW59" i="13" a="1"/>
  <c r="CW59" i="13" s="1"/>
  <c r="AI60" i="13"/>
  <c r="BD41" i="13" a="1"/>
  <c r="BD41" i="13" s="1"/>
  <c r="BQ41" i="13" a="1"/>
  <c r="BQ41" i="13" s="1"/>
  <c r="CD41" i="13" a="1"/>
  <c r="CD41" i="13" s="1"/>
  <c r="CQ41" i="13" a="1"/>
  <c r="CQ41" i="13" s="1"/>
  <c r="BJ41" i="13" a="1"/>
  <c r="BJ41" i="13" s="1"/>
  <c r="BW41" i="13" a="1"/>
  <c r="BW41" i="13" s="1"/>
  <c r="CJ41" i="13" a="1"/>
  <c r="CJ41" i="13" s="1"/>
  <c r="CW41" i="13" a="1"/>
  <c r="CW41" i="13" s="1"/>
  <c r="CG60" i="13" a="1"/>
  <c r="CG60" i="13" s="1"/>
  <c r="CT60" i="13" a="1"/>
  <c r="CT60" i="13" s="1"/>
  <c r="BG60" i="13" a="1"/>
  <c r="BG60" i="13" s="1"/>
  <c r="BT60" i="13" a="1"/>
  <c r="BT60" i="13" s="1"/>
  <c r="BE41" i="13" a="1"/>
  <c r="BE41" i="13" s="1"/>
  <c r="BR41" i="13" a="1"/>
  <c r="BR41" i="13" s="1"/>
  <c r="CE41" i="13" a="1"/>
  <c r="CE41" i="13" s="1"/>
  <c r="CR41" i="13" a="1"/>
  <c r="CR41" i="13" s="1"/>
  <c r="CK41" i="13" a="1"/>
  <c r="CK41" i="13" s="1"/>
  <c r="BK41" i="13" a="1"/>
  <c r="BK41" i="13" s="1"/>
  <c r="CX41" i="13" a="1"/>
  <c r="CX41" i="13" s="1"/>
  <c r="BX41" i="13" a="1"/>
  <c r="BX41" i="13" s="1"/>
  <c r="BE60" i="13" a="1"/>
  <c r="BE60" i="13" s="1"/>
  <c r="BR60" i="13" a="1"/>
  <c r="BR60" i="13" s="1"/>
  <c r="CE60" i="13" a="1"/>
  <c r="CE60" i="13" s="1"/>
  <c r="CR60" i="13" a="1"/>
  <c r="CR60" i="13" s="1"/>
  <c r="CO41" i="13" a="1"/>
  <c r="CO41" i="13" s="1"/>
  <c r="BO41" i="13" a="1"/>
  <c r="BO41" i="13" s="1"/>
  <c r="CB41" i="13" a="1"/>
  <c r="CB41" i="13" s="1"/>
  <c r="DB41" i="13" a="1"/>
  <c r="DB41" i="13" s="1"/>
  <c r="BF41" i="13" a="1"/>
  <c r="BF41" i="13" s="1"/>
  <c r="BS41" i="13" a="1"/>
  <c r="BS41" i="13" s="1"/>
  <c r="CF41" i="13" a="1"/>
  <c r="CF41" i="13" s="1"/>
  <c r="CS41" i="13" a="1"/>
  <c r="CS41" i="13" s="1"/>
  <c r="BI41" i="13" a="1"/>
  <c r="BI41" i="13" s="1"/>
  <c r="BV41" i="13" a="1"/>
  <c r="BV41" i="13" s="1"/>
  <c r="CI41" i="13" a="1"/>
  <c r="CI41" i="13" s="1"/>
  <c r="CV41" i="13" a="1"/>
  <c r="CV41" i="13" s="1"/>
  <c r="BN60" i="13" a="1"/>
  <c r="BN60" i="13" s="1"/>
  <c r="CA60" i="13" a="1"/>
  <c r="CA60" i="13" s="1"/>
  <c r="CN60" i="13" a="1"/>
  <c r="CN60" i="13" s="1"/>
  <c r="DA60" i="13" a="1"/>
  <c r="DA60" i="13" s="1"/>
  <c r="CQ59" i="13" a="1"/>
  <c r="CQ59" i="13" s="1"/>
  <c r="BD59" i="13" a="1"/>
  <c r="BD59" i="13" s="1"/>
  <c r="CD59" i="13" a="1"/>
  <c r="CD59" i="13" s="1"/>
  <c r="BQ59" i="13" a="1"/>
  <c r="BQ59" i="13" s="1"/>
  <c r="BM41" i="13" a="1"/>
  <c r="BM41" i="13" s="1"/>
  <c r="BZ41" i="13" a="1"/>
  <c r="BZ41" i="13" s="1"/>
  <c r="CM41" i="13" a="1"/>
  <c r="CM41" i="13" s="1"/>
  <c r="CZ41" i="13" a="1"/>
  <c r="CZ41" i="13" s="1"/>
  <c r="BN41" i="13" a="1"/>
  <c r="BN41" i="13" s="1"/>
  <c r="CA41" i="13" a="1"/>
  <c r="CA41" i="13" s="1"/>
  <c r="CN41" i="13" a="1"/>
  <c r="CN41" i="13" s="1"/>
  <c r="DA41" i="13" a="1"/>
  <c r="DA41" i="13" s="1"/>
  <c r="BH60" i="13" a="1"/>
  <c r="BH60" i="13" s="1"/>
  <c r="BU60" i="13" a="1"/>
  <c r="BU60" i="13" s="1"/>
  <c r="CH60" i="13" a="1"/>
  <c r="CH60" i="13" s="1"/>
  <c r="CU60" i="13" a="1"/>
  <c r="CU60" i="13" s="1"/>
  <c r="DC58" i="13"/>
  <c r="CY59" i="13" a="1"/>
  <c r="CY59" i="13" s="1"/>
  <c r="BL59" i="13" a="1"/>
  <c r="BL59" i="13" s="1"/>
  <c r="CL59" i="13" a="1"/>
  <c r="CL59" i="13" s="1"/>
  <c r="BY59" i="13" a="1"/>
  <c r="BY59" i="13" s="1"/>
  <c r="BM60" i="13" a="1"/>
  <c r="BM60" i="13" s="1"/>
  <c r="BZ60" i="13" a="1"/>
  <c r="BZ60" i="13" s="1"/>
  <c r="CM60" i="13" a="1"/>
  <c r="CM60" i="13" s="1"/>
  <c r="CZ60" i="13" a="1"/>
  <c r="CZ60" i="13" s="1"/>
  <c r="CP58" i="13"/>
  <c r="CG41" i="13" a="1"/>
  <c r="CG41" i="13" s="1"/>
  <c r="BG41" i="13" a="1"/>
  <c r="BG41" i="13" s="1"/>
  <c r="CT41" i="13" a="1"/>
  <c r="CT41" i="13" s="1"/>
  <c r="BT41" i="13" a="1"/>
  <c r="BT41" i="13" s="1"/>
  <c r="CK60" i="13" a="1"/>
  <c r="CK60" i="13" s="1"/>
  <c r="CX60" i="13" a="1"/>
  <c r="CX60" i="13" s="1"/>
  <c r="BK60" i="13" a="1"/>
  <c r="BK60" i="13" s="1"/>
  <c r="BX60" i="13" a="1"/>
  <c r="BX60" i="13" s="1"/>
  <c r="CO60" i="13" a="1"/>
  <c r="CO60" i="13" s="1"/>
  <c r="DB60" i="13" a="1"/>
  <c r="DB60" i="13" s="1"/>
  <c r="BO60" i="13" a="1"/>
  <c r="BO60" i="13" s="1"/>
  <c r="CB60" i="13" a="1"/>
  <c r="CB60" i="13" s="1"/>
  <c r="CC58" i="13"/>
  <c r="BL40" i="13" a="1"/>
  <c r="BL40" i="13" s="1"/>
  <c r="BY40" i="13" a="1"/>
  <c r="BY40" i="13" s="1"/>
  <c r="CL40" i="13" a="1"/>
  <c r="CL40" i="13" s="1"/>
  <c r="CY40" i="13" a="1"/>
  <c r="CY40" i="13" s="1"/>
  <c r="BF60" i="13" a="1"/>
  <c r="BF60" i="13" s="1"/>
  <c r="BS60" i="13" a="1"/>
  <c r="BS60" i="13" s="1"/>
  <c r="CF60" i="13" a="1"/>
  <c r="CF60" i="13" s="1"/>
  <c r="CS60" i="13" a="1"/>
  <c r="CS60" i="13" s="1"/>
  <c r="BP58" i="13"/>
  <c r="AJ167" i="19"/>
  <c r="AJ171" i="19"/>
  <c r="AJ169" i="19"/>
  <c r="AI167" i="19"/>
  <c r="AJ161" i="19"/>
  <c r="AI161" i="19"/>
  <c r="AI155" i="19"/>
  <c r="AI163" i="19"/>
  <c r="AJ155" i="19"/>
  <c r="AI159" i="19"/>
  <c r="AI165" i="19"/>
  <c r="AI157" i="19"/>
  <c r="AI169" i="19"/>
  <c r="AJ157" i="19"/>
  <c r="AJ165" i="19"/>
  <c r="AJ159" i="19"/>
  <c r="AJ163" i="19"/>
  <c r="AI171" i="19"/>
  <c r="AC181" i="19"/>
  <c r="E131" i="19" s="1"/>
  <c r="I131" i="19" s="1"/>
  <c r="AC182" i="19"/>
  <c r="E132" i="19" s="1"/>
  <c r="I132" i="19" s="1"/>
  <c r="V182" i="19"/>
  <c r="S182" i="19"/>
  <c r="Q181" i="19"/>
  <c r="R181" i="19"/>
  <c r="W182" i="19"/>
  <c r="G183" i="19"/>
  <c r="E119" i="19"/>
  <c r="I119" i="19" s="1"/>
  <c r="F119" i="19"/>
  <c r="J119" i="19" s="1"/>
  <c r="I165" i="13"/>
  <c r="F160" i="19" s="1"/>
  <c r="H165" i="13"/>
  <c r="E160" i="19" s="1"/>
  <c r="H181" i="19"/>
  <c r="G182" i="19"/>
  <c r="AH182" i="19"/>
  <c r="F101" i="19" s="1"/>
  <c r="P182" i="19"/>
  <c r="G181" i="19"/>
  <c r="H183" i="19"/>
  <c r="F50" i="19" s="1"/>
  <c r="AH183" i="19"/>
  <c r="F102" i="19" s="1"/>
  <c r="AD181" i="19"/>
  <c r="F131" i="19" s="1"/>
  <c r="J131" i="19" s="1"/>
  <c r="AG182" i="19"/>
  <c r="E101" i="19" s="1"/>
  <c r="AG181" i="19"/>
  <c r="E100" i="19" s="1"/>
  <c r="AG183" i="19"/>
  <c r="E102" i="19" s="1"/>
  <c r="AD182" i="19"/>
  <c r="F132" i="19" s="1"/>
  <c r="J132" i="19" s="1"/>
  <c r="AD183" i="19"/>
  <c r="Z183" i="19"/>
  <c r="I76" i="13"/>
  <c r="AC183" i="19"/>
  <c r="H182" i="19"/>
  <c r="AH181" i="19"/>
  <c r="F100" i="19" s="1"/>
  <c r="Y182" i="19"/>
  <c r="E126" i="19" s="1"/>
  <c r="I126" i="19" s="1"/>
  <c r="W181" i="19"/>
  <c r="E118" i="19" s="1"/>
  <c r="I118" i="19" s="1"/>
  <c r="H76" i="13"/>
  <c r="I57" i="13"/>
  <c r="H57" i="13"/>
  <c r="H38" i="13"/>
  <c r="I95" i="13"/>
  <c r="H133" i="13"/>
  <c r="H95" i="13"/>
  <c r="I38" i="13"/>
  <c r="I133" i="13"/>
  <c r="AD61" i="13"/>
  <c r="AC60" i="13"/>
  <c r="AE61" i="13"/>
  <c r="AK60" i="13"/>
  <c r="AM61" i="13"/>
  <c r="AG61" i="13"/>
  <c r="AL61" i="13"/>
  <c r="AF61" i="13"/>
  <c r="AJ61" i="13"/>
  <c r="AN61" i="13"/>
  <c r="AH61" i="13"/>
  <c r="AN42" i="13"/>
  <c r="AG41" i="13"/>
  <c r="AH42" i="13"/>
  <c r="AE42" i="13"/>
  <c r="AD42" i="13"/>
  <c r="AJ42" i="13"/>
  <c r="AF42" i="13"/>
  <c r="AK41" i="13"/>
  <c r="AM42" i="13"/>
  <c r="AI42" i="13"/>
  <c r="AC42" i="13"/>
  <c r="AL42" i="13"/>
  <c r="AZ136" i="13" a="1"/>
  <c r="AZ136" i="13" s="1"/>
  <c r="BA136" i="13" a="1"/>
  <c r="BA136" i="13" s="1"/>
  <c r="K137" i="13"/>
  <c r="BB136" i="13" a="1"/>
  <c r="BB136" i="13" s="1"/>
  <c r="BC136" i="13" a="1"/>
  <c r="BC136" i="13" s="1"/>
  <c r="AZ98" i="13" a="1"/>
  <c r="AZ98" i="13" s="1"/>
  <c r="BA98" i="13" a="1"/>
  <c r="BA98" i="13" s="1"/>
  <c r="BB98" i="13" a="1"/>
  <c r="BB98" i="13" s="1"/>
  <c r="BC98" i="13" a="1"/>
  <c r="BC98" i="13" s="1"/>
  <c r="K99" i="13"/>
  <c r="BA79" i="13" a="1"/>
  <c r="BA79" i="13" s="1"/>
  <c r="BB79" i="13" a="1"/>
  <c r="BB79" i="13" s="1"/>
  <c r="BC79" i="13" a="1"/>
  <c r="BC79" i="13" s="1"/>
  <c r="K80" i="13"/>
  <c r="AZ79" i="13" a="1"/>
  <c r="AZ79" i="13" s="1"/>
  <c r="AZ60" i="13" a="1"/>
  <c r="AZ60" i="13" s="1"/>
  <c r="BA60" i="13" a="1"/>
  <c r="BA60" i="13" s="1"/>
  <c r="K61" i="13"/>
  <c r="BB60" i="13" a="1"/>
  <c r="BB60" i="13" s="1"/>
  <c r="BC60" i="13" a="1"/>
  <c r="BC60" i="13" s="1"/>
  <c r="BC41" i="13" a="1"/>
  <c r="BC41" i="13" s="1"/>
  <c r="K42" i="13"/>
  <c r="BB41" i="13" a="1"/>
  <c r="BB41" i="13" s="1"/>
  <c r="AZ41" i="13" a="1"/>
  <c r="AZ41" i="13" s="1"/>
  <c r="BA41" i="13" a="1"/>
  <c r="BA41" i="13" s="1"/>
  <c r="H90" i="10"/>
  <c r="I90" i="10"/>
  <c r="H71" i="10"/>
  <c r="I71" i="10"/>
  <c r="I52" i="10"/>
  <c r="H52" i="10"/>
  <c r="A152" i="10"/>
  <c r="A230" i="10"/>
  <c r="A228" i="10"/>
  <c r="A209" i="10"/>
  <c r="A133" i="10"/>
  <c r="A277" i="13"/>
  <c r="A154" i="10"/>
  <c r="A315" i="13"/>
  <c r="A192" i="10"/>
  <c r="A211" i="10"/>
  <c r="A201" i="13"/>
  <c r="A237" i="13"/>
  <c r="A199" i="13"/>
  <c r="A135" i="10"/>
  <c r="A239" i="13"/>
  <c r="A180" i="13"/>
  <c r="A258" i="13"/>
  <c r="A182" i="13"/>
  <c r="A256" i="13"/>
  <c r="A275" i="13"/>
  <c r="A190" i="10"/>
  <c r="A313" i="13"/>
  <c r="A268" i="10"/>
  <c r="A266" i="10"/>
  <c r="A171" i="10"/>
  <c r="A173" i="10"/>
  <c r="A294" i="13"/>
  <c r="A296" i="13"/>
  <c r="A220" i="13"/>
  <c r="A247" i="10"/>
  <c r="A218" i="13"/>
  <c r="A249" i="10"/>
  <c r="H120" i="13" l="1"/>
  <c r="I120" i="13"/>
  <c r="K122" i="13"/>
  <c r="AZ121" i="13" a="1"/>
  <c r="AZ121" i="13" s="1"/>
  <c r="BC121" i="13" a="1"/>
  <c r="BC121" i="13" s="1"/>
  <c r="BA121" i="13" a="1"/>
  <c r="BA121" i="13" s="1"/>
  <c r="BB121" i="13" a="1"/>
  <c r="BB121" i="13" s="1"/>
  <c r="AJ182" i="19"/>
  <c r="H101" i="19" s="1"/>
  <c r="AJ183" i="19"/>
  <c r="H102" i="19" s="1"/>
  <c r="AP181" i="19"/>
  <c r="F90" i="19" s="1"/>
  <c r="AB182" i="19"/>
  <c r="F127" i="19" s="1"/>
  <c r="J127" i="19" s="1"/>
  <c r="AA181" i="19"/>
  <c r="E125" i="19" s="1"/>
  <c r="I125" i="19" s="1"/>
  <c r="AA182" i="19"/>
  <c r="E127" i="19" s="1"/>
  <c r="I127" i="19" s="1"/>
  <c r="AO183" i="19"/>
  <c r="E92" i="19" s="1"/>
  <c r="AO181" i="19"/>
  <c r="E90" i="19" s="1"/>
  <c r="AP183" i="19"/>
  <c r="F92" i="19" s="1"/>
  <c r="AE183" i="19"/>
  <c r="AO182" i="19"/>
  <c r="E91" i="19" s="1"/>
  <c r="AP182" i="19"/>
  <c r="F91" i="19" s="1"/>
  <c r="AF183" i="19"/>
  <c r="AB183" i="19"/>
  <c r="CC40" i="13"/>
  <c r="CP40" i="13"/>
  <c r="BP40" i="13"/>
  <c r="DC40" i="13"/>
  <c r="DC59" i="13"/>
  <c r="BK42" i="13" a="1"/>
  <c r="BK42" i="13" s="1"/>
  <c r="BX42" i="13" a="1"/>
  <c r="BX42" i="13" s="1"/>
  <c r="CK42" i="13" a="1"/>
  <c r="CK42" i="13" s="1"/>
  <c r="CX42" i="13" a="1"/>
  <c r="CX42" i="13" s="1"/>
  <c r="BO61" i="13" a="1"/>
  <c r="BO61" i="13" s="1"/>
  <c r="CB61" i="13" a="1"/>
  <c r="CB61" i="13" s="1"/>
  <c r="CO61" i="13" a="1"/>
  <c r="CO61" i="13" s="1"/>
  <c r="DB61" i="13" a="1"/>
  <c r="DB61" i="13" s="1"/>
  <c r="BD60" i="13" a="1"/>
  <c r="BD60" i="13" s="1"/>
  <c r="BQ60" i="13" a="1"/>
  <c r="BQ60" i="13" s="1"/>
  <c r="CD60" i="13" a="1"/>
  <c r="CD60" i="13" s="1"/>
  <c r="CQ60" i="13" a="1"/>
  <c r="CQ60" i="13" s="1"/>
  <c r="BP59" i="13"/>
  <c r="CE42" i="13" a="1"/>
  <c r="CE42" i="13" s="1"/>
  <c r="CR42" i="13" a="1"/>
  <c r="CR42" i="13" s="1"/>
  <c r="BE42" i="13" a="1"/>
  <c r="BE42" i="13" s="1"/>
  <c r="BR42" i="13" a="1"/>
  <c r="BR42" i="13" s="1"/>
  <c r="BK61" i="13" a="1"/>
  <c r="BK61" i="13" s="1"/>
  <c r="BX61" i="13" a="1"/>
  <c r="BX61" i="13" s="1"/>
  <c r="CK61" i="13" a="1"/>
  <c r="CK61" i="13" s="1"/>
  <c r="CX61" i="13" a="1"/>
  <c r="CX61" i="13" s="1"/>
  <c r="CE61" i="13" a="1"/>
  <c r="CE61" i="13" s="1"/>
  <c r="CR61" i="13" a="1"/>
  <c r="CR61" i="13" s="1"/>
  <c r="BE61" i="13" a="1"/>
  <c r="BE61" i="13" s="1"/>
  <c r="BR61" i="13" a="1"/>
  <c r="BR61" i="13" s="1"/>
  <c r="CM42" i="13" a="1"/>
  <c r="CM42" i="13" s="1"/>
  <c r="CZ42" i="13" a="1"/>
  <c r="CZ42" i="13" s="1"/>
  <c r="BM42" i="13" a="1"/>
  <c r="BM42" i="13" s="1"/>
  <c r="BZ42" i="13" a="1"/>
  <c r="BZ42" i="13" s="1"/>
  <c r="BF42" i="13" a="1"/>
  <c r="BF42" i="13" s="1"/>
  <c r="BS42" i="13" a="1"/>
  <c r="BS42" i="13" s="1"/>
  <c r="CF42" i="13" a="1"/>
  <c r="CF42" i="13" s="1"/>
  <c r="CS42" i="13" a="1"/>
  <c r="CS42" i="13" s="1"/>
  <c r="BG61" i="13" a="1"/>
  <c r="BG61" i="13" s="1"/>
  <c r="BT61" i="13" a="1"/>
  <c r="BT61" i="13" s="1"/>
  <c r="CG61" i="13" a="1"/>
  <c r="CG61" i="13" s="1"/>
  <c r="CT61" i="13" a="1"/>
  <c r="CT61" i="13" s="1"/>
  <c r="BD42" i="13" a="1"/>
  <c r="BD42" i="13" s="1"/>
  <c r="BQ42" i="13" a="1"/>
  <c r="BQ42" i="13" s="1"/>
  <c r="CD42" i="13" a="1"/>
  <c r="CD42" i="13" s="1"/>
  <c r="CQ42" i="13" a="1"/>
  <c r="CQ42" i="13" s="1"/>
  <c r="CI42" i="13" a="1"/>
  <c r="CI42" i="13" s="1"/>
  <c r="CV42" i="13" a="1"/>
  <c r="CV42" i="13" s="1"/>
  <c r="BI42" i="13" a="1"/>
  <c r="BI42" i="13" s="1"/>
  <c r="BV42" i="13" a="1"/>
  <c r="BV42" i="13" s="1"/>
  <c r="CM61" i="13" a="1"/>
  <c r="CM61" i="13" s="1"/>
  <c r="CZ61" i="13" a="1"/>
  <c r="CZ61" i="13" s="1"/>
  <c r="BM61" i="13" a="1"/>
  <c r="BM61" i="13" s="1"/>
  <c r="BZ61" i="13" a="1"/>
  <c r="BZ61" i="13" s="1"/>
  <c r="BJ60" i="13" a="1"/>
  <c r="BJ60" i="13" s="1"/>
  <c r="BW60" i="13" a="1"/>
  <c r="BW60" i="13" s="1"/>
  <c r="CJ60" i="13" a="1"/>
  <c r="CJ60" i="13" s="1"/>
  <c r="CW60" i="13" a="1"/>
  <c r="CW60" i="13" s="1"/>
  <c r="AI61" i="13"/>
  <c r="BJ42" i="13" a="1"/>
  <c r="BJ42" i="13" s="1"/>
  <c r="BW42" i="13" a="1"/>
  <c r="BW42" i="13" s="1"/>
  <c r="CJ42" i="13" a="1"/>
  <c r="CJ42" i="13" s="1"/>
  <c r="CW42" i="13" a="1"/>
  <c r="CW42" i="13" s="1"/>
  <c r="BH41" i="13" a="1"/>
  <c r="BH41" i="13" s="1"/>
  <c r="BU41" i="13" a="1"/>
  <c r="BU41" i="13" s="1"/>
  <c r="CH41" i="13" a="1"/>
  <c r="CH41" i="13" s="1"/>
  <c r="CU41" i="13" a="1"/>
  <c r="CU41" i="13" s="1"/>
  <c r="BH61" i="13" a="1"/>
  <c r="BH61" i="13" s="1"/>
  <c r="BU61" i="13" a="1"/>
  <c r="BU61" i="13" s="1"/>
  <c r="CH61" i="13" a="1"/>
  <c r="CH61" i="13" s="1"/>
  <c r="CU61" i="13" a="1"/>
  <c r="CU61" i="13" s="1"/>
  <c r="BN42" i="13" a="1"/>
  <c r="BN42" i="13" s="1"/>
  <c r="CA42" i="13" a="1"/>
  <c r="CA42" i="13" s="1"/>
  <c r="CN42" i="13" a="1"/>
  <c r="CN42" i="13" s="1"/>
  <c r="DA42" i="13" a="1"/>
  <c r="DA42" i="13" s="1"/>
  <c r="BO42" i="13" a="1"/>
  <c r="BO42" i="13" s="1"/>
  <c r="CB42" i="13" a="1"/>
  <c r="CB42" i="13" s="1"/>
  <c r="CO42" i="13" a="1"/>
  <c r="CO42" i="13" s="1"/>
  <c r="DB42" i="13" a="1"/>
  <c r="DB42" i="13" s="1"/>
  <c r="BN61" i="13" a="1"/>
  <c r="BN61" i="13" s="1"/>
  <c r="CA61" i="13" a="1"/>
  <c r="CA61" i="13" s="1"/>
  <c r="CN61" i="13" a="1"/>
  <c r="CN61" i="13" s="1"/>
  <c r="DA61" i="13" a="1"/>
  <c r="DA61" i="13" s="1"/>
  <c r="BL41" i="13" a="1"/>
  <c r="BL41" i="13" s="1"/>
  <c r="BY41" i="13" a="1"/>
  <c r="BY41" i="13" s="1"/>
  <c r="CL41" i="13" a="1"/>
  <c r="CL41" i="13" s="1"/>
  <c r="CY41" i="13" a="1"/>
  <c r="CY41" i="13" s="1"/>
  <c r="BL60" i="13" a="1"/>
  <c r="BL60" i="13" s="1"/>
  <c r="BY60" i="13" a="1"/>
  <c r="BY60" i="13" s="1"/>
  <c r="CL60" i="13" a="1"/>
  <c r="CL60" i="13" s="1"/>
  <c r="CY60" i="13" a="1"/>
  <c r="CY60" i="13" s="1"/>
  <c r="CC59" i="13"/>
  <c r="BG42" i="13" a="1"/>
  <c r="BG42" i="13" s="1"/>
  <c r="BT42" i="13" a="1"/>
  <c r="BT42" i="13" s="1"/>
  <c r="CG42" i="13" a="1"/>
  <c r="CG42" i="13" s="1"/>
  <c r="CT42" i="13" a="1"/>
  <c r="CT42" i="13" s="1"/>
  <c r="CI61" i="13" a="1"/>
  <c r="CI61" i="13" s="1"/>
  <c r="CV61" i="13" a="1"/>
  <c r="CV61" i="13" s="1"/>
  <c r="BI61" i="13" a="1"/>
  <c r="BI61" i="13" s="1"/>
  <c r="BV61" i="13" a="1"/>
  <c r="BV61" i="13" s="1"/>
  <c r="BF61" i="13" a="1"/>
  <c r="BF61" i="13" s="1"/>
  <c r="BS61" i="13" a="1"/>
  <c r="BS61" i="13" s="1"/>
  <c r="CF61" i="13" a="1"/>
  <c r="CF61" i="13" s="1"/>
  <c r="CS61" i="13" a="1"/>
  <c r="CS61" i="13" s="1"/>
  <c r="CP59" i="13"/>
  <c r="F73" i="19"/>
  <c r="J73" i="19" s="1"/>
  <c r="E73" i="19"/>
  <c r="I73" i="19" s="1"/>
  <c r="F48" i="19"/>
  <c r="F66" i="19"/>
  <c r="E76" i="19"/>
  <c r="I76" i="19" s="1"/>
  <c r="E46" i="19"/>
  <c r="I46" i="19" s="1"/>
  <c r="E48" i="19"/>
  <c r="I48" i="19" s="1"/>
  <c r="F46" i="19"/>
  <c r="J46" i="19" s="1"/>
  <c r="E50" i="19"/>
  <c r="I50" i="19" s="1"/>
  <c r="AI182" i="19"/>
  <c r="G101" i="19" s="1"/>
  <c r="AE182" i="19"/>
  <c r="AE181" i="19"/>
  <c r="AF182" i="19"/>
  <c r="AJ181" i="19"/>
  <c r="H100" i="19" s="1"/>
  <c r="AF181" i="19"/>
  <c r="AI181" i="19"/>
  <c r="G100" i="19" s="1"/>
  <c r="AI183" i="19"/>
  <c r="G102" i="19" s="1"/>
  <c r="Y183" i="19"/>
  <c r="AB181" i="19"/>
  <c r="F125" i="19" s="1"/>
  <c r="J125" i="19" s="1"/>
  <c r="T181" i="19"/>
  <c r="U182" i="19"/>
  <c r="V181" i="19"/>
  <c r="U183" i="19"/>
  <c r="AA183" i="19"/>
  <c r="Y181" i="19"/>
  <c r="E124" i="19" s="1"/>
  <c r="I124" i="19" s="1"/>
  <c r="Z181" i="19"/>
  <c r="F124" i="19" s="1"/>
  <c r="J124" i="19" s="1"/>
  <c r="Z182" i="19"/>
  <c r="F126" i="19" s="1"/>
  <c r="J126" i="19" s="1"/>
  <c r="Q183" i="19"/>
  <c r="Q182" i="19"/>
  <c r="U181" i="19"/>
  <c r="P181" i="19"/>
  <c r="R182" i="19"/>
  <c r="W183" i="19"/>
  <c r="X183" i="19"/>
  <c r="I182" i="19"/>
  <c r="X182" i="19"/>
  <c r="N182" i="19"/>
  <c r="S181" i="19"/>
  <c r="S183" i="19"/>
  <c r="X181" i="19"/>
  <c r="F118" i="19" s="1"/>
  <c r="J118" i="19" s="1"/>
  <c r="O181" i="19"/>
  <c r="M182" i="19"/>
  <c r="T183" i="19"/>
  <c r="I181" i="19"/>
  <c r="R183" i="19"/>
  <c r="T182" i="19"/>
  <c r="M181" i="19"/>
  <c r="V183" i="19"/>
  <c r="O182" i="19"/>
  <c r="N181" i="19"/>
  <c r="J182" i="19"/>
  <c r="N183" i="19"/>
  <c r="O183" i="19"/>
  <c r="P183" i="19"/>
  <c r="M183" i="19"/>
  <c r="L182" i="19"/>
  <c r="K183" i="19"/>
  <c r="J181" i="19"/>
  <c r="L181" i="19"/>
  <c r="I183" i="19"/>
  <c r="K182" i="19"/>
  <c r="K181" i="19"/>
  <c r="J183" i="19"/>
  <c r="L183" i="19"/>
  <c r="I166" i="13"/>
  <c r="F161" i="19" s="1"/>
  <c r="H166" i="13"/>
  <c r="E161" i="19" s="1"/>
  <c r="I77" i="13"/>
  <c r="H77" i="13"/>
  <c r="H134" i="13"/>
  <c r="H96" i="13"/>
  <c r="I134" i="13"/>
  <c r="I96" i="13"/>
  <c r="AG62" i="13"/>
  <c r="AF62" i="13"/>
  <c r="AM62" i="13"/>
  <c r="AK61" i="13"/>
  <c r="AJ62" i="13"/>
  <c r="AL62" i="13"/>
  <c r="AE62" i="13"/>
  <c r="AH62" i="13"/>
  <c r="AD62" i="13"/>
  <c r="AN62" i="13"/>
  <c r="AC61" i="13"/>
  <c r="AE43" i="13"/>
  <c r="AC43" i="13"/>
  <c r="AD43" i="13"/>
  <c r="AG42" i="13"/>
  <c r="AM43" i="13"/>
  <c r="AJ43" i="13"/>
  <c r="AL43" i="13"/>
  <c r="AH43" i="13"/>
  <c r="AI43" i="13"/>
  <c r="AF43" i="13"/>
  <c r="AN43" i="13"/>
  <c r="AK42" i="13"/>
  <c r="AZ137" i="13" a="1"/>
  <c r="AZ137" i="13" s="1"/>
  <c r="BA137" i="13" a="1"/>
  <c r="BA137" i="13" s="1"/>
  <c r="BB137" i="13" a="1"/>
  <c r="BB137" i="13" s="1"/>
  <c r="K138" i="13"/>
  <c r="BC137" i="13" a="1"/>
  <c r="BC137" i="13" s="1"/>
  <c r="BC99" i="13" a="1"/>
  <c r="BC99" i="13" s="1"/>
  <c r="K100" i="13"/>
  <c r="AZ99" i="13" a="1"/>
  <c r="AZ99" i="13" s="1"/>
  <c r="BB99" i="13" a="1"/>
  <c r="BB99" i="13" s="1"/>
  <c r="BA99" i="13" a="1"/>
  <c r="BA99" i="13" s="1"/>
  <c r="K81" i="13"/>
  <c r="AZ80" i="13" a="1"/>
  <c r="AZ80" i="13" s="1"/>
  <c r="BC80" i="13" a="1"/>
  <c r="BC80" i="13" s="1"/>
  <c r="BA80" i="13" a="1"/>
  <c r="BA80" i="13" s="1"/>
  <c r="BB80" i="13" a="1"/>
  <c r="BB80" i="13" s="1"/>
  <c r="BA61" i="13" a="1"/>
  <c r="BA61" i="13" s="1"/>
  <c r="BB61" i="13" a="1"/>
  <c r="BB61" i="13" s="1"/>
  <c r="AZ61" i="13" a="1"/>
  <c r="AZ61" i="13" s="1"/>
  <c r="BC61" i="13" a="1"/>
  <c r="BC61" i="13" s="1"/>
  <c r="K62" i="13"/>
  <c r="AZ42" i="13" a="1"/>
  <c r="AZ42" i="13" s="1"/>
  <c r="K43" i="13"/>
  <c r="BC42" i="13" a="1"/>
  <c r="BC42" i="13" s="1"/>
  <c r="BB42" i="13" a="1"/>
  <c r="BB42" i="13" s="1"/>
  <c r="BA42" i="13" a="1"/>
  <c r="BA42" i="13" s="1"/>
  <c r="H91" i="10"/>
  <c r="I91" i="10"/>
  <c r="H72" i="10"/>
  <c r="I72" i="10"/>
  <c r="I53" i="10"/>
  <c r="H53" i="10"/>
  <c r="H34" i="10"/>
  <c r="I34" i="10"/>
  <c r="I121" i="13" l="1"/>
  <c r="H121" i="13"/>
  <c r="BA122" i="13" a="1"/>
  <c r="BA122" i="13" s="1"/>
  <c r="K123" i="13"/>
  <c r="AZ122" i="13" a="1"/>
  <c r="AZ122" i="13" s="1"/>
  <c r="BC122" i="13" a="1"/>
  <c r="BC122" i="13" s="1"/>
  <c r="BB122" i="13" a="1"/>
  <c r="BB122" i="13" s="1"/>
  <c r="H103" i="19"/>
  <c r="G103" i="19"/>
  <c r="F103" i="19"/>
  <c r="E103" i="19"/>
  <c r="DC41" i="13"/>
  <c r="CP41" i="13"/>
  <c r="CC41" i="13"/>
  <c r="BP41" i="13"/>
  <c r="BL42" i="13" a="1"/>
  <c r="BL42" i="13" s="1"/>
  <c r="BY42" i="13" a="1"/>
  <c r="BY42" i="13" s="1"/>
  <c r="CL42" i="13" a="1"/>
  <c r="CL42" i="13" s="1"/>
  <c r="CY42" i="13" a="1"/>
  <c r="CY42" i="13" s="1"/>
  <c r="BH42" i="13" a="1"/>
  <c r="BH42" i="13" s="1"/>
  <c r="BU42" i="13" a="1"/>
  <c r="BU42" i="13" s="1"/>
  <c r="CH42" i="13" a="1"/>
  <c r="CH42" i="13" s="1"/>
  <c r="CU42" i="13" a="1"/>
  <c r="CU42" i="13" s="1"/>
  <c r="BF62" i="13" a="1"/>
  <c r="BF62" i="13" s="1"/>
  <c r="BS62" i="13" a="1"/>
  <c r="BS62" i="13" s="1"/>
  <c r="CF62" i="13" a="1"/>
  <c r="CF62" i="13" s="1"/>
  <c r="CS62" i="13" a="1"/>
  <c r="CS62" i="13" s="1"/>
  <c r="CO43" i="13" a="1"/>
  <c r="CO43" i="13" s="1"/>
  <c r="DB43" i="13" a="1"/>
  <c r="DB43" i="13" s="1"/>
  <c r="BO43" i="13" a="1"/>
  <c r="BO43" i="13" s="1"/>
  <c r="CB43" i="13" a="1"/>
  <c r="CB43" i="13" s="1"/>
  <c r="BE43" i="13" a="1"/>
  <c r="BE43" i="13" s="1"/>
  <c r="BR43" i="13" a="1"/>
  <c r="BR43" i="13" s="1"/>
  <c r="CE43" i="13" a="1"/>
  <c r="CE43" i="13" s="1"/>
  <c r="CR43" i="13" a="1"/>
  <c r="CR43" i="13" s="1"/>
  <c r="BM62" i="13" a="1"/>
  <c r="BM62" i="13" s="1"/>
  <c r="BZ62" i="13" a="1"/>
  <c r="BZ62" i="13" s="1"/>
  <c r="CM62" i="13" a="1"/>
  <c r="CM62" i="13" s="1"/>
  <c r="CZ62" i="13" a="1"/>
  <c r="CZ62" i="13" s="1"/>
  <c r="CG43" i="13" a="1"/>
  <c r="CG43" i="13" s="1"/>
  <c r="CT43" i="13" a="1"/>
  <c r="CT43" i="13" s="1"/>
  <c r="BG43" i="13" a="1"/>
  <c r="BG43" i="13" s="1"/>
  <c r="BT43" i="13" a="1"/>
  <c r="BT43" i="13" s="1"/>
  <c r="BD43" i="13" a="1"/>
  <c r="BD43" i="13" s="1"/>
  <c r="BQ43" i="13" a="1"/>
  <c r="BQ43" i="13" s="1"/>
  <c r="CD43" i="13" a="1"/>
  <c r="CD43" i="13" s="1"/>
  <c r="CQ43" i="13" a="1"/>
  <c r="CQ43" i="13" s="1"/>
  <c r="CK62" i="13" a="1"/>
  <c r="CK62" i="13" s="1"/>
  <c r="CX62" i="13" a="1"/>
  <c r="CX62" i="13" s="1"/>
  <c r="BK62" i="13" a="1"/>
  <c r="BK62" i="13" s="1"/>
  <c r="BX62" i="13" a="1"/>
  <c r="BX62" i="13" s="1"/>
  <c r="BJ43" i="13" a="1"/>
  <c r="BJ43" i="13" s="1"/>
  <c r="BW43" i="13" a="1"/>
  <c r="BW43" i="13" s="1"/>
  <c r="CJ43" i="13" a="1"/>
  <c r="CJ43" i="13" s="1"/>
  <c r="CW43" i="13" a="1"/>
  <c r="CW43" i="13" s="1"/>
  <c r="BF43" i="13" a="1"/>
  <c r="BF43" i="13" s="1"/>
  <c r="BS43" i="13" a="1"/>
  <c r="BS43" i="13" s="1"/>
  <c r="CF43" i="13" a="1"/>
  <c r="CF43" i="13" s="1"/>
  <c r="CS43" i="13" a="1"/>
  <c r="CS43" i="13" s="1"/>
  <c r="BL61" i="13" a="1"/>
  <c r="BL61" i="13" s="1"/>
  <c r="BY61" i="13" a="1"/>
  <c r="BY61" i="13" s="1"/>
  <c r="CL61" i="13" a="1"/>
  <c r="CL61" i="13" s="1"/>
  <c r="CY61" i="13" a="1"/>
  <c r="CY61" i="13" s="1"/>
  <c r="BI43" i="13" a="1"/>
  <c r="BI43" i="13" s="1"/>
  <c r="BV43" i="13" a="1"/>
  <c r="BV43" i="13" s="1"/>
  <c r="CI43" i="13" a="1"/>
  <c r="CI43" i="13" s="1"/>
  <c r="CV43" i="13" a="1"/>
  <c r="CV43" i="13" s="1"/>
  <c r="BD61" i="13" a="1"/>
  <c r="BD61" i="13" s="1"/>
  <c r="BQ61" i="13" a="1"/>
  <c r="BQ61" i="13" s="1"/>
  <c r="CD61" i="13" a="1"/>
  <c r="CD61" i="13" s="1"/>
  <c r="CQ61" i="13" a="1"/>
  <c r="CQ61" i="13" s="1"/>
  <c r="DC60" i="13"/>
  <c r="BM43" i="13" a="1"/>
  <c r="BM43" i="13" s="1"/>
  <c r="BZ43" i="13" a="1"/>
  <c r="BZ43" i="13" s="1"/>
  <c r="CM43" i="13" a="1"/>
  <c r="CM43" i="13" s="1"/>
  <c r="CZ43" i="13" a="1"/>
  <c r="CZ43" i="13" s="1"/>
  <c r="CO62" i="13" a="1"/>
  <c r="CO62" i="13" s="1"/>
  <c r="DB62" i="13" a="1"/>
  <c r="DB62" i="13" s="1"/>
  <c r="BO62" i="13" a="1"/>
  <c r="BO62" i="13" s="1"/>
  <c r="CB62" i="13" a="1"/>
  <c r="CB62" i="13" s="1"/>
  <c r="BN62" i="13" a="1"/>
  <c r="BN62" i="13" s="1"/>
  <c r="CA62" i="13" a="1"/>
  <c r="CA62" i="13" s="1"/>
  <c r="CN62" i="13" a="1"/>
  <c r="CN62" i="13" s="1"/>
  <c r="DA62" i="13" a="1"/>
  <c r="DA62" i="13" s="1"/>
  <c r="CP60" i="13"/>
  <c r="CK43" i="13" a="1"/>
  <c r="CK43" i="13" s="1"/>
  <c r="CX43" i="13" a="1"/>
  <c r="CX43" i="13" s="1"/>
  <c r="BK43" i="13" a="1"/>
  <c r="BK43" i="13" s="1"/>
  <c r="BX43" i="13" a="1"/>
  <c r="BX43" i="13" s="1"/>
  <c r="BE62" i="13" a="1"/>
  <c r="BE62" i="13" s="1"/>
  <c r="BR62" i="13" a="1"/>
  <c r="BR62" i="13" s="1"/>
  <c r="CE62" i="13" a="1"/>
  <c r="CE62" i="13" s="1"/>
  <c r="CR62" i="13" a="1"/>
  <c r="CR62" i="13" s="1"/>
  <c r="CG62" i="13" a="1"/>
  <c r="CG62" i="13" s="1"/>
  <c r="CT62" i="13" a="1"/>
  <c r="CT62" i="13" s="1"/>
  <c r="BG62" i="13" a="1"/>
  <c r="BG62" i="13" s="1"/>
  <c r="BT62" i="13" a="1"/>
  <c r="BT62" i="13" s="1"/>
  <c r="CC60" i="13"/>
  <c r="BN43" i="13" a="1"/>
  <c r="BN43" i="13" s="1"/>
  <c r="CA43" i="13" a="1"/>
  <c r="CA43" i="13" s="1"/>
  <c r="CN43" i="13" a="1"/>
  <c r="CN43" i="13" s="1"/>
  <c r="DA43" i="13" a="1"/>
  <c r="DA43" i="13" s="1"/>
  <c r="BI62" i="13" a="1"/>
  <c r="BI62" i="13" s="1"/>
  <c r="BV62" i="13" a="1"/>
  <c r="BV62" i="13" s="1"/>
  <c r="CI62" i="13" a="1"/>
  <c r="CI62" i="13" s="1"/>
  <c r="CV62" i="13" a="1"/>
  <c r="CV62" i="13" s="1"/>
  <c r="BH62" i="13" a="1"/>
  <c r="BH62" i="13" s="1"/>
  <c r="BU62" i="13" a="1"/>
  <c r="BU62" i="13" s="1"/>
  <c r="CH62" i="13" a="1"/>
  <c r="CH62" i="13" s="1"/>
  <c r="CU62" i="13" a="1"/>
  <c r="CU62" i="13" s="1"/>
  <c r="BJ61" i="13" a="1"/>
  <c r="BJ61" i="13" s="1"/>
  <c r="BW61" i="13" a="1"/>
  <c r="BW61" i="13" s="1"/>
  <c r="CJ61" i="13" a="1"/>
  <c r="CJ61" i="13" s="1"/>
  <c r="CW61" i="13" a="1"/>
  <c r="CW61" i="13" s="1"/>
  <c r="AI62" i="13"/>
  <c r="BP60" i="13"/>
  <c r="E58" i="19"/>
  <c r="I58" i="19" s="1"/>
  <c r="F77" i="19"/>
  <c r="J77" i="19" s="1"/>
  <c r="F65" i="19"/>
  <c r="E75" i="19"/>
  <c r="I75" i="19" s="1"/>
  <c r="E59" i="19"/>
  <c r="F67" i="19"/>
  <c r="E77" i="19"/>
  <c r="I77" i="19" s="1"/>
  <c r="F74" i="19"/>
  <c r="J74" i="19" s="1"/>
  <c r="F56" i="19"/>
  <c r="F57" i="19"/>
  <c r="F78" i="19"/>
  <c r="J78" i="19" s="1"/>
  <c r="E57" i="19"/>
  <c r="I57" i="19" s="1"/>
  <c r="F55" i="19"/>
  <c r="F63" i="19"/>
  <c r="E65" i="19"/>
  <c r="I65" i="19" s="1"/>
  <c r="E66" i="19"/>
  <c r="I66" i="19" s="1"/>
  <c r="E64" i="19"/>
  <c r="I64" i="19" s="1"/>
  <c r="F58" i="19"/>
  <c r="F75" i="19"/>
  <c r="J75" i="19" s="1"/>
  <c r="F59" i="19"/>
  <c r="E67" i="19"/>
  <c r="I67" i="19" s="1"/>
  <c r="E63" i="19"/>
  <c r="I63" i="19" s="1"/>
  <c r="E78" i="19"/>
  <c r="I78" i="19" s="1"/>
  <c r="F64" i="19"/>
  <c r="E56" i="19"/>
  <c r="I56" i="19" s="1"/>
  <c r="F76" i="19"/>
  <c r="J76" i="19" s="1"/>
  <c r="E74" i="19"/>
  <c r="I74" i="19" s="1"/>
  <c r="E117" i="19"/>
  <c r="I117" i="19" s="1"/>
  <c r="F117" i="19"/>
  <c r="J117" i="19" s="1"/>
  <c r="E55" i="19"/>
  <c r="I55" i="19" s="1"/>
  <c r="I167" i="13"/>
  <c r="F162" i="19" s="1"/>
  <c r="H167" i="13"/>
  <c r="E162" i="19" s="1"/>
  <c r="I135" i="13"/>
  <c r="I78" i="13"/>
  <c r="H78" i="13"/>
  <c r="H135" i="13"/>
  <c r="H97" i="13"/>
  <c r="I97" i="13"/>
  <c r="AN63" i="13"/>
  <c r="AD63" i="13"/>
  <c r="AF63" i="13"/>
  <c r="AC62" i="13"/>
  <c r="AK62" i="13"/>
  <c r="AM63" i="13"/>
  <c r="AE63" i="13"/>
  <c r="AG63" i="13"/>
  <c r="AJ63" i="13"/>
  <c r="AH63" i="13"/>
  <c r="AL63" i="13"/>
  <c r="AN44" i="13"/>
  <c r="AM44" i="13"/>
  <c r="AC44" i="13"/>
  <c r="AH44" i="13"/>
  <c r="AD44" i="13"/>
  <c r="AK43" i="13"/>
  <c r="AF44" i="13"/>
  <c r="AI44" i="13"/>
  <c r="AJ44" i="13"/>
  <c r="AE44" i="13"/>
  <c r="AL44" i="13"/>
  <c r="AG43" i="13"/>
  <c r="K139" i="13"/>
  <c r="BC138" i="13" a="1"/>
  <c r="BC138" i="13" s="1"/>
  <c r="AZ138" i="13" a="1"/>
  <c r="AZ138" i="13" s="1"/>
  <c r="BA138" i="13" a="1"/>
  <c r="BA138" i="13" s="1"/>
  <c r="BB138" i="13" a="1"/>
  <c r="BB138" i="13" s="1"/>
  <c r="K101" i="13"/>
  <c r="AZ100" i="13" a="1"/>
  <c r="AZ100" i="13" s="1"/>
  <c r="BA100" i="13" a="1"/>
  <c r="BA100" i="13" s="1"/>
  <c r="BB100" i="13" a="1"/>
  <c r="BB100" i="13" s="1"/>
  <c r="BC100" i="13" a="1"/>
  <c r="BC100" i="13" s="1"/>
  <c r="AZ81" i="13" a="1"/>
  <c r="AZ81" i="13" s="1"/>
  <c r="K82" i="13"/>
  <c r="BA81" i="13" a="1"/>
  <c r="BA81" i="13" s="1"/>
  <c r="BB81" i="13" a="1"/>
  <c r="BB81" i="13" s="1"/>
  <c r="BC81" i="13" a="1"/>
  <c r="BC81" i="13" s="1"/>
  <c r="K63" i="13"/>
  <c r="AZ62" i="13" a="1"/>
  <c r="AZ62" i="13" s="1"/>
  <c r="BA62" i="13" a="1"/>
  <c r="BA62" i="13" s="1"/>
  <c r="BB62" i="13" a="1"/>
  <c r="BB62" i="13" s="1"/>
  <c r="BC62" i="13" a="1"/>
  <c r="BC62" i="13" s="1"/>
  <c r="K44" i="13"/>
  <c r="BB43" i="13" a="1"/>
  <c r="BB43" i="13" s="1"/>
  <c r="BA43" i="13" a="1"/>
  <c r="BA43" i="13" s="1"/>
  <c r="BC43" i="13" a="1"/>
  <c r="BC43" i="13" s="1"/>
  <c r="AZ43" i="13" a="1"/>
  <c r="AZ43" i="13" s="1"/>
  <c r="I73" i="10"/>
  <c r="I92" i="10"/>
  <c r="H92" i="10"/>
  <c r="H73" i="10"/>
  <c r="H54" i="10"/>
  <c r="I54" i="10"/>
  <c r="H35" i="10"/>
  <c r="I35" i="10"/>
  <c r="H122" i="13" l="1"/>
  <c r="K124" i="13"/>
  <c r="AZ123" i="13" a="1"/>
  <c r="AZ123" i="13" s="1"/>
  <c r="BC123" i="13" a="1"/>
  <c r="BC123" i="13" s="1"/>
  <c r="BB123" i="13" a="1"/>
  <c r="BB123" i="13" s="1"/>
  <c r="BA123" i="13" a="1"/>
  <c r="BA123" i="13" s="1"/>
  <c r="I122" i="13"/>
  <c r="DC42" i="13"/>
  <c r="CP42" i="13"/>
  <c r="BP42" i="13"/>
  <c r="CC42" i="13"/>
  <c r="CP61" i="13"/>
  <c r="BG44" i="13" a="1"/>
  <c r="BG44" i="13" s="1"/>
  <c r="BT44" i="13" a="1"/>
  <c r="BT44" i="13" s="1"/>
  <c r="CG44" i="13" a="1"/>
  <c r="CG44" i="13" s="1"/>
  <c r="CT44" i="13" a="1"/>
  <c r="CT44" i="13" s="1"/>
  <c r="CI63" i="13" a="1"/>
  <c r="CI63" i="13" s="1"/>
  <c r="CV63" i="13" a="1"/>
  <c r="CV63" i="13" s="1"/>
  <c r="BI63" i="13" a="1"/>
  <c r="BI63" i="13" s="1"/>
  <c r="BV63" i="13" a="1"/>
  <c r="BV63" i="13" s="1"/>
  <c r="BG63" i="13" a="1"/>
  <c r="BG63" i="13" s="1"/>
  <c r="BT63" i="13" a="1"/>
  <c r="BT63" i="13" s="1"/>
  <c r="CG63" i="13" a="1"/>
  <c r="CG63" i="13" s="1"/>
  <c r="CT63" i="13" a="1"/>
  <c r="CT63" i="13" s="1"/>
  <c r="DC61" i="13"/>
  <c r="BL43" i="13" a="1"/>
  <c r="BL43" i="13" s="1"/>
  <c r="BY43" i="13" a="1"/>
  <c r="BY43" i="13" s="1"/>
  <c r="CL43" i="13" a="1"/>
  <c r="CL43" i="13" s="1"/>
  <c r="CY43" i="13" a="1"/>
  <c r="CY43" i="13" s="1"/>
  <c r="CE63" i="13" a="1"/>
  <c r="CE63" i="13" s="1"/>
  <c r="CR63" i="13" a="1"/>
  <c r="CR63" i="13" s="1"/>
  <c r="BE63" i="13" a="1"/>
  <c r="BE63" i="13" s="1"/>
  <c r="BR63" i="13" a="1"/>
  <c r="BR63" i="13" s="1"/>
  <c r="BJ62" i="13" a="1"/>
  <c r="BJ62" i="13" s="1"/>
  <c r="BW62" i="13" a="1"/>
  <c r="BW62" i="13" s="1"/>
  <c r="CJ62" i="13" a="1"/>
  <c r="CJ62" i="13" s="1"/>
  <c r="CW62" i="13" a="1"/>
  <c r="CW62" i="13" s="1"/>
  <c r="AI63" i="13"/>
  <c r="CE44" i="13" a="1"/>
  <c r="CE44" i="13" s="1"/>
  <c r="CR44" i="13" a="1"/>
  <c r="CR44" i="13" s="1"/>
  <c r="BE44" i="13" a="1"/>
  <c r="BE44" i="13" s="1"/>
  <c r="BR44" i="13" a="1"/>
  <c r="BR44" i="13" s="1"/>
  <c r="BK63" i="13" a="1"/>
  <c r="BK63" i="13" s="1"/>
  <c r="BX63" i="13" a="1"/>
  <c r="BX63" i="13" s="1"/>
  <c r="CK63" i="13" a="1"/>
  <c r="CK63" i="13" s="1"/>
  <c r="CX63" i="13" a="1"/>
  <c r="CX63" i="13" s="1"/>
  <c r="BO63" i="13" a="1"/>
  <c r="BO63" i="13" s="1"/>
  <c r="CB63" i="13" a="1"/>
  <c r="CB63" i="13" s="1"/>
  <c r="CO63" i="13" a="1"/>
  <c r="CO63" i="13" s="1"/>
  <c r="DB63" i="13" a="1"/>
  <c r="DB63" i="13" s="1"/>
  <c r="CC61" i="13"/>
  <c r="BH43" i="13" a="1"/>
  <c r="BH43" i="13" s="1"/>
  <c r="BU43" i="13" a="1"/>
  <c r="BU43" i="13" s="1"/>
  <c r="CH43" i="13" a="1"/>
  <c r="CH43" i="13" s="1"/>
  <c r="CU43" i="13" a="1"/>
  <c r="CU43" i="13" s="1"/>
  <c r="CI44" i="13" a="1"/>
  <c r="CI44" i="13" s="1"/>
  <c r="CV44" i="13" a="1"/>
  <c r="CV44" i="13" s="1"/>
  <c r="BI44" i="13" a="1"/>
  <c r="BI44" i="13" s="1"/>
  <c r="BV44" i="13" a="1"/>
  <c r="BV44" i="13" s="1"/>
  <c r="BH63" i="13" a="1"/>
  <c r="BH63" i="13" s="1"/>
  <c r="BU63" i="13" a="1"/>
  <c r="BU63" i="13" s="1"/>
  <c r="CH63" i="13" a="1"/>
  <c r="CH63" i="13" s="1"/>
  <c r="CU63" i="13" a="1"/>
  <c r="CU63" i="13" s="1"/>
  <c r="BP61" i="13"/>
  <c r="CM44" i="13" a="1"/>
  <c r="CM44" i="13" s="1"/>
  <c r="CZ44" i="13" a="1"/>
  <c r="CZ44" i="13" s="1"/>
  <c r="BM44" i="13" a="1"/>
  <c r="BM44" i="13" s="1"/>
  <c r="BZ44" i="13" a="1"/>
  <c r="BZ44" i="13" s="1"/>
  <c r="BD44" i="13" a="1"/>
  <c r="BD44" i="13" s="1"/>
  <c r="BQ44" i="13" a="1"/>
  <c r="BQ44" i="13" s="1"/>
  <c r="CD44" i="13" a="1"/>
  <c r="CD44" i="13" s="1"/>
  <c r="CQ44" i="13" a="1"/>
  <c r="CQ44" i="13" s="1"/>
  <c r="BF63" i="13" a="1"/>
  <c r="BF63" i="13" s="1"/>
  <c r="BS63" i="13" a="1"/>
  <c r="BS63" i="13" s="1"/>
  <c r="CF63" i="13" a="1"/>
  <c r="CF63" i="13" s="1"/>
  <c r="CS63" i="13" a="1"/>
  <c r="CS63" i="13" s="1"/>
  <c r="BF44" i="13" a="1"/>
  <c r="BF44" i="13" s="1"/>
  <c r="BS44" i="13" a="1"/>
  <c r="BS44" i="13" s="1"/>
  <c r="CF44" i="13" a="1"/>
  <c r="CF44" i="13" s="1"/>
  <c r="CS44" i="13" a="1"/>
  <c r="CS44" i="13" s="1"/>
  <c r="BN44" i="13" a="1"/>
  <c r="BN44" i="13" s="1"/>
  <c r="CA44" i="13" a="1"/>
  <c r="CA44" i="13" s="1"/>
  <c r="CN44" i="13" a="1"/>
  <c r="CN44" i="13" s="1"/>
  <c r="DA44" i="13" a="1"/>
  <c r="DA44" i="13" s="1"/>
  <c r="BN63" i="13" a="1"/>
  <c r="BN63" i="13" s="1"/>
  <c r="CA63" i="13" a="1"/>
  <c r="CA63" i="13" s="1"/>
  <c r="CN63" i="13" a="1"/>
  <c r="CN63" i="13" s="1"/>
  <c r="DA63" i="13" a="1"/>
  <c r="DA63" i="13" s="1"/>
  <c r="BK44" i="13" a="1"/>
  <c r="BK44" i="13" s="1"/>
  <c r="BX44" i="13" a="1"/>
  <c r="BX44" i="13" s="1"/>
  <c r="CK44" i="13" a="1"/>
  <c r="CK44" i="13" s="1"/>
  <c r="CX44" i="13" a="1"/>
  <c r="CX44" i="13" s="1"/>
  <c r="BO44" i="13" a="1"/>
  <c r="BO44" i="13" s="1"/>
  <c r="CB44" i="13" a="1"/>
  <c r="CB44" i="13" s="1"/>
  <c r="CO44" i="13" a="1"/>
  <c r="CO44" i="13" s="1"/>
  <c r="DB44" i="13" a="1"/>
  <c r="DB44" i="13" s="1"/>
  <c r="BL62" i="13" a="1"/>
  <c r="BL62" i="13" s="1"/>
  <c r="BY62" i="13" a="1"/>
  <c r="BY62" i="13" s="1"/>
  <c r="CL62" i="13" a="1"/>
  <c r="CL62" i="13" s="1"/>
  <c r="CY62" i="13" a="1"/>
  <c r="CY62" i="13" s="1"/>
  <c r="BJ44" i="13" a="1"/>
  <c r="BJ44" i="13" s="1"/>
  <c r="BW44" i="13" a="1"/>
  <c r="BW44" i="13" s="1"/>
  <c r="CJ44" i="13" a="1"/>
  <c r="CJ44" i="13" s="1"/>
  <c r="CW44" i="13" a="1"/>
  <c r="CW44" i="13" s="1"/>
  <c r="CM63" i="13" a="1"/>
  <c r="CM63" i="13" s="1"/>
  <c r="CZ63" i="13" a="1"/>
  <c r="CZ63" i="13" s="1"/>
  <c r="BM63" i="13" a="1"/>
  <c r="BM63" i="13" s="1"/>
  <c r="BZ63" i="13" a="1"/>
  <c r="BZ63" i="13" s="1"/>
  <c r="BD62" i="13" a="1"/>
  <c r="BD62" i="13" s="1"/>
  <c r="BQ62" i="13" a="1"/>
  <c r="BQ62" i="13" s="1"/>
  <c r="CD62" i="13" a="1"/>
  <c r="CD62" i="13" s="1"/>
  <c r="CQ62" i="13" a="1"/>
  <c r="CQ62" i="13" s="1"/>
  <c r="I60" i="13"/>
  <c r="I168" i="13"/>
  <c r="F163" i="19" s="1"/>
  <c r="H168" i="13"/>
  <c r="E163" i="19" s="1"/>
  <c r="H60" i="13"/>
  <c r="H98" i="13"/>
  <c r="H79" i="13"/>
  <c r="I136" i="13"/>
  <c r="I41" i="13"/>
  <c r="H136" i="13"/>
  <c r="I79" i="13"/>
  <c r="I98" i="13"/>
  <c r="AD64" i="13"/>
  <c r="AJ64" i="13"/>
  <c r="H41" i="13"/>
  <c r="AM64" i="13"/>
  <c r="AF64" i="13"/>
  <c r="AL64" i="13"/>
  <c r="AK63" i="13"/>
  <c r="AH64" i="13"/>
  <c r="AG64" i="13"/>
  <c r="AE64" i="13"/>
  <c r="AC63" i="13"/>
  <c r="AN64" i="13"/>
  <c r="AL45" i="13"/>
  <c r="AI45" i="13"/>
  <c r="AD45" i="13"/>
  <c r="AM45" i="13"/>
  <c r="AG44" i="13"/>
  <c r="AJ45" i="13"/>
  <c r="AK44" i="13"/>
  <c r="AC45" i="13"/>
  <c r="AH45" i="13"/>
  <c r="AE45" i="13"/>
  <c r="AF45" i="13"/>
  <c r="AN45" i="13"/>
  <c r="AZ139" i="13" a="1"/>
  <c r="AZ139" i="13" s="1"/>
  <c r="BA139" i="13" a="1"/>
  <c r="BA139" i="13" s="1"/>
  <c r="BB139" i="13" a="1"/>
  <c r="BB139" i="13" s="1"/>
  <c r="BC139" i="13" a="1"/>
  <c r="BC139" i="13" s="1"/>
  <c r="K140" i="13"/>
  <c r="BB101" i="13" a="1"/>
  <c r="BB101" i="13" s="1"/>
  <c r="BC101" i="13" a="1"/>
  <c r="BC101" i="13" s="1"/>
  <c r="K102" i="13"/>
  <c r="BA101" i="13" a="1"/>
  <c r="BA101" i="13" s="1"/>
  <c r="AZ101" i="13" a="1"/>
  <c r="AZ101" i="13" s="1"/>
  <c r="BC82" i="13" a="1"/>
  <c r="BC82" i="13" s="1"/>
  <c r="AZ82" i="13" a="1"/>
  <c r="AZ82" i="13" s="1"/>
  <c r="BA82" i="13" a="1"/>
  <c r="BA82" i="13" s="1"/>
  <c r="BB82" i="13" a="1"/>
  <c r="BB82" i="13" s="1"/>
  <c r="K83" i="13"/>
  <c r="BA63" i="13" a="1"/>
  <c r="BA63" i="13" s="1"/>
  <c r="BB63" i="13" a="1"/>
  <c r="BB63" i="13" s="1"/>
  <c r="BC63" i="13" a="1"/>
  <c r="BC63" i="13" s="1"/>
  <c r="K64" i="13"/>
  <c r="AZ63" i="13" a="1"/>
  <c r="AZ63" i="13" s="1"/>
  <c r="AZ44" i="13" a="1"/>
  <c r="AZ44" i="13" s="1"/>
  <c r="K45" i="13"/>
  <c r="BC44" i="13" a="1"/>
  <c r="BC44" i="13" s="1"/>
  <c r="BB44" i="13" a="1"/>
  <c r="BB44" i="13" s="1"/>
  <c r="BA44" i="13" a="1"/>
  <c r="BA44" i="13" s="1"/>
  <c r="I93" i="10"/>
  <c r="H93" i="10"/>
  <c r="H55" i="10"/>
  <c r="I74" i="10"/>
  <c r="I55" i="10"/>
  <c r="H74" i="10"/>
  <c r="I36" i="10"/>
  <c r="H36" i="10"/>
  <c r="B116" i="13" l="1"/>
  <c r="B114" i="13"/>
  <c r="F37" i="19" s="1"/>
  <c r="I123" i="13"/>
  <c r="H123" i="13"/>
  <c r="BC124" i="13" a="1"/>
  <c r="BC124" i="13" s="1"/>
  <c r="BB124" i="13" a="1"/>
  <c r="BB124" i="13" s="1"/>
  <c r="BA124" i="13" a="1"/>
  <c r="BA124" i="13" s="1"/>
  <c r="AZ124" i="13" a="1"/>
  <c r="AZ124" i="13" s="1"/>
  <c r="K125" i="13"/>
  <c r="BP43" i="13"/>
  <c r="DC43" i="13"/>
  <c r="DC62" i="13"/>
  <c r="CP62" i="13"/>
  <c r="CP43" i="13"/>
  <c r="CC62" i="13"/>
  <c r="BP62" i="13"/>
  <c r="CC43" i="13"/>
  <c r="CO45" i="13" a="1"/>
  <c r="CO45" i="13" s="1"/>
  <c r="DB45" i="13" a="1"/>
  <c r="DB45" i="13" s="1"/>
  <c r="BO45" i="13" a="1"/>
  <c r="BO45" i="13" s="1"/>
  <c r="CB45" i="13" a="1"/>
  <c r="CB45" i="13" s="1"/>
  <c r="BN45" i="13" a="1"/>
  <c r="BN45" i="13" s="1"/>
  <c r="CA45" i="13" a="1"/>
  <c r="CA45" i="13" s="1"/>
  <c r="CN45" i="13" a="1"/>
  <c r="CN45" i="13" s="1"/>
  <c r="DA45" i="13" a="1"/>
  <c r="DA45" i="13" s="1"/>
  <c r="BH64" i="13" a="1"/>
  <c r="BH64" i="13" s="1"/>
  <c r="BU64" i="13" a="1"/>
  <c r="BU64" i="13" s="1"/>
  <c r="CH64" i="13" a="1"/>
  <c r="CH64" i="13" s="1"/>
  <c r="CU64" i="13" a="1"/>
  <c r="CU64" i="13" s="1"/>
  <c r="BE64" i="13" a="1"/>
  <c r="BE64" i="13" s="1"/>
  <c r="BR64" i="13" a="1"/>
  <c r="BR64" i="13" s="1"/>
  <c r="CE64" i="13" a="1"/>
  <c r="CE64" i="13" s="1"/>
  <c r="CR64" i="13" a="1"/>
  <c r="CR64" i="13" s="1"/>
  <c r="CG45" i="13" a="1"/>
  <c r="CG45" i="13" s="1"/>
  <c r="CT45" i="13" a="1"/>
  <c r="CT45" i="13" s="1"/>
  <c r="BG45" i="13" a="1"/>
  <c r="BG45" i="13" s="1"/>
  <c r="BT45" i="13" a="1"/>
  <c r="BT45" i="13" s="1"/>
  <c r="BE45" i="13" a="1"/>
  <c r="BE45" i="13" s="1"/>
  <c r="BR45" i="13" a="1"/>
  <c r="BR45" i="13" s="1"/>
  <c r="CE45" i="13" a="1"/>
  <c r="CE45" i="13" s="1"/>
  <c r="CR45" i="13" a="1"/>
  <c r="CR45" i="13" s="1"/>
  <c r="BI64" i="13" a="1"/>
  <c r="BI64" i="13" s="1"/>
  <c r="BV64" i="13" a="1"/>
  <c r="BV64" i="13" s="1"/>
  <c r="CI64" i="13" a="1"/>
  <c r="CI64" i="13" s="1"/>
  <c r="CV64" i="13" a="1"/>
  <c r="CV64" i="13" s="1"/>
  <c r="BF45" i="13" a="1"/>
  <c r="BF45" i="13" s="1"/>
  <c r="BS45" i="13" a="1"/>
  <c r="BS45" i="13" s="1"/>
  <c r="CF45" i="13" a="1"/>
  <c r="CF45" i="13" s="1"/>
  <c r="CS45" i="13" a="1"/>
  <c r="CS45" i="13" s="1"/>
  <c r="BJ45" i="13" a="1"/>
  <c r="BJ45" i="13" s="1"/>
  <c r="BW45" i="13" a="1"/>
  <c r="BW45" i="13" s="1"/>
  <c r="CJ45" i="13" a="1"/>
  <c r="CJ45" i="13" s="1"/>
  <c r="CW45" i="13" a="1"/>
  <c r="CW45" i="13" s="1"/>
  <c r="BL63" i="13" a="1"/>
  <c r="BL63" i="13" s="1"/>
  <c r="BY63" i="13" a="1"/>
  <c r="BY63" i="13" s="1"/>
  <c r="CL63" i="13" a="1"/>
  <c r="CL63" i="13" s="1"/>
  <c r="CY63" i="13" a="1"/>
  <c r="CY63" i="13" s="1"/>
  <c r="BI45" i="13" a="1"/>
  <c r="BI45" i="13" s="1"/>
  <c r="BV45" i="13" a="1"/>
  <c r="BV45" i="13" s="1"/>
  <c r="CI45" i="13" a="1"/>
  <c r="CI45" i="13" s="1"/>
  <c r="CV45" i="13" a="1"/>
  <c r="CV45" i="13" s="1"/>
  <c r="BM45" i="13" a="1"/>
  <c r="BM45" i="13" s="1"/>
  <c r="BZ45" i="13" a="1"/>
  <c r="BZ45" i="13" s="1"/>
  <c r="CM45" i="13" a="1"/>
  <c r="CM45" i="13" s="1"/>
  <c r="CZ45" i="13" a="1"/>
  <c r="CZ45" i="13" s="1"/>
  <c r="BM64" i="13" a="1"/>
  <c r="BM64" i="13" s="1"/>
  <c r="BZ64" i="13" a="1"/>
  <c r="BZ64" i="13" s="1"/>
  <c r="CM64" i="13" a="1"/>
  <c r="CM64" i="13" s="1"/>
  <c r="CZ64" i="13" a="1"/>
  <c r="CZ64" i="13" s="1"/>
  <c r="BD45" i="13" a="1"/>
  <c r="BD45" i="13" s="1"/>
  <c r="BQ45" i="13" a="1"/>
  <c r="BQ45" i="13" s="1"/>
  <c r="CD45" i="13" a="1"/>
  <c r="CD45" i="13" s="1"/>
  <c r="CQ45" i="13" a="1"/>
  <c r="CQ45" i="13" s="1"/>
  <c r="CG64" i="13" a="1"/>
  <c r="CG64" i="13" s="1"/>
  <c r="CT64" i="13" a="1"/>
  <c r="CT64" i="13" s="1"/>
  <c r="BG64" i="13" a="1"/>
  <c r="BG64" i="13" s="1"/>
  <c r="BT64" i="13" a="1"/>
  <c r="BT64" i="13" s="1"/>
  <c r="BL44" i="13" a="1"/>
  <c r="BL44" i="13" s="1"/>
  <c r="BY44" i="13" a="1"/>
  <c r="BY44" i="13" s="1"/>
  <c r="CL44" i="13" a="1"/>
  <c r="CL44" i="13" s="1"/>
  <c r="CY44" i="13" a="1"/>
  <c r="CY44" i="13" s="1"/>
  <c r="CO64" i="13" a="1"/>
  <c r="CO64" i="13" s="1"/>
  <c r="DB64" i="13" a="1"/>
  <c r="DB64" i="13" s="1"/>
  <c r="BO64" i="13" a="1"/>
  <c r="BO64" i="13" s="1"/>
  <c r="CB64" i="13" a="1"/>
  <c r="CB64" i="13" s="1"/>
  <c r="BN64" i="13" a="1"/>
  <c r="BN64" i="13" s="1"/>
  <c r="CA64" i="13" a="1"/>
  <c r="CA64" i="13" s="1"/>
  <c r="CN64" i="13" a="1"/>
  <c r="CN64" i="13" s="1"/>
  <c r="DA64" i="13" a="1"/>
  <c r="DA64" i="13" s="1"/>
  <c r="BJ63" i="13" a="1"/>
  <c r="BJ63" i="13" s="1"/>
  <c r="BW63" i="13" a="1"/>
  <c r="BW63" i="13" s="1"/>
  <c r="CJ63" i="13" a="1"/>
  <c r="CJ63" i="13" s="1"/>
  <c r="CW63" i="13" a="1"/>
  <c r="CW63" i="13" s="1"/>
  <c r="AI64" i="13"/>
  <c r="CK45" i="13" a="1"/>
  <c r="CK45" i="13" s="1"/>
  <c r="CX45" i="13" a="1"/>
  <c r="CX45" i="13" s="1"/>
  <c r="BK45" i="13" a="1"/>
  <c r="BK45" i="13" s="1"/>
  <c r="BX45" i="13" a="1"/>
  <c r="BX45" i="13" s="1"/>
  <c r="BD63" i="13" a="1"/>
  <c r="BD63" i="13" s="1"/>
  <c r="BQ63" i="13" a="1"/>
  <c r="BQ63" i="13" s="1"/>
  <c r="CD63" i="13" a="1"/>
  <c r="CD63" i="13" s="1"/>
  <c r="CQ63" i="13" a="1"/>
  <c r="CQ63" i="13" s="1"/>
  <c r="BH44" i="13" a="1"/>
  <c r="BH44" i="13" s="1"/>
  <c r="BU44" i="13" a="1"/>
  <c r="BU44" i="13" s="1"/>
  <c r="CH44" i="13" a="1"/>
  <c r="CH44" i="13" s="1"/>
  <c r="CU44" i="13" a="1"/>
  <c r="CU44" i="13" s="1"/>
  <c r="BF64" i="13" a="1"/>
  <c r="BF64" i="13" s="1"/>
  <c r="BS64" i="13" a="1"/>
  <c r="BS64" i="13" s="1"/>
  <c r="CF64" i="13" a="1"/>
  <c r="CF64" i="13" s="1"/>
  <c r="CS64" i="13" a="1"/>
  <c r="CS64" i="13" s="1"/>
  <c r="CK64" i="13" a="1"/>
  <c r="CK64" i="13" s="1"/>
  <c r="CX64" i="13" a="1"/>
  <c r="CX64" i="13" s="1"/>
  <c r="BK64" i="13" a="1"/>
  <c r="BK64" i="13" s="1"/>
  <c r="BX64" i="13" a="1"/>
  <c r="BX64" i="13" s="1"/>
  <c r="I169" i="13"/>
  <c r="F164" i="19" s="1"/>
  <c r="H169" i="13"/>
  <c r="E164" i="19" s="1"/>
  <c r="H80" i="13"/>
  <c r="I80" i="13"/>
  <c r="I42" i="13"/>
  <c r="H99" i="13"/>
  <c r="I99" i="13"/>
  <c r="H137" i="13"/>
  <c r="I137" i="13"/>
  <c r="H61" i="13"/>
  <c r="I61" i="13"/>
  <c r="AN65" i="13"/>
  <c r="AM65" i="13"/>
  <c r="AE65" i="13"/>
  <c r="AH65" i="13"/>
  <c r="AK64" i="13"/>
  <c r="AJ65" i="13"/>
  <c r="H42" i="13"/>
  <c r="AL65" i="13"/>
  <c r="AF65" i="13"/>
  <c r="AD65" i="13"/>
  <c r="AC64" i="13"/>
  <c r="AG65" i="13"/>
  <c r="AC46" i="13"/>
  <c r="AN46" i="13"/>
  <c r="AJ46" i="13"/>
  <c r="AI46" i="13"/>
  <c r="AH46" i="13"/>
  <c r="AD46" i="13"/>
  <c r="AE46" i="13"/>
  <c r="AK45" i="13"/>
  <c r="AM46" i="13"/>
  <c r="AL46" i="13"/>
  <c r="AG45" i="13"/>
  <c r="AF46" i="13"/>
  <c r="BB140" i="13" a="1"/>
  <c r="BB140" i="13" s="1"/>
  <c r="BC140" i="13" a="1"/>
  <c r="BC140" i="13" s="1"/>
  <c r="AZ140" i="13" a="1"/>
  <c r="AZ140" i="13" s="1"/>
  <c r="K141" i="13"/>
  <c r="BA140" i="13" a="1"/>
  <c r="BA140" i="13" s="1"/>
  <c r="AZ102" i="13" a="1"/>
  <c r="AZ102" i="13" s="1"/>
  <c r="BC102" i="13" a="1"/>
  <c r="BC102" i="13" s="1"/>
  <c r="BA102" i="13" a="1"/>
  <c r="BA102" i="13" s="1"/>
  <c r="K103" i="13"/>
  <c r="BB102" i="13" a="1"/>
  <c r="BB102" i="13" s="1"/>
  <c r="AZ83" i="13" a="1"/>
  <c r="AZ83" i="13" s="1"/>
  <c r="BA83" i="13" a="1"/>
  <c r="BA83" i="13" s="1"/>
  <c r="BB83" i="13" a="1"/>
  <c r="BB83" i="13" s="1"/>
  <c r="BC83" i="13" a="1"/>
  <c r="BC83" i="13" s="1"/>
  <c r="K84" i="13"/>
  <c r="AZ64" i="13" a="1"/>
  <c r="AZ64" i="13" s="1"/>
  <c r="BA64" i="13" a="1"/>
  <c r="BA64" i="13" s="1"/>
  <c r="K65" i="13"/>
  <c r="BB64" i="13" a="1"/>
  <c r="BB64" i="13" s="1"/>
  <c r="BC64" i="13" a="1"/>
  <c r="BC64" i="13" s="1"/>
  <c r="K46" i="13"/>
  <c r="BA45" i="13" a="1"/>
  <c r="BA45" i="13" s="1"/>
  <c r="AZ45" i="13" a="1"/>
  <c r="AZ45" i="13" s="1"/>
  <c r="BC45" i="13" a="1"/>
  <c r="BC45" i="13" s="1"/>
  <c r="BB45" i="13" a="1"/>
  <c r="BB45" i="13" s="1"/>
  <c r="H94" i="10"/>
  <c r="I75" i="10"/>
  <c r="H75" i="10"/>
  <c r="I94" i="10"/>
  <c r="I56" i="10"/>
  <c r="H56" i="10"/>
  <c r="I37" i="10"/>
  <c r="H37" i="10"/>
  <c r="H124" i="13" l="1"/>
  <c r="I124" i="13"/>
  <c r="BB125" i="13" a="1"/>
  <c r="BB125" i="13" s="1"/>
  <c r="BA125" i="13" a="1"/>
  <c r="BA125" i="13" s="1"/>
  <c r="K126" i="13"/>
  <c r="AZ125" i="13" a="1"/>
  <c r="AZ125" i="13" s="1"/>
  <c r="BC125" i="13" a="1"/>
  <c r="BC125" i="13" s="1"/>
  <c r="DC44" i="13"/>
  <c r="BP44" i="13"/>
  <c r="CC63" i="13"/>
  <c r="CC44" i="13"/>
  <c r="BP63" i="13"/>
  <c r="CP44" i="13"/>
  <c r="BF46" i="13" a="1"/>
  <c r="BF46" i="13" s="1"/>
  <c r="BS46" i="13" a="1"/>
  <c r="BS46" i="13" s="1"/>
  <c r="CF46" i="13" a="1"/>
  <c r="CF46" i="13" s="1"/>
  <c r="CS46" i="13" a="1"/>
  <c r="CS46" i="13" s="1"/>
  <c r="BD64" i="13" a="1"/>
  <c r="BD64" i="13" s="1"/>
  <c r="BQ64" i="13" a="1"/>
  <c r="BQ64" i="13" s="1"/>
  <c r="CD64" i="13" a="1"/>
  <c r="CD64" i="13" s="1"/>
  <c r="CQ64" i="13" a="1"/>
  <c r="CQ64" i="13" s="1"/>
  <c r="BF65" i="13" a="1"/>
  <c r="BF65" i="13" s="1"/>
  <c r="BS65" i="13" a="1"/>
  <c r="BS65" i="13" s="1"/>
  <c r="CF65" i="13" a="1"/>
  <c r="CF65" i="13" s="1"/>
  <c r="CS65" i="13" a="1"/>
  <c r="CS65" i="13" s="1"/>
  <c r="CP63" i="13"/>
  <c r="CE46" i="13" a="1"/>
  <c r="CE46" i="13" s="1"/>
  <c r="CR46" i="13" a="1"/>
  <c r="CR46" i="13" s="1"/>
  <c r="BE46" i="13" a="1"/>
  <c r="BE46" i="13" s="1"/>
  <c r="BR46" i="13" a="1"/>
  <c r="BR46" i="13" s="1"/>
  <c r="BE65" i="13" a="1"/>
  <c r="BE65" i="13" s="1"/>
  <c r="BR65" i="13" a="1"/>
  <c r="BR65" i="13" s="1"/>
  <c r="CE65" i="13" a="1"/>
  <c r="CE65" i="13" s="1"/>
  <c r="CR65" i="13" a="1"/>
  <c r="CR65" i="13" s="1"/>
  <c r="CI46" i="13" a="1"/>
  <c r="CI46" i="13" s="1"/>
  <c r="CV46" i="13" a="1"/>
  <c r="CV46" i="13" s="1"/>
  <c r="BI46" i="13" a="1"/>
  <c r="BI46" i="13" s="1"/>
  <c r="BV46" i="13" a="1"/>
  <c r="BV46" i="13" s="1"/>
  <c r="BG65" i="13" a="1"/>
  <c r="BG65" i="13" s="1"/>
  <c r="BT65" i="13" a="1"/>
  <c r="BT65" i="13" s="1"/>
  <c r="CG65" i="13" a="1"/>
  <c r="CG65" i="13" s="1"/>
  <c r="CT65" i="13" a="1"/>
  <c r="CT65" i="13" s="1"/>
  <c r="BN65" i="13" a="1"/>
  <c r="BN65" i="13" s="1"/>
  <c r="CA65" i="13" a="1"/>
  <c r="CA65" i="13" s="1"/>
  <c r="CN65" i="13" a="1"/>
  <c r="CN65" i="13" s="1"/>
  <c r="DA65" i="13" a="1"/>
  <c r="DA65" i="13" s="1"/>
  <c r="BG46" i="13" a="1"/>
  <c r="BG46" i="13" s="1"/>
  <c r="BT46" i="13" a="1"/>
  <c r="BT46" i="13" s="1"/>
  <c r="CG46" i="13" a="1"/>
  <c r="CG46" i="13" s="1"/>
  <c r="CT46" i="13" a="1"/>
  <c r="CT46" i="13" s="1"/>
  <c r="BJ46" i="13" a="1"/>
  <c r="BJ46" i="13" s="1"/>
  <c r="BW46" i="13" a="1"/>
  <c r="BW46" i="13" s="1"/>
  <c r="CJ46" i="13" a="1"/>
  <c r="CJ46" i="13" s="1"/>
  <c r="CW46" i="13" a="1"/>
  <c r="CW46" i="13" s="1"/>
  <c r="BM65" i="13" a="1"/>
  <c r="BM65" i="13" s="1"/>
  <c r="BZ65" i="13" a="1"/>
  <c r="BZ65" i="13" s="1"/>
  <c r="CM65" i="13" a="1"/>
  <c r="CM65" i="13" s="1"/>
  <c r="CZ65" i="13" a="1"/>
  <c r="CZ65" i="13" s="1"/>
  <c r="BO65" i="13" a="1"/>
  <c r="BO65" i="13" s="1"/>
  <c r="CB65" i="13" a="1"/>
  <c r="CB65" i="13" s="1"/>
  <c r="CO65" i="13" a="1"/>
  <c r="CO65" i="13" s="1"/>
  <c r="DB65" i="13" a="1"/>
  <c r="DB65" i="13" s="1"/>
  <c r="BH45" i="13" a="1"/>
  <c r="BH45" i="13" s="1"/>
  <c r="BU45" i="13" a="1"/>
  <c r="BU45" i="13" s="1"/>
  <c r="CH45" i="13" a="1"/>
  <c r="CH45" i="13" s="1"/>
  <c r="CU45" i="13" a="1"/>
  <c r="CU45" i="13" s="1"/>
  <c r="BK46" i="13" a="1"/>
  <c r="BK46" i="13" s="1"/>
  <c r="BX46" i="13" a="1"/>
  <c r="BX46" i="13" s="1"/>
  <c r="CK46" i="13" a="1"/>
  <c r="CK46" i="13" s="1"/>
  <c r="CX46" i="13" a="1"/>
  <c r="CX46" i="13" s="1"/>
  <c r="CM46" i="13" a="1"/>
  <c r="CM46" i="13" s="1"/>
  <c r="CZ46" i="13" a="1"/>
  <c r="CZ46" i="13" s="1"/>
  <c r="BM46" i="13" a="1"/>
  <c r="BM46" i="13" s="1"/>
  <c r="BZ46" i="13" a="1"/>
  <c r="BZ46" i="13" s="1"/>
  <c r="BO46" i="13" a="1"/>
  <c r="BO46" i="13" s="1"/>
  <c r="CB46" i="13" a="1"/>
  <c r="CB46" i="13" s="1"/>
  <c r="CO46" i="13" a="1"/>
  <c r="CO46" i="13" s="1"/>
  <c r="DB46" i="13" a="1"/>
  <c r="DB46" i="13" s="1"/>
  <c r="BK65" i="13" a="1"/>
  <c r="BK65" i="13" s="1"/>
  <c r="BX65" i="13" a="1"/>
  <c r="BX65" i="13" s="1"/>
  <c r="CK65" i="13" a="1"/>
  <c r="CK65" i="13" s="1"/>
  <c r="CX65" i="13" a="1"/>
  <c r="CX65" i="13" s="1"/>
  <c r="BN46" i="13" a="1"/>
  <c r="BN46" i="13" s="1"/>
  <c r="CA46" i="13" a="1"/>
  <c r="CA46" i="13" s="1"/>
  <c r="CN46" i="13" a="1"/>
  <c r="CN46" i="13" s="1"/>
  <c r="DA46" i="13" a="1"/>
  <c r="DA46" i="13" s="1"/>
  <c r="BD46" i="13" a="1"/>
  <c r="BD46" i="13" s="1"/>
  <c r="BQ46" i="13" a="1"/>
  <c r="BQ46" i="13" s="1"/>
  <c r="CD46" i="13" a="1"/>
  <c r="CD46" i="13" s="1"/>
  <c r="CQ46" i="13" a="1"/>
  <c r="CQ46" i="13" s="1"/>
  <c r="BL64" i="13" a="1"/>
  <c r="BL64" i="13" s="1"/>
  <c r="BY64" i="13" a="1"/>
  <c r="BY64" i="13" s="1"/>
  <c r="CL64" i="13" a="1"/>
  <c r="CL64" i="13" s="1"/>
  <c r="CY64" i="13" a="1"/>
  <c r="CY64" i="13" s="1"/>
  <c r="BL45" i="13" a="1"/>
  <c r="BL45" i="13" s="1"/>
  <c r="BY45" i="13" a="1"/>
  <c r="BY45" i="13" s="1"/>
  <c r="CL45" i="13" a="1"/>
  <c r="CL45" i="13" s="1"/>
  <c r="CP45" i="13" s="1"/>
  <c r="CY45" i="13" a="1"/>
  <c r="CY45" i="13" s="1"/>
  <c r="BH65" i="13" a="1"/>
  <c r="BH65" i="13" s="1"/>
  <c r="CH65" i="13" a="1"/>
  <c r="CH65" i="13" s="1"/>
  <c r="BU65" i="13" a="1"/>
  <c r="BU65" i="13" s="1"/>
  <c r="CU65" i="13" a="1"/>
  <c r="CU65" i="13" s="1"/>
  <c r="BI65" i="13" a="1"/>
  <c r="BI65" i="13" s="1"/>
  <c r="BV65" i="13" a="1"/>
  <c r="BV65" i="13" s="1"/>
  <c r="CI65" i="13" a="1"/>
  <c r="CI65" i="13" s="1"/>
  <c r="CV65" i="13" a="1"/>
  <c r="CV65" i="13" s="1"/>
  <c r="DC63" i="13"/>
  <c r="BJ64" i="13" a="1"/>
  <c r="BJ64" i="13" s="1"/>
  <c r="BW64" i="13" a="1"/>
  <c r="BW64" i="13" s="1"/>
  <c r="CJ64" i="13" a="1"/>
  <c r="CJ64" i="13" s="1"/>
  <c r="CW64" i="13" a="1"/>
  <c r="CW64" i="13" s="1"/>
  <c r="AI65" i="13"/>
  <c r="I62" i="13"/>
  <c r="H62" i="13"/>
  <c r="I76" i="10"/>
  <c r="I170" i="13"/>
  <c r="F165" i="19" s="1"/>
  <c r="H170" i="13"/>
  <c r="E165" i="19" s="1"/>
  <c r="H100" i="13"/>
  <c r="H43" i="13"/>
  <c r="H138" i="13"/>
  <c r="I138" i="13"/>
  <c r="I100" i="13"/>
  <c r="I43" i="13"/>
  <c r="I81" i="13"/>
  <c r="H81" i="13"/>
  <c r="AL66" i="13"/>
  <c r="AH66" i="13"/>
  <c r="AK65" i="13"/>
  <c r="AM66" i="13"/>
  <c r="AF66" i="13"/>
  <c r="AD66" i="13"/>
  <c r="AG66" i="13"/>
  <c r="AC65" i="13"/>
  <c r="AJ66" i="13"/>
  <c r="AE66" i="13"/>
  <c r="AN66" i="13"/>
  <c r="AL47" i="13"/>
  <c r="AE47" i="13"/>
  <c r="AK46" i="13"/>
  <c r="AN47" i="13"/>
  <c r="AG46" i="13"/>
  <c r="AH47" i="13"/>
  <c r="AJ47" i="13"/>
  <c r="AF47" i="13"/>
  <c r="AM47" i="13"/>
  <c r="AD47" i="13"/>
  <c r="AI47" i="13"/>
  <c r="AC47" i="13"/>
  <c r="AZ141" i="13" a="1"/>
  <c r="AZ141" i="13" s="1"/>
  <c r="BA141" i="13" a="1"/>
  <c r="BA141" i="13" s="1"/>
  <c r="BB141" i="13" a="1"/>
  <c r="BB141" i="13" s="1"/>
  <c r="K142" i="13"/>
  <c r="BC141" i="13" a="1"/>
  <c r="BC141" i="13" s="1"/>
  <c r="AZ103" i="13" a="1"/>
  <c r="AZ103" i="13" s="1"/>
  <c r="BA103" i="13" a="1"/>
  <c r="BA103" i="13" s="1"/>
  <c r="K104" i="13"/>
  <c r="BB103" i="13" a="1"/>
  <c r="BB103" i="13" s="1"/>
  <c r="BC103" i="13" a="1"/>
  <c r="BC103" i="13" s="1"/>
  <c r="K85" i="13"/>
  <c r="AZ84" i="13" a="1"/>
  <c r="AZ84" i="13" s="1"/>
  <c r="BA84" i="13" a="1"/>
  <c r="BA84" i="13" s="1"/>
  <c r="BB84" i="13" a="1"/>
  <c r="BB84" i="13" s="1"/>
  <c r="BC84" i="13" a="1"/>
  <c r="BC84" i="13" s="1"/>
  <c r="BA65" i="13" a="1"/>
  <c r="BA65" i="13" s="1"/>
  <c r="BB65" i="13" a="1"/>
  <c r="BB65" i="13" s="1"/>
  <c r="BC65" i="13" a="1"/>
  <c r="BC65" i="13" s="1"/>
  <c r="AZ65" i="13" a="1"/>
  <c r="AZ65" i="13" s="1"/>
  <c r="K66" i="13"/>
  <c r="K47" i="13"/>
  <c r="AZ46" i="13" a="1"/>
  <c r="AZ46" i="13" s="1"/>
  <c r="BA46" i="13" a="1"/>
  <c r="BA46" i="13" s="1"/>
  <c r="BB46" i="13" a="1"/>
  <c r="BB46" i="13" s="1"/>
  <c r="BC46" i="13" a="1"/>
  <c r="BC46" i="13" s="1"/>
  <c r="H95" i="10"/>
  <c r="I95" i="10"/>
  <c r="H76" i="10"/>
  <c r="I57" i="10"/>
  <c r="H57" i="10"/>
  <c r="I38" i="10"/>
  <c r="H38" i="10"/>
  <c r="I125" i="13" l="1"/>
  <c r="H125" i="13"/>
  <c r="BB126" i="13" a="1"/>
  <c r="BB126" i="13" s="1"/>
  <c r="BA126" i="13" a="1"/>
  <c r="BA126" i="13" s="1"/>
  <c r="K127" i="13"/>
  <c r="AZ126" i="13" a="1"/>
  <c r="AZ126" i="13" s="1"/>
  <c r="BC126" i="13" a="1"/>
  <c r="BC126" i="13" s="1"/>
  <c r="BP45" i="13"/>
  <c r="CC45" i="13"/>
  <c r="DC45" i="13"/>
  <c r="BD47" i="13" a="1"/>
  <c r="BD47" i="13" s="1"/>
  <c r="BQ47" i="13" a="1"/>
  <c r="BQ47" i="13" s="1"/>
  <c r="CD47" i="13" a="1"/>
  <c r="CD47" i="13" s="1"/>
  <c r="CQ47" i="13" a="1"/>
  <c r="CQ47" i="13" s="1"/>
  <c r="BO47" i="13" a="1"/>
  <c r="BO47" i="13" s="1"/>
  <c r="CB47" i="13" a="1"/>
  <c r="CB47" i="13" s="1"/>
  <c r="CO47" i="13" a="1"/>
  <c r="CO47" i="13" s="1"/>
  <c r="DB47" i="13" a="1"/>
  <c r="DB47" i="13" s="1"/>
  <c r="CH66" i="13" a="1"/>
  <c r="CH66" i="13" s="1"/>
  <c r="CU66" i="13" a="1"/>
  <c r="CU66" i="13" s="1"/>
  <c r="BH66" i="13" a="1"/>
  <c r="BH66" i="13" s="1"/>
  <c r="BU66" i="13" a="1"/>
  <c r="BU66" i="13" s="1"/>
  <c r="DC64" i="13"/>
  <c r="BJ47" i="13" a="1"/>
  <c r="BJ47" i="13" s="1"/>
  <c r="BW47" i="13" a="1"/>
  <c r="BW47" i="13" s="1"/>
  <c r="CJ47" i="13" a="1"/>
  <c r="CJ47" i="13" s="1"/>
  <c r="CW47" i="13" a="1"/>
  <c r="CW47" i="13" s="1"/>
  <c r="BL46" i="13" a="1"/>
  <c r="BL46" i="13" s="1"/>
  <c r="BY46" i="13" a="1"/>
  <c r="BY46" i="13" s="1"/>
  <c r="CL46" i="13" a="1"/>
  <c r="CL46" i="13" s="1"/>
  <c r="CY46" i="13" a="1"/>
  <c r="CY46" i="13" s="1"/>
  <c r="CP64" i="13"/>
  <c r="BE47" i="13" a="1"/>
  <c r="BE47" i="13" s="1"/>
  <c r="BR47" i="13" a="1"/>
  <c r="BR47" i="13" s="1"/>
  <c r="CE47" i="13" a="1"/>
  <c r="CE47" i="13" s="1"/>
  <c r="CR47" i="13" a="1"/>
  <c r="CR47" i="13" s="1"/>
  <c r="BF47" i="13" a="1"/>
  <c r="BF47" i="13" s="1"/>
  <c r="BS47" i="13" a="1"/>
  <c r="BS47" i="13" s="1"/>
  <c r="CF47" i="13" a="1"/>
  <c r="CF47" i="13" s="1"/>
  <c r="CS47" i="13" a="1"/>
  <c r="CS47" i="13" s="1"/>
  <c r="BE66" i="13" a="1"/>
  <c r="BE66" i="13" s="1"/>
  <c r="BR66" i="13" a="1"/>
  <c r="BR66" i="13" s="1"/>
  <c r="CE66" i="13" a="1"/>
  <c r="CE66" i="13" s="1"/>
  <c r="CR66" i="13" a="1"/>
  <c r="CR66" i="13" s="1"/>
  <c r="BJ65" i="13" a="1"/>
  <c r="BJ65" i="13" s="1"/>
  <c r="BW65" i="13" a="1"/>
  <c r="BW65" i="13" s="1"/>
  <c r="CJ65" i="13" a="1"/>
  <c r="CJ65" i="13" s="1"/>
  <c r="CW65" i="13" a="1"/>
  <c r="CW65" i="13" s="1"/>
  <c r="AI66" i="13"/>
  <c r="CC64" i="13"/>
  <c r="BN47" i="13" a="1"/>
  <c r="BN47" i="13" s="1"/>
  <c r="CA47" i="13" a="1"/>
  <c r="CA47" i="13" s="1"/>
  <c r="CN47" i="13" a="1"/>
  <c r="CN47" i="13" s="1"/>
  <c r="DA47" i="13" a="1"/>
  <c r="DA47" i="13" s="1"/>
  <c r="BM47" i="13" a="1"/>
  <c r="BM47" i="13" s="1"/>
  <c r="BZ47" i="13" a="1"/>
  <c r="BZ47" i="13" s="1"/>
  <c r="CM47" i="13" a="1"/>
  <c r="CM47" i="13" s="1"/>
  <c r="CZ47" i="13" a="1"/>
  <c r="CZ47" i="13" s="1"/>
  <c r="BG66" i="13" a="1"/>
  <c r="BG66" i="13" s="1"/>
  <c r="BT66" i="13" a="1"/>
  <c r="BT66" i="13" s="1"/>
  <c r="CG66" i="13" a="1"/>
  <c r="CG66" i="13" s="1"/>
  <c r="CT66" i="13" a="1"/>
  <c r="CT66" i="13" s="1"/>
  <c r="BP64" i="13"/>
  <c r="CG47" i="13" a="1"/>
  <c r="CG47" i="13" s="1"/>
  <c r="BG47" i="13" a="1"/>
  <c r="BG47" i="13" s="1"/>
  <c r="CT47" i="13" a="1"/>
  <c r="CT47" i="13" s="1"/>
  <c r="BT47" i="13" a="1"/>
  <c r="BT47" i="13" s="1"/>
  <c r="BO66" i="13" a="1"/>
  <c r="BO66" i="13" s="1"/>
  <c r="CB66" i="13" a="1"/>
  <c r="CB66" i="13" s="1"/>
  <c r="CO66" i="13" a="1"/>
  <c r="CO66" i="13" s="1"/>
  <c r="DB66" i="13" a="1"/>
  <c r="DB66" i="13" s="1"/>
  <c r="BN66" i="13" a="1"/>
  <c r="BN66" i="13" s="1"/>
  <c r="CA66" i="13" a="1"/>
  <c r="CA66" i="13" s="1"/>
  <c r="CN66" i="13" a="1"/>
  <c r="CN66" i="13" s="1"/>
  <c r="DA66" i="13" a="1"/>
  <c r="DA66" i="13" s="1"/>
  <c r="CK47" i="13" a="1"/>
  <c r="CK47" i="13" s="1"/>
  <c r="BK47" i="13" a="1"/>
  <c r="BK47" i="13" s="1"/>
  <c r="BX47" i="13" a="1"/>
  <c r="BX47" i="13" s="1"/>
  <c r="CX47" i="13" a="1"/>
  <c r="CX47" i="13" s="1"/>
  <c r="BF66" i="13" a="1"/>
  <c r="BF66" i="13" s="1"/>
  <c r="BS66" i="13" a="1"/>
  <c r="BS66" i="13" s="1"/>
  <c r="CF66" i="13" a="1"/>
  <c r="CF66" i="13" s="1"/>
  <c r="CS66" i="13" a="1"/>
  <c r="CS66" i="13" s="1"/>
  <c r="BL65" i="13" a="1"/>
  <c r="BL65" i="13" s="1"/>
  <c r="CL65" i="13" a="1"/>
  <c r="CL65" i="13" s="1"/>
  <c r="CY65" i="13" a="1"/>
  <c r="CY65" i="13" s="1"/>
  <c r="BY65" i="13" a="1"/>
  <c r="BY65" i="13" s="1"/>
  <c r="BI47" i="13" a="1"/>
  <c r="BI47" i="13" s="1"/>
  <c r="BV47" i="13" a="1"/>
  <c r="BV47" i="13" s="1"/>
  <c r="CI47" i="13" a="1"/>
  <c r="CI47" i="13" s="1"/>
  <c r="CV47" i="13" a="1"/>
  <c r="CV47" i="13" s="1"/>
  <c r="BK66" i="13" a="1"/>
  <c r="BK66" i="13" s="1"/>
  <c r="BX66" i="13" a="1"/>
  <c r="BX66" i="13" s="1"/>
  <c r="CK66" i="13" a="1"/>
  <c r="CK66" i="13" s="1"/>
  <c r="CX66" i="13" a="1"/>
  <c r="CX66" i="13" s="1"/>
  <c r="BI66" i="13" a="1"/>
  <c r="BI66" i="13" s="1"/>
  <c r="BV66" i="13" a="1"/>
  <c r="BV66" i="13" s="1"/>
  <c r="CI66" i="13" a="1"/>
  <c r="CI66" i="13" s="1"/>
  <c r="CV66" i="13" a="1"/>
  <c r="CV66" i="13" s="1"/>
  <c r="BH46" i="13" a="1"/>
  <c r="BH46" i="13" s="1"/>
  <c r="BP46" i="13" s="1"/>
  <c r="BU46" i="13" a="1"/>
  <c r="BU46" i="13" s="1"/>
  <c r="CH46" i="13" a="1"/>
  <c r="CH46" i="13" s="1"/>
  <c r="CU46" i="13" a="1"/>
  <c r="CU46" i="13" s="1"/>
  <c r="BD65" i="13" a="1"/>
  <c r="BD65" i="13" s="1"/>
  <c r="BQ65" i="13" a="1"/>
  <c r="BQ65" i="13" s="1"/>
  <c r="CD65" i="13" a="1"/>
  <c r="CD65" i="13" s="1"/>
  <c r="CQ65" i="13" a="1"/>
  <c r="CQ65" i="13" s="1"/>
  <c r="BM66" i="13" a="1"/>
  <c r="BM66" i="13" s="1"/>
  <c r="BZ66" i="13" a="1"/>
  <c r="BZ66" i="13" s="1"/>
  <c r="CM66" i="13" a="1"/>
  <c r="CM66" i="13" s="1"/>
  <c r="CZ66" i="13" a="1"/>
  <c r="CZ66" i="13" s="1"/>
  <c r="I63" i="13"/>
  <c r="H63" i="13"/>
  <c r="I77" i="10"/>
  <c r="I171" i="13"/>
  <c r="H171" i="13"/>
  <c r="E166" i="19" s="1"/>
  <c r="H82" i="13"/>
  <c r="H139" i="13"/>
  <c r="H44" i="13"/>
  <c r="I82" i="13"/>
  <c r="I139" i="13"/>
  <c r="H101" i="13"/>
  <c r="I44" i="13"/>
  <c r="I101" i="13"/>
  <c r="AM67" i="13"/>
  <c r="AJ67" i="13"/>
  <c r="AG67" i="13"/>
  <c r="AF67" i="13"/>
  <c r="AK66" i="13"/>
  <c r="AH67" i="13"/>
  <c r="AE67" i="13"/>
  <c r="AC66" i="13"/>
  <c r="AL67" i="13"/>
  <c r="AD67" i="13"/>
  <c r="AN67" i="13"/>
  <c r="AI48" i="13"/>
  <c r="AJ48" i="13"/>
  <c r="AF48" i="13"/>
  <c r="AE48" i="13"/>
  <c r="AC48" i="13"/>
  <c r="AG47" i="13"/>
  <c r="AM48" i="13"/>
  <c r="AD48" i="13"/>
  <c r="AH48" i="13"/>
  <c r="AK47" i="13"/>
  <c r="AL48" i="13"/>
  <c r="AN48" i="13"/>
  <c r="K143" i="13"/>
  <c r="BB142" i="13" a="1"/>
  <c r="BB142" i="13" s="1"/>
  <c r="AZ142" i="13" a="1"/>
  <c r="AZ142" i="13" s="1"/>
  <c r="BC142" i="13" a="1"/>
  <c r="BC142" i="13" s="1"/>
  <c r="BA142" i="13" a="1"/>
  <c r="BA142" i="13" s="1"/>
  <c r="K105" i="13"/>
  <c r="BB104" i="13" a="1"/>
  <c r="BB104" i="13" s="1"/>
  <c r="BC104" i="13" a="1"/>
  <c r="BC104" i="13" s="1"/>
  <c r="BA104" i="13" a="1"/>
  <c r="BA104" i="13" s="1"/>
  <c r="AZ104" i="13" a="1"/>
  <c r="AZ104" i="13" s="1"/>
  <c r="K86" i="13"/>
  <c r="AZ85" i="13" a="1"/>
  <c r="AZ85" i="13" s="1"/>
  <c r="BA85" i="13" a="1"/>
  <c r="BA85" i="13" s="1"/>
  <c r="BB85" i="13" a="1"/>
  <c r="BB85" i="13" s="1"/>
  <c r="BC85" i="13" a="1"/>
  <c r="BC85" i="13" s="1"/>
  <c r="K67" i="13"/>
  <c r="AZ66" i="13" a="1"/>
  <c r="AZ66" i="13" s="1"/>
  <c r="BA66" i="13" a="1"/>
  <c r="BA66" i="13" s="1"/>
  <c r="BB66" i="13" a="1"/>
  <c r="BB66" i="13" s="1"/>
  <c r="BC66" i="13" a="1"/>
  <c r="BC66" i="13" s="1"/>
  <c r="K48" i="13"/>
  <c r="AZ47" i="13" a="1"/>
  <c r="AZ47" i="13" s="1"/>
  <c r="BA47" i="13" a="1"/>
  <c r="BA47" i="13" s="1"/>
  <c r="BC47" i="13" a="1"/>
  <c r="BC47" i="13" s="1"/>
  <c r="BB47" i="13" a="1"/>
  <c r="BB47" i="13" s="1"/>
  <c r="H96" i="10"/>
  <c r="I96" i="10"/>
  <c r="H77" i="10"/>
  <c r="H58" i="10"/>
  <c r="I58" i="10"/>
  <c r="H39" i="10"/>
  <c r="I39" i="10"/>
  <c r="CC46" i="13" l="1"/>
  <c r="H126" i="13"/>
  <c r="BB127" i="13" a="1"/>
  <c r="BB127" i="13" s="1"/>
  <c r="BA127" i="13" a="1"/>
  <c r="BA127" i="13" s="1"/>
  <c r="K128" i="13"/>
  <c r="AZ127" i="13" a="1"/>
  <c r="AZ127" i="13" s="1"/>
  <c r="BC127" i="13" a="1"/>
  <c r="BC127" i="13" s="1"/>
  <c r="I126" i="13"/>
  <c r="CP46" i="13"/>
  <c r="DC46" i="13"/>
  <c r="CC65" i="13"/>
  <c r="CP65" i="13"/>
  <c r="BL47" i="13" a="1"/>
  <c r="BL47" i="13" s="1"/>
  <c r="BY47" i="13" a="1"/>
  <c r="BY47" i="13" s="1"/>
  <c r="CL47" i="13" a="1"/>
  <c r="CL47" i="13" s="1"/>
  <c r="CY47" i="13" a="1"/>
  <c r="CY47" i="13" s="1"/>
  <c r="BX48" i="13" a="1"/>
  <c r="BX48" i="13" s="1"/>
  <c r="CK48" i="13" a="1"/>
  <c r="CK48" i="13" s="1"/>
  <c r="CX48" i="13" a="1"/>
  <c r="CX48" i="13" s="1"/>
  <c r="BK48" i="13" a="1"/>
  <c r="BK48" i="13" s="1"/>
  <c r="CL66" i="13" a="1"/>
  <c r="CL66" i="13" s="1"/>
  <c r="CY66" i="13" a="1"/>
  <c r="CY66" i="13" s="1"/>
  <c r="BL66" i="13" a="1"/>
  <c r="BL66" i="13" s="1"/>
  <c r="BY66" i="13" a="1"/>
  <c r="BY66" i="13" s="1"/>
  <c r="BJ66" i="13" a="1"/>
  <c r="BJ66" i="13" s="1"/>
  <c r="BW66" i="13" a="1"/>
  <c r="BW66" i="13" s="1"/>
  <c r="CJ66" i="13" a="1"/>
  <c r="CJ66" i="13" s="1"/>
  <c r="CW66" i="13" a="1"/>
  <c r="CW66" i="13" s="1"/>
  <c r="AI67" i="13"/>
  <c r="BI48" i="13" a="1"/>
  <c r="BI48" i="13" s="1"/>
  <c r="BV48" i="13" a="1"/>
  <c r="BV48" i="13" s="1"/>
  <c r="CI48" i="13" a="1"/>
  <c r="CI48" i="13" s="1"/>
  <c r="CV48" i="13" a="1"/>
  <c r="CV48" i="13" s="1"/>
  <c r="CW48" i="13" a="1"/>
  <c r="CW48" i="13" s="1"/>
  <c r="BJ48" i="13" a="1"/>
  <c r="BJ48" i="13" s="1"/>
  <c r="BW48" i="13" a="1"/>
  <c r="BW48" i="13" s="1"/>
  <c r="CJ48" i="13" a="1"/>
  <c r="CJ48" i="13" s="1"/>
  <c r="BG67" i="13" a="1"/>
  <c r="BG67" i="13" s="1"/>
  <c r="BT67" i="13" a="1"/>
  <c r="BT67" i="13" s="1"/>
  <c r="CG67" i="13" a="1"/>
  <c r="CG67" i="13" s="1"/>
  <c r="CT67" i="13" a="1"/>
  <c r="CT67" i="13" s="1"/>
  <c r="BE48" i="13" a="1"/>
  <c r="BE48" i="13" s="1"/>
  <c r="BR48" i="13" a="1"/>
  <c r="BR48" i="13" s="1"/>
  <c r="CE48" i="13" a="1"/>
  <c r="CE48" i="13" s="1"/>
  <c r="CR48" i="13" a="1"/>
  <c r="CR48" i="13" s="1"/>
  <c r="BO67" i="13" a="1"/>
  <c r="BO67" i="13" s="1"/>
  <c r="CB67" i="13" a="1"/>
  <c r="CB67" i="13" s="1"/>
  <c r="CO67" i="13" a="1"/>
  <c r="CO67" i="13" s="1"/>
  <c r="DB67" i="13" a="1"/>
  <c r="DB67" i="13" s="1"/>
  <c r="BH67" i="13" a="1"/>
  <c r="BH67" i="13" s="1"/>
  <c r="BU67" i="13" a="1"/>
  <c r="BU67" i="13" s="1"/>
  <c r="CH67" i="13" a="1"/>
  <c r="CH67" i="13" s="1"/>
  <c r="CU67" i="13" a="1"/>
  <c r="CU67" i="13" s="1"/>
  <c r="DA48" i="13" a="1"/>
  <c r="DA48" i="13" s="1"/>
  <c r="BN48" i="13" a="1"/>
  <c r="BN48" i="13" s="1"/>
  <c r="CA48" i="13" a="1"/>
  <c r="CA48" i="13" s="1"/>
  <c r="CN48" i="13" a="1"/>
  <c r="CN48" i="13" s="1"/>
  <c r="BE67" i="13" a="1"/>
  <c r="BE67" i="13" s="1"/>
  <c r="BR67" i="13" a="1"/>
  <c r="BR67" i="13" s="1"/>
  <c r="CE67" i="13" a="1"/>
  <c r="CE67" i="13" s="1"/>
  <c r="CR67" i="13" a="1"/>
  <c r="CR67" i="13" s="1"/>
  <c r="DC65" i="13"/>
  <c r="BH47" i="13" a="1"/>
  <c r="BH47" i="13" s="1"/>
  <c r="BU47" i="13" a="1"/>
  <c r="BU47" i="13" s="1"/>
  <c r="CH47" i="13" a="1"/>
  <c r="CH47" i="13" s="1"/>
  <c r="CU47" i="13" a="1"/>
  <c r="CU47" i="13" s="1"/>
  <c r="BM67" i="13" a="1"/>
  <c r="BM67" i="13" s="1"/>
  <c r="BZ67" i="13" a="1"/>
  <c r="BZ67" i="13" s="1"/>
  <c r="CM67" i="13" a="1"/>
  <c r="CM67" i="13" s="1"/>
  <c r="CZ67" i="13" a="1"/>
  <c r="CZ67" i="13" s="1"/>
  <c r="BK67" i="13" a="1"/>
  <c r="BK67" i="13" s="1"/>
  <c r="BX67" i="13" a="1"/>
  <c r="BX67" i="13" s="1"/>
  <c r="CK67" i="13" a="1"/>
  <c r="CK67" i="13" s="1"/>
  <c r="CX67" i="13" a="1"/>
  <c r="CX67" i="13" s="1"/>
  <c r="BD48" i="13" a="1"/>
  <c r="BD48" i="13" s="1"/>
  <c r="BQ48" i="13" a="1"/>
  <c r="BQ48" i="13" s="1"/>
  <c r="CD48" i="13" a="1"/>
  <c r="CD48" i="13" s="1"/>
  <c r="CQ48" i="13" a="1"/>
  <c r="CQ48" i="13" s="1"/>
  <c r="CD66" i="13" a="1"/>
  <c r="CD66" i="13" s="1"/>
  <c r="CQ66" i="13" a="1"/>
  <c r="CQ66" i="13" s="1"/>
  <c r="BD66" i="13" a="1"/>
  <c r="BD66" i="13" s="1"/>
  <c r="BQ66" i="13" a="1"/>
  <c r="BQ66" i="13" s="1"/>
  <c r="CN67" i="13" a="1"/>
  <c r="CN67" i="13" s="1"/>
  <c r="DA67" i="13" a="1"/>
  <c r="DA67" i="13" s="1"/>
  <c r="BN67" i="13" a="1"/>
  <c r="BN67" i="13" s="1"/>
  <c r="CA67" i="13" a="1"/>
  <c r="CA67" i="13" s="1"/>
  <c r="CB48" i="13" a="1"/>
  <c r="CB48" i="13" s="1"/>
  <c r="CO48" i="13" a="1"/>
  <c r="CO48" i="13" s="1"/>
  <c r="DB48" i="13" a="1"/>
  <c r="DB48" i="13" s="1"/>
  <c r="BO48" i="13" a="1"/>
  <c r="BO48" i="13" s="1"/>
  <c r="CS48" i="13" a="1"/>
  <c r="CS48" i="13" s="1"/>
  <c r="BF48" i="13" a="1"/>
  <c r="BF48" i="13" s="1"/>
  <c r="BS48" i="13" a="1"/>
  <c r="BS48" i="13" s="1"/>
  <c r="CF48" i="13" a="1"/>
  <c r="CF48" i="13" s="1"/>
  <c r="CF67" i="13" a="1"/>
  <c r="CF67" i="13" s="1"/>
  <c r="CS67" i="13" a="1"/>
  <c r="CS67" i="13" s="1"/>
  <c r="BF67" i="13" a="1"/>
  <c r="BF67" i="13" s="1"/>
  <c r="BS67" i="13" a="1"/>
  <c r="BS67" i="13" s="1"/>
  <c r="BP65" i="13"/>
  <c r="BM48" i="13" a="1"/>
  <c r="BM48" i="13" s="1"/>
  <c r="BZ48" i="13" a="1"/>
  <c r="BZ48" i="13" s="1"/>
  <c r="CM48" i="13" a="1"/>
  <c r="CM48" i="13" s="1"/>
  <c r="CZ48" i="13" a="1"/>
  <c r="CZ48" i="13" s="1"/>
  <c r="BT48" i="13" a="1"/>
  <c r="BT48" i="13" s="1"/>
  <c r="CG48" i="13" a="1"/>
  <c r="CG48" i="13" s="1"/>
  <c r="CT48" i="13" a="1"/>
  <c r="CT48" i="13" s="1"/>
  <c r="BG48" i="13" a="1"/>
  <c r="BG48" i="13" s="1"/>
  <c r="BI67" i="13" a="1"/>
  <c r="BI67" i="13" s="1"/>
  <c r="BV67" i="13" a="1"/>
  <c r="BV67" i="13" s="1"/>
  <c r="CI67" i="13" a="1"/>
  <c r="CI67" i="13" s="1"/>
  <c r="CV67" i="13" a="1"/>
  <c r="CV67" i="13" s="1"/>
  <c r="F166" i="19"/>
  <c r="F181" i="19" s="1"/>
  <c r="F45" i="19" s="1"/>
  <c r="J45" i="19" s="1"/>
  <c r="E181" i="19"/>
  <c r="E45" i="19" s="1"/>
  <c r="I45" i="19" s="1"/>
  <c r="I172" i="13"/>
  <c r="F167" i="19" s="1"/>
  <c r="H172" i="13"/>
  <c r="E167" i="19" s="1"/>
  <c r="I140" i="13"/>
  <c r="I102" i="13"/>
  <c r="H140" i="13"/>
  <c r="H102" i="13"/>
  <c r="I83" i="13"/>
  <c r="H83" i="13"/>
  <c r="AL68" i="13"/>
  <c r="AH68" i="13"/>
  <c r="AJ68" i="13"/>
  <c r="AD68" i="13"/>
  <c r="AF68" i="13"/>
  <c r="AE68" i="13"/>
  <c r="AC67" i="13"/>
  <c r="AK67" i="13"/>
  <c r="AG68" i="13"/>
  <c r="AN68" i="13"/>
  <c r="AM68" i="13"/>
  <c r="AD49" i="13"/>
  <c r="AC49" i="13"/>
  <c r="AL49" i="13"/>
  <c r="AF49" i="13"/>
  <c r="AH49" i="13"/>
  <c r="AN49" i="13"/>
  <c r="AG48" i="13"/>
  <c r="AI49" i="13"/>
  <c r="AM49" i="13"/>
  <c r="AE49" i="13"/>
  <c r="AK48" i="13"/>
  <c r="AJ49" i="13"/>
  <c r="AZ143" i="13" a="1"/>
  <c r="AZ143" i="13" s="1"/>
  <c r="BA143" i="13" a="1"/>
  <c r="BA143" i="13" s="1"/>
  <c r="BB143" i="13" a="1"/>
  <c r="BB143" i="13" s="1"/>
  <c r="BC143" i="13" a="1"/>
  <c r="BC143" i="13" s="1"/>
  <c r="K144" i="13"/>
  <c r="BC105" i="13" a="1"/>
  <c r="BC105" i="13" s="1"/>
  <c r="K106" i="13"/>
  <c r="AZ105" i="13" a="1"/>
  <c r="AZ105" i="13" s="1"/>
  <c r="BB105" i="13" a="1"/>
  <c r="BB105" i="13" s="1"/>
  <c r="BA105" i="13" a="1"/>
  <c r="BA105" i="13" s="1"/>
  <c r="BB86" i="13" a="1"/>
  <c r="BB86" i="13" s="1"/>
  <c r="BA86" i="13" a="1"/>
  <c r="BA86" i="13" s="1"/>
  <c r="BC86" i="13" a="1"/>
  <c r="BC86" i="13" s="1"/>
  <c r="AZ86" i="13" a="1"/>
  <c r="AZ86" i="13" s="1"/>
  <c r="K87" i="13"/>
  <c r="BA67" i="13" a="1"/>
  <c r="BA67" i="13" s="1"/>
  <c r="BB67" i="13" a="1"/>
  <c r="BB67" i="13" s="1"/>
  <c r="BC67" i="13" a="1"/>
  <c r="BC67" i="13" s="1"/>
  <c r="AZ67" i="13" a="1"/>
  <c r="AZ67" i="13" s="1"/>
  <c r="K68" i="13"/>
  <c r="BC48" i="13" a="1"/>
  <c r="BC48" i="13" s="1"/>
  <c r="K49" i="13"/>
  <c r="AZ48" i="13" a="1"/>
  <c r="AZ48" i="13" s="1"/>
  <c r="BB48" i="13" a="1"/>
  <c r="BB48" i="13" s="1"/>
  <c r="BA48" i="13" a="1"/>
  <c r="BA48" i="13" s="1"/>
  <c r="I78" i="10"/>
  <c r="I97" i="10"/>
  <c r="H59" i="10"/>
  <c r="H97" i="10"/>
  <c r="I40" i="10"/>
  <c r="H78" i="10"/>
  <c r="I59" i="10"/>
  <c r="H40" i="10"/>
  <c r="I127" i="13" l="1"/>
  <c r="H127" i="13"/>
  <c r="BA128" i="13" a="1"/>
  <c r="BA128" i="13" s="1"/>
  <c r="AZ128" i="13" a="1"/>
  <c r="AZ128" i="13" s="1"/>
  <c r="BC128" i="13" a="1"/>
  <c r="BC128" i="13" s="1"/>
  <c r="BB128" i="13" a="1"/>
  <c r="BB128" i="13" s="1"/>
  <c r="BP47" i="13"/>
  <c r="DC47" i="13"/>
  <c r="CP47" i="13"/>
  <c r="CC47" i="13"/>
  <c r="BP66" i="13"/>
  <c r="CC66" i="13"/>
  <c r="CP66" i="13"/>
  <c r="DC66" i="13"/>
  <c r="BO49" i="13" a="1"/>
  <c r="BO49" i="13" s="1"/>
  <c r="CB49" i="13" a="1"/>
  <c r="CB49" i="13" s="1"/>
  <c r="CO49" i="13" a="1"/>
  <c r="CO49" i="13" s="1"/>
  <c r="DB49" i="13" a="1"/>
  <c r="DB49" i="13" s="1"/>
  <c r="BI68" i="13" a="1"/>
  <c r="BI68" i="13" s="1"/>
  <c r="BV68" i="13" a="1"/>
  <c r="BV68" i="13" s="1"/>
  <c r="CI68" i="13" a="1"/>
  <c r="CI68" i="13" s="1"/>
  <c r="CV68" i="13" a="1"/>
  <c r="CV68" i="13" s="1"/>
  <c r="BV49" i="13" a="1"/>
  <c r="BV49" i="13" s="1"/>
  <c r="CI49" i="13" a="1"/>
  <c r="CI49" i="13" s="1"/>
  <c r="CV49" i="13" a="1"/>
  <c r="CV49" i="13" s="1"/>
  <c r="BI49" i="13" a="1"/>
  <c r="BI49" i="13" s="1"/>
  <c r="CH68" i="13" a="1"/>
  <c r="CH68" i="13" s="1"/>
  <c r="CU68" i="13" a="1"/>
  <c r="CU68" i="13" s="1"/>
  <c r="BH68" i="13" a="1"/>
  <c r="BH68" i="13" s="1"/>
  <c r="BU68" i="13" a="1"/>
  <c r="BU68" i="13" s="1"/>
  <c r="BM68" i="13" a="1"/>
  <c r="BM68" i="13" s="1"/>
  <c r="BZ68" i="13" a="1"/>
  <c r="BZ68" i="13" s="1"/>
  <c r="CM68" i="13" a="1"/>
  <c r="CM68" i="13" s="1"/>
  <c r="CZ68" i="13" a="1"/>
  <c r="CZ68" i="13" s="1"/>
  <c r="BK49" i="13" a="1"/>
  <c r="BK49" i="13" s="1"/>
  <c r="BX49" i="13" a="1"/>
  <c r="BX49" i="13" s="1"/>
  <c r="CK49" i="13" a="1"/>
  <c r="CK49" i="13" s="1"/>
  <c r="CX49" i="13" a="1"/>
  <c r="CX49" i="13" s="1"/>
  <c r="BG49" i="13" a="1"/>
  <c r="BG49" i="13" s="1"/>
  <c r="BT49" i="13" a="1"/>
  <c r="BT49" i="13" s="1"/>
  <c r="CG49" i="13" a="1"/>
  <c r="CG49" i="13" s="1"/>
  <c r="CT49" i="13" a="1"/>
  <c r="CT49" i="13" s="1"/>
  <c r="BL67" i="13" a="1"/>
  <c r="BL67" i="13" s="1"/>
  <c r="BY67" i="13" a="1"/>
  <c r="BY67" i="13" s="1"/>
  <c r="CL67" i="13" a="1"/>
  <c r="CL67" i="13" s="1"/>
  <c r="CY67" i="13" a="1"/>
  <c r="CY67" i="13" s="1"/>
  <c r="BL48" i="13" a="1"/>
  <c r="BL48" i="13" s="1"/>
  <c r="BY48" i="13" a="1"/>
  <c r="BY48" i="13" s="1"/>
  <c r="CL48" i="13" a="1"/>
  <c r="CL48" i="13" s="1"/>
  <c r="CY48" i="13" a="1"/>
  <c r="CY48" i="13" s="1"/>
  <c r="BZ49" i="13" a="1"/>
  <c r="BZ49" i="13" s="1"/>
  <c r="CM49" i="13" a="1"/>
  <c r="CM49" i="13" s="1"/>
  <c r="CZ49" i="13" a="1"/>
  <c r="CZ49" i="13" s="1"/>
  <c r="BM49" i="13" a="1"/>
  <c r="BM49" i="13" s="1"/>
  <c r="BD67" i="13" a="1"/>
  <c r="BD67" i="13" s="1"/>
  <c r="BQ67" i="13" a="1"/>
  <c r="BQ67" i="13" s="1"/>
  <c r="CD67" i="13" a="1"/>
  <c r="CD67" i="13" s="1"/>
  <c r="CQ67" i="13" a="1"/>
  <c r="CQ67" i="13" s="1"/>
  <c r="BF49" i="13" a="1"/>
  <c r="BF49" i="13" s="1"/>
  <c r="BS49" i="13" a="1"/>
  <c r="BS49" i="13" s="1"/>
  <c r="CF49" i="13" a="1"/>
  <c r="CF49" i="13" s="1"/>
  <c r="CS49" i="13" a="1"/>
  <c r="CS49" i="13" s="1"/>
  <c r="CQ49" i="13" a="1"/>
  <c r="CQ49" i="13" s="1"/>
  <c r="BD49" i="13" a="1"/>
  <c r="BD49" i="13" s="1"/>
  <c r="BQ49" i="13" a="1"/>
  <c r="BQ49" i="13" s="1"/>
  <c r="CD49" i="13" a="1"/>
  <c r="CD49" i="13" s="1"/>
  <c r="BF68" i="13" a="1"/>
  <c r="BF68" i="13" s="1"/>
  <c r="BS68" i="13" a="1"/>
  <c r="BS68" i="13" s="1"/>
  <c r="CF68" i="13" a="1"/>
  <c r="CF68" i="13" s="1"/>
  <c r="CS68" i="13" a="1"/>
  <c r="CS68" i="13" s="1"/>
  <c r="BN49" i="13" a="1"/>
  <c r="BN49" i="13" s="1"/>
  <c r="CA49" i="13" a="1"/>
  <c r="CA49" i="13" s="1"/>
  <c r="CN49" i="13" a="1"/>
  <c r="CN49" i="13" s="1"/>
  <c r="DA49" i="13" a="1"/>
  <c r="DA49" i="13" s="1"/>
  <c r="BR49" i="13" a="1"/>
  <c r="BR49" i="13" s="1"/>
  <c r="CE49" i="13" a="1"/>
  <c r="CE49" i="13" s="1"/>
  <c r="CR49" i="13" a="1"/>
  <c r="CR49" i="13" s="1"/>
  <c r="BE49" i="13" a="1"/>
  <c r="BE49" i="13" s="1"/>
  <c r="BG68" i="13" a="1"/>
  <c r="BG68" i="13" s="1"/>
  <c r="BT68" i="13" a="1"/>
  <c r="BT68" i="13" s="1"/>
  <c r="CG68" i="13" a="1"/>
  <c r="CG68" i="13" s="1"/>
  <c r="CT68" i="13" a="1"/>
  <c r="CT68" i="13" s="1"/>
  <c r="BJ49" i="13" a="1"/>
  <c r="BJ49" i="13" s="1"/>
  <c r="BW49" i="13" a="1"/>
  <c r="BW49" i="13" s="1"/>
  <c r="CJ49" i="13" a="1"/>
  <c r="CJ49" i="13" s="1"/>
  <c r="CW49" i="13" a="1"/>
  <c r="CW49" i="13" s="1"/>
  <c r="BN68" i="13" a="1"/>
  <c r="BN68" i="13" s="1"/>
  <c r="CA68" i="13" a="1"/>
  <c r="CA68" i="13" s="1"/>
  <c r="CN68" i="13" a="1"/>
  <c r="CN68" i="13" s="1"/>
  <c r="DA68" i="13" a="1"/>
  <c r="DA68" i="13" s="1"/>
  <c r="BE68" i="13" a="1"/>
  <c r="BE68" i="13" s="1"/>
  <c r="BR68" i="13" a="1"/>
  <c r="BR68" i="13" s="1"/>
  <c r="CE68" i="13" a="1"/>
  <c r="CE68" i="13" s="1"/>
  <c r="CR68" i="13" a="1"/>
  <c r="CR68" i="13" s="1"/>
  <c r="BH48" i="13" a="1"/>
  <c r="BH48" i="13" s="1"/>
  <c r="BU48" i="13" a="1"/>
  <c r="BU48" i="13" s="1"/>
  <c r="CH48" i="13" a="1"/>
  <c r="CH48" i="13" s="1"/>
  <c r="CP48" i="13" s="1"/>
  <c r="CU48" i="13" a="1"/>
  <c r="CU48" i="13" s="1"/>
  <c r="BO68" i="13" a="1"/>
  <c r="BO68" i="13" s="1"/>
  <c r="CB68" i="13" a="1"/>
  <c r="CB68" i="13" s="1"/>
  <c r="CO68" i="13" a="1"/>
  <c r="CO68" i="13" s="1"/>
  <c r="DB68" i="13" a="1"/>
  <c r="DB68" i="13" s="1"/>
  <c r="BK68" i="13" a="1"/>
  <c r="BK68" i="13" s="1"/>
  <c r="BX68" i="13" a="1"/>
  <c r="BX68" i="13" s="1"/>
  <c r="CK68" i="13" a="1"/>
  <c r="CK68" i="13" s="1"/>
  <c r="CX68" i="13" a="1"/>
  <c r="CX68" i="13" s="1"/>
  <c r="CJ67" i="13" a="1"/>
  <c r="CJ67" i="13" s="1"/>
  <c r="CW67" i="13" a="1"/>
  <c r="CW67" i="13" s="1"/>
  <c r="BJ67" i="13" a="1"/>
  <c r="BJ67" i="13" s="1"/>
  <c r="BW67" i="13" a="1"/>
  <c r="BW67" i="13" s="1"/>
  <c r="AI68" i="13"/>
  <c r="I173" i="13"/>
  <c r="H173" i="13"/>
  <c r="E168" i="19" s="1"/>
  <c r="H98" i="10"/>
  <c r="I84" i="13"/>
  <c r="I103" i="13"/>
  <c r="H84" i="13"/>
  <c r="I141" i="13"/>
  <c r="H103" i="13"/>
  <c r="H141" i="13"/>
  <c r="I60" i="10"/>
  <c r="AN69" i="13"/>
  <c r="AK68" i="13"/>
  <c r="AF69" i="13"/>
  <c r="AH69" i="13"/>
  <c r="AM69" i="13"/>
  <c r="AG69" i="13"/>
  <c r="AE69" i="13"/>
  <c r="AJ69" i="13"/>
  <c r="AC68" i="13"/>
  <c r="AD69" i="13"/>
  <c r="AL69" i="13"/>
  <c r="AG49" i="13"/>
  <c r="AC50" i="13"/>
  <c r="AK49" i="13"/>
  <c r="AI50" i="13"/>
  <c r="AH50" i="13"/>
  <c r="AJ50" i="13"/>
  <c r="AL50" i="13"/>
  <c r="AM50" i="13"/>
  <c r="AN50" i="13"/>
  <c r="AD50" i="13"/>
  <c r="AE50" i="13"/>
  <c r="AF50" i="13"/>
  <c r="BC144" i="13" a="1"/>
  <c r="BC144" i="13" s="1"/>
  <c r="BB144" i="13" a="1"/>
  <c r="BB144" i="13" s="1"/>
  <c r="AZ144" i="13" a="1"/>
  <c r="AZ144" i="13" s="1"/>
  <c r="K145" i="13"/>
  <c r="BA144" i="13" a="1"/>
  <c r="BA144" i="13" s="1"/>
  <c r="AZ106" i="13" a="1"/>
  <c r="AZ106" i="13" s="1"/>
  <c r="BA106" i="13" a="1"/>
  <c r="BA106" i="13" s="1"/>
  <c r="BB106" i="13" a="1"/>
  <c r="BB106" i="13" s="1"/>
  <c r="K107" i="13"/>
  <c r="BC106" i="13" a="1"/>
  <c r="BC106" i="13" s="1"/>
  <c r="AZ87" i="13" a="1"/>
  <c r="AZ87" i="13" s="1"/>
  <c r="BA87" i="13" a="1"/>
  <c r="BA87" i="13" s="1"/>
  <c r="BB87" i="13" a="1"/>
  <c r="BB87" i="13" s="1"/>
  <c r="K88" i="13"/>
  <c r="BC87" i="13" a="1"/>
  <c r="BC87" i="13" s="1"/>
  <c r="AZ68" i="13" a="1"/>
  <c r="AZ68" i="13" s="1"/>
  <c r="BA68" i="13" a="1"/>
  <c r="BA68" i="13" s="1"/>
  <c r="K69" i="13"/>
  <c r="BB68" i="13" a="1"/>
  <c r="BB68" i="13" s="1"/>
  <c r="BC68" i="13" a="1"/>
  <c r="BC68" i="13" s="1"/>
  <c r="AZ49" i="13" a="1"/>
  <c r="AZ49" i="13" s="1"/>
  <c r="K50" i="13"/>
  <c r="BC49" i="13" a="1"/>
  <c r="BC49" i="13" s="1"/>
  <c r="BA49" i="13" a="1"/>
  <c r="BA49" i="13" s="1"/>
  <c r="BB49" i="13" a="1"/>
  <c r="BB49" i="13" s="1"/>
  <c r="I98" i="10"/>
  <c r="H60" i="10"/>
  <c r="I79" i="10"/>
  <c r="H79" i="10"/>
  <c r="B73" i="10" s="1"/>
  <c r="I41" i="10"/>
  <c r="H41" i="10"/>
  <c r="B133" i="13" l="1"/>
  <c r="F38" i="19" s="1"/>
  <c r="B52" i="10"/>
  <c r="F27" i="19" s="1"/>
  <c r="B92" i="10"/>
  <c r="B90" i="10"/>
  <c r="F29" i="19" s="1"/>
  <c r="B33" i="10"/>
  <c r="F26" i="19" s="1"/>
  <c r="B71" i="10"/>
  <c r="F28" i="19" s="1"/>
  <c r="B54" i="10"/>
  <c r="B35" i="10"/>
  <c r="B135" i="13"/>
  <c r="B97" i="13"/>
  <c r="B78" i="13"/>
  <c r="B95" i="13"/>
  <c r="F36" i="19" s="1"/>
  <c r="B76" i="13"/>
  <c r="F35" i="19" s="1"/>
  <c r="H128" i="13"/>
  <c r="I128" i="13"/>
  <c r="BP48" i="13"/>
  <c r="CC48" i="13"/>
  <c r="DC48" i="13"/>
  <c r="DC67" i="13"/>
  <c r="CP67" i="13"/>
  <c r="CB50" i="13" a="1"/>
  <c r="CB50" i="13" s="1"/>
  <c r="CO50" i="13" a="1"/>
  <c r="CO50" i="13" s="1"/>
  <c r="DB50" i="13" a="1"/>
  <c r="DB50" i="13" s="1"/>
  <c r="BO50" i="13" a="1"/>
  <c r="BO50" i="13" s="1"/>
  <c r="CU49" i="13" a="1"/>
  <c r="CU49" i="13" s="1"/>
  <c r="BH49" i="13" a="1"/>
  <c r="BH49" i="13" s="1"/>
  <c r="BU49" i="13" a="1"/>
  <c r="BU49" i="13" s="1"/>
  <c r="CH49" i="13" a="1"/>
  <c r="CH49" i="13" s="1"/>
  <c r="CN69" i="13" a="1"/>
  <c r="CN69" i="13" s="1"/>
  <c r="DA69" i="13" a="1"/>
  <c r="DA69" i="13" s="1"/>
  <c r="BN69" i="13" a="1"/>
  <c r="BN69" i="13" s="1"/>
  <c r="CA69" i="13" a="1"/>
  <c r="CA69" i="13" s="1"/>
  <c r="DA50" i="13" a="1"/>
  <c r="DA50" i="13" s="1"/>
  <c r="BN50" i="13" a="1"/>
  <c r="BN50" i="13" s="1"/>
  <c r="CA50" i="13" a="1"/>
  <c r="CA50" i="13" s="1"/>
  <c r="CN50" i="13" a="1"/>
  <c r="CN50" i="13" s="1"/>
  <c r="BM69" i="13" a="1"/>
  <c r="BM69" i="13" s="1"/>
  <c r="BZ69" i="13" a="1"/>
  <c r="BZ69" i="13" s="1"/>
  <c r="CM69" i="13" a="1"/>
  <c r="CM69" i="13" s="1"/>
  <c r="CZ69" i="13" a="1"/>
  <c r="CZ69" i="13" s="1"/>
  <c r="BI69" i="13" a="1"/>
  <c r="BI69" i="13" s="1"/>
  <c r="BV69" i="13" a="1"/>
  <c r="BV69" i="13" s="1"/>
  <c r="CI69" i="13" a="1"/>
  <c r="CI69" i="13" s="1"/>
  <c r="CV69" i="13" a="1"/>
  <c r="CV69" i="13" s="1"/>
  <c r="BM50" i="13" a="1"/>
  <c r="BM50" i="13" s="1"/>
  <c r="BZ50" i="13" a="1"/>
  <c r="BZ50" i="13" s="1"/>
  <c r="CM50" i="13" a="1"/>
  <c r="CM50" i="13" s="1"/>
  <c r="CZ50" i="13" a="1"/>
  <c r="CZ50" i="13" s="1"/>
  <c r="BE69" i="13" a="1"/>
  <c r="BE69" i="13" s="1"/>
  <c r="BR69" i="13" a="1"/>
  <c r="BR69" i="13" s="1"/>
  <c r="CE69" i="13" a="1"/>
  <c r="CE69" i="13" s="1"/>
  <c r="CR69" i="13" a="1"/>
  <c r="CR69" i="13" s="1"/>
  <c r="BG69" i="13" a="1"/>
  <c r="BG69" i="13" s="1"/>
  <c r="BT69" i="13" a="1"/>
  <c r="BT69" i="13" s="1"/>
  <c r="CG69" i="13" a="1"/>
  <c r="CG69" i="13" s="1"/>
  <c r="CT69" i="13" a="1"/>
  <c r="CT69" i="13" s="1"/>
  <c r="BX50" i="13" a="1"/>
  <c r="BX50" i="13" s="1"/>
  <c r="CK50" i="13" a="1"/>
  <c r="CK50" i="13" s="1"/>
  <c r="CX50" i="13" a="1"/>
  <c r="CX50" i="13" s="1"/>
  <c r="BK50" i="13" a="1"/>
  <c r="BK50" i="13" s="1"/>
  <c r="CL68" i="13" a="1"/>
  <c r="CL68" i="13" s="1"/>
  <c r="CY68" i="13" a="1"/>
  <c r="CY68" i="13" s="1"/>
  <c r="BL68" i="13" a="1"/>
  <c r="BL68" i="13" s="1"/>
  <c r="BY68" i="13" a="1"/>
  <c r="BY68" i="13" s="1"/>
  <c r="BJ68" i="13" a="1"/>
  <c r="BJ68" i="13" s="1"/>
  <c r="BW68" i="13" a="1"/>
  <c r="BW68" i="13" s="1"/>
  <c r="CJ68" i="13" a="1"/>
  <c r="CJ68" i="13" s="1"/>
  <c r="CW68" i="13" a="1"/>
  <c r="CW68" i="13" s="1"/>
  <c r="AI69" i="13"/>
  <c r="BI50" i="13" a="1"/>
  <c r="BI50" i="13" s="1"/>
  <c r="BV50" i="13" a="1"/>
  <c r="BV50" i="13" s="1"/>
  <c r="CI50" i="13" a="1"/>
  <c r="CI50" i="13" s="1"/>
  <c r="CV50" i="13" a="1"/>
  <c r="CV50" i="13" s="1"/>
  <c r="CD68" i="13" a="1"/>
  <c r="CD68" i="13" s="1"/>
  <c r="CQ68" i="13" a="1"/>
  <c r="CQ68" i="13" s="1"/>
  <c r="BD68" i="13" a="1"/>
  <c r="BD68" i="13" s="1"/>
  <c r="BQ68" i="13" a="1"/>
  <c r="BQ68" i="13" s="1"/>
  <c r="BO69" i="13" a="1"/>
  <c r="BO69" i="13" s="1"/>
  <c r="CB69" i="13" a="1"/>
  <c r="CB69" i="13" s="1"/>
  <c r="CO69" i="13" a="1"/>
  <c r="CO69" i="13" s="1"/>
  <c r="DB69" i="13" a="1"/>
  <c r="DB69" i="13" s="1"/>
  <c r="BT50" i="13" a="1"/>
  <c r="BT50" i="13" s="1"/>
  <c r="CG50" i="13" a="1"/>
  <c r="CG50" i="13" s="1"/>
  <c r="CT50" i="13" a="1"/>
  <c r="CT50" i="13" s="1"/>
  <c r="BG50" i="13" a="1"/>
  <c r="BG50" i="13" s="1"/>
  <c r="CW50" i="13" a="1"/>
  <c r="CW50" i="13" s="1"/>
  <c r="BJ50" i="13" a="1"/>
  <c r="BJ50" i="13" s="1"/>
  <c r="BW50" i="13" a="1"/>
  <c r="BW50" i="13" s="1"/>
  <c r="CJ50" i="13" a="1"/>
  <c r="CJ50" i="13" s="1"/>
  <c r="BK69" i="13" a="1"/>
  <c r="BK69" i="13" s="1"/>
  <c r="BX69" i="13" a="1"/>
  <c r="BX69" i="13" s="1"/>
  <c r="CK69" i="13" a="1"/>
  <c r="CK69" i="13" s="1"/>
  <c r="CX69" i="13" a="1"/>
  <c r="CX69" i="13" s="1"/>
  <c r="CC67" i="13"/>
  <c r="CS50" i="13" a="1"/>
  <c r="CS50" i="13" s="1"/>
  <c r="BF50" i="13" a="1"/>
  <c r="BF50" i="13" s="1"/>
  <c r="BS50" i="13" a="1"/>
  <c r="BS50" i="13" s="1"/>
  <c r="CF50" i="13" a="1"/>
  <c r="CF50" i="13" s="1"/>
  <c r="CY49" i="13" a="1"/>
  <c r="CY49" i="13" s="1"/>
  <c r="BL49" i="13" a="1"/>
  <c r="BL49" i="13" s="1"/>
  <c r="BY49" i="13" a="1"/>
  <c r="BY49" i="13" s="1"/>
  <c r="CL49" i="13" a="1"/>
  <c r="CL49" i="13" s="1"/>
  <c r="CF69" i="13" a="1"/>
  <c r="CF69" i="13" s="1"/>
  <c r="CS69" i="13" a="1"/>
  <c r="CS69" i="13" s="1"/>
  <c r="BF69" i="13" a="1"/>
  <c r="BF69" i="13" s="1"/>
  <c r="BS69" i="13" a="1"/>
  <c r="BS69" i="13" s="1"/>
  <c r="BP67" i="13"/>
  <c r="BE50" i="13" a="1"/>
  <c r="BE50" i="13" s="1"/>
  <c r="BR50" i="13" a="1"/>
  <c r="BR50" i="13" s="1"/>
  <c r="CE50" i="13" a="1"/>
  <c r="CE50" i="13" s="1"/>
  <c r="CR50" i="13" a="1"/>
  <c r="CR50" i="13" s="1"/>
  <c r="BD50" i="13" a="1"/>
  <c r="BD50" i="13" s="1"/>
  <c r="BQ50" i="13" a="1"/>
  <c r="BQ50" i="13" s="1"/>
  <c r="CD50" i="13" a="1"/>
  <c r="CD50" i="13" s="1"/>
  <c r="CQ50" i="13" a="1"/>
  <c r="CQ50" i="13" s="1"/>
  <c r="BH69" i="13" a="1"/>
  <c r="BH69" i="13" s="1"/>
  <c r="BU69" i="13" a="1"/>
  <c r="BU69" i="13" s="1"/>
  <c r="CH69" i="13" a="1"/>
  <c r="CH69" i="13" s="1"/>
  <c r="CU69" i="13" a="1"/>
  <c r="CU69" i="13" s="1"/>
  <c r="F168" i="19"/>
  <c r="F182" i="19" s="1"/>
  <c r="F47" i="19" s="1"/>
  <c r="I47" i="13"/>
  <c r="H66" i="13"/>
  <c r="I66" i="13"/>
  <c r="H47" i="13"/>
  <c r="E182" i="19"/>
  <c r="E47" i="19" s="1"/>
  <c r="I47" i="19" s="1"/>
  <c r="I174" i="13"/>
  <c r="F169" i="19" s="1"/>
  <c r="H174" i="13"/>
  <c r="E169" i="19" s="1"/>
  <c r="H104" i="13"/>
  <c r="H142" i="13"/>
  <c r="I142" i="13"/>
  <c r="I104" i="13"/>
  <c r="I85" i="13"/>
  <c r="H85" i="13"/>
  <c r="AH70" i="13"/>
  <c r="AE70" i="13"/>
  <c r="AK69" i="13"/>
  <c r="AD70" i="13"/>
  <c r="AJ70" i="13"/>
  <c r="AM70" i="13"/>
  <c r="AC69" i="13"/>
  <c r="AG70" i="13"/>
  <c r="AF70" i="13"/>
  <c r="AL70" i="13"/>
  <c r="AN70" i="13"/>
  <c r="AH51" i="13"/>
  <c r="AC51" i="13"/>
  <c r="AE51" i="13"/>
  <c r="AM51" i="13"/>
  <c r="AJ51" i="13"/>
  <c r="AK50" i="13"/>
  <c r="AN51" i="13"/>
  <c r="AF51" i="13"/>
  <c r="AI51" i="13"/>
  <c r="AD51" i="13"/>
  <c r="AL51" i="13"/>
  <c r="AG50" i="13"/>
  <c r="AZ145" i="13" a="1"/>
  <c r="AZ145" i="13" s="1"/>
  <c r="BA145" i="13" a="1"/>
  <c r="BA145" i="13" s="1"/>
  <c r="BB145" i="13" a="1"/>
  <c r="BB145" i="13" s="1"/>
  <c r="K146" i="13"/>
  <c r="BC145" i="13" a="1"/>
  <c r="BC145" i="13" s="1"/>
  <c r="BA107" i="13" a="1"/>
  <c r="BA107" i="13" s="1"/>
  <c r="BB107" i="13" a="1"/>
  <c r="BB107" i="13" s="1"/>
  <c r="AZ107" i="13" a="1"/>
  <c r="AZ107" i="13" s="1"/>
  <c r="K108" i="13"/>
  <c r="BC107" i="13" a="1"/>
  <c r="BC107" i="13" s="1"/>
  <c r="BA88" i="13" a="1"/>
  <c r="BA88" i="13" s="1"/>
  <c r="BB88" i="13" a="1"/>
  <c r="BB88" i="13" s="1"/>
  <c r="BC88" i="13" a="1"/>
  <c r="BC88" i="13" s="1"/>
  <c r="K89" i="13"/>
  <c r="AZ88" i="13" a="1"/>
  <c r="AZ88" i="13" s="1"/>
  <c r="BA69" i="13" a="1"/>
  <c r="BA69" i="13" s="1"/>
  <c r="BB69" i="13" a="1"/>
  <c r="BB69" i="13" s="1"/>
  <c r="AZ69" i="13" a="1"/>
  <c r="AZ69" i="13" s="1"/>
  <c r="BC69" i="13" a="1"/>
  <c r="BC69" i="13" s="1"/>
  <c r="K70" i="13"/>
  <c r="I61" i="10"/>
  <c r="AZ50" i="13" a="1"/>
  <c r="AZ50" i="13" s="1"/>
  <c r="BC50" i="13" a="1"/>
  <c r="BC50" i="13" s="1"/>
  <c r="K51" i="13"/>
  <c r="BB50" i="13" a="1"/>
  <c r="BB50" i="13" s="1"/>
  <c r="BA50" i="13" a="1"/>
  <c r="BA50" i="13" s="1"/>
  <c r="I99" i="10"/>
  <c r="H80" i="10"/>
  <c r="I80" i="10"/>
  <c r="H99" i="10"/>
  <c r="H61" i="10"/>
  <c r="H42" i="10"/>
  <c r="I42" i="10"/>
  <c r="A116" i="13" l="1"/>
  <c r="A114" i="13"/>
  <c r="E37" i="19" s="1"/>
  <c r="CC49" i="13"/>
  <c r="CP68" i="13"/>
  <c r="DC68" i="13"/>
  <c r="BP49" i="13"/>
  <c r="DC49" i="13"/>
  <c r="CP49" i="13"/>
  <c r="BZ51" i="13" a="1"/>
  <c r="BZ51" i="13" s="1"/>
  <c r="CM51" i="13" a="1"/>
  <c r="CM51" i="13" s="1"/>
  <c r="CZ51" i="13" a="1"/>
  <c r="CZ51" i="13" s="1"/>
  <c r="BM51" i="13" a="1"/>
  <c r="BM51" i="13" s="1"/>
  <c r="BF51" i="13" a="1"/>
  <c r="BF51" i="13" s="1"/>
  <c r="BS51" i="13" a="1"/>
  <c r="BS51" i="13" s="1"/>
  <c r="CF51" i="13" a="1"/>
  <c r="CF51" i="13" s="1"/>
  <c r="CS51" i="13" a="1"/>
  <c r="CS51" i="13" s="1"/>
  <c r="BN70" i="13" a="1"/>
  <c r="BN70" i="13" s="1"/>
  <c r="CA70" i="13" a="1"/>
  <c r="CA70" i="13" s="1"/>
  <c r="CN70" i="13" a="1"/>
  <c r="CN70" i="13" s="1"/>
  <c r="DA70" i="13" a="1"/>
  <c r="DA70" i="13" s="1"/>
  <c r="BR51" i="13" a="1"/>
  <c r="BR51" i="13" s="1"/>
  <c r="CE51" i="13" a="1"/>
  <c r="CE51" i="13" s="1"/>
  <c r="CR51" i="13" a="1"/>
  <c r="CR51" i="13" s="1"/>
  <c r="BE51" i="13" a="1"/>
  <c r="BE51" i="13" s="1"/>
  <c r="CQ51" i="13" a="1"/>
  <c r="CQ51" i="13" s="1"/>
  <c r="BD51" i="13" a="1"/>
  <c r="BD51" i="13" s="1"/>
  <c r="BQ51" i="13" a="1"/>
  <c r="BQ51" i="13" s="1"/>
  <c r="CD51" i="13" a="1"/>
  <c r="CD51" i="13" s="1"/>
  <c r="BK70" i="13" a="1"/>
  <c r="BK70" i="13" s="1"/>
  <c r="BX70" i="13" a="1"/>
  <c r="BX70" i="13" s="1"/>
  <c r="CK70" i="13" a="1"/>
  <c r="CK70" i="13" s="1"/>
  <c r="CX70" i="13" a="1"/>
  <c r="CX70" i="13" s="1"/>
  <c r="BJ51" i="13" a="1"/>
  <c r="BJ51" i="13" s="1"/>
  <c r="BW51" i="13" a="1"/>
  <c r="BW51" i="13" s="1"/>
  <c r="CJ51" i="13" a="1"/>
  <c r="CJ51" i="13" s="1"/>
  <c r="CW51" i="13" a="1"/>
  <c r="CW51" i="13" s="1"/>
  <c r="BV51" i="13" a="1"/>
  <c r="BV51" i="13" s="1"/>
  <c r="CI51" i="13" a="1"/>
  <c r="CI51" i="13" s="1"/>
  <c r="CV51" i="13" a="1"/>
  <c r="CV51" i="13" s="1"/>
  <c r="BI51" i="13" a="1"/>
  <c r="BI51" i="13" s="1"/>
  <c r="BE70" i="13" a="1"/>
  <c r="BE70" i="13" s="1"/>
  <c r="BR70" i="13" a="1"/>
  <c r="BR70" i="13" s="1"/>
  <c r="CE70" i="13" a="1"/>
  <c r="CE70" i="13" s="1"/>
  <c r="CR70" i="13" a="1"/>
  <c r="CR70" i="13" s="1"/>
  <c r="BG51" i="13" a="1"/>
  <c r="BG51" i="13" s="1"/>
  <c r="BT51" i="13" a="1"/>
  <c r="BT51" i="13" s="1"/>
  <c r="CG51" i="13" a="1"/>
  <c r="CG51" i="13" s="1"/>
  <c r="CT51" i="13" a="1"/>
  <c r="CT51" i="13" s="1"/>
  <c r="BO70" i="13" a="1"/>
  <c r="BO70" i="13" s="1"/>
  <c r="CB70" i="13" a="1"/>
  <c r="CB70" i="13" s="1"/>
  <c r="CO70" i="13" a="1"/>
  <c r="CO70" i="13" s="1"/>
  <c r="DB70" i="13" a="1"/>
  <c r="DB70" i="13" s="1"/>
  <c r="BL69" i="13" a="1"/>
  <c r="BL69" i="13" s="1"/>
  <c r="BY69" i="13" a="1"/>
  <c r="BY69" i="13" s="1"/>
  <c r="CL69" i="13" a="1"/>
  <c r="CL69" i="13" s="1"/>
  <c r="CY69" i="13" a="1"/>
  <c r="CY69" i="13" s="1"/>
  <c r="BO51" i="13" a="1"/>
  <c r="BO51" i="13" s="1"/>
  <c r="CB51" i="13" a="1"/>
  <c r="CB51" i="13" s="1"/>
  <c r="CO51" i="13" a="1"/>
  <c r="CO51" i="13" s="1"/>
  <c r="DB51" i="13" a="1"/>
  <c r="DB51" i="13" s="1"/>
  <c r="BM70" i="13" a="1"/>
  <c r="BM70" i="13" s="1"/>
  <c r="BZ70" i="13" a="1"/>
  <c r="BZ70" i="13" s="1"/>
  <c r="CM70" i="13" a="1"/>
  <c r="CM70" i="13" s="1"/>
  <c r="CZ70" i="13" a="1"/>
  <c r="CZ70" i="13" s="1"/>
  <c r="BF70" i="13" a="1"/>
  <c r="BF70" i="13" s="1"/>
  <c r="BS70" i="13" a="1"/>
  <c r="BS70" i="13" s="1"/>
  <c r="CF70" i="13" a="1"/>
  <c r="CF70" i="13" s="1"/>
  <c r="CS70" i="13" a="1"/>
  <c r="CS70" i="13" s="1"/>
  <c r="BL50" i="13" a="1"/>
  <c r="BL50" i="13" s="1"/>
  <c r="BY50" i="13" a="1"/>
  <c r="BY50" i="13" s="1"/>
  <c r="CL50" i="13" a="1"/>
  <c r="CL50" i="13" s="1"/>
  <c r="CY50" i="13" a="1"/>
  <c r="CY50" i="13" s="1"/>
  <c r="BG70" i="13" a="1"/>
  <c r="BG70" i="13" s="1"/>
  <c r="BT70" i="13" a="1"/>
  <c r="BT70" i="13" s="1"/>
  <c r="CG70" i="13" a="1"/>
  <c r="CG70" i="13" s="1"/>
  <c r="CT70" i="13" a="1"/>
  <c r="CT70" i="13" s="1"/>
  <c r="BI70" i="13" a="1"/>
  <c r="BI70" i="13" s="1"/>
  <c r="BV70" i="13" a="1"/>
  <c r="BV70" i="13" s="1"/>
  <c r="CI70" i="13" a="1"/>
  <c r="CI70" i="13" s="1"/>
  <c r="CV70" i="13" a="1"/>
  <c r="CV70" i="13" s="1"/>
  <c r="BK51" i="13" a="1"/>
  <c r="BK51" i="13" s="1"/>
  <c r="BX51" i="13" a="1"/>
  <c r="BX51" i="13" s="1"/>
  <c r="CK51" i="13" a="1"/>
  <c r="CK51" i="13" s="1"/>
  <c r="CX51" i="13" a="1"/>
  <c r="CX51" i="13" s="1"/>
  <c r="CH70" i="13" a="1"/>
  <c r="CH70" i="13" s="1"/>
  <c r="CU70" i="13" a="1"/>
  <c r="CU70" i="13" s="1"/>
  <c r="BH70" i="13" a="1"/>
  <c r="BH70" i="13" s="1"/>
  <c r="BU70" i="13" a="1"/>
  <c r="BU70" i="13" s="1"/>
  <c r="CC68" i="13"/>
  <c r="BH50" i="13" a="1"/>
  <c r="BH50" i="13" s="1"/>
  <c r="BU50" i="13" a="1"/>
  <c r="BU50" i="13" s="1"/>
  <c r="CH50" i="13" a="1"/>
  <c r="CH50" i="13" s="1"/>
  <c r="CU50" i="13" a="1"/>
  <c r="CU50" i="13" s="1"/>
  <c r="BN51" i="13" a="1"/>
  <c r="BN51" i="13" s="1"/>
  <c r="CA51" i="13" a="1"/>
  <c r="CA51" i="13" s="1"/>
  <c r="CN51" i="13" a="1"/>
  <c r="CN51" i="13" s="1"/>
  <c r="DA51" i="13" a="1"/>
  <c r="DA51" i="13" s="1"/>
  <c r="BD69" i="13" a="1"/>
  <c r="BD69" i="13" s="1"/>
  <c r="BQ69" i="13" a="1"/>
  <c r="BQ69" i="13" s="1"/>
  <c r="CD69" i="13" a="1"/>
  <c r="CD69" i="13" s="1"/>
  <c r="CQ69" i="13" a="1"/>
  <c r="CQ69" i="13" s="1"/>
  <c r="BP68" i="13"/>
  <c r="CJ69" i="13" a="1"/>
  <c r="CJ69" i="13" s="1"/>
  <c r="CW69" i="13" a="1"/>
  <c r="CW69" i="13" s="1"/>
  <c r="BJ69" i="13" a="1"/>
  <c r="BJ69" i="13" s="1"/>
  <c r="BW69" i="13" a="1"/>
  <c r="BW69" i="13" s="1"/>
  <c r="AI70" i="13"/>
  <c r="H67" i="13"/>
  <c r="I67" i="13"/>
  <c r="I48" i="13"/>
  <c r="H48" i="13"/>
  <c r="I175" i="13"/>
  <c r="F170" i="19" s="1"/>
  <c r="H175" i="13"/>
  <c r="E170" i="19" s="1"/>
  <c r="H105" i="13"/>
  <c r="I143" i="13"/>
  <c r="I105" i="13"/>
  <c r="H86" i="13"/>
  <c r="I86" i="13"/>
  <c r="H143" i="13"/>
  <c r="AK70" i="13"/>
  <c r="AF71" i="13"/>
  <c r="AM71" i="13"/>
  <c r="AH71" i="13"/>
  <c r="AL71" i="13"/>
  <c r="AC70" i="13"/>
  <c r="AD71" i="13"/>
  <c r="AN71" i="13"/>
  <c r="AE71" i="13"/>
  <c r="AG71" i="13"/>
  <c r="AJ71" i="13"/>
  <c r="AF52" i="13"/>
  <c r="AL52" i="13"/>
  <c r="AC52" i="13"/>
  <c r="AJ52" i="13"/>
  <c r="AG51" i="13"/>
  <c r="AE52" i="13"/>
  <c r="AD52" i="13"/>
  <c r="AI52" i="13"/>
  <c r="AK51" i="13"/>
  <c r="AN52" i="13"/>
  <c r="AM52" i="13"/>
  <c r="AH52" i="13"/>
  <c r="K147" i="13"/>
  <c r="BB146" i="13" a="1"/>
  <c r="BB146" i="13" s="1"/>
  <c r="AZ146" i="13" a="1"/>
  <c r="AZ146" i="13" s="1"/>
  <c r="BC146" i="13" a="1"/>
  <c r="BC146" i="13" s="1"/>
  <c r="BA146" i="13" a="1"/>
  <c r="BA146" i="13" s="1"/>
  <c r="BC108" i="13" a="1"/>
  <c r="BC108" i="13" s="1"/>
  <c r="K109" i="13"/>
  <c r="AZ108" i="13" a="1"/>
  <c r="AZ108" i="13" s="1"/>
  <c r="BA108" i="13" a="1"/>
  <c r="BA108" i="13" s="1"/>
  <c r="BB108" i="13" a="1"/>
  <c r="BB108" i="13" s="1"/>
  <c r="K90" i="13"/>
  <c r="AZ89" i="13" a="1"/>
  <c r="AZ89" i="13" s="1"/>
  <c r="BA89" i="13" a="1"/>
  <c r="BA89" i="13" s="1"/>
  <c r="BB89" i="13" a="1"/>
  <c r="BB89" i="13" s="1"/>
  <c r="BC89" i="13" a="1"/>
  <c r="BC89" i="13" s="1"/>
  <c r="K71" i="13"/>
  <c r="AZ70" i="13" a="1"/>
  <c r="AZ70" i="13" s="1"/>
  <c r="BA70" i="13" a="1"/>
  <c r="BA70" i="13" s="1"/>
  <c r="BB70" i="13" a="1"/>
  <c r="BB70" i="13" s="1"/>
  <c r="BC70" i="13" a="1"/>
  <c r="BC70" i="13" s="1"/>
  <c r="K52" i="13"/>
  <c r="AZ51" i="13" a="1"/>
  <c r="AZ51" i="13" s="1"/>
  <c r="BB51" i="13" a="1"/>
  <c r="BB51" i="13" s="1"/>
  <c r="BA51" i="13" a="1"/>
  <c r="BA51" i="13" s="1"/>
  <c r="BC51" i="13" a="1"/>
  <c r="BC51" i="13" s="1"/>
  <c r="I100" i="10"/>
  <c r="H100" i="10"/>
  <c r="I81" i="10"/>
  <c r="H81" i="10"/>
  <c r="I43" i="10"/>
  <c r="I62" i="10"/>
  <c r="H62" i="10"/>
  <c r="H43" i="10"/>
  <c r="DC69" i="13" l="1"/>
  <c r="DC50" i="13"/>
  <c r="CC50" i="13"/>
  <c r="CP50" i="13"/>
  <c r="BP50" i="13"/>
  <c r="CS52" i="13" a="1"/>
  <c r="CS52" i="13" s="1"/>
  <c r="BF52" i="13" a="1"/>
  <c r="BF52" i="13" s="1"/>
  <c r="BS52" i="13" a="1"/>
  <c r="BS52" i="13" s="1"/>
  <c r="CF52" i="13" a="1"/>
  <c r="CF52" i="13" s="1"/>
  <c r="BF71" i="13" a="1"/>
  <c r="BF71" i="13" s="1"/>
  <c r="CF71" i="13" a="1"/>
  <c r="CF71" i="13" s="1"/>
  <c r="CS71" i="13" a="1"/>
  <c r="CS71" i="13" s="1"/>
  <c r="BS71" i="13" a="1"/>
  <c r="BS71" i="13" s="1"/>
  <c r="CL70" i="13" a="1"/>
  <c r="CL70" i="13" s="1"/>
  <c r="CY70" i="13" a="1"/>
  <c r="CY70" i="13" s="1"/>
  <c r="BL70" i="13" a="1"/>
  <c r="BL70" i="13" s="1"/>
  <c r="BY70" i="13" a="1"/>
  <c r="BY70" i="13" s="1"/>
  <c r="CU51" i="13" a="1"/>
  <c r="CU51" i="13" s="1"/>
  <c r="BH51" i="13" a="1"/>
  <c r="BH51" i="13" s="1"/>
  <c r="BU51" i="13" a="1"/>
  <c r="BU51" i="13" s="1"/>
  <c r="CH51" i="13" a="1"/>
  <c r="CH51" i="13" s="1"/>
  <c r="BO71" i="13" a="1"/>
  <c r="BO71" i="13" s="1"/>
  <c r="CB71" i="13" a="1"/>
  <c r="CB71" i="13" s="1"/>
  <c r="CO71" i="13" a="1"/>
  <c r="CO71" i="13" s="1"/>
  <c r="DB71" i="13" a="1"/>
  <c r="DB71" i="13" s="1"/>
  <c r="BJ70" i="13" a="1"/>
  <c r="BJ70" i="13" s="1"/>
  <c r="BW70" i="13" a="1"/>
  <c r="BW70" i="13" s="1"/>
  <c r="CJ70" i="13" a="1"/>
  <c r="CJ70" i="13" s="1"/>
  <c r="CW70" i="13" a="1"/>
  <c r="CW70" i="13" s="1"/>
  <c r="AI71" i="13"/>
  <c r="CP69" i="13"/>
  <c r="BI52" i="13" a="1"/>
  <c r="BI52" i="13" s="1"/>
  <c r="BV52" i="13" a="1"/>
  <c r="BV52" i="13" s="1"/>
  <c r="CI52" i="13" a="1"/>
  <c r="CI52" i="13" s="1"/>
  <c r="CV52" i="13" a="1"/>
  <c r="CV52" i="13" s="1"/>
  <c r="BX52" i="13" a="1"/>
  <c r="BX52" i="13" s="1"/>
  <c r="CK52" i="13" a="1"/>
  <c r="CK52" i="13" s="1"/>
  <c r="CX52" i="13" a="1"/>
  <c r="CX52" i="13" s="1"/>
  <c r="BK52" i="13" a="1"/>
  <c r="BK52" i="13" s="1"/>
  <c r="BE71" i="13" a="1"/>
  <c r="BE71" i="13" s="1"/>
  <c r="BR71" i="13" a="1"/>
  <c r="BR71" i="13" s="1"/>
  <c r="CE71" i="13" a="1"/>
  <c r="CE71" i="13" s="1"/>
  <c r="CR71" i="13" a="1"/>
  <c r="CR71" i="13" s="1"/>
  <c r="CC69" i="13"/>
  <c r="DA52" i="13" a="1"/>
  <c r="DA52" i="13" s="1"/>
  <c r="BN52" i="13" a="1"/>
  <c r="BN52" i="13" s="1"/>
  <c r="CA52" i="13" a="1"/>
  <c r="CA52" i="13" s="1"/>
  <c r="CN52" i="13" a="1"/>
  <c r="CN52" i="13" s="1"/>
  <c r="BD52" i="13" a="1"/>
  <c r="BD52" i="13" s="1"/>
  <c r="BQ52" i="13" a="1"/>
  <c r="BQ52" i="13" s="1"/>
  <c r="CD52" i="13" a="1"/>
  <c r="CD52" i="13" s="1"/>
  <c r="CQ52" i="13" a="1"/>
  <c r="CQ52" i="13" s="1"/>
  <c r="CD70" i="13" a="1"/>
  <c r="CD70" i="13" s="1"/>
  <c r="CQ70" i="13" a="1"/>
  <c r="CQ70" i="13" s="1"/>
  <c r="BD70" i="13" a="1"/>
  <c r="BD70" i="13" s="1"/>
  <c r="BQ70" i="13" a="1"/>
  <c r="BQ70" i="13" s="1"/>
  <c r="BP69" i="13"/>
  <c r="CB52" i="13" a="1"/>
  <c r="CB52" i="13" s="1"/>
  <c r="CO52" i="13" a="1"/>
  <c r="CO52" i="13" s="1"/>
  <c r="DB52" i="13" a="1"/>
  <c r="DB52" i="13" s="1"/>
  <c r="BO52" i="13" a="1"/>
  <c r="BO52" i="13" s="1"/>
  <c r="BM52" i="13" a="1"/>
  <c r="BM52" i="13" s="1"/>
  <c r="BZ52" i="13" a="1"/>
  <c r="BZ52" i="13" s="1"/>
  <c r="CM52" i="13" a="1"/>
  <c r="CM52" i="13" s="1"/>
  <c r="CZ52" i="13" a="1"/>
  <c r="CZ52" i="13" s="1"/>
  <c r="BM71" i="13" a="1"/>
  <c r="BM71" i="13" s="1"/>
  <c r="BZ71" i="13" a="1"/>
  <c r="BZ71" i="13" s="1"/>
  <c r="CM71" i="13" a="1"/>
  <c r="CM71" i="13" s="1"/>
  <c r="CZ71" i="13" a="1"/>
  <c r="CZ71" i="13" s="1"/>
  <c r="CY51" i="13" a="1"/>
  <c r="CY51" i="13" s="1"/>
  <c r="BL51" i="13" a="1"/>
  <c r="BL51" i="13" s="1"/>
  <c r="BY51" i="13" a="1"/>
  <c r="BY51" i="13" s="1"/>
  <c r="CL51" i="13" a="1"/>
  <c r="CL51" i="13" s="1"/>
  <c r="BT52" i="13" a="1"/>
  <c r="BT52" i="13" s="1"/>
  <c r="CG52" i="13" a="1"/>
  <c r="CG52" i="13" s="1"/>
  <c r="CT52" i="13" a="1"/>
  <c r="CT52" i="13" s="1"/>
  <c r="BG52" i="13" a="1"/>
  <c r="BG52" i="13" s="1"/>
  <c r="BI71" i="13" a="1"/>
  <c r="BI71" i="13" s="1"/>
  <c r="BV71" i="13" a="1"/>
  <c r="BV71" i="13" s="1"/>
  <c r="CI71" i="13" a="1"/>
  <c r="CI71" i="13" s="1"/>
  <c r="CV71" i="13" a="1"/>
  <c r="CV71" i="13" s="1"/>
  <c r="CW52" i="13" a="1"/>
  <c r="CW52" i="13" s="1"/>
  <c r="BJ52" i="13" a="1"/>
  <c r="BJ52" i="13" s="1"/>
  <c r="BW52" i="13" a="1"/>
  <c r="BW52" i="13" s="1"/>
  <c r="CJ52" i="13" a="1"/>
  <c r="CJ52" i="13" s="1"/>
  <c r="BK71" i="13" a="1"/>
  <c r="BK71" i="13" s="1"/>
  <c r="BX71" i="13" a="1"/>
  <c r="BX71" i="13" s="1"/>
  <c r="CK71" i="13" a="1"/>
  <c r="CK71" i="13" s="1"/>
  <c r="CX71" i="13" a="1"/>
  <c r="CX71" i="13" s="1"/>
  <c r="BN71" i="13" a="1"/>
  <c r="BN71" i="13" s="1"/>
  <c r="CA71" i="13" a="1"/>
  <c r="CA71" i="13" s="1"/>
  <c r="CN71" i="13" a="1"/>
  <c r="CN71" i="13" s="1"/>
  <c r="DA71" i="13" a="1"/>
  <c r="DA71" i="13" s="1"/>
  <c r="BE52" i="13" a="1"/>
  <c r="BE52" i="13" s="1"/>
  <c r="BR52" i="13" a="1"/>
  <c r="BR52" i="13" s="1"/>
  <c r="CE52" i="13" a="1"/>
  <c r="CE52" i="13" s="1"/>
  <c r="CR52" i="13" a="1"/>
  <c r="CR52" i="13" s="1"/>
  <c r="BH71" i="13" a="1"/>
  <c r="BH71" i="13" s="1"/>
  <c r="BU71" i="13" a="1"/>
  <c r="BU71" i="13" s="1"/>
  <c r="CH71" i="13" a="1"/>
  <c r="CH71" i="13" s="1"/>
  <c r="CU71" i="13" a="1"/>
  <c r="CU71" i="13" s="1"/>
  <c r="BG71" i="13" a="1"/>
  <c r="BG71" i="13" s="1"/>
  <c r="BT71" i="13" a="1"/>
  <c r="BT71" i="13" s="1"/>
  <c r="CG71" i="13" a="1"/>
  <c r="CG71" i="13" s="1"/>
  <c r="CT71" i="13" a="1"/>
  <c r="CT71" i="13" s="1"/>
  <c r="I68" i="13"/>
  <c r="H68" i="13"/>
  <c r="H176" i="13"/>
  <c r="E171" i="19" s="1"/>
  <c r="I176" i="13"/>
  <c r="F171" i="19" s="1"/>
  <c r="I49" i="13"/>
  <c r="H106" i="13"/>
  <c r="I106" i="13"/>
  <c r="I144" i="13"/>
  <c r="H87" i="13"/>
  <c r="H49" i="13"/>
  <c r="H144" i="13"/>
  <c r="I87" i="13"/>
  <c r="AK71" i="13"/>
  <c r="AC71" i="13"/>
  <c r="AG52" i="13"/>
  <c r="AK52" i="13"/>
  <c r="AZ147" i="13" a="1"/>
  <c r="AZ147" i="13" s="1"/>
  <c r="BA147" i="13" a="1"/>
  <c r="BA147" i="13" s="1"/>
  <c r="BB147" i="13" a="1"/>
  <c r="BB147" i="13" s="1"/>
  <c r="BC147" i="13" a="1"/>
  <c r="BC147" i="13" s="1"/>
  <c r="AZ109" i="13" a="1"/>
  <c r="AZ109" i="13" s="1"/>
  <c r="BA109" i="13" a="1"/>
  <c r="BA109" i="13" s="1"/>
  <c r="BB109" i="13" a="1"/>
  <c r="BB109" i="13" s="1"/>
  <c r="BC109" i="13" a="1"/>
  <c r="BC109" i="13" s="1"/>
  <c r="BA90" i="13" a="1"/>
  <c r="BA90" i="13" s="1"/>
  <c r="BB90" i="13" a="1"/>
  <c r="BB90" i="13" s="1"/>
  <c r="BC90" i="13" a="1"/>
  <c r="BC90" i="13" s="1"/>
  <c r="AZ90" i="13" a="1"/>
  <c r="AZ90" i="13" s="1"/>
  <c r="BA71" i="13" a="1"/>
  <c r="BA71" i="13" s="1"/>
  <c r="BB71" i="13" a="1"/>
  <c r="BB71" i="13" s="1"/>
  <c r="BC71" i="13" a="1"/>
  <c r="BC71" i="13" s="1"/>
  <c r="AZ71" i="13" a="1"/>
  <c r="AZ71" i="13" s="1"/>
  <c r="BC52" i="13" a="1"/>
  <c r="BC52" i="13" s="1"/>
  <c r="BB52" i="13" a="1"/>
  <c r="BB52" i="13" s="1"/>
  <c r="BA52" i="13" a="1"/>
  <c r="BA52" i="13" s="1"/>
  <c r="AZ52" i="13" a="1"/>
  <c r="AZ52" i="13" s="1"/>
  <c r="I82" i="10"/>
  <c r="H82" i="10"/>
  <c r="I44" i="10"/>
  <c r="H101" i="10"/>
  <c r="I101" i="10"/>
  <c r="H63" i="10"/>
  <c r="I63" i="10"/>
  <c r="H44" i="10"/>
  <c r="CP70" i="13" l="1"/>
  <c r="DC51" i="13"/>
  <c r="BP51" i="13"/>
  <c r="CP51" i="13"/>
  <c r="CC51" i="13"/>
  <c r="BL52" i="13" a="1"/>
  <c r="BL52" i="13" s="1"/>
  <c r="BY52" i="13" a="1"/>
  <c r="BY52" i="13" s="1"/>
  <c r="CL52" i="13" a="1"/>
  <c r="CL52" i="13" s="1"/>
  <c r="CY52" i="13" a="1"/>
  <c r="CY52" i="13" s="1"/>
  <c r="BH52" i="13" a="1"/>
  <c r="BH52" i="13" s="1"/>
  <c r="BU52" i="13" a="1"/>
  <c r="BU52" i="13" s="1"/>
  <c r="CH52" i="13" a="1"/>
  <c r="CH52" i="13" s="1"/>
  <c r="CU52" i="13" a="1"/>
  <c r="CU52" i="13" s="1"/>
  <c r="CC70" i="13"/>
  <c r="BD71" i="13" a="1"/>
  <c r="BD71" i="13" s="1"/>
  <c r="BQ71" i="13" a="1"/>
  <c r="BQ71" i="13" s="1"/>
  <c r="CD71" i="13" a="1"/>
  <c r="CD71" i="13" s="1"/>
  <c r="CQ71" i="13" a="1"/>
  <c r="CQ71" i="13" s="1"/>
  <c r="BP70" i="13"/>
  <c r="BL71" i="13" a="1"/>
  <c r="BL71" i="13" s="1"/>
  <c r="CL71" i="13" a="1"/>
  <c r="CL71" i="13" s="1"/>
  <c r="CY71" i="13" a="1"/>
  <c r="CY71" i="13" s="1"/>
  <c r="BY71" i="13" a="1"/>
  <c r="BY71" i="13" s="1"/>
  <c r="DC70" i="13"/>
  <c r="BJ71" i="13" a="1"/>
  <c r="BJ71" i="13" s="1"/>
  <c r="BW71" i="13" a="1"/>
  <c r="BW71" i="13" s="1"/>
  <c r="CJ71" i="13" a="1"/>
  <c r="CJ71" i="13" s="1"/>
  <c r="CW71" i="13" a="1"/>
  <c r="CW71" i="13" s="1"/>
  <c r="H69" i="13"/>
  <c r="I69" i="13"/>
  <c r="I177" i="13"/>
  <c r="F172" i="19" s="1"/>
  <c r="H177" i="13"/>
  <c r="E172" i="19" s="1"/>
  <c r="I88" i="13"/>
  <c r="H88" i="13"/>
  <c r="I50" i="13"/>
  <c r="H145" i="13"/>
  <c r="H50" i="13"/>
  <c r="I145" i="13"/>
  <c r="I107" i="13"/>
  <c r="H107" i="13"/>
  <c r="H102" i="10"/>
  <c r="I102" i="10"/>
  <c r="H45" i="10"/>
  <c r="H83" i="10"/>
  <c r="I83" i="10"/>
  <c r="I64" i="10"/>
  <c r="H64" i="10"/>
  <c r="I45" i="10"/>
  <c r="DC52" i="13" l="1"/>
  <c r="BP52" i="13"/>
  <c r="CP71" i="13"/>
  <c r="CC71" i="13"/>
  <c r="CP52" i="13"/>
  <c r="CC52" i="13"/>
  <c r="DC71" i="13"/>
  <c r="BP71" i="13"/>
  <c r="I84" i="10"/>
  <c r="I89" i="13"/>
  <c r="H51" i="13"/>
  <c r="H146" i="13"/>
  <c r="I51" i="13"/>
  <c r="H70" i="13"/>
  <c r="I108" i="13"/>
  <c r="I70" i="13"/>
  <c r="H108" i="13"/>
  <c r="I146" i="13"/>
  <c r="H89" i="13"/>
  <c r="I103" i="10"/>
  <c r="I46" i="10"/>
  <c r="H84" i="10"/>
  <c r="H65" i="10"/>
  <c r="H103" i="10"/>
  <c r="H46" i="10"/>
  <c r="I65" i="10"/>
  <c r="H71" i="13" l="1"/>
  <c r="I52" i="13"/>
  <c r="H90" i="13"/>
  <c r="H52" i="13"/>
  <c r="H147" i="13"/>
  <c r="I109" i="13"/>
  <c r="I147" i="13"/>
  <c r="H109" i="13"/>
  <c r="I71" i="13"/>
  <c r="A57" i="13" s="1"/>
  <c r="I90" i="13"/>
  <c r="I104" i="10"/>
  <c r="H66" i="10"/>
  <c r="I85" i="10"/>
  <c r="H104" i="10"/>
  <c r="H85" i="10"/>
  <c r="I66" i="10"/>
  <c r="H47" i="10"/>
  <c r="I47" i="10"/>
  <c r="A40" i="13" l="1"/>
  <c r="A38" i="13"/>
  <c r="A92" i="10"/>
  <c r="A90" i="10"/>
  <c r="A73" i="10"/>
  <c r="A71" i="10"/>
  <c r="A54" i="10"/>
  <c r="A52" i="10"/>
  <c r="A135" i="13"/>
  <c r="A133" i="13"/>
  <c r="A97" i="13"/>
  <c r="A95" i="13"/>
  <c r="A78" i="13"/>
  <c r="A76" i="13"/>
  <c r="F183" i="19"/>
  <c r="E183" i="19"/>
  <c r="E49" i="19" s="1"/>
  <c r="I49" i="19" s="1"/>
  <c r="A163" i="13" l="1"/>
  <c r="A161" i="13"/>
  <c r="A59" i="13" l="1"/>
  <c r="E35" i="19"/>
  <c r="E34" i="19"/>
  <c r="E38" i="19"/>
  <c r="E33" i="19"/>
  <c r="E28" i="19"/>
  <c r="E29" i="19"/>
  <c r="E27" i="19"/>
  <c r="E36" i="19" l="1"/>
  <c r="I33" i="10"/>
  <c r="H33" i="10"/>
  <c r="I31" i="10" l="1"/>
  <c r="H31" i="10"/>
  <c r="A35" i="10" l="1"/>
  <c r="A33" i="10"/>
  <c r="E26"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<sst xmlns="http://schemas.openxmlformats.org/spreadsheetml/2006/main" count="1166" uniqueCount="395">
  <si>
    <t>Install CV</t>
  </si>
  <si>
    <t>Measure beam ports, construct best fit of axis, establish temp GCS</t>
  </si>
  <si>
    <t>Fabricate Shims for guide optics, install</t>
  </si>
  <si>
    <t>Measure Guide optics locations, construct best fit GCS</t>
  </si>
  <si>
    <t>Adjust landing ring shims prior to installation of shleld block #1 to match MASTER GCS</t>
  </si>
  <si>
    <t>Install Shield block layer 1</t>
  </si>
  <si>
    <t>Test fit MRA to MASTER GCS</t>
  </si>
  <si>
    <t>adjust MRA to MASTER GCS</t>
  </si>
  <si>
    <t>Install shield block layer 2</t>
  </si>
  <si>
    <t>Measure snubber mounts relative to GCS</t>
  </si>
  <si>
    <t>Custom machine snubber to the GCS (note the snubber is slave to the MASTER GCS not the as-installed MRA coordiantes - the install errors add)</t>
  </si>
  <si>
    <t>Install Snubber</t>
  </si>
  <si>
    <t>Install other shield blocks</t>
  </si>
  <si>
    <t>Install target shaft</t>
  </si>
  <si>
    <t>Install weight accurate segment dummies</t>
  </si>
  <si>
    <t>Position target assembly relative to the MASTER GCS (as opposed to the snubber as-installed center)</t>
  </si>
  <si>
    <t>Installation sequence</t>
  </si>
  <si>
    <t>Minimum Gap</t>
  </si>
  <si>
    <t>Rotation</t>
  </si>
  <si>
    <t>3 Segments Removed</t>
  </si>
  <si>
    <t>Thermal - Beam On</t>
  </si>
  <si>
    <t xml:space="preserve"> Core Vessel - Helium Mode</t>
  </si>
  <si>
    <t>Core Vessel - Vacuum Mode</t>
  </si>
  <si>
    <t>Seismic</t>
  </si>
  <si>
    <r>
      <t>(D</t>
    </r>
    <r>
      <rPr>
        <vertAlign val="subscript"/>
        <sz val="11"/>
        <color theme="1"/>
        <rFont val="Aptos Narrow"/>
        <family val="2"/>
        <scheme val="minor"/>
      </rPr>
      <t>maint</t>
    </r>
    <r>
      <rPr>
        <sz val="11"/>
        <color theme="1"/>
        <rFont val="Aptos Narrow"/>
        <family val="2"/>
        <scheme val="minor"/>
      </rPr>
      <t>)</t>
    </r>
  </si>
  <si>
    <r>
      <t>P</t>
    </r>
    <r>
      <rPr>
        <vertAlign val="subscript"/>
        <sz val="11"/>
        <color theme="1"/>
        <rFont val="Aptos Narrow"/>
        <family val="2"/>
        <scheme val="minor"/>
      </rPr>
      <t>op</t>
    </r>
  </si>
  <si>
    <r>
      <t>T</t>
    </r>
    <r>
      <rPr>
        <vertAlign val="subscript"/>
        <sz val="11"/>
        <color theme="1"/>
        <rFont val="Aptos Narrow"/>
        <family val="2"/>
        <scheme val="minor"/>
      </rPr>
      <t>op</t>
    </r>
  </si>
  <si>
    <t>E</t>
  </si>
  <si>
    <r>
      <t>L</t>
    </r>
    <r>
      <rPr>
        <vertAlign val="subscript"/>
        <sz val="11"/>
        <color theme="1"/>
        <rFont val="Aptos Narrow"/>
        <family val="2"/>
        <scheme val="minor"/>
      </rPr>
      <t>rot</t>
    </r>
  </si>
  <si>
    <t>I</t>
  </si>
  <si>
    <t>Pressure - Operation</t>
  </si>
  <si>
    <t>Pressure - MAWP</t>
  </si>
  <si>
    <t>Core Vessel MAWP</t>
  </si>
  <si>
    <r>
      <t>P</t>
    </r>
    <r>
      <rPr>
        <vertAlign val="subscript"/>
        <sz val="11"/>
        <color theme="1"/>
        <rFont val="Aptos Narrow"/>
        <family val="2"/>
        <scheme val="minor"/>
      </rPr>
      <t>MAWP</t>
    </r>
  </si>
  <si>
    <t>Rotation Test, Target Assembly</t>
  </si>
  <si>
    <t>Core Vessel Vacuum, No Beam</t>
  </si>
  <si>
    <t>Core Vessel Vacuum, Beam on</t>
  </si>
  <si>
    <t>Core Vessel Vaccuum,  No Beam, Seismic</t>
  </si>
  <si>
    <t>CV Helium Mode, No Beam</t>
  </si>
  <si>
    <t>CV Helium Mode, Beam On</t>
  </si>
  <si>
    <t>CV Helium Mode, No Beam, Seismic</t>
  </si>
  <si>
    <t>CV Helium Mode, Beam On, Seismic</t>
  </si>
  <si>
    <t>CV MAWP, No Beam</t>
  </si>
  <si>
    <t>CV MAWP, Beam On</t>
  </si>
  <si>
    <t>Target Change Out</t>
  </si>
  <si>
    <r>
      <t>CVP</t>
    </r>
    <r>
      <rPr>
        <vertAlign val="subscript"/>
        <sz val="11"/>
        <color theme="1"/>
        <rFont val="Aptos Narrow"/>
        <family val="2"/>
        <scheme val="minor"/>
      </rPr>
      <t>MAWP</t>
    </r>
  </si>
  <si>
    <r>
      <t>CVP</t>
    </r>
    <r>
      <rPr>
        <vertAlign val="subscript"/>
        <sz val="11"/>
        <color theme="1"/>
        <rFont val="Aptos Narrow"/>
        <family val="2"/>
        <scheme val="minor"/>
      </rPr>
      <t>He</t>
    </r>
  </si>
  <si>
    <r>
      <t>CVP</t>
    </r>
    <r>
      <rPr>
        <vertAlign val="subscript"/>
        <sz val="11"/>
        <color theme="1"/>
        <rFont val="Aptos Narrow"/>
        <family val="2"/>
        <scheme val="minor"/>
      </rPr>
      <t>vac</t>
    </r>
  </si>
  <si>
    <t>Bearing Change Out (Shaft on lid)</t>
  </si>
  <si>
    <t>From</t>
  </si>
  <si>
    <t>To</t>
  </si>
  <si>
    <t>Core Vessel Lower</t>
  </si>
  <si>
    <t>Linkage</t>
  </si>
  <si>
    <t>Node</t>
  </si>
  <si>
    <t>A</t>
  </si>
  <si>
    <t>B</t>
  </si>
  <si>
    <t>Core Vessel Upper</t>
  </si>
  <si>
    <t>C</t>
  </si>
  <si>
    <t>Target Segment</t>
  </si>
  <si>
    <t>Foot</t>
  </si>
  <si>
    <t>D</t>
  </si>
  <si>
    <t>Shield Block #1</t>
  </si>
  <si>
    <t>Lower MRA</t>
  </si>
  <si>
    <t>Upper MRA</t>
  </si>
  <si>
    <t>Shield Block #2</t>
  </si>
  <si>
    <t>Shield Block #3</t>
  </si>
  <si>
    <t>F</t>
  </si>
  <si>
    <t>G</t>
  </si>
  <si>
    <t>H</t>
  </si>
  <si>
    <t>J</t>
  </si>
  <si>
    <t>Shaft Installation Accuracy</t>
  </si>
  <si>
    <r>
      <t>IA</t>
    </r>
    <r>
      <rPr>
        <vertAlign val="subscript"/>
        <sz val="11"/>
        <color theme="1"/>
        <rFont val="Aptos Narrow"/>
        <family val="2"/>
        <scheme val="minor"/>
      </rPr>
      <t>tgt</t>
    </r>
  </si>
  <si>
    <r>
      <t>IA</t>
    </r>
    <r>
      <rPr>
        <vertAlign val="subscript"/>
        <sz val="11"/>
        <color theme="1"/>
        <rFont val="Aptos Narrow"/>
        <family val="2"/>
        <scheme val="minor"/>
      </rPr>
      <t>MRA</t>
    </r>
  </si>
  <si>
    <r>
      <t>IA</t>
    </r>
    <r>
      <rPr>
        <vertAlign val="subscript"/>
        <sz val="11"/>
        <color theme="1"/>
        <rFont val="Aptos Narrow"/>
        <family val="2"/>
        <scheme val="minor"/>
      </rPr>
      <t>snub</t>
    </r>
  </si>
  <si>
    <t>MRA Instalation Accuracy</t>
  </si>
  <si>
    <t>Snubber Installation Accuracy</t>
  </si>
  <si>
    <t>LMC (-)</t>
  </si>
  <si>
    <t>MMC (+)</t>
  </si>
  <si>
    <r>
      <t>S</t>
    </r>
    <r>
      <rPr>
        <vertAlign val="subscript"/>
        <sz val="11"/>
        <color theme="1"/>
        <rFont val="Aptos Narrow"/>
        <family val="2"/>
        <scheme val="minor"/>
      </rPr>
      <t>GCS</t>
    </r>
  </si>
  <si>
    <t>Worst case shim on Beam Guides (True position within beam tube set)</t>
  </si>
  <si>
    <t>S1</t>
  </si>
  <si>
    <t>Max</t>
  </si>
  <si>
    <t>Min</t>
  </si>
  <si>
    <t>Travel</t>
  </si>
  <si>
    <t>S2</t>
  </si>
  <si>
    <t>Shield Block 1 Installation Accuracy</t>
  </si>
  <si>
    <r>
      <t>IA</t>
    </r>
    <r>
      <rPr>
        <vertAlign val="subscript"/>
        <sz val="11"/>
        <color theme="1"/>
        <rFont val="Aptos Narrow"/>
        <family val="2"/>
        <scheme val="minor"/>
      </rPr>
      <t>SB1</t>
    </r>
  </si>
  <si>
    <t xml:space="preserve">From </t>
  </si>
  <si>
    <t>S3</t>
  </si>
  <si>
    <t>MRA takeup</t>
  </si>
  <si>
    <t>Snubber Take-up</t>
  </si>
  <si>
    <t>S4</t>
  </si>
  <si>
    <t>CAD</t>
  </si>
  <si>
    <t>Design offset</t>
  </si>
  <si>
    <r>
      <t>D</t>
    </r>
    <r>
      <rPr>
        <vertAlign val="subscript"/>
        <sz val="11"/>
        <color theme="1"/>
        <rFont val="Aptos Narrow"/>
        <family val="2"/>
        <scheme val="minor"/>
      </rPr>
      <t>offs</t>
    </r>
  </si>
  <si>
    <t>Snubber - Shaft</t>
  </si>
  <si>
    <t>Linkages - Deflections</t>
  </si>
  <si>
    <t>Clearance</t>
  </si>
  <si>
    <t>Design Offset</t>
  </si>
  <si>
    <t>Shim Stacks</t>
  </si>
  <si>
    <t>Target Shaft Lower</t>
  </si>
  <si>
    <t>Seismic (+/-)</t>
  </si>
  <si>
    <t>K</t>
  </si>
  <si>
    <t xml:space="preserve">I </t>
  </si>
  <si>
    <t>Target Shaft Upper (Drive mounting to segment attachment bolts)</t>
  </si>
  <si>
    <t>Maximum Gap</t>
  </si>
  <si>
    <t>Rotation +</t>
  </si>
  <si>
    <t>E-</t>
  </si>
  <si>
    <t>Seismic (+)</t>
  </si>
  <si>
    <t>* Relative to:
-Installation (Dead loads only)
-Room temperature everything
-Core vessel filled with ambient air</t>
  </si>
  <si>
    <r>
      <t>D</t>
    </r>
    <r>
      <rPr>
        <vertAlign val="subscript"/>
        <sz val="10"/>
        <color theme="1"/>
        <rFont val="Aptos Narrow"/>
        <family val="2"/>
        <scheme val="minor"/>
      </rPr>
      <t>offs</t>
    </r>
  </si>
  <si>
    <r>
      <t>L</t>
    </r>
    <r>
      <rPr>
        <vertAlign val="subscript"/>
        <sz val="10"/>
        <color theme="1"/>
        <rFont val="Aptos Narrow"/>
        <family val="2"/>
        <scheme val="minor"/>
      </rPr>
      <t>rot</t>
    </r>
  </si>
  <si>
    <r>
      <t>(D</t>
    </r>
    <r>
      <rPr>
        <vertAlign val="subscript"/>
        <sz val="10"/>
        <color theme="1"/>
        <rFont val="Aptos Narrow"/>
        <family val="2"/>
        <scheme val="minor"/>
      </rPr>
      <t>maint</t>
    </r>
    <r>
      <rPr>
        <sz val="10"/>
        <color theme="1"/>
        <rFont val="Aptos Narrow"/>
        <family val="2"/>
        <scheme val="minor"/>
      </rPr>
      <t>)</t>
    </r>
  </si>
  <si>
    <r>
      <t>P</t>
    </r>
    <r>
      <rPr>
        <vertAlign val="subscript"/>
        <sz val="10"/>
        <color theme="1"/>
        <rFont val="Aptos Narrow"/>
        <family val="2"/>
        <scheme val="minor"/>
      </rPr>
      <t>op</t>
    </r>
  </si>
  <si>
    <r>
      <t>P</t>
    </r>
    <r>
      <rPr>
        <vertAlign val="subscript"/>
        <sz val="10"/>
        <color theme="1"/>
        <rFont val="Aptos Narrow"/>
        <family val="2"/>
        <scheme val="minor"/>
      </rPr>
      <t>MAWP</t>
    </r>
  </si>
  <si>
    <r>
      <t>T</t>
    </r>
    <r>
      <rPr>
        <vertAlign val="subscript"/>
        <sz val="10"/>
        <color theme="1"/>
        <rFont val="Aptos Narrow"/>
        <family val="2"/>
        <scheme val="minor"/>
      </rPr>
      <t>op</t>
    </r>
  </si>
  <si>
    <r>
      <t>CVP</t>
    </r>
    <r>
      <rPr>
        <vertAlign val="subscript"/>
        <sz val="10"/>
        <color theme="1"/>
        <rFont val="Aptos Narrow"/>
        <family val="2"/>
        <scheme val="minor"/>
      </rPr>
      <t>MAWP</t>
    </r>
  </si>
  <si>
    <r>
      <t>CVP</t>
    </r>
    <r>
      <rPr>
        <vertAlign val="subscript"/>
        <sz val="10"/>
        <color theme="1"/>
        <rFont val="Aptos Narrow"/>
        <family val="2"/>
        <scheme val="minor"/>
      </rPr>
      <t>He</t>
    </r>
  </si>
  <si>
    <r>
      <t>CVP</t>
    </r>
    <r>
      <rPr>
        <vertAlign val="subscript"/>
        <sz val="10"/>
        <color theme="1"/>
        <rFont val="Aptos Narrow"/>
        <family val="2"/>
        <scheme val="minor"/>
      </rPr>
      <t>vac</t>
    </r>
  </si>
  <si>
    <t>Bottom of Target - MRA</t>
  </si>
  <si>
    <t>Top of Target - Bottom SB#3</t>
  </si>
  <si>
    <t xml:space="preserve">Installation - Target Assembly </t>
  </si>
  <si>
    <t>Shield Block 2 Installation Accuracy</t>
  </si>
  <si>
    <t>Target Install Adjustment</t>
  </si>
  <si>
    <t>S5</t>
  </si>
  <si>
    <t>S6</t>
  </si>
  <si>
    <r>
      <t>IA</t>
    </r>
    <r>
      <rPr>
        <vertAlign val="subscript"/>
        <sz val="11"/>
        <color theme="1"/>
        <rFont val="Aptos Narrow"/>
        <family val="2"/>
        <scheme val="minor"/>
      </rPr>
      <t>SB2</t>
    </r>
  </si>
  <si>
    <r>
      <t>IA</t>
    </r>
    <r>
      <rPr>
        <vertAlign val="subscript"/>
        <sz val="11"/>
        <color theme="1"/>
        <rFont val="Aptos Narrow"/>
        <family val="2"/>
        <scheme val="minor"/>
      </rPr>
      <t>SB3</t>
    </r>
  </si>
  <si>
    <t>Shield Block 3 Installation Accuracy</t>
  </si>
  <si>
    <t>Takeup between SB#2 and SB#3</t>
  </si>
  <si>
    <t>Takeup between SB#1 and SB#2</t>
  </si>
  <si>
    <t>Adjustment between CV flange and SB#1</t>
  </si>
  <si>
    <t>Snubber take-up</t>
  </si>
  <si>
    <t>Contact</t>
  </si>
  <si>
    <t>L</t>
  </si>
  <si>
    <t>Snubber Gap</t>
  </si>
  <si>
    <t>Requirements</t>
  </si>
  <si>
    <t>ASCE/ASME LOAD COMBINATION?</t>
  </si>
  <si>
    <t>TOTAL</t>
  </si>
  <si>
    <t>Total</t>
  </si>
  <si>
    <t>TOT</t>
  </si>
  <si>
    <t>Positive Link traverse (MMC)</t>
  </si>
  <si>
    <t>Postive Link Traverse (LMC)</t>
  </si>
  <si>
    <t>negative Link traverse (MMC)</t>
  </si>
  <si>
    <t>Negative Link Traverse (LMC)</t>
  </si>
  <si>
    <t>Linkages -Tolerances</t>
  </si>
  <si>
    <t>Tolerances</t>
  </si>
  <si>
    <t>Lookup - Load Combination &amp; Direction</t>
  </si>
  <si>
    <t>Nominal (CAD) Gap</t>
  </si>
  <si>
    <t>Tot - Tolerances</t>
  </si>
  <si>
    <t>Snubber Mounting Point</t>
  </si>
  <si>
    <t>Snubber - Shaft (upstream)</t>
  </si>
  <si>
    <t>Snubber Motion</t>
  </si>
  <si>
    <t>Snubber Shaft - Downstream</t>
  </si>
  <si>
    <t>LMC</t>
  </si>
  <si>
    <t>MMC</t>
  </si>
  <si>
    <t>Target Foot - MRA lower</t>
  </si>
  <si>
    <t>Target Foot - SBL#3</t>
  </si>
  <si>
    <t>Target Segment- MRA upper shield</t>
  </si>
  <si>
    <t>Target Shaft</t>
  </si>
  <si>
    <t>MRA Mounting Point</t>
  </si>
  <si>
    <t>Lower MRA Deflection</t>
  </si>
  <si>
    <t>Shield Block Layer #3</t>
  </si>
  <si>
    <t>Seis. Mot. - Snubber to Target Mount</t>
  </si>
  <si>
    <t>Target Mounting Flange</t>
  </si>
  <si>
    <t>Minimum Deflection</t>
  </si>
  <si>
    <t>Max Deflection</t>
  </si>
  <si>
    <t>Shield Block Layer #3 Deflection</t>
  </si>
  <si>
    <t>Target Shaft Deflection</t>
  </si>
  <si>
    <t>Target Segment Deflection</t>
  </si>
  <si>
    <t>Target Foot Deflection</t>
  </si>
  <si>
    <t>Upper MRA Deflection</t>
  </si>
  <si>
    <t>Snubber Mounting</t>
  </si>
  <si>
    <t>Radial</t>
  </si>
  <si>
    <t>Vertical</t>
  </si>
  <si>
    <t>+</t>
  </si>
  <si>
    <t>-</t>
  </si>
  <si>
    <t>Target Foot</t>
  </si>
  <si>
    <t>MRA Shield Block</t>
  </si>
  <si>
    <t>Deflection Requirements</t>
  </si>
  <si>
    <t>N</t>
  </si>
  <si>
    <t>T</t>
  </si>
  <si>
    <t>Core Vessel</t>
  </si>
  <si>
    <t>Target Assembly</t>
  </si>
  <si>
    <t>MRA</t>
  </si>
  <si>
    <t>Target Mounting Flange, deflections during overpressurization and testing (D+L+PMAWP+Top)</t>
  </si>
  <si>
    <t>A) Motion relative to base flange of core vessel</t>
  </si>
  <si>
    <t>Horizontal/vertical deflections during normal operation  (D+L+Pop+Top) [A]</t>
  </si>
  <si>
    <t>Deflections during seismic events  (D+L+Pop+Top+E) [A]</t>
  </si>
  <si>
    <t>Deflections during overpressurization and testing (D+L+PMAWP+Top)</t>
  </si>
  <si>
    <t>Horizontal/vertical installation location tolerance relative to GCS</t>
  </si>
  <si>
    <t>Core Vessel - MRA Mounting Surfaces (Shield Block Layer #1)</t>
  </si>
  <si>
    <t>Core Vessel - Shield Block Layer 3</t>
  </si>
  <si>
    <t>Profile tolerance, Target facing surfaces</t>
  </si>
  <si>
    <t>Profile Tolerance, Segment/shaft facing surfaces (All levels)</t>
  </si>
  <si>
    <t xml:space="preserve">Nominal radial gap around target </t>
  </si>
  <si>
    <t>Nominal radial gap around target</t>
  </si>
  <si>
    <t>Moderator Reflector Assembly</t>
  </si>
  <si>
    <t>Nominal vertical gap between target and MRA</t>
  </si>
  <si>
    <t>Nominal vertical gap between target and shield face</t>
  </si>
  <si>
    <t>Profile tolerance of MRA</t>
  </si>
  <si>
    <t>B) Deflections relative to base point of component</t>
  </si>
  <si>
    <t>Target Assembly - Snubber</t>
  </si>
  <si>
    <t>Nominal radial gap</t>
  </si>
  <si>
    <t>Nominal vertical gap</t>
  </si>
  <si>
    <t>Geometric runout/diameter tolerance</t>
  </si>
  <si>
    <t>h 0m</t>
  </si>
  <si>
    <t>Target Assembly - Target Foot</t>
  </si>
  <si>
    <t>d</t>
  </si>
  <si>
    <t>Segment Length/profile tolerance</t>
  </si>
  <si>
    <t>Target Assembly - Segment</t>
  </si>
  <si>
    <t>Deflection Summary for WBS elements</t>
  </si>
  <si>
    <t>Outer profile tolerance</t>
  </si>
  <si>
    <t>Retain structural integrity during relative displacement between bottom of shaft and core vessel mount</t>
  </si>
  <si>
    <t>C) Deflections relative to fixed drive</t>
  </si>
  <si>
    <t>D) Deflections relative to fixed shaft base</t>
  </si>
  <si>
    <t>This requires shimming of Shield Block #1</t>
  </si>
  <si>
    <t>LOAD COMBINATIONS</t>
  </si>
  <si>
    <t>Horizontal</t>
  </si>
  <si>
    <t>Sum of static Errors</t>
  </si>
  <si>
    <t xml:space="preserve">Core Vessel - Snubber Mounting Flange </t>
  </si>
  <si>
    <t>ADD</t>
  </si>
  <si>
    <t>Target Assembly - Shaft/Drive location  of TA</t>
  </si>
  <si>
    <t>Project</t>
  </si>
  <si>
    <t>Document Number</t>
  </si>
  <si>
    <t>Author</t>
  </si>
  <si>
    <t>Date</t>
  </si>
  <si>
    <t>Target Systems - Decomposition of requirements to prevent target and other component contact during operation and off-normal events</t>
  </si>
  <si>
    <t>Executive Summary</t>
  </si>
  <si>
    <t>This calcualtion serves to flesh out the requirements for each sub-assembly of the target systems scope that may interact with the target or may rupture the hydrogen boundary.  This budget was developed to satisfy (in part!) the following Target System requirement and risk:
-REQ 1478 "Hydrogen Boundary Interactions" - Components shall not damage (inadvertent contact) the hydrogen boundaries, regardless of load combination.
-Credited Statement "Building structures seismically qualified to prevent collapse, protect evacuation paths, and protect applicable confinement of hazardous material (applicable SSCs meet NDC-2 and applicable Limit State B or C requirements)."
- Interaction requirements invoked through Chapter 13 of ASCE 7 (required by SBMS, through IBC
The details of the cacluation reflect the worst case of what is acceptable for each component.  The values do not represent as-designed or analyzed conditions.</t>
  </si>
  <si>
    <t xml:space="preserve">ORNL Second Target Station </t>
  </si>
  <si>
    <t>Aaron Jacques</t>
  </si>
  <si>
    <t>Top of Target - Upper MRA</t>
  </si>
  <si>
    <t>X</t>
  </si>
  <si>
    <t>Positive Link Traverse (+Y direction, linkage MMC)</t>
  </si>
  <si>
    <t>Positive Link Traverse (-Y direction, Linkage LMC)</t>
  </si>
  <si>
    <t>Negative Link Traverse (+Y direction, Linkage LMC)</t>
  </si>
  <si>
    <t>Negative Link Traverse (-Y direction, linkage MMC)</t>
  </si>
  <si>
    <t>Methodology:</t>
  </si>
  <si>
    <t>Positive Traverse direction</t>
  </si>
  <si>
    <t>use LMC table values</t>
  </si>
  <si>
    <t>Direction is +</t>
  </si>
  <si>
    <t>LMC values are -</t>
  </si>
  <si>
    <t>Product is -</t>
  </si>
  <si>
    <t>Use MMC table values</t>
  </si>
  <si>
    <t>Direction is -</t>
  </si>
  <si>
    <t>MMC values are +</t>
  </si>
  <si>
    <t>Negative traverse direction</t>
  </si>
  <si>
    <t>use MMC table values</t>
  </si>
  <si>
    <t>Use LMC table values</t>
  </si>
  <si>
    <t>Product is +</t>
  </si>
  <si>
    <t xml:space="preserve">Always start traversing at the tail of the gap of interest, and proceed in a loop capturing the direction </t>
  </si>
  <si>
    <t>of each linkage as it is being traversed.  Record these values in the spreadhseet</t>
  </si>
  <si>
    <t>Results in a net reduction of the gap</t>
  </si>
  <si>
    <t>Results in a net increase in the gap</t>
  </si>
  <si>
    <t>Positive Link Traverse ( linkage MMC)</t>
  </si>
  <si>
    <t>Positive Link Traverse (Linkage LMC)</t>
  </si>
  <si>
    <t>Negative Link Traverse (linkage MMC)</t>
  </si>
  <si>
    <t>Negative Link Traverse ( Linkage LMC)</t>
  </si>
  <si>
    <t>Simplified Linkage determination:</t>
  </si>
  <si>
    <t>Will a positive increase of this likage increase the gap --&gt; Link is positive</t>
  </si>
  <si>
    <t xml:space="preserve">Complete a full circuit, noting which linkage contributes </t>
  </si>
  <si>
    <t>Horizontal Tolerances</t>
  </si>
  <si>
    <t>MMC(+)</t>
  </si>
  <si>
    <t>LMC(-)</t>
  </si>
  <si>
    <t>CV - Helium Mode</t>
  </si>
  <si>
    <t>CV - Vacuum Mode</t>
  </si>
  <si>
    <t>CV - MAWP</t>
  </si>
  <si>
    <r>
      <t>D</t>
    </r>
    <r>
      <rPr>
        <vertAlign val="subscript"/>
        <sz val="10"/>
        <color theme="1"/>
        <rFont val="Aptos Narrow"/>
        <family val="2"/>
        <scheme val="minor"/>
      </rPr>
      <t>maint</t>
    </r>
  </si>
  <si>
    <t>Vertical Tolerance</t>
  </si>
  <si>
    <t>Vertical Gaps</t>
  </si>
  <si>
    <t>Horizontal Gaps</t>
  </si>
  <si>
    <t>Tolerance Inputs</t>
  </si>
  <si>
    <t>Target Mounting Flange, horizontal deflections during normal operation  (D+L+Pop+Top) [A]</t>
  </si>
  <si>
    <t>Target Mounting Flange, horizontal deflections during seismic events  (D+L+Pop+Top+E) [A]</t>
  </si>
  <si>
    <t>Horizontal deflections during normal operation  (D+L+Pop+Top) [A]</t>
  </si>
  <si>
    <t>Vertical deflections during normal operation  (D+L+Pop+Top) [A]</t>
  </si>
  <si>
    <t>Vertical deflections during seismic events  (D+L+Pop+Top+E) [A]</t>
  </si>
  <si>
    <t>Horizontal deflections during seismic events  (D+L+Pop+Top+E) [A]</t>
  </si>
  <si>
    <t>Horizontal Deflections during seismic events  (D+L+Pop+Top+E) [A]</t>
  </si>
  <si>
    <t>Vertical Deflections during seismic events  (D+L+Pop+Top+E) [A]</t>
  </si>
  <si>
    <r>
      <t>Normal Operation (D+L+P</t>
    </r>
    <r>
      <rPr>
        <vertAlign val="subscript"/>
        <sz val="10"/>
        <color theme="1"/>
        <rFont val="Aptos Narrow"/>
        <family val="2"/>
        <scheme val="minor"/>
      </rPr>
      <t>op</t>
    </r>
    <r>
      <rPr>
        <sz val="10"/>
        <color theme="1"/>
        <rFont val="Aptos Narrow"/>
        <family val="2"/>
        <scheme val="minor"/>
      </rPr>
      <t>+T</t>
    </r>
    <r>
      <rPr>
        <vertAlign val="subscript"/>
        <sz val="10"/>
        <color theme="1"/>
        <rFont val="Aptos Narrow"/>
        <family val="2"/>
        <scheme val="minor"/>
      </rPr>
      <t>op</t>
    </r>
    <r>
      <rPr>
        <sz val="10"/>
        <color theme="1"/>
        <rFont val="Aptos Narrow"/>
        <family val="2"/>
        <scheme val="minor"/>
      </rPr>
      <t>)</t>
    </r>
  </si>
  <si>
    <r>
      <t>Seismic Event (D+L+P</t>
    </r>
    <r>
      <rPr>
        <vertAlign val="subscript"/>
        <sz val="10"/>
        <color theme="1"/>
        <rFont val="Aptos Narrow"/>
        <family val="2"/>
        <scheme val="minor"/>
      </rPr>
      <t>op</t>
    </r>
    <r>
      <rPr>
        <sz val="10"/>
        <color theme="1"/>
        <rFont val="Aptos Narrow"/>
        <family val="2"/>
        <scheme val="minor"/>
      </rPr>
      <t>+T</t>
    </r>
    <r>
      <rPr>
        <vertAlign val="subscript"/>
        <sz val="10"/>
        <color theme="1"/>
        <rFont val="Aptos Narrow"/>
        <family val="2"/>
        <scheme val="minor"/>
      </rPr>
      <t>op</t>
    </r>
    <r>
      <rPr>
        <sz val="10"/>
        <color theme="1"/>
        <rFont val="Aptos Narrow"/>
        <family val="2"/>
        <scheme val="minor"/>
      </rPr>
      <t>+E)</t>
    </r>
  </si>
  <si>
    <r>
      <t>Overpressurization &amp; Test (D+L+P</t>
    </r>
    <r>
      <rPr>
        <vertAlign val="subscript"/>
        <sz val="10"/>
        <color theme="1"/>
        <rFont val="Aptos Narrow"/>
        <family val="2"/>
        <scheme val="minor"/>
      </rPr>
      <t>MAWP</t>
    </r>
    <r>
      <rPr>
        <sz val="10"/>
        <color theme="1"/>
        <rFont val="Aptos Narrow"/>
        <family val="2"/>
        <scheme val="minor"/>
      </rPr>
      <t>+T</t>
    </r>
    <r>
      <rPr>
        <vertAlign val="subscript"/>
        <sz val="10"/>
        <color theme="1"/>
        <rFont val="Aptos Narrow"/>
        <family val="2"/>
        <scheme val="minor"/>
      </rPr>
      <t>op</t>
    </r>
    <r>
      <rPr>
        <sz val="10"/>
        <color theme="1"/>
        <rFont val="Aptos Narrow"/>
        <family val="2"/>
        <scheme val="minor"/>
      </rPr>
      <t>)</t>
    </r>
  </si>
  <si>
    <t>Shaft Req #10742</t>
  </si>
  <si>
    <t>Shaft Req #10746</t>
  </si>
  <si>
    <t>Shaft Req #10745</t>
  </si>
  <si>
    <t>Drive Req #10743</t>
  </si>
  <si>
    <t>Shaft Req# 10749</t>
  </si>
  <si>
    <t>Shaft Req #10747</t>
  </si>
  <si>
    <t>Shaft Req# 10758</t>
  </si>
  <si>
    <t>Drive Req# 10744</t>
  </si>
  <si>
    <t>Segment Req# 10750</t>
  </si>
  <si>
    <t>Segment Req#: 10751</t>
  </si>
  <si>
    <t>Vertical deflections during normal operation and overpressure  (D+L+P+Top) [A]</t>
  </si>
  <si>
    <t>Segment 10755</t>
  </si>
  <si>
    <t>Segment Req# 10756</t>
  </si>
  <si>
    <t>Segment Req# 10757</t>
  </si>
  <si>
    <t>Segment Requirement 10759</t>
  </si>
  <si>
    <t>Shaft Req #10748</t>
  </si>
  <si>
    <t>CV Vac, Component MAWP, No Beam</t>
  </si>
  <si>
    <t>CV Vac, Component MAWP, Beam On</t>
  </si>
  <si>
    <t>Component Pressure Test</t>
  </si>
  <si>
    <t>Core Vessel Vaccuum,  Beam On, Seismic</t>
  </si>
  <si>
    <t>CV He, No Beam,Component MAWP</t>
  </si>
  <si>
    <t>CV He, Beam On, Component MAWP</t>
  </si>
  <si>
    <t>Target Mounting Flange, vertical  deflections during normal operation  (D+L+Pop+Top) [A]</t>
  </si>
  <si>
    <t>Target Mounting Flange, vertical  deflections during seismic events  (D+L+Pop+Top+E) [A]</t>
  </si>
  <si>
    <t>Horizontal  deflections during normal operation  (D+L+Pop+Top) [A]</t>
  </si>
  <si>
    <t>Captured in 10772 and 10773</t>
  </si>
  <si>
    <t>Installation Requirements</t>
  </si>
  <si>
    <t xml:space="preserve">Shield Block Layer #3 </t>
  </si>
  <si>
    <t>Captured in 10777 and 10778</t>
  </si>
  <si>
    <t>Vertical installation location tolerance relative to GCS</t>
  </si>
  <si>
    <t>Covered in 10785</t>
  </si>
  <si>
    <t>Covered in 10786</t>
  </si>
  <si>
    <t>Target Mounting Flange, horizontal  location toelrance relative to GCS</t>
  </si>
  <si>
    <t>Target Mounting Flange,  vertical  location toelrance relative to GCS</t>
  </si>
  <si>
    <t>Horizontal installation location tolerance relative to GCS</t>
  </si>
  <si>
    <t>Vertical  installation location tolerance relative to GCS</t>
  </si>
  <si>
    <t>CodeBeamer Value</t>
  </si>
  <si>
    <t>Diff</t>
  </si>
  <si>
    <t>Horizontal Installation tolerance</t>
  </si>
  <si>
    <t>Vertical installation tolerance</t>
  </si>
  <si>
    <t>Vertical Adjustment capacity</t>
  </si>
  <si>
    <t>Horizontal Adjustment capacity</t>
  </si>
  <si>
    <t>Vertical Installation tolerance</t>
  </si>
  <si>
    <t>Allowance for shims (V/H)</t>
  </si>
  <si>
    <t>\SHIELDINSTALLACCURACYHORIZ</t>
  </si>
  <si>
    <t>\SHIELDOPERATINGDEFLECTIONHORIZ</t>
  </si>
  <si>
    <t>\FOOTSHIELDOPERATINGDEFLECTIONVERT</t>
  </si>
  <si>
    <t>\SHIELDDEFLECTIONHORIZ</t>
  </si>
  <si>
    <t>\FOOTSHIELDDEFLECTIONVERT</t>
  </si>
  <si>
    <t>\FOOTSHIELDINSTALLACCURACYVERT</t>
  </si>
  <si>
    <t>\FOOTSHIELDGAPVERT</t>
  </si>
  <si>
    <t>\SHIELDGAPHORIZ &amp; \FOOTSHIELDGAPHORIZ</t>
  </si>
  <si>
    <t>\RESTRAINTRINGOPERATINGDEFLECTIONHORIZ</t>
  </si>
  <si>
    <t>\RESTRAINTRINGDEFLECTIONHORIZ</t>
  </si>
  <si>
    <t>\RESTRAINTRINGDEFLECTIONVERT</t>
  </si>
  <si>
    <t>\RESTRAINTRINGOPERATINGDEFLECTIONVERT</t>
  </si>
  <si>
    <t>\RESTRAINTRINGINSTALLACCURACYVERT</t>
  </si>
  <si>
    <t>\RESTRAINTRINGINSTALLACCURACYHORIZ</t>
  </si>
  <si>
    <t>\UPPERATTACHINSTALLACCURACYHORIZ</t>
  </si>
  <si>
    <t>\UPPERATTACHINSTALLACCURACYVERT</t>
  </si>
  <si>
    <t>\UPPERATTACHMENTOPERATINGDEFLECTIONHORIZ</t>
  </si>
  <si>
    <t>\UPPERATTACHMENTOPERATINGDEFLECTIONVERT</t>
  </si>
  <si>
    <t>\UPPERATTACHDEFLECTIONHORIZ</t>
  </si>
  <si>
    <t>\UPPERATTACHDEFLECTIONVERT</t>
  </si>
  <si>
    <t>\RESTRAINTRINGIDEALVERTICALGAP</t>
  </si>
  <si>
    <t>\RESTRAINTRINGIDEALRADIALGAP</t>
  </si>
  <si>
    <t>\TAMRANOMGAPVERT</t>
  </si>
  <si>
    <t>\TAMRANOMGAPHORIZ</t>
  </si>
  <si>
    <t>Mbrg</t>
  </si>
  <si>
    <r>
      <t>M</t>
    </r>
    <r>
      <rPr>
        <vertAlign val="subscript"/>
        <sz val="10"/>
        <color theme="1"/>
        <rFont val="Aptos Narrow"/>
        <family val="2"/>
        <scheme val="minor"/>
      </rPr>
      <t>brg</t>
    </r>
  </si>
  <si>
    <t>Target Drive Install Adjustment</t>
  </si>
  <si>
    <t>Bearing Replacement</t>
  </si>
  <si>
    <r>
      <t>M</t>
    </r>
    <r>
      <rPr>
        <vertAlign val="subscript"/>
        <sz val="11"/>
        <color theme="1"/>
        <rFont val="Aptos Narrow"/>
        <family val="2"/>
        <scheme val="minor"/>
      </rPr>
      <t>brg</t>
    </r>
  </si>
  <si>
    <t>Comp. Press - Operation</t>
  </si>
  <si>
    <t>Comp Pressure - MAWP</t>
  </si>
  <si>
    <t>Target Mounting Flange, deflections during Thermal expansion (Top)</t>
  </si>
  <si>
    <t>N/A</t>
  </si>
  <si>
    <t>\UPPERATTACHMENTTHERMALDEFLECTIONVERT}</t>
  </si>
  <si>
    <t>\INSTALLACCURACYHORIZ</t>
  </si>
  <si>
    <t>\INSTALLACCURACYVERT</t>
  </si>
  <si>
    <t>\TAOPERATINGDEFLECTIONHORIZMIDHEIGHT</t>
  </si>
  <si>
    <t>\TADEFLECTIONHORIZMIDHEIGHT</t>
  </si>
  <si>
    <t>\TAOPERATINGDEFLECTIONVERT</t>
  </si>
  <si>
    <t>\TADEFLECTIONVERT</t>
  </si>
  <si>
    <t>\TABOTTOMPERATINGDEFLECTIONHORIZ</t>
  </si>
  <si>
    <t>\TABOTTOMPERATINGDEFLECTIONVERT</t>
  </si>
  <si>
    <t xml:space="preserve">Core Vessel - Target Mounting Flange </t>
  </si>
  <si>
    <t>Lower Moderator</t>
  </si>
  <si>
    <t>Upper Moderator</t>
  </si>
  <si>
    <t>Upper Moderator Shield Block</t>
  </si>
  <si>
    <t>Upper MRA (shield block)  Deflection</t>
  </si>
  <si>
    <t>Max of Deflection Errors, all locations</t>
  </si>
  <si>
    <t>Segment Pin - Neutron flight path</t>
  </si>
  <si>
    <t>Segment Pin - Neutron Beamguide</t>
  </si>
  <si>
    <t>0000019003</t>
  </si>
  <si>
    <t>Segment Req# 10752</t>
  </si>
  <si>
    <t>Shaft Req #10794</t>
  </si>
  <si>
    <t>Shaft Req #10795</t>
  </si>
  <si>
    <t>Not applicable to the foot - handled by Shaft Req# 10747</t>
  </si>
  <si>
    <t>Target - GCS (BEAM)</t>
  </si>
  <si>
    <t>Target Donut- Shield Block</t>
  </si>
  <si>
    <t>&lt;--Seismic event, shielding contact before moderator</t>
  </si>
  <si>
    <t>Operating Minimum Gap</t>
  </si>
  <si>
    <t>Operating Maximum Gap</t>
  </si>
  <si>
    <t>Seismic Min</t>
  </si>
  <si>
    <t>Seismic Max</t>
  </si>
  <si>
    <t>Operations Minimum Gap</t>
  </si>
  <si>
    <t>Operations Maximum Gap</t>
  </si>
  <si>
    <t>Operation</t>
  </si>
  <si>
    <t>0.5</t>
  </si>
  <si>
    <t>7/28/2026 5:23:41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</si>
</sst>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0" x14ac:knownFonts="1">
    <font>
      <sz val="11"/>
      <color theme="1"/>
      <name val="Aptos Narrow"/>
      <family val="2"/>
      <scheme val="minor"/>
    </font>
    <font>
      <b/>
      <sz val="11"/>
      <color theme="1"/>
      <name val="Aptos Narrow"/>
      <family val="2"/>
      <scheme val="minor"/>
    </font>
    <font>
      <vertAlign val="subscript"/>
      <sz val="11"/>
      <color theme="1"/>
      <name val="Aptos Narrow"/>
      <family val="2"/>
      <scheme val="minor"/>
    </font>
    <font>
      <b/>
      <sz val="12"/>
      <color theme="1"/>
      <name val="Aptos Narrow"/>
      <family val="2"/>
      <scheme val="minor"/>
    </font>
    <font>
      <sz val="11"/>
      <color rgb="FFFF0000"/>
      <name val="Aptos Narrow"/>
      <family val="2"/>
      <scheme val="minor"/>
    </font>
    <font>
      <b/>
      <u/>
      <sz val="11"/>
      <color theme="1"/>
      <name val="Aptos Narrow"/>
      <family val="2"/>
      <scheme val="minor"/>
    </font>
    <font>
      <sz val="8"/>
      <name val="Aptos Narrow"/>
      <family val="2"/>
      <scheme val="minor"/>
    </font>
    <font>
      <sz val="11"/>
      <name val="Aptos Narrow"/>
      <family val="2"/>
      <scheme val="minor"/>
    </font>
    <font>
      <sz val="72"/>
      <color theme="1"/>
      <name val="Aptos Narrow"/>
      <family val="2"/>
      <scheme val="minor"/>
    </font>
    <font>
      <sz val="10"/>
      <color theme="1"/>
      <name val="Aptos Narrow"/>
      <family val="2"/>
      <scheme val="minor"/>
    </font>
    <font>
      <vertAlign val="subscript"/>
      <sz val="10"/>
      <color theme="1"/>
      <name val="Aptos Narrow"/>
      <family val="2"/>
      <scheme val="minor"/>
    </font>
    <font>
      <b/>
      <sz val="11"/>
      <color rgb="FFFF0000"/>
      <name val="Aptos Narrow"/>
      <family val="2"/>
      <scheme val="minor"/>
    </font>
    <font>
      <b/>
      <sz val="16"/>
      <color theme="1"/>
      <name val="Aptos Narrow"/>
      <family val="2"/>
      <scheme val="minor"/>
    </font>
    <font>
      <sz val="11"/>
      <color theme="1"/>
      <name val="GDT"/>
    </font>
    <font>
      <b/>
      <sz val="18"/>
      <color theme="1"/>
      <name val="Aptos Narrow"/>
      <family val="2"/>
      <scheme val="minor"/>
    </font>
    <font>
      <sz val="10"/>
      <name val="Aptos Narrow"/>
      <family val="2"/>
      <scheme val="minor"/>
    </font>
    <font>
      <sz val="11"/>
      <color theme="5" tint="-0.249977111117893"/>
      <name val="Aptos Narrow"/>
      <family val="2"/>
      <scheme val="minor"/>
    </font>
    <font>
      <sz val="11"/>
      <color rgb="FF00B050"/>
      <name val="Aptos Narrow"/>
      <family val="2"/>
      <scheme val="minor"/>
    </font>
    <font>
      <i/>
      <sz val="11"/>
      <color theme="1"/>
      <name val="Aptos Narrow"/>
      <family val="2"/>
      <scheme val="minor"/>
    </font>
    <font>
      <sz val="10"/>
      <color rgb="FFFF0000"/>
      <name val="Aptos Narrow"/>
      <family val="2"/>
      <scheme val="minor"/>
    </font>
    <font>
      <b/>
      <sz val="10"/>
      <color theme="1"/>
      <name val="Aptos Narrow"/>
      <family val="2"/>
      <scheme val="minor"/>
    </font>
    <font>
      <b/>
      <sz val="11"/>
      <color theme="1" tint="4.9989318521683403E-2"/>
      <name val="Aptos Narrow"/>
      <family val="2"/>
      <scheme val="minor"/>
    </font>
    <font>
      <b/>
      <sz val="11"/>
      <color theme="2" tint="-0.89999084444715716"/>
      <name val="Aptos Narrow"/>
      <family val="2"/>
      <scheme val="minor"/>
    </font>
    <font>
      <sz val="11"/>
      <color theme="1" tint="4.9989318521683403E-2"/>
      <name val="Aptos Narrow"/>
      <family val="2"/>
      <scheme val="minor"/>
    </font>
    <font>
      <strike/>
      <sz val="11"/>
      <color theme="1"/>
      <name val="Aptos Narrow"/>
      <family val="2"/>
      <scheme val="minor"/>
    </font>
    <font>
      <i/>
      <sz val="11"/>
      <color rgb="FF00B050"/>
      <name val="Aptos Narrow"/>
      <family val="2"/>
      <scheme val="minor"/>
    </font>
    <font>
      <sz val="11"/>
      <color rgb="FF4EC9B0"/>
      <name val="Consolas"/>
      <family val="3"/>
    </font>
    <font>
      <sz val="9"/>
      <color theme="1"/>
      <name val="Aptos Narrow"/>
      <family val="2"/>
      <scheme val="minor"/>
    </font>
    <font>
      <sz val="10"/>
      <color rgb="FF00B050"/>
      <name val="Aptos Narrow"/>
      <family val="2"/>
      <scheme val="minor"/>
    </font>
    <font>
      <sz val="11"/>
      <color theme="1"/>
      <name val="Consolas"/>
      <family val="3"/>
    </font>
  </fonts>
  <fills count="18">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3499862666707357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bottom style="double">
        <color indexed="64"/>
      </bottom>
      <diagonal/>
    </border>
    <border>
      <left style="medium">
        <color indexed="64"/>
      </left>
      <right style="thin">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bottom/>
      <diagonal/>
    </border>
    <border>
      <left style="thin">
        <color indexed="64"/>
      </left>
      <right style="thin">
        <color indexed="64"/>
      </right>
      <top/>
      <bottom/>
      <diagonal/>
    </border>
  </borders>
  <cellStyleXfs count="1">
    <xf numFmtId="0" fontId="0" fillId="0" borderId="0"/>
  </cellStyleXfs>
  <cellXfs count="871">
    <xf numFmtId="0" fontId="0" fillId="0" borderId="0" xfId="0"/>
    <xf numFmtId="0" fontId="0" fillId="2" borderId="1" xfId="0" applyFill="1" applyBorder="1"/>
    <xf numFmtId="0" fontId="0" fillId="2" borderId="2" xfId="0" applyFill="1" applyBorder="1"/>
    <xf numFmtId="0" fontId="0" fillId="3" borderId="1" xfId="0" applyFill="1" applyBorder="1"/>
    <xf numFmtId="0" fontId="1" fillId="0" borderId="0" xfId="0" applyFont="1"/>
    <xf numFmtId="0" fontId="0" fillId="0" borderId="0" xfId="0" applyAlignment="1">
      <alignment horizontal="center"/>
    </xf>
    <xf numFmtId="0" fontId="1" fillId="0" borderId="0" xfId="0" applyFont="1" applyAlignment="1">
      <alignment horizontal="center"/>
    </xf>
    <xf numFmtId="0" fontId="0" fillId="2" borderId="10"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0" borderId="0" xfId="0" applyAlignment="1">
      <alignment horizontal="center" textRotation="90"/>
    </xf>
    <xf numFmtId="0" fontId="0" fillId="5" borderId="15" xfId="0" applyFill="1" applyBorder="1" applyAlignment="1">
      <alignment horizontal="center"/>
    </xf>
    <xf numFmtId="0" fontId="0" fillId="5" borderId="41" xfId="0" applyFill="1" applyBorder="1" applyAlignment="1">
      <alignment horizontal="center"/>
    </xf>
    <xf numFmtId="0" fontId="0" fillId="5" borderId="42" xfId="0" applyFill="1" applyBorder="1" applyAlignment="1">
      <alignment horizont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1" fillId="2" borderId="5" xfId="0" applyFont="1" applyFill="1" applyBorder="1"/>
    <xf numFmtId="0" fontId="1" fillId="3" borderId="5" xfId="0" applyFont="1" applyFill="1" applyBorder="1"/>
    <xf numFmtId="0" fontId="0" fillId="3" borderId="10" xfId="0" applyFill="1" applyBorder="1"/>
    <xf numFmtId="0" fontId="0" fillId="3" borderId="12" xfId="0" applyFill="1" applyBorder="1"/>
    <xf numFmtId="0" fontId="0" fillId="2" borderId="15" xfId="0" applyFill="1" applyBorder="1"/>
    <xf numFmtId="0" fontId="0" fillId="2" borderId="41" xfId="0" applyFill="1" applyBorder="1"/>
    <xf numFmtId="0" fontId="0" fillId="2" borderId="10" xfId="0" applyFill="1" applyBorder="1"/>
    <xf numFmtId="0" fontId="0" fillId="3" borderId="30" xfId="0" applyFill="1" applyBorder="1"/>
    <xf numFmtId="0" fontId="0" fillId="7" borderId="50" xfId="0" applyFill="1" applyBorder="1" applyAlignment="1">
      <alignment horizontal="center" textRotation="45"/>
    </xf>
    <xf numFmtId="0" fontId="0" fillId="4" borderId="50" xfId="0" applyFill="1" applyBorder="1" applyAlignment="1">
      <alignment horizontal="center" textRotation="45"/>
    </xf>
    <xf numFmtId="0" fontId="0" fillId="2" borderId="8" xfId="0" applyFill="1" applyBorder="1" applyAlignment="1">
      <alignment horizontal="center"/>
    </xf>
    <xf numFmtId="0" fontId="0" fillId="3" borderId="46" xfId="0" applyFill="1" applyBorder="1" applyAlignment="1">
      <alignment horizontal="center"/>
    </xf>
    <xf numFmtId="0" fontId="0" fillId="2" borderId="46" xfId="0" applyFill="1" applyBorder="1" applyAlignment="1">
      <alignment horizontal="center"/>
    </xf>
    <xf numFmtId="0" fontId="0" fillId="4" borderId="8" xfId="0" applyFill="1" applyBorder="1" applyAlignment="1">
      <alignment horizontal="center"/>
    </xf>
    <xf numFmtId="0" fontId="0" fillId="7" borderId="46" xfId="0" applyFill="1" applyBorder="1" applyAlignment="1">
      <alignment horizontal="center"/>
    </xf>
    <xf numFmtId="0" fontId="0" fillId="4" borderId="46" xfId="0" applyFill="1" applyBorder="1" applyAlignment="1">
      <alignment horizontal="center"/>
    </xf>
    <xf numFmtId="0" fontId="0" fillId="4" borderId="20" xfId="0" applyFill="1" applyBorder="1" applyAlignment="1">
      <alignment horizontal="center" textRotation="90"/>
    </xf>
    <xf numFmtId="0" fontId="0" fillId="4" borderId="50" xfId="0" applyFill="1" applyBorder="1" applyAlignment="1">
      <alignment horizontal="center" textRotation="90"/>
    </xf>
    <xf numFmtId="0" fontId="0" fillId="4" borderId="52" xfId="0" applyFill="1" applyBorder="1" applyAlignment="1">
      <alignment horizontal="center" textRotation="90"/>
    </xf>
    <xf numFmtId="0" fontId="0" fillId="4" borderId="47" xfId="0" applyFill="1" applyBorder="1" applyAlignment="1">
      <alignment horizontal="center"/>
    </xf>
    <xf numFmtId="0" fontId="0" fillId="0" borderId="0" xfId="0" quotePrefix="1"/>
    <xf numFmtId="0" fontId="4" fillId="0" borderId="0" xfId="0" applyFont="1" applyAlignment="1">
      <alignment horizontal="center"/>
    </xf>
    <xf numFmtId="0" fontId="7" fillId="0" borderId="0" xfId="0" applyFont="1" applyAlignment="1">
      <alignment horizontal="center"/>
    </xf>
    <xf numFmtId="165" fontId="0" fillId="0" borderId="0" xfId="0" applyNumberFormat="1" applyAlignment="1">
      <alignment horizontal="center"/>
    </xf>
    <xf numFmtId="0" fontId="0" fillId="6" borderId="20" xfId="0" applyFill="1" applyBorder="1" applyAlignment="1">
      <alignment horizontal="center"/>
    </xf>
    <xf numFmtId="0" fontId="0" fillId="8" borderId="50" xfId="0" applyFill="1" applyBorder="1" applyAlignment="1">
      <alignment horizontal="center"/>
    </xf>
    <xf numFmtId="0" fontId="0" fillId="6" borderId="50" xfId="0" applyFill="1" applyBorder="1" applyAlignment="1">
      <alignment horizontal="center"/>
    </xf>
    <xf numFmtId="0" fontId="0" fillId="0" borderId="20" xfId="0" applyBorder="1" applyAlignment="1">
      <alignment horizontal="center"/>
    </xf>
    <xf numFmtId="0" fontId="0" fillId="0" borderId="52" xfId="0" applyBorder="1" applyAlignment="1">
      <alignment horizontal="center"/>
    </xf>
    <xf numFmtId="0" fontId="0" fillId="2" borderId="50" xfId="0" applyFill="1" applyBorder="1" applyAlignment="1">
      <alignment horizontal="center" textRotation="45"/>
    </xf>
    <xf numFmtId="0" fontId="0" fillId="3" borderId="50" xfId="0" applyFill="1" applyBorder="1" applyAlignment="1">
      <alignment horizontal="center" textRotation="45"/>
    </xf>
    <xf numFmtId="0" fontId="0" fillId="6" borderId="20" xfId="0" applyFill="1" applyBorder="1" applyAlignment="1">
      <alignment horizontal="center" textRotation="45"/>
    </xf>
    <xf numFmtId="0" fontId="0" fillId="8" borderId="50" xfId="0" applyFill="1" applyBorder="1" applyAlignment="1">
      <alignment horizontal="center" textRotation="45"/>
    </xf>
    <xf numFmtId="0" fontId="0" fillId="6" borderId="50" xfId="0" applyFill="1" applyBorder="1" applyAlignment="1">
      <alignment horizontal="center" textRotation="45"/>
    </xf>
    <xf numFmtId="0" fontId="0" fillId="3" borderId="53" xfId="0" applyFill="1" applyBorder="1" applyAlignment="1">
      <alignment horizontal="center"/>
    </xf>
    <xf numFmtId="0" fontId="0" fillId="2" borderId="8" xfId="0" applyFill="1" applyBorder="1" applyAlignment="1">
      <alignment horizontal="center" textRotation="45"/>
    </xf>
    <xf numFmtId="0" fontId="0" fillId="3" borderId="46" xfId="0" applyFill="1" applyBorder="1" applyAlignment="1">
      <alignment horizontal="center" textRotation="45"/>
    </xf>
    <xf numFmtId="0" fontId="0" fillId="2" borderId="46" xfId="0" applyFill="1" applyBorder="1" applyAlignment="1">
      <alignment horizontal="center" textRotation="45"/>
    </xf>
    <xf numFmtId="0" fontId="0" fillId="4" borderId="55" xfId="0" applyFill="1" applyBorder="1" applyAlignment="1">
      <alignment horizontal="center"/>
    </xf>
    <xf numFmtId="0" fontId="0" fillId="0" borderId="0" xfId="0" applyAlignment="1">
      <alignment horizontal="left" wrapText="1"/>
    </xf>
    <xf numFmtId="0" fontId="0" fillId="5" borderId="20" xfId="0" applyFill="1" applyBorder="1" applyAlignment="1">
      <alignment horizontal="center"/>
    </xf>
    <xf numFmtId="0" fontId="0" fillId="5" borderId="50" xfId="0" applyFill="1" applyBorder="1" applyAlignment="1">
      <alignment horizontal="center"/>
    </xf>
    <xf numFmtId="0" fontId="0" fillId="5" borderId="52" xfId="0" applyFill="1" applyBorder="1" applyAlignment="1">
      <alignment horizontal="center"/>
    </xf>
    <xf numFmtId="164" fontId="0" fillId="3" borderId="3" xfId="0" applyNumberFormat="1" applyFill="1" applyBorder="1" applyAlignment="1">
      <alignment horizontal="center"/>
    </xf>
    <xf numFmtId="164" fontId="0" fillId="2" borderId="5" xfId="0" applyNumberFormat="1" applyFill="1" applyBorder="1"/>
    <xf numFmtId="164" fontId="0" fillId="3" borderId="5" xfId="0" applyNumberFormat="1" applyFill="1" applyBorder="1" applyAlignment="1">
      <alignment horizontal="center"/>
    </xf>
    <xf numFmtId="0" fontId="0" fillId="3" borderId="15" xfId="0" applyFill="1" applyBorder="1"/>
    <xf numFmtId="0" fontId="0" fillId="3" borderId="41" xfId="0" applyFill="1" applyBorder="1"/>
    <xf numFmtId="164" fontId="0" fillId="2" borderId="10" xfId="0" applyNumberFormat="1" applyFill="1" applyBorder="1" applyAlignment="1">
      <alignment horizontal="center" vertical="center"/>
    </xf>
    <xf numFmtId="164" fontId="0" fillId="2" borderId="1" xfId="0" applyNumberFormat="1" applyFill="1" applyBorder="1" applyAlignment="1">
      <alignment horizontal="center" vertical="center"/>
    </xf>
    <xf numFmtId="164" fontId="0" fillId="2" borderId="11" xfId="0" applyNumberFormat="1" applyFill="1" applyBorder="1" applyAlignment="1">
      <alignment horizontal="center" vertical="center"/>
    </xf>
    <xf numFmtId="0" fontId="0" fillId="3" borderId="41" xfId="0" applyFill="1" applyBorder="1" applyAlignment="1">
      <alignment horizontal="center" vertical="center"/>
    </xf>
    <xf numFmtId="0" fontId="0" fillId="3" borderId="42" xfId="0" applyFill="1" applyBorder="1" applyAlignment="1">
      <alignment horizontal="center" vertical="center"/>
    </xf>
    <xf numFmtId="164" fontId="0" fillId="3" borderId="1" xfId="0" applyNumberFormat="1" applyFill="1" applyBorder="1" applyAlignment="1">
      <alignment horizontal="center" vertical="center"/>
    </xf>
    <xf numFmtId="0" fontId="0" fillId="2" borderId="10" xfId="0" applyFill="1" applyBorder="1" applyAlignment="1">
      <alignment horizontal="center"/>
    </xf>
    <xf numFmtId="0" fontId="0" fillId="2" borderId="1" xfId="0" applyFill="1" applyBorder="1" applyAlignment="1">
      <alignment horizontal="center"/>
    </xf>
    <xf numFmtId="0" fontId="0" fillId="2" borderId="11" xfId="0" applyFill="1" applyBorder="1" applyAlignment="1">
      <alignment horizontal="center"/>
    </xf>
    <xf numFmtId="0" fontId="0" fillId="3" borderId="10" xfId="0" applyFill="1" applyBorder="1" applyAlignment="1">
      <alignment horizontal="center"/>
    </xf>
    <xf numFmtId="0" fontId="0" fillId="3" borderId="1" xfId="0" applyFill="1" applyBorder="1" applyAlignment="1">
      <alignment horizontal="center"/>
    </xf>
    <xf numFmtId="0" fontId="0" fillId="3" borderId="11" xfId="0" applyFill="1" applyBorder="1" applyAlignment="1">
      <alignment horizontal="center"/>
    </xf>
    <xf numFmtId="0" fontId="0" fillId="2" borderId="12" xfId="0" applyFill="1" applyBorder="1" applyAlignment="1">
      <alignment horizontal="center"/>
    </xf>
    <xf numFmtId="0" fontId="0" fillId="2" borderId="30" xfId="0" applyFill="1" applyBorder="1" applyAlignment="1">
      <alignment horizontal="center"/>
    </xf>
    <xf numFmtId="0" fontId="0" fillId="2" borderId="13" xfId="0" applyFill="1" applyBorder="1" applyAlignment="1">
      <alignment horizontal="center"/>
    </xf>
    <xf numFmtId="0" fontId="0" fillId="5" borderId="1" xfId="0" applyFill="1" applyBorder="1" applyAlignment="1">
      <alignment horizontal="center"/>
    </xf>
    <xf numFmtId="2" fontId="0" fillId="5" borderId="1" xfId="0" applyNumberFormat="1" applyFill="1" applyBorder="1" applyAlignment="1">
      <alignment horizontal="center"/>
    </xf>
    <xf numFmtId="164" fontId="0" fillId="5" borderId="1" xfId="0" applyNumberFormat="1" applyFill="1" applyBorder="1" applyAlignment="1">
      <alignment horizontal="center"/>
    </xf>
    <xf numFmtId="0" fontId="0" fillId="9" borderId="1" xfId="0" applyFill="1" applyBorder="1" applyAlignment="1">
      <alignment horizontal="center"/>
    </xf>
    <xf numFmtId="164" fontId="0" fillId="9" borderId="1" xfId="0" applyNumberFormat="1" applyFill="1" applyBorder="1" applyAlignment="1">
      <alignment horizontal="center"/>
    </xf>
    <xf numFmtId="0" fontId="0" fillId="10" borderId="9" xfId="0" applyFill="1" applyBorder="1" applyAlignment="1">
      <alignment horizontal="center"/>
    </xf>
    <xf numFmtId="0" fontId="0" fillId="9" borderId="10" xfId="0" applyFill="1" applyBorder="1" applyAlignment="1">
      <alignment horizontal="center"/>
    </xf>
    <xf numFmtId="0" fontId="0" fillId="5" borderId="5" xfId="0" applyFill="1" applyBorder="1" applyAlignment="1">
      <alignment horizontal="center"/>
    </xf>
    <xf numFmtId="0" fontId="0" fillId="9" borderId="5" xfId="0" applyFill="1" applyBorder="1" applyAlignment="1">
      <alignment horizontal="center"/>
    </xf>
    <xf numFmtId="0" fontId="0" fillId="5" borderId="4" xfId="0" applyFill="1" applyBorder="1" applyAlignment="1">
      <alignment horizontal="center"/>
    </xf>
    <xf numFmtId="0" fontId="0" fillId="9" borderId="4" xfId="0" applyFill="1" applyBorder="1" applyAlignment="1">
      <alignment horizontal="center"/>
    </xf>
    <xf numFmtId="0" fontId="0" fillId="9" borderId="12" xfId="0" applyFill="1" applyBorder="1" applyAlignment="1">
      <alignment horizontal="center"/>
    </xf>
    <xf numFmtId="0" fontId="0" fillId="9" borderId="30" xfId="0" applyFill="1" applyBorder="1" applyAlignment="1">
      <alignment horizontal="center"/>
    </xf>
    <xf numFmtId="0" fontId="0" fillId="5" borderId="21" xfId="0" applyFill="1" applyBorder="1" applyAlignment="1">
      <alignment horizontal="center"/>
    </xf>
    <xf numFmtId="0" fontId="0" fillId="10" borderId="35" xfId="0" applyFill="1" applyBorder="1" applyAlignment="1">
      <alignment horizontal="center"/>
    </xf>
    <xf numFmtId="0" fontId="0" fillId="10" borderId="1" xfId="0" applyFill="1" applyBorder="1" applyAlignment="1">
      <alignment horizontal="center"/>
    </xf>
    <xf numFmtId="0" fontId="0" fillId="10" borderId="4" xfId="0" applyFill="1" applyBorder="1" applyAlignment="1">
      <alignment horizontal="center"/>
    </xf>
    <xf numFmtId="0" fontId="0" fillId="9" borderId="11" xfId="0" applyFill="1" applyBorder="1" applyAlignment="1">
      <alignment horizontal="center"/>
    </xf>
    <xf numFmtId="0" fontId="0" fillId="10" borderId="10" xfId="0" applyFill="1" applyBorder="1" applyAlignment="1">
      <alignment horizontal="center"/>
    </xf>
    <xf numFmtId="0" fontId="0" fillId="10" borderId="11" xfId="0" applyFill="1" applyBorder="1" applyAlignment="1">
      <alignment horizontal="center"/>
    </xf>
    <xf numFmtId="0" fontId="0" fillId="9" borderId="13" xfId="0" applyFill="1" applyBorder="1" applyAlignment="1">
      <alignment horizontal="center"/>
    </xf>
    <xf numFmtId="0" fontId="0" fillId="9" borderId="2" xfId="0" applyFill="1" applyBorder="1" applyAlignment="1">
      <alignment horizontal="center"/>
    </xf>
    <xf numFmtId="0" fontId="0" fillId="9" borderId="25" xfId="0" applyFill="1" applyBorder="1" applyAlignment="1">
      <alignment horizontal="center"/>
    </xf>
    <xf numFmtId="0" fontId="0" fillId="9" borderId="58" xfId="0" applyFill="1" applyBorder="1" applyAlignment="1">
      <alignment horizontal="center"/>
    </xf>
    <xf numFmtId="0" fontId="0" fillId="2" borderId="12" xfId="0" applyFill="1" applyBorder="1"/>
    <xf numFmtId="0" fontId="0" fillId="2" borderId="30" xfId="0" applyFill="1" applyBorder="1" applyAlignment="1">
      <alignment horizontal="center" vertical="center"/>
    </xf>
    <xf numFmtId="2" fontId="0" fillId="5" borderId="41" xfId="0" applyNumberFormat="1" applyFill="1" applyBorder="1" applyAlignment="1">
      <alignment horizontal="center"/>
    </xf>
    <xf numFmtId="164" fontId="0" fillId="5" borderId="41" xfId="0" applyNumberFormat="1" applyFill="1" applyBorder="1" applyAlignment="1">
      <alignment horizontal="center"/>
    </xf>
    <xf numFmtId="0" fontId="0" fillId="9" borderId="38" xfId="0" applyFill="1" applyBorder="1" applyAlignment="1">
      <alignment horizontal="center"/>
    </xf>
    <xf numFmtId="0" fontId="0" fillId="5" borderId="15" xfId="0" applyFill="1" applyBorder="1" applyAlignment="1">
      <alignment horizontal="center" vertical="center"/>
    </xf>
    <xf numFmtId="0" fontId="0" fillId="9" borderId="10" xfId="0" applyFill="1" applyBorder="1" applyAlignment="1">
      <alignment horizontal="center" vertical="center"/>
    </xf>
    <xf numFmtId="164" fontId="0" fillId="2" borderId="11" xfId="0" applyNumberFormat="1" applyFill="1" applyBorder="1"/>
    <xf numFmtId="164" fontId="0" fillId="3" borderId="11" xfId="0" applyNumberFormat="1" applyFill="1" applyBorder="1" applyAlignment="1">
      <alignment horizontal="center"/>
    </xf>
    <xf numFmtId="0" fontId="0" fillId="5" borderId="21" xfId="0" applyFill="1" applyBorder="1"/>
    <xf numFmtId="0" fontId="0" fillId="9" borderId="5" xfId="0" applyFill="1" applyBorder="1"/>
    <xf numFmtId="0" fontId="0" fillId="10" borderId="35" xfId="0" applyFill="1" applyBorder="1"/>
    <xf numFmtId="0" fontId="0" fillId="9" borderId="38" xfId="0" applyFill="1" applyBorder="1"/>
    <xf numFmtId="0" fontId="1" fillId="2" borderId="10" xfId="0" applyFont="1" applyFill="1" applyBorder="1" applyAlignment="1">
      <alignment horizontal="center"/>
    </xf>
    <xf numFmtId="0" fontId="1" fillId="2" borderId="11" xfId="0" applyFont="1" applyFill="1" applyBorder="1" applyAlignment="1">
      <alignment horizontal="center"/>
    </xf>
    <xf numFmtId="0" fontId="0" fillId="3" borderId="9" xfId="0" applyFill="1" applyBorder="1" applyAlignment="1">
      <alignment horizontal="center"/>
    </xf>
    <xf numFmtId="0" fontId="0" fillId="3" borderId="49" xfId="0" applyFill="1" applyBorder="1" applyAlignment="1">
      <alignment horizontal="center"/>
    </xf>
    <xf numFmtId="0" fontId="0" fillId="5" borderId="54" xfId="0" applyFill="1" applyBorder="1" applyAlignment="1">
      <alignment horizontal="center"/>
    </xf>
    <xf numFmtId="0" fontId="0" fillId="9" borderId="56" xfId="0" applyFill="1" applyBorder="1" applyAlignment="1">
      <alignment horizontal="center"/>
    </xf>
    <xf numFmtId="164" fontId="0" fillId="10" borderId="1" xfId="0" applyNumberFormat="1" applyFill="1" applyBorder="1" applyAlignment="1">
      <alignment horizontal="center"/>
    </xf>
    <xf numFmtId="0" fontId="0" fillId="10" borderId="10" xfId="0" applyFill="1" applyBorder="1" applyAlignment="1">
      <alignment horizontal="center" vertical="center"/>
    </xf>
    <xf numFmtId="0" fontId="0" fillId="9" borderId="12" xfId="0" applyFill="1" applyBorder="1" applyAlignment="1">
      <alignment horizontal="center" vertical="center"/>
    </xf>
    <xf numFmtId="164" fontId="0" fillId="9" borderId="30" xfId="0" applyNumberFormat="1" applyFill="1" applyBorder="1" applyAlignment="1">
      <alignment horizontal="center"/>
    </xf>
    <xf numFmtId="2" fontId="0" fillId="9" borderId="1" xfId="0" applyNumberFormat="1" applyFill="1" applyBorder="1" applyAlignment="1">
      <alignment horizontal="center"/>
    </xf>
    <xf numFmtId="2" fontId="0" fillId="9" borderId="30" xfId="0" applyNumberFormat="1" applyFill="1" applyBorder="1" applyAlignment="1">
      <alignment horizontal="center"/>
    </xf>
    <xf numFmtId="164" fontId="0" fillId="2" borderId="3" xfId="0" applyNumberFormat="1" applyFill="1" applyBorder="1" applyAlignment="1">
      <alignment horizontal="center"/>
    </xf>
    <xf numFmtId="0" fontId="0" fillId="2" borderId="10" xfId="0" applyFill="1" applyBorder="1" applyAlignment="1">
      <alignment horizontal="right"/>
    </xf>
    <xf numFmtId="0" fontId="0" fillId="3" borderId="10" xfId="0" applyFill="1" applyBorder="1" applyAlignment="1">
      <alignment horizontal="right"/>
    </xf>
    <xf numFmtId="0" fontId="0" fillId="2" borderId="25" xfId="0" applyFill="1" applyBorder="1"/>
    <xf numFmtId="0" fontId="1" fillId="0" borderId="63" xfId="0" applyFont="1" applyBorder="1" applyAlignment="1">
      <alignment horizontal="center"/>
    </xf>
    <xf numFmtId="164" fontId="0" fillId="0" borderId="63" xfId="0" applyNumberFormat="1" applyBorder="1" applyAlignment="1">
      <alignment horizontal="center"/>
    </xf>
    <xf numFmtId="0" fontId="0" fillId="0" borderId="63" xfId="0" applyBorder="1"/>
    <xf numFmtId="0" fontId="0" fillId="0" borderId="64" xfId="0" applyBorder="1"/>
    <xf numFmtId="0" fontId="0" fillId="10" borderId="5" xfId="0" applyFill="1" applyBorder="1" applyAlignment="1">
      <alignment horizontal="center"/>
    </xf>
    <xf numFmtId="0" fontId="0" fillId="2" borderId="5" xfId="0" applyFill="1" applyBorder="1" applyAlignment="1">
      <alignment horizontal="center"/>
    </xf>
    <xf numFmtId="0" fontId="0" fillId="3" borderId="5" xfId="0" applyFill="1" applyBorder="1" applyAlignment="1">
      <alignment horizontal="center"/>
    </xf>
    <xf numFmtId="0" fontId="9" fillId="4" borderId="8" xfId="0" applyFont="1" applyFill="1" applyBorder="1" applyAlignment="1">
      <alignment horizontal="center"/>
    </xf>
    <xf numFmtId="0" fontId="9" fillId="4" borderId="46" xfId="0" applyFont="1" applyFill="1" applyBorder="1" applyAlignment="1">
      <alignment horizontal="center"/>
    </xf>
    <xf numFmtId="0" fontId="9" fillId="4" borderId="47" xfId="0" applyFont="1" applyFill="1" applyBorder="1" applyAlignment="1">
      <alignment horizontal="center"/>
    </xf>
    <xf numFmtId="0" fontId="9" fillId="2" borderId="10" xfId="0" applyFont="1" applyFill="1" applyBorder="1" applyAlignment="1">
      <alignment horizontal="center"/>
    </xf>
    <xf numFmtId="0" fontId="9" fillId="2" borderId="1" xfId="0" applyFont="1" applyFill="1" applyBorder="1" applyAlignment="1">
      <alignment horizontal="center"/>
    </xf>
    <xf numFmtId="0" fontId="9" fillId="2" borderId="11" xfId="0" applyFont="1" applyFill="1" applyBorder="1" applyAlignment="1">
      <alignment horizontal="center"/>
    </xf>
    <xf numFmtId="0" fontId="0" fillId="11" borderId="15" xfId="0" applyFill="1" applyBorder="1" applyAlignment="1">
      <alignment horizontal="right"/>
    </xf>
    <xf numFmtId="0" fontId="1" fillId="11" borderId="21" xfId="0" applyFont="1" applyFill="1" applyBorder="1"/>
    <xf numFmtId="0" fontId="0" fillId="11" borderId="15" xfId="0" applyFill="1" applyBorder="1" applyAlignment="1">
      <alignment horizontal="center"/>
    </xf>
    <xf numFmtId="0" fontId="0" fillId="11" borderId="42" xfId="0" applyFill="1" applyBorder="1" applyAlignment="1">
      <alignment horizontal="center"/>
    </xf>
    <xf numFmtId="0" fontId="0" fillId="11" borderId="15" xfId="0" applyFill="1" applyBorder="1" applyAlignment="1">
      <alignment horizontal="center" vertical="center"/>
    </xf>
    <xf numFmtId="164" fontId="0" fillId="11" borderId="41" xfId="0" applyNumberFormat="1" applyFill="1" applyBorder="1" applyAlignment="1">
      <alignment horizontal="center"/>
    </xf>
    <xf numFmtId="164" fontId="0" fillId="11" borderId="42" xfId="0" applyNumberFormat="1" applyFill="1" applyBorder="1" applyAlignment="1">
      <alignment horizontal="center"/>
    </xf>
    <xf numFmtId="0" fontId="0" fillId="11" borderId="41" xfId="0" applyFill="1" applyBorder="1" applyAlignment="1">
      <alignment horizontal="center"/>
    </xf>
    <xf numFmtId="0" fontId="0" fillId="11" borderId="21" xfId="0" applyFill="1" applyBorder="1" applyAlignment="1">
      <alignment horizontal="center"/>
    </xf>
    <xf numFmtId="164" fontId="0" fillId="11" borderId="15" xfId="0" applyNumberFormat="1" applyFill="1" applyBorder="1" applyAlignment="1">
      <alignment horizontal="center" vertical="center"/>
    </xf>
    <xf numFmtId="164" fontId="0" fillId="11" borderId="41" xfId="0" applyNumberFormat="1" applyFill="1" applyBorder="1" applyAlignment="1">
      <alignment horizontal="center" vertical="center"/>
    </xf>
    <xf numFmtId="164" fontId="0" fillId="11" borderId="42" xfId="0" applyNumberFormat="1" applyFill="1" applyBorder="1" applyAlignment="1">
      <alignment horizontal="center" vertical="center"/>
    </xf>
    <xf numFmtId="0" fontId="11" fillId="2" borderId="5" xfId="0" applyFont="1" applyFill="1" applyBorder="1"/>
    <xf numFmtId="0" fontId="0" fillId="0" borderId="8" xfId="0" applyBorder="1" applyAlignment="1">
      <alignment horizontal="center" vertical="center"/>
    </xf>
    <xf numFmtId="0" fontId="0" fillId="0" borderId="47" xfId="0"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2" borderId="2" xfId="0" applyFill="1" applyBorder="1" applyAlignment="1">
      <alignment horizontal="center" vertical="center"/>
    </xf>
    <xf numFmtId="0" fontId="0" fillId="3" borderId="30" xfId="0" applyFill="1" applyBorder="1" applyAlignment="1">
      <alignment horizontal="center" vertical="center"/>
    </xf>
    <xf numFmtId="0" fontId="0" fillId="3" borderId="13" xfId="0" applyFill="1" applyBorder="1" applyAlignment="1">
      <alignment horizontal="center" vertical="center"/>
    </xf>
    <xf numFmtId="0" fontId="0" fillId="5" borderId="54" xfId="0" applyFill="1" applyBorder="1"/>
    <xf numFmtId="0" fontId="0" fillId="9" borderId="4" xfId="0" applyFill="1" applyBorder="1"/>
    <xf numFmtId="0" fontId="0" fillId="10" borderId="61" xfId="0" applyFill="1" applyBorder="1"/>
    <xf numFmtId="0" fontId="0" fillId="11" borderId="9" xfId="0" applyFill="1" applyBorder="1" applyAlignment="1">
      <alignment horizontal="center"/>
    </xf>
    <xf numFmtId="0" fontId="0" fillId="11" borderId="49" xfId="0" applyFill="1" applyBorder="1" applyAlignment="1">
      <alignment horizontal="center"/>
    </xf>
    <xf numFmtId="0" fontId="0" fillId="11" borderId="9" xfId="0" applyFill="1" applyBorder="1" applyAlignment="1">
      <alignment horizontal="center" vertical="center"/>
    </xf>
    <xf numFmtId="164" fontId="0" fillId="11" borderId="3" xfId="0" applyNumberFormat="1" applyFill="1" applyBorder="1" applyAlignment="1">
      <alignment horizontal="center"/>
    </xf>
    <xf numFmtId="0" fontId="0" fillId="11" borderId="3" xfId="0" applyFill="1" applyBorder="1" applyAlignment="1">
      <alignment horizontal="center"/>
    </xf>
    <xf numFmtId="0" fontId="0" fillId="11" borderId="35" xfId="0" applyFill="1" applyBorder="1" applyAlignment="1">
      <alignment horizontal="center"/>
    </xf>
    <xf numFmtId="164" fontId="0" fillId="11" borderId="9" xfId="0" applyNumberFormat="1" applyFill="1" applyBorder="1" applyAlignment="1">
      <alignment horizontal="center" vertical="center"/>
    </xf>
    <xf numFmtId="164" fontId="0" fillId="11" borderId="3" xfId="0" applyNumberFormat="1" applyFill="1" applyBorder="1" applyAlignment="1">
      <alignment horizontal="center" vertical="center"/>
    </xf>
    <xf numFmtId="164" fontId="0" fillId="11" borderId="49" xfId="0" applyNumberFormat="1" applyFill="1" applyBorder="1" applyAlignment="1">
      <alignment horizontal="center" vertical="center"/>
    </xf>
    <xf numFmtId="0" fontId="0" fillId="3" borderId="53" xfId="0" applyFill="1" applyBorder="1" applyAlignment="1">
      <alignment horizontal="center" textRotation="45"/>
    </xf>
    <xf numFmtId="0" fontId="0" fillId="4" borderId="65" xfId="0" applyFill="1" applyBorder="1" applyAlignment="1">
      <alignment horizontal="center" textRotation="45"/>
    </xf>
    <xf numFmtId="0" fontId="0" fillId="6" borderId="8" xfId="0" applyFill="1" applyBorder="1" applyAlignment="1">
      <alignment horizontal="center" textRotation="45"/>
    </xf>
    <xf numFmtId="0" fontId="0" fillId="6" borderId="46" xfId="0" applyFill="1" applyBorder="1" applyAlignment="1">
      <alignment horizontal="center" textRotation="45"/>
    </xf>
    <xf numFmtId="0" fontId="0" fillId="8" borderId="46" xfId="0" applyFill="1" applyBorder="1" applyAlignment="1">
      <alignment horizontal="center" textRotation="45"/>
    </xf>
    <xf numFmtId="0" fontId="0" fillId="5" borderId="3" xfId="0" applyFill="1" applyBorder="1" applyAlignment="1">
      <alignment horizontal="center"/>
    </xf>
    <xf numFmtId="0" fontId="0" fillId="5" borderId="61" xfId="0" applyFill="1" applyBorder="1" applyAlignment="1">
      <alignment horizontal="center"/>
    </xf>
    <xf numFmtId="0" fontId="0" fillId="5" borderId="9" xfId="0" applyFill="1" applyBorder="1" applyAlignment="1">
      <alignment horizontal="center"/>
    </xf>
    <xf numFmtId="0" fontId="0" fillId="5" borderId="35" xfId="0" applyFill="1" applyBorder="1" applyAlignment="1">
      <alignment horizontal="center"/>
    </xf>
    <xf numFmtId="0" fontId="0" fillId="11" borderId="39" xfId="0" applyFill="1" applyBorder="1" applyAlignment="1">
      <alignment horizontal="center"/>
    </xf>
    <xf numFmtId="0" fontId="0" fillId="2" borderId="6" xfId="0" applyFill="1" applyBorder="1" applyAlignment="1">
      <alignment horizontal="center"/>
    </xf>
    <xf numFmtId="0" fontId="0" fillId="11" borderId="66" xfId="0" applyFill="1" applyBorder="1" applyAlignment="1">
      <alignment horizontal="center"/>
    </xf>
    <xf numFmtId="0" fontId="11" fillId="3" borderId="5" xfId="0" applyFont="1" applyFill="1" applyBorder="1"/>
    <xf numFmtId="0" fontId="0" fillId="2" borderId="30" xfId="0" applyFill="1" applyBorder="1"/>
    <xf numFmtId="0" fontId="0" fillId="5" borderId="39" xfId="0" applyFill="1" applyBorder="1" applyAlignment="1">
      <alignment horizontal="center"/>
    </xf>
    <xf numFmtId="0" fontId="0" fillId="9" borderId="6" xfId="0" applyFill="1" applyBorder="1" applyAlignment="1">
      <alignment horizontal="center"/>
    </xf>
    <xf numFmtId="0" fontId="0" fillId="9" borderId="40" xfId="0" applyFill="1" applyBorder="1" applyAlignment="1">
      <alignment horizontal="center"/>
    </xf>
    <xf numFmtId="0" fontId="0" fillId="3" borderId="6" xfId="0" applyFill="1" applyBorder="1" applyAlignment="1">
      <alignment horizontal="center"/>
    </xf>
    <xf numFmtId="0" fontId="0" fillId="3" borderId="51" xfId="0" applyFill="1" applyBorder="1" applyAlignment="1">
      <alignment horizontal="center" textRotation="45"/>
    </xf>
    <xf numFmtId="0" fontId="0" fillId="6" borderId="52" xfId="0" applyFill="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0" fillId="11" borderId="61" xfId="0" applyFill="1" applyBorder="1" applyAlignment="1">
      <alignment horizontal="center"/>
    </xf>
    <xf numFmtId="0" fontId="0" fillId="2" borderId="4" xfId="0" applyFill="1" applyBorder="1" applyAlignment="1">
      <alignment horizontal="center"/>
    </xf>
    <xf numFmtId="0" fontId="0" fillId="3" borderId="4" xfId="0" applyFill="1" applyBorder="1" applyAlignment="1">
      <alignment horizontal="center"/>
    </xf>
    <xf numFmtId="0" fontId="0" fillId="11" borderId="54" xfId="0" applyFill="1" applyBorder="1" applyAlignment="1">
      <alignment horizontal="center"/>
    </xf>
    <xf numFmtId="0" fontId="0" fillId="8" borderId="52" xfId="0" applyFill="1" applyBorder="1" applyAlignment="1">
      <alignment horizontal="center" textRotation="45"/>
    </xf>
    <xf numFmtId="164" fontId="0" fillId="11" borderId="21" xfId="0" applyNumberFormat="1" applyFill="1" applyBorder="1" applyAlignment="1">
      <alignment horizontal="center" vertical="center"/>
    </xf>
    <xf numFmtId="164" fontId="0" fillId="2" borderId="5" xfId="0" applyNumberFormat="1" applyFill="1" applyBorder="1" applyAlignment="1">
      <alignment horizontal="center" vertical="center"/>
    </xf>
    <xf numFmtId="0" fontId="0" fillId="3" borderId="5" xfId="0" applyFill="1" applyBorder="1" applyAlignment="1">
      <alignment horizontal="center" vertical="center"/>
    </xf>
    <xf numFmtId="164" fontId="1" fillId="11" borderId="66" xfId="0" applyNumberFormat="1" applyFont="1" applyFill="1" applyBorder="1" applyAlignment="1">
      <alignment horizontal="center" vertical="center"/>
    </xf>
    <xf numFmtId="164" fontId="1" fillId="11" borderId="18" xfId="0" applyNumberFormat="1" applyFont="1" applyFill="1" applyBorder="1" applyAlignment="1">
      <alignment horizontal="center" vertical="center"/>
    </xf>
    <xf numFmtId="0" fontId="1" fillId="9" borderId="6" xfId="0" applyFont="1" applyFill="1" applyBorder="1" applyAlignment="1">
      <alignment horizontal="center"/>
    </xf>
    <xf numFmtId="0" fontId="1" fillId="10" borderId="6" xfId="0" applyFont="1" applyFill="1" applyBorder="1" applyAlignment="1">
      <alignment horizontal="center"/>
    </xf>
    <xf numFmtId="0" fontId="1" fillId="9" borderId="29" xfId="0" applyFont="1" applyFill="1" applyBorder="1" applyAlignment="1">
      <alignment horizontal="center"/>
    </xf>
    <xf numFmtId="164" fontId="1" fillId="2" borderId="6" xfId="0" applyNumberFormat="1" applyFont="1" applyFill="1" applyBorder="1" applyAlignment="1">
      <alignment horizontal="center" vertical="center"/>
    </xf>
    <xf numFmtId="0" fontId="1" fillId="3" borderId="6" xfId="0" applyFont="1" applyFill="1" applyBorder="1" applyAlignment="1">
      <alignment horizontal="center" vertical="center"/>
    </xf>
    <xf numFmtId="0" fontId="1" fillId="5" borderId="66" xfId="0" applyFont="1" applyFill="1" applyBorder="1" applyAlignment="1">
      <alignment horizontal="center"/>
    </xf>
    <xf numFmtId="0" fontId="1" fillId="5" borderId="18" xfId="0" applyFont="1" applyFill="1" applyBorder="1" applyAlignment="1">
      <alignment horizontal="center"/>
    </xf>
    <xf numFmtId="0" fontId="1" fillId="9" borderId="18" xfId="0" applyFont="1" applyFill="1" applyBorder="1" applyAlignment="1">
      <alignment horizontal="center"/>
    </xf>
    <xf numFmtId="0" fontId="1" fillId="10" borderId="18" xfId="0" applyFont="1" applyFill="1" applyBorder="1" applyAlignment="1">
      <alignment horizontal="center"/>
    </xf>
    <xf numFmtId="164" fontId="1" fillId="2" borderId="18" xfId="0" applyNumberFormat="1" applyFont="1" applyFill="1" applyBorder="1" applyAlignment="1">
      <alignment horizontal="center" vertical="center"/>
    </xf>
    <xf numFmtId="0" fontId="1" fillId="3" borderId="18" xfId="0" applyFont="1" applyFill="1" applyBorder="1" applyAlignment="1">
      <alignment horizontal="center" vertical="center"/>
    </xf>
    <xf numFmtId="0" fontId="1" fillId="9" borderId="7" xfId="0" applyFont="1" applyFill="1" applyBorder="1" applyAlignment="1">
      <alignment horizontal="center"/>
    </xf>
    <xf numFmtId="0" fontId="1" fillId="5" borderId="36" xfId="0" applyFont="1" applyFill="1" applyBorder="1" applyAlignment="1">
      <alignment horizontal="center"/>
    </xf>
    <xf numFmtId="0" fontId="1" fillId="9" borderId="19" xfId="0" applyFont="1" applyFill="1" applyBorder="1" applyAlignment="1">
      <alignment horizontal="center"/>
    </xf>
    <xf numFmtId="164" fontId="1" fillId="11" borderId="17" xfId="0" applyNumberFormat="1" applyFont="1" applyFill="1" applyBorder="1" applyAlignment="1">
      <alignment horizontal="center" vertical="center"/>
    </xf>
    <xf numFmtId="0" fontId="1" fillId="5" borderId="17" xfId="0" applyFont="1" applyFill="1" applyBorder="1" applyAlignment="1">
      <alignment horizontal="center"/>
    </xf>
    <xf numFmtId="0" fontId="0" fillId="10" borderId="61" xfId="0" applyFill="1" applyBorder="1" applyAlignment="1">
      <alignment horizontal="center"/>
    </xf>
    <xf numFmtId="0" fontId="0" fillId="10" borderId="3" xfId="0" applyFill="1" applyBorder="1" applyAlignment="1">
      <alignment horizontal="center"/>
    </xf>
    <xf numFmtId="0" fontId="0" fillId="2" borderId="27" xfId="0" applyFill="1" applyBorder="1" applyAlignment="1">
      <alignment horizontal="center"/>
    </xf>
    <xf numFmtId="0" fontId="0" fillId="2" borderId="69" xfId="0" applyFill="1" applyBorder="1" applyAlignment="1">
      <alignment horizontal="center"/>
    </xf>
    <xf numFmtId="0" fontId="0" fillId="3" borderId="27" xfId="0" applyFill="1" applyBorder="1" applyAlignment="1">
      <alignment horizontal="center"/>
    </xf>
    <xf numFmtId="0" fontId="0" fillId="3" borderId="69" xfId="0" applyFill="1" applyBorder="1" applyAlignment="1">
      <alignment horizontal="center"/>
    </xf>
    <xf numFmtId="0" fontId="0" fillId="2" borderId="21" xfId="0" applyFill="1" applyBorder="1" applyAlignment="1">
      <alignment horizontal="center" vertical="center"/>
    </xf>
    <xf numFmtId="0" fontId="0" fillId="2" borderId="5" xfId="0" applyFill="1" applyBorder="1" applyAlignment="1">
      <alignment horizontal="center" vertical="center"/>
    </xf>
    <xf numFmtId="164" fontId="0" fillId="11" borderId="21" xfId="0" applyNumberFormat="1" applyFill="1" applyBorder="1" applyAlignment="1">
      <alignment horizontal="center"/>
    </xf>
    <xf numFmtId="0" fontId="0" fillId="2" borderId="20" xfId="0" applyFill="1" applyBorder="1" applyAlignment="1">
      <alignment horizontal="center" textRotation="45"/>
    </xf>
    <xf numFmtId="164" fontId="0" fillId="11" borderId="35" xfId="0" applyNumberFormat="1" applyFill="1" applyBorder="1" applyAlignment="1">
      <alignment horizontal="center"/>
    </xf>
    <xf numFmtId="164" fontId="1" fillId="11" borderId="68" xfId="0" applyNumberFormat="1" applyFont="1" applyFill="1" applyBorder="1" applyAlignment="1">
      <alignment horizontal="center" vertical="center"/>
    </xf>
    <xf numFmtId="164" fontId="1" fillId="2" borderId="69" xfId="0" applyNumberFormat="1" applyFont="1" applyFill="1" applyBorder="1" applyAlignment="1">
      <alignment horizontal="center" vertical="center"/>
    </xf>
    <xf numFmtId="0" fontId="1" fillId="3" borderId="69" xfId="0" applyFont="1" applyFill="1" applyBorder="1" applyAlignment="1">
      <alignment horizontal="center" vertical="center"/>
    </xf>
    <xf numFmtId="0" fontId="0" fillId="9" borderId="48" xfId="0" applyFill="1" applyBorder="1" applyAlignment="1">
      <alignment horizontal="center"/>
    </xf>
    <xf numFmtId="0" fontId="1" fillId="9" borderId="27" xfId="0" applyFont="1" applyFill="1" applyBorder="1" applyAlignment="1">
      <alignment horizontal="center"/>
    </xf>
    <xf numFmtId="164" fontId="1" fillId="11" borderId="39" xfId="0" applyNumberFormat="1" applyFont="1" applyFill="1" applyBorder="1" applyAlignment="1">
      <alignment horizontal="center" vertical="center"/>
    </xf>
    <xf numFmtId="0" fontId="1" fillId="5" borderId="27" xfId="0" applyFont="1" applyFill="1" applyBorder="1" applyAlignment="1">
      <alignment horizontal="center"/>
    </xf>
    <xf numFmtId="0" fontId="1" fillId="5" borderId="4" xfId="0" applyFont="1" applyFill="1" applyBorder="1" applyAlignment="1">
      <alignment horizontal="center"/>
    </xf>
    <xf numFmtId="0" fontId="1" fillId="9" borderId="4" xfId="0" applyFont="1" applyFill="1" applyBorder="1" applyAlignment="1">
      <alignment horizontal="center"/>
    </xf>
    <xf numFmtId="164" fontId="1" fillId="11" borderId="72" xfId="0" applyNumberFormat="1" applyFont="1" applyFill="1" applyBorder="1" applyAlignment="1">
      <alignment horizontal="center" vertical="center"/>
    </xf>
    <xf numFmtId="2" fontId="0" fillId="9" borderId="2" xfId="0" applyNumberFormat="1" applyFill="1" applyBorder="1" applyAlignment="1">
      <alignment horizontal="center"/>
    </xf>
    <xf numFmtId="164" fontId="0" fillId="9" borderId="2" xfId="0" applyNumberFormat="1" applyFill="1" applyBorder="1" applyAlignment="1">
      <alignment horizontal="center"/>
    </xf>
    <xf numFmtId="0" fontId="0" fillId="9" borderId="67" xfId="0" applyFill="1" applyBorder="1" applyAlignment="1">
      <alignment horizontal="center"/>
    </xf>
    <xf numFmtId="0" fontId="1" fillId="9" borderId="73" xfId="0" applyFont="1" applyFill="1" applyBorder="1" applyAlignment="1">
      <alignment horizontal="center"/>
    </xf>
    <xf numFmtId="0" fontId="1" fillId="9" borderId="44" xfId="0" applyFont="1" applyFill="1" applyBorder="1" applyAlignment="1">
      <alignment horizontal="center"/>
    </xf>
    <xf numFmtId="0" fontId="1" fillId="9" borderId="67" xfId="0" applyFont="1" applyFill="1" applyBorder="1" applyAlignment="1">
      <alignment horizontal="center"/>
    </xf>
    <xf numFmtId="0" fontId="1" fillId="11" borderId="35" xfId="0" applyFont="1" applyFill="1" applyBorder="1"/>
    <xf numFmtId="0" fontId="1" fillId="0" borderId="26" xfId="0" applyFont="1" applyBorder="1" applyAlignment="1">
      <alignment horizontal="center"/>
    </xf>
    <xf numFmtId="2" fontId="0" fillId="10" borderId="1" xfId="0" applyNumberFormat="1" applyFill="1" applyBorder="1" applyAlignment="1">
      <alignment horizontal="center"/>
    </xf>
    <xf numFmtId="0" fontId="0" fillId="8" borderId="47" xfId="0" applyFill="1" applyBorder="1" applyAlignment="1">
      <alignment horizontal="center" textRotation="45"/>
    </xf>
    <xf numFmtId="0" fontId="4" fillId="3" borderId="5" xfId="0" applyFont="1" applyFill="1" applyBorder="1" applyAlignment="1">
      <alignment horizontal="center"/>
    </xf>
    <xf numFmtId="0" fontId="4" fillId="2" borderId="5" xfId="0" applyFont="1" applyFill="1" applyBorder="1" applyAlignment="1">
      <alignment horizontal="center"/>
    </xf>
    <xf numFmtId="0" fontId="0" fillId="0" borderId="0" xfId="0" applyAlignment="1">
      <alignment horizontal="center" textRotation="45"/>
    </xf>
    <xf numFmtId="0" fontId="3" fillId="12" borderId="62" xfId="0" applyFont="1" applyFill="1" applyBorder="1"/>
    <xf numFmtId="0" fontId="0" fillId="12" borderId="15" xfId="0" applyFill="1" applyBorder="1" applyAlignment="1">
      <alignment horizontal="right"/>
    </xf>
    <xf numFmtId="0" fontId="1" fillId="12" borderId="21" xfId="0" applyFont="1" applyFill="1" applyBorder="1"/>
    <xf numFmtId="0" fontId="0" fillId="12" borderId="15" xfId="0" applyFill="1" applyBorder="1" applyAlignment="1">
      <alignment horizontal="center"/>
    </xf>
    <xf numFmtId="0" fontId="0" fillId="12" borderId="42" xfId="0" applyFill="1" applyBorder="1" applyAlignment="1">
      <alignment horizontal="center"/>
    </xf>
    <xf numFmtId="0" fontId="0" fillId="12" borderId="15" xfId="0" applyFill="1" applyBorder="1" applyAlignment="1">
      <alignment horizontal="center" vertical="center"/>
    </xf>
    <xf numFmtId="164" fontId="0" fillId="12" borderId="41" xfId="0" applyNumberFormat="1" applyFill="1" applyBorder="1" applyAlignment="1">
      <alignment horizontal="center"/>
    </xf>
    <xf numFmtId="164" fontId="0" fillId="12" borderId="42" xfId="0" applyNumberFormat="1" applyFill="1" applyBorder="1" applyAlignment="1">
      <alignment horizontal="center"/>
    </xf>
    <xf numFmtId="0" fontId="0" fillId="12" borderId="41" xfId="0" applyFill="1" applyBorder="1" applyAlignment="1">
      <alignment horizontal="center"/>
    </xf>
    <xf numFmtId="0" fontId="0" fillId="12" borderId="21" xfId="0" applyFill="1" applyBorder="1" applyAlignment="1">
      <alignment horizontal="center"/>
    </xf>
    <xf numFmtId="0" fontId="0" fillId="12" borderId="54" xfId="0" applyFill="1" applyBorder="1" applyAlignment="1">
      <alignment horizontal="center"/>
    </xf>
    <xf numFmtId="164" fontId="0" fillId="12" borderId="15" xfId="0" applyNumberFormat="1" applyFill="1" applyBorder="1" applyAlignment="1">
      <alignment horizontal="center" vertical="center"/>
    </xf>
    <xf numFmtId="164" fontId="0" fillId="12" borderId="41" xfId="0" applyNumberFormat="1" applyFill="1" applyBorder="1" applyAlignment="1">
      <alignment horizontal="center" vertical="center"/>
    </xf>
    <xf numFmtId="164" fontId="0" fillId="12" borderId="21" xfId="0" applyNumberFormat="1" applyFill="1" applyBorder="1" applyAlignment="1">
      <alignment horizontal="center" vertical="center"/>
    </xf>
    <xf numFmtId="164" fontId="1" fillId="12" borderId="17" xfId="0" applyNumberFormat="1" applyFont="1" applyFill="1" applyBorder="1" applyAlignment="1">
      <alignment horizontal="center" vertical="center"/>
    </xf>
    <xf numFmtId="164" fontId="0" fillId="12" borderId="42" xfId="0" applyNumberFormat="1" applyFill="1" applyBorder="1" applyAlignment="1">
      <alignment horizontal="center" vertical="center"/>
    </xf>
    <xf numFmtId="164" fontId="1" fillId="12" borderId="66" xfId="0" applyNumberFormat="1" applyFont="1" applyFill="1" applyBorder="1" applyAlignment="1">
      <alignment horizontal="center" vertical="center"/>
    </xf>
    <xf numFmtId="0" fontId="0" fillId="9" borderId="10" xfId="0" applyFill="1" applyBorder="1" applyAlignment="1">
      <alignment horizontal="right"/>
    </xf>
    <xf numFmtId="0" fontId="1" fillId="9" borderId="5" xfId="0" applyFont="1" applyFill="1" applyBorder="1"/>
    <xf numFmtId="0" fontId="1" fillId="9" borderId="10" xfId="0" applyFont="1" applyFill="1" applyBorder="1" applyAlignment="1">
      <alignment horizontal="center"/>
    </xf>
    <xf numFmtId="0" fontId="1" fillId="9" borderId="11" xfId="0" applyFont="1" applyFill="1" applyBorder="1" applyAlignment="1">
      <alignment horizontal="center"/>
    </xf>
    <xf numFmtId="164" fontId="0" fillId="9" borderId="3" xfId="0" applyNumberFormat="1" applyFill="1" applyBorder="1" applyAlignment="1">
      <alignment horizontal="center"/>
    </xf>
    <xf numFmtId="164" fontId="0" fillId="9" borderId="11" xfId="0" applyNumberFormat="1" applyFill="1" applyBorder="1"/>
    <xf numFmtId="0" fontId="0" fillId="9" borderId="27" xfId="0" applyFill="1" applyBorder="1" applyAlignment="1">
      <alignment horizontal="center"/>
    </xf>
    <xf numFmtId="0" fontId="0" fillId="9" borderId="69" xfId="0" applyFill="1" applyBorder="1" applyAlignment="1">
      <alignment horizontal="center"/>
    </xf>
    <xf numFmtId="164" fontId="0" fillId="9" borderId="10" xfId="0" applyNumberFormat="1" applyFill="1" applyBorder="1" applyAlignment="1">
      <alignment horizontal="center" vertical="center"/>
    </xf>
    <xf numFmtId="164" fontId="0" fillId="9" borderId="1" xfId="0" applyNumberFormat="1" applyFill="1" applyBorder="1" applyAlignment="1">
      <alignment horizontal="center" vertical="center"/>
    </xf>
    <xf numFmtId="164" fontId="0" fillId="9" borderId="5" xfId="0" applyNumberFormat="1" applyFill="1" applyBorder="1" applyAlignment="1">
      <alignment horizontal="center" vertical="center"/>
    </xf>
    <xf numFmtId="164" fontId="1" fillId="9" borderId="18" xfId="0" applyNumberFormat="1" applyFont="1" applyFill="1" applyBorder="1" applyAlignment="1">
      <alignment horizontal="center" vertical="center"/>
    </xf>
    <xf numFmtId="164" fontId="0" fillId="9" borderId="11" xfId="0" applyNumberFormat="1" applyFill="1" applyBorder="1" applyAlignment="1">
      <alignment horizontal="center" vertical="center"/>
    </xf>
    <xf numFmtId="164" fontId="1" fillId="9" borderId="6" xfId="0" applyNumberFormat="1" applyFont="1" applyFill="1" applyBorder="1" applyAlignment="1">
      <alignment horizontal="center" vertical="center"/>
    </xf>
    <xf numFmtId="0" fontId="0" fillId="10" borderId="10" xfId="0" applyFill="1" applyBorder="1" applyAlignment="1">
      <alignment horizontal="right"/>
    </xf>
    <xf numFmtId="0" fontId="1" fillId="10" borderId="5" xfId="0" applyFont="1" applyFill="1" applyBorder="1"/>
    <xf numFmtId="0" fontId="0" fillId="10" borderId="49" xfId="0" applyFill="1" applyBorder="1" applyAlignment="1">
      <alignment horizontal="center"/>
    </xf>
    <xf numFmtId="164" fontId="0" fillId="10" borderId="3" xfId="0" applyNumberFormat="1" applyFill="1" applyBorder="1" applyAlignment="1">
      <alignment horizontal="center"/>
    </xf>
    <xf numFmtId="164" fontId="0" fillId="10" borderId="11" xfId="0" applyNumberFormat="1" applyFill="1" applyBorder="1" applyAlignment="1">
      <alignment horizontal="center"/>
    </xf>
    <xf numFmtId="0" fontId="0" fillId="10" borderId="27" xfId="0" applyFill="1" applyBorder="1" applyAlignment="1">
      <alignment horizontal="center"/>
    </xf>
    <xf numFmtId="0" fontId="0" fillId="10" borderId="6" xfId="0" applyFill="1" applyBorder="1" applyAlignment="1">
      <alignment horizontal="center"/>
    </xf>
    <xf numFmtId="0" fontId="0" fillId="10" borderId="69" xfId="0" applyFill="1" applyBorder="1" applyAlignment="1">
      <alignment horizontal="center"/>
    </xf>
    <xf numFmtId="0" fontId="0" fillId="10" borderId="1" xfId="0" applyFill="1" applyBorder="1" applyAlignment="1">
      <alignment horizontal="center" vertical="center"/>
    </xf>
    <xf numFmtId="164" fontId="0" fillId="10" borderId="1" xfId="0" applyNumberFormat="1" applyFill="1" applyBorder="1" applyAlignment="1">
      <alignment horizontal="center" vertical="center"/>
    </xf>
    <xf numFmtId="0" fontId="0" fillId="10" borderId="5" xfId="0" applyFill="1" applyBorder="1" applyAlignment="1">
      <alignment horizontal="center" vertical="center"/>
    </xf>
    <xf numFmtId="0" fontId="1" fillId="10" borderId="18" xfId="0" applyFont="1" applyFill="1" applyBorder="1" applyAlignment="1">
      <alignment horizontal="center" vertical="center"/>
    </xf>
    <xf numFmtId="0" fontId="0" fillId="10" borderId="11" xfId="0" applyFill="1" applyBorder="1" applyAlignment="1">
      <alignment horizontal="center" vertical="center"/>
    </xf>
    <xf numFmtId="0" fontId="1" fillId="10" borderId="6" xfId="0" applyFont="1" applyFill="1" applyBorder="1" applyAlignment="1">
      <alignment horizontal="center" vertical="center"/>
    </xf>
    <xf numFmtId="0" fontId="0" fillId="10" borderId="12" xfId="0" applyFill="1" applyBorder="1" applyAlignment="1">
      <alignment horizontal="right"/>
    </xf>
    <xf numFmtId="0" fontId="1" fillId="10" borderId="38" xfId="0" applyFont="1" applyFill="1" applyBorder="1"/>
    <xf numFmtId="0" fontId="0" fillId="10" borderId="37" xfId="0" applyFill="1" applyBorder="1" applyAlignment="1">
      <alignment horizontal="center"/>
    </xf>
    <xf numFmtId="0" fontId="0" fillId="10" borderId="74" xfId="0" applyFill="1" applyBorder="1" applyAlignment="1">
      <alignment horizontal="center"/>
    </xf>
    <xf numFmtId="0" fontId="0" fillId="10" borderId="12" xfId="0" applyFill="1" applyBorder="1" applyAlignment="1">
      <alignment horizontal="center" vertical="center"/>
    </xf>
    <xf numFmtId="164" fontId="0" fillId="10" borderId="59" xfId="0" applyNumberFormat="1" applyFill="1" applyBorder="1" applyAlignment="1">
      <alignment horizontal="center"/>
    </xf>
    <xf numFmtId="0" fontId="0" fillId="10" borderId="12" xfId="0" applyFill="1" applyBorder="1" applyAlignment="1">
      <alignment horizontal="center"/>
    </xf>
    <xf numFmtId="0" fontId="0" fillId="10" borderId="30" xfId="0" applyFill="1" applyBorder="1" applyAlignment="1">
      <alignment horizontal="center"/>
    </xf>
    <xf numFmtId="0" fontId="0" fillId="10" borderId="38" xfId="0" applyFill="1" applyBorder="1" applyAlignment="1">
      <alignment horizontal="center"/>
    </xf>
    <xf numFmtId="0" fontId="0" fillId="10" borderId="13" xfId="0" applyFill="1" applyBorder="1" applyAlignment="1">
      <alignment horizontal="center"/>
    </xf>
    <xf numFmtId="0" fontId="0" fillId="10" borderId="56" xfId="0" applyFill="1" applyBorder="1" applyAlignment="1">
      <alignment horizontal="center"/>
    </xf>
    <xf numFmtId="0" fontId="0" fillId="10" borderId="28" xfId="0" applyFill="1" applyBorder="1" applyAlignment="1">
      <alignment horizontal="center"/>
    </xf>
    <xf numFmtId="0" fontId="0" fillId="10" borderId="29" xfId="0" applyFill="1" applyBorder="1" applyAlignment="1">
      <alignment horizontal="center"/>
    </xf>
    <xf numFmtId="0" fontId="0" fillId="10" borderId="30" xfId="0" applyFill="1" applyBorder="1" applyAlignment="1">
      <alignment horizontal="center" vertical="center"/>
    </xf>
    <xf numFmtId="164" fontId="0" fillId="10" borderId="30" xfId="0" applyNumberFormat="1" applyFill="1" applyBorder="1" applyAlignment="1">
      <alignment horizontal="center" vertical="center"/>
    </xf>
    <xf numFmtId="0" fontId="0" fillId="10" borderId="13" xfId="0" applyFill="1" applyBorder="1" applyAlignment="1">
      <alignment horizontal="center" vertical="center"/>
    </xf>
    <xf numFmtId="0" fontId="1" fillId="10" borderId="29" xfId="0" applyFont="1" applyFill="1" applyBorder="1" applyAlignment="1">
      <alignment horizontal="center" vertical="center"/>
    </xf>
    <xf numFmtId="164" fontId="0" fillId="12" borderId="21" xfId="0" applyNumberFormat="1" applyFill="1" applyBorder="1" applyAlignment="1">
      <alignment horizontal="center"/>
    </xf>
    <xf numFmtId="0" fontId="0" fillId="12" borderId="71" xfId="0" applyFill="1" applyBorder="1" applyAlignment="1">
      <alignment horizontal="center"/>
    </xf>
    <xf numFmtId="0" fontId="0" fillId="12" borderId="66" xfId="0" applyFill="1" applyBorder="1" applyAlignment="1">
      <alignment horizontal="center"/>
    </xf>
    <xf numFmtId="164" fontId="0" fillId="9" borderId="5" xfId="0" applyNumberFormat="1" applyFill="1" applyBorder="1"/>
    <xf numFmtId="164" fontId="1" fillId="9" borderId="69" xfId="0" applyNumberFormat="1" applyFont="1" applyFill="1" applyBorder="1" applyAlignment="1">
      <alignment horizontal="center" vertical="center"/>
    </xf>
    <xf numFmtId="164" fontId="0" fillId="10" borderId="5" xfId="0" applyNumberFormat="1" applyFill="1" applyBorder="1" applyAlignment="1">
      <alignment horizontal="center"/>
    </xf>
    <xf numFmtId="0" fontId="1" fillId="10" borderId="69" xfId="0" applyFont="1" applyFill="1" applyBorder="1" applyAlignment="1">
      <alignment horizontal="center" vertical="center"/>
    </xf>
    <xf numFmtId="164" fontId="1" fillId="12" borderId="68" xfId="0" applyNumberFormat="1" applyFont="1" applyFill="1" applyBorder="1" applyAlignment="1">
      <alignment horizontal="center" vertical="center"/>
    </xf>
    <xf numFmtId="0" fontId="12" fillId="0" borderId="0" xfId="0" applyFont="1"/>
    <xf numFmtId="0" fontId="0" fillId="0" borderId="0" xfId="0" applyAlignment="1">
      <alignment horizontal="center" vertical="center"/>
    </xf>
    <xf numFmtId="0" fontId="0" fillId="0" borderId="0" xfId="0" applyAlignment="1">
      <alignment horizontal="center" vertical="center" textRotation="90"/>
    </xf>
    <xf numFmtId="0" fontId="0" fillId="7" borderId="12" xfId="0" applyFill="1" applyBorder="1" applyAlignment="1">
      <alignment horizontal="center" vertical="center"/>
    </xf>
    <xf numFmtId="0" fontId="0" fillId="7" borderId="30" xfId="0" applyFill="1" applyBorder="1" applyAlignment="1">
      <alignment horizontal="center" vertical="center"/>
    </xf>
    <xf numFmtId="0" fontId="0" fillId="14" borderId="30" xfId="0" applyFill="1" applyBorder="1" applyAlignment="1">
      <alignment horizontal="center" vertical="center"/>
    </xf>
    <xf numFmtId="0" fontId="0" fillId="14" borderId="13" xfId="0" applyFill="1" applyBorder="1" applyAlignment="1">
      <alignment horizontal="center" vertical="center"/>
    </xf>
    <xf numFmtId="166" fontId="0" fillId="9" borderId="3" xfId="0" applyNumberFormat="1" applyFill="1" applyBorder="1" applyAlignment="1">
      <alignment horizontal="center"/>
    </xf>
    <xf numFmtId="0" fontId="0" fillId="6" borderId="15" xfId="0" applyFill="1" applyBorder="1" applyAlignment="1">
      <alignment horizontal="center" vertical="center"/>
    </xf>
    <xf numFmtId="0" fontId="0" fillId="6" borderId="41" xfId="0" applyFill="1" applyBorder="1" applyAlignment="1">
      <alignment horizontal="center" vertical="center"/>
    </xf>
    <xf numFmtId="0" fontId="0" fillId="6" borderId="42" xfId="0" applyFill="1" applyBorder="1" applyAlignment="1">
      <alignment horizontal="center" vertical="center"/>
    </xf>
    <xf numFmtId="0" fontId="0" fillId="6" borderId="10" xfId="0" applyFill="1" applyBorder="1" applyAlignment="1">
      <alignment horizontal="center" vertical="center"/>
    </xf>
    <xf numFmtId="0" fontId="0" fillId="6" borderId="1"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30" xfId="0" applyFill="1" applyBorder="1" applyAlignment="1">
      <alignment horizontal="center" vertical="center"/>
    </xf>
    <xf numFmtId="0" fontId="0" fillId="6" borderId="13" xfId="0" applyFill="1" applyBorder="1" applyAlignment="1">
      <alignment horizontal="center" vertical="center"/>
    </xf>
    <xf numFmtId="0" fontId="0" fillId="8" borderId="15" xfId="0" applyFill="1" applyBorder="1" applyAlignment="1">
      <alignment horizontal="center" vertical="center"/>
    </xf>
    <xf numFmtId="0" fontId="0" fillId="8" borderId="41" xfId="0" applyFill="1" applyBorder="1" applyAlignment="1">
      <alignment horizontal="center" vertical="center"/>
    </xf>
    <xf numFmtId="0" fontId="0" fillId="8" borderId="42" xfId="0" applyFill="1" applyBorder="1" applyAlignment="1">
      <alignment horizontal="center" vertical="center"/>
    </xf>
    <xf numFmtId="0" fontId="0" fillId="8" borderId="10" xfId="0" applyFill="1" applyBorder="1" applyAlignment="1">
      <alignment horizontal="center" vertical="center"/>
    </xf>
    <xf numFmtId="0" fontId="0" fillId="8" borderId="1" xfId="0" applyFill="1" applyBorder="1" applyAlignment="1">
      <alignment horizontal="center" vertical="center"/>
    </xf>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0" fillId="8" borderId="30" xfId="0" applyFill="1" applyBorder="1" applyAlignment="1">
      <alignment horizontal="center" vertical="center"/>
    </xf>
    <xf numFmtId="0" fontId="0" fillId="8" borderId="13" xfId="0" applyFill="1" applyBorder="1" applyAlignment="1">
      <alignment horizontal="center" vertical="center"/>
    </xf>
    <xf numFmtId="0" fontId="9" fillId="6" borderId="15" xfId="0" applyFont="1" applyFill="1" applyBorder="1" applyAlignment="1">
      <alignment horizontal="center" vertical="center"/>
    </xf>
    <xf numFmtId="0" fontId="9" fillId="6" borderId="41"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 xfId="0" applyFont="1" applyFill="1" applyBorder="1" applyAlignment="1">
      <alignment horizontal="center" vertical="center"/>
    </xf>
    <xf numFmtId="0" fontId="9" fillId="8" borderId="15" xfId="0" applyFont="1" applyFill="1" applyBorder="1" applyAlignment="1">
      <alignment horizontal="center" vertical="center"/>
    </xf>
    <xf numFmtId="0" fontId="9" fillId="8" borderId="41" xfId="0" applyFont="1" applyFill="1" applyBorder="1" applyAlignment="1">
      <alignment horizontal="center" vertical="center"/>
    </xf>
    <xf numFmtId="0" fontId="9" fillId="8" borderId="10" xfId="0" applyFont="1" applyFill="1" applyBorder="1" applyAlignment="1">
      <alignment horizontal="center" vertical="center"/>
    </xf>
    <xf numFmtId="0" fontId="9" fillId="8" borderId="1" xfId="0" applyFont="1" applyFill="1" applyBorder="1" applyAlignment="1">
      <alignment horizontal="center" vertical="center"/>
    </xf>
    <xf numFmtId="0" fontId="0" fillId="7" borderId="25" xfId="0" applyFill="1" applyBorder="1" applyAlignment="1">
      <alignment horizontal="center" vertical="center"/>
    </xf>
    <xf numFmtId="0" fontId="0" fillId="7" borderId="2" xfId="0" applyFill="1" applyBorder="1" applyAlignment="1">
      <alignment horizontal="center" vertical="center"/>
    </xf>
    <xf numFmtId="0" fontId="0" fillId="14" borderId="2" xfId="0" applyFill="1" applyBorder="1" applyAlignment="1">
      <alignment horizontal="center" vertical="center"/>
    </xf>
    <xf numFmtId="0" fontId="0" fillId="14" borderId="58" xfId="0" applyFill="1" applyBorder="1" applyAlignment="1">
      <alignment horizontal="center" vertical="center"/>
    </xf>
    <xf numFmtId="0" fontId="0" fillId="0" borderId="0" xfId="0"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center"/>
    </xf>
    <xf numFmtId="0" fontId="9" fillId="3" borderId="10" xfId="0" applyFont="1" applyFill="1" applyBorder="1" applyAlignment="1">
      <alignment horizontal="center"/>
    </xf>
    <xf numFmtId="0" fontId="9" fillId="3" borderId="1" xfId="0" applyFont="1" applyFill="1" applyBorder="1" applyAlignment="1">
      <alignment horizontal="center"/>
    </xf>
    <xf numFmtId="0" fontId="9" fillId="3" borderId="12" xfId="0" applyFont="1" applyFill="1" applyBorder="1" applyAlignment="1">
      <alignment horizontal="center"/>
    </xf>
    <xf numFmtId="0" fontId="9" fillId="3" borderId="30" xfId="0" applyFont="1" applyFill="1" applyBorder="1" applyAlignment="1">
      <alignment horizontal="center"/>
    </xf>
    <xf numFmtId="0" fontId="0" fillId="4" borderId="20" xfId="0" applyFill="1" applyBorder="1" applyAlignment="1">
      <alignment horizontal="center" textRotation="45"/>
    </xf>
    <xf numFmtId="0" fontId="0" fillId="4" borderId="52" xfId="0" applyFill="1" applyBorder="1" applyAlignment="1">
      <alignment horizontal="center" textRotation="45"/>
    </xf>
    <xf numFmtId="0" fontId="9" fillId="3" borderId="11" xfId="0" applyFont="1" applyFill="1" applyBorder="1" applyAlignment="1">
      <alignment horizontal="center"/>
    </xf>
    <xf numFmtId="0" fontId="14" fillId="0" borderId="0" xfId="0" applyFont="1"/>
    <xf numFmtId="0" fontId="15" fillId="2" borderId="1" xfId="0" applyFont="1" applyFill="1" applyBorder="1" applyAlignment="1">
      <alignment horizontal="center"/>
    </xf>
    <xf numFmtId="0" fontId="0" fillId="0" borderId="14" xfId="0" applyBorder="1" applyAlignment="1">
      <alignment horizontal="center"/>
    </xf>
    <xf numFmtId="0" fontId="0" fillId="0" borderId="23" xfId="0" applyBorder="1" applyAlignment="1">
      <alignment horizontal="center"/>
    </xf>
    <xf numFmtId="0" fontId="0" fillId="0" borderId="75" xfId="0"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1" fillId="0" borderId="26" xfId="0" applyFont="1" applyBorder="1"/>
    <xf numFmtId="0" fontId="0" fillId="0" borderId="26" xfId="0" applyBorder="1"/>
    <xf numFmtId="0" fontId="0" fillId="0" borderId="24" xfId="0" applyBorder="1"/>
    <xf numFmtId="0" fontId="1" fillId="0" borderId="24" xfId="0" applyFont="1" applyBorder="1" applyAlignment="1">
      <alignment horizontal="left"/>
    </xf>
    <xf numFmtId="0" fontId="0" fillId="3" borderId="12" xfId="0" applyFill="1" applyBorder="1" applyAlignment="1">
      <alignment horizontal="right"/>
    </xf>
    <xf numFmtId="0" fontId="1" fillId="3" borderId="38" xfId="0" applyFont="1" applyFill="1" applyBorder="1"/>
    <xf numFmtId="0" fontId="0" fillId="3" borderId="12" xfId="0" applyFill="1" applyBorder="1" applyAlignment="1">
      <alignment horizontal="center"/>
    </xf>
    <xf numFmtId="0" fontId="0" fillId="3" borderId="30" xfId="0" applyFill="1" applyBorder="1" applyAlignment="1">
      <alignment horizontal="center"/>
    </xf>
    <xf numFmtId="0" fontId="0" fillId="3" borderId="13" xfId="0" applyFill="1" applyBorder="1" applyAlignment="1">
      <alignment horizontal="center"/>
    </xf>
    <xf numFmtId="0" fontId="0" fillId="15" borderId="20" xfId="0" applyFill="1" applyBorder="1" applyAlignment="1">
      <alignment horizontal="center" textRotation="45"/>
    </xf>
    <xf numFmtId="0" fontId="0" fillId="15" borderId="50" xfId="0" applyFill="1" applyBorder="1" applyAlignment="1">
      <alignment horizontal="center" textRotation="45"/>
    </xf>
    <xf numFmtId="0" fontId="0" fillId="15" borderId="51" xfId="0" applyFill="1" applyBorder="1" applyAlignment="1">
      <alignment horizontal="center" textRotation="45"/>
    </xf>
    <xf numFmtId="0" fontId="1" fillId="15" borderId="62" xfId="0" applyFont="1" applyFill="1" applyBorder="1" applyAlignment="1">
      <alignment horizontal="center" textRotation="45"/>
    </xf>
    <xf numFmtId="0" fontId="0" fillId="15" borderId="8" xfId="0" applyFill="1" applyBorder="1" applyAlignment="1">
      <alignment horizontal="center"/>
    </xf>
    <xf numFmtId="0" fontId="0" fillId="15" borderId="46" xfId="0" applyFill="1" applyBorder="1" applyAlignment="1">
      <alignment horizontal="center"/>
    </xf>
    <xf numFmtId="0" fontId="0" fillId="15" borderId="53" xfId="0" applyFill="1" applyBorder="1" applyAlignment="1">
      <alignment horizontal="center"/>
    </xf>
    <xf numFmtId="0" fontId="1" fillId="15" borderId="7" xfId="0" applyFont="1" applyFill="1" applyBorder="1" applyAlignment="1">
      <alignment horizontal="center"/>
    </xf>
    <xf numFmtId="0" fontId="1" fillId="15" borderId="62" xfId="0" applyFont="1" applyFill="1" applyBorder="1" applyAlignment="1">
      <alignment horizontal="center"/>
    </xf>
    <xf numFmtId="0" fontId="0" fillId="7" borderId="20" xfId="0" applyFill="1" applyBorder="1" applyAlignment="1">
      <alignment horizontal="center" textRotation="45"/>
    </xf>
    <xf numFmtId="0" fontId="0" fillId="7" borderId="52" xfId="0" applyFill="1" applyBorder="1" applyAlignment="1">
      <alignment horizontal="center" textRotation="45"/>
    </xf>
    <xf numFmtId="0" fontId="1" fillId="7" borderId="62" xfId="0" applyFont="1" applyFill="1" applyBorder="1" applyAlignment="1">
      <alignment horizontal="center" textRotation="45"/>
    </xf>
    <xf numFmtId="0" fontId="0" fillId="7" borderId="8" xfId="0" applyFill="1" applyBorder="1" applyAlignment="1">
      <alignment horizontal="center"/>
    </xf>
    <xf numFmtId="0" fontId="0" fillId="7" borderId="47" xfId="0" applyFill="1" applyBorder="1" applyAlignment="1">
      <alignment horizontal="center"/>
    </xf>
    <xf numFmtId="0" fontId="1" fillId="7" borderId="7" xfId="0" applyFont="1" applyFill="1" applyBorder="1" applyAlignment="1">
      <alignment horizontal="center"/>
    </xf>
    <xf numFmtId="0" fontId="0" fillId="16" borderId="65" xfId="0" applyFill="1" applyBorder="1" applyAlignment="1">
      <alignment horizontal="center" textRotation="45"/>
    </xf>
    <xf numFmtId="0" fontId="0" fillId="16" borderId="50" xfId="0" applyFill="1" applyBorder="1" applyAlignment="1">
      <alignment horizontal="center" textRotation="45"/>
    </xf>
    <xf numFmtId="0" fontId="0" fillId="16" borderId="52" xfId="0" applyFill="1" applyBorder="1" applyAlignment="1">
      <alignment horizontal="center" textRotation="45"/>
    </xf>
    <xf numFmtId="0" fontId="1" fillId="16" borderId="22" xfId="0" applyFont="1" applyFill="1" applyBorder="1" applyAlignment="1">
      <alignment horizontal="center" textRotation="45"/>
    </xf>
    <xf numFmtId="0" fontId="0" fillId="16" borderId="55" xfId="0" applyFill="1" applyBorder="1" applyAlignment="1">
      <alignment horizontal="center"/>
    </xf>
    <xf numFmtId="0" fontId="0" fillId="16" borderId="46" xfId="0" applyFill="1" applyBorder="1" applyAlignment="1">
      <alignment horizontal="center"/>
    </xf>
    <xf numFmtId="0" fontId="0" fillId="16" borderId="47" xfId="0" applyFill="1" applyBorder="1" applyAlignment="1">
      <alignment horizontal="center"/>
    </xf>
    <xf numFmtId="0" fontId="1" fillId="16" borderId="33" xfId="0" applyFont="1" applyFill="1" applyBorder="1" applyAlignment="1">
      <alignment horizontal="center"/>
    </xf>
    <xf numFmtId="0" fontId="0" fillId="8" borderId="14" xfId="0" applyFill="1" applyBorder="1" applyAlignment="1">
      <alignment horizontal="center" textRotation="45"/>
    </xf>
    <xf numFmtId="0" fontId="0" fillId="8" borderId="23" xfId="0" applyFill="1" applyBorder="1" applyAlignment="1">
      <alignment horizontal="center" textRotation="45"/>
    </xf>
    <xf numFmtId="0" fontId="0" fillId="10" borderId="37" xfId="0" applyFill="1" applyBorder="1"/>
    <xf numFmtId="0" fontId="0" fillId="10" borderId="59" xfId="0" applyFill="1" applyBorder="1"/>
    <xf numFmtId="0" fontId="0" fillId="10" borderId="60" xfId="0" applyFill="1" applyBorder="1"/>
    <xf numFmtId="0" fontId="1" fillId="10" borderId="64" xfId="0" applyFont="1" applyFill="1" applyBorder="1" applyAlignment="1">
      <alignment horizontal="center"/>
    </xf>
    <xf numFmtId="0" fontId="1" fillId="10" borderId="33" xfId="0" applyFont="1" applyFill="1" applyBorder="1" applyAlignment="1">
      <alignment horizontal="center"/>
    </xf>
    <xf numFmtId="0" fontId="1" fillId="17" borderId="7" xfId="0" applyFont="1" applyFill="1" applyBorder="1" applyAlignment="1">
      <alignment horizontal="center"/>
    </xf>
    <xf numFmtId="0" fontId="1" fillId="17" borderId="17" xfId="0" applyFont="1" applyFill="1" applyBorder="1" applyAlignment="1">
      <alignment horizontal="center"/>
    </xf>
    <xf numFmtId="0" fontId="0" fillId="15" borderId="65" xfId="0" applyFill="1" applyBorder="1" applyAlignment="1">
      <alignment horizontal="center" textRotation="45"/>
    </xf>
    <xf numFmtId="0" fontId="0" fillId="15" borderId="55" xfId="0" applyFill="1" applyBorder="1" applyAlignment="1">
      <alignment horizontal="center"/>
    </xf>
    <xf numFmtId="0" fontId="0" fillId="15" borderId="15" xfId="0" applyFill="1" applyBorder="1" applyAlignment="1">
      <alignment horizontal="center" textRotation="45"/>
    </xf>
    <xf numFmtId="0" fontId="0" fillId="16" borderId="41" xfId="0" applyFill="1" applyBorder="1" applyAlignment="1">
      <alignment horizontal="center" textRotation="45"/>
    </xf>
    <xf numFmtId="0" fontId="0" fillId="15" borderId="42" xfId="0" applyFill="1" applyBorder="1" applyAlignment="1">
      <alignment horizontal="center" textRotation="45"/>
    </xf>
    <xf numFmtId="0" fontId="0" fillId="15" borderId="12" xfId="0" applyFill="1" applyBorder="1" applyAlignment="1">
      <alignment horizontal="center"/>
    </xf>
    <xf numFmtId="0" fontId="0" fillId="16" borderId="30" xfId="0" applyFill="1" applyBorder="1" applyAlignment="1">
      <alignment horizontal="center"/>
    </xf>
    <xf numFmtId="0" fontId="0" fillId="15" borderId="13" xfId="0" applyFill="1" applyBorder="1" applyAlignment="1">
      <alignment horizontal="center"/>
    </xf>
    <xf numFmtId="0" fontId="0" fillId="7" borderId="75" xfId="0" applyFill="1" applyBorder="1"/>
    <xf numFmtId="0" fontId="0" fillId="6" borderId="75" xfId="0" applyFill="1" applyBorder="1"/>
    <xf numFmtId="0" fontId="0" fillId="6" borderId="51" xfId="0" applyFill="1" applyBorder="1" applyAlignment="1">
      <alignment horizontal="center" textRotation="45"/>
    </xf>
    <xf numFmtId="0" fontId="0" fillId="6" borderId="2" xfId="0" applyFill="1" applyBorder="1" applyAlignment="1">
      <alignment horizontal="center" textRotation="45"/>
    </xf>
    <xf numFmtId="0" fontId="1" fillId="6" borderId="23" xfId="0" applyFont="1" applyFill="1" applyBorder="1" applyAlignment="1">
      <alignment horizontal="center" textRotation="45"/>
    </xf>
    <xf numFmtId="0" fontId="0" fillId="6" borderId="22" xfId="0" applyFill="1" applyBorder="1" applyAlignment="1">
      <alignment horizontal="center" textRotation="45"/>
    </xf>
    <xf numFmtId="0" fontId="1" fillId="6" borderId="62" xfId="0" applyFont="1" applyFill="1" applyBorder="1" applyAlignment="1">
      <alignment horizontal="center" textRotation="45"/>
    </xf>
    <xf numFmtId="0" fontId="1" fillId="6" borderId="23" xfId="0" applyFont="1" applyFill="1" applyBorder="1" applyAlignment="1">
      <alignment horizontal="center"/>
    </xf>
    <xf numFmtId="0" fontId="0" fillId="7" borderId="65" xfId="0" applyFill="1" applyBorder="1" applyAlignment="1">
      <alignment horizontal="center" textRotation="45"/>
    </xf>
    <xf numFmtId="0" fontId="0" fillId="7" borderId="22" xfId="0" applyFill="1" applyBorder="1" applyAlignment="1">
      <alignment horizontal="center" textRotation="45"/>
    </xf>
    <xf numFmtId="0" fontId="1" fillId="7" borderId="22" xfId="0" applyFont="1" applyFill="1" applyBorder="1" applyAlignment="1">
      <alignment horizontal="center" textRotation="45"/>
    </xf>
    <xf numFmtId="0" fontId="0" fillId="7" borderId="23" xfId="0" applyFill="1" applyBorder="1" applyAlignment="1">
      <alignment horizontal="center" textRotation="45"/>
    </xf>
    <xf numFmtId="0" fontId="0" fillId="7" borderId="20" xfId="0" applyFill="1" applyBorder="1" applyAlignment="1">
      <alignment horizontal="center"/>
    </xf>
    <xf numFmtId="0" fontId="0" fillId="7" borderId="50" xfId="0" applyFill="1" applyBorder="1" applyAlignment="1">
      <alignment horizontal="center"/>
    </xf>
    <xf numFmtId="0" fontId="0" fillId="7" borderId="52" xfId="0" applyFill="1" applyBorder="1" applyAlignment="1">
      <alignment horizontal="center"/>
    </xf>
    <xf numFmtId="0" fontId="0" fillId="7" borderId="2" xfId="0" applyFill="1" applyBorder="1" applyAlignment="1">
      <alignment horizontal="center"/>
    </xf>
    <xf numFmtId="0" fontId="0" fillId="0" borderId="20" xfId="0" applyBorder="1" applyAlignment="1">
      <alignment horizontal="center" vertical="center"/>
    </xf>
    <xf numFmtId="0" fontId="0" fillId="0" borderId="52" xfId="0" applyBorder="1" applyAlignment="1">
      <alignment horizontal="center" vertical="center"/>
    </xf>
    <xf numFmtId="0" fontId="4" fillId="3" borderId="12" xfId="0" applyFont="1" applyFill="1" applyBorder="1"/>
    <xf numFmtId="0" fontId="4" fillId="3" borderId="13" xfId="0" applyFont="1" applyFill="1" applyBorder="1" applyAlignment="1">
      <alignment horizontal="center" vertical="center"/>
    </xf>
    <xf numFmtId="0" fontId="0" fillId="2" borderId="21" xfId="0" applyFill="1" applyBorder="1"/>
    <xf numFmtId="0" fontId="0" fillId="3" borderId="5" xfId="0" applyFill="1" applyBorder="1"/>
    <xf numFmtId="0" fontId="0" fillId="2" borderId="5" xfId="0" applyFill="1" applyBorder="1"/>
    <xf numFmtId="0" fontId="4" fillId="3" borderId="38" xfId="0" applyFont="1" applyFill="1" applyBorder="1"/>
    <xf numFmtId="0" fontId="0" fillId="2" borderId="54" xfId="0" applyFill="1" applyBorder="1" applyAlignment="1">
      <alignment horizontal="center" vertical="center"/>
    </xf>
    <xf numFmtId="0" fontId="0" fillId="3" borderId="4" xfId="0" applyFill="1" applyBorder="1" applyAlignment="1">
      <alignment horizontal="center" vertical="center"/>
    </xf>
    <xf numFmtId="0" fontId="0" fillId="2" borderId="4" xfId="0" applyFill="1" applyBorder="1" applyAlignment="1">
      <alignment horizontal="center" vertical="center"/>
    </xf>
    <xf numFmtId="0" fontId="4" fillId="3" borderId="56" xfId="0" applyFont="1" applyFill="1" applyBorder="1" applyAlignment="1">
      <alignment horizontal="center" vertical="center"/>
    </xf>
    <xf numFmtId="0" fontId="0" fillId="2" borderId="15" xfId="0" applyFill="1" applyBorder="1" applyAlignment="1">
      <alignment horizontal="center" vertical="center"/>
    </xf>
    <xf numFmtId="0" fontId="4" fillId="3" borderId="12" xfId="0" applyFont="1" applyFill="1" applyBorder="1" applyAlignment="1">
      <alignment horizontal="center" vertical="center"/>
    </xf>
    <xf numFmtId="0" fontId="9" fillId="4" borderId="55" xfId="0" applyFont="1" applyFill="1" applyBorder="1" applyAlignment="1">
      <alignment horizontal="center"/>
    </xf>
    <xf numFmtId="0" fontId="9" fillId="4" borderId="34" xfId="0" applyFont="1" applyFill="1" applyBorder="1" applyAlignment="1">
      <alignment horizontal="center"/>
    </xf>
    <xf numFmtId="0" fontId="0" fillId="0" borderId="22" xfId="0" applyBorder="1" applyAlignment="1">
      <alignment horizontal="center"/>
    </xf>
    <xf numFmtId="0" fontId="9" fillId="3" borderId="13" xfId="0" applyFont="1" applyFill="1" applyBorder="1" applyAlignment="1">
      <alignment horizontal="center"/>
    </xf>
    <xf numFmtId="0" fontId="9" fillId="0" borderId="0" xfId="0" applyFont="1" applyAlignment="1">
      <alignment horizontal="center"/>
    </xf>
    <xf numFmtId="0" fontId="9" fillId="3" borderId="5" xfId="0" applyFont="1" applyFill="1" applyBorder="1" applyAlignment="1">
      <alignment horizontal="center"/>
    </xf>
    <xf numFmtId="0" fontId="9" fillId="2" borderId="5" xfId="0" applyFont="1" applyFill="1" applyBorder="1" applyAlignment="1">
      <alignment horizontal="center"/>
    </xf>
    <xf numFmtId="0" fontId="9" fillId="3" borderId="38" xfId="0" applyFont="1" applyFill="1" applyBorder="1" applyAlignment="1">
      <alignment horizontal="center"/>
    </xf>
    <xf numFmtId="0" fontId="9" fillId="2" borderId="9" xfId="0" applyFont="1" applyFill="1" applyBorder="1" applyAlignment="1">
      <alignment horizontal="center"/>
    </xf>
    <xf numFmtId="0" fontId="3" fillId="0" borderId="0" xfId="0" applyFont="1"/>
    <xf numFmtId="164" fontId="0" fillId="0" borderId="0" xfId="0" applyNumberFormat="1" applyAlignment="1">
      <alignment horizontal="center"/>
    </xf>
    <xf numFmtId="0" fontId="0" fillId="0" borderId="14" xfId="0" applyBorder="1"/>
    <xf numFmtId="0" fontId="0" fillId="0" borderId="22" xfId="0" applyBorder="1"/>
    <xf numFmtId="0" fontId="0" fillId="0" borderId="23" xfId="0" applyBorder="1"/>
    <xf numFmtId="0" fontId="18" fillId="0" borderId="26" xfId="0" applyFont="1" applyBorder="1"/>
    <xf numFmtId="0" fontId="0" fillId="7" borderId="26" xfId="0" applyFill="1" applyBorder="1"/>
    <xf numFmtId="0" fontId="0" fillId="7" borderId="0" xfId="0" applyFill="1"/>
    <xf numFmtId="0" fontId="0" fillId="7" borderId="24" xfId="0" applyFill="1" applyBorder="1"/>
    <xf numFmtId="0" fontId="1" fillId="7" borderId="26" xfId="0" applyFont="1" applyFill="1" applyBorder="1"/>
    <xf numFmtId="0" fontId="1" fillId="7" borderId="0" xfId="0" applyFont="1" applyFill="1"/>
    <xf numFmtId="0" fontId="0" fillId="6" borderId="26" xfId="0" applyFill="1" applyBorder="1"/>
    <xf numFmtId="0" fontId="0" fillId="6" borderId="0" xfId="0" applyFill="1"/>
    <xf numFmtId="0" fontId="0" fillId="6" borderId="24" xfId="0" applyFill="1" applyBorder="1"/>
    <xf numFmtId="0" fontId="1" fillId="6" borderId="26" xfId="0" applyFont="1" applyFill="1" applyBorder="1"/>
    <xf numFmtId="0" fontId="1" fillId="6" borderId="0" xfId="0" applyFont="1" applyFill="1"/>
    <xf numFmtId="0" fontId="0" fillId="0" borderId="43" xfId="0" applyBorder="1"/>
    <xf numFmtId="0" fontId="0" fillId="0" borderId="31" xfId="0" applyBorder="1"/>
    <xf numFmtId="0" fontId="0" fillId="0" borderId="32" xfId="0" applyBorder="1"/>
    <xf numFmtId="0" fontId="5" fillId="0" borderId="14" xfId="0" applyFont="1" applyBorder="1" applyAlignment="1">
      <alignment horizontal="left" vertical="center"/>
    </xf>
    <xf numFmtId="0" fontId="0" fillId="0" borderId="26" xfId="0" applyBorder="1" applyAlignment="1">
      <alignment horizontal="left" vertical="center"/>
    </xf>
    <xf numFmtId="0" fontId="4" fillId="2" borderId="11" xfId="0" applyFont="1" applyFill="1" applyBorder="1" applyAlignment="1">
      <alignment horizontal="center"/>
    </xf>
    <xf numFmtId="0" fontId="4" fillId="3" borderId="11" xfId="0" applyFont="1" applyFill="1" applyBorder="1" applyAlignment="1">
      <alignment horizontal="center"/>
    </xf>
    <xf numFmtId="0" fontId="4" fillId="3" borderId="1" xfId="0" applyFont="1" applyFill="1" applyBorder="1" applyAlignment="1">
      <alignment horizontal="center"/>
    </xf>
    <xf numFmtId="0" fontId="4" fillId="2" borderId="1" xfId="0" applyFont="1" applyFill="1" applyBorder="1" applyAlignment="1">
      <alignment horizontal="center"/>
    </xf>
    <xf numFmtId="0" fontId="11" fillId="10" borderId="5" xfId="0" applyFont="1" applyFill="1" applyBorder="1"/>
    <xf numFmtId="0" fontId="11" fillId="9" borderId="5" xfId="0" applyFont="1" applyFill="1" applyBorder="1"/>
    <xf numFmtId="0" fontId="9" fillId="0" borderId="0" xfId="0" applyFont="1"/>
    <xf numFmtId="0" fontId="9" fillId="2" borderId="17" xfId="0" applyFont="1" applyFill="1" applyBorder="1"/>
    <xf numFmtId="0" fontId="9" fillId="3" borderId="18" xfId="0" applyFont="1" applyFill="1" applyBorder="1"/>
    <xf numFmtId="0" fontId="9" fillId="3" borderId="18"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7" xfId="0" applyFont="1" applyFill="1" applyBorder="1" applyAlignment="1">
      <alignment horizontal="center" vertical="center"/>
    </xf>
    <xf numFmtId="0" fontId="9" fillId="2" borderId="18" xfId="0" applyFont="1" applyFill="1" applyBorder="1"/>
    <xf numFmtId="0" fontId="9" fillId="2" borderId="18"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7" xfId="0" applyFont="1" applyFill="1" applyBorder="1" applyAlignment="1">
      <alignment horizontal="center" vertical="center"/>
    </xf>
    <xf numFmtId="0" fontId="19" fillId="3" borderId="19" xfId="0" applyFont="1" applyFill="1" applyBorder="1"/>
    <xf numFmtId="0" fontId="19" fillId="3" borderId="19" xfId="0" applyFont="1" applyFill="1" applyBorder="1" applyAlignment="1">
      <alignment horizontal="center" vertical="center"/>
    </xf>
    <xf numFmtId="0" fontId="19" fillId="3" borderId="29" xfId="0" applyFont="1" applyFill="1" applyBorder="1" applyAlignment="1">
      <alignment horizontal="center" vertical="center"/>
    </xf>
    <xf numFmtId="0" fontId="19" fillId="3" borderId="28"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68"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6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69" xfId="0" applyFont="1" applyFill="1" applyBorder="1" applyAlignment="1">
      <alignment horizontal="center" vertical="center"/>
    </xf>
    <xf numFmtId="0" fontId="20" fillId="0" borderId="0" xfId="0" applyFont="1"/>
    <xf numFmtId="0" fontId="9" fillId="2" borderId="19" xfId="0" applyFont="1" applyFill="1" applyBorder="1"/>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70" xfId="0" applyFont="1" applyFill="1" applyBorder="1" applyAlignment="1">
      <alignment horizontal="center" vertical="center"/>
    </xf>
    <xf numFmtId="0" fontId="20" fillId="0" borderId="0" xfId="0" applyFont="1" applyAlignment="1">
      <alignment horizontal="center"/>
    </xf>
    <xf numFmtId="0" fontId="20" fillId="11" borderId="15" xfId="0" applyFont="1" applyFill="1" applyBorder="1"/>
    <xf numFmtId="0" fontId="20" fillId="11" borderId="10" xfId="0" applyFont="1" applyFill="1" applyBorder="1"/>
    <xf numFmtId="164" fontId="9" fillId="0" borderId="0" xfId="0" applyNumberFormat="1" applyFont="1" applyAlignment="1">
      <alignment horizontal="center"/>
    </xf>
    <xf numFmtId="0" fontId="20" fillId="11" borderId="12" xfId="0" applyFont="1" applyFill="1" applyBorder="1"/>
    <xf numFmtId="0" fontId="9" fillId="0" borderId="0" xfId="0" applyFont="1" applyAlignment="1">
      <alignment horizontal="left" vertical="center"/>
    </xf>
    <xf numFmtId="0" fontId="9" fillId="0" borderId="0" xfId="0" applyFont="1" applyAlignment="1">
      <alignment horizontal="left" indent="2"/>
    </xf>
    <xf numFmtId="0" fontId="9" fillId="0" borderId="75" xfId="0" applyFont="1" applyBorder="1" applyAlignment="1">
      <alignment horizontal="left" indent="2"/>
    </xf>
    <xf numFmtId="0" fontId="20" fillId="0" borderId="0" xfId="0" applyFont="1" applyAlignment="1">
      <alignment horizontal="right"/>
    </xf>
    <xf numFmtId="0" fontId="20" fillId="12" borderId="21" xfId="0" applyFont="1" applyFill="1" applyBorder="1"/>
    <xf numFmtId="0" fontId="20" fillId="9" borderId="5" xfId="0" applyFont="1" applyFill="1" applyBorder="1"/>
    <xf numFmtId="0" fontId="20" fillId="10" borderId="5" xfId="0" applyFont="1" applyFill="1" applyBorder="1"/>
    <xf numFmtId="166" fontId="9" fillId="0" borderId="42" xfId="0" applyNumberFormat="1"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42" xfId="0" applyFont="1" applyBorder="1" applyAlignment="1">
      <alignment horizontal="center" vertical="center"/>
    </xf>
    <xf numFmtId="0" fontId="21" fillId="2" borderId="5" xfId="0" applyFont="1" applyFill="1" applyBorder="1"/>
    <xf numFmtId="0" fontId="21" fillId="3" borderId="5" xfId="0" applyFont="1" applyFill="1" applyBorder="1"/>
    <xf numFmtId="0" fontId="4" fillId="2" borderId="10" xfId="0" applyFont="1" applyFill="1" applyBorder="1" applyAlignment="1">
      <alignment horizontal="center" vertical="center"/>
    </xf>
    <xf numFmtId="0" fontId="4" fillId="3" borderId="10" xfId="0" applyFont="1" applyFill="1" applyBorder="1" applyAlignment="1">
      <alignment horizontal="center" vertical="center"/>
    </xf>
    <xf numFmtId="0" fontId="22" fillId="2" borderId="5" xfId="0" applyFont="1" applyFill="1" applyBorder="1"/>
    <xf numFmtId="0" fontId="22" fillId="3" borderId="5" xfId="0" applyFont="1" applyFill="1" applyBorder="1"/>
    <xf numFmtId="0" fontId="23" fillId="2" borderId="11" xfId="0" applyFont="1" applyFill="1" applyBorder="1" applyAlignment="1">
      <alignment horizontal="center"/>
    </xf>
    <xf numFmtId="0" fontId="23" fillId="3" borderId="11" xfId="0" applyFont="1" applyFill="1" applyBorder="1" applyAlignment="1">
      <alignment horizontal="center"/>
    </xf>
    <xf numFmtId="0" fontId="23" fillId="12" borderId="21" xfId="0" applyFont="1" applyFill="1" applyBorder="1" applyAlignment="1">
      <alignment horizontal="center"/>
    </xf>
    <xf numFmtId="0" fontId="23" fillId="9" borderId="5" xfId="0" applyFont="1" applyFill="1" applyBorder="1" applyAlignment="1">
      <alignment horizontal="center"/>
    </xf>
    <xf numFmtId="0" fontId="23" fillId="10" borderId="5" xfId="0" applyFont="1" applyFill="1" applyBorder="1" applyAlignment="1">
      <alignment horizontal="center"/>
    </xf>
    <xf numFmtId="164" fontId="0" fillId="11" borderId="54" xfId="0" applyNumberFormat="1" applyFill="1" applyBorder="1" applyAlignment="1">
      <alignment horizontal="center" vertical="center"/>
    </xf>
    <xf numFmtId="164" fontId="0" fillId="2" borderId="4" xfId="0" applyNumberFormat="1" applyFill="1" applyBorder="1" applyAlignment="1">
      <alignment horizontal="center" vertical="center"/>
    </xf>
    <xf numFmtId="0" fontId="0" fillId="3" borderId="44" xfId="0" applyFill="1" applyBorder="1" applyAlignment="1">
      <alignment horizontal="center"/>
    </xf>
    <xf numFmtId="0" fontId="0" fillId="3" borderId="40" xfId="0" applyFill="1" applyBorder="1" applyAlignment="1">
      <alignment horizontal="center"/>
    </xf>
    <xf numFmtId="0" fontId="1" fillId="3" borderId="48" xfId="0" applyFont="1" applyFill="1" applyBorder="1"/>
    <xf numFmtId="0" fontId="0" fillId="3" borderId="76" xfId="0" applyFill="1" applyBorder="1" applyAlignment="1">
      <alignment horizontal="center"/>
    </xf>
    <xf numFmtId="0" fontId="0" fillId="3" borderId="79" xfId="0" applyFill="1" applyBorder="1" applyAlignment="1">
      <alignment horizontal="center"/>
    </xf>
    <xf numFmtId="0" fontId="0" fillId="3" borderId="25" xfId="0" applyFill="1" applyBorder="1" applyAlignment="1">
      <alignment horizontal="center" vertical="center"/>
    </xf>
    <xf numFmtId="164" fontId="0" fillId="3" borderId="80" xfId="0" applyNumberFormat="1" applyFill="1" applyBorder="1" applyAlignment="1">
      <alignment horizontal="center"/>
    </xf>
    <xf numFmtId="164" fontId="0" fillId="3" borderId="48" xfId="0" applyNumberFormat="1" applyFill="1" applyBorder="1" applyAlignment="1">
      <alignment horizontal="center"/>
    </xf>
    <xf numFmtId="0" fontId="0" fillId="3" borderId="25" xfId="0" applyFill="1" applyBorder="1" applyAlignment="1">
      <alignment horizontal="center"/>
    </xf>
    <xf numFmtId="0" fontId="0" fillId="3" borderId="2" xfId="0" applyFill="1" applyBorder="1" applyAlignment="1">
      <alignment horizontal="center"/>
    </xf>
    <xf numFmtId="0" fontId="0" fillId="3" borderId="48" xfId="0" applyFill="1" applyBorder="1" applyAlignment="1">
      <alignment horizontal="center"/>
    </xf>
    <xf numFmtId="0" fontId="0" fillId="3" borderId="58" xfId="0" applyFill="1" applyBorder="1" applyAlignment="1">
      <alignment horizontal="center"/>
    </xf>
    <xf numFmtId="0" fontId="0" fillId="3" borderId="67" xfId="0" applyFill="1" applyBorder="1" applyAlignment="1">
      <alignment horizontal="center"/>
    </xf>
    <xf numFmtId="0" fontId="0" fillId="3" borderId="2" xfId="0" applyFill="1" applyBorder="1" applyAlignment="1">
      <alignment horizontal="center" vertical="center"/>
    </xf>
    <xf numFmtId="164" fontId="0" fillId="3" borderId="2" xfId="0" applyNumberFormat="1" applyFill="1" applyBorder="1" applyAlignment="1">
      <alignment horizontal="center" vertical="center"/>
    </xf>
    <xf numFmtId="0" fontId="0" fillId="3" borderId="58" xfId="0" applyFill="1" applyBorder="1" applyAlignment="1">
      <alignment horizontal="center" vertical="center"/>
    </xf>
    <xf numFmtId="0" fontId="1" fillId="3" borderId="40" xfId="0" applyFont="1" applyFill="1" applyBorder="1" applyAlignment="1">
      <alignment horizontal="center" vertical="center"/>
    </xf>
    <xf numFmtId="0" fontId="1" fillId="3" borderId="57" xfId="0" applyFont="1" applyFill="1" applyBorder="1" applyAlignment="1">
      <alignment horizontal="center" vertical="center"/>
    </xf>
    <xf numFmtId="0" fontId="0" fillId="3" borderId="37" xfId="0" applyFill="1" applyBorder="1" applyAlignment="1">
      <alignment horizontal="center"/>
    </xf>
    <xf numFmtId="0" fontId="0" fillId="3" borderId="74" xfId="0" applyFill="1" applyBorder="1" applyAlignment="1">
      <alignment horizontal="center"/>
    </xf>
    <xf numFmtId="0" fontId="0" fillId="3" borderId="12" xfId="0" applyFill="1" applyBorder="1" applyAlignment="1">
      <alignment horizontal="center" vertical="center"/>
    </xf>
    <xf numFmtId="164" fontId="0" fillId="3" borderId="59" xfId="0" applyNumberFormat="1" applyFill="1" applyBorder="1" applyAlignment="1">
      <alignment horizontal="center"/>
    </xf>
    <xf numFmtId="164" fontId="0" fillId="3" borderId="38" xfId="0" applyNumberFormat="1" applyFill="1" applyBorder="1" applyAlignment="1">
      <alignment horizontal="center"/>
    </xf>
    <xf numFmtId="0" fontId="0" fillId="3" borderId="38" xfId="0" applyFill="1" applyBorder="1" applyAlignment="1">
      <alignment horizontal="center"/>
    </xf>
    <xf numFmtId="0" fontId="0" fillId="3" borderId="56" xfId="0" applyFill="1" applyBorder="1" applyAlignment="1">
      <alignment horizontal="center"/>
    </xf>
    <xf numFmtId="164" fontId="0" fillId="3" borderId="30" xfId="0" applyNumberFormat="1" applyFill="1" applyBorder="1" applyAlignment="1">
      <alignment horizontal="center" vertical="center"/>
    </xf>
    <xf numFmtId="0" fontId="1" fillId="3" borderId="29" xfId="0" applyFont="1" applyFill="1" applyBorder="1" applyAlignment="1">
      <alignment horizontal="center" vertical="center"/>
    </xf>
    <xf numFmtId="0" fontId="1" fillId="3" borderId="70" xfId="0" applyFont="1" applyFill="1" applyBorder="1" applyAlignment="1">
      <alignment horizontal="center" vertical="center"/>
    </xf>
    <xf numFmtId="164" fontId="0" fillId="11" borderId="61" xfId="0" applyNumberFormat="1" applyFill="1" applyBorder="1" applyAlignment="1">
      <alignment horizontal="center" vertical="center"/>
    </xf>
    <xf numFmtId="0" fontId="0" fillId="3" borderId="56" xfId="0" applyFill="1" applyBorder="1" applyAlignment="1">
      <alignment horizontal="center" vertical="center"/>
    </xf>
    <xf numFmtId="164" fontId="0" fillId="3" borderId="58" xfId="0" applyNumberFormat="1" applyFill="1" applyBorder="1" applyAlignment="1">
      <alignment horizontal="center"/>
    </xf>
    <xf numFmtId="0" fontId="0" fillId="3" borderId="57" xfId="0" applyFill="1" applyBorder="1" applyAlignment="1">
      <alignment horizontal="center"/>
    </xf>
    <xf numFmtId="0" fontId="0" fillId="3" borderId="48" xfId="0" applyFill="1" applyBorder="1" applyAlignment="1">
      <alignment horizontal="center" vertical="center"/>
    </xf>
    <xf numFmtId="0" fontId="1" fillId="3" borderId="73" xfId="0" applyFont="1" applyFill="1" applyBorder="1" applyAlignment="1">
      <alignment horizontal="center" vertical="center"/>
    </xf>
    <xf numFmtId="164" fontId="0" fillId="3" borderId="13" xfId="0" applyNumberFormat="1" applyFill="1" applyBorder="1" applyAlignment="1">
      <alignment horizontal="center"/>
    </xf>
    <xf numFmtId="0" fontId="0" fillId="3" borderId="28" xfId="0" applyFill="1" applyBorder="1" applyAlignment="1">
      <alignment horizontal="center"/>
    </xf>
    <xf numFmtId="0" fontId="0" fillId="3" borderId="29" xfId="0" applyFill="1" applyBorder="1" applyAlignment="1">
      <alignment horizontal="center"/>
    </xf>
    <xf numFmtId="0" fontId="0" fillId="3" borderId="70" xfId="0" applyFill="1" applyBorder="1" applyAlignment="1">
      <alignment horizontal="center"/>
    </xf>
    <xf numFmtId="0" fontId="0" fillId="3" borderId="38" xfId="0" applyFill="1" applyBorder="1" applyAlignment="1">
      <alignment horizontal="center" vertical="center"/>
    </xf>
    <xf numFmtId="0" fontId="1" fillId="3" borderId="19" xfId="0" applyFont="1" applyFill="1" applyBorder="1" applyAlignment="1">
      <alignment horizontal="center" vertical="center"/>
    </xf>
    <xf numFmtId="164" fontId="0" fillId="10" borderId="38" xfId="0" applyNumberFormat="1" applyFill="1" applyBorder="1" applyAlignment="1">
      <alignment horizontal="center"/>
    </xf>
    <xf numFmtId="0" fontId="23" fillId="10" borderId="38" xfId="0" applyFont="1" applyFill="1" applyBorder="1" applyAlignment="1">
      <alignment horizontal="center"/>
    </xf>
    <xf numFmtId="0" fontId="1" fillId="10" borderId="70" xfId="0" applyFont="1" applyFill="1" applyBorder="1" applyAlignment="1">
      <alignment horizontal="center" vertical="center"/>
    </xf>
    <xf numFmtId="0" fontId="0" fillId="2" borderId="20" xfId="0" applyFill="1" applyBorder="1" applyAlignment="1">
      <alignment horizontal="center"/>
    </xf>
    <xf numFmtId="0" fontId="0" fillId="3" borderId="50" xfId="0" applyFill="1" applyBorder="1" applyAlignment="1">
      <alignment horizontal="center"/>
    </xf>
    <xf numFmtId="0" fontId="0" fillId="2" borderId="50" xfId="0" applyFill="1" applyBorder="1" applyAlignment="1">
      <alignment horizontal="center"/>
    </xf>
    <xf numFmtId="0" fontId="0" fillId="3" borderId="51" xfId="0" applyFill="1" applyBorder="1" applyAlignment="1">
      <alignment horizontal="center"/>
    </xf>
    <xf numFmtId="0" fontId="0" fillId="6" borderId="76" xfId="0" applyFill="1" applyBorder="1" applyAlignment="1">
      <alignment horizontal="center"/>
    </xf>
    <xf numFmtId="0" fontId="0" fillId="8" borderId="80" xfId="0" applyFill="1" applyBorder="1" applyAlignment="1">
      <alignment horizontal="center"/>
    </xf>
    <xf numFmtId="0" fontId="0" fillId="6" borderId="80" xfId="0" applyFill="1" applyBorder="1" applyAlignment="1">
      <alignment horizontal="center"/>
    </xf>
    <xf numFmtId="0" fontId="0" fillId="8" borderId="79" xfId="0" applyFill="1" applyBorder="1" applyAlignment="1">
      <alignment horizontal="center"/>
    </xf>
    <xf numFmtId="0" fontId="0" fillId="8" borderId="20" xfId="0" applyFill="1" applyBorder="1" applyAlignment="1">
      <alignment horizontal="center"/>
    </xf>
    <xf numFmtId="0" fontId="0" fillId="8" borderId="51" xfId="0" applyFill="1" applyBorder="1" applyAlignment="1">
      <alignment horizontal="center"/>
    </xf>
    <xf numFmtId="0" fontId="1" fillId="7" borderId="22" xfId="0" applyFont="1" applyFill="1" applyBorder="1" applyAlignment="1">
      <alignment horizontal="center"/>
    </xf>
    <xf numFmtId="2" fontId="0" fillId="5" borderId="3" xfId="0" applyNumberFormat="1" applyFill="1" applyBorder="1" applyAlignment="1">
      <alignment horizontal="center"/>
    </xf>
    <xf numFmtId="164" fontId="0" fillId="5" borderId="3" xfId="0" applyNumberFormat="1" applyFill="1" applyBorder="1" applyAlignment="1">
      <alignment horizontal="center"/>
    </xf>
    <xf numFmtId="0" fontId="0" fillId="5" borderId="49" xfId="0" applyFill="1" applyBorder="1" applyAlignment="1">
      <alignment horizontal="center"/>
    </xf>
    <xf numFmtId="0" fontId="1" fillId="5" borderId="45" xfId="0" applyFont="1" applyFill="1" applyBorder="1" applyAlignment="1">
      <alignment horizontal="center"/>
    </xf>
    <xf numFmtId="0" fontId="1" fillId="5" borderId="61" xfId="0" applyFont="1" applyFill="1" applyBorder="1" applyAlignment="1">
      <alignment horizontal="center"/>
    </xf>
    <xf numFmtId="0" fontId="0" fillId="0" borderId="8" xfId="0" applyBorder="1" applyAlignment="1">
      <alignment horizontal="center"/>
    </xf>
    <xf numFmtId="0" fontId="0" fillId="0" borderId="47" xfId="0" applyBorder="1" applyAlignment="1">
      <alignment horizontal="center"/>
    </xf>
    <xf numFmtId="0" fontId="0" fillId="5" borderId="8" xfId="0" applyFill="1" applyBorder="1" applyAlignment="1">
      <alignment horizontal="center"/>
    </xf>
    <xf numFmtId="0" fontId="0" fillId="5" borderId="46" xfId="0" applyFill="1" applyBorder="1" applyAlignment="1">
      <alignment horizontal="center"/>
    </xf>
    <xf numFmtId="0" fontId="0" fillId="5" borderId="53" xfId="0" applyFill="1" applyBorder="1" applyAlignment="1">
      <alignment horizontal="center"/>
    </xf>
    <xf numFmtId="0" fontId="1" fillId="12" borderId="7" xfId="0" applyFont="1" applyFill="1" applyBorder="1" applyAlignment="1">
      <alignment horizontal="center"/>
    </xf>
    <xf numFmtId="0" fontId="1" fillId="13" borderId="7" xfId="0" applyFont="1" applyFill="1" applyBorder="1" applyAlignment="1">
      <alignment horizontal="center"/>
    </xf>
    <xf numFmtId="0" fontId="1" fillId="14" borderId="34" xfId="0" applyFont="1" applyFill="1" applyBorder="1" applyAlignment="1">
      <alignment horizontal="center"/>
    </xf>
    <xf numFmtId="0" fontId="0" fillId="6" borderId="21" xfId="0" applyFill="1" applyBorder="1" applyAlignment="1">
      <alignment horizontal="center" vertical="center"/>
    </xf>
    <xf numFmtId="0" fontId="0" fillId="6" borderId="5" xfId="0" applyFill="1" applyBorder="1" applyAlignment="1">
      <alignment horizontal="center" vertical="center"/>
    </xf>
    <xf numFmtId="0" fontId="9" fillId="6" borderId="54" xfId="0" applyFont="1" applyFill="1" applyBorder="1" applyAlignment="1">
      <alignment horizontal="center" vertical="center"/>
    </xf>
    <xf numFmtId="0" fontId="9" fillId="6" borderId="4" xfId="0" applyFont="1" applyFill="1" applyBorder="1" applyAlignment="1">
      <alignment horizontal="center" vertical="center"/>
    </xf>
    <xf numFmtId="0" fontId="18" fillId="0" borderId="0" xfId="0" applyFont="1" applyAlignment="1">
      <alignment horizontal="center" vertical="center"/>
    </xf>
    <xf numFmtId="0" fontId="9" fillId="2" borderId="9" xfId="0" applyFont="1" applyFill="1" applyBorder="1" applyAlignment="1">
      <alignment horizontal="center" vertical="center"/>
    </xf>
    <xf numFmtId="0" fontId="9" fillId="2" borderId="41" xfId="0" applyFont="1" applyFill="1" applyBorder="1" applyAlignment="1">
      <alignment horizontal="center" vertical="center"/>
    </xf>
    <xf numFmtId="0" fontId="9"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13" xfId="0"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2" fontId="17" fillId="0" borderId="0" xfId="0" applyNumberFormat="1" applyFont="1" applyAlignment="1">
      <alignment horizontal="center" vertical="center"/>
    </xf>
    <xf numFmtId="2" fontId="0" fillId="0" borderId="0" xfId="0" applyNumberFormat="1" applyAlignment="1">
      <alignment horizontal="center" vertical="center"/>
    </xf>
    <xf numFmtId="0" fontId="0" fillId="0" borderId="0" xfId="0" applyAlignment="1">
      <alignment vertical="center"/>
    </xf>
    <xf numFmtId="0" fontId="26" fillId="0" borderId="0" xfId="0" applyFont="1" applyAlignment="1">
      <alignment vertical="center"/>
    </xf>
    <xf numFmtId="2" fontId="9" fillId="3" borderId="11" xfId="0" applyNumberFormat="1" applyFont="1" applyFill="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textRotation="90"/>
    </xf>
    <xf numFmtId="0" fontId="0" fillId="0" borderId="0" xfId="0" applyAlignment="1">
      <alignment horizontal="left" textRotation="45"/>
    </xf>
    <xf numFmtId="0" fontId="4" fillId="3" borderId="38" xfId="0" applyFont="1" applyFill="1" applyBorder="1" applyAlignment="1">
      <alignment horizontal="center" vertical="center"/>
    </xf>
    <xf numFmtId="0" fontId="0" fillId="0" borderId="51" xfId="0" applyBorder="1" applyAlignment="1">
      <alignment horizontal="center" vertical="center"/>
    </xf>
    <xf numFmtId="0" fontId="9" fillId="2" borderId="3" xfId="0" applyFont="1" applyFill="1" applyBorder="1" applyAlignment="1">
      <alignment horizontal="center"/>
    </xf>
    <xf numFmtId="0" fontId="9" fillId="2" borderId="35" xfId="0" applyFont="1" applyFill="1" applyBorder="1" applyAlignment="1">
      <alignment horizontal="center"/>
    </xf>
    <xf numFmtId="0" fontId="9" fillId="4" borderId="53" xfId="0" applyFont="1" applyFill="1" applyBorder="1" applyAlignment="1">
      <alignment horizontal="center"/>
    </xf>
    <xf numFmtId="0" fontId="9" fillId="2" borderId="49" xfId="0" applyFont="1" applyFill="1" applyBorder="1" applyAlignment="1">
      <alignment horizontal="center"/>
    </xf>
    <xf numFmtId="0" fontId="23" fillId="12" borderId="66" xfId="0" applyFont="1" applyFill="1" applyBorder="1" applyAlignment="1">
      <alignment horizontal="center"/>
    </xf>
    <xf numFmtId="0" fontId="23" fillId="9" borderId="6" xfId="0" applyFont="1" applyFill="1" applyBorder="1" applyAlignment="1">
      <alignment horizontal="center"/>
    </xf>
    <xf numFmtId="0" fontId="23" fillId="10" borderId="6" xfId="0" applyFont="1" applyFill="1" applyBorder="1" applyAlignment="1">
      <alignment horizontal="center"/>
    </xf>
    <xf numFmtId="0" fontId="23" fillId="10" borderId="29" xfId="0" applyFont="1" applyFill="1" applyBorder="1" applyAlignment="1">
      <alignment horizontal="center"/>
    </xf>
    <xf numFmtId="0" fontId="0" fillId="4" borderId="15" xfId="0" applyFill="1" applyBorder="1" applyAlignment="1">
      <alignment horizontal="center" textRotation="45"/>
    </xf>
    <xf numFmtId="0" fontId="0" fillId="7" borderId="41" xfId="0" applyFill="1" applyBorder="1" applyAlignment="1">
      <alignment horizontal="center" textRotation="45"/>
    </xf>
    <xf numFmtId="0" fontId="0" fillId="4" borderId="41" xfId="0" applyFill="1" applyBorder="1" applyAlignment="1">
      <alignment horizontal="center" textRotation="45"/>
    </xf>
    <xf numFmtId="0" fontId="0" fillId="7" borderId="42" xfId="0" applyFill="1" applyBorder="1" applyAlignment="1">
      <alignment horizontal="center" textRotation="45"/>
    </xf>
    <xf numFmtId="0" fontId="0" fillId="4" borderId="25" xfId="0" applyFill="1" applyBorder="1" applyAlignment="1">
      <alignment horizontal="center"/>
    </xf>
    <xf numFmtId="0" fontId="0" fillId="4" borderId="2" xfId="0" applyFill="1" applyBorder="1" applyAlignment="1">
      <alignment horizontal="center"/>
    </xf>
    <xf numFmtId="0" fontId="0" fillId="7" borderId="58" xfId="0" applyFill="1" applyBorder="1" applyAlignment="1">
      <alignment horizontal="center"/>
    </xf>
    <xf numFmtId="0" fontId="23" fillId="2" borderId="1" xfId="0" applyFont="1" applyFill="1" applyBorder="1" applyAlignment="1">
      <alignment horizontal="center"/>
    </xf>
    <xf numFmtId="0" fontId="23" fillId="3" borderId="1" xfId="0" applyFont="1" applyFill="1" applyBorder="1" applyAlignment="1">
      <alignment horizontal="center"/>
    </xf>
    <xf numFmtId="0" fontId="23" fillId="11" borderId="41" xfId="0" applyFont="1" applyFill="1" applyBorder="1" applyAlignment="1">
      <alignment horizontal="center"/>
    </xf>
    <xf numFmtId="0" fontId="23" fillId="11" borderId="42" xfId="0" applyFont="1" applyFill="1" applyBorder="1" applyAlignment="1">
      <alignment horizontal="center"/>
    </xf>
    <xf numFmtId="0" fontId="23" fillId="3" borderId="30" xfId="0" applyFont="1" applyFill="1" applyBorder="1" applyAlignment="1">
      <alignment horizontal="center"/>
    </xf>
    <xf numFmtId="0" fontId="23" fillId="3" borderId="13" xfId="0" applyFont="1" applyFill="1" applyBorder="1" applyAlignment="1">
      <alignment horizontal="center"/>
    </xf>
    <xf numFmtId="0" fontId="23" fillId="3" borderId="2" xfId="0" applyFont="1" applyFill="1" applyBorder="1" applyAlignment="1">
      <alignment horizontal="center"/>
    </xf>
    <xf numFmtId="0" fontId="23" fillId="3" borderId="58" xfId="0" applyFont="1" applyFill="1" applyBorder="1" applyAlignment="1">
      <alignment horizontal="center"/>
    </xf>
    <xf numFmtId="0" fontId="0" fillId="2" borderId="48" xfId="0" applyFill="1" applyBorder="1" applyAlignment="1">
      <alignment horizontal="center" vertical="center"/>
    </xf>
    <xf numFmtId="0" fontId="9" fillId="2" borderId="12" xfId="0" applyFont="1" applyFill="1" applyBorder="1" applyAlignment="1">
      <alignment horizontal="center"/>
    </xf>
    <xf numFmtId="0" fontId="9" fillId="2" borderId="30" xfId="0" applyFont="1" applyFill="1" applyBorder="1" applyAlignment="1">
      <alignment horizontal="center"/>
    </xf>
    <xf numFmtId="0" fontId="9" fillId="2" borderId="13" xfId="0" applyFont="1" applyFill="1" applyBorder="1" applyAlignment="1">
      <alignment horizontal="center"/>
    </xf>
    <xf numFmtId="0" fontId="0" fillId="0" borderId="53" xfId="0" applyBorder="1" applyAlignment="1">
      <alignment horizontal="center" vertical="center"/>
    </xf>
    <xf numFmtId="0" fontId="0" fillId="4" borderId="51" xfId="0" applyFill="1" applyBorder="1" applyAlignment="1">
      <alignment horizontal="center" textRotation="90"/>
    </xf>
    <xf numFmtId="0" fontId="9" fillId="2" borderId="38" xfId="0" applyFont="1" applyFill="1" applyBorder="1" applyAlignment="1">
      <alignment horizontal="center"/>
    </xf>
    <xf numFmtId="0" fontId="0" fillId="7" borderId="0" xfId="0" applyFill="1" applyAlignment="1">
      <alignment horizontal="center"/>
    </xf>
    <xf numFmtId="0" fontId="0" fillId="5" borderId="66" xfId="0" applyFill="1" applyBorder="1" applyAlignment="1">
      <alignment horizontal="center"/>
    </xf>
    <xf numFmtId="0" fontId="0" fillId="9" borderId="29" xfId="0" applyFill="1" applyBorder="1" applyAlignment="1">
      <alignment horizontal="center"/>
    </xf>
    <xf numFmtId="0" fontId="0" fillId="7" borderId="51" xfId="0" applyFill="1" applyBorder="1" applyAlignment="1">
      <alignment horizontal="center" textRotation="45"/>
    </xf>
    <xf numFmtId="0" fontId="0" fillId="7" borderId="53" xfId="0" applyFill="1" applyBorder="1" applyAlignment="1">
      <alignment horizontal="center"/>
    </xf>
    <xf numFmtId="0" fontId="17"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164" fontId="17" fillId="2" borderId="0" xfId="0" applyNumberFormat="1" applyFont="1" applyFill="1" applyAlignment="1">
      <alignment horizontal="center" vertical="center"/>
    </xf>
    <xf numFmtId="0" fontId="0" fillId="8" borderId="5" xfId="0" applyFill="1" applyBorder="1" applyAlignment="1">
      <alignment horizontal="center" vertical="center"/>
    </xf>
    <xf numFmtId="0" fontId="0" fillId="14" borderId="38" xfId="0" applyFill="1" applyBorder="1" applyAlignment="1">
      <alignment horizontal="center" vertical="center"/>
    </xf>
    <xf numFmtId="0" fontId="0" fillId="7" borderId="67" xfId="0" applyFill="1" applyBorder="1" applyAlignment="1">
      <alignment horizontal="center" vertical="center"/>
    </xf>
    <xf numFmtId="0" fontId="9" fillId="8" borderId="3" xfId="0" applyFont="1" applyFill="1" applyBorder="1" applyAlignment="1">
      <alignment horizontal="center" vertical="center"/>
    </xf>
    <xf numFmtId="0" fontId="0" fillId="8" borderId="3" xfId="0" applyFill="1" applyBorder="1" applyAlignment="1">
      <alignment horizontal="center" vertical="center"/>
    </xf>
    <xf numFmtId="0" fontId="0" fillId="8" borderId="35" xfId="0" applyFill="1" applyBorder="1" applyAlignment="1">
      <alignment horizontal="center" vertical="center"/>
    </xf>
    <xf numFmtId="0" fontId="0" fillId="8" borderId="21" xfId="0" applyFill="1" applyBorder="1" applyAlignment="1">
      <alignment horizontal="center" vertical="center"/>
    </xf>
    <xf numFmtId="0" fontId="0" fillId="6" borderId="4" xfId="0" applyFill="1" applyBorder="1" applyAlignment="1">
      <alignment horizontal="center" vertical="center"/>
    </xf>
    <xf numFmtId="0" fontId="0" fillId="6" borderId="56" xfId="0" applyFill="1" applyBorder="1" applyAlignment="1">
      <alignment horizontal="center" vertical="center"/>
    </xf>
    <xf numFmtId="0" fontId="0" fillId="6" borderId="54" xfId="0" applyFill="1" applyBorder="1" applyAlignment="1">
      <alignment horizontal="center" vertical="center"/>
    </xf>
    <xf numFmtId="0" fontId="0" fillId="0" borderId="31" xfId="0" applyBorder="1" applyAlignment="1">
      <alignment horizontal="center" vertical="center"/>
    </xf>
    <xf numFmtId="0" fontId="0" fillId="14" borderId="48" xfId="0" applyFill="1" applyBorder="1" applyAlignment="1">
      <alignment horizontal="center" vertical="center"/>
    </xf>
    <xf numFmtId="0" fontId="0" fillId="7" borderId="56" xfId="0" applyFill="1" applyBorder="1" applyAlignment="1">
      <alignment horizontal="center" vertical="center"/>
    </xf>
    <xf numFmtId="0" fontId="9" fillId="8" borderId="61" xfId="0" applyFont="1" applyFill="1" applyBorder="1" applyAlignment="1">
      <alignment horizontal="center" vertical="center"/>
    </xf>
    <xf numFmtId="0" fontId="9" fillId="8" borderId="4"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30" xfId="0" applyFont="1" applyFill="1" applyBorder="1" applyAlignment="1">
      <alignment horizontal="center" vertical="center"/>
    </xf>
    <xf numFmtId="0" fontId="9" fillId="8" borderId="12" xfId="0" applyFont="1" applyFill="1" applyBorder="1" applyAlignment="1">
      <alignment horizontal="center" vertical="center"/>
    </xf>
    <xf numFmtId="0" fontId="9" fillId="8" borderId="30" xfId="0" applyFont="1" applyFill="1" applyBorder="1" applyAlignment="1">
      <alignment horizontal="center" vertical="center"/>
    </xf>
    <xf numFmtId="0" fontId="0" fillId="6" borderId="38" xfId="0" applyFill="1" applyBorder="1" applyAlignment="1">
      <alignment horizontal="center" vertical="center"/>
    </xf>
    <xf numFmtId="0" fontId="9" fillId="0" borderId="31" xfId="0" applyFont="1" applyBorder="1" applyAlignment="1">
      <alignment horizontal="left" indent="2"/>
    </xf>
    <xf numFmtId="0" fontId="18" fillId="0" borderId="0" xfId="0" applyFont="1" applyAlignment="1">
      <alignment horizontal="left" indent="2"/>
    </xf>
    <xf numFmtId="49" fontId="0" fillId="0" borderId="24" xfId="0" applyNumberFormat="1" applyBorder="1" applyAlignment="1">
      <alignment horizontal="left"/>
    </xf>
    <xf numFmtId="49" fontId="0" fillId="0" borderId="24" xfId="0" applyNumberFormat="1" applyBorder="1"/>
    <xf numFmtId="49" fontId="0" fillId="0" borderId="0" xfId="0" applyNumberFormat="1"/>
    <xf numFmtId="0" fontId="4" fillId="0" borderId="0" xfId="0" applyFont="1" applyAlignment="1">
      <alignment vertical="center"/>
    </xf>
    <xf numFmtId="2" fontId="28" fillId="0" borderId="0" xfId="0" applyNumberFormat="1" applyFont="1" applyAlignment="1">
      <alignment horizontal="center" vertical="center"/>
    </xf>
    <xf numFmtId="2" fontId="9" fillId="0" borderId="0" xfId="0" applyNumberFormat="1" applyFont="1" applyAlignment="1">
      <alignment horizontal="center" vertical="center"/>
    </xf>
    <xf numFmtId="2" fontId="20" fillId="0" borderId="0" xfId="0" applyNumberFormat="1" applyFont="1" applyAlignment="1">
      <alignment horizontal="center" vertical="center"/>
    </xf>
    <xf numFmtId="0" fontId="29" fillId="0" borderId="0" xfId="0" applyFont="1" applyAlignment="1">
      <alignment vertical="center"/>
    </xf>
    <xf numFmtId="164" fontId="0" fillId="10" borderId="13" xfId="0" applyNumberFormat="1" applyFill="1" applyBorder="1" applyAlignment="1">
      <alignment horizontal="center"/>
    </xf>
    <xf numFmtId="0" fontId="0" fillId="10" borderId="70" xfId="0" applyFill="1" applyBorder="1" applyAlignment="1">
      <alignment horizontal="center"/>
    </xf>
    <xf numFmtId="0" fontId="0" fillId="10" borderId="38" xfId="0" applyFill="1" applyBorder="1" applyAlignment="1">
      <alignment horizontal="center" vertical="center"/>
    </xf>
    <xf numFmtId="0" fontId="1" fillId="10" borderId="19" xfId="0" applyFont="1" applyFill="1" applyBorder="1" applyAlignment="1">
      <alignment horizontal="center" vertical="center"/>
    </xf>
    <xf numFmtId="2" fontId="9" fillId="0" borderId="58" xfId="0" applyNumberFormat="1" applyFont="1" applyBorder="1" applyAlignment="1">
      <alignment horizontal="center" vertical="center"/>
    </xf>
    <xf numFmtId="0" fontId="3" fillId="11" borderId="26" xfId="0" applyFont="1" applyFill="1" applyBorder="1"/>
    <xf numFmtId="166" fontId="0" fillId="0" borderId="26" xfId="0" applyNumberFormat="1" applyBorder="1" applyAlignment="1">
      <alignment horizontal="center"/>
    </xf>
    <xf numFmtId="164" fontId="0" fillId="0" borderId="26" xfId="0" applyNumberFormat="1" applyBorder="1" applyAlignment="1">
      <alignment horizontal="center"/>
    </xf>
    <xf numFmtId="0" fontId="3" fillId="11" borderId="14" xfId="0" applyFont="1" applyFill="1" applyBorder="1"/>
    <xf numFmtId="0" fontId="3" fillId="12" borderId="14" xfId="0" applyFont="1" applyFill="1" applyBorder="1"/>
    <xf numFmtId="0" fontId="0" fillId="11" borderId="54" xfId="0" applyFill="1" applyBorder="1" applyAlignment="1">
      <alignment horizontal="right"/>
    </xf>
    <xf numFmtId="0" fontId="0" fillId="2" borderId="4" xfId="0" applyFill="1" applyBorder="1" applyAlignment="1">
      <alignment horizontal="right"/>
    </xf>
    <xf numFmtId="0" fontId="0" fillId="3" borderId="4" xfId="0" applyFill="1" applyBorder="1" applyAlignment="1">
      <alignment horizontal="right"/>
    </xf>
    <xf numFmtId="0" fontId="0" fillId="3" borderId="67" xfId="0" applyFill="1" applyBorder="1" applyAlignment="1">
      <alignment horizontal="right"/>
    </xf>
    <xf numFmtId="0" fontId="3" fillId="11" borderId="23" xfId="0" applyFont="1" applyFill="1" applyBorder="1"/>
    <xf numFmtId="0" fontId="1" fillId="0" borderId="24" xfId="0" applyFont="1" applyBorder="1" applyAlignment="1">
      <alignment horizontal="center"/>
    </xf>
    <xf numFmtId="166" fontId="0" fillId="0" borderId="24" xfId="0" applyNumberFormat="1" applyBorder="1" applyAlignment="1">
      <alignment horizontal="center"/>
    </xf>
    <xf numFmtId="164" fontId="0" fillId="0" borderId="24" xfId="0" applyNumberFormat="1" applyBorder="1" applyAlignment="1">
      <alignment horizontal="center"/>
    </xf>
    <xf numFmtId="0" fontId="0" fillId="3" borderId="56" xfId="0" applyFill="1" applyBorder="1" applyAlignment="1">
      <alignment horizontal="right"/>
    </xf>
    <xf numFmtId="0" fontId="0" fillId="11" borderId="61" xfId="0" applyFill="1" applyBorder="1" applyAlignment="1">
      <alignment horizontal="right"/>
    </xf>
    <xf numFmtId="0" fontId="0" fillId="5" borderId="42" xfId="0" applyFill="1" applyBorder="1"/>
    <xf numFmtId="0" fontId="0" fillId="9" borderId="11" xfId="0" applyFill="1" applyBorder="1"/>
    <xf numFmtId="0" fontId="0" fillId="10" borderId="49" xfId="0" applyFill="1" applyBorder="1"/>
    <xf numFmtId="0" fontId="0" fillId="9" borderId="13" xfId="0" applyFill="1" applyBorder="1"/>
    <xf numFmtId="0" fontId="0" fillId="9" borderId="56" xfId="0" applyFill="1" applyBorder="1"/>
    <xf numFmtId="0" fontId="3" fillId="11" borderId="24" xfId="0" applyFont="1" applyFill="1" applyBorder="1"/>
    <xf numFmtId="0" fontId="1" fillId="0" borderId="14" xfId="0" applyFont="1" applyBorder="1"/>
    <xf numFmtId="0" fontId="1" fillId="0" borderId="23" xfId="0" applyFont="1" applyBorder="1"/>
    <xf numFmtId="0" fontId="20" fillId="11" borderId="71" xfId="0" applyFont="1" applyFill="1" applyBorder="1"/>
    <xf numFmtId="0" fontId="20" fillId="11" borderId="27" xfId="0" applyFont="1" applyFill="1" applyBorder="1"/>
    <xf numFmtId="0" fontId="20" fillId="11" borderId="44" xfId="0" applyFont="1" applyFill="1" applyBorder="1"/>
    <xf numFmtId="0" fontId="20" fillId="11" borderId="28" xfId="0" applyFont="1" applyFill="1"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2" fontId="9" fillId="0" borderId="73" xfId="0" applyNumberFormat="1" applyFont="1" applyBorder="1" applyAlignment="1">
      <alignment horizontal="center" vertical="center"/>
    </xf>
    <xf numFmtId="0" fontId="9" fillId="0" borderId="19" xfId="0" applyFont="1" applyBorder="1" applyAlignment="1">
      <alignment horizontal="center" vertical="center"/>
    </xf>
    <xf numFmtId="0" fontId="9" fillId="4" borderId="43" xfId="0" applyFont="1" applyFill="1" applyBorder="1" applyAlignment="1">
      <alignment horizontal="center"/>
    </xf>
    <xf numFmtId="0" fontId="9" fillId="4" borderId="31" xfId="0" applyFont="1" applyFill="1" applyBorder="1" applyAlignment="1">
      <alignment horizontal="center"/>
    </xf>
    <xf numFmtId="0" fontId="9" fillId="4" borderId="32" xfId="0" applyFont="1" applyFill="1" applyBorder="1" applyAlignment="1">
      <alignment horizontal="center"/>
    </xf>
    <xf numFmtId="0" fontId="0" fillId="0" borderId="0" xfId="0" applyAlignment="1">
      <alignment horizontal="center" vertical="center"/>
    </xf>
    <xf numFmtId="0" fontId="0" fillId="4" borderId="15" xfId="0" applyFill="1" applyBorder="1" applyAlignment="1">
      <alignment horizontal="center"/>
    </xf>
    <xf numFmtId="0" fontId="0" fillId="4" borderId="41" xfId="0" applyFill="1" applyBorder="1" applyAlignment="1">
      <alignment horizontal="center"/>
    </xf>
    <xf numFmtId="0" fontId="0" fillId="4" borderId="42" xfId="0" applyFill="1" applyBorder="1" applyAlignment="1">
      <alignment horizontal="center"/>
    </xf>
    <xf numFmtId="0" fontId="9" fillId="4" borderId="8" xfId="0" applyFont="1" applyFill="1" applyBorder="1" applyAlignment="1">
      <alignment horizontal="center"/>
    </xf>
    <xf numFmtId="0" fontId="9" fillId="4" borderId="47" xfId="0" applyFont="1" applyFill="1" applyBorder="1" applyAlignment="1">
      <alignment horizontal="center"/>
    </xf>
    <xf numFmtId="0" fontId="9" fillId="4" borderId="28" xfId="0" applyFont="1" applyFill="1" applyBorder="1" applyAlignment="1">
      <alignment horizontal="center"/>
    </xf>
    <xf numFmtId="0" fontId="9" fillId="4" borderId="29" xfId="0" applyFont="1" applyFill="1" applyBorder="1" applyAlignment="1">
      <alignment horizontal="center"/>
    </xf>
    <xf numFmtId="0" fontId="9" fillId="4" borderId="70" xfId="0" applyFont="1" applyFill="1" applyBorder="1" applyAlignment="1">
      <alignment horizontal="center"/>
    </xf>
    <xf numFmtId="0" fontId="9" fillId="4" borderId="37" xfId="0" applyFont="1" applyFill="1" applyBorder="1" applyAlignment="1">
      <alignment horizontal="center"/>
    </xf>
    <xf numFmtId="0" fontId="9" fillId="4" borderId="59" xfId="0" applyFont="1" applyFill="1" applyBorder="1" applyAlignment="1">
      <alignment horizontal="center"/>
    </xf>
    <xf numFmtId="0" fontId="9" fillId="4" borderId="74" xfId="0" applyFont="1" applyFill="1" applyBorder="1" applyAlignment="1">
      <alignment horizontal="center"/>
    </xf>
    <xf numFmtId="0" fontId="0" fillId="0" borderId="16"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1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4" xfId="0" applyBorder="1" applyAlignment="1">
      <alignment horizontal="center"/>
    </xf>
    <xf numFmtId="0" fontId="0" fillId="0" borderId="23" xfId="0" applyBorder="1" applyAlignment="1">
      <alignment horizontal="center"/>
    </xf>
    <xf numFmtId="0" fontId="0" fillId="14" borderId="41" xfId="0" applyFill="1" applyBorder="1" applyAlignment="1">
      <alignment horizontal="center" vertical="center"/>
    </xf>
    <xf numFmtId="0" fontId="0" fillId="0" borderId="8"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14" borderId="42" xfId="0" applyFill="1" applyBorder="1" applyAlignment="1">
      <alignment horizontal="center" vertical="center"/>
    </xf>
    <xf numFmtId="0" fontId="0" fillId="4" borderId="54" xfId="0" applyFill="1" applyBorder="1" applyAlignment="1">
      <alignment horizontal="center" vertical="center"/>
    </xf>
    <xf numFmtId="0" fontId="0" fillId="4" borderId="41" xfId="0" applyFill="1" applyBorder="1" applyAlignment="1">
      <alignment horizontal="center" vertical="center"/>
    </xf>
    <xf numFmtId="0" fontId="0" fillId="4" borderId="15" xfId="0" applyFill="1" applyBorder="1" applyAlignment="1">
      <alignment horizontal="center" vertical="center"/>
    </xf>
    <xf numFmtId="0" fontId="0" fillId="4" borderId="61" xfId="0" applyFill="1" applyBorder="1" applyAlignment="1">
      <alignment horizontal="center" vertical="center"/>
    </xf>
    <xf numFmtId="0" fontId="0" fillId="4" borderId="3" xfId="0" applyFill="1" applyBorder="1" applyAlignment="1">
      <alignment horizontal="center" vertical="center"/>
    </xf>
    <xf numFmtId="0" fontId="0" fillId="14" borderId="3" xfId="0" applyFill="1" applyBorder="1" applyAlignment="1">
      <alignment horizontal="center" vertical="center"/>
    </xf>
    <xf numFmtId="0" fontId="0" fillId="0" borderId="37" xfId="0" applyBorder="1" applyAlignment="1">
      <alignment horizontal="center" vertical="center"/>
    </xf>
    <xf numFmtId="0" fontId="0" fillId="0" borderId="59" xfId="0" applyBorder="1" applyAlignment="1">
      <alignment horizontal="center" vertical="center"/>
    </xf>
    <xf numFmtId="0" fontId="0" fillId="0" borderId="74" xfId="0" applyBorder="1" applyAlignment="1">
      <alignment horizontal="center" vertical="center"/>
    </xf>
    <xf numFmtId="0" fontId="0" fillId="0" borderId="43"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14" borderId="49" xfId="0" applyFill="1" applyBorder="1" applyAlignment="1">
      <alignment horizontal="center" vertical="center"/>
    </xf>
    <xf numFmtId="0" fontId="0" fillId="14" borderId="35" xfId="0" applyFill="1"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 fillId="0" borderId="16"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2" fillId="0" borderId="14" xfId="0" applyFont="1" applyBorder="1" applyAlignment="1">
      <alignment horizontal="center" vertical="top" wrapText="1"/>
    </xf>
    <xf numFmtId="0" fontId="12" fillId="0" borderId="22" xfId="0" applyFont="1" applyBorder="1" applyAlignment="1">
      <alignment horizontal="center" vertical="top" wrapText="1"/>
    </xf>
    <xf numFmtId="0" fontId="12" fillId="0" borderId="23" xfId="0" applyFont="1" applyBorder="1" applyAlignment="1">
      <alignment horizontal="center" vertical="top" wrapText="1"/>
    </xf>
    <xf numFmtId="0" fontId="12" fillId="0" borderId="43" xfId="0" applyFont="1" applyBorder="1" applyAlignment="1">
      <alignment horizontal="center" vertical="top" wrapText="1"/>
    </xf>
    <xf numFmtId="0" fontId="12" fillId="0" borderId="31" xfId="0" applyFont="1" applyBorder="1" applyAlignment="1">
      <alignment horizontal="center" vertical="top" wrapText="1"/>
    </xf>
    <xf numFmtId="0" fontId="12" fillId="0" borderId="32" xfId="0" applyFont="1" applyBorder="1" applyAlignment="1">
      <alignment horizontal="center" vertical="top" wrapText="1"/>
    </xf>
    <xf numFmtId="0" fontId="0" fillId="0" borderId="14" xfId="0" applyBorder="1" applyAlignment="1">
      <alignment horizontal="left" vertical="top" wrapText="1"/>
    </xf>
    <xf numFmtId="0" fontId="0" fillId="0" borderId="22" xfId="0" applyBorder="1" applyAlignment="1">
      <alignment horizontal="left" vertical="top"/>
    </xf>
    <xf numFmtId="0" fontId="0" fillId="0" borderId="23" xfId="0" applyBorder="1" applyAlignment="1">
      <alignment horizontal="left" vertical="top"/>
    </xf>
    <xf numFmtId="0" fontId="0" fillId="0" borderId="26" xfId="0" applyBorder="1" applyAlignment="1">
      <alignment horizontal="left" vertical="top"/>
    </xf>
    <xf numFmtId="0" fontId="0" fillId="0" borderId="0" xfId="0" applyAlignment="1">
      <alignment horizontal="left" vertical="top"/>
    </xf>
    <xf numFmtId="0" fontId="0" fillId="0" borderId="24" xfId="0" applyBorder="1" applyAlignment="1">
      <alignment horizontal="left" vertical="top"/>
    </xf>
    <xf numFmtId="0" fontId="0" fillId="0" borderId="43"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1" fillId="7" borderId="77" xfId="0" applyFont="1" applyFill="1" applyBorder="1" applyAlignment="1">
      <alignment horizontal="center"/>
    </xf>
    <xf numFmtId="0" fontId="1" fillId="7" borderId="75" xfId="0" applyFont="1" applyFill="1" applyBorder="1" applyAlignment="1">
      <alignment horizontal="center"/>
    </xf>
    <xf numFmtId="0" fontId="1" fillId="7" borderId="78" xfId="0" applyFont="1" applyFill="1" applyBorder="1" applyAlignment="1">
      <alignment horizontal="center"/>
    </xf>
    <xf numFmtId="0" fontId="1" fillId="6" borderId="77" xfId="0" applyFont="1" applyFill="1" applyBorder="1" applyAlignment="1">
      <alignment horizontal="center"/>
    </xf>
    <xf numFmtId="0" fontId="1" fillId="6" borderId="75" xfId="0" applyFont="1" applyFill="1" applyBorder="1" applyAlignment="1">
      <alignment horizontal="center"/>
    </xf>
    <xf numFmtId="0" fontId="1" fillId="6" borderId="78" xfId="0" applyFont="1" applyFill="1" applyBorder="1" applyAlignment="1">
      <alignment horizontal="center"/>
    </xf>
    <xf numFmtId="0" fontId="0" fillId="0" borderId="20" xfId="0" applyBorder="1" applyAlignment="1">
      <alignment horizontal="center"/>
    </xf>
    <xf numFmtId="0" fontId="0" fillId="0" borderId="52" xfId="0" applyBorder="1" applyAlignment="1">
      <alignment horizontal="center"/>
    </xf>
    <xf numFmtId="0" fontId="0" fillId="0" borderId="22" xfId="0" applyBorder="1" applyAlignment="1">
      <alignment horizontal="center"/>
    </xf>
    <xf numFmtId="0" fontId="0" fillId="12" borderId="16" xfId="0" applyFill="1" applyBorder="1" applyAlignment="1">
      <alignment horizontal="center"/>
    </xf>
    <xf numFmtId="0" fontId="0" fillId="12" borderId="33" xfId="0" applyFill="1" applyBorder="1" applyAlignment="1">
      <alignment horizontal="center"/>
    </xf>
    <xf numFmtId="0" fontId="0" fillId="12" borderId="34" xfId="0" applyFill="1" applyBorder="1" applyAlignment="1">
      <alignment horizontal="center"/>
    </xf>
    <xf numFmtId="0" fontId="8" fillId="0" borderId="14"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24" xfId="0" applyFont="1" applyBorder="1" applyAlignment="1">
      <alignment horizontal="center" vertical="center"/>
    </xf>
    <xf numFmtId="0" fontId="8" fillId="0" borderId="43"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0" fillId="13" borderId="16" xfId="0" applyFill="1" applyBorder="1" applyAlignment="1">
      <alignment horizontal="center"/>
    </xf>
    <xf numFmtId="0" fontId="0" fillId="13" borderId="33" xfId="0" applyFill="1" applyBorder="1" applyAlignment="1">
      <alignment horizontal="center"/>
    </xf>
    <xf numFmtId="0" fontId="0" fillId="13" borderId="34" xfId="0" applyFill="1" applyBorder="1" applyAlignment="1">
      <alignment horizontal="center"/>
    </xf>
    <xf numFmtId="0" fontId="0" fillId="14" borderId="16" xfId="0" applyFill="1" applyBorder="1" applyAlignment="1">
      <alignment horizontal="center"/>
    </xf>
    <xf numFmtId="0" fontId="0" fillId="14" borderId="33" xfId="0" applyFill="1" applyBorder="1" applyAlignment="1">
      <alignment horizontal="center"/>
    </xf>
    <xf numFmtId="0" fontId="0" fillId="14" borderId="34" xfId="0" applyFill="1" applyBorder="1" applyAlignment="1">
      <alignment horizontal="center"/>
    </xf>
    <xf numFmtId="0" fontId="0" fillId="3" borderId="8" xfId="0" applyFill="1" applyBorder="1" applyAlignment="1">
      <alignment horizontal="center"/>
    </xf>
    <xf numFmtId="0" fontId="0" fillId="3" borderId="46" xfId="0" applyFill="1" applyBorder="1" applyAlignment="1">
      <alignment horizontal="center"/>
    </xf>
    <xf numFmtId="0" fontId="0" fillId="9" borderId="16" xfId="0" applyFill="1" applyBorder="1" applyAlignment="1">
      <alignment horizontal="center"/>
    </xf>
    <xf numFmtId="0" fontId="0" fillId="9" borderId="33" xfId="0" applyFill="1" applyBorder="1" applyAlignment="1">
      <alignment horizontal="center"/>
    </xf>
    <xf numFmtId="0" fontId="0" fillId="8" borderId="16" xfId="0" applyFill="1" applyBorder="1" applyAlignment="1">
      <alignment horizontal="center"/>
    </xf>
    <xf numFmtId="0" fontId="0" fillId="8" borderId="33" xfId="0" applyFill="1" applyBorder="1" applyAlignment="1">
      <alignment horizontal="center"/>
    </xf>
    <xf numFmtId="0" fontId="0" fillId="8" borderId="34" xfId="0" applyFill="1" applyBorder="1" applyAlignment="1">
      <alignment horizontal="center"/>
    </xf>
    <xf numFmtId="0" fontId="0" fillId="9" borderId="34" xfId="0" applyFill="1" applyBorder="1" applyAlignment="1">
      <alignment horizontal="center"/>
    </xf>
    <xf numFmtId="0" fontId="0" fillId="7" borderId="14" xfId="0" applyFill="1" applyBorder="1" applyAlignment="1">
      <alignment horizontal="center"/>
    </xf>
    <xf numFmtId="0" fontId="0" fillId="7" borderId="22" xfId="0" applyFill="1" applyBorder="1" applyAlignment="1">
      <alignment horizontal="center"/>
    </xf>
    <xf numFmtId="0" fontId="0" fillId="7" borderId="23" xfId="0" applyFill="1" applyBorder="1" applyAlignment="1">
      <alignment horizontal="center"/>
    </xf>
    <xf numFmtId="0" fontId="0" fillId="10" borderId="33" xfId="0" applyFill="1" applyBorder="1" applyAlignment="1">
      <alignment horizontal="center"/>
    </xf>
    <xf numFmtId="0" fontId="0" fillId="10" borderId="34" xfId="0" applyFill="1" applyBorder="1" applyAlignment="1">
      <alignment horizontal="center"/>
    </xf>
    <xf numFmtId="0" fontId="0" fillId="17" borderId="16" xfId="0" applyFill="1" applyBorder="1" applyAlignment="1">
      <alignment horizontal="center"/>
    </xf>
    <xf numFmtId="0" fontId="0" fillId="17" borderId="33" xfId="0" applyFill="1" applyBorder="1" applyAlignment="1">
      <alignment horizontal="center"/>
    </xf>
    <xf numFmtId="0" fontId="0" fillId="17" borderId="34" xfId="0" applyFill="1" applyBorder="1" applyAlignment="1">
      <alignment horizontal="center"/>
    </xf>
    <xf numFmtId="0" fontId="0" fillId="9" borderId="43" xfId="0" applyFill="1" applyBorder="1" applyAlignment="1">
      <alignment horizontal="center"/>
    </xf>
    <xf numFmtId="0" fontId="0" fillId="9" borderId="31" xfId="0" applyFill="1" applyBorder="1" applyAlignment="1">
      <alignment horizontal="center"/>
    </xf>
    <xf numFmtId="0" fontId="0" fillId="9" borderId="32" xfId="0" applyFill="1" applyBorder="1" applyAlignment="1">
      <alignment horizontal="center"/>
    </xf>
    <xf numFmtId="0" fontId="0" fillId="3" borderId="16" xfId="0" applyFill="1" applyBorder="1" applyAlignment="1">
      <alignment horizontal="center"/>
    </xf>
    <xf numFmtId="0" fontId="0" fillId="3" borderId="33" xfId="0" applyFill="1" applyBorder="1" applyAlignment="1">
      <alignment horizontal="center"/>
    </xf>
  </cellXfs>
  <cellStyles count="1">
    <cellStyle name="Normal" xfId="0" builtinId="0"/>
  </cellStyles>
  <dxfs count="4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114300</xdr:colOff>
      <xdr:row>43</xdr:row>
      <xdr:rowOff>9525</xdr:rowOff>
    </xdr:from>
    <xdr:to>
      <xdr:col>0</xdr:col>
      <xdr:colOff>2371725</xdr:colOff>
      <xdr:row>48</xdr:row>
      <xdr:rowOff>152400</xdr:rowOff>
    </xdr:to>
    <xdr:pic>
      <xdr:nvPicPr>
        <xdr:cNvPr id="2" name="Picture 1">
          <a:extLst>
            <a:ext uri="{FF2B5EF4-FFF2-40B4-BE49-F238E27FC236}">
              <a16:creationId xmlns:a16="http://schemas.microsoft.com/office/drawing/2014/main" id="{D27DE3C0-3889-45DA-A1D1-40BCD644BA53}"/>
            </a:ext>
          </a:extLst>
        </xdr:cNvPr>
        <xdr:cNvPicPr>
          <a:picLocks noChangeAspect="1"/>
        </xdr:cNvPicPr>
      </xdr:nvPicPr>
      <xdr:blipFill>
        <a:blip xmlns:r="http://schemas.openxmlformats.org/officeDocument/2006/relationships" r:embed="rId1"/>
        <a:stretch>
          <a:fillRect/>
        </a:stretch>
      </xdr:blipFill>
      <xdr:spPr>
        <a:xfrm>
          <a:off x="114300" y="9296400"/>
          <a:ext cx="2257425" cy="1095375"/>
        </a:xfrm>
        <a:prstGeom prst="rect">
          <a:avLst/>
        </a:prstGeom>
      </xdr:spPr>
    </xdr:pic>
    <xdr:clientData/>
  </xdr:twoCellAnchor>
  <xdr:twoCellAnchor>
    <xdr:from>
      <xdr:col>0</xdr:col>
      <xdr:colOff>981074</xdr:colOff>
      <xdr:row>44</xdr:row>
      <xdr:rowOff>123825</xdr:rowOff>
    </xdr:from>
    <xdr:to>
      <xdr:col>0</xdr:col>
      <xdr:colOff>1162050</xdr:colOff>
      <xdr:row>45</xdr:row>
      <xdr:rowOff>38100</xdr:rowOff>
    </xdr:to>
    <xdr:sp macro="" textlink="">
      <xdr:nvSpPr>
        <xdr:cNvPr id="3" name="Oval 2">
          <a:extLst>
            <a:ext uri="{FF2B5EF4-FFF2-40B4-BE49-F238E27FC236}">
              <a16:creationId xmlns:a16="http://schemas.microsoft.com/office/drawing/2014/main" id="{A2BAED93-B9CB-4DF2-A91F-0025F8060707}"/>
            </a:ext>
          </a:extLst>
        </xdr:cNvPr>
        <xdr:cNvSpPr/>
      </xdr:nvSpPr>
      <xdr:spPr>
        <a:xfrm>
          <a:off x="981074" y="960120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xdr:colOff>
      <xdr:row>59</xdr:row>
      <xdr:rowOff>180975</xdr:rowOff>
    </xdr:from>
    <xdr:to>
      <xdr:col>0</xdr:col>
      <xdr:colOff>2266950</xdr:colOff>
      <xdr:row>65</xdr:row>
      <xdr:rowOff>114300</xdr:rowOff>
    </xdr:to>
    <xdr:pic>
      <xdr:nvPicPr>
        <xdr:cNvPr id="4" name="Picture 3">
          <a:extLst>
            <a:ext uri="{FF2B5EF4-FFF2-40B4-BE49-F238E27FC236}">
              <a16:creationId xmlns:a16="http://schemas.microsoft.com/office/drawing/2014/main" id="{7A2DEC5A-A517-472B-B1BE-EAA23906C59E}"/>
            </a:ext>
          </a:extLst>
        </xdr:cNvPr>
        <xdr:cNvPicPr>
          <a:picLocks noChangeAspect="1"/>
        </xdr:cNvPicPr>
      </xdr:nvPicPr>
      <xdr:blipFill>
        <a:blip xmlns:r="http://schemas.openxmlformats.org/officeDocument/2006/relationships" r:embed="rId1"/>
        <a:stretch>
          <a:fillRect/>
        </a:stretch>
      </xdr:blipFill>
      <xdr:spPr>
        <a:xfrm>
          <a:off x="9525" y="13296900"/>
          <a:ext cx="2257425" cy="1076325"/>
        </a:xfrm>
        <a:prstGeom prst="rect">
          <a:avLst/>
        </a:prstGeom>
      </xdr:spPr>
    </xdr:pic>
    <xdr:clientData/>
  </xdr:twoCellAnchor>
  <xdr:twoCellAnchor>
    <xdr:from>
      <xdr:col>0</xdr:col>
      <xdr:colOff>1323974</xdr:colOff>
      <xdr:row>61</xdr:row>
      <xdr:rowOff>104775</xdr:rowOff>
    </xdr:from>
    <xdr:to>
      <xdr:col>0</xdr:col>
      <xdr:colOff>1504950</xdr:colOff>
      <xdr:row>62</xdr:row>
      <xdr:rowOff>19050</xdr:rowOff>
    </xdr:to>
    <xdr:sp macro="" textlink="">
      <xdr:nvSpPr>
        <xdr:cNvPr id="5" name="Oval 4">
          <a:extLst>
            <a:ext uri="{FF2B5EF4-FFF2-40B4-BE49-F238E27FC236}">
              <a16:creationId xmlns:a16="http://schemas.microsoft.com/office/drawing/2014/main" id="{91A8C8DC-D7D5-44B2-8350-0D095668D67F}"/>
            </a:ext>
          </a:extLst>
        </xdr:cNvPr>
        <xdr:cNvSpPr/>
      </xdr:nvSpPr>
      <xdr:spPr>
        <a:xfrm>
          <a:off x="1323974" y="1360170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68</xdr:col>
      <xdr:colOff>28575</xdr:colOff>
      <xdr:row>3</xdr:row>
      <xdr:rowOff>14289</xdr:rowOff>
    </xdr:from>
    <xdr:to>
      <xdr:col>107</xdr:col>
      <xdr:colOff>361950</xdr:colOff>
      <xdr:row>23</xdr:row>
      <xdr:rowOff>123825</xdr:rowOff>
    </xdr:to>
    <xdr:sp macro="" textlink="">
      <xdr:nvSpPr>
        <xdr:cNvPr id="10" name="Left Brace 9">
          <a:extLst>
            <a:ext uri="{FF2B5EF4-FFF2-40B4-BE49-F238E27FC236}">
              <a16:creationId xmlns:a16="http://schemas.microsoft.com/office/drawing/2014/main" id="{1EC31A96-F218-4BDE-B627-7E2306EBDFEA}"/>
            </a:ext>
          </a:extLst>
        </xdr:cNvPr>
        <xdr:cNvSpPr/>
      </xdr:nvSpPr>
      <xdr:spPr>
        <a:xfrm rot="5400000">
          <a:off x="29006007" y="-2912268"/>
          <a:ext cx="3195636" cy="11525250"/>
        </a:xfrm>
        <a:prstGeom prst="leftBrace">
          <a:avLst>
            <a:gd name="adj1" fmla="val 11111"/>
            <a:gd name="adj2" fmla="val 50446"/>
          </a:avLst>
        </a:prstGeom>
        <a:ln w="38100">
          <a:solidFill>
            <a:schemeClr val="tx1">
              <a:lumMod val="95000"/>
              <a:lumOff val="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vert="vert270" lIns="0" rIns="0" rtlCol="0" anchor="ctr" anchorCtr="1"/>
        <a:lstStyle/>
        <a:p>
          <a:pPr algn="l"/>
          <a:r>
            <a:rPr lang="en-US" sz="1100"/>
            <a:t>Max Gap</a:t>
          </a:r>
        </a:p>
      </xdr:txBody>
    </xdr:sp>
    <xdr:clientData/>
  </xdr:twoCellAnchor>
  <xdr:twoCellAnchor>
    <xdr:from>
      <xdr:col>76</xdr:col>
      <xdr:colOff>76199</xdr:colOff>
      <xdr:row>14</xdr:row>
      <xdr:rowOff>147639</xdr:rowOff>
    </xdr:from>
    <xdr:to>
      <xdr:col>91</xdr:col>
      <xdr:colOff>247650</xdr:colOff>
      <xdr:row>23</xdr:row>
      <xdr:rowOff>71439</xdr:rowOff>
    </xdr:to>
    <xdr:sp macro="" textlink="">
      <xdr:nvSpPr>
        <xdr:cNvPr id="11" name="Left Brace 10">
          <a:extLst>
            <a:ext uri="{FF2B5EF4-FFF2-40B4-BE49-F238E27FC236}">
              <a16:creationId xmlns:a16="http://schemas.microsoft.com/office/drawing/2014/main" id="{F8BF4CBB-B141-4FDD-9195-17180346263D}"/>
            </a:ext>
          </a:extLst>
        </xdr:cNvPr>
        <xdr:cNvSpPr/>
      </xdr:nvSpPr>
      <xdr:spPr>
        <a:xfrm rot="5400000">
          <a:off x="28736925" y="1500188"/>
          <a:ext cx="1333500" cy="4457701"/>
        </a:xfrm>
        <a:prstGeom prst="leftBrace">
          <a:avLst>
            <a:gd name="adj1" fmla="val 11111"/>
            <a:gd name="adj2" fmla="val 50000"/>
          </a:avLst>
        </a:prstGeom>
        <a:ln w="38100">
          <a:solidFill>
            <a:schemeClr val="tx1">
              <a:lumMod val="95000"/>
              <a:lumOff val="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vert="vert270" lIns="0" tIns="0" rIns="0" bIns="0" rtlCol="0" anchor="ctr" anchorCtr="1"/>
        <a:lstStyle/>
        <a:p>
          <a:pPr algn="l"/>
          <a:r>
            <a:rPr lang="en-US" sz="1100"/>
            <a:t>Min Gap</a:t>
          </a:r>
        </a:p>
        <a:p>
          <a:pPr algn="l"/>
          <a:endParaRPr lang="en-US" sz="1100"/>
        </a:p>
      </xdr:txBody>
    </xdr:sp>
    <xdr:clientData/>
  </xdr:twoCellAnchor>
  <xdr:twoCellAnchor>
    <xdr:from>
      <xdr:col>0</xdr:col>
      <xdr:colOff>19050</xdr:colOff>
      <xdr:row>78</xdr:row>
      <xdr:rowOff>66675</xdr:rowOff>
    </xdr:from>
    <xdr:to>
      <xdr:col>0</xdr:col>
      <xdr:colOff>2269136</xdr:colOff>
      <xdr:row>85</xdr:row>
      <xdr:rowOff>0</xdr:rowOff>
    </xdr:to>
    <xdr:pic>
      <xdr:nvPicPr>
        <xdr:cNvPr id="14" name="Picture 13">
          <a:extLst>
            <a:ext uri="{FF2B5EF4-FFF2-40B4-BE49-F238E27FC236}">
              <a16:creationId xmlns:a16="http://schemas.microsoft.com/office/drawing/2014/main" id="{B0B72D8D-DBDC-4524-89CE-C67604297B7E}"/>
            </a:ext>
          </a:extLst>
        </xdr:cNvPr>
        <xdr:cNvPicPr>
          <a:picLocks noChangeAspect="1"/>
        </xdr:cNvPicPr>
      </xdr:nvPicPr>
      <xdr:blipFill>
        <a:blip xmlns:r="http://schemas.openxmlformats.org/officeDocument/2006/relationships" r:embed="rId1"/>
        <a:stretch>
          <a:fillRect/>
        </a:stretch>
      </xdr:blipFill>
      <xdr:spPr>
        <a:xfrm>
          <a:off x="19050" y="17583150"/>
          <a:ext cx="2250086" cy="1266825"/>
        </a:xfrm>
        <a:prstGeom prst="rect">
          <a:avLst/>
        </a:prstGeom>
      </xdr:spPr>
    </xdr:pic>
    <xdr:clientData/>
  </xdr:twoCellAnchor>
  <xdr:twoCellAnchor>
    <xdr:from>
      <xdr:col>0</xdr:col>
      <xdr:colOff>676274</xdr:colOff>
      <xdr:row>78</xdr:row>
      <xdr:rowOff>85725</xdr:rowOff>
    </xdr:from>
    <xdr:to>
      <xdr:col>0</xdr:col>
      <xdr:colOff>809624</xdr:colOff>
      <xdr:row>79</xdr:row>
      <xdr:rowOff>95250</xdr:rowOff>
    </xdr:to>
    <xdr:sp macro="" textlink="">
      <xdr:nvSpPr>
        <xdr:cNvPr id="15" name="Oval 14">
          <a:extLst>
            <a:ext uri="{FF2B5EF4-FFF2-40B4-BE49-F238E27FC236}">
              <a16:creationId xmlns:a16="http://schemas.microsoft.com/office/drawing/2014/main" id="{E6200568-20CE-466A-9C6A-9FBA6CBB868F}"/>
            </a:ext>
          </a:extLst>
        </xdr:cNvPr>
        <xdr:cNvSpPr/>
      </xdr:nvSpPr>
      <xdr:spPr>
        <a:xfrm>
          <a:off x="676274" y="17602200"/>
          <a:ext cx="133350" cy="20002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419101</xdr:colOff>
      <xdr:row>97</xdr:row>
      <xdr:rowOff>47626</xdr:rowOff>
    </xdr:from>
    <xdr:to>
      <xdr:col>0</xdr:col>
      <xdr:colOff>1885951</xdr:colOff>
      <xdr:row>108</xdr:row>
      <xdr:rowOff>156604</xdr:rowOff>
    </xdr:to>
    <xdr:pic>
      <xdr:nvPicPr>
        <xdr:cNvPr id="8" name="Picture 7">
          <a:extLst>
            <a:ext uri="{FF2B5EF4-FFF2-40B4-BE49-F238E27FC236}">
              <a16:creationId xmlns:a16="http://schemas.microsoft.com/office/drawing/2014/main" id="{79DD12D3-566D-48D3-B123-4279A4D66CAC}"/>
            </a:ext>
          </a:extLst>
        </xdr:cNvPr>
        <xdr:cNvPicPr>
          <a:picLocks noChangeAspect="1"/>
        </xdr:cNvPicPr>
      </xdr:nvPicPr>
      <xdr:blipFill>
        <a:blip xmlns:r="http://schemas.openxmlformats.org/officeDocument/2006/relationships" r:embed="rId2"/>
        <a:stretch>
          <a:fillRect/>
        </a:stretch>
      </xdr:blipFill>
      <xdr:spPr>
        <a:xfrm>
          <a:off x="419101" y="19678651"/>
          <a:ext cx="1466850" cy="2204478"/>
        </a:xfrm>
        <a:prstGeom prst="rect">
          <a:avLst/>
        </a:prstGeom>
      </xdr:spPr>
    </xdr:pic>
    <xdr:clientData/>
  </xdr:twoCellAnchor>
  <xdr:twoCellAnchor>
    <xdr:from>
      <xdr:col>0</xdr:col>
      <xdr:colOff>1647825</xdr:colOff>
      <xdr:row>97</xdr:row>
      <xdr:rowOff>38100</xdr:rowOff>
    </xdr:from>
    <xdr:to>
      <xdr:col>0</xdr:col>
      <xdr:colOff>1847850</xdr:colOff>
      <xdr:row>98</xdr:row>
      <xdr:rowOff>95250</xdr:rowOff>
    </xdr:to>
    <xdr:sp macro="" textlink="">
      <xdr:nvSpPr>
        <xdr:cNvPr id="9" name="Oval 8">
          <a:extLst>
            <a:ext uri="{FF2B5EF4-FFF2-40B4-BE49-F238E27FC236}">
              <a16:creationId xmlns:a16="http://schemas.microsoft.com/office/drawing/2014/main" id="{1628DF6F-EA6F-4CF6-9247-398B86C3A984}"/>
            </a:ext>
          </a:extLst>
        </xdr:cNvPr>
        <xdr:cNvSpPr/>
      </xdr:nvSpPr>
      <xdr:spPr>
        <a:xfrm>
          <a:off x="1647825" y="21955125"/>
          <a:ext cx="200025" cy="24765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136</xdr:row>
      <xdr:rowOff>0</xdr:rowOff>
    </xdr:from>
    <xdr:to>
      <xdr:col>0</xdr:col>
      <xdr:colOff>2250086</xdr:colOff>
      <xdr:row>142</xdr:row>
      <xdr:rowOff>123825</xdr:rowOff>
    </xdr:to>
    <xdr:pic>
      <xdr:nvPicPr>
        <xdr:cNvPr id="16" name="Picture 15">
          <a:extLst>
            <a:ext uri="{FF2B5EF4-FFF2-40B4-BE49-F238E27FC236}">
              <a16:creationId xmlns:a16="http://schemas.microsoft.com/office/drawing/2014/main" id="{536F2C8B-44BA-4A4D-88A6-8CC2E1429272}"/>
            </a:ext>
          </a:extLst>
        </xdr:cNvPr>
        <xdr:cNvPicPr>
          <a:picLocks noChangeAspect="1"/>
        </xdr:cNvPicPr>
      </xdr:nvPicPr>
      <xdr:blipFill>
        <a:blip xmlns:r="http://schemas.openxmlformats.org/officeDocument/2006/relationships" r:embed="rId1"/>
        <a:stretch>
          <a:fillRect/>
        </a:stretch>
      </xdr:blipFill>
      <xdr:spPr>
        <a:xfrm>
          <a:off x="0" y="26508075"/>
          <a:ext cx="2250086" cy="1266825"/>
        </a:xfrm>
        <a:prstGeom prst="rect">
          <a:avLst/>
        </a:prstGeom>
      </xdr:spPr>
    </xdr:pic>
    <xdr:clientData/>
  </xdr:twoCellAnchor>
  <xdr:twoCellAnchor>
    <xdr:from>
      <xdr:col>0</xdr:col>
      <xdr:colOff>1847849</xdr:colOff>
      <xdr:row>137</xdr:row>
      <xdr:rowOff>57150</xdr:rowOff>
    </xdr:from>
    <xdr:to>
      <xdr:col>0</xdr:col>
      <xdr:colOff>1981199</xdr:colOff>
      <xdr:row>138</xdr:row>
      <xdr:rowOff>66675</xdr:rowOff>
    </xdr:to>
    <xdr:sp macro="" textlink="">
      <xdr:nvSpPr>
        <xdr:cNvPr id="17" name="Oval 16">
          <a:extLst>
            <a:ext uri="{FF2B5EF4-FFF2-40B4-BE49-F238E27FC236}">
              <a16:creationId xmlns:a16="http://schemas.microsoft.com/office/drawing/2014/main" id="{AFCBD251-A60F-4AEA-8886-0A5BBB19EFFE}"/>
            </a:ext>
          </a:extLst>
        </xdr:cNvPr>
        <xdr:cNvSpPr/>
      </xdr:nvSpPr>
      <xdr:spPr>
        <a:xfrm>
          <a:off x="1847849" y="26755725"/>
          <a:ext cx="133350" cy="20002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134472</xdr:colOff>
      <xdr:row>162</xdr:row>
      <xdr:rowOff>168089</xdr:rowOff>
    </xdr:from>
    <xdr:to>
      <xdr:col>0</xdr:col>
      <xdr:colOff>1819275</xdr:colOff>
      <xdr:row>176</xdr:row>
      <xdr:rowOff>131087</xdr:rowOff>
    </xdr:to>
    <xdr:pic>
      <xdr:nvPicPr>
        <xdr:cNvPr id="18" name="Picture 17">
          <a:extLst>
            <a:ext uri="{FF2B5EF4-FFF2-40B4-BE49-F238E27FC236}">
              <a16:creationId xmlns:a16="http://schemas.microsoft.com/office/drawing/2014/main" id="{CD2B3709-040B-EF9F-3AC5-3588BE5CF853}"/>
            </a:ext>
          </a:extLst>
        </xdr:cNvPr>
        <xdr:cNvPicPr>
          <a:picLocks noChangeAspect="1"/>
        </xdr:cNvPicPr>
      </xdr:nvPicPr>
      <xdr:blipFill>
        <a:blip xmlns:r="http://schemas.openxmlformats.org/officeDocument/2006/relationships" r:embed="rId3"/>
        <a:stretch>
          <a:fillRect/>
        </a:stretch>
      </xdr:blipFill>
      <xdr:spPr>
        <a:xfrm>
          <a:off x="134472" y="28514489"/>
          <a:ext cx="1684803" cy="2629998"/>
        </a:xfrm>
        <a:prstGeom prst="rect">
          <a:avLst/>
        </a:prstGeom>
      </xdr:spPr>
    </xdr:pic>
    <xdr:clientData/>
  </xdr:twoCellAnchor>
  <xdr:twoCellAnchor>
    <xdr:from>
      <xdr:col>0</xdr:col>
      <xdr:colOff>633693</xdr:colOff>
      <xdr:row>163</xdr:row>
      <xdr:rowOff>141754</xdr:rowOff>
    </xdr:from>
    <xdr:to>
      <xdr:col>0</xdr:col>
      <xdr:colOff>1025899</xdr:colOff>
      <xdr:row>164</xdr:row>
      <xdr:rowOff>141754</xdr:rowOff>
    </xdr:to>
    <xdr:cxnSp macro="">
      <xdr:nvCxnSpPr>
        <xdr:cNvPr id="20" name="Straight Arrow Connector 19">
          <a:extLst>
            <a:ext uri="{FF2B5EF4-FFF2-40B4-BE49-F238E27FC236}">
              <a16:creationId xmlns:a16="http://schemas.microsoft.com/office/drawing/2014/main" id="{55658D35-0FF5-5077-A1B8-E24ABC913EB8}"/>
            </a:ext>
          </a:extLst>
        </xdr:cNvPr>
        <xdr:cNvCxnSpPr/>
      </xdr:nvCxnSpPr>
      <xdr:spPr>
        <a:xfrm>
          <a:off x="633693" y="28678654"/>
          <a:ext cx="392206" cy="19050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296397</xdr:colOff>
      <xdr:row>181</xdr:row>
      <xdr:rowOff>168089</xdr:rowOff>
    </xdr:from>
    <xdr:ext cx="1684803" cy="2629998"/>
    <xdr:pic>
      <xdr:nvPicPr>
        <xdr:cNvPr id="21" name="Picture 20">
          <a:extLst>
            <a:ext uri="{FF2B5EF4-FFF2-40B4-BE49-F238E27FC236}">
              <a16:creationId xmlns:a16="http://schemas.microsoft.com/office/drawing/2014/main" id="{4CDD1AD4-8236-4086-B24A-BA9F950DC005}"/>
            </a:ext>
          </a:extLst>
        </xdr:cNvPr>
        <xdr:cNvPicPr>
          <a:picLocks noChangeAspect="1"/>
        </xdr:cNvPicPr>
      </xdr:nvPicPr>
      <xdr:blipFill>
        <a:blip xmlns:r="http://schemas.openxmlformats.org/officeDocument/2006/relationships" r:embed="rId3"/>
        <a:stretch>
          <a:fillRect/>
        </a:stretch>
      </xdr:blipFill>
      <xdr:spPr>
        <a:xfrm>
          <a:off x="296397" y="32153039"/>
          <a:ext cx="1684803" cy="2629998"/>
        </a:xfrm>
        <a:prstGeom prst="rect">
          <a:avLst/>
        </a:prstGeom>
      </xdr:spPr>
    </xdr:pic>
    <xdr:clientData/>
  </xdr:oneCellAnchor>
  <xdr:oneCellAnchor>
    <xdr:from>
      <xdr:col>0</xdr:col>
      <xdr:colOff>401172</xdr:colOff>
      <xdr:row>201</xdr:row>
      <xdr:rowOff>25214</xdr:rowOff>
    </xdr:from>
    <xdr:ext cx="1627653" cy="2540786"/>
    <xdr:pic>
      <xdr:nvPicPr>
        <xdr:cNvPr id="24" name="Picture 23">
          <a:extLst>
            <a:ext uri="{FF2B5EF4-FFF2-40B4-BE49-F238E27FC236}">
              <a16:creationId xmlns:a16="http://schemas.microsoft.com/office/drawing/2014/main" id="{6EEF8459-6317-43D4-9460-623AC97F608C}"/>
            </a:ext>
          </a:extLst>
        </xdr:cNvPr>
        <xdr:cNvPicPr>
          <a:picLocks noChangeAspect="1"/>
        </xdr:cNvPicPr>
      </xdr:nvPicPr>
      <xdr:blipFill>
        <a:blip xmlns:r="http://schemas.openxmlformats.org/officeDocument/2006/relationships" r:embed="rId3"/>
        <a:stretch>
          <a:fillRect/>
        </a:stretch>
      </xdr:blipFill>
      <xdr:spPr>
        <a:xfrm>
          <a:off x="401172" y="35839214"/>
          <a:ext cx="1627653" cy="2540786"/>
        </a:xfrm>
        <a:prstGeom prst="rect">
          <a:avLst/>
        </a:prstGeom>
      </xdr:spPr>
    </xdr:pic>
    <xdr:clientData/>
  </xdr:oneCellAnchor>
  <xdr:oneCellAnchor>
    <xdr:from>
      <xdr:col>0</xdr:col>
      <xdr:colOff>524997</xdr:colOff>
      <xdr:row>220</xdr:row>
      <xdr:rowOff>6163</xdr:rowOff>
    </xdr:from>
    <xdr:ext cx="1646703" cy="2570523"/>
    <xdr:pic>
      <xdr:nvPicPr>
        <xdr:cNvPr id="26" name="Picture 25">
          <a:extLst>
            <a:ext uri="{FF2B5EF4-FFF2-40B4-BE49-F238E27FC236}">
              <a16:creationId xmlns:a16="http://schemas.microsoft.com/office/drawing/2014/main" id="{ABF96795-2EF5-407E-A6B6-4938DB731351}"/>
            </a:ext>
          </a:extLst>
        </xdr:cNvPr>
        <xdr:cNvPicPr>
          <a:picLocks noChangeAspect="1"/>
        </xdr:cNvPicPr>
      </xdr:nvPicPr>
      <xdr:blipFill>
        <a:blip xmlns:r="http://schemas.openxmlformats.org/officeDocument/2006/relationships" r:embed="rId3"/>
        <a:stretch>
          <a:fillRect/>
        </a:stretch>
      </xdr:blipFill>
      <xdr:spPr>
        <a:xfrm>
          <a:off x="524997" y="39458713"/>
          <a:ext cx="1646703" cy="2570523"/>
        </a:xfrm>
        <a:prstGeom prst="rect">
          <a:avLst/>
        </a:prstGeom>
      </xdr:spPr>
    </xdr:pic>
    <xdr:clientData/>
  </xdr:oneCellAnchor>
  <xdr:twoCellAnchor>
    <xdr:from>
      <xdr:col>0</xdr:col>
      <xdr:colOff>1770529</xdr:colOff>
      <xdr:row>228</xdr:row>
      <xdr:rowOff>155202</xdr:rowOff>
    </xdr:from>
    <xdr:to>
      <xdr:col>0</xdr:col>
      <xdr:colOff>2173941</xdr:colOff>
      <xdr:row>229</xdr:row>
      <xdr:rowOff>143995</xdr:rowOff>
    </xdr:to>
    <xdr:cxnSp macro="">
      <xdr:nvCxnSpPr>
        <xdr:cNvPr id="27" name="Straight Arrow Connector 26">
          <a:extLst>
            <a:ext uri="{FF2B5EF4-FFF2-40B4-BE49-F238E27FC236}">
              <a16:creationId xmlns:a16="http://schemas.microsoft.com/office/drawing/2014/main" id="{18E70666-770D-411F-8FA0-B4970B14CCA3}"/>
            </a:ext>
          </a:extLst>
        </xdr:cNvPr>
        <xdr:cNvCxnSpPr/>
      </xdr:nvCxnSpPr>
      <xdr:spPr>
        <a:xfrm flipH="1">
          <a:off x="1770529" y="41131752"/>
          <a:ext cx="403412" cy="179293"/>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372597</xdr:colOff>
      <xdr:row>238</xdr:row>
      <xdr:rowOff>168088</xdr:rowOff>
    </xdr:from>
    <xdr:ext cx="1703853" cy="2659735"/>
    <xdr:pic>
      <xdr:nvPicPr>
        <xdr:cNvPr id="28" name="Picture 27">
          <a:extLst>
            <a:ext uri="{FF2B5EF4-FFF2-40B4-BE49-F238E27FC236}">
              <a16:creationId xmlns:a16="http://schemas.microsoft.com/office/drawing/2014/main" id="{407A5EA6-1FC3-4272-B659-D47DEF6CB577}"/>
            </a:ext>
          </a:extLst>
        </xdr:cNvPr>
        <xdr:cNvPicPr>
          <a:picLocks noChangeAspect="1"/>
        </xdr:cNvPicPr>
      </xdr:nvPicPr>
      <xdr:blipFill>
        <a:blip xmlns:r="http://schemas.openxmlformats.org/officeDocument/2006/relationships" r:embed="rId3"/>
        <a:stretch>
          <a:fillRect/>
        </a:stretch>
      </xdr:blipFill>
      <xdr:spPr>
        <a:xfrm>
          <a:off x="372597" y="43068688"/>
          <a:ext cx="1703853" cy="2659735"/>
        </a:xfrm>
        <a:prstGeom prst="rect">
          <a:avLst/>
        </a:prstGeom>
      </xdr:spPr>
    </xdr:pic>
    <xdr:clientData/>
  </xdr:oneCellAnchor>
  <xdr:oneCellAnchor>
    <xdr:from>
      <xdr:col>0</xdr:col>
      <xdr:colOff>363072</xdr:colOff>
      <xdr:row>258</xdr:row>
      <xdr:rowOff>15688</xdr:rowOff>
    </xdr:from>
    <xdr:ext cx="1618128" cy="2525917"/>
    <xdr:pic>
      <xdr:nvPicPr>
        <xdr:cNvPr id="30" name="Picture 29">
          <a:extLst>
            <a:ext uri="{FF2B5EF4-FFF2-40B4-BE49-F238E27FC236}">
              <a16:creationId xmlns:a16="http://schemas.microsoft.com/office/drawing/2014/main" id="{EA70A945-ACB5-4D3B-A5D5-4E72505F25C6}"/>
            </a:ext>
          </a:extLst>
        </xdr:cNvPr>
        <xdr:cNvPicPr>
          <a:picLocks noChangeAspect="1"/>
        </xdr:cNvPicPr>
      </xdr:nvPicPr>
      <xdr:blipFill>
        <a:blip xmlns:r="http://schemas.openxmlformats.org/officeDocument/2006/relationships" r:embed="rId3"/>
        <a:stretch>
          <a:fillRect/>
        </a:stretch>
      </xdr:blipFill>
      <xdr:spPr>
        <a:xfrm>
          <a:off x="363072" y="46745338"/>
          <a:ext cx="1618128" cy="2525917"/>
        </a:xfrm>
        <a:prstGeom prst="rect">
          <a:avLst/>
        </a:prstGeom>
      </xdr:spPr>
    </xdr:pic>
    <xdr:clientData/>
  </xdr:oneCellAnchor>
  <xdr:oneCellAnchor>
    <xdr:from>
      <xdr:col>0</xdr:col>
      <xdr:colOff>410697</xdr:colOff>
      <xdr:row>276</xdr:row>
      <xdr:rowOff>91888</xdr:rowOff>
    </xdr:from>
    <xdr:ext cx="1631337" cy="2546537"/>
    <xdr:pic>
      <xdr:nvPicPr>
        <xdr:cNvPr id="34" name="Picture 33">
          <a:extLst>
            <a:ext uri="{FF2B5EF4-FFF2-40B4-BE49-F238E27FC236}">
              <a16:creationId xmlns:a16="http://schemas.microsoft.com/office/drawing/2014/main" id="{E4B96AF1-EDF3-4931-B41E-8833DFA2CA44}"/>
            </a:ext>
          </a:extLst>
        </xdr:cNvPr>
        <xdr:cNvPicPr>
          <a:picLocks noChangeAspect="1"/>
        </xdr:cNvPicPr>
      </xdr:nvPicPr>
      <xdr:blipFill>
        <a:blip xmlns:r="http://schemas.openxmlformats.org/officeDocument/2006/relationships" r:embed="rId3"/>
        <a:stretch>
          <a:fillRect/>
        </a:stretch>
      </xdr:blipFill>
      <xdr:spPr>
        <a:xfrm>
          <a:off x="410697" y="50269588"/>
          <a:ext cx="1631337" cy="2546537"/>
        </a:xfrm>
        <a:prstGeom prst="rect">
          <a:avLst/>
        </a:prstGeom>
      </xdr:spPr>
    </xdr:pic>
    <xdr:clientData/>
  </xdr:oneCellAnchor>
  <xdr:twoCellAnchor>
    <xdr:from>
      <xdr:col>0</xdr:col>
      <xdr:colOff>387724</xdr:colOff>
      <xdr:row>284</xdr:row>
      <xdr:rowOff>19610</xdr:rowOff>
    </xdr:from>
    <xdr:to>
      <xdr:col>0</xdr:col>
      <xdr:colOff>1261783</xdr:colOff>
      <xdr:row>284</xdr:row>
      <xdr:rowOff>30816</xdr:rowOff>
    </xdr:to>
    <xdr:cxnSp macro="">
      <xdr:nvCxnSpPr>
        <xdr:cNvPr id="35" name="Straight Arrow Connector 34">
          <a:extLst>
            <a:ext uri="{FF2B5EF4-FFF2-40B4-BE49-F238E27FC236}">
              <a16:creationId xmlns:a16="http://schemas.microsoft.com/office/drawing/2014/main" id="{E6DF804B-5CBD-4186-8FBF-404B0F4B47E4}"/>
            </a:ext>
          </a:extLst>
        </xdr:cNvPr>
        <xdr:cNvCxnSpPr/>
      </xdr:nvCxnSpPr>
      <xdr:spPr>
        <a:xfrm flipV="1">
          <a:off x="387724" y="51721310"/>
          <a:ext cx="874059" cy="11206"/>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344022</xdr:colOff>
      <xdr:row>295</xdr:row>
      <xdr:rowOff>187138</xdr:rowOff>
    </xdr:from>
    <xdr:ext cx="1680152" cy="2622737"/>
    <xdr:pic>
      <xdr:nvPicPr>
        <xdr:cNvPr id="36" name="Picture 35">
          <a:extLst>
            <a:ext uri="{FF2B5EF4-FFF2-40B4-BE49-F238E27FC236}">
              <a16:creationId xmlns:a16="http://schemas.microsoft.com/office/drawing/2014/main" id="{DF8D96B6-F343-40BF-8D2C-27E8FD5E3CF8}"/>
            </a:ext>
          </a:extLst>
        </xdr:cNvPr>
        <xdr:cNvPicPr>
          <a:picLocks noChangeAspect="1"/>
        </xdr:cNvPicPr>
      </xdr:nvPicPr>
      <xdr:blipFill>
        <a:blip xmlns:r="http://schemas.openxmlformats.org/officeDocument/2006/relationships" r:embed="rId3"/>
        <a:stretch>
          <a:fillRect/>
        </a:stretch>
      </xdr:blipFill>
      <xdr:spPr>
        <a:xfrm>
          <a:off x="344022" y="54003388"/>
          <a:ext cx="1680152" cy="2622737"/>
        </a:xfrm>
        <a:prstGeom prst="rect">
          <a:avLst/>
        </a:prstGeom>
      </xdr:spPr>
    </xdr:pic>
    <xdr:clientData/>
  </xdr:oneCellAnchor>
  <xdr:oneCellAnchor>
    <xdr:from>
      <xdr:col>0</xdr:col>
      <xdr:colOff>582147</xdr:colOff>
      <xdr:row>315</xdr:row>
      <xdr:rowOff>34738</xdr:rowOff>
    </xdr:from>
    <xdr:ext cx="1408578" cy="2198807"/>
    <xdr:pic>
      <xdr:nvPicPr>
        <xdr:cNvPr id="38" name="Picture 37">
          <a:extLst>
            <a:ext uri="{FF2B5EF4-FFF2-40B4-BE49-F238E27FC236}">
              <a16:creationId xmlns:a16="http://schemas.microsoft.com/office/drawing/2014/main" id="{6273EA79-E3A7-40EF-A6E7-1960D0E1B834}"/>
            </a:ext>
          </a:extLst>
        </xdr:cNvPr>
        <xdr:cNvPicPr>
          <a:picLocks noChangeAspect="1"/>
        </xdr:cNvPicPr>
      </xdr:nvPicPr>
      <xdr:blipFill>
        <a:blip xmlns:r="http://schemas.openxmlformats.org/officeDocument/2006/relationships" r:embed="rId3"/>
        <a:stretch>
          <a:fillRect/>
        </a:stretch>
      </xdr:blipFill>
      <xdr:spPr>
        <a:xfrm>
          <a:off x="582147" y="57680038"/>
          <a:ext cx="1408578" cy="2198807"/>
        </a:xfrm>
        <a:prstGeom prst="rect">
          <a:avLst/>
        </a:prstGeom>
      </xdr:spPr>
    </xdr:pic>
    <xdr:clientData/>
  </xdr:oneCellAnchor>
  <xdr:twoCellAnchor>
    <xdr:from>
      <xdr:col>0</xdr:col>
      <xdr:colOff>462243</xdr:colOff>
      <xdr:row>322</xdr:row>
      <xdr:rowOff>153520</xdr:rowOff>
    </xdr:from>
    <xdr:to>
      <xdr:col>0</xdr:col>
      <xdr:colOff>1336302</xdr:colOff>
      <xdr:row>322</xdr:row>
      <xdr:rowOff>164726</xdr:rowOff>
    </xdr:to>
    <xdr:cxnSp macro="">
      <xdr:nvCxnSpPr>
        <xdr:cNvPr id="39" name="Straight Arrow Connector 38">
          <a:extLst>
            <a:ext uri="{FF2B5EF4-FFF2-40B4-BE49-F238E27FC236}">
              <a16:creationId xmlns:a16="http://schemas.microsoft.com/office/drawing/2014/main" id="{B1D1E429-4BF9-483C-A876-C2531C5D17CB}"/>
            </a:ext>
          </a:extLst>
        </xdr:cNvPr>
        <xdr:cNvCxnSpPr/>
      </xdr:nvCxnSpPr>
      <xdr:spPr>
        <a:xfrm flipV="1">
          <a:off x="462243" y="59132320"/>
          <a:ext cx="874059" cy="11206"/>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495301</xdr:colOff>
      <xdr:row>116</xdr:row>
      <xdr:rowOff>1</xdr:rowOff>
    </xdr:from>
    <xdr:ext cx="1466850" cy="2204478"/>
    <xdr:pic>
      <xdr:nvPicPr>
        <xdr:cNvPr id="6" name="Picture 5">
          <a:extLst>
            <a:ext uri="{FF2B5EF4-FFF2-40B4-BE49-F238E27FC236}">
              <a16:creationId xmlns:a16="http://schemas.microsoft.com/office/drawing/2014/main" id="{DD73DD8E-B5FB-482E-AB7A-F04807CC57D2}"/>
            </a:ext>
          </a:extLst>
        </xdr:cNvPr>
        <xdr:cNvPicPr>
          <a:picLocks noChangeAspect="1"/>
        </xdr:cNvPicPr>
      </xdr:nvPicPr>
      <xdr:blipFill>
        <a:blip xmlns:r="http://schemas.openxmlformats.org/officeDocument/2006/relationships" r:embed="rId2"/>
        <a:stretch>
          <a:fillRect/>
        </a:stretch>
      </xdr:blipFill>
      <xdr:spPr>
        <a:xfrm>
          <a:off x="495301" y="19631026"/>
          <a:ext cx="1466850" cy="2204478"/>
        </a:xfrm>
        <a:prstGeom prst="rect">
          <a:avLst/>
        </a:prstGeom>
      </xdr:spPr>
    </xdr:pic>
    <xdr:clientData/>
  </xdr:oneCellAnchor>
  <xdr:twoCellAnchor>
    <xdr:from>
      <xdr:col>0</xdr:col>
      <xdr:colOff>1647825</xdr:colOff>
      <xdr:row>116</xdr:row>
      <xdr:rowOff>38100</xdr:rowOff>
    </xdr:from>
    <xdr:to>
      <xdr:col>0</xdr:col>
      <xdr:colOff>1847850</xdr:colOff>
      <xdr:row>117</xdr:row>
      <xdr:rowOff>95250</xdr:rowOff>
    </xdr:to>
    <xdr:sp macro="" textlink="">
      <xdr:nvSpPr>
        <xdr:cNvPr id="7" name="Oval 6">
          <a:extLst>
            <a:ext uri="{FF2B5EF4-FFF2-40B4-BE49-F238E27FC236}">
              <a16:creationId xmlns:a16="http://schemas.microsoft.com/office/drawing/2014/main" id="{4A0684A0-34E8-4A21-BB78-1E1BFBA5B5F6}"/>
            </a:ext>
          </a:extLst>
        </xdr:cNvPr>
        <xdr:cNvSpPr/>
      </xdr:nvSpPr>
      <xdr:spPr>
        <a:xfrm>
          <a:off x="1647825" y="19669125"/>
          <a:ext cx="200025" cy="24765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161925</xdr:rowOff>
    </xdr:from>
    <xdr:to>
      <xdr:col>0</xdr:col>
      <xdr:colOff>2257425</xdr:colOff>
      <xdr:row>41</xdr:row>
      <xdr:rowOff>114300</xdr:rowOff>
    </xdr:to>
    <xdr:pic>
      <xdr:nvPicPr>
        <xdr:cNvPr id="2" name="Picture 1">
          <a:extLst>
            <a:ext uri="{FF2B5EF4-FFF2-40B4-BE49-F238E27FC236}">
              <a16:creationId xmlns:a16="http://schemas.microsoft.com/office/drawing/2014/main" id="{EC41C991-B844-4254-9165-836B1C38185F}"/>
            </a:ext>
          </a:extLst>
        </xdr:cNvPr>
        <xdr:cNvPicPr>
          <a:picLocks noChangeAspect="1"/>
        </xdr:cNvPicPr>
      </xdr:nvPicPr>
      <xdr:blipFill>
        <a:blip xmlns:r="http://schemas.openxmlformats.org/officeDocument/2006/relationships" r:embed="rId1"/>
        <a:stretch>
          <a:fillRect/>
        </a:stretch>
      </xdr:blipFill>
      <xdr:spPr>
        <a:xfrm>
          <a:off x="0" y="8934450"/>
          <a:ext cx="2257425" cy="1095375"/>
        </a:xfrm>
        <a:prstGeom prst="rect">
          <a:avLst/>
        </a:prstGeom>
      </xdr:spPr>
    </xdr:pic>
    <xdr:clientData/>
  </xdr:twoCellAnchor>
  <xdr:twoCellAnchor>
    <xdr:from>
      <xdr:col>0</xdr:col>
      <xdr:colOff>838199</xdr:colOff>
      <xdr:row>37</xdr:row>
      <xdr:rowOff>123825</xdr:rowOff>
    </xdr:from>
    <xdr:to>
      <xdr:col>0</xdr:col>
      <xdr:colOff>1019175</xdr:colOff>
      <xdr:row>38</xdr:row>
      <xdr:rowOff>38100</xdr:rowOff>
    </xdr:to>
    <xdr:sp macro="" textlink="">
      <xdr:nvSpPr>
        <xdr:cNvPr id="3" name="Oval 2">
          <a:extLst>
            <a:ext uri="{FF2B5EF4-FFF2-40B4-BE49-F238E27FC236}">
              <a16:creationId xmlns:a16="http://schemas.microsoft.com/office/drawing/2014/main" id="{7BA4A1E5-0E58-45DC-B829-3B635025BB74}"/>
            </a:ext>
          </a:extLst>
        </xdr:cNvPr>
        <xdr:cNvSpPr/>
      </xdr:nvSpPr>
      <xdr:spPr>
        <a:xfrm>
          <a:off x="838199" y="927735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54</xdr:row>
      <xdr:rowOff>133350</xdr:rowOff>
    </xdr:from>
    <xdr:to>
      <xdr:col>0</xdr:col>
      <xdr:colOff>2257425</xdr:colOff>
      <xdr:row>60</xdr:row>
      <xdr:rowOff>66675</xdr:rowOff>
    </xdr:to>
    <xdr:pic>
      <xdr:nvPicPr>
        <xdr:cNvPr id="4" name="Picture 3">
          <a:extLst>
            <a:ext uri="{FF2B5EF4-FFF2-40B4-BE49-F238E27FC236}">
              <a16:creationId xmlns:a16="http://schemas.microsoft.com/office/drawing/2014/main" id="{79BBD5E7-4709-43B6-9EB0-C039361238A4}"/>
            </a:ext>
          </a:extLst>
        </xdr:cNvPr>
        <xdr:cNvPicPr>
          <a:picLocks noChangeAspect="1"/>
        </xdr:cNvPicPr>
      </xdr:nvPicPr>
      <xdr:blipFill>
        <a:blip xmlns:r="http://schemas.openxmlformats.org/officeDocument/2006/relationships" r:embed="rId1"/>
        <a:stretch>
          <a:fillRect/>
        </a:stretch>
      </xdr:blipFill>
      <xdr:spPr>
        <a:xfrm>
          <a:off x="0" y="13496925"/>
          <a:ext cx="2257425" cy="1076325"/>
        </a:xfrm>
        <a:prstGeom prst="rect">
          <a:avLst/>
        </a:prstGeom>
      </xdr:spPr>
    </xdr:pic>
    <xdr:clientData/>
  </xdr:twoCellAnchor>
  <xdr:twoCellAnchor>
    <xdr:from>
      <xdr:col>0</xdr:col>
      <xdr:colOff>361949</xdr:colOff>
      <xdr:row>55</xdr:row>
      <xdr:rowOff>123825</xdr:rowOff>
    </xdr:from>
    <xdr:to>
      <xdr:col>0</xdr:col>
      <xdr:colOff>542925</xdr:colOff>
      <xdr:row>56</xdr:row>
      <xdr:rowOff>38100</xdr:rowOff>
    </xdr:to>
    <xdr:sp macro="" textlink="">
      <xdr:nvSpPr>
        <xdr:cNvPr id="5" name="Oval 4">
          <a:extLst>
            <a:ext uri="{FF2B5EF4-FFF2-40B4-BE49-F238E27FC236}">
              <a16:creationId xmlns:a16="http://schemas.microsoft.com/office/drawing/2014/main" id="{BDAA2697-9A53-486A-A5E4-6108E75AFF5A}"/>
            </a:ext>
          </a:extLst>
        </xdr:cNvPr>
        <xdr:cNvSpPr/>
      </xdr:nvSpPr>
      <xdr:spPr>
        <a:xfrm>
          <a:off x="361949" y="1367790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73</xdr:row>
      <xdr:rowOff>0</xdr:rowOff>
    </xdr:from>
    <xdr:to>
      <xdr:col>0</xdr:col>
      <xdr:colOff>2257425</xdr:colOff>
      <xdr:row>79</xdr:row>
      <xdr:rowOff>19050</xdr:rowOff>
    </xdr:to>
    <xdr:pic>
      <xdr:nvPicPr>
        <xdr:cNvPr id="6" name="Picture 5">
          <a:extLst>
            <a:ext uri="{FF2B5EF4-FFF2-40B4-BE49-F238E27FC236}">
              <a16:creationId xmlns:a16="http://schemas.microsoft.com/office/drawing/2014/main" id="{DAD580CB-B659-49D7-8966-D06A287495CA}"/>
            </a:ext>
          </a:extLst>
        </xdr:cNvPr>
        <xdr:cNvPicPr>
          <a:picLocks noChangeAspect="1"/>
        </xdr:cNvPicPr>
      </xdr:nvPicPr>
      <xdr:blipFill>
        <a:blip xmlns:r="http://schemas.openxmlformats.org/officeDocument/2006/relationships" r:embed="rId1"/>
        <a:stretch>
          <a:fillRect/>
        </a:stretch>
      </xdr:blipFill>
      <xdr:spPr>
        <a:xfrm>
          <a:off x="0" y="18802350"/>
          <a:ext cx="2257425" cy="1266825"/>
        </a:xfrm>
        <a:prstGeom prst="rect">
          <a:avLst/>
        </a:prstGeom>
      </xdr:spPr>
    </xdr:pic>
    <xdr:clientData/>
  </xdr:twoCellAnchor>
  <xdr:twoCellAnchor>
    <xdr:from>
      <xdr:col>0</xdr:col>
      <xdr:colOff>342899</xdr:colOff>
      <xdr:row>74</xdr:row>
      <xdr:rowOff>161925</xdr:rowOff>
    </xdr:from>
    <xdr:to>
      <xdr:col>0</xdr:col>
      <xdr:colOff>523875</xdr:colOff>
      <xdr:row>75</xdr:row>
      <xdr:rowOff>76200</xdr:rowOff>
    </xdr:to>
    <xdr:sp macro="" textlink="">
      <xdr:nvSpPr>
        <xdr:cNvPr id="7" name="Oval 6">
          <a:extLst>
            <a:ext uri="{FF2B5EF4-FFF2-40B4-BE49-F238E27FC236}">
              <a16:creationId xmlns:a16="http://schemas.microsoft.com/office/drawing/2014/main" id="{7449C521-2BA0-4CB3-BBB2-5A496001EE55}"/>
            </a:ext>
          </a:extLst>
        </xdr:cNvPr>
        <xdr:cNvSpPr/>
      </xdr:nvSpPr>
      <xdr:spPr>
        <a:xfrm>
          <a:off x="342899" y="1811655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93</xdr:row>
      <xdr:rowOff>0</xdr:rowOff>
    </xdr:from>
    <xdr:to>
      <xdr:col>0</xdr:col>
      <xdr:colOff>2257425</xdr:colOff>
      <xdr:row>98</xdr:row>
      <xdr:rowOff>123825</xdr:rowOff>
    </xdr:to>
    <xdr:pic>
      <xdr:nvPicPr>
        <xdr:cNvPr id="8" name="Picture 7">
          <a:extLst>
            <a:ext uri="{FF2B5EF4-FFF2-40B4-BE49-F238E27FC236}">
              <a16:creationId xmlns:a16="http://schemas.microsoft.com/office/drawing/2014/main" id="{182560E6-9F0C-46C0-A637-B83DAE8943CB}"/>
            </a:ext>
          </a:extLst>
        </xdr:cNvPr>
        <xdr:cNvPicPr>
          <a:picLocks noChangeAspect="1"/>
        </xdr:cNvPicPr>
      </xdr:nvPicPr>
      <xdr:blipFill>
        <a:blip xmlns:r="http://schemas.openxmlformats.org/officeDocument/2006/relationships" r:embed="rId1"/>
        <a:stretch>
          <a:fillRect/>
        </a:stretch>
      </xdr:blipFill>
      <xdr:spPr>
        <a:xfrm>
          <a:off x="0" y="22355175"/>
          <a:ext cx="2257425" cy="1076325"/>
        </a:xfrm>
        <a:prstGeom prst="rect">
          <a:avLst/>
        </a:prstGeom>
      </xdr:spPr>
    </xdr:pic>
    <xdr:clientData/>
  </xdr:twoCellAnchor>
  <xdr:twoCellAnchor>
    <xdr:from>
      <xdr:col>0</xdr:col>
      <xdr:colOff>1581149</xdr:colOff>
      <xdr:row>93</xdr:row>
      <xdr:rowOff>180975</xdr:rowOff>
    </xdr:from>
    <xdr:to>
      <xdr:col>0</xdr:col>
      <xdr:colOff>1762125</xdr:colOff>
      <xdr:row>94</xdr:row>
      <xdr:rowOff>95250</xdr:rowOff>
    </xdr:to>
    <xdr:sp macro="" textlink="">
      <xdr:nvSpPr>
        <xdr:cNvPr id="9" name="Oval 8">
          <a:extLst>
            <a:ext uri="{FF2B5EF4-FFF2-40B4-BE49-F238E27FC236}">
              <a16:creationId xmlns:a16="http://schemas.microsoft.com/office/drawing/2014/main" id="{D7E14EC2-60BA-4753-9554-B4F769EB972F}"/>
            </a:ext>
          </a:extLst>
        </xdr:cNvPr>
        <xdr:cNvSpPr/>
      </xdr:nvSpPr>
      <xdr:spPr>
        <a:xfrm>
          <a:off x="1581149" y="2253615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63</xdr:col>
      <xdr:colOff>266698</xdr:colOff>
      <xdr:row>1</xdr:row>
      <xdr:rowOff>66676</xdr:rowOff>
    </xdr:from>
    <xdr:to>
      <xdr:col>100</xdr:col>
      <xdr:colOff>142877</xdr:colOff>
      <xdr:row>20</xdr:row>
      <xdr:rowOff>42866</xdr:rowOff>
    </xdr:to>
    <xdr:sp macro="" textlink="">
      <xdr:nvSpPr>
        <xdr:cNvPr id="13" name="Left Brace 12">
          <a:extLst>
            <a:ext uri="{FF2B5EF4-FFF2-40B4-BE49-F238E27FC236}">
              <a16:creationId xmlns:a16="http://schemas.microsoft.com/office/drawing/2014/main" id="{38029137-10A7-4253-897E-E4A553C8820C}"/>
            </a:ext>
          </a:extLst>
        </xdr:cNvPr>
        <xdr:cNvSpPr/>
      </xdr:nvSpPr>
      <xdr:spPr>
        <a:xfrm rot="5400000">
          <a:off x="26696193" y="-3017044"/>
          <a:ext cx="3881440" cy="10448929"/>
        </a:xfrm>
        <a:prstGeom prst="leftBrace">
          <a:avLst>
            <a:gd name="adj1" fmla="val 11111"/>
            <a:gd name="adj2" fmla="val 50446"/>
          </a:avLst>
        </a:prstGeom>
        <a:ln w="38100">
          <a:solidFill>
            <a:schemeClr val="tx1">
              <a:lumMod val="95000"/>
              <a:lumOff val="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vert="vert270" lIns="0" rIns="0" rtlCol="0" anchor="t" anchorCtr="0"/>
        <a:lstStyle/>
        <a:p>
          <a:pPr algn="l"/>
          <a:r>
            <a:rPr lang="en-US" sz="1100"/>
            <a:t>Max Gap</a:t>
          </a:r>
        </a:p>
      </xdr:txBody>
    </xdr:sp>
    <xdr:clientData/>
  </xdr:twoCellAnchor>
  <xdr:twoCellAnchor>
    <xdr:from>
      <xdr:col>75</xdr:col>
      <xdr:colOff>223840</xdr:colOff>
      <xdr:row>14</xdr:row>
      <xdr:rowOff>123825</xdr:rowOff>
    </xdr:from>
    <xdr:to>
      <xdr:col>88</xdr:col>
      <xdr:colOff>95249</xdr:colOff>
      <xdr:row>20</xdr:row>
      <xdr:rowOff>71441</xdr:rowOff>
    </xdr:to>
    <xdr:sp macro="" textlink="">
      <xdr:nvSpPr>
        <xdr:cNvPr id="14" name="Left Brace 13">
          <a:extLst>
            <a:ext uri="{FF2B5EF4-FFF2-40B4-BE49-F238E27FC236}">
              <a16:creationId xmlns:a16="http://schemas.microsoft.com/office/drawing/2014/main" id="{523157EB-F6DF-4222-93C0-7425F8034E95}"/>
            </a:ext>
          </a:extLst>
        </xdr:cNvPr>
        <xdr:cNvSpPr/>
      </xdr:nvSpPr>
      <xdr:spPr>
        <a:xfrm rot="5400000">
          <a:off x="28189237" y="1981203"/>
          <a:ext cx="804866" cy="3586159"/>
        </a:xfrm>
        <a:prstGeom prst="leftBrace">
          <a:avLst>
            <a:gd name="adj1" fmla="val 11111"/>
            <a:gd name="adj2" fmla="val 50000"/>
          </a:avLst>
        </a:prstGeom>
        <a:ln w="38100">
          <a:solidFill>
            <a:schemeClr val="tx1">
              <a:lumMod val="95000"/>
              <a:lumOff val="5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vert="vert270" lIns="0" tIns="0" rIns="0" bIns="0" rtlCol="0" anchor="ctr" anchorCtr="1"/>
        <a:lstStyle/>
        <a:p>
          <a:pPr algn="l"/>
          <a:r>
            <a:rPr lang="en-US" sz="1100"/>
            <a:t>Min Gap</a:t>
          </a:r>
        </a:p>
        <a:p>
          <a:pPr algn="l"/>
          <a:endParaRPr lang="en-US" sz="1100"/>
        </a:p>
      </xdr:txBody>
    </xdr:sp>
    <xdr:clientData/>
  </xdr:twoCellAnchor>
  <xdr:twoCellAnchor>
    <xdr:from>
      <xdr:col>0</xdr:col>
      <xdr:colOff>0</xdr:colOff>
      <xdr:row>138</xdr:row>
      <xdr:rowOff>0</xdr:rowOff>
    </xdr:from>
    <xdr:to>
      <xdr:col>0</xdr:col>
      <xdr:colOff>2257425</xdr:colOff>
      <xdr:row>143</xdr:row>
      <xdr:rowOff>123825</xdr:rowOff>
    </xdr:to>
    <xdr:pic>
      <xdr:nvPicPr>
        <xdr:cNvPr id="10" name="Picture 9">
          <a:extLst>
            <a:ext uri="{FF2B5EF4-FFF2-40B4-BE49-F238E27FC236}">
              <a16:creationId xmlns:a16="http://schemas.microsoft.com/office/drawing/2014/main" id="{08522B1E-E350-4513-A36C-B09088435484}"/>
            </a:ext>
          </a:extLst>
        </xdr:cNvPr>
        <xdr:cNvPicPr>
          <a:picLocks noChangeAspect="1"/>
        </xdr:cNvPicPr>
      </xdr:nvPicPr>
      <xdr:blipFill>
        <a:blip xmlns:r="http://schemas.openxmlformats.org/officeDocument/2006/relationships" r:embed="rId1"/>
        <a:stretch>
          <a:fillRect/>
        </a:stretch>
      </xdr:blipFill>
      <xdr:spPr>
        <a:xfrm>
          <a:off x="0" y="22254882"/>
          <a:ext cx="2257425" cy="1076325"/>
        </a:xfrm>
        <a:prstGeom prst="rect">
          <a:avLst/>
        </a:prstGeom>
      </xdr:spPr>
    </xdr:pic>
    <xdr:clientData/>
  </xdr:twoCellAnchor>
  <xdr:twoCellAnchor>
    <xdr:from>
      <xdr:col>0</xdr:col>
      <xdr:colOff>1043266</xdr:colOff>
      <xdr:row>140</xdr:row>
      <xdr:rowOff>57711</xdr:rowOff>
    </xdr:from>
    <xdr:to>
      <xdr:col>0</xdr:col>
      <xdr:colOff>1224242</xdr:colOff>
      <xdr:row>140</xdr:row>
      <xdr:rowOff>162486</xdr:rowOff>
    </xdr:to>
    <xdr:sp macro="" textlink="">
      <xdr:nvSpPr>
        <xdr:cNvPr id="11" name="Oval 10">
          <a:extLst>
            <a:ext uri="{FF2B5EF4-FFF2-40B4-BE49-F238E27FC236}">
              <a16:creationId xmlns:a16="http://schemas.microsoft.com/office/drawing/2014/main" id="{171B06E5-98AB-45EE-9A4D-8E55A27BCB4E}"/>
            </a:ext>
          </a:extLst>
        </xdr:cNvPr>
        <xdr:cNvSpPr/>
      </xdr:nvSpPr>
      <xdr:spPr>
        <a:xfrm>
          <a:off x="1043266" y="28442211"/>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157</xdr:row>
      <xdr:rowOff>0</xdr:rowOff>
    </xdr:from>
    <xdr:to>
      <xdr:col>0</xdr:col>
      <xdr:colOff>2257425</xdr:colOff>
      <xdr:row>162</xdr:row>
      <xdr:rowOff>123825</xdr:rowOff>
    </xdr:to>
    <xdr:pic>
      <xdr:nvPicPr>
        <xdr:cNvPr id="12" name="Picture 11">
          <a:extLst>
            <a:ext uri="{FF2B5EF4-FFF2-40B4-BE49-F238E27FC236}">
              <a16:creationId xmlns:a16="http://schemas.microsoft.com/office/drawing/2014/main" id="{4CE58501-22F2-4597-AB86-00749C357A7C}"/>
            </a:ext>
          </a:extLst>
        </xdr:cNvPr>
        <xdr:cNvPicPr>
          <a:picLocks noChangeAspect="1"/>
        </xdr:cNvPicPr>
      </xdr:nvPicPr>
      <xdr:blipFill>
        <a:blip xmlns:r="http://schemas.openxmlformats.org/officeDocument/2006/relationships" r:embed="rId1"/>
        <a:stretch>
          <a:fillRect/>
        </a:stretch>
      </xdr:blipFill>
      <xdr:spPr>
        <a:xfrm>
          <a:off x="0" y="28003500"/>
          <a:ext cx="2257425" cy="1076325"/>
        </a:xfrm>
        <a:prstGeom prst="rect">
          <a:avLst/>
        </a:prstGeom>
      </xdr:spPr>
    </xdr:pic>
    <xdr:clientData/>
  </xdr:twoCellAnchor>
  <xdr:twoCellAnchor>
    <xdr:from>
      <xdr:col>0</xdr:col>
      <xdr:colOff>1043266</xdr:colOff>
      <xdr:row>159</xdr:row>
      <xdr:rowOff>57711</xdr:rowOff>
    </xdr:from>
    <xdr:to>
      <xdr:col>0</xdr:col>
      <xdr:colOff>1224242</xdr:colOff>
      <xdr:row>159</xdr:row>
      <xdr:rowOff>162486</xdr:rowOff>
    </xdr:to>
    <xdr:sp macro="" textlink="">
      <xdr:nvSpPr>
        <xdr:cNvPr id="15" name="Oval 14">
          <a:extLst>
            <a:ext uri="{FF2B5EF4-FFF2-40B4-BE49-F238E27FC236}">
              <a16:creationId xmlns:a16="http://schemas.microsoft.com/office/drawing/2014/main" id="{A735C839-7DE6-4EB9-8A90-77247974D51F}"/>
            </a:ext>
          </a:extLst>
        </xdr:cNvPr>
        <xdr:cNvSpPr/>
      </xdr:nvSpPr>
      <xdr:spPr>
        <a:xfrm>
          <a:off x="1043266" y="28442211"/>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176</xdr:row>
      <xdr:rowOff>0</xdr:rowOff>
    </xdr:from>
    <xdr:to>
      <xdr:col>0</xdr:col>
      <xdr:colOff>2257425</xdr:colOff>
      <xdr:row>181</xdr:row>
      <xdr:rowOff>123825</xdr:rowOff>
    </xdr:to>
    <xdr:pic>
      <xdr:nvPicPr>
        <xdr:cNvPr id="16" name="Picture 15">
          <a:extLst>
            <a:ext uri="{FF2B5EF4-FFF2-40B4-BE49-F238E27FC236}">
              <a16:creationId xmlns:a16="http://schemas.microsoft.com/office/drawing/2014/main" id="{16D0167D-D1D6-4EF0-A479-46D192E64986}"/>
            </a:ext>
          </a:extLst>
        </xdr:cNvPr>
        <xdr:cNvPicPr>
          <a:picLocks noChangeAspect="1"/>
        </xdr:cNvPicPr>
      </xdr:nvPicPr>
      <xdr:blipFill>
        <a:blip xmlns:r="http://schemas.openxmlformats.org/officeDocument/2006/relationships" r:embed="rId1"/>
        <a:stretch>
          <a:fillRect/>
        </a:stretch>
      </xdr:blipFill>
      <xdr:spPr>
        <a:xfrm>
          <a:off x="0" y="32407412"/>
          <a:ext cx="2257425" cy="1076325"/>
        </a:xfrm>
        <a:prstGeom prst="rect">
          <a:avLst/>
        </a:prstGeom>
      </xdr:spPr>
    </xdr:pic>
    <xdr:clientData/>
  </xdr:twoCellAnchor>
  <xdr:twoCellAnchor>
    <xdr:from>
      <xdr:col>0</xdr:col>
      <xdr:colOff>1043266</xdr:colOff>
      <xdr:row>178</xdr:row>
      <xdr:rowOff>57711</xdr:rowOff>
    </xdr:from>
    <xdr:to>
      <xdr:col>0</xdr:col>
      <xdr:colOff>1224242</xdr:colOff>
      <xdr:row>178</xdr:row>
      <xdr:rowOff>162486</xdr:rowOff>
    </xdr:to>
    <xdr:sp macro="" textlink="">
      <xdr:nvSpPr>
        <xdr:cNvPr id="17" name="Oval 16">
          <a:extLst>
            <a:ext uri="{FF2B5EF4-FFF2-40B4-BE49-F238E27FC236}">
              <a16:creationId xmlns:a16="http://schemas.microsoft.com/office/drawing/2014/main" id="{F2C444F1-ACA6-4396-8797-C7C251ABAF56}"/>
            </a:ext>
          </a:extLst>
        </xdr:cNvPr>
        <xdr:cNvSpPr/>
      </xdr:nvSpPr>
      <xdr:spPr>
        <a:xfrm>
          <a:off x="1043266" y="32846123"/>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195</xdr:row>
      <xdr:rowOff>0</xdr:rowOff>
    </xdr:from>
    <xdr:to>
      <xdr:col>0</xdr:col>
      <xdr:colOff>2257425</xdr:colOff>
      <xdr:row>200</xdr:row>
      <xdr:rowOff>123825</xdr:rowOff>
    </xdr:to>
    <xdr:pic>
      <xdr:nvPicPr>
        <xdr:cNvPr id="18" name="Picture 17">
          <a:extLst>
            <a:ext uri="{FF2B5EF4-FFF2-40B4-BE49-F238E27FC236}">
              <a16:creationId xmlns:a16="http://schemas.microsoft.com/office/drawing/2014/main" id="{758E762C-3703-4617-BBE5-E382A4E2965B}"/>
            </a:ext>
          </a:extLst>
        </xdr:cNvPr>
        <xdr:cNvPicPr>
          <a:picLocks noChangeAspect="1"/>
        </xdr:cNvPicPr>
      </xdr:nvPicPr>
      <xdr:blipFill>
        <a:blip xmlns:r="http://schemas.openxmlformats.org/officeDocument/2006/relationships" r:embed="rId1"/>
        <a:stretch>
          <a:fillRect/>
        </a:stretch>
      </xdr:blipFill>
      <xdr:spPr>
        <a:xfrm>
          <a:off x="0" y="36811324"/>
          <a:ext cx="2257425" cy="1076325"/>
        </a:xfrm>
        <a:prstGeom prst="rect">
          <a:avLst/>
        </a:prstGeom>
      </xdr:spPr>
    </xdr:pic>
    <xdr:clientData/>
  </xdr:twoCellAnchor>
  <xdr:twoCellAnchor>
    <xdr:from>
      <xdr:col>0</xdr:col>
      <xdr:colOff>1043266</xdr:colOff>
      <xdr:row>197</xdr:row>
      <xdr:rowOff>57711</xdr:rowOff>
    </xdr:from>
    <xdr:to>
      <xdr:col>0</xdr:col>
      <xdr:colOff>1224242</xdr:colOff>
      <xdr:row>197</xdr:row>
      <xdr:rowOff>162486</xdr:rowOff>
    </xdr:to>
    <xdr:sp macro="" textlink="">
      <xdr:nvSpPr>
        <xdr:cNvPr id="19" name="Oval 18">
          <a:extLst>
            <a:ext uri="{FF2B5EF4-FFF2-40B4-BE49-F238E27FC236}">
              <a16:creationId xmlns:a16="http://schemas.microsoft.com/office/drawing/2014/main" id="{090E937F-EF9B-4FBE-8381-5C36466BCAB4}"/>
            </a:ext>
          </a:extLst>
        </xdr:cNvPr>
        <xdr:cNvSpPr/>
      </xdr:nvSpPr>
      <xdr:spPr>
        <a:xfrm>
          <a:off x="1043266" y="37250035"/>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214</xdr:row>
      <xdr:rowOff>0</xdr:rowOff>
    </xdr:from>
    <xdr:to>
      <xdr:col>0</xdr:col>
      <xdr:colOff>2257425</xdr:colOff>
      <xdr:row>219</xdr:row>
      <xdr:rowOff>123825</xdr:rowOff>
    </xdr:to>
    <xdr:pic>
      <xdr:nvPicPr>
        <xdr:cNvPr id="20" name="Picture 19">
          <a:extLst>
            <a:ext uri="{FF2B5EF4-FFF2-40B4-BE49-F238E27FC236}">
              <a16:creationId xmlns:a16="http://schemas.microsoft.com/office/drawing/2014/main" id="{15B11141-94B3-4684-9F51-9EE394596FFB}"/>
            </a:ext>
          </a:extLst>
        </xdr:cNvPr>
        <xdr:cNvPicPr>
          <a:picLocks noChangeAspect="1"/>
        </xdr:cNvPicPr>
      </xdr:nvPicPr>
      <xdr:blipFill>
        <a:blip xmlns:r="http://schemas.openxmlformats.org/officeDocument/2006/relationships" r:embed="rId1"/>
        <a:stretch>
          <a:fillRect/>
        </a:stretch>
      </xdr:blipFill>
      <xdr:spPr>
        <a:xfrm>
          <a:off x="0" y="41215235"/>
          <a:ext cx="2257425" cy="1076325"/>
        </a:xfrm>
        <a:prstGeom prst="rect">
          <a:avLst/>
        </a:prstGeom>
      </xdr:spPr>
    </xdr:pic>
    <xdr:clientData/>
  </xdr:twoCellAnchor>
  <xdr:twoCellAnchor>
    <xdr:from>
      <xdr:col>0</xdr:col>
      <xdr:colOff>1043266</xdr:colOff>
      <xdr:row>216</xdr:row>
      <xdr:rowOff>57711</xdr:rowOff>
    </xdr:from>
    <xdr:to>
      <xdr:col>0</xdr:col>
      <xdr:colOff>1224242</xdr:colOff>
      <xdr:row>216</xdr:row>
      <xdr:rowOff>162486</xdr:rowOff>
    </xdr:to>
    <xdr:sp macro="" textlink="">
      <xdr:nvSpPr>
        <xdr:cNvPr id="21" name="Oval 20">
          <a:extLst>
            <a:ext uri="{FF2B5EF4-FFF2-40B4-BE49-F238E27FC236}">
              <a16:creationId xmlns:a16="http://schemas.microsoft.com/office/drawing/2014/main" id="{C2ED6AD2-2031-4448-B4DE-7E94274B1A43}"/>
            </a:ext>
          </a:extLst>
        </xdr:cNvPr>
        <xdr:cNvSpPr/>
      </xdr:nvSpPr>
      <xdr:spPr>
        <a:xfrm>
          <a:off x="1043266" y="41653946"/>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233</xdr:row>
      <xdr:rowOff>0</xdr:rowOff>
    </xdr:from>
    <xdr:to>
      <xdr:col>0</xdr:col>
      <xdr:colOff>2257425</xdr:colOff>
      <xdr:row>238</xdr:row>
      <xdr:rowOff>123825</xdr:rowOff>
    </xdr:to>
    <xdr:pic>
      <xdr:nvPicPr>
        <xdr:cNvPr id="22" name="Picture 21">
          <a:extLst>
            <a:ext uri="{FF2B5EF4-FFF2-40B4-BE49-F238E27FC236}">
              <a16:creationId xmlns:a16="http://schemas.microsoft.com/office/drawing/2014/main" id="{233E5B6A-6F47-475B-8515-0B5A0C480510}"/>
            </a:ext>
          </a:extLst>
        </xdr:cNvPr>
        <xdr:cNvPicPr>
          <a:picLocks noChangeAspect="1"/>
        </xdr:cNvPicPr>
      </xdr:nvPicPr>
      <xdr:blipFill>
        <a:blip xmlns:r="http://schemas.openxmlformats.org/officeDocument/2006/relationships" r:embed="rId1"/>
        <a:stretch>
          <a:fillRect/>
        </a:stretch>
      </xdr:blipFill>
      <xdr:spPr>
        <a:xfrm>
          <a:off x="0" y="45619147"/>
          <a:ext cx="2257425" cy="1076325"/>
        </a:xfrm>
        <a:prstGeom prst="rect">
          <a:avLst/>
        </a:prstGeom>
      </xdr:spPr>
    </xdr:pic>
    <xdr:clientData/>
  </xdr:twoCellAnchor>
  <xdr:twoCellAnchor>
    <xdr:from>
      <xdr:col>0</xdr:col>
      <xdr:colOff>1043266</xdr:colOff>
      <xdr:row>235</xdr:row>
      <xdr:rowOff>57711</xdr:rowOff>
    </xdr:from>
    <xdr:to>
      <xdr:col>0</xdr:col>
      <xdr:colOff>1224242</xdr:colOff>
      <xdr:row>235</xdr:row>
      <xdr:rowOff>162486</xdr:rowOff>
    </xdr:to>
    <xdr:sp macro="" textlink="">
      <xdr:nvSpPr>
        <xdr:cNvPr id="23" name="Oval 22">
          <a:extLst>
            <a:ext uri="{FF2B5EF4-FFF2-40B4-BE49-F238E27FC236}">
              <a16:creationId xmlns:a16="http://schemas.microsoft.com/office/drawing/2014/main" id="{9544D42A-07BD-4BE0-BD1E-8E9344E4AC4F}"/>
            </a:ext>
          </a:extLst>
        </xdr:cNvPr>
        <xdr:cNvSpPr/>
      </xdr:nvSpPr>
      <xdr:spPr>
        <a:xfrm>
          <a:off x="1043266" y="46057858"/>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252</xdr:row>
      <xdr:rowOff>0</xdr:rowOff>
    </xdr:from>
    <xdr:to>
      <xdr:col>0</xdr:col>
      <xdr:colOff>2257425</xdr:colOff>
      <xdr:row>257</xdr:row>
      <xdr:rowOff>123825</xdr:rowOff>
    </xdr:to>
    <xdr:pic>
      <xdr:nvPicPr>
        <xdr:cNvPr id="24" name="Picture 23">
          <a:extLst>
            <a:ext uri="{FF2B5EF4-FFF2-40B4-BE49-F238E27FC236}">
              <a16:creationId xmlns:a16="http://schemas.microsoft.com/office/drawing/2014/main" id="{D1AD163C-9992-4CE7-B62F-E0239F9CDA91}"/>
            </a:ext>
          </a:extLst>
        </xdr:cNvPr>
        <xdr:cNvPicPr>
          <a:picLocks noChangeAspect="1"/>
        </xdr:cNvPicPr>
      </xdr:nvPicPr>
      <xdr:blipFill>
        <a:blip xmlns:r="http://schemas.openxmlformats.org/officeDocument/2006/relationships" r:embed="rId1"/>
        <a:stretch>
          <a:fillRect/>
        </a:stretch>
      </xdr:blipFill>
      <xdr:spPr>
        <a:xfrm>
          <a:off x="0" y="50023059"/>
          <a:ext cx="2257425" cy="1076325"/>
        </a:xfrm>
        <a:prstGeom prst="rect">
          <a:avLst/>
        </a:prstGeom>
      </xdr:spPr>
    </xdr:pic>
    <xdr:clientData/>
  </xdr:twoCellAnchor>
  <xdr:twoCellAnchor>
    <xdr:from>
      <xdr:col>0</xdr:col>
      <xdr:colOff>1043266</xdr:colOff>
      <xdr:row>254</xdr:row>
      <xdr:rowOff>57711</xdr:rowOff>
    </xdr:from>
    <xdr:to>
      <xdr:col>0</xdr:col>
      <xdr:colOff>1224242</xdr:colOff>
      <xdr:row>254</xdr:row>
      <xdr:rowOff>162486</xdr:rowOff>
    </xdr:to>
    <xdr:sp macro="" textlink="">
      <xdr:nvSpPr>
        <xdr:cNvPr id="25" name="Oval 24">
          <a:extLst>
            <a:ext uri="{FF2B5EF4-FFF2-40B4-BE49-F238E27FC236}">
              <a16:creationId xmlns:a16="http://schemas.microsoft.com/office/drawing/2014/main" id="{77F7D685-0304-4CB0-9CEA-EFF25A4FCEF5}"/>
            </a:ext>
          </a:extLst>
        </xdr:cNvPr>
        <xdr:cNvSpPr/>
      </xdr:nvSpPr>
      <xdr:spPr>
        <a:xfrm>
          <a:off x="1043266" y="50461770"/>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271</xdr:row>
      <xdr:rowOff>0</xdr:rowOff>
    </xdr:from>
    <xdr:to>
      <xdr:col>0</xdr:col>
      <xdr:colOff>2257425</xdr:colOff>
      <xdr:row>276</xdr:row>
      <xdr:rowOff>123825</xdr:rowOff>
    </xdr:to>
    <xdr:pic>
      <xdr:nvPicPr>
        <xdr:cNvPr id="26" name="Picture 25">
          <a:extLst>
            <a:ext uri="{FF2B5EF4-FFF2-40B4-BE49-F238E27FC236}">
              <a16:creationId xmlns:a16="http://schemas.microsoft.com/office/drawing/2014/main" id="{2840B7A8-0977-48E5-9132-BF201C20CA5C}"/>
            </a:ext>
          </a:extLst>
        </xdr:cNvPr>
        <xdr:cNvPicPr>
          <a:picLocks noChangeAspect="1"/>
        </xdr:cNvPicPr>
      </xdr:nvPicPr>
      <xdr:blipFill>
        <a:blip xmlns:r="http://schemas.openxmlformats.org/officeDocument/2006/relationships" r:embed="rId1"/>
        <a:stretch>
          <a:fillRect/>
        </a:stretch>
      </xdr:blipFill>
      <xdr:spPr>
        <a:xfrm>
          <a:off x="0" y="54426971"/>
          <a:ext cx="2257425" cy="1076325"/>
        </a:xfrm>
        <a:prstGeom prst="rect">
          <a:avLst/>
        </a:prstGeom>
      </xdr:spPr>
    </xdr:pic>
    <xdr:clientData/>
  </xdr:twoCellAnchor>
  <xdr:twoCellAnchor>
    <xdr:from>
      <xdr:col>0</xdr:col>
      <xdr:colOff>1043266</xdr:colOff>
      <xdr:row>273</xdr:row>
      <xdr:rowOff>57711</xdr:rowOff>
    </xdr:from>
    <xdr:to>
      <xdr:col>0</xdr:col>
      <xdr:colOff>1224242</xdr:colOff>
      <xdr:row>273</xdr:row>
      <xdr:rowOff>162486</xdr:rowOff>
    </xdr:to>
    <xdr:sp macro="" textlink="">
      <xdr:nvSpPr>
        <xdr:cNvPr id="27" name="Oval 26">
          <a:extLst>
            <a:ext uri="{FF2B5EF4-FFF2-40B4-BE49-F238E27FC236}">
              <a16:creationId xmlns:a16="http://schemas.microsoft.com/office/drawing/2014/main" id="{9587910A-17BE-4E83-BB32-CCE989198014}"/>
            </a:ext>
          </a:extLst>
        </xdr:cNvPr>
        <xdr:cNvSpPr/>
      </xdr:nvSpPr>
      <xdr:spPr>
        <a:xfrm>
          <a:off x="1043266" y="54865682"/>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112</xdr:row>
      <xdr:rowOff>0</xdr:rowOff>
    </xdr:from>
    <xdr:to>
      <xdr:col>0</xdr:col>
      <xdr:colOff>2257425</xdr:colOff>
      <xdr:row>117</xdr:row>
      <xdr:rowOff>123825</xdr:rowOff>
    </xdr:to>
    <xdr:pic>
      <xdr:nvPicPr>
        <xdr:cNvPr id="28" name="Picture 27">
          <a:extLst>
            <a:ext uri="{FF2B5EF4-FFF2-40B4-BE49-F238E27FC236}">
              <a16:creationId xmlns:a16="http://schemas.microsoft.com/office/drawing/2014/main" id="{98B9B446-834B-4003-A63E-8EBD05106A06}"/>
            </a:ext>
          </a:extLst>
        </xdr:cNvPr>
        <xdr:cNvPicPr>
          <a:picLocks noChangeAspect="1"/>
        </xdr:cNvPicPr>
      </xdr:nvPicPr>
      <xdr:blipFill>
        <a:blip xmlns:r="http://schemas.openxmlformats.org/officeDocument/2006/relationships" r:embed="rId1"/>
        <a:stretch>
          <a:fillRect/>
        </a:stretch>
      </xdr:blipFill>
      <xdr:spPr>
        <a:xfrm>
          <a:off x="0" y="19154775"/>
          <a:ext cx="2257425" cy="1076325"/>
        </a:xfrm>
        <a:prstGeom prst="rect">
          <a:avLst/>
        </a:prstGeom>
      </xdr:spPr>
    </xdr:pic>
    <xdr:clientData/>
  </xdr:twoCellAnchor>
  <xdr:twoCellAnchor>
    <xdr:from>
      <xdr:col>0</xdr:col>
      <xdr:colOff>1571624</xdr:colOff>
      <xdr:row>113</xdr:row>
      <xdr:rowOff>171450</xdr:rowOff>
    </xdr:from>
    <xdr:to>
      <xdr:col>0</xdr:col>
      <xdr:colOff>1752600</xdr:colOff>
      <xdr:row>114</xdr:row>
      <xdr:rowOff>85725</xdr:rowOff>
    </xdr:to>
    <xdr:sp macro="" textlink="">
      <xdr:nvSpPr>
        <xdr:cNvPr id="29" name="Oval 28">
          <a:extLst>
            <a:ext uri="{FF2B5EF4-FFF2-40B4-BE49-F238E27FC236}">
              <a16:creationId xmlns:a16="http://schemas.microsoft.com/office/drawing/2014/main" id="{3966E0FB-2C4C-4141-9D0D-00B9FD69B1B1}"/>
            </a:ext>
          </a:extLst>
        </xdr:cNvPr>
        <xdr:cNvSpPr/>
      </xdr:nvSpPr>
      <xdr:spPr>
        <a:xfrm>
          <a:off x="1571624" y="23155275"/>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290</xdr:row>
      <xdr:rowOff>0</xdr:rowOff>
    </xdr:from>
    <xdr:to>
      <xdr:col>0</xdr:col>
      <xdr:colOff>2257425</xdr:colOff>
      <xdr:row>295</xdr:row>
      <xdr:rowOff>123825</xdr:rowOff>
    </xdr:to>
    <xdr:pic>
      <xdr:nvPicPr>
        <xdr:cNvPr id="30" name="Picture 29">
          <a:extLst>
            <a:ext uri="{FF2B5EF4-FFF2-40B4-BE49-F238E27FC236}">
              <a16:creationId xmlns:a16="http://schemas.microsoft.com/office/drawing/2014/main" id="{E218B34A-A82E-48DC-8AEB-757EE2D02D13}"/>
            </a:ext>
          </a:extLst>
        </xdr:cNvPr>
        <xdr:cNvPicPr>
          <a:picLocks noChangeAspect="1"/>
        </xdr:cNvPicPr>
      </xdr:nvPicPr>
      <xdr:blipFill>
        <a:blip xmlns:r="http://schemas.openxmlformats.org/officeDocument/2006/relationships" r:embed="rId1"/>
        <a:stretch>
          <a:fillRect/>
        </a:stretch>
      </xdr:blipFill>
      <xdr:spPr>
        <a:xfrm>
          <a:off x="0" y="53320950"/>
          <a:ext cx="2257425" cy="1076325"/>
        </a:xfrm>
        <a:prstGeom prst="rect">
          <a:avLst/>
        </a:prstGeom>
      </xdr:spPr>
    </xdr:pic>
    <xdr:clientData/>
  </xdr:twoCellAnchor>
  <xdr:twoCellAnchor>
    <xdr:from>
      <xdr:col>0</xdr:col>
      <xdr:colOff>1043266</xdr:colOff>
      <xdr:row>292</xdr:row>
      <xdr:rowOff>57711</xdr:rowOff>
    </xdr:from>
    <xdr:to>
      <xdr:col>0</xdr:col>
      <xdr:colOff>1224242</xdr:colOff>
      <xdr:row>292</xdr:row>
      <xdr:rowOff>162486</xdr:rowOff>
    </xdr:to>
    <xdr:sp macro="" textlink="">
      <xdr:nvSpPr>
        <xdr:cNvPr id="31" name="Oval 30">
          <a:extLst>
            <a:ext uri="{FF2B5EF4-FFF2-40B4-BE49-F238E27FC236}">
              <a16:creationId xmlns:a16="http://schemas.microsoft.com/office/drawing/2014/main" id="{72DC57A3-5273-4B57-B625-1D0834415900}"/>
            </a:ext>
          </a:extLst>
        </xdr:cNvPr>
        <xdr:cNvSpPr/>
      </xdr:nvSpPr>
      <xdr:spPr>
        <a:xfrm>
          <a:off x="1043266" y="53759661"/>
          <a:ext cx="180976" cy="1047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76235</xdr:colOff>
      <xdr:row>0</xdr:row>
      <xdr:rowOff>114265</xdr:rowOff>
    </xdr:from>
    <xdr:to>
      <xdr:col>14</xdr:col>
      <xdr:colOff>439427</xdr:colOff>
      <xdr:row>49</xdr:row>
      <xdr:rowOff>172726</xdr:rowOff>
    </xdr:to>
    <xdr:pic>
      <xdr:nvPicPr>
        <xdr:cNvPr id="2" name="Picture 1">
          <a:extLst>
            <a:ext uri="{FF2B5EF4-FFF2-40B4-BE49-F238E27FC236}">
              <a16:creationId xmlns:a16="http://schemas.microsoft.com/office/drawing/2014/main" id="{33BEA797-7A2D-8132-94BA-FC75814D71D0}"/>
            </a:ext>
          </a:extLst>
        </xdr:cNvPr>
        <xdr:cNvPicPr>
          <a:picLocks noChangeAspect="1"/>
        </xdr:cNvPicPr>
      </xdr:nvPicPr>
      <xdr:blipFill>
        <a:blip xmlns:r="http://schemas.openxmlformats.org/officeDocument/2006/relationships" r:embed="rId1"/>
        <a:stretch>
          <a:fillRect/>
        </a:stretch>
      </xdr:blipFill>
      <xdr:spPr>
        <a:xfrm rot="5400000">
          <a:off x="-171450" y="361950"/>
          <a:ext cx="9392961" cy="8897592"/>
        </a:xfrm>
        <a:prstGeom prst="rect">
          <a:avLst/>
        </a:prstGeom>
      </xdr:spPr>
    </xdr:pic>
    <xdr:clientData/>
  </xdr:twoCellAnchor>
  <xdr:twoCellAnchor editAs="oneCell">
    <xdr:from>
      <xdr:col>0</xdr:col>
      <xdr:colOff>1</xdr:colOff>
      <xdr:row>51</xdr:row>
      <xdr:rowOff>0</xdr:rowOff>
    </xdr:from>
    <xdr:to>
      <xdr:col>15</xdr:col>
      <xdr:colOff>55743</xdr:colOff>
      <xdr:row>96</xdr:row>
      <xdr:rowOff>96488</xdr:rowOff>
    </xdr:to>
    <xdr:pic>
      <xdr:nvPicPr>
        <xdr:cNvPr id="3" name="Picture 2">
          <a:extLst>
            <a:ext uri="{FF2B5EF4-FFF2-40B4-BE49-F238E27FC236}">
              <a16:creationId xmlns:a16="http://schemas.microsoft.com/office/drawing/2014/main" id="{F0CB1ACC-957F-6841-3806-E79013F91F4A}"/>
            </a:ext>
          </a:extLst>
        </xdr:cNvPr>
        <xdr:cNvPicPr>
          <a:picLocks noChangeAspect="1"/>
        </xdr:cNvPicPr>
      </xdr:nvPicPr>
      <xdr:blipFill>
        <a:blip xmlns:r="http://schemas.openxmlformats.org/officeDocument/2006/relationships" r:embed="rId2"/>
        <a:stretch>
          <a:fillRect/>
        </a:stretch>
      </xdr:blipFill>
      <xdr:spPr>
        <a:xfrm>
          <a:off x="1" y="9715500"/>
          <a:ext cx="9199742" cy="86689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88F8-DF48-4B8F-8AE2-D320F83A9385}">
  <dimension ref="A1:H90"/>
  <sheetViews>
    <sheetView zoomScaleNormal="100" workbookViewId="0">
      <selection activeCell="H22" sqref="H22"/>
    </sheetView>
  </sheetViews>
  <sheetFormatPr defaultRowHeight="15" x14ac:dyDescent="0.25"/>
  <cols>
    <col min="5" max="5" width="30.5703125" customWidth="1"/>
    <col min="6" max="6" width="20.7109375" customWidth="1"/>
  </cols>
  <sheetData>
    <row r="1" spans="1:8" x14ac:dyDescent="0.25">
      <c r="A1" s="808" t="s">
        <v>227</v>
      </c>
      <c r="B1" s="809"/>
      <c r="C1" s="809"/>
      <c r="D1" s="809"/>
      <c r="E1" s="809"/>
      <c r="F1" s="810"/>
    </row>
    <row r="2" spans="1:8" ht="28.5" customHeight="1" thickBot="1" x14ac:dyDescent="0.3">
      <c r="A2" s="811"/>
      <c r="B2" s="812"/>
      <c r="C2" s="812"/>
      <c r="D2" s="812"/>
      <c r="E2" s="812"/>
      <c r="F2" s="813"/>
    </row>
    <row r="3" spans="1:8" x14ac:dyDescent="0.25">
      <c r="A3" s="388" t="s">
        <v>223</v>
      </c>
      <c r="F3" s="391" t="s">
        <v>224</v>
      </c>
    </row>
    <row r="4" spans="1:8" x14ac:dyDescent="0.25">
      <c r="A4" s="389" t="s">
        <v>230</v>
      </c>
      <c r="E4" s="718"/>
      <c r="F4" s="716" t="s">
        <v>378</v>
      </c>
    </row>
    <row r="5" spans="1:8" x14ac:dyDescent="0.25">
      <c r="A5" s="389"/>
      <c r="F5" s="716" t="s">
        <v>393</v>
      </c>
    </row>
    <row r="6" spans="1:8" x14ac:dyDescent="0.25">
      <c r="A6" s="388" t="s">
        <v>225</v>
      </c>
      <c r="F6" s="391" t="s">
        <v>226</v>
      </c>
    </row>
    <row r="7" spans="1:8" x14ac:dyDescent="0.25">
      <c r="A7" s="389" t="s">
        <v>231</v>
      </c>
      <c r="F7" s="717" t="s">
        <v>394</v>
      </c>
    </row>
    <row r="8" spans="1:8" x14ac:dyDescent="0.25">
      <c r="A8" s="389"/>
      <c r="F8" s="390"/>
    </row>
    <row r="9" spans="1:8" ht="15.75" thickBot="1" x14ac:dyDescent="0.3">
      <c r="A9" s="388" t="s">
        <v>228</v>
      </c>
      <c r="F9" s="390"/>
    </row>
    <row r="10" spans="1:8" x14ac:dyDescent="0.25">
      <c r="A10" s="814" t="s">
        <v>229</v>
      </c>
      <c r="B10" s="815"/>
      <c r="C10" s="815"/>
      <c r="D10" s="815"/>
      <c r="E10" s="815"/>
      <c r="F10" s="816"/>
      <c r="H10" s="718"/>
    </row>
    <row r="11" spans="1:8" x14ac:dyDescent="0.25">
      <c r="A11" s="817"/>
      <c r="B11" s="818"/>
      <c r="C11" s="818"/>
      <c r="D11" s="818"/>
      <c r="E11" s="818"/>
      <c r="F11" s="819"/>
    </row>
    <row r="12" spans="1:8" x14ac:dyDescent="0.25">
      <c r="A12" s="817"/>
      <c r="B12" s="818"/>
      <c r="C12" s="818"/>
      <c r="D12" s="818"/>
      <c r="E12" s="818"/>
      <c r="F12" s="819"/>
    </row>
    <row r="13" spans="1:8" x14ac:dyDescent="0.25">
      <c r="A13" s="817"/>
      <c r="B13" s="818"/>
      <c r="C13" s="818"/>
      <c r="D13" s="818"/>
      <c r="E13" s="818"/>
      <c r="F13" s="819"/>
    </row>
    <row r="14" spans="1:8" x14ac:dyDescent="0.25">
      <c r="A14" s="817"/>
      <c r="B14" s="818"/>
      <c r="C14" s="818"/>
      <c r="D14" s="818"/>
      <c r="E14" s="818"/>
      <c r="F14" s="819"/>
    </row>
    <row r="15" spans="1:8" x14ac:dyDescent="0.25">
      <c r="A15" s="817"/>
      <c r="B15" s="818"/>
      <c r="C15" s="818"/>
      <c r="D15" s="818"/>
      <c r="E15" s="818"/>
      <c r="F15" s="819"/>
      <c r="H15" s="718"/>
    </row>
    <row r="16" spans="1:8" x14ac:dyDescent="0.25">
      <c r="A16" s="817"/>
      <c r="B16" s="818"/>
      <c r="C16" s="818"/>
      <c r="D16" s="818"/>
      <c r="E16" s="818"/>
      <c r="F16" s="819"/>
    </row>
    <row r="17" spans="1:6" x14ac:dyDescent="0.25">
      <c r="A17" s="817"/>
      <c r="B17" s="818"/>
      <c r="C17" s="818"/>
      <c r="D17" s="818"/>
      <c r="E17" s="818"/>
      <c r="F17" s="819"/>
    </row>
    <row r="18" spans="1:6" x14ac:dyDescent="0.25">
      <c r="A18" s="817"/>
      <c r="B18" s="818"/>
      <c r="C18" s="818"/>
      <c r="D18" s="818"/>
      <c r="E18" s="818"/>
      <c r="F18" s="819"/>
    </row>
    <row r="19" spans="1:6" x14ac:dyDescent="0.25">
      <c r="A19" s="817"/>
      <c r="B19" s="818"/>
      <c r="C19" s="818"/>
      <c r="D19" s="818"/>
      <c r="E19" s="818"/>
      <c r="F19" s="819"/>
    </row>
    <row r="20" spans="1:6" x14ac:dyDescent="0.25">
      <c r="A20" s="817"/>
      <c r="B20" s="818"/>
      <c r="C20" s="818"/>
      <c r="D20" s="818"/>
      <c r="E20" s="818"/>
      <c r="F20" s="819"/>
    </row>
    <row r="21" spans="1:6" x14ac:dyDescent="0.25">
      <c r="A21" s="817"/>
      <c r="B21" s="818"/>
      <c r="C21" s="818"/>
      <c r="D21" s="818"/>
      <c r="E21" s="818"/>
      <c r="F21" s="819"/>
    </row>
    <row r="22" spans="1:6" x14ac:dyDescent="0.25">
      <c r="A22" s="817"/>
      <c r="B22" s="818"/>
      <c r="C22" s="818"/>
      <c r="D22" s="818"/>
      <c r="E22" s="818"/>
      <c r="F22" s="819"/>
    </row>
    <row r="23" spans="1:6" x14ac:dyDescent="0.25">
      <c r="A23" s="817"/>
      <c r="B23" s="818"/>
      <c r="C23" s="818"/>
      <c r="D23" s="818"/>
      <c r="E23" s="818"/>
      <c r="F23" s="819"/>
    </row>
    <row r="24" spans="1:6" x14ac:dyDescent="0.25">
      <c r="A24" s="817"/>
      <c r="B24" s="818"/>
      <c r="C24" s="818"/>
      <c r="D24" s="818"/>
      <c r="E24" s="818"/>
      <c r="F24" s="819"/>
    </row>
    <row r="25" spans="1:6" x14ac:dyDescent="0.25">
      <c r="A25" s="817"/>
      <c r="B25" s="818"/>
      <c r="C25" s="818"/>
      <c r="D25" s="818"/>
      <c r="E25" s="818"/>
      <c r="F25" s="819"/>
    </row>
    <row r="26" spans="1:6" x14ac:dyDescent="0.25">
      <c r="A26" s="817"/>
      <c r="B26" s="818"/>
      <c r="C26" s="818"/>
      <c r="D26" s="818"/>
      <c r="E26" s="818"/>
      <c r="F26" s="819"/>
    </row>
    <row r="27" spans="1:6" x14ac:dyDescent="0.25">
      <c r="A27" s="817"/>
      <c r="B27" s="818"/>
      <c r="C27" s="818"/>
      <c r="D27" s="818"/>
      <c r="E27" s="818"/>
      <c r="F27" s="819"/>
    </row>
    <row r="28" spans="1:6" ht="252.75" customHeight="1" thickBot="1" x14ac:dyDescent="0.3">
      <c r="A28" s="820"/>
      <c r="B28" s="821"/>
      <c r="C28" s="821"/>
      <c r="D28" s="821"/>
      <c r="E28" s="821"/>
      <c r="F28" s="822"/>
    </row>
    <row r="29" spans="1:6" x14ac:dyDescent="0.25">
      <c r="A29" s="478"/>
      <c r="B29" s="479"/>
      <c r="C29" s="479"/>
      <c r="D29" s="479"/>
      <c r="E29" s="479"/>
      <c r="F29" s="480"/>
    </row>
    <row r="30" spans="1:6" x14ac:dyDescent="0.25">
      <c r="A30" s="388" t="s">
        <v>238</v>
      </c>
      <c r="F30" s="390"/>
    </row>
    <row r="31" spans="1:6" x14ac:dyDescent="0.25">
      <c r="A31" s="389"/>
      <c r="F31" s="390"/>
    </row>
    <row r="32" spans="1:6" x14ac:dyDescent="0.25">
      <c r="A32" s="389" t="s">
        <v>251</v>
      </c>
      <c r="F32" s="390"/>
    </row>
    <row r="33" spans="1:6" x14ac:dyDescent="0.25">
      <c r="A33" s="389" t="s">
        <v>252</v>
      </c>
      <c r="F33" s="390"/>
    </row>
    <row r="34" spans="1:6" x14ac:dyDescent="0.25">
      <c r="A34" s="389"/>
      <c r="F34" s="390"/>
    </row>
    <row r="35" spans="1:6" x14ac:dyDescent="0.25">
      <c r="A35" s="481" t="s">
        <v>259</v>
      </c>
      <c r="F35" s="390"/>
    </row>
    <row r="36" spans="1:6" x14ac:dyDescent="0.25">
      <c r="A36" s="389" t="s">
        <v>261</v>
      </c>
      <c r="F36" s="390"/>
    </row>
    <row r="37" spans="1:6" x14ac:dyDescent="0.25">
      <c r="A37" s="389" t="s">
        <v>260</v>
      </c>
      <c r="F37" s="390"/>
    </row>
    <row r="38" spans="1:6" x14ac:dyDescent="0.25">
      <c r="A38" s="389"/>
      <c r="F38" s="390"/>
    </row>
    <row r="39" spans="1:6" x14ac:dyDescent="0.25">
      <c r="A39" s="389"/>
      <c r="F39" s="390"/>
    </row>
    <row r="40" spans="1:6" ht="15.75" thickBot="1" x14ac:dyDescent="0.3">
      <c r="A40" s="823" t="s">
        <v>17</v>
      </c>
      <c r="B40" s="824"/>
      <c r="C40" s="824"/>
      <c r="D40" s="824"/>
      <c r="E40" s="824"/>
      <c r="F40" s="825"/>
    </row>
    <row r="41" spans="1:6" ht="15.75" thickTop="1" x14ac:dyDescent="0.25">
      <c r="A41" s="482"/>
      <c r="B41" s="483"/>
      <c r="C41" s="483"/>
      <c r="D41" s="483"/>
      <c r="E41" s="483"/>
      <c r="F41" s="484"/>
    </row>
    <row r="42" spans="1:6" x14ac:dyDescent="0.25">
      <c r="A42" s="485" t="s">
        <v>239</v>
      </c>
      <c r="B42" s="483"/>
      <c r="C42" s="483"/>
      <c r="D42" s="483"/>
      <c r="E42" s="486" t="s">
        <v>247</v>
      </c>
      <c r="F42" s="484"/>
    </row>
    <row r="43" spans="1:6" x14ac:dyDescent="0.25">
      <c r="A43" s="482"/>
      <c r="B43" s="483" t="s">
        <v>240</v>
      </c>
      <c r="C43" s="483"/>
      <c r="D43" s="483"/>
      <c r="E43" s="483" t="s">
        <v>244</v>
      </c>
      <c r="F43" s="484"/>
    </row>
    <row r="44" spans="1:6" x14ac:dyDescent="0.25">
      <c r="A44" s="482"/>
      <c r="B44" s="483" t="s">
        <v>241</v>
      </c>
      <c r="C44" s="483"/>
      <c r="D44" s="483"/>
      <c r="E44" s="483" t="s">
        <v>245</v>
      </c>
      <c r="F44" s="484"/>
    </row>
    <row r="45" spans="1:6" ht="15.75" thickBot="1" x14ac:dyDescent="0.3">
      <c r="A45" s="482"/>
      <c r="B45" s="437" t="s">
        <v>242</v>
      </c>
      <c r="C45" s="437"/>
      <c r="D45" s="483"/>
      <c r="E45" s="437" t="s">
        <v>246</v>
      </c>
      <c r="F45" s="484"/>
    </row>
    <row r="46" spans="1:6" ht="15.75" thickTop="1" x14ac:dyDescent="0.25">
      <c r="A46" s="482"/>
      <c r="B46" s="483" t="s">
        <v>243</v>
      </c>
      <c r="C46" s="483"/>
      <c r="D46" s="483"/>
      <c r="E46" s="483" t="s">
        <v>243</v>
      </c>
      <c r="F46" s="484"/>
    </row>
    <row r="47" spans="1:6" x14ac:dyDescent="0.25">
      <c r="A47" s="482"/>
      <c r="B47" s="483"/>
      <c r="C47" s="483"/>
      <c r="D47" s="483"/>
      <c r="E47" s="483"/>
      <c r="F47" s="484"/>
    </row>
    <row r="48" spans="1:6" x14ac:dyDescent="0.25">
      <c r="A48" s="482"/>
      <c r="B48" s="483" t="s">
        <v>253</v>
      </c>
      <c r="C48" s="483"/>
      <c r="D48" s="483"/>
      <c r="E48" s="483"/>
      <c r="F48" s="484"/>
    </row>
    <row r="49" spans="1:6" x14ac:dyDescent="0.25">
      <c r="A49" s="389"/>
      <c r="F49" s="390"/>
    </row>
    <row r="50" spans="1:6" ht="15.75" thickBot="1" x14ac:dyDescent="0.3">
      <c r="A50" s="826" t="s">
        <v>105</v>
      </c>
      <c r="B50" s="827"/>
      <c r="C50" s="827"/>
      <c r="D50" s="827"/>
      <c r="E50" s="827"/>
      <c r="F50" s="828"/>
    </row>
    <row r="51" spans="1:6" ht="15.75" thickTop="1" x14ac:dyDescent="0.25">
      <c r="A51" s="487"/>
      <c r="B51" s="488"/>
      <c r="C51" s="488"/>
      <c r="D51" s="488"/>
      <c r="E51" s="488"/>
      <c r="F51" s="489"/>
    </row>
    <row r="52" spans="1:6" x14ac:dyDescent="0.25">
      <c r="A52" s="490" t="s">
        <v>239</v>
      </c>
      <c r="B52" s="488"/>
      <c r="C52" s="488"/>
      <c r="D52" s="488"/>
      <c r="E52" s="491" t="s">
        <v>247</v>
      </c>
      <c r="F52" s="489"/>
    </row>
    <row r="53" spans="1:6" x14ac:dyDescent="0.25">
      <c r="A53" s="487"/>
      <c r="B53" s="488" t="s">
        <v>248</v>
      </c>
      <c r="C53" s="488"/>
      <c r="D53" s="488"/>
      <c r="E53" s="488" t="s">
        <v>249</v>
      </c>
      <c r="F53" s="489"/>
    </row>
    <row r="54" spans="1:6" x14ac:dyDescent="0.25">
      <c r="A54" s="487"/>
      <c r="B54" s="488" t="s">
        <v>241</v>
      </c>
      <c r="C54" s="488"/>
      <c r="D54" s="488"/>
      <c r="E54" s="488" t="s">
        <v>245</v>
      </c>
      <c r="F54" s="489"/>
    </row>
    <row r="55" spans="1:6" ht="15.75" thickBot="1" x14ac:dyDescent="0.3">
      <c r="A55" s="487"/>
      <c r="B55" s="438" t="s">
        <v>246</v>
      </c>
      <c r="C55" s="438"/>
      <c r="D55" s="488"/>
      <c r="E55" s="438" t="s">
        <v>242</v>
      </c>
      <c r="F55" s="489"/>
    </row>
    <row r="56" spans="1:6" ht="15.75" thickTop="1" x14ac:dyDescent="0.25">
      <c r="A56" s="487"/>
      <c r="B56" s="488" t="s">
        <v>250</v>
      </c>
      <c r="C56" s="488"/>
      <c r="D56" s="488"/>
      <c r="E56" s="488" t="s">
        <v>250</v>
      </c>
      <c r="F56" s="489"/>
    </row>
    <row r="57" spans="1:6" x14ac:dyDescent="0.25">
      <c r="A57" s="487"/>
      <c r="B57" s="488"/>
      <c r="C57" s="488"/>
      <c r="D57" s="488"/>
      <c r="E57" s="488"/>
      <c r="F57" s="489"/>
    </row>
    <row r="58" spans="1:6" x14ac:dyDescent="0.25">
      <c r="A58" s="487"/>
      <c r="B58" s="488" t="s">
        <v>254</v>
      </c>
      <c r="C58" s="488"/>
      <c r="D58" s="488"/>
      <c r="E58" s="488"/>
      <c r="F58" s="489"/>
    </row>
    <row r="59" spans="1:6" x14ac:dyDescent="0.25">
      <c r="A59" s="389"/>
      <c r="F59" s="390"/>
    </row>
    <row r="60" spans="1:6" x14ac:dyDescent="0.25">
      <c r="A60" s="389"/>
      <c r="F60" s="390"/>
    </row>
    <row r="61" spans="1:6" x14ac:dyDescent="0.25">
      <c r="A61" s="389"/>
      <c r="F61" s="390"/>
    </row>
    <row r="62" spans="1:6" ht="15.75" thickBot="1" x14ac:dyDescent="0.3">
      <c r="A62" s="492"/>
      <c r="B62" s="493"/>
      <c r="C62" s="493"/>
      <c r="D62" s="493"/>
      <c r="E62" s="493"/>
      <c r="F62" s="494"/>
    </row>
    <row r="63" spans="1:6" x14ac:dyDescent="0.25">
      <c r="A63" s="495" t="s">
        <v>16</v>
      </c>
      <c r="B63" s="479"/>
      <c r="C63" s="479"/>
      <c r="D63" s="479"/>
      <c r="E63" s="479"/>
      <c r="F63" s="480"/>
    </row>
    <row r="64" spans="1:6" x14ac:dyDescent="0.25">
      <c r="A64" s="496" t="s">
        <v>0</v>
      </c>
      <c r="F64" s="390"/>
    </row>
    <row r="65" spans="1:6" x14ac:dyDescent="0.25">
      <c r="A65" s="496" t="s">
        <v>1</v>
      </c>
      <c r="F65" s="390"/>
    </row>
    <row r="66" spans="1:6" x14ac:dyDescent="0.25">
      <c r="A66" s="496" t="s">
        <v>2</v>
      </c>
      <c r="F66" s="390"/>
    </row>
    <row r="67" spans="1:6" x14ac:dyDescent="0.25">
      <c r="A67" s="496" t="s">
        <v>3</v>
      </c>
      <c r="F67" s="390"/>
    </row>
    <row r="68" spans="1:6" x14ac:dyDescent="0.25">
      <c r="A68" s="496" t="s">
        <v>4</v>
      </c>
      <c r="F68" s="390"/>
    </row>
    <row r="69" spans="1:6" x14ac:dyDescent="0.25">
      <c r="A69" s="496" t="s">
        <v>5</v>
      </c>
      <c r="F69" s="390"/>
    </row>
    <row r="70" spans="1:6" x14ac:dyDescent="0.25">
      <c r="A70" s="496" t="s">
        <v>6</v>
      </c>
      <c r="F70" s="390"/>
    </row>
    <row r="71" spans="1:6" x14ac:dyDescent="0.25">
      <c r="A71" s="496" t="s">
        <v>7</v>
      </c>
      <c r="F71" s="390"/>
    </row>
    <row r="72" spans="1:6" x14ac:dyDescent="0.25">
      <c r="A72" s="496" t="s">
        <v>8</v>
      </c>
      <c r="F72" s="390"/>
    </row>
    <row r="73" spans="1:6" x14ac:dyDescent="0.25">
      <c r="A73" s="496" t="s">
        <v>9</v>
      </c>
      <c r="F73" s="390"/>
    </row>
    <row r="74" spans="1:6" x14ac:dyDescent="0.25">
      <c r="A74" s="496" t="s">
        <v>10</v>
      </c>
      <c r="F74" s="390"/>
    </row>
    <row r="75" spans="1:6" x14ac:dyDescent="0.25">
      <c r="A75" s="496" t="s">
        <v>11</v>
      </c>
      <c r="F75" s="390"/>
    </row>
    <row r="76" spans="1:6" x14ac:dyDescent="0.25">
      <c r="A76" s="496" t="s">
        <v>12</v>
      </c>
      <c r="F76" s="390"/>
    </row>
    <row r="77" spans="1:6" x14ac:dyDescent="0.25">
      <c r="A77" s="496" t="s">
        <v>13</v>
      </c>
      <c r="F77" s="390"/>
    </row>
    <row r="78" spans="1:6" x14ac:dyDescent="0.25">
      <c r="A78" s="496" t="s">
        <v>14</v>
      </c>
      <c r="F78" s="390"/>
    </row>
    <row r="79" spans="1:6" x14ac:dyDescent="0.25">
      <c r="A79" s="496" t="s">
        <v>15</v>
      </c>
      <c r="F79" s="390"/>
    </row>
    <row r="80" spans="1:6" x14ac:dyDescent="0.25">
      <c r="A80" s="389"/>
      <c r="F80" s="390"/>
    </row>
    <row r="81" spans="1:6" x14ac:dyDescent="0.25">
      <c r="A81" s="389"/>
      <c r="F81" s="390"/>
    </row>
    <row r="82" spans="1:6" x14ac:dyDescent="0.25">
      <c r="A82" s="389"/>
      <c r="F82" s="390"/>
    </row>
    <row r="83" spans="1:6" x14ac:dyDescent="0.25">
      <c r="A83" s="389"/>
      <c r="F83" s="390"/>
    </row>
    <row r="84" spans="1:6" x14ac:dyDescent="0.25">
      <c r="A84" s="389"/>
      <c r="F84" s="390"/>
    </row>
    <row r="85" spans="1:6" x14ac:dyDescent="0.25">
      <c r="A85" s="389"/>
      <c r="F85" s="390"/>
    </row>
    <row r="86" spans="1:6" x14ac:dyDescent="0.25">
      <c r="A86" s="389"/>
      <c r="F86" s="390"/>
    </row>
    <row r="87" spans="1:6" x14ac:dyDescent="0.25">
      <c r="A87" s="389"/>
      <c r="F87" s="390"/>
    </row>
    <row r="88" spans="1:6" x14ac:dyDescent="0.25">
      <c r="A88" s="389"/>
      <c r="F88" s="390"/>
    </row>
    <row r="89" spans="1:6" x14ac:dyDescent="0.25">
      <c r="A89" s="389"/>
      <c r="F89" s="390"/>
    </row>
    <row r="90" spans="1:6" ht="15.75" thickBot="1" x14ac:dyDescent="0.3">
      <c r="A90" s="492"/>
      <c r="B90" s="493"/>
      <c r="C90" s="493"/>
      <c r="D90" s="493"/>
      <c r="E90" s="493"/>
      <c r="F90" s="494"/>
    </row>
  </sheetData>
  <mergeCells count="4">
    <mergeCell ref="A1:F2"/>
    <mergeCell ref="A10:F28"/>
    <mergeCell ref="A40:F40"/>
    <mergeCell ref="A50:F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818CF-278D-4B34-A0B3-FE7E4DBCC97F}">
  <dimension ref="B1:BK425"/>
  <sheetViews>
    <sheetView tabSelected="1" workbookViewId="0">
      <pane ySplit="39" topLeftCell="A111" activePane="bottomLeft" state="frozen"/>
      <selection pane="bottomLeft" activeCell="T26" sqref="T26"/>
    </sheetView>
  </sheetViews>
  <sheetFormatPr defaultRowHeight="15" x14ac:dyDescent="0.25"/>
  <cols>
    <col min="1" max="1" width="6.5703125" customWidth="1"/>
    <col min="2" max="2" width="5.140625" customWidth="1"/>
    <col min="3" max="3" width="9.7109375" customWidth="1"/>
    <col min="4" max="4" width="70.85546875" style="503" customWidth="1"/>
    <col min="5" max="5" width="8.42578125" customWidth="1"/>
    <col min="6" max="6" width="12.7109375" customWidth="1"/>
    <col min="7" max="7" width="7.140625" customWidth="1"/>
    <col min="8" max="8" width="9.7109375" customWidth="1"/>
    <col min="9" max="9" width="6" customWidth="1"/>
    <col min="10" max="10" width="5.7109375" customWidth="1"/>
    <col min="11" max="11" width="6.140625" customWidth="1"/>
    <col min="12" max="13" width="6.5703125" customWidth="1"/>
    <col min="14" max="52" width="5.28515625" customWidth="1"/>
  </cols>
  <sheetData>
    <row r="1" spans="3:52" ht="15.75" thickBot="1" x14ac:dyDescent="0.3">
      <c r="C1" t="s">
        <v>272</v>
      </c>
      <c r="E1" s="775" t="s">
        <v>262</v>
      </c>
      <c r="F1" s="777"/>
      <c r="G1" s="775" t="s">
        <v>269</v>
      </c>
      <c r="H1" s="777"/>
      <c r="I1" s="764" t="s">
        <v>98</v>
      </c>
      <c r="J1" s="765"/>
      <c r="K1" s="765"/>
      <c r="L1" s="766"/>
      <c r="M1" s="764" t="s">
        <v>106</v>
      </c>
      <c r="N1" s="765"/>
      <c r="O1" s="765"/>
      <c r="P1" s="766"/>
      <c r="Q1" s="764" t="s">
        <v>19</v>
      </c>
      <c r="R1" s="765"/>
      <c r="S1" s="765"/>
      <c r="T1" s="766"/>
      <c r="U1" s="764" t="s">
        <v>357</v>
      </c>
      <c r="V1" s="765"/>
      <c r="W1" s="765"/>
      <c r="X1" s="766"/>
      <c r="Y1" s="764" t="s">
        <v>358</v>
      </c>
      <c r="Z1" s="765"/>
      <c r="AA1" s="765"/>
      <c r="AB1" s="766"/>
      <c r="AC1" s="764" t="s">
        <v>20</v>
      </c>
      <c r="AD1" s="765"/>
      <c r="AE1" s="765"/>
      <c r="AF1" s="766"/>
      <c r="AG1" s="764" t="s">
        <v>267</v>
      </c>
      <c r="AH1" s="765"/>
      <c r="AI1" s="765"/>
      <c r="AJ1" s="766"/>
      <c r="AK1" s="764" t="s">
        <v>265</v>
      </c>
      <c r="AL1" s="765"/>
      <c r="AM1" s="765"/>
      <c r="AN1" s="766"/>
      <c r="AO1" s="764" t="s">
        <v>266</v>
      </c>
      <c r="AP1" s="765"/>
      <c r="AQ1" s="765"/>
      <c r="AR1" s="766"/>
      <c r="AS1" s="764" t="s">
        <v>23</v>
      </c>
      <c r="AT1" s="765"/>
      <c r="AU1" s="765"/>
      <c r="AV1" s="766"/>
      <c r="AW1" s="764" t="s">
        <v>355</v>
      </c>
      <c r="AX1" s="765"/>
      <c r="AY1" s="765"/>
      <c r="AZ1" s="766"/>
    </row>
    <row r="2" spans="3:52" ht="15.75" thickBot="1" x14ac:dyDescent="0.3">
      <c r="E2" s="381"/>
      <c r="F2" s="382"/>
      <c r="G2" s="469"/>
      <c r="H2" s="469"/>
      <c r="I2" s="760" t="s">
        <v>110</v>
      </c>
      <c r="J2" s="761"/>
      <c r="K2" s="761"/>
      <c r="L2" s="762"/>
      <c r="M2" s="772" t="s">
        <v>111</v>
      </c>
      <c r="N2" s="773"/>
      <c r="O2" s="773"/>
      <c r="P2" s="774"/>
      <c r="Q2" s="760" t="s">
        <v>268</v>
      </c>
      <c r="R2" s="761"/>
      <c r="S2" s="761"/>
      <c r="T2" s="762"/>
      <c r="U2" s="760" t="s">
        <v>113</v>
      </c>
      <c r="V2" s="761"/>
      <c r="W2" s="761"/>
      <c r="X2" s="762"/>
      <c r="Y2" s="760" t="s">
        <v>114</v>
      </c>
      <c r="Z2" s="761"/>
      <c r="AA2" s="761"/>
      <c r="AB2" s="762"/>
      <c r="AC2" s="760" t="s">
        <v>115</v>
      </c>
      <c r="AD2" s="761"/>
      <c r="AE2" s="761"/>
      <c r="AF2" s="762"/>
      <c r="AG2" s="760" t="s">
        <v>116</v>
      </c>
      <c r="AH2" s="761"/>
      <c r="AI2" s="761"/>
      <c r="AJ2" s="762"/>
      <c r="AK2" s="760" t="s">
        <v>117</v>
      </c>
      <c r="AL2" s="761"/>
      <c r="AM2" s="761"/>
      <c r="AN2" s="762"/>
      <c r="AO2" s="760" t="s">
        <v>118</v>
      </c>
      <c r="AP2" s="761"/>
      <c r="AQ2" s="761"/>
      <c r="AR2" s="762"/>
      <c r="AS2" s="769" t="s">
        <v>27</v>
      </c>
      <c r="AT2" s="770"/>
      <c r="AU2" s="770"/>
      <c r="AV2" s="771"/>
      <c r="AW2" s="769" t="s">
        <v>353</v>
      </c>
      <c r="AX2" s="770"/>
      <c r="AY2" s="770"/>
      <c r="AZ2" s="771"/>
    </row>
    <row r="3" spans="3:52" ht="15.75" thickBot="1" x14ac:dyDescent="0.3">
      <c r="E3" s="781" t="s">
        <v>218</v>
      </c>
      <c r="F3" s="782"/>
      <c r="G3" s="775" t="s">
        <v>174</v>
      </c>
      <c r="H3" s="776"/>
      <c r="I3" s="767" t="s">
        <v>218</v>
      </c>
      <c r="J3" s="768"/>
      <c r="K3" s="767" t="s">
        <v>174</v>
      </c>
      <c r="L3" s="768"/>
      <c r="M3" s="767" t="s">
        <v>218</v>
      </c>
      <c r="N3" s="768"/>
      <c r="O3" s="767" t="s">
        <v>174</v>
      </c>
      <c r="P3" s="768"/>
      <c r="Q3" s="767" t="s">
        <v>218</v>
      </c>
      <c r="R3" s="768"/>
      <c r="S3" s="767" t="s">
        <v>174</v>
      </c>
      <c r="T3" s="768"/>
      <c r="U3" s="767" t="s">
        <v>218</v>
      </c>
      <c r="V3" s="768"/>
      <c r="W3" s="767" t="s">
        <v>174</v>
      </c>
      <c r="X3" s="768"/>
      <c r="Y3" s="767" t="s">
        <v>218</v>
      </c>
      <c r="Z3" s="768"/>
      <c r="AA3" s="767" t="s">
        <v>174</v>
      </c>
      <c r="AB3" s="768"/>
      <c r="AC3" s="767" t="s">
        <v>218</v>
      </c>
      <c r="AD3" s="768"/>
      <c r="AE3" s="767" t="s">
        <v>174</v>
      </c>
      <c r="AF3" s="768"/>
      <c r="AG3" s="767" t="s">
        <v>218</v>
      </c>
      <c r="AH3" s="768"/>
      <c r="AI3" s="767" t="s">
        <v>174</v>
      </c>
      <c r="AJ3" s="768"/>
      <c r="AK3" s="767" t="s">
        <v>218</v>
      </c>
      <c r="AL3" s="768"/>
      <c r="AM3" s="767" t="s">
        <v>174</v>
      </c>
      <c r="AN3" s="768"/>
      <c r="AO3" s="767" t="s">
        <v>218</v>
      </c>
      <c r="AP3" s="768"/>
      <c r="AQ3" s="767" t="s">
        <v>174</v>
      </c>
      <c r="AR3" s="768"/>
      <c r="AS3" s="767" t="s">
        <v>218</v>
      </c>
      <c r="AT3" s="768"/>
      <c r="AU3" s="767" t="s">
        <v>174</v>
      </c>
      <c r="AV3" s="768"/>
      <c r="AW3" s="767" t="s">
        <v>218</v>
      </c>
      <c r="AX3" s="768"/>
      <c r="AY3" s="767" t="s">
        <v>174</v>
      </c>
      <c r="AZ3" s="768"/>
    </row>
    <row r="4" spans="3:52" ht="15.75" thickBot="1" x14ac:dyDescent="0.3">
      <c r="E4" s="160" t="s">
        <v>263</v>
      </c>
      <c r="F4" s="161" t="s">
        <v>264</v>
      </c>
      <c r="G4" s="160" t="s">
        <v>263</v>
      </c>
      <c r="H4" s="161" t="s">
        <v>264</v>
      </c>
      <c r="I4" s="141" t="s">
        <v>175</v>
      </c>
      <c r="J4" s="467" t="s">
        <v>176</v>
      </c>
      <c r="K4" s="467" t="s">
        <v>175</v>
      </c>
      <c r="L4" s="468" t="s">
        <v>176</v>
      </c>
      <c r="M4" s="141" t="s">
        <v>175</v>
      </c>
      <c r="N4" s="467" t="s">
        <v>176</v>
      </c>
      <c r="O4" s="467" t="s">
        <v>175</v>
      </c>
      <c r="P4" s="468" t="s">
        <v>176</v>
      </c>
      <c r="Q4" s="141" t="s">
        <v>175</v>
      </c>
      <c r="R4" s="467" t="s">
        <v>176</v>
      </c>
      <c r="S4" s="467" t="s">
        <v>175</v>
      </c>
      <c r="T4" s="468" t="s">
        <v>176</v>
      </c>
      <c r="U4" s="141" t="s">
        <v>175</v>
      </c>
      <c r="V4" s="467" t="s">
        <v>176</v>
      </c>
      <c r="W4" s="467" t="s">
        <v>175</v>
      </c>
      <c r="X4" s="468" t="s">
        <v>176</v>
      </c>
      <c r="Y4" s="141" t="s">
        <v>175</v>
      </c>
      <c r="Z4" s="467" t="s">
        <v>176</v>
      </c>
      <c r="AA4" s="467" t="s">
        <v>175</v>
      </c>
      <c r="AB4" s="468" t="s">
        <v>176</v>
      </c>
      <c r="AC4" s="141" t="s">
        <v>175</v>
      </c>
      <c r="AD4" s="467" t="s">
        <v>176</v>
      </c>
      <c r="AE4" s="467" t="s">
        <v>175</v>
      </c>
      <c r="AF4" s="468" t="s">
        <v>176</v>
      </c>
      <c r="AG4" s="141" t="s">
        <v>175</v>
      </c>
      <c r="AH4" s="467" t="s">
        <v>176</v>
      </c>
      <c r="AI4" s="467" t="s">
        <v>175</v>
      </c>
      <c r="AJ4" s="468" t="s">
        <v>176</v>
      </c>
      <c r="AK4" s="141" t="s">
        <v>175</v>
      </c>
      <c r="AL4" s="467" t="s">
        <v>176</v>
      </c>
      <c r="AM4" s="467" t="s">
        <v>175</v>
      </c>
      <c r="AN4" s="468" t="s">
        <v>176</v>
      </c>
      <c r="AO4" s="141" t="s">
        <v>175</v>
      </c>
      <c r="AP4" s="467" t="s">
        <v>176</v>
      </c>
      <c r="AQ4" s="467" t="s">
        <v>175</v>
      </c>
      <c r="AR4" s="468" t="s">
        <v>176</v>
      </c>
      <c r="AS4" s="141" t="s">
        <v>175</v>
      </c>
      <c r="AT4" s="467" t="s">
        <v>176</v>
      </c>
      <c r="AU4" s="467" t="s">
        <v>175</v>
      </c>
      <c r="AV4" s="468" t="s">
        <v>176</v>
      </c>
      <c r="AW4" s="141" t="s">
        <v>175</v>
      </c>
      <c r="AX4" s="467" t="s">
        <v>176</v>
      </c>
      <c r="AY4" s="467" t="s">
        <v>175</v>
      </c>
      <c r="AZ4" s="468" t="s">
        <v>176</v>
      </c>
    </row>
    <row r="5" spans="3:52" s="503" customFormat="1" ht="11.1" customHeight="1" x14ac:dyDescent="0.25">
      <c r="D5" s="504" t="s">
        <v>51</v>
      </c>
      <c r="E5" s="635">
        <v>1</v>
      </c>
      <c r="F5" s="635">
        <v>-1</v>
      </c>
      <c r="G5" s="636">
        <v>1</v>
      </c>
      <c r="H5" s="636">
        <v>-1</v>
      </c>
      <c r="I5" s="517"/>
      <c r="J5" s="636"/>
      <c r="K5" s="636"/>
      <c r="L5" s="518"/>
      <c r="M5" s="517"/>
      <c r="N5" s="636"/>
      <c r="O5" s="636"/>
      <c r="P5" s="518"/>
      <c r="Q5" s="517"/>
      <c r="R5" s="636"/>
      <c r="S5" s="636"/>
      <c r="T5" s="518"/>
      <c r="U5" s="517"/>
      <c r="V5" s="636"/>
      <c r="W5" s="636"/>
      <c r="X5" s="518"/>
      <c r="Y5" s="517"/>
      <c r="Z5" s="636"/>
      <c r="AA5" s="636"/>
      <c r="AB5" s="518"/>
      <c r="AC5" s="517"/>
      <c r="AD5" s="636"/>
      <c r="AE5" s="636">
        <v>0.3</v>
      </c>
      <c r="AF5" s="518"/>
      <c r="AG5" s="517"/>
      <c r="AH5" s="636"/>
      <c r="AI5" s="636">
        <v>0.25</v>
      </c>
      <c r="AJ5" s="518"/>
      <c r="AK5" s="517"/>
      <c r="AL5" s="636"/>
      <c r="AM5" s="636"/>
      <c r="AN5" s="518"/>
      <c r="AO5" s="517"/>
      <c r="AP5" s="636"/>
      <c r="AQ5" s="636"/>
      <c r="AR5" s="518"/>
      <c r="AS5" s="517"/>
      <c r="AT5" s="636"/>
      <c r="AU5" s="636"/>
      <c r="AV5" s="518"/>
      <c r="AW5" s="517"/>
      <c r="AX5" s="636"/>
      <c r="AY5" s="636"/>
      <c r="AZ5" s="518"/>
    </row>
    <row r="6" spans="3:52" s="503" customFormat="1" ht="11.1" customHeight="1" x14ac:dyDescent="0.25">
      <c r="D6" s="505" t="s">
        <v>56</v>
      </c>
      <c r="E6" s="506">
        <v>1</v>
      </c>
      <c r="F6" s="506">
        <v>-1</v>
      </c>
      <c r="G6" s="507">
        <v>1</v>
      </c>
      <c r="H6" s="508">
        <v>-1</v>
      </c>
      <c r="I6" s="521"/>
      <c r="J6" s="637"/>
      <c r="K6" s="637"/>
      <c r="L6" s="522"/>
      <c r="M6" s="521">
        <v>0.125</v>
      </c>
      <c r="N6" s="637">
        <v>-0.125</v>
      </c>
      <c r="O6" s="637">
        <v>0.125</v>
      </c>
      <c r="P6" s="522">
        <v>-0.125</v>
      </c>
      <c r="Q6" s="521">
        <v>0.125</v>
      </c>
      <c r="R6" s="637">
        <v>-0.1</v>
      </c>
      <c r="S6" s="637">
        <v>0.1</v>
      </c>
      <c r="T6" s="522">
        <v>-0.1</v>
      </c>
      <c r="U6" s="521"/>
      <c r="V6" s="637"/>
      <c r="W6" s="637"/>
      <c r="X6" s="522"/>
      <c r="Y6" s="521"/>
      <c r="Z6" s="637"/>
      <c r="AA6" s="637"/>
      <c r="AB6" s="522"/>
      <c r="AC6" s="521"/>
      <c r="AD6" s="637"/>
      <c r="AE6" s="637">
        <v>0.3</v>
      </c>
      <c r="AF6" s="522"/>
      <c r="AG6" s="521"/>
      <c r="AH6" s="637">
        <v>-0.75</v>
      </c>
      <c r="AI6" s="637">
        <v>0.5</v>
      </c>
      <c r="AJ6" s="522"/>
      <c r="AK6" s="521"/>
      <c r="AL6" s="637"/>
      <c r="AM6" s="637"/>
      <c r="AN6" s="522"/>
      <c r="AO6" s="521">
        <v>1.5</v>
      </c>
      <c r="AP6" s="637"/>
      <c r="AQ6" s="637"/>
      <c r="AR6" s="648">
        <v>-1.75</v>
      </c>
      <c r="AS6" s="521">
        <v>1</v>
      </c>
      <c r="AT6" s="637">
        <v>-1</v>
      </c>
      <c r="AU6" s="637">
        <v>0.25</v>
      </c>
      <c r="AV6" s="522">
        <v>-0.25</v>
      </c>
      <c r="AW6" s="521"/>
      <c r="AX6" s="637"/>
      <c r="AY6" s="637"/>
      <c r="AZ6" s="522"/>
    </row>
    <row r="7" spans="3:52" s="503" customFormat="1" ht="11.1" customHeight="1" x14ac:dyDescent="0.25">
      <c r="D7" s="509" t="s">
        <v>104</v>
      </c>
      <c r="E7" s="510">
        <v>0.125</v>
      </c>
      <c r="F7" s="510">
        <v>-0.125</v>
      </c>
      <c r="G7" s="511">
        <v>0.125</v>
      </c>
      <c r="H7" s="512">
        <v>-0.125</v>
      </c>
      <c r="I7" s="524"/>
      <c r="J7" s="638"/>
      <c r="K7" s="638"/>
      <c r="L7" s="525"/>
      <c r="M7" s="524"/>
      <c r="N7" s="638"/>
      <c r="O7" s="638">
        <v>0.1</v>
      </c>
      <c r="P7" s="525">
        <v>-0.1</v>
      </c>
      <c r="Q7" s="524"/>
      <c r="R7" s="638"/>
      <c r="S7" s="638"/>
      <c r="T7" s="525"/>
      <c r="U7" s="524"/>
      <c r="V7" s="638"/>
      <c r="W7" s="638"/>
      <c r="X7" s="525"/>
      <c r="Y7" s="524"/>
      <c r="Z7" s="638"/>
      <c r="AA7" s="638"/>
      <c r="AB7" s="525"/>
      <c r="AC7" s="524"/>
      <c r="AD7" s="638"/>
      <c r="AE7" s="638">
        <v>0</v>
      </c>
      <c r="AF7" s="525"/>
      <c r="AG7" s="524"/>
      <c r="AH7" s="638"/>
      <c r="AI7" s="638"/>
      <c r="AJ7" s="525"/>
      <c r="AK7" s="524"/>
      <c r="AL7" s="638"/>
      <c r="AM7" s="638"/>
      <c r="AN7" s="525"/>
      <c r="AO7" s="524"/>
      <c r="AP7" s="638"/>
      <c r="AQ7" s="638"/>
      <c r="AR7" s="525"/>
      <c r="AS7" s="524"/>
      <c r="AT7" s="638"/>
      <c r="AU7" s="638"/>
      <c r="AV7" s="525"/>
      <c r="AW7" s="524"/>
      <c r="AX7" s="638"/>
      <c r="AY7" s="638">
        <v>2</v>
      </c>
      <c r="AZ7" s="525">
        <v>-2</v>
      </c>
    </row>
    <row r="8" spans="3:52" s="503" customFormat="1" ht="11.1" customHeight="1" x14ac:dyDescent="0.25">
      <c r="D8" s="505" t="s">
        <v>100</v>
      </c>
      <c r="E8" s="506">
        <v>0.75</v>
      </c>
      <c r="F8" s="506">
        <v>-0.75</v>
      </c>
      <c r="G8" s="507">
        <v>0.5</v>
      </c>
      <c r="H8" s="508">
        <v>-0.5</v>
      </c>
      <c r="I8" s="521"/>
      <c r="J8" s="637"/>
      <c r="K8" s="637"/>
      <c r="L8" s="522"/>
      <c r="M8" s="521">
        <v>0.5</v>
      </c>
      <c r="N8" s="637">
        <v>-0.5</v>
      </c>
      <c r="O8" s="637">
        <v>0.1</v>
      </c>
      <c r="P8" s="522">
        <v>-0.1</v>
      </c>
      <c r="Q8" s="521">
        <v>0.125</v>
      </c>
      <c r="R8" s="637">
        <v>-0.1</v>
      </c>
      <c r="S8" s="637"/>
      <c r="T8" s="522"/>
      <c r="U8" s="521"/>
      <c r="V8" s="637"/>
      <c r="W8" s="637">
        <v>0.01</v>
      </c>
      <c r="X8" s="522"/>
      <c r="Y8" s="521"/>
      <c r="Z8" s="637"/>
      <c r="AA8" s="637">
        <v>0.1</v>
      </c>
      <c r="AB8" s="522"/>
      <c r="AC8" s="521"/>
      <c r="AD8" s="637"/>
      <c r="AE8" s="637">
        <v>1.75</v>
      </c>
      <c r="AF8" s="522"/>
      <c r="AG8" s="521"/>
      <c r="AH8" s="637"/>
      <c r="AI8" s="637"/>
      <c r="AJ8" s="522"/>
      <c r="AK8" s="521"/>
      <c r="AL8" s="637"/>
      <c r="AM8" s="637"/>
      <c r="AN8" s="522"/>
      <c r="AO8" s="521"/>
      <c r="AP8" s="637"/>
      <c r="AQ8" s="637"/>
      <c r="AR8" s="522"/>
      <c r="AS8" s="521">
        <v>1</v>
      </c>
      <c r="AT8" s="637">
        <v>-1</v>
      </c>
      <c r="AU8" s="637">
        <v>0.1</v>
      </c>
      <c r="AV8" s="522">
        <v>-0.1</v>
      </c>
      <c r="AW8" s="521"/>
      <c r="AX8" s="637"/>
      <c r="AY8" s="637"/>
      <c r="AZ8" s="522"/>
    </row>
    <row r="9" spans="3:52" s="503" customFormat="1" ht="11.1" customHeight="1" x14ac:dyDescent="0.25">
      <c r="D9" s="509" t="s">
        <v>58</v>
      </c>
      <c r="E9" s="510">
        <v>0.5</v>
      </c>
      <c r="F9" s="510">
        <v>-0.5</v>
      </c>
      <c r="G9" s="511">
        <v>0.1</v>
      </c>
      <c r="H9" s="512">
        <v>-0.1</v>
      </c>
      <c r="I9" s="524"/>
      <c r="J9" s="638"/>
      <c r="K9" s="638">
        <v>-2</v>
      </c>
      <c r="L9" s="525">
        <v>-2</v>
      </c>
      <c r="M9" s="524">
        <v>4.5</v>
      </c>
      <c r="N9" s="638">
        <v>-4.5</v>
      </c>
      <c r="O9" s="638"/>
      <c r="P9" s="525"/>
      <c r="Q9" s="524"/>
      <c r="R9" s="638"/>
      <c r="S9" s="638"/>
      <c r="T9" s="525"/>
      <c r="U9" s="524"/>
      <c r="V9" s="638"/>
      <c r="W9" s="638"/>
      <c r="X9" s="525"/>
      <c r="Y9" s="524"/>
      <c r="Z9" s="638"/>
      <c r="AA9" s="638"/>
      <c r="AB9" s="525"/>
      <c r="AC9" s="524"/>
      <c r="AD9" s="638"/>
      <c r="AE9" s="638">
        <v>1.75</v>
      </c>
      <c r="AF9" s="525"/>
      <c r="AG9" s="524"/>
      <c r="AH9" s="638"/>
      <c r="AI9" s="638"/>
      <c r="AJ9" s="525"/>
      <c r="AK9" s="524"/>
      <c r="AL9" s="638"/>
      <c r="AM9" s="638"/>
      <c r="AN9" s="525"/>
      <c r="AO9" s="524"/>
      <c r="AP9" s="638"/>
      <c r="AQ9" s="638"/>
      <c r="AR9" s="525"/>
      <c r="AS9" s="524">
        <v>2</v>
      </c>
      <c r="AT9" s="638">
        <v>-2</v>
      </c>
      <c r="AU9" s="638"/>
      <c r="AV9" s="525"/>
      <c r="AW9" s="524"/>
      <c r="AX9" s="638"/>
      <c r="AY9" s="638"/>
      <c r="AZ9" s="525"/>
    </row>
    <row r="10" spans="3:52" s="503" customFormat="1" ht="11.1" customHeight="1" x14ac:dyDescent="0.25">
      <c r="D10" s="505" t="s">
        <v>59</v>
      </c>
      <c r="E10" s="506">
        <v>0.1</v>
      </c>
      <c r="F10" s="506">
        <v>-0.1</v>
      </c>
      <c r="G10" s="507">
        <v>0.1</v>
      </c>
      <c r="H10" s="508">
        <v>-0.1</v>
      </c>
      <c r="I10" s="521"/>
      <c r="J10" s="637"/>
      <c r="K10" s="637"/>
      <c r="L10" s="522"/>
      <c r="M10" s="521"/>
      <c r="N10" s="637"/>
      <c r="O10" s="637">
        <v>1.5</v>
      </c>
      <c r="P10" s="522"/>
      <c r="Q10" s="521"/>
      <c r="R10" s="637"/>
      <c r="S10" s="637"/>
      <c r="T10" s="522"/>
      <c r="U10" s="521"/>
      <c r="V10" s="637"/>
      <c r="W10" s="637"/>
      <c r="X10" s="522"/>
      <c r="Y10" s="521"/>
      <c r="Z10" s="637"/>
      <c r="AA10" s="637"/>
      <c r="AB10" s="522"/>
      <c r="AC10" s="521"/>
      <c r="AD10" s="637"/>
      <c r="AE10" s="637"/>
      <c r="AF10" s="522"/>
      <c r="AG10" s="521"/>
      <c r="AH10" s="637"/>
      <c r="AI10" s="637"/>
      <c r="AJ10" s="522"/>
      <c r="AK10" s="521"/>
      <c r="AL10" s="637"/>
      <c r="AM10" s="637"/>
      <c r="AN10" s="522"/>
      <c r="AO10" s="521"/>
      <c r="AP10" s="637"/>
      <c r="AQ10" s="637"/>
      <c r="AR10" s="522"/>
      <c r="AS10" s="521">
        <v>0.25</v>
      </c>
      <c r="AT10" s="637">
        <v>-0.25</v>
      </c>
      <c r="AU10" s="637">
        <v>0.3</v>
      </c>
      <c r="AV10" s="522">
        <v>-0.25</v>
      </c>
      <c r="AW10" s="521"/>
      <c r="AX10" s="637"/>
      <c r="AY10" s="637"/>
      <c r="AZ10" s="522"/>
    </row>
    <row r="11" spans="3:52" s="503" customFormat="1" ht="11.1" customHeight="1" x14ac:dyDescent="0.25">
      <c r="D11" s="509" t="s">
        <v>61</v>
      </c>
      <c r="E11" s="510">
        <v>0.5</v>
      </c>
      <c r="F11" s="510">
        <v>-0.5</v>
      </c>
      <c r="G11" s="511">
        <v>0.1</v>
      </c>
      <c r="H11" s="512">
        <v>-0.1</v>
      </c>
      <c r="I11" s="524"/>
      <c r="J11" s="638"/>
      <c r="K11" s="638"/>
      <c r="L11" s="525"/>
      <c r="M11" s="524"/>
      <c r="N11" s="638"/>
      <c r="O11" s="638"/>
      <c r="P11" s="525"/>
      <c r="Q11" s="524"/>
      <c r="R11" s="638"/>
      <c r="S11" s="638"/>
      <c r="T11" s="525"/>
      <c r="U11" s="524"/>
      <c r="V11" s="638"/>
      <c r="W11" s="638">
        <v>0.25</v>
      </c>
      <c r="X11" s="525"/>
      <c r="Y11" s="524"/>
      <c r="Z11" s="638"/>
      <c r="AA11" s="638">
        <v>0.25</v>
      </c>
      <c r="AB11" s="525"/>
      <c r="AC11" s="524">
        <v>0.5</v>
      </c>
      <c r="AD11" s="638">
        <v>-0.5</v>
      </c>
      <c r="AE11" s="638">
        <v>0.5</v>
      </c>
      <c r="AF11" s="525"/>
      <c r="AG11" s="524"/>
      <c r="AH11" s="638"/>
      <c r="AI11" s="638"/>
      <c r="AJ11" s="525"/>
      <c r="AK11" s="524"/>
      <c r="AL11" s="638"/>
      <c r="AM11" s="638"/>
      <c r="AN11" s="525"/>
      <c r="AO11" s="524"/>
      <c r="AP11" s="638"/>
      <c r="AQ11" s="638"/>
      <c r="AR11" s="525"/>
      <c r="AS11" s="524">
        <v>0.125</v>
      </c>
      <c r="AT11" s="638">
        <v>-0.125</v>
      </c>
      <c r="AU11" s="638"/>
      <c r="AV11" s="525"/>
      <c r="AW11" s="524"/>
      <c r="AX11" s="638"/>
      <c r="AY11" s="638"/>
      <c r="AZ11" s="525"/>
    </row>
    <row r="12" spans="3:52" s="503" customFormat="1" ht="11.1" customHeight="1" x14ac:dyDescent="0.25">
      <c r="D12" s="505" t="s">
        <v>64</v>
      </c>
      <c r="E12" s="506">
        <v>0.5</v>
      </c>
      <c r="F12" s="506">
        <v>-0.5</v>
      </c>
      <c r="G12" s="507">
        <v>0.1</v>
      </c>
      <c r="H12" s="508">
        <v>-0.1</v>
      </c>
      <c r="I12" s="521"/>
      <c r="J12" s="637"/>
      <c r="K12" s="637"/>
      <c r="L12" s="522"/>
      <c r="M12" s="521"/>
      <c r="N12" s="637"/>
      <c r="O12" s="637"/>
      <c r="P12" s="522"/>
      <c r="Q12" s="521"/>
      <c r="R12" s="637"/>
      <c r="S12" s="637"/>
      <c r="T12" s="522"/>
      <c r="U12" s="521"/>
      <c r="V12" s="637"/>
      <c r="W12" s="637">
        <v>0.25</v>
      </c>
      <c r="X12" s="522"/>
      <c r="Y12" s="521"/>
      <c r="Z12" s="637"/>
      <c r="AA12" s="637">
        <v>0.25</v>
      </c>
      <c r="AB12" s="522"/>
      <c r="AC12" s="521">
        <v>0.5</v>
      </c>
      <c r="AD12" s="637">
        <v>-0.5</v>
      </c>
      <c r="AE12" s="637">
        <v>0.5</v>
      </c>
      <c r="AF12" s="522"/>
      <c r="AG12" s="521"/>
      <c r="AH12" s="637"/>
      <c r="AI12" s="637"/>
      <c r="AJ12" s="522"/>
      <c r="AK12" s="521"/>
      <c r="AL12" s="637"/>
      <c r="AM12" s="637"/>
      <c r="AN12" s="522"/>
      <c r="AO12" s="521"/>
      <c r="AP12" s="637"/>
      <c r="AQ12" s="637"/>
      <c r="AR12" s="522"/>
      <c r="AS12" s="521">
        <v>0.125</v>
      </c>
      <c r="AT12" s="637">
        <v>-0.125</v>
      </c>
      <c r="AU12" s="637"/>
      <c r="AV12" s="522"/>
      <c r="AW12" s="521"/>
      <c r="AX12" s="637"/>
      <c r="AY12" s="637"/>
      <c r="AZ12" s="522"/>
    </row>
    <row r="13" spans="3:52" s="503" customFormat="1" ht="11.1" customHeight="1" x14ac:dyDescent="0.25">
      <c r="D13" s="509" t="s">
        <v>65</v>
      </c>
      <c r="E13" s="510">
        <v>0.5</v>
      </c>
      <c r="F13" s="510">
        <v>-0.5</v>
      </c>
      <c r="G13" s="511">
        <v>0.1</v>
      </c>
      <c r="H13" s="512">
        <v>-0.1</v>
      </c>
      <c r="I13" s="524"/>
      <c r="J13" s="638"/>
      <c r="K13" s="638"/>
      <c r="L13" s="525"/>
      <c r="M13" s="524"/>
      <c r="N13" s="638"/>
      <c r="O13" s="638"/>
      <c r="P13" s="525"/>
      <c r="Q13" s="524"/>
      <c r="R13" s="638"/>
      <c r="S13" s="638"/>
      <c r="T13" s="525"/>
      <c r="U13" s="524"/>
      <c r="V13" s="638"/>
      <c r="W13" s="638">
        <v>0.25</v>
      </c>
      <c r="X13" s="525"/>
      <c r="Y13" s="524"/>
      <c r="Z13" s="638"/>
      <c r="AA13" s="638">
        <v>0.25</v>
      </c>
      <c r="AB13" s="525"/>
      <c r="AC13" s="524"/>
      <c r="AD13" s="638"/>
      <c r="AE13" s="638">
        <v>0.5</v>
      </c>
      <c r="AF13" s="525"/>
      <c r="AG13" s="524"/>
      <c r="AH13" s="638"/>
      <c r="AI13" s="638"/>
      <c r="AJ13" s="525"/>
      <c r="AK13" s="524"/>
      <c r="AL13" s="638"/>
      <c r="AM13" s="638"/>
      <c r="AN13" s="525"/>
      <c r="AO13" s="524"/>
      <c r="AP13" s="638"/>
      <c r="AQ13" s="638">
        <v>0.25</v>
      </c>
      <c r="AR13" s="525"/>
      <c r="AS13" s="524">
        <v>0.125</v>
      </c>
      <c r="AT13" s="638">
        <v>-0.125</v>
      </c>
      <c r="AU13" s="638"/>
      <c r="AV13" s="525"/>
      <c r="AW13" s="524"/>
      <c r="AX13" s="638"/>
      <c r="AY13" s="638"/>
      <c r="AZ13" s="525"/>
    </row>
    <row r="14" spans="3:52" s="503" customFormat="1" ht="11.1" customHeight="1" x14ac:dyDescent="0.25">
      <c r="D14" s="505" t="s">
        <v>63</v>
      </c>
      <c r="E14" s="506">
        <v>0.5</v>
      </c>
      <c r="F14" s="506">
        <v>-0.5</v>
      </c>
      <c r="G14" s="507">
        <v>0.5</v>
      </c>
      <c r="H14" s="508">
        <v>-0.5</v>
      </c>
      <c r="I14" s="521"/>
      <c r="J14" s="637"/>
      <c r="K14" s="637"/>
      <c r="L14" s="522"/>
      <c r="M14" s="521"/>
      <c r="N14" s="637"/>
      <c r="O14" s="637"/>
      <c r="P14" s="522"/>
      <c r="Q14" s="521"/>
      <c r="R14" s="637"/>
      <c r="S14" s="637"/>
      <c r="T14" s="522"/>
      <c r="U14" s="521"/>
      <c r="V14" s="637"/>
      <c r="W14" s="637"/>
      <c r="X14" s="522">
        <v>-1</v>
      </c>
      <c r="Y14" s="521"/>
      <c r="Z14" s="637"/>
      <c r="AA14" s="637"/>
      <c r="AB14" s="522">
        <v>-1.25</v>
      </c>
      <c r="AC14" s="521">
        <v>0.75</v>
      </c>
      <c r="AD14" s="637"/>
      <c r="AE14" s="637">
        <v>1</v>
      </c>
      <c r="AF14" s="522">
        <v>-0.25</v>
      </c>
      <c r="AG14" s="521"/>
      <c r="AH14" s="637"/>
      <c r="AI14" s="637"/>
      <c r="AJ14" s="522"/>
      <c r="AK14" s="521"/>
      <c r="AL14" s="637"/>
      <c r="AM14" s="637"/>
      <c r="AN14" s="522"/>
      <c r="AO14" s="521"/>
      <c r="AP14" s="637"/>
      <c r="AQ14" s="637"/>
      <c r="AR14" s="522"/>
      <c r="AS14" s="521">
        <v>0.75</v>
      </c>
      <c r="AT14" s="637">
        <v>-0.75</v>
      </c>
      <c r="AU14" s="637">
        <v>0.25</v>
      </c>
      <c r="AV14" s="522">
        <v>-0.25</v>
      </c>
      <c r="AW14" s="521"/>
      <c r="AX14" s="637"/>
      <c r="AY14" s="637"/>
      <c r="AZ14" s="522"/>
    </row>
    <row r="15" spans="3:52" s="503" customFormat="1" ht="11.1" customHeight="1" x14ac:dyDescent="0.25">
      <c r="D15" s="509" t="s">
        <v>62</v>
      </c>
      <c r="E15" s="510">
        <v>0.5</v>
      </c>
      <c r="F15" s="510">
        <v>-0.5</v>
      </c>
      <c r="G15" s="511">
        <v>0.5</v>
      </c>
      <c r="H15" s="512">
        <v>-0.5</v>
      </c>
      <c r="I15" s="524"/>
      <c r="J15" s="638"/>
      <c r="K15" s="638"/>
      <c r="L15" s="525"/>
      <c r="M15" s="524"/>
      <c r="N15" s="638"/>
      <c r="O15" s="638"/>
      <c r="P15" s="525"/>
      <c r="Q15" s="524"/>
      <c r="R15" s="638"/>
      <c r="S15" s="638"/>
      <c r="T15" s="525"/>
      <c r="U15" s="524"/>
      <c r="V15" s="638"/>
      <c r="W15" s="638">
        <v>1</v>
      </c>
      <c r="X15" s="525"/>
      <c r="Y15" s="524"/>
      <c r="Z15" s="638"/>
      <c r="AA15" s="638">
        <v>1.25</v>
      </c>
      <c r="AB15" s="525"/>
      <c r="AC15" s="524">
        <v>0.75</v>
      </c>
      <c r="AD15" s="638"/>
      <c r="AE15" s="638">
        <v>0.25</v>
      </c>
      <c r="AF15" s="525"/>
      <c r="AG15" s="524"/>
      <c r="AH15" s="638"/>
      <c r="AI15" s="638"/>
      <c r="AJ15" s="525"/>
      <c r="AK15" s="524"/>
      <c r="AL15" s="638"/>
      <c r="AM15" s="638"/>
      <c r="AN15" s="525"/>
      <c r="AO15" s="524"/>
      <c r="AP15" s="638"/>
      <c r="AQ15" s="638"/>
      <c r="AR15" s="525"/>
      <c r="AS15" s="524">
        <v>0.75</v>
      </c>
      <c r="AT15" s="638">
        <v>-0.75</v>
      </c>
      <c r="AU15" s="638">
        <v>0.25</v>
      </c>
      <c r="AV15" s="525">
        <v>-0.25</v>
      </c>
      <c r="AW15" s="524"/>
      <c r="AX15" s="638"/>
      <c r="AY15" s="638"/>
      <c r="AZ15" s="525"/>
    </row>
    <row r="16" spans="3:52" s="503" customFormat="1" ht="11.1" customHeight="1" thickBot="1" x14ac:dyDescent="0.3">
      <c r="D16" s="513" t="s">
        <v>135</v>
      </c>
      <c r="E16" s="514">
        <v>0</v>
      </c>
      <c r="F16" s="514">
        <v>0</v>
      </c>
      <c r="G16" s="515"/>
      <c r="H16" s="516"/>
      <c r="I16" s="639"/>
      <c r="J16" s="640"/>
      <c r="K16" s="640"/>
      <c r="L16" s="641"/>
      <c r="M16" s="639"/>
      <c r="N16" s="640"/>
      <c r="O16" s="640"/>
      <c r="P16" s="641"/>
      <c r="Q16" s="639"/>
      <c r="R16" s="640"/>
      <c r="S16" s="640"/>
      <c r="T16" s="641"/>
      <c r="U16" s="639"/>
      <c r="V16" s="640"/>
      <c r="W16" s="640"/>
      <c r="X16" s="641"/>
      <c r="Y16" s="639"/>
      <c r="Z16" s="640"/>
      <c r="AA16" s="640"/>
      <c r="AB16" s="641"/>
      <c r="AC16" s="639"/>
      <c r="AD16" s="640"/>
      <c r="AE16" s="640"/>
      <c r="AF16" s="641"/>
      <c r="AG16" s="639"/>
      <c r="AH16" s="640"/>
      <c r="AI16" s="640"/>
      <c r="AJ16" s="641"/>
      <c r="AK16" s="639"/>
      <c r="AL16" s="640"/>
      <c r="AM16" s="640"/>
      <c r="AN16" s="641"/>
      <c r="AO16" s="639"/>
      <c r="AP16" s="640"/>
      <c r="AQ16" s="640"/>
      <c r="AR16" s="641"/>
      <c r="AS16" s="639">
        <v>6</v>
      </c>
      <c r="AT16" s="640">
        <v>-6</v>
      </c>
      <c r="AU16" s="640"/>
      <c r="AV16" s="641"/>
      <c r="AW16" s="639"/>
      <c r="AX16" s="640"/>
      <c r="AY16" s="640"/>
      <c r="AZ16" s="641"/>
    </row>
    <row r="17" spans="2:29" s="503" customFormat="1" ht="11.1" customHeight="1" x14ac:dyDescent="0.25">
      <c r="D17" s="504" t="s">
        <v>70</v>
      </c>
      <c r="E17" s="517">
        <v>1</v>
      </c>
      <c r="F17" s="518">
        <v>-1</v>
      </c>
      <c r="G17" s="519">
        <v>0.5</v>
      </c>
      <c r="H17" s="520">
        <v>-0.5</v>
      </c>
    </row>
    <row r="18" spans="2:29" s="503" customFormat="1" ht="11.1" customHeight="1" x14ac:dyDescent="0.25">
      <c r="D18" s="505" t="s">
        <v>74</v>
      </c>
      <c r="E18" s="521">
        <v>0.5</v>
      </c>
      <c r="F18" s="522">
        <v>-0.5</v>
      </c>
      <c r="G18" s="506">
        <v>0.5</v>
      </c>
      <c r="H18" s="523">
        <v>-0.5</v>
      </c>
    </row>
    <row r="19" spans="2:29" s="503" customFormat="1" ht="11.1" customHeight="1" x14ac:dyDescent="0.25">
      <c r="D19" s="509" t="s">
        <v>75</v>
      </c>
      <c r="E19" s="524">
        <v>1</v>
      </c>
      <c r="F19" s="525">
        <v>-1</v>
      </c>
      <c r="G19" s="510">
        <v>0.5</v>
      </c>
      <c r="H19" s="526">
        <v>-0.5</v>
      </c>
    </row>
    <row r="20" spans="2:29" s="503" customFormat="1" ht="11.1" customHeight="1" x14ac:dyDescent="0.25">
      <c r="D20" s="505" t="s">
        <v>79</v>
      </c>
      <c r="E20" s="521">
        <v>1</v>
      </c>
      <c r="F20" s="522">
        <v>-1</v>
      </c>
      <c r="G20" s="506">
        <v>1</v>
      </c>
      <c r="H20" s="523">
        <v>-1</v>
      </c>
    </row>
    <row r="21" spans="2:29" s="503" customFormat="1" ht="11.1" customHeight="1" x14ac:dyDescent="0.25">
      <c r="D21" s="509" t="s">
        <v>85</v>
      </c>
      <c r="E21" s="524">
        <v>2</v>
      </c>
      <c r="F21" s="525">
        <v>-2</v>
      </c>
      <c r="G21" s="510">
        <v>0.5</v>
      </c>
      <c r="H21" s="526">
        <v>-0.5</v>
      </c>
    </row>
    <row r="22" spans="2:29" s="503" customFormat="1" ht="11.1" customHeight="1" x14ac:dyDescent="0.25">
      <c r="D22" s="505" t="s">
        <v>122</v>
      </c>
      <c r="E22" s="521">
        <v>2</v>
      </c>
      <c r="F22" s="522">
        <v>-2</v>
      </c>
      <c r="G22" s="506"/>
      <c r="H22" s="523"/>
    </row>
    <row r="23" spans="2:29" s="503" customFormat="1" ht="11.1" customHeight="1" thickBot="1" x14ac:dyDescent="0.3">
      <c r="B23" s="527"/>
      <c r="D23" s="528" t="s">
        <v>128</v>
      </c>
      <c r="E23" s="529">
        <v>2</v>
      </c>
      <c r="F23" s="530">
        <v>-2</v>
      </c>
      <c r="G23" s="531"/>
      <c r="H23" s="532"/>
      <c r="T23" s="471"/>
      <c r="U23" s="471"/>
      <c r="V23" s="471"/>
      <c r="W23" s="471"/>
      <c r="X23" s="471"/>
      <c r="Y23" s="471"/>
      <c r="Z23" s="471"/>
      <c r="AA23" s="471"/>
      <c r="AB23" s="471"/>
      <c r="AC23" s="471"/>
    </row>
    <row r="24" spans="2:29" s="503" customFormat="1" ht="8.25" customHeight="1" x14ac:dyDescent="0.25">
      <c r="T24" s="471"/>
      <c r="U24" s="471"/>
      <c r="V24" s="471"/>
      <c r="W24" s="471"/>
      <c r="X24" s="471"/>
      <c r="Y24" s="471"/>
      <c r="Z24" s="471"/>
      <c r="AA24" s="471"/>
      <c r="AB24" s="471"/>
      <c r="AC24" s="471"/>
    </row>
    <row r="25" spans="2:29" s="503" customFormat="1" ht="15.75" customHeight="1" thickBot="1" x14ac:dyDescent="0.3">
      <c r="B25" s="533"/>
      <c r="C25" s="527" t="s">
        <v>270</v>
      </c>
      <c r="E25" s="471" t="s">
        <v>392</v>
      </c>
      <c r="F25" s="471" t="s">
        <v>23</v>
      </c>
      <c r="T25" s="471"/>
      <c r="U25" s="471"/>
      <c r="V25" s="471"/>
      <c r="W25" s="471"/>
      <c r="X25" s="471"/>
      <c r="Y25" s="471"/>
      <c r="Z25" s="471"/>
      <c r="AA25" s="471"/>
      <c r="AB25" s="471"/>
      <c r="AC25" s="471"/>
    </row>
    <row r="26" spans="2:29" s="503" customFormat="1" ht="11.1" customHeight="1" x14ac:dyDescent="0.25">
      <c r="B26" s="533"/>
      <c r="D26" s="534" t="s">
        <v>95</v>
      </c>
      <c r="E26" s="545">
        <f ca="1">Vertical!A33</f>
        <v>1.5750000000000002</v>
      </c>
      <c r="F26" s="545">
        <f ca="1">Vertical!B33</f>
        <v>1.3149999999999999</v>
      </c>
      <c r="G26" s="527"/>
      <c r="T26" s="471"/>
      <c r="U26" s="471"/>
      <c r="V26" s="471"/>
      <c r="W26" s="471"/>
      <c r="X26" s="471"/>
      <c r="Y26" s="471"/>
      <c r="Z26" s="471"/>
      <c r="AA26" s="471"/>
      <c r="AB26" s="471"/>
      <c r="AC26" s="471"/>
    </row>
    <row r="27" spans="2:29" s="503" customFormat="1" ht="11.1" customHeight="1" x14ac:dyDescent="0.25">
      <c r="B27" s="533"/>
      <c r="D27" s="535" t="s">
        <v>232</v>
      </c>
      <c r="E27" s="546">
        <f ca="1">Vertical!A52</f>
        <v>4.4750000000000014</v>
      </c>
      <c r="F27" s="546">
        <f ca="1">Vertical!B52</f>
        <v>3.9250000000000007</v>
      </c>
      <c r="G27" s="527"/>
      <c r="T27" s="471"/>
      <c r="U27" s="471"/>
      <c r="V27" s="471"/>
      <c r="W27" s="471"/>
      <c r="X27" s="471"/>
      <c r="Y27" s="471"/>
      <c r="Z27" s="471"/>
      <c r="AA27" s="471"/>
      <c r="AB27" s="471"/>
      <c r="AC27" s="471"/>
    </row>
    <row r="28" spans="2:29" s="503" customFormat="1" ht="11.1" customHeight="1" x14ac:dyDescent="0.25">
      <c r="B28" s="536"/>
      <c r="D28" s="535" t="s">
        <v>119</v>
      </c>
      <c r="E28" s="546">
        <f ca="1">Vertical!A71</f>
        <v>2.8250000000000006</v>
      </c>
      <c r="F28" s="546">
        <f ca="1">Vertical!B71</f>
        <v>2.2750000000000004</v>
      </c>
      <c r="G28" s="527"/>
      <c r="I28" s="471"/>
      <c r="J28" s="471"/>
      <c r="K28" s="471"/>
      <c r="L28" s="471"/>
      <c r="M28" s="471"/>
      <c r="N28" s="471"/>
      <c r="O28" s="471"/>
      <c r="P28" s="471"/>
      <c r="Q28" s="471"/>
      <c r="R28" s="471"/>
      <c r="T28" s="471"/>
      <c r="U28" s="471"/>
      <c r="V28" s="471"/>
      <c r="W28" s="471"/>
      <c r="X28" s="471"/>
      <c r="Y28" s="471"/>
      <c r="Z28" s="471"/>
      <c r="AA28" s="471"/>
      <c r="AB28" s="471"/>
      <c r="AC28" s="471"/>
    </row>
    <row r="29" spans="2:29" s="503" customFormat="1" ht="11.1" customHeight="1" x14ac:dyDescent="0.25">
      <c r="B29" s="533"/>
      <c r="D29" s="535" t="s">
        <v>120</v>
      </c>
      <c r="E29" s="546">
        <f ca="1">Vertical!A90</f>
        <v>5.2750000000000004</v>
      </c>
      <c r="F29" s="546">
        <f ca="1">Vertical!B90</f>
        <v>4.7249999999999996</v>
      </c>
      <c r="G29" s="527"/>
      <c r="I29" s="471"/>
      <c r="J29" s="471"/>
      <c r="K29" s="471"/>
      <c r="L29" s="471"/>
      <c r="M29" s="471"/>
      <c r="N29" s="471"/>
      <c r="O29" s="471"/>
      <c r="P29" s="471"/>
      <c r="Q29" s="471"/>
      <c r="R29" s="471"/>
      <c r="T29" s="471"/>
      <c r="U29" s="471"/>
      <c r="V29" s="471"/>
      <c r="W29" s="471"/>
      <c r="X29" s="471"/>
      <c r="Y29" s="471"/>
      <c r="Z29" s="471"/>
      <c r="AA29" s="471"/>
      <c r="AB29" s="471"/>
      <c r="AC29" s="471"/>
    </row>
    <row r="30" spans="2:29" s="503" customFormat="1" ht="11.1" customHeight="1" thickBot="1" x14ac:dyDescent="0.3">
      <c r="B30" s="533"/>
      <c r="D30" s="537" t="s">
        <v>377</v>
      </c>
      <c r="E30" s="547">
        <f ca="1">Vertical!A109</f>
        <v>2.0750000000000002</v>
      </c>
      <c r="F30" s="547">
        <f ca="1">Vertical!B109</f>
        <v>1.8250000000000002</v>
      </c>
      <c r="G30" s="527"/>
      <c r="I30" s="471"/>
      <c r="J30" s="471"/>
      <c r="K30" s="471"/>
      <c r="L30" s="471"/>
      <c r="M30" s="471"/>
      <c r="N30" s="471"/>
      <c r="O30" s="471"/>
      <c r="P30" s="471"/>
      <c r="Q30" s="471"/>
      <c r="R30" s="471"/>
      <c r="T30" s="471"/>
      <c r="U30" s="471"/>
      <c r="V30" s="471"/>
      <c r="W30" s="471"/>
      <c r="X30" s="471"/>
      <c r="Y30" s="471"/>
      <c r="Z30" s="471"/>
      <c r="AA30" s="471"/>
      <c r="AB30" s="471"/>
      <c r="AC30" s="471"/>
    </row>
    <row r="31" spans="2:29" s="503" customFormat="1" ht="11.1" customHeight="1" x14ac:dyDescent="0.25">
      <c r="B31" s="536"/>
      <c r="E31" s="548"/>
      <c r="I31" s="471"/>
      <c r="J31" s="471"/>
      <c r="K31" s="471"/>
      <c r="L31" s="471"/>
      <c r="M31" s="471"/>
      <c r="N31" s="471"/>
      <c r="O31" s="471"/>
      <c r="P31" s="471"/>
      <c r="Q31" s="471"/>
      <c r="R31" s="471"/>
      <c r="T31" s="471"/>
      <c r="U31" s="471"/>
      <c r="V31" s="471"/>
      <c r="W31" s="471"/>
      <c r="X31" s="471"/>
      <c r="Y31" s="471"/>
      <c r="Z31" s="471"/>
      <c r="AA31" s="471"/>
      <c r="AB31" s="471"/>
      <c r="AC31" s="471"/>
    </row>
    <row r="32" spans="2:29" s="503" customFormat="1" ht="11.1" customHeight="1" thickBot="1" x14ac:dyDescent="0.3">
      <c r="C32" s="527" t="s">
        <v>271</v>
      </c>
      <c r="E32" s="548"/>
      <c r="I32" s="471"/>
      <c r="J32" s="471"/>
      <c r="K32" s="471"/>
      <c r="L32" s="471"/>
      <c r="M32" s="471"/>
      <c r="N32" s="471"/>
      <c r="O32" s="471"/>
      <c r="P32" s="471"/>
      <c r="Q32" s="471"/>
      <c r="R32" s="471"/>
    </row>
    <row r="33" spans="3:61" s="503" customFormat="1" ht="11.1" customHeight="1" x14ac:dyDescent="0.25">
      <c r="D33" s="752" t="s">
        <v>151</v>
      </c>
      <c r="E33" s="756">
        <f ca="1">Horizontal!A38</f>
        <v>2.25</v>
      </c>
      <c r="F33" s="549" t="str">
        <f>Horizontal!B38</f>
        <v>N/A</v>
      </c>
      <c r="I33" s="471"/>
      <c r="J33" s="471"/>
      <c r="K33" s="471"/>
      <c r="L33" s="471"/>
      <c r="M33" s="471"/>
      <c r="N33" s="471"/>
      <c r="O33" s="471"/>
      <c r="P33" s="471"/>
      <c r="Q33" s="471"/>
      <c r="R33" s="471"/>
    </row>
    <row r="34" spans="3:61" s="503" customFormat="1" ht="11.1" customHeight="1" x14ac:dyDescent="0.25">
      <c r="D34" s="753" t="s">
        <v>153</v>
      </c>
      <c r="E34" s="757">
        <f ca="1">Horizontal!A57</f>
        <v>0.875</v>
      </c>
      <c r="F34" s="546" t="str">
        <f>Horizontal!B57</f>
        <v>N/A</v>
      </c>
      <c r="I34" s="471"/>
      <c r="J34" s="471"/>
      <c r="K34" s="471"/>
      <c r="L34" s="471"/>
      <c r="M34" s="471"/>
      <c r="N34" s="471"/>
      <c r="O34" s="471"/>
      <c r="P34" s="471"/>
      <c r="Q34" s="471"/>
      <c r="R34" s="471"/>
    </row>
    <row r="35" spans="3:61" s="503" customFormat="1" ht="11.1" customHeight="1" x14ac:dyDescent="0.25">
      <c r="D35" s="753" t="s">
        <v>156</v>
      </c>
      <c r="E35" s="757">
        <f ca="1">Horizontal!A76</f>
        <v>15.5</v>
      </c>
      <c r="F35" s="546">
        <f ca="1">Horizontal!B76</f>
        <v>7.25</v>
      </c>
      <c r="I35" s="471"/>
      <c r="J35" s="471"/>
      <c r="K35" s="471"/>
      <c r="L35" s="471"/>
      <c r="M35" s="471"/>
      <c r="N35" s="471"/>
      <c r="O35" s="471"/>
      <c r="P35" s="471"/>
      <c r="Q35" s="471"/>
      <c r="R35" s="471"/>
    </row>
    <row r="36" spans="3:61" s="503" customFormat="1" ht="11.1" customHeight="1" x14ac:dyDescent="0.25">
      <c r="D36" s="753" t="s">
        <v>158</v>
      </c>
      <c r="E36" s="757">
        <f ca="1">Horizontal!A95</f>
        <v>13.625</v>
      </c>
      <c r="F36" s="546">
        <f ca="1">Horizontal!B95</f>
        <v>3.25</v>
      </c>
      <c r="I36" s="471"/>
      <c r="J36" s="471"/>
      <c r="K36" s="471"/>
      <c r="L36" s="471"/>
      <c r="M36" s="471"/>
      <c r="N36" s="471"/>
      <c r="O36" s="471"/>
      <c r="P36" s="471"/>
      <c r="Q36" s="471"/>
      <c r="R36" s="471"/>
    </row>
    <row r="37" spans="3:61" s="503" customFormat="1" ht="11.1" customHeight="1" x14ac:dyDescent="0.25">
      <c r="D37" s="754" t="str">
        <f>Horizontal!A110</f>
        <v>Target Donut- Shield Block</v>
      </c>
      <c r="E37" s="758">
        <f ca="1">Horizontal!A114</f>
        <v>10.375</v>
      </c>
      <c r="F37" s="728">
        <f ca="1">Horizontal!B114</f>
        <v>0.625</v>
      </c>
      <c r="G37" s="503" t="s">
        <v>385</v>
      </c>
      <c r="I37" s="471"/>
      <c r="J37" s="471"/>
      <c r="K37" s="471"/>
      <c r="L37" s="471"/>
      <c r="M37" s="471"/>
      <c r="N37" s="471"/>
      <c r="O37" s="471"/>
      <c r="P37" s="471"/>
      <c r="Q37" s="471"/>
      <c r="R37" s="471"/>
    </row>
    <row r="38" spans="3:61" s="503" customFormat="1" ht="11.1" customHeight="1" thickBot="1" x14ac:dyDescent="0.3">
      <c r="D38" s="755" t="s">
        <v>157</v>
      </c>
      <c r="E38" s="759">
        <f ca="1">Horizontal!A133</f>
        <v>13.274999999999999</v>
      </c>
      <c r="F38" s="547">
        <f ca="1">Horizontal!B133</f>
        <v>5.15</v>
      </c>
      <c r="I38" s="471"/>
      <c r="J38" s="471"/>
      <c r="K38" s="471"/>
      <c r="L38" s="471"/>
      <c r="M38" s="471"/>
      <c r="N38" s="471"/>
      <c r="O38" s="471"/>
      <c r="P38" s="471"/>
      <c r="Q38" s="471"/>
      <c r="R38" s="471"/>
    </row>
    <row r="39" spans="3:61" x14ac:dyDescent="0.25">
      <c r="D39" s="527"/>
    </row>
    <row r="41" spans="3:61" x14ac:dyDescent="0.25">
      <c r="N41" s="652"/>
      <c r="O41" s="652"/>
      <c r="P41" s="652"/>
      <c r="Q41" s="652"/>
      <c r="R41" s="652"/>
      <c r="S41" s="652"/>
      <c r="Z41" s="652"/>
      <c r="AA41" s="652"/>
      <c r="AB41" s="652"/>
    </row>
    <row r="42" spans="3:61" ht="13.5" customHeight="1" x14ac:dyDescent="0.25">
      <c r="C42" s="4" t="s">
        <v>370</v>
      </c>
      <c r="E42" s="332"/>
      <c r="F42" s="332"/>
      <c r="G42" s="763" t="s">
        <v>320</v>
      </c>
      <c r="H42" s="763"/>
      <c r="I42" s="332" t="s">
        <v>321</v>
      </c>
      <c r="J42" s="332"/>
      <c r="K42" s="332"/>
      <c r="L42" s="332"/>
      <c r="M42" s="369"/>
      <c r="N42" s="332"/>
      <c r="P42" s="332"/>
      <c r="Q42" s="333"/>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5"/>
      <c r="AP42" s="5"/>
      <c r="AQ42" s="5"/>
      <c r="AR42" s="5"/>
      <c r="AS42" s="5"/>
      <c r="AT42" s="5"/>
      <c r="AU42" s="5"/>
      <c r="AV42" s="5"/>
      <c r="AW42" s="5"/>
      <c r="AX42" s="5"/>
      <c r="AY42" s="5"/>
      <c r="AZ42" s="5"/>
      <c r="BA42" s="5"/>
      <c r="BB42" s="5"/>
      <c r="BC42" s="5"/>
      <c r="BD42" s="5"/>
      <c r="BE42" s="5"/>
      <c r="BF42" s="5"/>
      <c r="BG42" s="5"/>
    </row>
    <row r="43" spans="3:61" ht="16.5" customHeight="1" x14ac:dyDescent="0.25">
      <c r="D43" s="538" t="s">
        <v>316</v>
      </c>
      <c r="E43" s="690">
        <f>SUM(E5:E6,E20)</f>
        <v>3</v>
      </c>
      <c r="F43" s="690">
        <f>SUM(F5:F6,F20)</f>
        <v>-3</v>
      </c>
      <c r="G43" s="332">
        <v>3</v>
      </c>
      <c r="H43" s="332">
        <v>-3</v>
      </c>
      <c r="I43" s="720">
        <f>E43-G43</f>
        <v>0</v>
      </c>
      <c r="J43" s="720">
        <f>F43-H43</f>
        <v>0</v>
      </c>
      <c r="K43" s="370"/>
      <c r="L43" s="5">
        <v>10761</v>
      </c>
      <c r="M43" s="332"/>
      <c r="N43" s="723" t="s">
        <v>342</v>
      </c>
      <c r="O43" s="650"/>
      <c r="P43" s="649"/>
      <c r="Q43" s="649"/>
      <c r="R43" s="649"/>
      <c r="S43" s="651"/>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5"/>
      <c r="AR43" s="5"/>
      <c r="AS43" s="5"/>
      <c r="AT43" s="5"/>
      <c r="AU43" s="5"/>
      <c r="AV43" s="5"/>
      <c r="AW43" s="5"/>
      <c r="AX43" s="5"/>
      <c r="AY43" s="5"/>
      <c r="AZ43" s="5"/>
      <c r="BA43" s="5"/>
      <c r="BB43" s="5"/>
      <c r="BC43" s="5"/>
      <c r="BD43" s="5"/>
      <c r="BE43" s="5"/>
      <c r="BF43" s="5"/>
      <c r="BG43" s="5"/>
      <c r="BH43" s="5"/>
      <c r="BI43" s="5"/>
    </row>
    <row r="44" spans="3:61" ht="16.5" customHeight="1" x14ac:dyDescent="0.25">
      <c r="D44" s="538" t="s">
        <v>317</v>
      </c>
      <c r="E44" s="690">
        <f>SUM(G5:G6,G20)</f>
        <v>3</v>
      </c>
      <c r="F44" s="690">
        <f>SUM(H5:H6,H20)</f>
        <v>-3</v>
      </c>
      <c r="G44" s="332">
        <v>3</v>
      </c>
      <c r="H44" s="332">
        <v>-3</v>
      </c>
      <c r="I44" s="720">
        <f t="shared" ref="I44:I50" si="0">E44-G44</f>
        <v>0</v>
      </c>
      <c r="J44" s="720">
        <f t="shared" ref="J44:J46" si="1">F44-H44</f>
        <v>0</v>
      </c>
      <c r="K44" s="370"/>
      <c r="L44" s="332">
        <v>10761</v>
      </c>
      <c r="M44" s="332"/>
      <c r="N44" s="723" t="s">
        <v>343</v>
      </c>
      <c r="O44" s="650"/>
      <c r="P44" s="649"/>
      <c r="Q44" s="649"/>
      <c r="R44" s="649"/>
      <c r="S44" s="651"/>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5"/>
      <c r="AR44" s="5"/>
      <c r="AS44" s="5"/>
      <c r="AT44" s="5"/>
      <c r="AU44" s="5"/>
      <c r="AV44" s="5"/>
      <c r="AW44" s="5"/>
      <c r="AX44" s="5"/>
      <c r="AY44" s="5"/>
      <c r="AZ44" s="5"/>
      <c r="BA44" s="5"/>
      <c r="BB44" s="5"/>
      <c r="BC44" s="5"/>
      <c r="BD44" s="5"/>
      <c r="BE44" s="5"/>
      <c r="BF44" s="5"/>
      <c r="BG44" s="5"/>
      <c r="BH44" s="5"/>
      <c r="BI44" s="5"/>
    </row>
    <row r="45" spans="3:61" ht="16.5" customHeight="1" x14ac:dyDescent="0.25">
      <c r="D45" s="503" t="s">
        <v>273</v>
      </c>
      <c r="E45" s="690">
        <f ca="1">Summary!E181</f>
        <v>2.2250000000000001</v>
      </c>
      <c r="F45" s="643">
        <f ca="1">Summary!F181</f>
        <v>-0.72499999999999998</v>
      </c>
      <c r="G45" s="332">
        <v>2.2250000000000001</v>
      </c>
      <c r="H45" s="634">
        <v>-0.72499999999999998</v>
      </c>
      <c r="I45" s="720">
        <f t="shared" ca="1" si="0"/>
        <v>0</v>
      </c>
      <c r="J45" s="720">
        <f t="shared" ca="1" si="1"/>
        <v>0</v>
      </c>
      <c r="K45" s="332"/>
      <c r="L45" s="332">
        <v>10765</v>
      </c>
      <c r="M45" s="385"/>
      <c r="N45" s="723" t="s">
        <v>344</v>
      </c>
      <c r="O45" s="650"/>
      <c r="P45" s="649"/>
      <c r="Q45" s="649"/>
      <c r="R45" s="649"/>
      <c r="S45" s="651"/>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5"/>
      <c r="AR45" s="5"/>
      <c r="AS45" s="5"/>
      <c r="AT45" s="5"/>
      <c r="AU45" s="5"/>
      <c r="AV45" s="5"/>
      <c r="AW45" s="5"/>
      <c r="AX45" s="5"/>
      <c r="AY45" s="5"/>
      <c r="AZ45" s="5"/>
      <c r="BA45" s="5"/>
      <c r="BB45" s="5"/>
      <c r="BC45" s="5"/>
      <c r="BD45" s="5"/>
      <c r="BE45" s="5"/>
      <c r="BF45" s="5"/>
      <c r="BG45" s="5"/>
      <c r="BH45" s="5"/>
      <c r="BI45" s="5"/>
    </row>
    <row r="46" spans="3:61" ht="16.5" customHeight="1" x14ac:dyDescent="0.25">
      <c r="D46" s="503" t="s">
        <v>306</v>
      </c>
      <c r="E46" s="690">
        <f ca="1">Summary!G181</f>
        <v>0.72499999999999998</v>
      </c>
      <c r="F46" s="690">
        <f ca="1">Summary!H181</f>
        <v>-1.875</v>
      </c>
      <c r="G46" s="332">
        <v>0.72499999999999998</v>
      </c>
      <c r="H46" s="332">
        <v>-1.875</v>
      </c>
      <c r="I46" s="720">
        <f t="shared" ca="1" si="0"/>
        <v>0</v>
      </c>
      <c r="J46" s="720">
        <f t="shared" ca="1" si="1"/>
        <v>0</v>
      </c>
      <c r="K46" s="332"/>
      <c r="L46" s="332">
        <v>10762</v>
      </c>
      <c r="M46" s="385"/>
      <c r="N46" s="723" t="s">
        <v>345</v>
      </c>
      <c r="O46" s="650"/>
      <c r="P46" s="649"/>
      <c r="Q46" s="649"/>
      <c r="R46" s="649"/>
      <c r="S46" s="651"/>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5"/>
      <c r="AR46" s="5"/>
      <c r="AS46" s="5"/>
      <c r="AT46" s="5"/>
      <c r="AU46" s="5"/>
      <c r="AV46" s="5"/>
      <c r="AW46" s="5"/>
      <c r="AX46" s="5"/>
      <c r="AY46" s="5"/>
      <c r="AZ46" s="5"/>
      <c r="BA46" s="5"/>
      <c r="BB46" s="5"/>
      <c r="BC46" s="5"/>
      <c r="BD46" s="5"/>
      <c r="BE46" s="5"/>
      <c r="BF46" s="5"/>
      <c r="BG46" s="5"/>
      <c r="BH46" s="5"/>
      <c r="BI46" s="5"/>
    </row>
    <row r="47" spans="3:61" ht="16.5" customHeight="1" x14ac:dyDescent="0.25">
      <c r="D47" s="503" t="s">
        <v>274</v>
      </c>
      <c r="E47" s="690">
        <f ca="1">Summary!E182</f>
        <v>3.2250000000000001</v>
      </c>
      <c r="F47" s="387">
        <f ca="1">Summary!F182</f>
        <v>-1.7250000000000001</v>
      </c>
      <c r="G47" s="332">
        <v>3.2250000000000001</v>
      </c>
      <c r="H47" s="332"/>
      <c r="I47" s="720">
        <f t="shared" ca="1" si="0"/>
        <v>0</v>
      </c>
      <c r="J47" s="720"/>
      <c r="K47" s="332"/>
      <c r="L47" s="332">
        <v>10763</v>
      </c>
      <c r="M47" s="385"/>
      <c r="N47" s="723" t="s">
        <v>346</v>
      </c>
      <c r="O47" s="649"/>
      <c r="P47" s="649"/>
      <c r="Q47" s="649"/>
      <c r="R47" s="649"/>
      <c r="S47" s="651"/>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5"/>
      <c r="AR47" s="5"/>
      <c r="AS47" s="5"/>
      <c r="AT47" s="5"/>
      <c r="AU47" s="5"/>
      <c r="AV47" s="5"/>
      <c r="AW47" s="5"/>
      <c r="AX47" s="5"/>
      <c r="AY47" s="5"/>
      <c r="AZ47" s="5"/>
      <c r="BA47" s="5"/>
      <c r="BB47" s="5"/>
      <c r="BC47" s="5"/>
      <c r="BD47" s="5"/>
      <c r="BE47" s="5"/>
      <c r="BF47" s="5"/>
      <c r="BG47" s="5"/>
      <c r="BH47" s="5"/>
      <c r="BI47" s="5"/>
    </row>
    <row r="48" spans="3:61" ht="16.5" customHeight="1" x14ac:dyDescent="0.25">
      <c r="D48" s="503" t="s">
        <v>307</v>
      </c>
      <c r="E48" s="690">
        <f ca="1">Summary!G182</f>
        <v>0.97500000000000009</v>
      </c>
      <c r="F48" s="644">
        <f ca="1">Summary!H182</f>
        <v>-2.125</v>
      </c>
      <c r="G48" s="332">
        <v>0.97499999999999998</v>
      </c>
      <c r="H48" s="645"/>
      <c r="I48" s="720">
        <f t="shared" ca="1" si="0"/>
        <v>0</v>
      </c>
      <c r="J48" s="720"/>
      <c r="K48" s="332"/>
      <c r="L48" s="332">
        <v>10764</v>
      </c>
      <c r="M48" s="385"/>
      <c r="N48" s="723" t="s">
        <v>347</v>
      </c>
      <c r="O48" s="649"/>
      <c r="P48" s="649"/>
      <c r="Q48" s="649"/>
      <c r="R48" s="649"/>
      <c r="S48" s="651"/>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5"/>
      <c r="AR48" s="5"/>
      <c r="AS48" s="5"/>
      <c r="AT48" s="5"/>
      <c r="AU48" s="5"/>
      <c r="AV48" s="5"/>
      <c r="AW48" s="5"/>
      <c r="AX48" s="5"/>
      <c r="AY48" s="5"/>
      <c r="AZ48" s="5"/>
      <c r="BA48" s="5"/>
      <c r="BB48" s="5"/>
      <c r="BC48" s="5"/>
      <c r="BD48" s="5"/>
      <c r="BE48" s="5"/>
      <c r="BF48" s="5"/>
      <c r="BG48" s="5"/>
      <c r="BH48" s="5"/>
      <c r="BI48" s="5"/>
    </row>
    <row r="49" spans="3:61" ht="16.5" customHeight="1" x14ac:dyDescent="0.25">
      <c r="D49" s="503" t="s">
        <v>185</v>
      </c>
      <c r="E49" s="690">
        <f ca="1">Summary!E183</f>
        <v>2.2250000000000001</v>
      </c>
      <c r="F49" s="387"/>
      <c r="G49" s="332">
        <v>2.2250000000000001</v>
      </c>
      <c r="H49" s="332"/>
      <c r="I49" s="720">
        <f t="shared" ca="1" si="0"/>
        <v>0</v>
      </c>
      <c r="J49" s="720"/>
      <c r="K49" s="332"/>
      <c r="L49" s="332">
        <v>10766</v>
      </c>
      <c r="M49" s="385"/>
      <c r="N49" s="647"/>
      <c r="O49" s="649"/>
      <c r="P49" s="649"/>
      <c r="Q49" s="649"/>
      <c r="R49" s="649"/>
      <c r="S49" s="651"/>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5"/>
      <c r="AR49" s="5"/>
      <c r="AS49" s="5"/>
      <c r="AT49" s="5"/>
      <c r="AU49" s="5"/>
      <c r="AV49" s="5"/>
      <c r="AW49" s="5"/>
      <c r="AX49" s="5"/>
      <c r="AY49" s="5"/>
      <c r="AZ49" s="5"/>
      <c r="BA49" s="5"/>
      <c r="BB49" s="5"/>
      <c r="BC49" s="5"/>
      <c r="BD49" s="5"/>
      <c r="BE49" s="5"/>
      <c r="BF49" s="5"/>
      <c r="BG49" s="5"/>
      <c r="BH49" s="5"/>
      <c r="BI49" s="5"/>
    </row>
    <row r="50" spans="3:61" ht="16.5" customHeight="1" x14ac:dyDescent="0.25">
      <c r="D50" s="503" t="s">
        <v>185</v>
      </c>
      <c r="E50" s="690">
        <f ca="1">Summary!G183</f>
        <v>1.35</v>
      </c>
      <c r="F50" s="387">
        <f ca="1">Summary!H183</f>
        <v>-1.875</v>
      </c>
      <c r="G50" s="332">
        <v>1.35</v>
      </c>
      <c r="H50" s="332"/>
      <c r="I50" s="720">
        <f t="shared" ca="1" si="0"/>
        <v>0</v>
      </c>
      <c r="J50" s="720"/>
      <c r="K50" s="332"/>
      <c r="L50" s="332">
        <v>10767</v>
      </c>
      <c r="M50" s="385"/>
      <c r="N50" s="647"/>
      <c r="O50" s="649"/>
      <c r="P50" s="649"/>
      <c r="Q50" s="649"/>
      <c r="R50" s="649"/>
      <c r="S50" s="651"/>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5"/>
      <c r="AR50" s="5"/>
      <c r="AS50" s="5"/>
      <c r="AT50" s="5"/>
      <c r="AU50" s="5"/>
      <c r="AV50" s="5"/>
      <c r="AW50" s="5"/>
      <c r="AX50" s="5"/>
      <c r="AY50" s="5"/>
      <c r="AZ50" s="5"/>
      <c r="BA50" s="5"/>
      <c r="BB50" s="5"/>
      <c r="BC50" s="5"/>
      <c r="BD50" s="5"/>
      <c r="BE50" s="5"/>
      <c r="BF50" s="5"/>
      <c r="BG50" s="5"/>
      <c r="BH50" s="5"/>
      <c r="BI50" s="5"/>
    </row>
    <row r="51" spans="3:61" ht="16.5" customHeight="1" x14ac:dyDescent="0.25">
      <c r="D51" s="503" t="s">
        <v>359</v>
      </c>
      <c r="E51" s="387">
        <f>SUM(AE5:AE6)</f>
        <v>0.6</v>
      </c>
      <c r="F51" s="387"/>
      <c r="G51" s="332"/>
      <c r="H51" s="332"/>
      <c r="I51" s="720"/>
      <c r="J51" s="720"/>
      <c r="K51" s="332"/>
      <c r="L51" s="332" t="s">
        <v>360</v>
      </c>
      <c r="M51" s="385"/>
      <c r="N51" s="723" t="s">
        <v>361</v>
      </c>
      <c r="O51" s="649"/>
      <c r="P51" s="649"/>
      <c r="Q51" s="649"/>
      <c r="R51" s="649"/>
      <c r="S51" s="651"/>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5"/>
      <c r="AR51" s="5"/>
      <c r="AS51" s="5"/>
      <c r="AT51" s="5"/>
      <c r="AU51" s="5"/>
      <c r="AV51" s="5"/>
      <c r="AW51" s="5"/>
      <c r="AX51" s="5"/>
      <c r="AY51" s="5"/>
      <c r="AZ51" s="5"/>
      <c r="BA51" s="5"/>
      <c r="BB51" s="5"/>
      <c r="BC51" s="5"/>
      <c r="BD51" s="5"/>
      <c r="BE51" s="5"/>
      <c r="BF51" s="5"/>
      <c r="BG51" s="5"/>
      <c r="BH51" s="5"/>
      <c r="BI51" s="5"/>
    </row>
    <row r="52" spans="3:61" ht="16.5" customHeight="1" x14ac:dyDescent="0.25">
      <c r="C52" s="4" t="s">
        <v>220</v>
      </c>
      <c r="E52" s="332"/>
      <c r="F52" s="332"/>
      <c r="G52" s="332"/>
      <c r="H52" s="332"/>
      <c r="I52" s="720"/>
      <c r="J52" s="720"/>
      <c r="K52" s="332"/>
      <c r="L52" s="332"/>
      <c r="M52" s="332"/>
      <c r="N52" s="647"/>
      <c r="O52" s="332"/>
      <c r="P52" s="332"/>
      <c r="Q52" s="332"/>
      <c r="R52" s="332"/>
      <c r="S52" s="333"/>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5"/>
      <c r="AR52" s="5"/>
      <c r="AS52" s="5"/>
      <c r="AT52" s="5"/>
      <c r="AU52" s="5"/>
      <c r="AV52" s="5"/>
      <c r="AW52" s="5"/>
      <c r="AX52" s="5"/>
      <c r="AY52" s="5"/>
      <c r="AZ52" s="5"/>
      <c r="BA52" s="5"/>
      <c r="BB52" s="5"/>
      <c r="BC52" s="5"/>
      <c r="BD52" s="5"/>
      <c r="BE52" s="5"/>
      <c r="BF52" s="5"/>
      <c r="BG52" s="5"/>
      <c r="BH52" s="5"/>
      <c r="BI52" s="5"/>
    </row>
    <row r="53" spans="3:61" ht="16.5" customHeight="1" x14ac:dyDescent="0.25">
      <c r="D53" s="503" t="s">
        <v>318</v>
      </c>
      <c r="E53" s="690">
        <f>E21</f>
        <v>2</v>
      </c>
      <c r="F53" s="690">
        <f>F21</f>
        <v>-2</v>
      </c>
      <c r="G53" s="332">
        <v>2</v>
      </c>
      <c r="H53" s="332"/>
      <c r="I53" s="720">
        <f t="shared" ref="I53:I80" si="2">E53-G53</f>
        <v>0</v>
      </c>
      <c r="J53" s="720"/>
      <c r="K53" s="370"/>
      <c r="L53" s="332">
        <v>10769</v>
      </c>
      <c r="M53" s="332"/>
      <c r="N53" s="647"/>
      <c r="O53" s="332"/>
      <c r="P53" s="332"/>
      <c r="Q53" s="332"/>
      <c r="R53" s="332"/>
      <c r="S53" s="333"/>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5"/>
      <c r="AR53" s="5"/>
      <c r="AS53" s="5"/>
      <c r="AT53" s="5"/>
      <c r="AU53" s="5"/>
      <c r="AV53" s="5"/>
      <c r="AW53" s="5"/>
      <c r="AX53" s="5"/>
      <c r="AY53" s="5"/>
      <c r="AZ53" s="5"/>
      <c r="BA53" s="5"/>
      <c r="BB53" s="5"/>
      <c r="BC53" s="5"/>
      <c r="BD53" s="5"/>
      <c r="BE53" s="5"/>
      <c r="BF53" s="5"/>
      <c r="BG53" s="5"/>
      <c r="BH53" s="5"/>
      <c r="BI53" s="5"/>
    </row>
    <row r="54" spans="3:61" ht="16.5" customHeight="1" x14ac:dyDescent="0.25">
      <c r="D54" s="503" t="s">
        <v>319</v>
      </c>
      <c r="E54" s="690">
        <f>G21+G11+G12</f>
        <v>0.7</v>
      </c>
      <c r="F54" s="690">
        <f>H21+H11+H12</f>
        <v>-0.7</v>
      </c>
      <c r="G54" s="332">
        <v>0.7</v>
      </c>
      <c r="H54" s="332"/>
      <c r="I54" s="720">
        <f t="shared" si="2"/>
        <v>0</v>
      </c>
      <c r="J54" s="720"/>
      <c r="K54" s="370"/>
      <c r="L54" s="332">
        <v>10769</v>
      </c>
      <c r="M54" s="332"/>
      <c r="N54" s="647"/>
      <c r="O54" s="332"/>
      <c r="P54" s="332"/>
      <c r="Q54" s="332"/>
      <c r="R54" s="332"/>
      <c r="S54" s="333"/>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5"/>
      <c r="AR54" s="5"/>
      <c r="AS54" s="5"/>
      <c r="AT54" s="5"/>
      <c r="AU54" s="5"/>
      <c r="AV54" s="5"/>
      <c r="AW54" s="5"/>
      <c r="AX54" s="5"/>
      <c r="AY54" s="5"/>
      <c r="AZ54" s="5"/>
      <c r="BA54" s="5"/>
      <c r="BB54" s="5"/>
      <c r="BC54" s="5"/>
      <c r="BD54" s="5"/>
      <c r="BE54" s="5"/>
      <c r="BF54" s="5"/>
      <c r="BG54" s="5"/>
      <c r="BH54" s="5"/>
      <c r="BI54" s="5"/>
    </row>
    <row r="55" spans="3:61" ht="16.5" customHeight="1" x14ac:dyDescent="0.25">
      <c r="D55" s="503" t="s">
        <v>308</v>
      </c>
      <c r="E55" s="690">
        <f ca="1">Summary!I181</f>
        <v>1</v>
      </c>
      <c r="F55" s="690">
        <f ca="1">Summary!J181</f>
        <v>-1</v>
      </c>
      <c r="G55" s="332">
        <v>1</v>
      </c>
      <c r="H55" s="332"/>
      <c r="I55" s="720">
        <f ca="1">E55-G55</f>
        <v>0</v>
      </c>
      <c r="J55" s="720"/>
      <c r="K55" s="332"/>
      <c r="L55" s="332">
        <v>10770</v>
      </c>
      <c r="M55" s="385"/>
      <c r="N55" s="723" t="s">
        <v>336</v>
      </c>
      <c r="O55" s="332"/>
      <c r="P55" s="332"/>
      <c r="Q55" s="332"/>
      <c r="R55" s="332"/>
      <c r="S55" s="333"/>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5"/>
      <c r="AR55" s="5"/>
      <c r="AS55" s="5"/>
      <c r="AT55" s="5"/>
      <c r="AU55" s="5"/>
      <c r="AV55" s="5"/>
      <c r="AW55" s="5"/>
      <c r="AX55" s="5"/>
      <c r="AY55" s="5"/>
      <c r="AZ55" s="5"/>
      <c r="BA55" s="5"/>
      <c r="BB55" s="5"/>
      <c r="BC55" s="5"/>
      <c r="BD55" s="5"/>
      <c r="BE55" s="5"/>
      <c r="BF55" s="5"/>
      <c r="BG55" s="5"/>
      <c r="BH55" s="5"/>
      <c r="BI55" s="5"/>
    </row>
    <row r="56" spans="3:61" ht="16.5" customHeight="1" x14ac:dyDescent="0.25">
      <c r="D56" s="503" t="s">
        <v>276</v>
      </c>
      <c r="E56" s="690">
        <f ca="1">Summary!K181</f>
        <v>1.5</v>
      </c>
      <c r="F56" s="387">
        <f ca="1">Summary!L181</f>
        <v>0</v>
      </c>
      <c r="G56" s="332">
        <v>1.5</v>
      </c>
      <c r="H56" s="332"/>
      <c r="I56" s="720">
        <f t="shared" ca="1" si="2"/>
        <v>0</v>
      </c>
      <c r="J56" s="720"/>
      <c r="K56" s="332"/>
      <c r="L56" s="332">
        <v>10771</v>
      </c>
      <c r="M56" s="385"/>
      <c r="N56" s="723" t="s">
        <v>339</v>
      </c>
      <c r="O56" s="332"/>
      <c r="P56" s="332"/>
      <c r="Q56" s="332"/>
      <c r="R56" s="332"/>
      <c r="S56" s="333"/>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5"/>
      <c r="AR56" s="5"/>
      <c r="AS56" s="5"/>
      <c r="AT56" s="5"/>
      <c r="AU56" s="5"/>
      <c r="AV56" s="5"/>
      <c r="AW56" s="5"/>
      <c r="AX56" s="5"/>
      <c r="AY56" s="5"/>
      <c r="AZ56" s="5"/>
      <c r="BA56" s="5"/>
      <c r="BB56" s="5"/>
      <c r="BC56" s="5"/>
      <c r="BD56" s="5"/>
      <c r="BE56" s="5"/>
      <c r="BF56" s="5"/>
      <c r="BG56" s="5"/>
      <c r="BH56" s="5"/>
      <c r="BI56" s="5"/>
    </row>
    <row r="57" spans="3:61" ht="16.5" customHeight="1" x14ac:dyDescent="0.25">
      <c r="D57" s="503" t="s">
        <v>278</v>
      </c>
      <c r="E57" s="690">
        <f ca="1">Summary!I182</f>
        <v>1.25</v>
      </c>
      <c r="F57" s="387">
        <f ca="1">Summary!J182</f>
        <v>-1.25</v>
      </c>
      <c r="G57" s="332">
        <v>1.25</v>
      </c>
      <c r="H57" s="332"/>
      <c r="I57" s="720">
        <f t="shared" ca="1" si="2"/>
        <v>0</v>
      </c>
      <c r="J57" s="720"/>
      <c r="K57" s="332"/>
      <c r="L57" s="332">
        <v>10772</v>
      </c>
      <c r="M57" s="385"/>
      <c r="N57" s="723" t="s">
        <v>337</v>
      </c>
      <c r="O57" s="332"/>
      <c r="P57" s="332"/>
      <c r="Q57" s="332"/>
      <c r="R57" s="332"/>
      <c r="S57" s="333"/>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5"/>
      <c r="AR57" s="5"/>
      <c r="AS57" s="5"/>
      <c r="AT57" s="5"/>
      <c r="AU57" s="5"/>
      <c r="AV57" s="5"/>
      <c r="AW57" s="5"/>
      <c r="AX57" s="5"/>
      <c r="AY57" s="5"/>
      <c r="AZ57" s="5"/>
      <c r="BA57" s="5"/>
      <c r="BB57" s="5"/>
      <c r="BC57" s="5"/>
      <c r="BD57" s="5"/>
      <c r="BE57" s="5"/>
      <c r="BF57" s="5"/>
      <c r="BG57" s="5"/>
      <c r="BH57" s="5"/>
      <c r="BI57" s="5"/>
    </row>
    <row r="58" spans="3:61" ht="16.5" customHeight="1" x14ac:dyDescent="0.25">
      <c r="D58" s="503" t="s">
        <v>277</v>
      </c>
      <c r="E58" s="690">
        <f ca="1">Summary!K182</f>
        <v>1.5</v>
      </c>
      <c r="F58" s="387">
        <f ca="1">Summary!L182</f>
        <v>0</v>
      </c>
      <c r="G58" s="332">
        <v>1.5</v>
      </c>
      <c r="H58" s="332"/>
      <c r="I58" s="720">
        <f t="shared" ca="1" si="2"/>
        <v>0</v>
      </c>
      <c r="J58" s="720"/>
      <c r="K58" s="332"/>
      <c r="L58" s="332">
        <v>10773</v>
      </c>
      <c r="M58" s="385"/>
      <c r="N58" s="723" t="s">
        <v>338</v>
      </c>
      <c r="O58" s="332"/>
      <c r="P58" s="332"/>
      <c r="Q58" s="332"/>
      <c r="R58" s="332"/>
      <c r="S58" s="333"/>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5"/>
      <c r="AR58" s="5"/>
      <c r="AS58" s="5"/>
      <c r="AT58" s="5"/>
      <c r="AU58" s="5"/>
      <c r="AV58" s="5"/>
      <c r="AW58" s="5"/>
      <c r="AX58" s="5"/>
      <c r="AY58" s="5"/>
      <c r="AZ58" s="5"/>
      <c r="BA58" s="5"/>
      <c r="BB58" s="5"/>
      <c r="BC58" s="5"/>
      <c r="BD58" s="5"/>
      <c r="BE58" s="5"/>
      <c r="BF58" s="5"/>
      <c r="BG58" s="5"/>
      <c r="BH58" s="5"/>
      <c r="BI58" s="5"/>
    </row>
    <row r="59" spans="3:61" ht="16.5" customHeight="1" x14ac:dyDescent="0.25">
      <c r="D59" s="503" t="s">
        <v>189</v>
      </c>
      <c r="E59" s="642">
        <f ca="1">Summary!I183</f>
        <v>1</v>
      </c>
      <c r="F59" s="642">
        <f ca="1">Summary!J183</f>
        <v>-1</v>
      </c>
      <c r="G59" s="642"/>
      <c r="H59" s="642"/>
      <c r="I59" s="720"/>
      <c r="J59" s="720"/>
      <c r="K59" s="332"/>
      <c r="L59" s="386"/>
      <c r="M59" s="369" t="s">
        <v>309</v>
      </c>
      <c r="N59" s="647"/>
      <c r="O59" s="332"/>
      <c r="P59" s="332"/>
      <c r="Q59" s="332"/>
      <c r="R59" s="332"/>
      <c r="S59" s="333"/>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5"/>
      <c r="AR59" s="5"/>
      <c r="AS59" s="5"/>
      <c r="AT59" s="5"/>
      <c r="AU59" s="5"/>
      <c r="AV59" s="5"/>
      <c r="AW59" s="5"/>
      <c r="AX59" s="5"/>
      <c r="AY59" s="5"/>
      <c r="AZ59" s="5"/>
      <c r="BA59" s="5"/>
      <c r="BB59" s="5"/>
      <c r="BC59" s="5"/>
      <c r="BD59" s="5"/>
      <c r="BE59" s="5"/>
      <c r="BF59" s="5"/>
      <c r="BG59" s="5"/>
      <c r="BH59" s="5"/>
      <c r="BI59" s="5"/>
    </row>
    <row r="60" spans="3:61" ht="16.5" customHeight="1" x14ac:dyDescent="0.25">
      <c r="C60" s="4" t="s">
        <v>191</v>
      </c>
      <c r="E60" s="332"/>
      <c r="F60" s="332"/>
      <c r="G60" s="332"/>
      <c r="H60" s="332"/>
      <c r="I60" s="720"/>
      <c r="J60" s="720"/>
      <c r="K60" s="332"/>
      <c r="L60" s="332"/>
      <c r="M60" s="332"/>
      <c r="N60" s="647"/>
      <c r="O60" s="332"/>
      <c r="P60" s="332"/>
      <c r="Q60" s="332"/>
      <c r="R60" s="332"/>
      <c r="S60" s="333"/>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5"/>
      <c r="AR60" s="5"/>
      <c r="AS60" s="5"/>
      <c r="AT60" s="5"/>
      <c r="AU60" s="5"/>
      <c r="AV60" s="5"/>
      <c r="AW60" s="5"/>
      <c r="AX60" s="5"/>
      <c r="AY60" s="5"/>
      <c r="AZ60" s="5"/>
      <c r="BA60" s="5"/>
      <c r="BB60" s="5"/>
      <c r="BC60" s="5"/>
      <c r="BD60" s="5"/>
      <c r="BE60" s="5"/>
      <c r="BF60" s="5"/>
      <c r="BG60" s="5"/>
      <c r="BH60" s="5"/>
      <c r="BI60" s="5"/>
    </row>
    <row r="61" spans="3:61" ht="16.5" customHeight="1" x14ac:dyDescent="0.25">
      <c r="D61" s="503" t="s">
        <v>318</v>
      </c>
      <c r="E61" s="690">
        <f>E12</f>
        <v>0.5</v>
      </c>
      <c r="F61" s="387">
        <f>F12</f>
        <v>-0.5</v>
      </c>
      <c r="G61" s="332">
        <v>0.5</v>
      </c>
      <c r="H61" s="332"/>
      <c r="I61" s="720">
        <f t="shared" si="2"/>
        <v>0</v>
      </c>
      <c r="J61" s="720"/>
      <c r="K61" s="370"/>
      <c r="L61" s="332">
        <v>10775</v>
      </c>
      <c r="M61" s="369" t="s">
        <v>216</v>
      </c>
      <c r="N61" s="647"/>
      <c r="O61" s="332"/>
      <c r="P61" s="332"/>
      <c r="Q61" s="332"/>
      <c r="R61" s="332"/>
      <c r="S61" s="333"/>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5"/>
      <c r="AR61" s="5"/>
      <c r="AS61" s="5"/>
      <c r="AT61" s="5"/>
      <c r="AU61" s="5"/>
      <c r="AV61" s="5"/>
      <c r="AW61" s="5"/>
      <c r="AX61" s="5"/>
      <c r="AY61" s="5"/>
      <c r="AZ61" s="5"/>
      <c r="BA61" s="5"/>
      <c r="BB61" s="5"/>
      <c r="BC61" s="5"/>
      <c r="BD61" s="5"/>
      <c r="BE61" s="5"/>
      <c r="BF61" s="5"/>
      <c r="BG61" s="5"/>
      <c r="BH61" s="5"/>
      <c r="BI61" s="5"/>
    </row>
    <row r="62" spans="3:61" ht="16.5" customHeight="1" x14ac:dyDescent="0.25">
      <c r="D62" s="503" t="s">
        <v>313</v>
      </c>
      <c r="E62" s="690">
        <f>G21+G11</f>
        <v>0.6</v>
      </c>
      <c r="F62" s="387">
        <f>H21+H11</f>
        <v>-0.6</v>
      </c>
      <c r="G62" s="332">
        <v>0.6</v>
      </c>
      <c r="H62" s="332"/>
      <c r="I62" s="720">
        <f t="shared" si="2"/>
        <v>0</v>
      </c>
      <c r="J62" s="720"/>
      <c r="K62" s="370"/>
      <c r="L62" s="332">
        <v>10775</v>
      </c>
      <c r="M62" s="369"/>
      <c r="N62" s="647"/>
      <c r="O62" s="332"/>
      <c r="P62" s="332"/>
      <c r="Q62" s="332"/>
      <c r="R62" s="332"/>
      <c r="S62" s="333"/>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5"/>
      <c r="AR62" s="5"/>
      <c r="AS62" s="5"/>
      <c r="AT62" s="5"/>
      <c r="AU62" s="5"/>
      <c r="AV62" s="5"/>
      <c r="AW62" s="5"/>
      <c r="AX62" s="5"/>
      <c r="AY62" s="5"/>
      <c r="AZ62" s="5"/>
      <c r="BA62" s="5"/>
      <c r="BB62" s="5"/>
      <c r="BC62" s="5"/>
      <c r="BD62" s="5"/>
      <c r="BE62" s="5"/>
      <c r="BF62" s="5"/>
      <c r="BG62" s="5"/>
      <c r="BH62" s="5"/>
      <c r="BI62" s="5"/>
    </row>
    <row r="63" spans="3:61" ht="16.5" customHeight="1" x14ac:dyDescent="0.25">
      <c r="D63" s="503" t="s">
        <v>308</v>
      </c>
      <c r="E63" s="690">
        <f ca="1">Summary!M181</f>
        <v>0.5</v>
      </c>
      <c r="F63" s="387">
        <f ca="1">Summary!N181</f>
        <v>-0.5</v>
      </c>
      <c r="G63" s="332">
        <v>0.5</v>
      </c>
      <c r="H63" s="332"/>
      <c r="I63" s="720">
        <f t="shared" ca="1" si="2"/>
        <v>0</v>
      </c>
      <c r="J63" s="720"/>
      <c r="K63" s="332"/>
      <c r="L63" s="332">
        <v>10776</v>
      </c>
      <c r="M63" s="385"/>
      <c r="N63" s="647"/>
      <c r="O63" s="332"/>
      <c r="P63" s="332"/>
      <c r="Q63" s="332"/>
      <c r="R63" s="332"/>
      <c r="S63" s="333"/>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5"/>
      <c r="AR63" s="5"/>
      <c r="AS63" s="5"/>
      <c r="AT63" s="5"/>
      <c r="AU63" s="5"/>
      <c r="AV63" s="5"/>
      <c r="AW63" s="5"/>
      <c r="AX63" s="5"/>
      <c r="AY63" s="5"/>
      <c r="AZ63" s="5"/>
      <c r="BA63" s="5"/>
      <c r="BB63" s="5"/>
      <c r="BC63" s="5"/>
      <c r="BD63" s="5"/>
      <c r="BE63" s="5"/>
      <c r="BF63" s="5"/>
      <c r="BG63" s="5"/>
      <c r="BH63" s="5"/>
      <c r="BI63" s="5"/>
    </row>
    <row r="64" spans="3:61" ht="16.5" customHeight="1" x14ac:dyDescent="0.25">
      <c r="D64" s="503" t="s">
        <v>276</v>
      </c>
      <c r="E64" s="690">
        <f ca="1">Summary!O181</f>
        <v>0.75</v>
      </c>
      <c r="F64" s="387">
        <f ca="1">Summary!P181</f>
        <v>0</v>
      </c>
      <c r="G64" s="332">
        <v>0.75</v>
      </c>
      <c r="H64" s="332"/>
      <c r="I64" s="720">
        <f t="shared" ca="1" si="2"/>
        <v>0</v>
      </c>
      <c r="J64" s="720"/>
      <c r="K64" s="332"/>
      <c r="L64" s="332">
        <v>10777</v>
      </c>
      <c r="M64" s="385"/>
      <c r="N64" s="647"/>
      <c r="O64" s="332"/>
      <c r="P64" s="332"/>
      <c r="Q64" s="332"/>
      <c r="R64" s="332"/>
      <c r="S64" s="333"/>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5"/>
      <c r="AR64" s="5"/>
      <c r="AS64" s="5"/>
      <c r="AT64" s="5"/>
      <c r="AU64" s="5"/>
      <c r="AV64" s="5"/>
      <c r="AW64" s="5"/>
      <c r="AX64" s="5"/>
      <c r="AY64" s="5"/>
      <c r="AZ64" s="5"/>
      <c r="BA64" s="5"/>
      <c r="BB64" s="5"/>
      <c r="BC64" s="5"/>
      <c r="BD64" s="5"/>
      <c r="BE64" s="5"/>
      <c r="BF64" s="5"/>
      <c r="BG64" s="5"/>
      <c r="BH64" s="5"/>
      <c r="BI64" s="5"/>
    </row>
    <row r="65" spans="3:61" ht="16.5" customHeight="1" x14ac:dyDescent="0.25">
      <c r="D65" s="503" t="s">
        <v>279</v>
      </c>
      <c r="E65" s="690">
        <f ca="1">Summary!M182</f>
        <v>0.625</v>
      </c>
      <c r="F65" s="387">
        <f ca="1">Summary!N182</f>
        <v>-0.625</v>
      </c>
      <c r="G65" s="332">
        <v>0.625</v>
      </c>
      <c r="H65" s="332"/>
      <c r="I65" s="720">
        <f t="shared" ca="1" si="2"/>
        <v>0</v>
      </c>
      <c r="J65" s="720"/>
      <c r="K65" s="332"/>
      <c r="L65" s="332">
        <v>10778</v>
      </c>
      <c r="M65" s="385"/>
      <c r="N65" s="647"/>
      <c r="O65" s="332"/>
      <c r="P65" s="332"/>
      <c r="Q65" s="332"/>
      <c r="R65" s="332"/>
      <c r="S65" s="333"/>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5"/>
      <c r="AR65" s="5"/>
      <c r="AS65" s="5"/>
      <c r="AT65" s="5"/>
      <c r="AU65" s="5"/>
      <c r="AV65" s="5"/>
      <c r="AW65" s="5"/>
      <c r="AX65" s="5"/>
      <c r="AY65" s="5"/>
      <c r="AZ65" s="5"/>
      <c r="BA65" s="5"/>
      <c r="BB65" s="5"/>
      <c r="BC65" s="5"/>
      <c r="BD65" s="5"/>
      <c r="BE65" s="5"/>
      <c r="BF65" s="5"/>
      <c r="BG65" s="5"/>
      <c r="BH65" s="5"/>
      <c r="BI65" s="5"/>
    </row>
    <row r="66" spans="3:61" ht="16.5" customHeight="1" x14ac:dyDescent="0.25">
      <c r="D66" s="503" t="s">
        <v>280</v>
      </c>
      <c r="E66" s="690">
        <f ca="1">Summary!O182</f>
        <v>0.75</v>
      </c>
      <c r="F66" s="387">
        <f ca="1">Summary!P182</f>
        <v>0</v>
      </c>
      <c r="G66" s="332">
        <v>0.75</v>
      </c>
      <c r="H66" s="332"/>
      <c r="I66" s="720">
        <f t="shared" ca="1" si="2"/>
        <v>0</v>
      </c>
      <c r="J66" s="720"/>
      <c r="K66" s="332"/>
      <c r="L66" s="332">
        <v>10779</v>
      </c>
      <c r="M66" s="385"/>
      <c r="N66" s="647"/>
      <c r="O66" s="332"/>
      <c r="P66" s="332"/>
      <c r="Q66" s="332"/>
      <c r="R66" s="332"/>
      <c r="S66" s="333"/>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5"/>
      <c r="AR66" s="5"/>
      <c r="AS66" s="5"/>
      <c r="AT66" s="5"/>
      <c r="AU66" s="5"/>
      <c r="AV66" s="5"/>
      <c r="AW66" s="5"/>
      <c r="AX66" s="5"/>
      <c r="AY66" s="5"/>
      <c r="AZ66" s="5"/>
      <c r="BA66" s="5"/>
      <c r="BB66" s="5"/>
      <c r="BC66" s="5"/>
      <c r="BD66" s="5"/>
      <c r="BE66" s="5"/>
      <c r="BF66" s="5"/>
      <c r="BG66" s="5"/>
      <c r="BH66" s="5"/>
      <c r="BI66" s="5"/>
    </row>
    <row r="67" spans="3:61" ht="16.5" customHeight="1" x14ac:dyDescent="0.25">
      <c r="D67" s="503" t="s">
        <v>189</v>
      </c>
      <c r="E67" s="387">
        <f ca="1">Summary!M183</f>
        <v>0.5</v>
      </c>
      <c r="F67" s="387">
        <f ca="1">Summary!N183</f>
        <v>-0.5</v>
      </c>
      <c r="G67" s="332">
        <v>0.5</v>
      </c>
      <c r="H67" s="332">
        <v>-0.5</v>
      </c>
      <c r="I67" s="720">
        <f t="shared" ca="1" si="2"/>
        <v>0</v>
      </c>
      <c r="J67" s="720"/>
      <c r="K67" s="332"/>
      <c r="L67" s="369" t="s">
        <v>312</v>
      </c>
      <c r="N67" s="647"/>
      <c r="O67" s="332"/>
      <c r="P67" s="332"/>
      <c r="Q67" s="332"/>
      <c r="R67" s="332"/>
      <c r="S67" s="333"/>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5"/>
      <c r="AR67" s="5"/>
      <c r="AS67" s="5"/>
      <c r="AT67" s="5"/>
      <c r="AU67" s="5"/>
      <c r="AV67" s="5"/>
      <c r="AW67" s="5"/>
      <c r="AX67" s="5"/>
      <c r="AY67" s="5"/>
      <c r="AZ67" s="5"/>
      <c r="BA67" s="5"/>
      <c r="BB67" s="5"/>
      <c r="BC67" s="5"/>
      <c r="BD67" s="5"/>
      <c r="BE67" s="5"/>
      <c r="BF67" s="5"/>
      <c r="BG67" s="5"/>
      <c r="BH67" s="5"/>
      <c r="BI67" s="5"/>
    </row>
    <row r="68" spans="3:61" ht="16.5" customHeight="1" x14ac:dyDescent="0.25">
      <c r="C68" s="4" t="s">
        <v>192</v>
      </c>
      <c r="E68" s="332"/>
      <c r="F68" s="332"/>
      <c r="G68" s="332"/>
      <c r="H68" s="332"/>
      <c r="I68" s="720"/>
      <c r="J68" s="720"/>
      <c r="K68" s="332"/>
      <c r="L68" s="332"/>
      <c r="M68" s="332"/>
      <c r="N68" s="647"/>
      <c r="O68" s="332"/>
      <c r="P68" s="332"/>
      <c r="Q68" s="332"/>
      <c r="R68" s="332"/>
      <c r="S68" s="333"/>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5"/>
      <c r="AR68" s="5"/>
      <c r="AS68" s="5"/>
      <c r="AT68" s="5"/>
      <c r="AU68" s="5"/>
      <c r="AV68" s="5"/>
      <c r="AW68" s="5"/>
      <c r="AX68" s="5"/>
      <c r="AY68" s="5"/>
      <c r="AZ68" s="5"/>
      <c r="BA68" s="5"/>
      <c r="BB68" s="5"/>
      <c r="BC68" s="5"/>
      <c r="BD68" s="5"/>
      <c r="BE68" s="5"/>
      <c r="BF68" s="5"/>
      <c r="BG68" s="5"/>
      <c r="BH68" s="5"/>
      <c r="BI68" s="5"/>
    </row>
    <row r="69" spans="3:61" ht="16.5" customHeight="1" x14ac:dyDescent="0.25">
      <c r="C69" s="4"/>
      <c r="D69" s="503" t="s">
        <v>195</v>
      </c>
      <c r="E69" s="691">
        <f>Horizontal!A74</f>
        <v>20</v>
      </c>
      <c r="F69" s="332"/>
      <c r="G69" s="332">
        <v>20</v>
      </c>
      <c r="H69" s="332"/>
      <c r="I69" s="720">
        <f t="shared" si="2"/>
        <v>0</v>
      </c>
      <c r="J69" s="720">
        <f t="shared" ref="J69:J80" si="3">F69-H69</f>
        <v>0</v>
      </c>
      <c r="K69" s="332"/>
      <c r="L69" s="332">
        <v>10781</v>
      </c>
      <c r="M69" s="385"/>
      <c r="N69" s="723" t="s">
        <v>335</v>
      </c>
      <c r="O69" s="332"/>
      <c r="P69" s="332"/>
      <c r="Q69" s="332"/>
      <c r="R69" s="332"/>
      <c r="S69" s="333"/>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5"/>
      <c r="AR69" s="5"/>
      <c r="AS69" s="5"/>
      <c r="AT69" s="5"/>
      <c r="AU69" s="5"/>
      <c r="AV69" s="5"/>
      <c r="AW69" s="5"/>
      <c r="AX69" s="5"/>
      <c r="AY69" s="5"/>
      <c r="AZ69" s="5"/>
      <c r="BA69" s="5"/>
      <c r="BB69" s="5"/>
      <c r="BC69" s="5"/>
      <c r="BD69" s="5"/>
      <c r="BE69" s="5"/>
      <c r="BF69" s="5"/>
      <c r="BG69" s="5"/>
      <c r="BH69" s="5"/>
      <c r="BI69" s="5"/>
    </row>
    <row r="70" spans="3:61" ht="16.5" customHeight="1" x14ac:dyDescent="0.25">
      <c r="C70" s="4"/>
      <c r="D70" s="503" t="s">
        <v>199</v>
      </c>
      <c r="E70" s="691">
        <f>Vertical!A88</f>
        <v>9</v>
      </c>
      <c r="F70" s="332"/>
      <c r="G70" s="332">
        <v>9</v>
      </c>
      <c r="H70" s="332"/>
      <c r="I70" s="720">
        <f t="shared" si="2"/>
        <v>0</v>
      </c>
      <c r="J70" s="720">
        <f t="shared" si="3"/>
        <v>0</v>
      </c>
      <c r="K70" s="332"/>
      <c r="L70" s="332">
        <v>10782</v>
      </c>
      <c r="M70" s="385"/>
      <c r="N70" s="723" t="s">
        <v>334</v>
      </c>
      <c r="O70" s="332"/>
      <c r="P70" s="332"/>
      <c r="Q70" s="332"/>
      <c r="R70" s="332"/>
      <c r="S70" s="333"/>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5"/>
      <c r="AR70" s="5"/>
      <c r="AS70" s="5"/>
      <c r="AT70" s="5"/>
      <c r="AU70" s="5"/>
      <c r="AV70" s="5"/>
      <c r="AW70" s="5"/>
      <c r="AX70" s="5"/>
      <c r="AY70" s="5"/>
      <c r="AZ70" s="5"/>
      <c r="BA70" s="5"/>
      <c r="BB70" s="5"/>
      <c r="BC70" s="5"/>
      <c r="BD70" s="5"/>
      <c r="BE70" s="5"/>
      <c r="BF70" s="5"/>
      <c r="BG70" s="5"/>
      <c r="BH70" s="5"/>
      <c r="BI70" s="5"/>
    </row>
    <row r="71" spans="3:61" ht="16.5" customHeight="1" x14ac:dyDescent="0.25">
      <c r="D71" s="503" t="s">
        <v>190</v>
      </c>
      <c r="E71" s="690">
        <f>E23</f>
        <v>2</v>
      </c>
      <c r="F71" s="690">
        <f>F23</f>
        <v>-2</v>
      </c>
      <c r="G71" s="332">
        <v>2</v>
      </c>
      <c r="H71" s="332">
        <v>-2</v>
      </c>
      <c r="I71" s="720">
        <f t="shared" si="2"/>
        <v>0</v>
      </c>
      <c r="J71" s="720">
        <f t="shared" si="3"/>
        <v>0</v>
      </c>
      <c r="K71" s="332"/>
      <c r="L71" s="332">
        <v>10783</v>
      </c>
      <c r="M71" s="332"/>
      <c r="N71" s="723" t="s">
        <v>328</v>
      </c>
      <c r="O71" s="332"/>
      <c r="P71" s="332"/>
      <c r="Q71" s="332"/>
      <c r="R71" s="332"/>
      <c r="S71" s="333"/>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5"/>
      <c r="AR71" s="5"/>
      <c r="AS71" s="5"/>
      <c r="AT71" s="5"/>
      <c r="AU71" s="5"/>
      <c r="AV71" s="5"/>
      <c r="AW71" s="5"/>
      <c r="AX71" s="5"/>
      <c r="AY71" s="5"/>
      <c r="AZ71" s="5"/>
      <c r="BA71" s="5"/>
      <c r="BB71" s="5"/>
      <c r="BC71" s="5"/>
      <c r="BD71" s="5"/>
      <c r="BE71" s="5"/>
      <c r="BF71" s="5"/>
      <c r="BG71" s="5"/>
      <c r="BH71" s="5"/>
      <c r="BI71" s="5"/>
    </row>
    <row r="72" spans="3:61" ht="16.5" customHeight="1" x14ac:dyDescent="0.25">
      <c r="D72" s="503" t="s">
        <v>313</v>
      </c>
      <c r="E72" s="692">
        <f>SUM(G11:G13)+G21</f>
        <v>0.8</v>
      </c>
      <c r="F72" s="692">
        <f>SUM(H11:H13)+H21</f>
        <v>-0.8</v>
      </c>
      <c r="G72" s="646">
        <v>0.8</v>
      </c>
      <c r="H72" s="646">
        <v>-0.8</v>
      </c>
      <c r="I72" s="720">
        <f t="shared" si="2"/>
        <v>0</v>
      </c>
      <c r="J72" s="720">
        <f t="shared" si="3"/>
        <v>0</v>
      </c>
      <c r="K72" s="332"/>
      <c r="L72" s="332">
        <v>10784</v>
      </c>
      <c r="M72" s="332"/>
      <c r="N72" s="723" t="s">
        <v>333</v>
      </c>
      <c r="O72" s="332"/>
      <c r="P72" s="332"/>
      <c r="Q72" s="332"/>
      <c r="R72" s="332"/>
      <c r="S72" s="333"/>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5"/>
      <c r="AR72" s="5"/>
      <c r="AS72" s="5"/>
      <c r="AT72" s="5"/>
      <c r="AU72" s="5"/>
      <c r="AV72" s="5"/>
      <c r="AW72" s="5"/>
      <c r="AX72" s="5"/>
      <c r="AY72" s="5"/>
      <c r="AZ72" s="5"/>
      <c r="BA72" s="5"/>
      <c r="BB72" s="5"/>
      <c r="BC72" s="5"/>
      <c r="BD72" s="5"/>
      <c r="BE72" s="5"/>
      <c r="BF72" s="5"/>
      <c r="BG72" s="5"/>
      <c r="BH72" s="5"/>
      <c r="BI72" s="5"/>
    </row>
    <row r="73" spans="3:61" ht="16.5" customHeight="1" x14ac:dyDescent="0.25">
      <c r="D73" s="503" t="s">
        <v>308</v>
      </c>
      <c r="E73" s="690">
        <f ca="1">Summary!Q181</f>
        <v>1</v>
      </c>
      <c r="F73" s="387">
        <f ca="1">Summary!R181</f>
        <v>-1</v>
      </c>
      <c r="G73" s="332">
        <v>1</v>
      </c>
      <c r="H73" s="332">
        <v>-1</v>
      </c>
      <c r="I73" s="720">
        <f t="shared" ca="1" si="2"/>
        <v>0</v>
      </c>
      <c r="J73" s="720">
        <f t="shared" ca="1" si="3"/>
        <v>0</v>
      </c>
      <c r="K73" s="332"/>
      <c r="L73" s="332">
        <v>10785</v>
      </c>
      <c r="M73" s="385"/>
      <c r="N73" s="723" t="s">
        <v>329</v>
      </c>
      <c r="O73" s="332"/>
      <c r="P73" s="332"/>
      <c r="Q73" s="332"/>
      <c r="R73" s="332"/>
      <c r="S73" s="333"/>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5"/>
      <c r="AR73" s="5"/>
      <c r="AS73" s="5"/>
      <c r="AT73" s="5"/>
      <c r="AU73" s="5"/>
      <c r="AV73" s="5"/>
      <c r="AW73" s="5"/>
      <c r="AX73" s="5"/>
      <c r="AY73" s="5"/>
      <c r="AZ73" s="5"/>
      <c r="BA73" s="5"/>
      <c r="BB73" s="5"/>
      <c r="BC73" s="5"/>
      <c r="BD73" s="5"/>
      <c r="BE73" s="5"/>
      <c r="BF73" s="5"/>
      <c r="BG73" s="5"/>
      <c r="BH73" s="5"/>
      <c r="BI73" s="5"/>
    </row>
    <row r="74" spans="3:61" ht="16.5" customHeight="1" x14ac:dyDescent="0.25">
      <c r="D74" s="503" t="s">
        <v>276</v>
      </c>
      <c r="E74" s="690">
        <f ca="1">Summary!S181</f>
        <v>2.5</v>
      </c>
      <c r="F74" s="387">
        <f ca="1">Summary!T181</f>
        <v>0</v>
      </c>
      <c r="G74" s="332">
        <v>2.5</v>
      </c>
      <c r="H74" s="332">
        <v>0</v>
      </c>
      <c r="I74" s="720">
        <f t="shared" ca="1" si="2"/>
        <v>0</v>
      </c>
      <c r="J74" s="720">
        <f t="shared" ca="1" si="3"/>
        <v>0</v>
      </c>
      <c r="K74" s="332"/>
      <c r="L74" s="332">
        <v>10786</v>
      </c>
      <c r="M74" s="385"/>
      <c r="N74" s="723" t="s">
        <v>330</v>
      </c>
      <c r="O74" s="332"/>
      <c r="P74" s="332"/>
      <c r="Q74" s="332"/>
      <c r="R74" s="332"/>
      <c r="S74" s="333"/>
      <c r="T74" s="332"/>
      <c r="U74" s="332"/>
      <c r="V74" s="332"/>
      <c r="W74" s="332"/>
      <c r="X74" s="332"/>
      <c r="Y74" s="332"/>
      <c r="Z74" s="332"/>
      <c r="AA74" s="332"/>
      <c r="AB74" s="332"/>
      <c r="AC74" s="332"/>
      <c r="AD74" s="332"/>
      <c r="AE74" s="332"/>
      <c r="AF74" s="332"/>
      <c r="AG74" s="332"/>
      <c r="AH74" s="332"/>
      <c r="AI74" s="332"/>
      <c r="AJ74" s="332"/>
      <c r="AK74" s="332"/>
      <c r="AL74" s="332"/>
      <c r="AM74" s="332"/>
      <c r="AN74" s="332"/>
      <c r="AO74" s="332"/>
      <c r="AP74" s="332"/>
      <c r="AQ74" s="5"/>
      <c r="AR74" s="5"/>
      <c r="AS74" s="5"/>
      <c r="AT74" s="5"/>
      <c r="AU74" s="5"/>
      <c r="AV74" s="5"/>
      <c r="AW74" s="5"/>
      <c r="AX74" s="5"/>
      <c r="AY74" s="5"/>
      <c r="AZ74" s="5"/>
      <c r="BA74" s="5"/>
      <c r="BB74" s="5"/>
      <c r="BC74" s="5"/>
      <c r="BD74" s="5"/>
      <c r="BE74" s="5"/>
      <c r="BF74" s="5"/>
      <c r="BG74" s="5"/>
      <c r="BH74" s="5"/>
      <c r="BI74" s="5"/>
    </row>
    <row r="75" spans="3:61" ht="16.5" customHeight="1" x14ac:dyDescent="0.25">
      <c r="D75" s="503" t="s">
        <v>279</v>
      </c>
      <c r="E75" s="690">
        <f ca="1">Summary!Q182</f>
        <v>1.375</v>
      </c>
      <c r="F75" s="387">
        <f ca="1">Summary!R182</f>
        <v>-1.375</v>
      </c>
      <c r="G75" s="332">
        <v>1.375</v>
      </c>
      <c r="H75" s="332">
        <v>-1.375</v>
      </c>
      <c r="I75" s="720">
        <f t="shared" ca="1" si="2"/>
        <v>0</v>
      </c>
      <c r="J75" s="720">
        <f t="shared" ca="1" si="3"/>
        <v>0</v>
      </c>
      <c r="K75" s="332"/>
      <c r="L75" s="332">
        <v>10787</v>
      </c>
      <c r="M75" s="385"/>
      <c r="N75" s="723" t="s">
        <v>331</v>
      </c>
      <c r="O75" s="332"/>
      <c r="P75" s="332"/>
      <c r="Q75" s="332"/>
      <c r="R75" s="332"/>
      <c r="S75" s="333"/>
      <c r="T75" s="332"/>
      <c r="U75" s="332"/>
      <c r="V75" s="332"/>
      <c r="W75" s="332"/>
      <c r="X75" s="332"/>
      <c r="Y75" s="332"/>
      <c r="Z75" s="332"/>
      <c r="AA75" s="332"/>
      <c r="AB75" s="332"/>
      <c r="AC75" s="332"/>
      <c r="AD75" s="332"/>
      <c r="AE75" s="332"/>
      <c r="AF75" s="332"/>
      <c r="AG75" s="332"/>
      <c r="AH75" s="332"/>
      <c r="AI75" s="332"/>
      <c r="AJ75" s="332"/>
      <c r="AK75" s="332"/>
      <c r="AL75" s="332"/>
      <c r="AM75" s="332"/>
      <c r="AN75" s="332"/>
      <c r="AO75" s="332"/>
      <c r="AP75" s="332"/>
      <c r="AQ75" s="5"/>
      <c r="AR75" s="5"/>
      <c r="AS75" s="5"/>
      <c r="AT75" s="5"/>
      <c r="AU75" s="5"/>
      <c r="AV75" s="5"/>
      <c r="AW75" s="5"/>
      <c r="AX75" s="5"/>
      <c r="AY75" s="5"/>
      <c r="AZ75" s="5"/>
      <c r="BA75" s="5"/>
      <c r="BB75" s="5"/>
      <c r="BC75" s="5"/>
      <c r="BD75" s="5"/>
      <c r="BE75" s="5"/>
      <c r="BF75" s="5"/>
      <c r="BG75" s="5"/>
      <c r="BH75" s="5"/>
      <c r="BI75" s="5"/>
    </row>
    <row r="76" spans="3:61" ht="16.5" customHeight="1" x14ac:dyDescent="0.25">
      <c r="D76" s="503" t="s">
        <v>280</v>
      </c>
      <c r="E76" s="690">
        <f ca="1">Summary!S182</f>
        <v>2.5</v>
      </c>
      <c r="F76" s="387">
        <f ca="1">Summary!T182</f>
        <v>0</v>
      </c>
      <c r="G76" s="332">
        <v>2.5</v>
      </c>
      <c r="H76" s="332">
        <v>0</v>
      </c>
      <c r="I76" s="720">
        <f t="shared" ca="1" si="2"/>
        <v>0</v>
      </c>
      <c r="J76" s="720">
        <f t="shared" ca="1" si="3"/>
        <v>0</v>
      </c>
      <c r="K76" s="332"/>
      <c r="L76" s="332">
        <v>10788</v>
      </c>
      <c r="M76" s="385"/>
      <c r="N76" s="723" t="s">
        <v>332</v>
      </c>
      <c r="O76" s="332"/>
      <c r="P76" s="332"/>
      <c r="Q76" s="332"/>
      <c r="R76" s="332"/>
      <c r="S76" s="333"/>
      <c r="T76" s="332"/>
      <c r="U76" s="332"/>
      <c r="V76" s="332"/>
      <c r="W76" s="332"/>
      <c r="X76" s="332"/>
      <c r="Y76" s="332"/>
      <c r="Z76" s="332"/>
      <c r="AA76" s="332"/>
      <c r="AB76" s="332"/>
      <c r="AC76" s="332"/>
      <c r="AD76" s="332"/>
      <c r="AE76" s="332"/>
      <c r="AF76" s="332"/>
      <c r="AG76" s="332"/>
      <c r="AH76" s="332"/>
      <c r="AI76" s="332"/>
      <c r="AJ76" s="332"/>
      <c r="AK76" s="332"/>
      <c r="AL76" s="332"/>
      <c r="AM76" s="332"/>
      <c r="AN76" s="332"/>
      <c r="AO76" s="332"/>
      <c r="AP76" s="332"/>
      <c r="AQ76" s="5"/>
      <c r="AR76" s="5"/>
      <c r="AS76" s="5"/>
      <c r="AT76" s="5"/>
      <c r="AU76" s="5"/>
      <c r="AV76" s="5"/>
      <c r="AW76" s="5"/>
      <c r="AX76" s="5"/>
      <c r="AY76" s="5"/>
      <c r="AZ76" s="5"/>
      <c r="BA76" s="5"/>
      <c r="BB76" s="5"/>
      <c r="BC76" s="5"/>
      <c r="BD76" s="5"/>
      <c r="BE76" s="5"/>
      <c r="BF76" s="5"/>
      <c r="BG76" s="5"/>
      <c r="BH76" s="5"/>
      <c r="BI76" s="5"/>
    </row>
    <row r="77" spans="3:61" ht="16.5" customHeight="1" x14ac:dyDescent="0.25">
      <c r="D77" s="503" t="s">
        <v>189</v>
      </c>
      <c r="E77" s="387">
        <f ca="1">Summary!Q183</f>
        <v>1</v>
      </c>
      <c r="F77" s="387">
        <f ca="1">Summary!R183</f>
        <v>-1</v>
      </c>
      <c r="G77" s="332">
        <v>1</v>
      </c>
      <c r="H77" s="332">
        <v>-1</v>
      </c>
      <c r="I77" s="720">
        <f t="shared" ca="1" si="2"/>
        <v>0</v>
      </c>
      <c r="J77" s="720">
        <f t="shared" ca="1" si="3"/>
        <v>0</v>
      </c>
      <c r="K77" s="332"/>
      <c r="L77" s="369" t="s">
        <v>314</v>
      </c>
      <c r="N77" s="647"/>
      <c r="O77" s="332"/>
      <c r="P77" s="332"/>
      <c r="Q77" s="332"/>
      <c r="R77" s="332"/>
      <c r="S77" s="333"/>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5"/>
      <c r="AR77" s="5"/>
      <c r="AS77" s="5"/>
      <c r="AT77" s="5"/>
      <c r="AU77" s="5"/>
      <c r="AV77" s="5"/>
      <c r="AW77" s="5"/>
      <c r="AX77" s="5"/>
      <c r="AY77" s="5"/>
      <c r="AZ77" s="5"/>
      <c r="BA77" s="5"/>
      <c r="BB77" s="5"/>
      <c r="BC77" s="5"/>
      <c r="BD77" s="5"/>
      <c r="BE77" s="5"/>
      <c r="BF77" s="5"/>
      <c r="BG77" s="5"/>
      <c r="BH77" s="5"/>
      <c r="BI77" s="5"/>
    </row>
    <row r="78" spans="3:61" ht="16.5" customHeight="1" x14ac:dyDescent="0.25">
      <c r="D78" s="503" t="s">
        <v>189</v>
      </c>
      <c r="E78" s="387">
        <f ca="1">Summary!S183</f>
        <v>2.5</v>
      </c>
      <c r="F78" s="387">
        <f ca="1">Summary!T183</f>
        <v>0</v>
      </c>
      <c r="G78" s="332">
        <v>2.5</v>
      </c>
      <c r="H78" s="332">
        <v>0</v>
      </c>
      <c r="I78" s="720">
        <f t="shared" ca="1" si="2"/>
        <v>0</v>
      </c>
      <c r="J78" s="720">
        <f t="shared" ca="1" si="3"/>
        <v>0</v>
      </c>
      <c r="K78" s="332"/>
      <c r="L78" s="369" t="s">
        <v>315</v>
      </c>
      <c r="N78" s="647"/>
      <c r="O78" s="332"/>
      <c r="P78" s="332"/>
      <c r="Q78" s="332"/>
      <c r="R78" s="332"/>
      <c r="S78" s="333"/>
      <c r="T78" s="332"/>
      <c r="U78" s="332"/>
      <c r="V78" s="332"/>
      <c r="W78" s="332"/>
      <c r="X78" s="332"/>
      <c r="Y78" s="332"/>
      <c r="Z78" s="332"/>
      <c r="AA78" s="332"/>
      <c r="AB78" s="332"/>
      <c r="AC78" s="332"/>
      <c r="AD78" s="332"/>
      <c r="AE78" s="332"/>
      <c r="AF78" s="332"/>
      <c r="AG78" s="332"/>
      <c r="AH78" s="332"/>
      <c r="AI78" s="332"/>
      <c r="AJ78" s="332"/>
      <c r="AK78" s="332"/>
      <c r="AL78" s="332"/>
      <c r="AM78" s="332"/>
      <c r="AN78" s="332"/>
      <c r="AO78" s="332"/>
      <c r="AP78" s="332"/>
      <c r="AQ78" s="5"/>
      <c r="AR78" s="5"/>
      <c r="AS78" s="5"/>
      <c r="AT78" s="5"/>
      <c r="AU78" s="5"/>
      <c r="AV78" s="5"/>
      <c r="AW78" s="5"/>
      <c r="AX78" s="5"/>
      <c r="AY78" s="5"/>
      <c r="AZ78" s="5"/>
      <c r="BA78" s="5"/>
      <c r="BB78" s="5"/>
      <c r="BC78" s="5"/>
      <c r="BD78" s="5"/>
      <c r="BE78" s="5"/>
      <c r="BF78" s="5"/>
      <c r="BG78" s="5"/>
      <c r="BH78" s="5"/>
      <c r="BI78" s="5"/>
    </row>
    <row r="79" spans="3:61" ht="16.5" customHeight="1" x14ac:dyDescent="0.25">
      <c r="D79" s="503" t="s">
        <v>193</v>
      </c>
      <c r="E79" s="690">
        <f>Horizontal!H13</f>
        <v>0.5</v>
      </c>
      <c r="F79" s="387">
        <f>Horizontal!G13</f>
        <v>-0.5</v>
      </c>
      <c r="G79" s="332">
        <v>0.5</v>
      </c>
      <c r="H79" s="332">
        <v>-0.5</v>
      </c>
      <c r="I79" s="720">
        <f t="shared" si="2"/>
        <v>0</v>
      </c>
      <c r="J79" s="720">
        <f t="shared" si="3"/>
        <v>0</v>
      </c>
      <c r="K79" s="332"/>
      <c r="L79" s="332">
        <v>10789</v>
      </c>
      <c r="M79" s="332"/>
      <c r="N79" s="647"/>
      <c r="O79" s="332"/>
      <c r="P79" s="332"/>
      <c r="Q79" s="332"/>
      <c r="R79" s="332"/>
      <c r="S79" s="333"/>
      <c r="T79" s="332"/>
      <c r="U79" s="332"/>
      <c r="V79" s="332"/>
      <c r="W79" s="332"/>
      <c r="X79" s="332"/>
      <c r="Y79" s="332"/>
      <c r="Z79" s="332"/>
      <c r="AA79" s="332"/>
      <c r="AB79" s="332"/>
      <c r="AC79" s="332"/>
      <c r="AD79" s="332"/>
      <c r="AE79" s="332"/>
      <c r="AF79" s="332"/>
      <c r="AG79" s="332"/>
      <c r="AH79" s="332"/>
      <c r="AI79" s="332"/>
      <c r="AJ79" s="332"/>
      <c r="AK79" s="332"/>
      <c r="AL79" s="332"/>
      <c r="AM79" s="332"/>
      <c r="AN79" s="332"/>
      <c r="AO79" s="332"/>
      <c r="AP79" s="332"/>
      <c r="AQ79" s="5"/>
      <c r="AR79" s="5"/>
      <c r="AS79" s="5"/>
      <c r="AT79" s="5"/>
      <c r="AU79" s="5"/>
      <c r="AV79" s="5"/>
      <c r="AW79" s="5"/>
      <c r="AX79" s="5"/>
      <c r="AY79" s="5"/>
      <c r="AZ79" s="5"/>
      <c r="BA79" s="5"/>
      <c r="BB79" s="5"/>
      <c r="BC79" s="5"/>
      <c r="BD79" s="5"/>
      <c r="BE79" s="5"/>
      <c r="BF79" s="5"/>
      <c r="BG79" s="5"/>
      <c r="BH79" s="5"/>
      <c r="BI79" s="5"/>
    </row>
    <row r="80" spans="3:61" ht="16.5" customHeight="1" x14ac:dyDescent="0.25">
      <c r="D80" s="503" t="s">
        <v>194</v>
      </c>
      <c r="E80" s="690">
        <f>Horizontal!H14</f>
        <v>0.5</v>
      </c>
      <c r="F80" s="387">
        <f>Horizontal!G14</f>
        <v>-0.5</v>
      </c>
      <c r="G80" s="332">
        <v>0.5</v>
      </c>
      <c r="H80" s="332">
        <v>-0.5</v>
      </c>
      <c r="I80" s="720">
        <f t="shared" si="2"/>
        <v>0</v>
      </c>
      <c r="J80" s="720">
        <f t="shared" si="3"/>
        <v>0</v>
      </c>
      <c r="K80" s="332"/>
      <c r="L80" s="332">
        <v>10790</v>
      </c>
      <c r="M80" s="332"/>
      <c r="N80" s="647"/>
      <c r="O80" s="332"/>
      <c r="P80" s="332"/>
      <c r="Q80" s="332"/>
      <c r="R80" s="332"/>
      <c r="S80" s="333"/>
      <c r="T80" s="332"/>
      <c r="U80" s="332"/>
      <c r="V80" s="332"/>
      <c r="W80" s="332"/>
      <c r="X80" s="332"/>
      <c r="Y80" s="332"/>
      <c r="Z80" s="332"/>
      <c r="AA80" s="332"/>
      <c r="AB80" s="332"/>
      <c r="AC80" s="332"/>
      <c r="AD80" s="332"/>
      <c r="AE80" s="332"/>
      <c r="AF80" s="332"/>
      <c r="AG80" s="332"/>
      <c r="AH80" s="332"/>
      <c r="AI80" s="332"/>
      <c r="AJ80" s="332"/>
      <c r="AK80" s="332"/>
      <c r="AL80" s="332"/>
      <c r="AM80" s="332"/>
      <c r="AN80" s="332"/>
      <c r="AO80" s="332"/>
      <c r="AP80" s="332"/>
      <c r="AQ80" s="5"/>
      <c r="AR80" s="5"/>
      <c r="AS80" s="5"/>
      <c r="AT80" s="5"/>
      <c r="AU80" s="5"/>
      <c r="AV80" s="5"/>
      <c r="AW80" s="5"/>
      <c r="AX80" s="5"/>
      <c r="AY80" s="5"/>
      <c r="AZ80" s="5"/>
      <c r="BA80" s="5"/>
      <c r="BB80" s="5"/>
      <c r="BC80" s="5"/>
      <c r="BD80" s="5"/>
      <c r="BE80" s="5"/>
      <c r="BF80" s="5"/>
      <c r="BG80" s="5"/>
      <c r="BH80" s="5"/>
      <c r="BI80" s="5"/>
    </row>
    <row r="81" spans="3:61" ht="16.5" customHeight="1" x14ac:dyDescent="0.25">
      <c r="C81" s="4" t="s">
        <v>197</v>
      </c>
      <c r="E81" s="332"/>
      <c r="F81" s="332"/>
      <c r="G81" s="332"/>
      <c r="H81" s="332"/>
      <c r="I81" s="721"/>
      <c r="J81" s="721"/>
      <c r="K81" s="332"/>
      <c r="L81" s="332"/>
      <c r="M81" s="332"/>
      <c r="N81" s="647"/>
      <c r="O81" s="332"/>
      <c r="P81" s="332"/>
      <c r="Q81" s="332"/>
      <c r="R81" s="332"/>
      <c r="S81" s="333"/>
      <c r="T81" s="332"/>
      <c r="U81" s="332"/>
      <c r="V81" s="332"/>
      <c r="W81" s="332"/>
      <c r="X81" s="332"/>
      <c r="Y81" s="332"/>
      <c r="Z81" s="332"/>
      <c r="AA81" s="332"/>
      <c r="AB81" s="332"/>
      <c r="AC81" s="332"/>
      <c r="AD81" s="332"/>
      <c r="AE81" s="332"/>
      <c r="AF81" s="332"/>
      <c r="AG81" s="332"/>
      <c r="AH81" s="332"/>
      <c r="AI81" s="332"/>
      <c r="AJ81" s="332"/>
      <c r="AK81" s="332"/>
      <c r="AL81" s="332"/>
      <c r="AM81" s="332"/>
      <c r="AN81" s="332"/>
      <c r="AO81" s="332"/>
      <c r="AP81" s="332"/>
      <c r="AQ81" s="5"/>
      <c r="AR81" s="5"/>
      <c r="AS81" s="5"/>
      <c r="AT81" s="5"/>
      <c r="AU81" s="5"/>
      <c r="AV81" s="5"/>
      <c r="AW81" s="5"/>
      <c r="AX81" s="5"/>
      <c r="AY81" s="5"/>
      <c r="AZ81" s="5"/>
      <c r="BA81" s="5"/>
      <c r="BB81" s="5"/>
      <c r="BC81" s="5"/>
      <c r="BD81" s="5"/>
      <c r="BE81" s="5"/>
      <c r="BF81" s="5"/>
      <c r="BG81" s="5"/>
      <c r="BH81" s="5"/>
      <c r="BI81" s="5"/>
    </row>
    <row r="82" spans="3:61" ht="16.5" customHeight="1" x14ac:dyDescent="0.25">
      <c r="D82" s="503" t="s">
        <v>196</v>
      </c>
      <c r="E82" s="332">
        <f>Horizontal!A93</f>
        <v>22.5</v>
      </c>
      <c r="F82" s="332"/>
      <c r="G82" s="332"/>
      <c r="H82" s="332"/>
      <c r="I82" s="721"/>
      <c r="J82" s="721"/>
      <c r="K82" s="332"/>
      <c r="L82" s="385" t="s">
        <v>221</v>
      </c>
      <c r="M82" s="332"/>
      <c r="N82" s="723" t="s">
        <v>351</v>
      </c>
      <c r="O82" s="332"/>
      <c r="P82" s="332"/>
      <c r="Q82" s="332"/>
      <c r="R82" s="332"/>
      <c r="S82" s="333"/>
      <c r="T82" s="332"/>
      <c r="U82" s="332"/>
      <c r="V82" s="332"/>
      <c r="W82" s="332"/>
      <c r="X82" s="332"/>
      <c r="Y82" s="332"/>
      <c r="Z82" s="332"/>
      <c r="AA82" s="332"/>
      <c r="AB82" s="332"/>
      <c r="AC82" s="332"/>
      <c r="AD82" s="332"/>
      <c r="AE82" s="332"/>
      <c r="AF82" s="332"/>
      <c r="AG82" s="332"/>
      <c r="AH82" s="332"/>
      <c r="AI82" s="332"/>
      <c r="AJ82" s="332"/>
      <c r="AK82" s="332"/>
      <c r="AL82" s="332"/>
      <c r="AM82" s="332"/>
      <c r="AN82" s="332"/>
      <c r="AO82" s="332"/>
      <c r="AP82" s="332"/>
      <c r="AQ82" s="5"/>
      <c r="AR82" s="5"/>
      <c r="AS82" s="5"/>
      <c r="AT82" s="5"/>
      <c r="AU82" s="5"/>
      <c r="AV82" s="5"/>
      <c r="AW82" s="5"/>
      <c r="AX82" s="5"/>
      <c r="AY82" s="5"/>
      <c r="AZ82" s="5"/>
      <c r="BA82" s="5"/>
      <c r="BB82" s="5"/>
      <c r="BC82" s="5"/>
      <c r="BD82" s="5"/>
      <c r="BE82" s="5"/>
      <c r="BF82" s="5"/>
      <c r="BG82" s="5"/>
      <c r="BH82" s="5"/>
      <c r="BI82" s="5"/>
    </row>
    <row r="83" spans="3:61" ht="16.5" customHeight="1" x14ac:dyDescent="0.25">
      <c r="D83" s="503" t="s">
        <v>198</v>
      </c>
      <c r="E83" s="332">
        <f>Vertical!A50</f>
        <v>10</v>
      </c>
      <c r="F83" s="332"/>
      <c r="G83" s="332"/>
      <c r="H83" s="332"/>
      <c r="I83" s="721"/>
      <c r="J83" s="721"/>
      <c r="K83" s="647"/>
      <c r="M83" s="332"/>
      <c r="N83" s="723" t="s">
        <v>350</v>
      </c>
      <c r="O83" s="332"/>
      <c r="P83" s="332"/>
      <c r="Q83" s="332"/>
      <c r="R83" s="332"/>
      <c r="S83" s="333"/>
      <c r="T83" s="332"/>
      <c r="U83" s="332"/>
      <c r="V83" s="332"/>
      <c r="W83" s="332"/>
      <c r="X83" s="332"/>
      <c r="Y83" s="332"/>
      <c r="Z83" s="332"/>
      <c r="AA83" s="332"/>
      <c r="AB83" s="332"/>
      <c r="AC83" s="332"/>
      <c r="AD83" s="332"/>
      <c r="AE83" s="332"/>
      <c r="AF83" s="332"/>
      <c r="AG83" s="332"/>
      <c r="AH83" s="332"/>
      <c r="AI83" s="332"/>
      <c r="AJ83" s="332"/>
      <c r="AK83" s="332"/>
      <c r="AL83" s="332"/>
      <c r="AM83" s="332"/>
      <c r="AN83" s="332"/>
      <c r="AO83" s="332"/>
      <c r="AP83" s="332"/>
      <c r="AQ83" s="5"/>
      <c r="AR83" s="5"/>
      <c r="AS83" s="5"/>
      <c r="AT83" s="5"/>
      <c r="AU83" s="5"/>
      <c r="AV83" s="5"/>
      <c r="AW83" s="5"/>
      <c r="AX83" s="5"/>
      <c r="AY83" s="5"/>
      <c r="AZ83" s="5"/>
      <c r="BA83" s="5"/>
      <c r="BB83" s="5"/>
      <c r="BC83" s="5"/>
      <c r="BD83" s="5"/>
      <c r="BE83" s="5"/>
      <c r="BF83" s="5"/>
      <c r="BG83" s="5"/>
      <c r="BH83" s="5"/>
      <c r="BI83" s="5"/>
    </row>
    <row r="84" spans="3:61" ht="16.5" customHeight="1" x14ac:dyDescent="0.25">
      <c r="E84" s="332"/>
      <c r="F84" s="332"/>
      <c r="G84" s="332"/>
      <c r="H84" s="332"/>
      <c r="I84" s="721"/>
      <c r="J84" s="721"/>
      <c r="K84" s="332"/>
      <c r="L84" s="332"/>
      <c r="M84" s="332"/>
      <c r="N84" s="723"/>
      <c r="O84" s="332"/>
      <c r="P84" s="332"/>
      <c r="Q84" s="332"/>
      <c r="R84" s="332"/>
      <c r="S84" s="333"/>
      <c r="T84" s="332"/>
      <c r="U84" s="332"/>
      <c r="V84" s="332"/>
      <c r="W84" s="332"/>
      <c r="X84" s="332"/>
      <c r="Y84" s="332"/>
      <c r="Z84" s="332"/>
      <c r="AA84" s="332"/>
      <c r="AB84" s="332"/>
      <c r="AC84" s="332"/>
      <c r="AD84" s="332"/>
      <c r="AE84" s="332"/>
      <c r="AF84" s="332"/>
      <c r="AG84" s="332"/>
      <c r="AH84" s="332"/>
      <c r="AI84" s="332"/>
      <c r="AJ84" s="332"/>
      <c r="AK84" s="332"/>
      <c r="AL84" s="332"/>
      <c r="AM84" s="332"/>
      <c r="AN84" s="332"/>
      <c r="AO84" s="332"/>
      <c r="AP84" s="332"/>
      <c r="AQ84" s="5"/>
      <c r="AR84" s="5"/>
      <c r="AS84" s="5"/>
      <c r="AT84" s="5"/>
      <c r="AU84" s="5"/>
      <c r="AV84" s="5"/>
      <c r="AW84" s="5"/>
      <c r="AX84" s="5"/>
      <c r="AY84" s="5"/>
      <c r="AZ84" s="5"/>
      <c r="BA84" s="5"/>
      <c r="BB84" s="5"/>
      <c r="BC84" s="5"/>
      <c r="BD84" s="5"/>
      <c r="BE84" s="5"/>
      <c r="BF84" s="5"/>
      <c r="BG84" s="5"/>
      <c r="BH84" s="5"/>
      <c r="BI84" s="5"/>
    </row>
    <row r="85" spans="3:61" ht="16.5" customHeight="1" x14ac:dyDescent="0.25">
      <c r="D85" s="539" t="s">
        <v>190</v>
      </c>
      <c r="E85" s="332">
        <f>E18</f>
        <v>0.5</v>
      </c>
      <c r="F85" s="332">
        <f t="shared" ref="F85:H85" si="4">F18</f>
        <v>-0.5</v>
      </c>
      <c r="G85" s="332">
        <f t="shared" si="4"/>
        <v>0.5</v>
      </c>
      <c r="H85" s="332">
        <f t="shared" si="4"/>
        <v>-0.5</v>
      </c>
      <c r="I85" s="721"/>
      <c r="J85" s="721"/>
      <c r="K85" s="332"/>
      <c r="L85" s="369"/>
      <c r="M85" s="332"/>
      <c r="N85" s="647"/>
      <c r="O85" s="332"/>
      <c r="P85" s="332"/>
      <c r="Q85" s="332"/>
      <c r="R85" s="332"/>
      <c r="S85" s="333"/>
      <c r="T85" s="332"/>
      <c r="U85" s="332"/>
      <c r="V85" s="332"/>
      <c r="W85" s="332"/>
      <c r="X85" s="332"/>
      <c r="Y85" s="332"/>
      <c r="Z85" s="332"/>
      <c r="AA85" s="332"/>
      <c r="AB85" s="332"/>
      <c r="AC85" s="332"/>
      <c r="AD85" s="332"/>
      <c r="AE85" s="332"/>
      <c r="AF85" s="332"/>
      <c r="AG85" s="332"/>
      <c r="AH85" s="332"/>
      <c r="AI85" s="332"/>
      <c r="AJ85" s="332"/>
      <c r="AK85" s="332"/>
      <c r="AL85" s="332"/>
      <c r="AM85" s="332"/>
      <c r="AN85" s="332"/>
      <c r="AO85" s="332"/>
      <c r="AP85" s="332"/>
      <c r="AQ85" s="5"/>
      <c r="AR85" s="5"/>
      <c r="AS85" s="5"/>
      <c r="AT85" s="5"/>
      <c r="AU85" s="5"/>
      <c r="AV85" s="5"/>
      <c r="AW85" s="5"/>
      <c r="AX85" s="5"/>
      <c r="AY85" s="5"/>
      <c r="AZ85" s="5"/>
      <c r="BA85" s="5"/>
      <c r="BB85" s="5"/>
      <c r="BC85" s="5"/>
      <c r="BD85" s="5"/>
      <c r="BE85" s="5"/>
      <c r="BF85" s="5"/>
      <c r="BG85" s="5"/>
      <c r="BH85" s="5"/>
      <c r="BI85" s="5"/>
    </row>
    <row r="86" spans="3:61" ht="16.5" customHeight="1" thickBot="1" x14ac:dyDescent="0.3">
      <c r="D86" s="540" t="s">
        <v>200</v>
      </c>
      <c r="E86" s="383">
        <f>E14</f>
        <v>0.5</v>
      </c>
      <c r="F86" s="383">
        <f t="shared" ref="F86:H86" si="5">F14</f>
        <v>-0.5</v>
      </c>
      <c r="G86" s="383">
        <f t="shared" si="5"/>
        <v>0.5</v>
      </c>
      <c r="H86" s="383">
        <f t="shared" si="5"/>
        <v>-0.5</v>
      </c>
      <c r="I86" s="721"/>
      <c r="J86" s="721"/>
      <c r="K86" s="332"/>
      <c r="L86" s="369"/>
      <c r="M86" s="332"/>
      <c r="N86" s="647"/>
      <c r="O86" s="332"/>
      <c r="P86" s="332"/>
      <c r="Q86" s="332"/>
      <c r="R86" s="332"/>
      <c r="S86" s="333"/>
      <c r="T86" s="332"/>
      <c r="U86" s="332"/>
      <c r="V86" s="332"/>
      <c r="W86" s="332"/>
      <c r="X86" s="332"/>
      <c r="Y86" s="332"/>
      <c r="Z86" s="332"/>
      <c r="AA86" s="332"/>
      <c r="AB86" s="332"/>
      <c r="AC86" s="332"/>
      <c r="AD86" s="332"/>
      <c r="AE86" s="332"/>
      <c r="AF86" s="332"/>
      <c r="AG86" s="332"/>
      <c r="AH86" s="332"/>
      <c r="AI86" s="332"/>
      <c r="AJ86" s="332"/>
      <c r="AK86" s="332"/>
      <c r="AL86" s="332"/>
      <c r="AM86" s="332"/>
      <c r="AN86" s="332"/>
      <c r="AO86" s="332"/>
      <c r="AP86" s="332"/>
      <c r="AQ86" s="5"/>
      <c r="AR86" s="5"/>
      <c r="AS86" s="5"/>
      <c r="AT86" s="5"/>
      <c r="AU86" s="5"/>
      <c r="AV86" s="5"/>
      <c r="AW86" s="5"/>
      <c r="AX86" s="5"/>
      <c r="AY86" s="5"/>
      <c r="AZ86" s="5"/>
      <c r="BA86" s="5"/>
      <c r="BB86" s="5"/>
      <c r="BC86" s="5"/>
      <c r="BD86" s="5"/>
      <c r="BE86" s="5"/>
      <c r="BF86" s="5"/>
      <c r="BG86" s="5"/>
      <c r="BH86" s="5"/>
      <c r="BI86" s="5"/>
    </row>
    <row r="87" spans="3:61" ht="16.5" customHeight="1" thickTop="1" x14ac:dyDescent="0.25">
      <c r="D87" s="541" t="s">
        <v>219</v>
      </c>
      <c r="E87" s="384">
        <f>SUM(E85:E86)</f>
        <v>1</v>
      </c>
      <c r="F87" s="384">
        <f>SUM(F85:F86)</f>
        <v>-1</v>
      </c>
      <c r="G87" s="384">
        <f>SUM(G85:G86)</f>
        <v>1</v>
      </c>
      <c r="H87" s="384">
        <f>SUM(H85:H86)</f>
        <v>-1</v>
      </c>
      <c r="I87" s="722"/>
      <c r="J87" s="722"/>
      <c r="K87" s="332"/>
      <c r="L87" s="384">
        <v>2995</v>
      </c>
      <c r="M87" s="332"/>
      <c r="N87" s="647"/>
      <c r="O87" s="332"/>
      <c r="P87" s="332"/>
      <c r="Q87" s="332"/>
      <c r="R87" s="332"/>
      <c r="S87" s="333"/>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5"/>
      <c r="AR87" s="5"/>
      <c r="AS87" s="5"/>
      <c r="AT87" s="5"/>
      <c r="AU87" s="5"/>
      <c r="AV87" s="5"/>
      <c r="AW87" s="5"/>
      <c r="AX87" s="5"/>
      <c r="AY87" s="5"/>
      <c r="AZ87" s="5"/>
      <c r="BA87" s="5"/>
      <c r="BB87" s="5"/>
      <c r="BC87" s="5"/>
      <c r="BD87" s="5"/>
      <c r="BE87" s="5"/>
      <c r="BF87" s="5"/>
      <c r="BG87" s="5"/>
      <c r="BH87" s="5"/>
      <c r="BI87" s="5"/>
    </row>
    <row r="88" spans="3:61" ht="16.5" customHeight="1" x14ac:dyDescent="0.25">
      <c r="D88" s="541"/>
      <c r="E88" s="384"/>
      <c r="F88" s="384"/>
      <c r="G88" s="384"/>
      <c r="H88" s="384"/>
      <c r="I88" s="722"/>
      <c r="J88" s="722"/>
      <c r="K88" s="332"/>
      <c r="L88" s="332"/>
      <c r="M88" s="332"/>
      <c r="N88" s="647"/>
      <c r="O88" s="332"/>
      <c r="P88" s="332"/>
      <c r="Q88" s="332"/>
      <c r="R88" s="332"/>
      <c r="S88" s="333"/>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5"/>
      <c r="AR88" s="5"/>
      <c r="AS88" s="5"/>
      <c r="AT88" s="5"/>
      <c r="AU88" s="5"/>
      <c r="AV88" s="5"/>
      <c r="AW88" s="5"/>
      <c r="AX88" s="5"/>
      <c r="AY88" s="5"/>
      <c r="AZ88" s="5"/>
      <c r="BA88" s="5"/>
      <c r="BB88" s="5"/>
      <c r="BC88" s="5"/>
      <c r="BD88" s="5"/>
      <c r="BE88" s="5"/>
      <c r="BF88" s="5"/>
      <c r="BG88" s="5"/>
      <c r="BH88" s="5"/>
      <c r="BI88" s="5"/>
    </row>
    <row r="89" spans="3:61" ht="16.5" customHeight="1" x14ac:dyDescent="0.25">
      <c r="C89" s="715" t="s">
        <v>373</v>
      </c>
      <c r="D89" s="541"/>
      <c r="E89" s="384"/>
      <c r="F89" s="384"/>
      <c r="G89" s="384"/>
      <c r="H89" s="384"/>
      <c r="I89" s="722"/>
      <c r="J89" s="722"/>
      <c r="K89" s="332"/>
      <c r="L89" s="332"/>
      <c r="M89" s="332"/>
      <c r="N89" s="647"/>
      <c r="O89" s="332"/>
      <c r="P89" s="332"/>
      <c r="Q89" s="332"/>
      <c r="R89" s="332"/>
      <c r="S89" s="333"/>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5"/>
      <c r="AR89" s="5"/>
      <c r="AS89" s="5"/>
      <c r="AT89" s="5"/>
      <c r="AU89" s="5"/>
      <c r="AV89" s="5"/>
      <c r="AW89" s="5"/>
      <c r="AX89" s="5"/>
      <c r="AY89" s="5"/>
      <c r="AZ89" s="5"/>
      <c r="BA89" s="5"/>
      <c r="BB89" s="5"/>
      <c r="BC89" s="5"/>
      <c r="BD89" s="5"/>
      <c r="BE89" s="5"/>
      <c r="BF89" s="5"/>
      <c r="BG89" s="5"/>
      <c r="BH89" s="5"/>
      <c r="BI89" s="5"/>
    </row>
    <row r="90" spans="3:61" ht="16.5" customHeight="1" x14ac:dyDescent="0.25">
      <c r="D90" s="539" t="s">
        <v>187</v>
      </c>
      <c r="E90" s="332">
        <f ca="1">AO181</f>
        <v>0.75</v>
      </c>
      <c r="F90" s="332">
        <f t="shared" ref="F90:H90" ca="1" si="6">AP181</f>
        <v>0</v>
      </c>
      <c r="G90" s="332">
        <f t="shared" si="6"/>
        <v>0</v>
      </c>
      <c r="H90" s="332">
        <f t="shared" si="6"/>
        <v>0</v>
      </c>
      <c r="I90" s="722"/>
      <c r="J90" s="722"/>
      <c r="K90" s="332"/>
      <c r="L90" s="332"/>
      <c r="M90" s="332"/>
      <c r="N90" s="647"/>
      <c r="O90" s="332"/>
      <c r="P90" s="332"/>
      <c r="Q90" s="332"/>
      <c r="R90" s="332"/>
      <c r="S90" s="333"/>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5"/>
      <c r="AR90" s="5"/>
      <c r="AS90" s="5"/>
      <c r="AT90" s="5"/>
      <c r="AU90" s="5"/>
      <c r="AV90" s="5"/>
      <c r="AW90" s="5"/>
      <c r="AX90" s="5"/>
      <c r="AY90" s="5"/>
      <c r="AZ90" s="5"/>
      <c r="BA90" s="5"/>
      <c r="BB90" s="5"/>
      <c r="BC90" s="5"/>
      <c r="BD90" s="5"/>
      <c r="BE90" s="5"/>
      <c r="BF90" s="5"/>
      <c r="BG90" s="5"/>
      <c r="BH90" s="5"/>
      <c r="BI90" s="5"/>
    </row>
    <row r="91" spans="3:61" ht="16.5" customHeight="1" x14ac:dyDescent="0.25">
      <c r="D91" s="539" t="s">
        <v>188</v>
      </c>
      <c r="E91" s="332">
        <f t="shared" ref="E91:E92" ca="1" si="7">AO182</f>
        <v>1.5</v>
      </c>
      <c r="F91" s="332">
        <f t="shared" ref="F91:F92" ca="1" si="8">AP182</f>
        <v>-0.75</v>
      </c>
      <c r="G91" s="332">
        <f t="shared" ref="G91:G92" si="9">AQ182</f>
        <v>0</v>
      </c>
      <c r="H91" s="332">
        <f t="shared" ref="H91:H92" si="10">AR182</f>
        <v>0</v>
      </c>
      <c r="I91" s="722"/>
      <c r="J91" s="722"/>
      <c r="K91" s="332"/>
      <c r="L91" s="332"/>
      <c r="M91" s="332"/>
      <c r="N91" s="647"/>
      <c r="O91" s="332"/>
      <c r="P91" s="332"/>
      <c r="Q91" s="332"/>
      <c r="R91" s="332"/>
      <c r="S91" s="333"/>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5"/>
      <c r="AR91" s="5"/>
      <c r="AS91" s="5"/>
      <c r="AT91" s="5"/>
      <c r="AU91" s="5"/>
      <c r="AV91" s="5"/>
      <c r="AW91" s="5"/>
      <c r="AX91" s="5"/>
      <c r="AY91" s="5"/>
      <c r="AZ91" s="5"/>
      <c r="BA91" s="5"/>
      <c r="BB91" s="5"/>
      <c r="BC91" s="5"/>
      <c r="BD91" s="5"/>
      <c r="BE91" s="5"/>
      <c r="BF91" s="5"/>
      <c r="BG91" s="5"/>
      <c r="BH91" s="5"/>
      <c r="BI91" s="5"/>
    </row>
    <row r="92" spans="3:61" ht="16.5" customHeight="1" thickBot="1" x14ac:dyDescent="0.3">
      <c r="D92" s="714" t="s">
        <v>189</v>
      </c>
      <c r="E92" s="704">
        <f t="shared" ca="1" si="7"/>
        <v>0.75</v>
      </c>
      <c r="F92" s="704">
        <f t="shared" ca="1" si="8"/>
        <v>0</v>
      </c>
      <c r="G92" s="704">
        <f t="shared" si="9"/>
        <v>0</v>
      </c>
      <c r="H92" s="704">
        <f t="shared" si="10"/>
        <v>0</v>
      </c>
      <c r="I92" s="722"/>
      <c r="J92" s="722"/>
      <c r="K92" s="332"/>
      <c r="L92" s="332"/>
      <c r="M92" s="332"/>
      <c r="N92" s="647"/>
      <c r="O92" s="332"/>
      <c r="P92" s="332"/>
      <c r="Q92" s="332"/>
      <c r="R92" s="332"/>
      <c r="S92" s="333"/>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5"/>
      <c r="AR92" s="5"/>
      <c r="AS92" s="5"/>
      <c r="AT92" s="5"/>
      <c r="AU92" s="5"/>
      <c r="AV92" s="5"/>
      <c r="AW92" s="5"/>
      <c r="AX92" s="5"/>
      <c r="AY92" s="5"/>
      <c r="AZ92" s="5"/>
      <c r="BA92" s="5"/>
      <c r="BB92" s="5"/>
      <c r="BC92" s="5"/>
      <c r="BD92" s="5"/>
      <c r="BE92" s="5"/>
      <c r="BF92" s="5"/>
      <c r="BG92" s="5"/>
      <c r="BH92" s="5"/>
      <c r="BI92" s="5"/>
    </row>
    <row r="93" spans="3:61" ht="16.5" customHeight="1" x14ac:dyDescent="0.25">
      <c r="D93" s="541"/>
      <c r="E93" s="384"/>
      <c r="F93" s="384"/>
      <c r="G93" s="384"/>
      <c r="H93" s="384"/>
      <c r="I93" s="722"/>
      <c r="J93" s="722"/>
      <c r="K93" s="332"/>
      <c r="L93" s="332"/>
      <c r="M93" s="332"/>
      <c r="N93" s="647"/>
      <c r="O93" s="332"/>
      <c r="P93" s="332"/>
      <c r="Q93" s="332"/>
      <c r="R93" s="332"/>
      <c r="S93" s="333"/>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5"/>
      <c r="AR93" s="5"/>
      <c r="AS93" s="5"/>
      <c r="AT93" s="5"/>
      <c r="AU93" s="5"/>
      <c r="AV93" s="5"/>
      <c r="AW93" s="5"/>
      <c r="AX93" s="5"/>
      <c r="AY93" s="5"/>
      <c r="AZ93" s="5"/>
      <c r="BA93" s="5"/>
      <c r="BB93" s="5"/>
      <c r="BC93" s="5"/>
      <c r="BD93" s="5"/>
      <c r="BE93" s="5"/>
      <c r="BF93" s="5"/>
      <c r="BG93" s="5"/>
      <c r="BH93" s="5"/>
      <c r="BI93" s="5"/>
    </row>
    <row r="94" spans="3:61" ht="16.5" customHeight="1" x14ac:dyDescent="0.25">
      <c r="C94" s="715" t="s">
        <v>372</v>
      </c>
      <c r="D94" s="541"/>
      <c r="E94" s="384"/>
      <c r="F94" s="384"/>
      <c r="G94" s="384"/>
      <c r="H94" s="384"/>
      <c r="I94" s="722"/>
      <c r="J94" s="722"/>
      <c r="K94" s="332"/>
      <c r="L94" s="332"/>
      <c r="M94" s="332"/>
      <c r="N94" s="647"/>
      <c r="O94" s="332"/>
      <c r="P94" s="332"/>
      <c r="Q94" s="332"/>
      <c r="R94" s="332"/>
      <c r="S94" s="333"/>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5"/>
      <c r="AR94" s="5"/>
      <c r="AS94" s="5"/>
      <c r="AT94" s="5"/>
      <c r="AU94" s="5"/>
      <c r="AV94" s="5"/>
      <c r="AW94" s="5"/>
      <c r="AX94" s="5"/>
      <c r="AY94" s="5"/>
      <c r="AZ94" s="5"/>
      <c r="BA94" s="5"/>
      <c r="BB94" s="5"/>
      <c r="BC94" s="5"/>
      <c r="BD94" s="5"/>
      <c r="BE94" s="5"/>
      <c r="BF94" s="5"/>
      <c r="BG94" s="5"/>
      <c r="BH94" s="5"/>
      <c r="BI94" s="5"/>
    </row>
    <row r="95" spans="3:61" ht="16.5" customHeight="1" x14ac:dyDescent="0.25">
      <c r="D95" s="539" t="s">
        <v>187</v>
      </c>
      <c r="E95" s="332">
        <f>AK181</f>
        <v>0</v>
      </c>
      <c r="F95" s="332">
        <f t="shared" ref="F95:H95" si="11">AL181</f>
        <v>0</v>
      </c>
      <c r="G95" s="332">
        <f t="shared" ca="1" si="11"/>
        <v>1</v>
      </c>
      <c r="H95" s="332">
        <f t="shared" ca="1" si="11"/>
        <v>-1.25</v>
      </c>
      <c r="I95" s="721"/>
      <c r="J95" s="721"/>
      <c r="K95" s="332"/>
      <c r="L95" s="332"/>
      <c r="M95" s="332"/>
      <c r="N95" s="647"/>
      <c r="O95" s="332"/>
      <c r="P95" s="332"/>
      <c r="Q95" s="332"/>
      <c r="R95" s="332"/>
      <c r="S95" s="333"/>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5"/>
      <c r="AR95" s="5"/>
      <c r="AS95" s="5"/>
      <c r="AT95" s="5"/>
      <c r="AU95" s="5"/>
      <c r="AV95" s="5"/>
      <c r="AW95" s="5"/>
      <c r="AX95" s="5"/>
      <c r="AY95" s="5"/>
      <c r="AZ95" s="5"/>
      <c r="BA95" s="5"/>
      <c r="BB95" s="5"/>
      <c r="BC95" s="5"/>
      <c r="BD95" s="5"/>
      <c r="BE95" s="5"/>
      <c r="BF95" s="5"/>
      <c r="BG95" s="5"/>
      <c r="BH95" s="5"/>
      <c r="BI95" s="5"/>
    </row>
    <row r="96" spans="3:61" ht="16.5" customHeight="1" x14ac:dyDescent="0.25">
      <c r="D96" s="539" t="s">
        <v>188</v>
      </c>
      <c r="E96" s="332">
        <f t="shared" ref="E96:E97" si="12">AK182</f>
        <v>0</v>
      </c>
      <c r="F96" s="332">
        <f t="shared" ref="F96:F97" si="13">AL182</f>
        <v>0</v>
      </c>
      <c r="G96" s="332">
        <f t="shared" ref="G96:G97" ca="1" si="14">AM182</f>
        <v>1.25</v>
      </c>
      <c r="H96" s="332">
        <f t="shared" ref="H96:H97" ca="1" si="15">AN182</f>
        <v>-1.5</v>
      </c>
      <c r="I96" s="721"/>
      <c r="J96" s="721"/>
      <c r="K96" s="332"/>
      <c r="L96" s="332"/>
      <c r="M96" s="332"/>
      <c r="N96" s="647"/>
      <c r="O96" s="332"/>
      <c r="P96" s="332"/>
      <c r="Q96" s="332"/>
      <c r="R96" s="332"/>
      <c r="S96" s="333"/>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5"/>
      <c r="AR96" s="5"/>
      <c r="AS96" s="5"/>
      <c r="AT96" s="5"/>
      <c r="AU96" s="5"/>
      <c r="AV96" s="5"/>
      <c r="AW96" s="5"/>
      <c r="AX96" s="5"/>
      <c r="AY96" s="5"/>
      <c r="AZ96" s="5"/>
      <c r="BA96" s="5"/>
      <c r="BB96" s="5"/>
      <c r="BC96" s="5"/>
      <c r="BD96" s="5"/>
      <c r="BE96" s="5"/>
      <c r="BF96" s="5"/>
      <c r="BG96" s="5"/>
      <c r="BH96" s="5"/>
      <c r="BI96" s="5"/>
    </row>
    <row r="97" spans="3:61" ht="16.5" customHeight="1" thickBot="1" x14ac:dyDescent="0.3">
      <c r="D97" s="714" t="s">
        <v>189</v>
      </c>
      <c r="E97" s="704">
        <f t="shared" si="12"/>
        <v>0</v>
      </c>
      <c r="F97" s="704">
        <f t="shared" si="13"/>
        <v>0</v>
      </c>
      <c r="G97" s="704">
        <f t="shared" ca="1" si="14"/>
        <v>1</v>
      </c>
      <c r="H97" s="704">
        <f t="shared" ca="1" si="15"/>
        <v>-1.5</v>
      </c>
      <c r="I97" s="721"/>
      <c r="J97" s="721"/>
      <c r="K97" s="332"/>
      <c r="L97" s="332"/>
      <c r="M97" s="332"/>
      <c r="N97" s="647"/>
      <c r="O97" s="332"/>
      <c r="P97" s="332"/>
      <c r="Q97" s="332"/>
      <c r="R97" s="332"/>
      <c r="S97" s="333"/>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5"/>
      <c r="AR97" s="5"/>
      <c r="AS97" s="5"/>
      <c r="AT97" s="5"/>
      <c r="AU97" s="5"/>
      <c r="AV97" s="5"/>
      <c r="AW97" s="5"/>
      <c r="AX97" s="5"/>
      <c r="AY97" s="5"/>
      <c r="AZ97" s="5"/>
      <c r="BA97" s="5"/>
      <c r="BB97" s="5"/>
      <c r="BC97" s="5"/>
      <c r="BD97" s="5"/>
      <c r="BE97" s="5"/>
      <c r="BF97" s="5"/>
      <c r="BG97" s="5"/>
      <c r="BH97" s="5"/>
      <c r="BI97" s="5"/>
    </row>
    <row r="98" spans="3:61" ht="16.5" customHeight="1" x14ac:dyDescent="0.25">
      <c r="D98" s="541"/>
      <c r="E98" s="384"/>
      <c r="F98" s="384"/>
      <c r="G98" s="384"/>
      <c r="H98" s="384"/>
      <c r="I98" s="722"/>
      <c r="J98" s="722"/>
      <c r="K98" s="332"/>
      <c r="L98" s="332"/>
      <c r="M98" s="332"/>
      <c r="N98" s="647"/>
      <c r="O98" s="332"/>
      <c r="P98" s="332"/>
      <c r="Q98" s="332"/>
      <c r="R98" s="332"/>
      <c r="S98" s="333"/>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5"/>
      <c r="AR98" s="5"/>
      <c r="AS98" s="5"/>
      <c r="AT98" s="5"/>
      <c r="AU98" s="5"/>
      <c r="AV98" s="5"/>
      <c r="AW98" s="5"/>
      <c r="AX98" s="5"/>
      <c r="AY98" s="5"/>
      <c r="AZ98" s="5"/>
      <c r="BA98" s="5"/>
      <c r="BB98" s="5"/>
      <c r="BC98" s="5"/>
      <c r="BD98" s="5"/>
      <c r="BE98" s="5"/>
      <c r="BF98" s="5"/>
      <c r="BG98" s="5"/>
      <c r="BH98" s="5"/>
      <c r="BI98" s="5"/>
    </row>
    <row r="99" spans="3:61" ht="16.5" customHeight="1" x14ac:dyDescent="0.25">
      <c r="C99" s="715" t="s">
        <v>371</v>
      </c>
      <c r="D99" s="541"/>
      <c r="E99" s="384"/>
      <c r="F99" s="384"/>
      <c r="G99" s="384"/>
      <c r="H99" s="384"/>
      <c r="I99" s="722"/>
      <c r="J99" s="722"/>
      <c r="K99" s="332"/>
      <c r="L99" s="332"/>
      <c r="M99" s="332"/>
      <c r="N99" s="647"/>
      <c r="O99" s="332"/>
      <c r="P99" s="332"/>
      <c r="Q99" s="332"/>
      <c r="R99" s="332"/>
      <c r="S99" s="333"/>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5"/>
      <c r="AR99" s="5"/>
      <c r="AS99" s="5"/>
      <c r="AT99" s="5"/>
      <c r="AU99" s="5"/>
      <c r="AV99" s="5"/>
      <c r="AW99" s="5"/>
      <c r="AX99" s="5"/>
      <c r="AY99" s="5"/>
      <c r="AZ99" s="5"/>
      <c r="BA99" s="5"/>
      <c r="BB99" s="5"/>
      <c r="BC99" s="5"/>
      <c r="BD99" s="5"/>
      <c r="BE99" s="5"/>
      <c r="BF99" s="5"/>
      <c r="BG99" s="5"/>
      <c r="BH99" s="5"/>
      <c r="BI99" s="5"/>
    </row>
    <row r="100" spans="3:61" ht="16.5" customHeight="1" x14ac:dyDescent="0.25">
      <c r="D100" s="539" t="s">
        <v>187</v>
      </c>
      <c r="E100" s="332">
        <f ca="1">AG181</f>
        <v>0.75</v>
      </c>
      <c r="F100" s="332">
        <f t="shared" ref="F100:H102" ca="1" si="16">AH181</f>
        <v>0</v>
      </c>
      <c r="G100" s="332">
        <f t="shared" ca="1" si="16"/>
        <v>1.25</v>
      </c>
      <c r="H100" s="332">
        <f t="shared" ca="1" si="16"/>
        <v>0</v>
      </c>
      <c r="I100" s="721"/>
      <c r="J100" s="721"/>
      <c r="K100" s="332"/>
      <c r="L100" s="332"/>
      <c r="M100" s="332"/>
      <c r="N100" s="647"/>
      <c r="O100" s="332"/>
      <c r="P100" s="332"/>
      <c r="Q100" s="332"/>
      <c r="R100" s="332"/>
      <c r="S100" s="333"/>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5"/>
      <c r="AR100" s="5"/>
      <c r="AS100" s="5"/>
      <c r="AT100" s="5"/>
      <c r="AU100" s="5"/>
      <c r="AV100" s="5"/>
      <c r="AW100" s="5"/>
      <c r="AX100" s="5"/>
      <c r="AY100" s="5"/>
      <c r="AZ100" s="5"/>
      <c r="BA100" s="5"/>
      <c r="BB100" s="5"/>
      <c r="BC100" s="5"/>
      <c r="BD100" s="5"/>
      <c r="BE100" s="5"/>
      <c r="BF100" s="5"/>
      <c r="BG100" s="5"/>
      <c r="BH100" s="5"/>
      <c r="BI100" s="5"/>
    </row>
    <row r="101" spans="3:61" ht="16.5" customHeight="1" x14ac:dyDescent="0.25">
      <c r="D101" s="539" t="s">
        <v>188</v>
      </c>
      <c r="E101" s="332">
        <f t="shared" ref="E101:E102" ca="1" si="17">AG182</f>
        <v>1.5</v>
      </c>
      <c r="F101" s="332">
        <f t="shared" ca="1" si="16"/>
        <v>-0.75</v>
      </c>
      <c r="G101" s="332">
        <f t="shared" ca="1" si="16"/>
        <v>1.5</v>
      </c>
      <c r="H101" s="332">
        <f t="shared" ca="1" si="16"/>
        <v>-0.25</v>
      </c>
      <c r="I101" s="721"/>
      <c r="J101" s="721"/>
      <c r="K101" s="332"/>
      <c r="L101" s="332"/>
      <c r="M101" s="332"/>
      <c r="N101" s="647"/>
      <c r="O101" s="332"/>
      <c r="P101" s="332"/>
      <c r="Q101" s="332"/>
      <c r="R101" s="332"/>
      <c r="S101" s="333"/>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5"/>
      <c r="AR101" s="5"/>
      <c r="AS101" s="5"/>
      <c r="AT101" s="5"/>
      <c r="AU101" s="5"/>
      <c r="AV101" s="5"/>
      <c r="AW101" s="5"/>
      <c r="AX101" s="5"/>
      <c r="AY101" s="5"/>
      <c r="AZ101" s="5"/>
      <c r="BA101" s="5"/>
      <c r="BB101" s="5"/>
      <c r="BC101" s="5"/>
      <c r="BD101" s="5"/>
      <c r="BE101" s="5"/>
      <c r="BF101" s="5"/>
      <c r="BG101" s="5"/>
      <c r="BH101" s="5"/>
      <c r="BI101" s="5"/>
    </row>
    <row r="102" spans="3:61" ht="16.5" customHeight="1" thickBot="1" x14ac:dyDescent="0.3">
      <c r="D102" s="540" t="s">
        <v>189</v>
      </c>
      <c r="E102" s="383">
        <f t="shared" ca="1" si="17"/>
        <v>0.75</v>
      </c>
      <c r="F102" s="383">
        <f t="shared" ca="1" si="16"/>
        <v>0</v>
      </c>
      <c r="G102" s="383">
        <f t="shared" ca="1" si="16"/>
        <v>1.5</v>
      </c>
      <c r="H102" s="383">
        <f t="shared" ca="1" si="16"/>
        <v>0</v>
      </c>
      <c r="I102" s="721"/>
      <c r="J102" s="721"/>
      <c r="K102" s="332"/>
      <c r="L102" s="332"/>
      <c r="M102" s="332"/>
      <c r="N102" s="647"/>
      <c r="O102" s="332"/>
      <c r="P102" s="332"/>
      <c r="Q102" s="332"/>
      <c r="R102" s="332"/>
      <c r="S102" s="333"/>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5"/>
      <c r="AR102" s="5"/>
      <c r="AS102" s="5"/>
      <c r="AT102" s="5"/>
      <c r="AU102" s="5"/>
      <c r="AV102" s="5"/>
      <c r="AW102" s="5"/>
      <c r="AX102" s="5"/>
      <c r="AY102" s="5"/>
      <c r="AZ102" s="5"/>
      <c r="BA102" s="5"/>
      <c r="BB102" s="5"/>
      <c r="BC102" s="5"/>
      <c r="BD102" s="5"/>
      <c r="BE102" s="5"/>
      <c r="BF102" s="5"/>
      <c r="BG102" s="5"/>
      <c r="BH102" s="5"/>
      <c r="BI102" s="5"/>
    </row>
    <row r="103" spans="3:61" ht="16.5" customHeight="1" thickTop="1" x14ac:dyDescent="0.25">
      <c r="D103" s="541" t="s">
        <v>375</v>
      </c>
      <c r="E103" s="332">
        <f ca="1">MAX(E90:E102)</f>
        <v>1.5</v>
      </c>
      <c r="F103" s="332">
        <f ca="1">MIN(F90:F102)</f>
        <v>-0.75</v>
      </c>
      <c r="G103" s="332">
        <f ca="1">MAX(G90:G102)</f>
        <v>1.5</v>
      </c>
      <c r="H103" s="332">
        <f ca="1">MIN(H90:H102)</f>
        <v>-1.5</v>
      </c>
      <c r="I103" s="721"/>
      <c r="J103" s="721"/>
      <c r="K103" s="332"/>
      <c r="L103" s="384">
        <v>2994</v>
      </c>
      <c r="M103" s="332"/>
      <c r="N103" s="647"/>
      <c r="O103" s="332"/>
      <c r="P103" s="332"/>
      <c r="Q103" s="332"/>
      <c r="R103" s="332"/>
      <c r="S103" s="333"/>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5"/>
      <c r="AR103" s="5"/>
      <c r="AS103" s="5"/>
      <c r="AT103" s="5"/>
      <c r="AU103" s="5"/>
      <c r="AV103" s="5"/>
      <c r="AW103" s="5"/>
      <c r="AX103" s="5"/>
      <c r="AY103" s="5"/>
      <c r="AZ103" s="5"/>
      <c r="BA103" s="5"/>
      <c r="BB103" s="5"/>
      <c r="BC103" s="5"/>
      <c r="BD103" s="5"/>
      <c r="BE103" s="5"/>
      <c r="BF103" s="5"/>
      <c r="BG103" s="5"/>
      <c r="BH103" s="5"/>
      <c r="BI103" s="5"/>
    </row>
    <row r="104" spans="3:61" ht="16.5" customHeight="1" x14ac:dyDescent="0.25">
      <c r="E104" s="332"/>
      <c r="F104" s="332"/>
      <c r="G104" s="332"/>
      <c r="H104" s="332"/>
      <c r="I104" s="721"/>
      <c r="J104" s="721"/>
      <c r="K104" s="332"/>
      <c r="L104" s="332"/>
      <c r="M104" s="332"/>
      <c r="N104" s="647"/>
      <c r="O104" s="332"/>
      <c r="P104" s="332"/>
      <c r="Q104" s="332"/>
      <c r="R104" s="332"/>
      <c r="S104" s="333"/>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5"/>
      <c r="AR104" s="5"/>
      <c r="AS104" s="5"/>
      <c r="AT104" s="5"/>
      <c r="AU104" s="5"/>
      <c r="AV104" s="5"/>
      <c r="AW104" s="5"/>
      <c r="AX104" s="5"/>
      <c r="AY104" s="5"/>
      <c r="AZ104" s="5"/>
      <c r="BA104" s="5"/>
      <c r="BB104" s="5"/>
      <c r="BC104" s="5"/>
      <c r="BD104" s="5"/>
      <c r="BE104" s="5"/>
      <c r="BF104" s="5"/>
      <c r="BG104" s="5"/>
      <c r="BH104" s="5"/>
      <c r="BI104" s="5"/>
    </row>
    <row r="105" spans="3:61" ht="16.5" customHeight="1" x14ac:dyDescent="0.25">
      <c r="C105" s="4" t="s">
        <v>202</v>
      </c>
      <c r="E105" s="332"/>
      <c r="F105" s="332"/>
      <c r="G105" s="332"/>
      <c r="H105" s="332"/>
      <c r="I105" s="721"/>
      <c r="J105" s="721"/>
      <c r="K105" s="332"/>
      <c r="L105" s="332"/>
      <c r="M105" s="332"/>
      <c r="N105" s="647"/>
      <c r="O105" s="332"/>
      <c r="P105" s="332"/>
      <c r="Q105" s="332"/>
      <c r="R105" s="332"/>
      <c r="S105" s="333"/>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5"/>
      <c r="AR105" s="5"/>
      <c r="AS105" s="5"/>
      <c r="AT105" s="5"/>
      <c r="AU105" s="5"/>
      <c r="AV105" s="5"/>
      <c r="AW105" s="5"/>
      <c r="AX105" s="5"/>
      <c r="AY105" s="5"/>
      <c r="AZ105" s="5"/>
      <c r="BA105" s="5"/>
      <c r="BB105" s="5"/>
      <c r="BC105" s="5"/>
      <c r="BD105" s="5"/>
      <c r="BE105" s="5"/>
      <c r="BF105" s="5"/>
      <c r="BG105" s="5"/>
      <c r="BH105" s="5"/>
      <c r="BI105" s="5"/>
    </row>
    <row r="106" spans="3:61" ht="16.5" customHeight="1" x14ac:dyDescent="0.25">
      <c r="D106" s="503" t="s">
        <v>203</v>
      </c>
      <c r="E106" s="691">
        <f>Horizontal!A36</f>
        <v>6</v>
      </c>
      <c r="F106" s="332"/>
      <c r="G106" s="332">
        <v>6</v>
      </c>
      <c r="H106" s="332"/>
      <c r="I106" s="721">
        <f>E106-G106</f>
        <v>0</v>
      </c>
      <c r="J106" s="721">
        <f>F106-H106</f>
        <v>0</v>
      </c>
      <c r="K106" s="332"/>
      <c r="L106" s="332">
        <v>10791</v>
      </c>
      <c r="M106" s="385" t="s">
        <v>284</v>
      </c>
      <c r="N106" s="723" t="s">
        <v>349</v>
      </c>
      <c r="O106" s="332"/>
      <c r="P106" s="332"/>
      <c r="Q106" s="332"/>
      <c r="R106" s="332"/>
      <c r="S106" s="333"/>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5"/>
      <c r="AR106" s="5"/>
      <c r="AS106" s="5"/>
      <c r="AT106" s="5"/>
      <c r="AU106" s="5"/>
      <c r="AV106" s="5"/>
      <c r="AW106" s="5"/>
      <c r="AX106" s="5"/>
      <c r="AY106" s="5"/>
      <c r="AZ106" s="5"/>
      <c r="BA106" s="5"/>
      <c r="BB106" s="5"/>
      <c r="BC106" s="5"/>
      <c r="BD106" s="5"/>
      <c r="BE106" s="5"/>
      <c r="BF106" s="5"/>
      <c r="BG106" s="5"/>
      <c r="BH106" s="5"/>
      <c r="BI106" s="5"/>
    </row>
    <row r="107" spans="3:61" ht="16.5" customHeight="1" x14ac:dyDescent="0.25">
      <c r="D107" s="503" t="s">
        <v>204</v>
      </c>
      <c r="E107" s="691">
        <f>Vertical!A31</f>
        <v>8</v>
      </c>
      <c r="F107" s="332"/>
      <c r="G107" s="332">
        <v>8</v>
      </c>
      <c r="H107" s="332"/>
      <c r="I107" s="721">
        <f t="shared" ref="I107:I132" si="18">E107-G107</f>
        <v>0</v>
      </c>
      <c r="J107" s="721">
        <f t="shared" ref="J107:J132" si="19">F107-H107</f>
        <v>0</v>
      </c>
      <c r="K107" s="332"/>
      <c r="L107" s="332">
        <v>10792</v>
      </c>
      <c r="M107" s="385" t="s">
        <v>380</v>
      </c>
      <c r="N107" s="723" t="s">
        <v>348</v>
      </c>
      <c r="O107" s="332"/>
      <c r="P107" s="332"/>
      <c r="Q107" s="332"/>
      <c r="R107" s="332"/>
      <c r="S107" s="333"/>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5"/>
      <c r="AR107" s="5"/>
      <c r="AS107" s="5"/>
      <c r="AT107" s="5"/>
      <c r="AU107" s="5"/>
      <c r="AV107" s="5"/>
      <c r="AW107" s="5"/>
      <c r="AX107" s="5"/>
      <c r="AY107" s="5"/>
      <c r="AZ107" s="5"/>
      <c r="BA107" s="5"/>
      <c r="BB107" s="5"/>
      <c r="BC107" s="5"/>
      <c r="BD107" s="5"/>
      <c r="BE107" s="5"/>
      <c r="BF107" s="5"/>
      <c r="BG107" s="5"/>
      <c r="BH107" s="5"/>
      <c r="BI107" s="5"/>
    </row>
    <row r="108" spans="3:61" ht="16.5" customHeight="1" x14ac:dyDescent="0.25">
      <c r="D108" s="503" t="s">
        <v>322</v>
      </c>
      <c r="E108" s="387">
        <f>E19</f>
        <v>1</v>
      </c>
      <c r="F108" s="387">
        <f t="shared" ref="F108" si="20">F19</f>
        <v>-1</v>
      </c>
      <c r="G108" s="5">
        <v>1</v>
      </c>
      <c r="H108" s="5">
        <v>-1</v>
      </c>
      <c r="I108" s="721">
        <f t="shared" si="18"/>
        <v>0</v>
      </c>
      <c r="J108" s="721">
        <f t="shared" si="19"/>
        <v>0</v>
      </c>
      <c r="K108" s="332"/>
      <c r="L108" s="332">
        <v>10646</v>
      </c>
      <c r="M108" s="385" t="s">
        <v>285</v>
      </c>
      <c r="N108" s="723" t="s">
        <v>341</v>
      </c>
      <c r="O108" s="332"/>
      <c r="P108" s="332"/>
      <c r="Q108" s="332"/>
      <c r="R108" s="332"/>
      <c r="S108" s="333"/>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5"/>
      <c r="AR108" s="5"/>
      <c r="AS108" s="5"/>
      <c r="AT108" s="5"/>
      <c r="AU108" s="5"/>
      <c r="AV108" s="5"/>
      <c r="AW108" s="5"/>
      <c r="AX108" s="5"/>
      <c r="AY108" s="5"/>
      <c r="AZ108" s="5"/>
      <c r="BA108" s="5"/>
      <c r="BB108" s="5"/>
      <c r="BC108" s="5"/>
      <c r="BD108" s="5"/>
      <c r="BE108" s="5"/>
      <c r="BF108" s="5"/>
      <c r="BG108" s="5"/>
      <c r="BH108" s="5"/>
      <c r="BI108" s="5"/>
    </row>
    <row r="109" spans="3:61" ht="16.5" customHeight="1" x14ac:dyDescent="0.25">
      <c r="D109" s="503" t="s">
        <v>323</v>
      </c>
      <c r="E109" s="387">
        <f>G19</f>
        <v>0.5</v>
      </c>
      <c r="F109" s="387">
        <f>H19</f>
        <v>-0.5</v>
      </c>
      <c r="G109" s="332">
        <v>0.5</v>
      </c>
      <c r="H109" s="332">
        <v>-0.5</v>
      </c>
      <c r="I109" s="721">
        <f t="shared" si="18"/>
        <v>0</v>
      </c>
      <c r="J109" s="721">
        <f t="shared" si="19"/>
        <v>0</v>
      </c>
      <c r="K109" s="332"/>
      <c r="M109" s="385" t="s">
        <v>381</v>
      </c>
      <c r="N109" s="723" t="s">
        <v>340</v>
      </c>
      <c r="O109" s="332"/>
      <c r="P109" s="332"/>
      <c r="Q109" s="332"/>
      <c r="R109" s="332"/>
      <c r="S109" s="333"/>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5"/>
      <c r="AR109" s="5"/>
      <c r="AS109" s="5"/>
      <c r="AT109" s="5"/>
      <c r="AU109" s="5"/>
      <c r="AV109" s="5"/>
      <c r="AW109" s="5"/>
      <c r="AX109" s="5"/>
      <c r="AY109" s="5"/>
      <c r="AZ109" s="5"/>
      <c r="BA109" s="5"/>
      <c r="BB109" s="5"/>
      <c r="BC109" s="5"/>
      <c r="BD109" s="5"/>
      <c r="BE109" s="5"/>
      <c r="BF109" s="5"/>
      <c r="BG109" s="5"/>
      <c r="BH109" s="5"/>
      <c r="BI109" s="5"/>
    </row>
    <row r="110" spans="3:61" ht="16.5" customHeight="1" x14ac:dyDescent="0.25">
      <c r="D110" s="503" t="s">
        <v>324</v>
      </c>
      <c r="E110" s="387" cm="1">
        <f t="array" ref="E110">MAX(ABS(Horizontal!H32:I32))</f>
        <v>3.5</v>
      </c>
      <c r="F110" s="387"/>
      <c r="G110" s="5">
        <v>3.5</v>
      </c>
      <c r="H110" s="332"/>
      <c r="I110" s="721">
        <f t="shared" si="18"/>
        <v>0</v>
      </c>
      <c r="J110" s="721">
        <f t="shared" si="19"/>
        <v>0</v>
      </c>
      <c r="K110" s="332"/>
      <c r="L110" s="332">
        <v>10735</v>
      </c>
      <c r="M110" s="385" t="s">
        <v>286</v>
      </c>
      <c r="N110" s="647"/>
      <c r="O110" s="332"/>
      <c r="P110" s="332"/>
      <c r="Q110" s="332"/>
      <c r="R110" s="332"/>
      <c r="S110" s="333"/>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5"/>
      <c r="AR110" s="5"/>
      <c r="AS110" s="5"/>
      <c r="AT110" s="5"/>
      <c r="AU110" s="5"/>
      <c r="AV110" s="5"/>
      <c r="AW110" s="5"/>
      <c r="AX110" s="5"/>
      <c r="AY110" s="5"/>
      <c r="AZ110" s="5"/>
      <c r="BA110" s="5"/>
      <c r="BB110" s="5"/>
      <c r="BC110" s="5"/>
      <c r="BD110" s="5"/>
      <c r="BE110" s="5"/>
      <c r="BF110" s="5"/>
      <c r="BG110" s="5"/>
      <c r="BH110" s="5"/>
      <c r="BI110" s="5"/>
    </row>
    <row r="111" spans="3:61" ht="16.5" customHeight="1" x14ac:dyDescent="0.25">
      <c r="D111" s="503" t="s">
        <v>325</v>
      </c>
      <c r="E111" s="387" cm="1">
        <f t="array" ref="E111">MAX(ABS(Vertical!H28:I28))</f>
        <v>0.9</v>
      </c>
      <c r="F111" s="387"/>
      <c r="G111" s="332">
        <v>1.4</v>
      </c>
      <c r="H111" s="332"/>
      <c r="I111" s="721">
        <f>E111-G111</f>
        <v>-0.49999999999999989</v>
      </c>
      <c r="J111" s="721">
        <f t="shared" si="19"/>
        <v>0</v>
      </c>
      <c r="K111" s="332"/>
      <c r="L111" s="332"/>
      <c r="M111" s="369"/>
      <c r="N111" s="647"/>
      <c r="O111" s="332"/>
      <c r="P111" s="332"/>
      <c r="Q111" s="332"/>
      <c r="R111" s="332"/>
      <c r="S111" s="333"/>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5"/>
      <c r="AR111" s="5"/>
      <c r="AS111" s="5"/>
      <c r="AT111" s="5"/>
      <c r="AU111" s="5"/>
      <c r="AV111" s="5"/>
      <c r="AW111" s="5"/>
      <c r="AX111" s="5"/>
      <c r="AY111" s="5"/>
      <c r="AZ111" s="5"/>
      <c r="BA111" s="5"/>
      <c r="BB111" s="5"/>
      <c r="BC111" s="5"/>
      <c r="BD111" s="5"/>
      <c r="BE111" s="5"/>
      <c r="BF111" s="5"/>
      <c r="BG111" s="5"/>
      <c r="BH111" s="5"/>
      <c r="BI111" s="5"/>
    </row>
    <row r="112" spans="3:61" ht="16.5" customHeight="1" x14ac:dyDescent="0.25">
      <c r="E112" s="332"/>
      <c r="F112" s="332"/>
      <c r="G112" s="332"/>
      <c r="H112" s="332"/>
      <c r="I112" s="721"/>
      <c r="J112" s="721"/>
      <c r="K112" s="332"/>
      <c r="L112" s="332"/>
      <c r="M112" s="332"/>
      <c r="N112" s="647"/>
      <c r="O112" s="332"/>
      <c r="P112" s="332"/>
      <c r="Q112" s="332"/>
      <c r="R112" s="332"/>
      <c r="S112" s="333"/>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5"/>
      <c r="AR112" s="5"/>
      <c r="AS112" s="5"/>
      <c r="AT112" s="5"/>
      <c r="AU112" s="5"/>
      <c r="AV112" s="5"/>
      <c r="AW112" s="5"/>
      <c r="AX112" s="5"/>
      <c r="AY112" s="5"/>
      <c r="AZ112" s="5"/>
      <c r="BA112" s="5"/>
      <c r="BB112" s="5"/>
      <c r="BC112" s="5"/>
      <c r="BD112" s="5"/>
      <c r="BE112" s="5"/>
      <c r="BF112" s="5"/>
      <c r="BG112" s="5"/>
      <c r="BH112" s="5"/>
      <c r="BI112" s="5"/>
    </row>
    <row r="113" spans="3:61" ht="16.5" customHeight="1" x14ac:dyDescent="0.25">
      <c r="C113" s="4" t="s">
        <v>222</v>
      </c>
      <c r="E113" s="332"/>
      <c r="F113" s="332"/>
      <c r="G113" s="332"/>
      <c r="H113" s="332"/>
      <c r="I113" s="721"/>
      <c r="J113" s="721"/>
      <c r="K113" s="332"/>
      <c r="L113" s="332"/>
      <c r="M113" s="332"/>
      <c r="N113" s="647"/>
      <c r="O113" s="332"/>
      <c r="P113" s="332"/>
      <c r="Q113" s="332"/>
      <c r="R113" s="332"/>
      <c r="S113" s="333"/>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5"/>
      <c r="AR113" s="5"/>
      <c r="AS113" s="5"/>
      <c r="AT113" s="5"/>
      <c r="AU113" s="5"/>
      <c r="AV113" s="5"/>
      <c r="AW113" s="5"/>
      <c r="AX113" s="5"/>
      <c r="AY113" s="5"/>
      <c r="AZ113" s="5"/>
      <c r="BA113" s="5"/>
      <c r="BB113" s="5"/>
      <c r="BC113" s="5"/>
      <c r="BD113" s="5"/>
      <c r="BE113" s="5"/>
      <c r="BF113" s="5"/>
      <c r="BG113" s="5"/>
      <c r="BH113" s="5"/>
      <c r="BI113" s="5"/>
    </row>
    <row r="114" spans="3:61" ht="16.5" customHeight="1" x14ac:dyDescent="0.25">
      <c r="D114" s="503" t="s">
        <v>322</v>
      </c>
      <c r="E114" s="690">
        <f>E17</f>
        <v>1</v>
      </c>
      <c r="F114" s="387">
        <f t="shared" ref="F114" si="21">F17</f>
        <v>-1</v>
      </c>
      <c r="G114" s="5">
        <v>1</v>
      </c>
      <c r="H114" s="5"/>
      <c r="I114" s="721">
        <f t="shared" si="18"/>
        <v>0</v>
      </c>
      <c r="J114" s="721"/>
      <c r="K114" s="332"/>
      <c r="L114" s="332">
        <v>10646</v>
      </c>
      <c r="M114" s="385" t="s">
        <v>287</v>
      </c>
      <c r="N114" s="723" t="s">
        <v>362</v>
      </c>
      <c r="O114" s="332"/>
      <c r="P114" s="332"/>
      <c r="Q114" s="332"/>
      <c r="R114" s="332"/>
      <c r="S114" s="333"/>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5"/>
      <c r="AR114" s="5"/>
      <c r="AS114" s="5"/>
      <c r="AT114" s="5"/>
      <c r="AU114" s="5"/>
      <c r="AV114" s="5"/>
      <c r="AW114" s="5"/>
      <c r="AX114" s="5"/>
      <c r="AY114" s="5"/>
      <c r="AZ114" s="5"/>
      <c r="BA114" s="5"/>
      <c r="BB114" s="5"/>
      <c r="BC114" s="5"/>
      <c r="BD114" s="5"/>
      <c r="BE114" s="5"/>
      <c r="BF114" s="5"/>
      <c r="BG114" s="5"/>
      <c r="BH114" s="5"/>
      <c r="BI114" s="5"/>
    </row>
    <row r="115" spans="3:61" ht="16.5" customHeight="1" x14ac:dyDescent="0.25">
      <c r="D115" s="503" t="s">
        <v>326</v>
      </c>
      <c r="E115" s="690">
        <f>G17</f>
        <v>0.5</v>
      </c>
      <c r="F115" s="387">
        <f>H17</f>
        <v>-0.5</v>
      </c>
      <c r="G115" s="332">
        <v>0.5</v>
      </c>
      <c r="H115" s="332"/>
      <c r="I115" s="721">
        <f t="shared" si="18"/>
        <v>0</v>
      </c>
      <c r="J115" s="721"/>
      <c r="K115" s="332"/>
      <c r="L115" s="332">
        <v>10793</v>
      </c>
      <c r="M115" s="369"/>
      <c r="N115" s="723" t="s">
        <v>363</v>
      </c>
      <c r="O115" s="332"/>
      <c r="P115" s="332"/>
      <c r="Q115" s="332"/>
      <c r="R115" s="332"/>
      <c r="S115" s="333"/>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5"/>
      <c r="AR115" s="5"/>
      <c r="AS115" s="5"/>
      <c r="AT115" s="5"/>
      <c r="AU115" s="5"/>
      <c r="AV115" s="5"/>
      <c r="AW115" s="5"/>
      <c r="AX115" s="5"/>
      <c r="AY115" s="5"/>
      <c r="AZ115" s="5"/>
      <c r="BA115" s="5"/>
      <c r="BB115" s="5"/>
      <c r="BC115" s="5"/>
      <c r="BD115" s="5"/>
      <c r="BE115" s="5"/>
      <c r="BF115" s="5"/>
      <c r="BG115" s="5"/>
      <c r="BH115" s="5"/>
      <c r="BI115" s="5"/>
    </row>
    <row r="116" spans="3:61" ht="16.5" customHeight="1" x14ac:dyDescent="0.25">
      <c r="D116" s="503" t="s">
        <v>205</v>
      </c>
      <c r="E116" s="387">
        <f>SUM(E7:E8)</f>
        <v>0.875</v>
      </c>
      <c r="F116" s="387">
        <f>SUM(F7:F8)</f>
        <v>-0.875</v>
      </c>
      <c r="G116" s="332">
        <v>0.875</v>
      </c>
      <c r="H116" s="332">
        <v>-0.875</v>
      </c>
      <c r="I116" s="721">
        <f t="shared" si="18"/>
        <v>0</v>
      </c>
      <c r="J116" s="721">
        <f t="shared" si="19"/>
        <v>0</v>
      </c>
      <c r="K116" s="371" t="s">
        <v>206</v>
      </c>
      <c r="L116" s="332">
        <v>10674</v>
      </c>
      <c r="M116" s="385" t="s">
        <v>288</v>
      </c>
      <c r="N116" s="647"/>
      <c r="O116" s="332"/>
      <c r="P116" s="332"/>
      <c r="Q116" s="332"/>
      <c r="R116" s="332"/>
      <c r="S116" s="333"/>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5"/>
      <c r="AR116" s="5"/>
      <c r="AS116" s="5"/>
      <c r="AT116" s="5"/>
      <c r="AU116" s="5"/>
      <c r="AV116" s="5"/>
      <c r="AW116" s="5"/>
      <c r="AX116" s="5"/>
      <c r="AY116" s="5"/>
      <c r="AZ116" s="5"/>
      <c r="BA116" s="5"/>
      <c r="BB116" s="5"/>
      <c r="BC116" s="5"/>
      <c r="BD116" s="5"/>
      <c r="BE116" s="5"/>
      <c r="BF116" s="5"/>
      <c r="BG116" s="5"/>
      <c r="BH116" s="5"/>
      <c r="BI116" s="5"/>
    </row>
    <row r="117" spans="3:61" ht="16.5" customHeight="1" x14ac:dyDescent="0.25">
      <c r="D117" s="503" t="s">
        <v>275</v>
      </c>
      <c r="E117" s="387">
        <f ca="1">Summary!U181</f>
        <v>0.5</v>
      </c>
      <c r="F117" s="387">
        <f ca="1">Summary!V181</f>
        <v>-0.5</v>
      </c>
      <c r="G117" s="5">
        <v>0.5</v>
      </c>
      <c r="H117" s="5">
        <v>-0.5</v>
      </c>
      <c r="I117" s="721">
        <f t="shared" ca="1" si="18"/>
        <v>0</v>
      </c>
      <c r="J117" s="721">
        <f t="shared" ca="1" si="19"/>
        <v>0</v>
      </c>
      <c r="K117" s="332"/>
      <c r="L117" s="369">
        <v>10676</v>
      </c>
      <c r="M117" s="385" t="s">
        <v>289</v>
      </c>
      <c r="N117" s="723" t="s">
        <v>368</v>
      </c>
      <c r="O117" s="332"/>
      <c r="P117" s="332"/>
      <c r="Q117" s="332"/>
      <c r="R117" s="332"/>
      <c r="S117" s="333"/>
      <c r="T117" s="332"/>
      <c r="U117" s="332"/>
      <c r="V117" s="369"/>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5"/>
      <c r="AR117" s="5"/>
      <c r="AS117" s="5"/>
      <c r="AT117" s="5"/>
      <c r="AU117" s="5"/>
      <c r="AV117" s="5"/>
      <c r="AW117" s="5"/>
      <c r="AX117" s="5"/>
      <c r="AY117" s="5"/>
      <c r="AZ117" s="5"/>
      <c r="BA117" s="5"/>
      <c r="BB117" s="5"/>
      <c r="BC117" s="5"/>
      <c r="BD117" s="5"/>
      <c r="BE117" s="5"/>
      <c r="BF117" s="5"/>
      <c r="BG117" s="5"/>
      <c r="BH117" s="5"/>
      <c r="BI117" s="5"/>
    </row>
    <row r="118" spans="3:61" ht="16.5" customHeight="1" x14ac:dyDescent="0.25">
      <c r="D118" s="503" t="s">
        <v>276</v>
      </c>
      <c r="E118" s="690">
        <f ca="1">Summary!W181</f>
        <v>1.9600000000000002</v>
      </c>
      <c r="F118" s="690">
        <f ca="1">Summary!X181</f>
        <v>-0.2</v>
      </c>
      <c r="G118" s="5">
        <v>2</v>
      </c>
      <c r="H118" s="5">
        <v>-0.2</v>
      </c>
      <c r="I118" s="721">
        <f t="shared" ca="1" si="18"/>
        <v>-3.9999999999999813E-2</v>
      </c>
      <c r="J118" s="721">
        <f t="shared" ca="1" si="19"/>
        <v>0</v>
      </c>
      <c r="K118" s="332"/>
      <c r="L118" s="369">
        <v>10677</v>
      </c>
      <c r="M118" s="385" t="s">
        <v>299</v>
      </c>
      <c r="N118" s="723" t="s">
        <v>369</v>
      </c>
      <c r="O118" s="332"/>
      <c r="P118" s="332"/>
      <c r="Q118" s="332"/>
      <c r="R118" s="332"/>
      <c r="S118" s="333"/>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5"/>
      <c r="AR118" s="5"/>
      <c r="AS118" s="5"/>
      <c r="AT118" s="5"/>
      <c r="AU118" s="5"/>
      <c r="AV118" s="5"/>
      <c r="AW118" s="5"/>
      <c r="AX118" s="5"/>
      <c r="AY118" s="5"/>
      <c r="AZ118" s="5"/>
      <c r="BA118" s="5"/>
      <c r="BB118" s="5"/>
      <c r="BC118" s="5"/>
      <c r="BD118" s="5"/>
      <c r="BE118" s="5"/>
      <c r="BF118" s="5"/>
      <c r="BG118" s="5"/>
      <c r="BH118" s="5"/>
      <c r="BI118" s="5"/>
    </row>
    <row r="119" spans="3:61" ht="16.5" customHeight="1" x14ac:dyDescent="0.25">
      <c r="D119" s="503" t="s">
        <v>213</v>
      </c>
      <c r="E119" s="693">
        <f>MAX(Horizontal!H148:I152)</f>
        <v>12.75</v>
      </c>
      <c r="F119" s="387">
        <f>MIN(Horizontal!H148:I152)</f>
        <v>-11.25</v>
      </c>
      <c r="G119" s="332">
        <v>12.75</v>
      </c>
      <c r="H119" s="332">
        <v>-11.25</v>
      </c>
      <c r="I119" s="721">
        <f t="shared" si="18"/>
        <v>0</v>
      </c>
      <c r="J119" s="721">
        <f t="shared" si="19"/>
        <v>0</v>
      </c>
      <c r="K119" s="332"/>
      <c r="L119" s="332">
        <v>10698</v>
      </c>
      <c r="M119" s="385" t="s">
        <v>290</v>
      </c>
      <c r="N119" s="647"/>
      <c r="O119" s="332"/>
      <c r="P119" s="332"/>
      <c r="Q119" s="332"/>
      <c r="R119" s="332"/>
      <c r="S119" s="333"/>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5"/>
      <c r="AR119" s="5"/>
      <c r="AS119" s="5"/>
      <c r="AT119" s="5"/>
      <c r="AU119" s="5"/>
      <c r="AV119" s="5"/>
      <c r="AW119" s="5"/>
      <c r="AX119" s="5"/>
      <c r="AY119" s="5"/>
      <c r="AZ119" s="5"/>
      <c r="BA119" s="5"/>
      <c r="BB119" s="5"/>
      <c r="BC119" s="5"/>
      <c r="BD119" s="5"/>
      <c r="BE119" s="5"/>
      <c r="BF119" s="5"/>
      <c r="BG119" s="5"/>
      <c r="BH119" s="5"/>
      <c r="BI119" s="5"/>
    </row>
    <row r="120" spans="3:61" ht="16.5" customHeight="1" x14ac:dyDescent="0.25">
      <c r="D120" s="503" t="s">
        <v>327</v>
      </c>
      <c r="E120" s="693" cm="1">
        <f t="array" ref="E120">MAX(ABS(Horizontal!H28:I28))</f>
        <v>4.875</v>
      </c>
      <c r="F120" s="690" cm="1">
        <f t="array" ref="F120">MAX(ABS(Vertical!H25:I25))</f>
        <v>1.125</v>
      </c>
      <c r="G120" s="5">
        <v>4.9000000000000004</v>
      </c>
      <c r="H120" s="332">
        <v>1.125</v>
      </c>
      <c r="I120" s="721">
        <f t="shared" si="18"/>
        <v>-2.5000000000000355E-2</v>
      </c>
      <c r="J120" s="721">
        <f t="shared" si="19"/>
        <v>0</v>
      </c>
      <c r="K120" s="332"/>
      <c r="L120" s="332">
        <v>10699</v>
      </c>
      <c r="M120" s="385" t="s">
        <v>291</v>
      </c>
      <c r="N120" s="647"/>
      <c r="O120" s="332"/>
      <c r="P120" s="332"/>
      <c r="Q120" s="332"/>
      <c r="R120" s="332"/>
      <c r="S120" s="333"/>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5"/>
      <c r="AR120" s="5"/>
      <c r="AS120" s="5"/>
      <c r="AT120" s="5"/>
      <c r="AU120" s="5"/>
      <c r="AV120" s="5"/>
      <c r="AW120" s="5"/>
      <c r="AX120" s="5"/>
      <c r="AY120" s="5"/>
      <c r="AZ120" s="5"/>
      <c r="BA120" s="5"/>
      <c r="BB120" s="5"/>
      <c r="BC120" s="5"/>
      <c r="BD120" s="5"/>
      <c r="BE120" s="5"/>
      <c r="BF120" s="5"/>
      <c r="BG120" s="5"/>
      <c r="BH120" s="5"/>
      <c r="BI120" s="5"/>
    </row>
    <row r="121" spans="3:61" ht="16.5" customHeight="1" x14ac:dyDescent="0.25">
      <c r="E121" s="332"/>
      <c r="F121" s="332"/>
      <c r="G121" s="332"/>
      <c r="H121" s="332"/>
      <c r="I121" s="721"/>
      <c r="J121" s="721"/>
      <c r="K121" s="332"/>
      <c r="L121" s="332"/>
      <c r="M121" s="332"/>
      <c r="N121" s="647"/>
      <c r="O121" s="332"/>
      <c r="P121" s="332"/>
      <c r="Q121" s="332"/>
      <c r="R121" s="332"/>
      <c r="S121" s="333"/>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5"/>
      <c r="AR121" s="5"/>
      <c r="AS121" s="5"/>
      <c r="AT121" s="5"/>
      <c r="AU121" s="5"/>
      <c r="AV121" s="5"/>
      <c r="AW121" s="5"/>
      <c r="AX121" s="5"/>
      <c r="AY121" s="5"/>
      <c r="AZ121" s="5"/>
      <c r="BA121" s="5"/>
      <c r="BB121" s="5"/>
      <c r="BC121" s="5"/>
      <c r="BD121" s="5"/>
      <c r="BE121" s="5"/>
      <c r="BF121" s="5"/>
      <c r="BG121" s="5"/>
      <c r="BH121" s="5"/>
      <c r="BI121" s="5"/>
    </row>
    <row r="122" spans="3:61" ht="16.5" customHeight="1" x14ac:dyDescent="0.25">
      <c r="C122" s="4" t="s">
        <v>207</v>
      </c>
      <c r="E122" s="332"/>
      <c r="F122" s="332"/>
      <c r="G122" s="332"/>
      <c r="H122" s="332"/>
      <c r="I122" s="721"/>
      <c r="J122" s="721"/>
      <c r="K122" s="332"/>
      <c r="L122" s="332"/>
      <c r="M122" s="332"/>
      <c r="N122" s="647"/>
      <c r="O122" s="332"/>
      <c r="P122" s="332"/>
      <c r="Q122" s="332"/>
      <c r="R122" s="332"/>
      <c r="S122" s="333"/>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5"/>
      <c r="AR122" s="5"/>
      <c r="AS122" s="5"/>
      <c r="AT122" s="5"/>
      <c r="AU122" s="5"/>
      <c r="AV122" s="5"/>
      <c r="AW122" s="5"/>
      <c r="AX122" s="5"/>
      <c r="AY122" s="5"/>
      <c r="AZ122" s="5"/>
      <c r="BA122" s="5"/>
      <c r="BB122" s="5"/>
      <c r="BC122" s="5"/>
      <c r="BD122" s="5"/>
      <c r="BE122" s="5"/>
      <c r="BF122" s="5"/>
      <c r="BG122" s="5"/>
      <c r="BH122" s="5"/>
      <c r="BI122" s="5"/>
    </row>
    <row r="123" spans="3:61" ht="16.5" customHeight="1" x14ac:dyDescent="0.25">
      <c r="C123" s="4"/>
      <c r="D123" s="503" t="s">
        <v>209</v>
      </c>
      <c r="E123" s="387">
        <f>SUM(G9:G10)</f>
        <v>0.2</v>
      </c>
      <c r="F123" s="387">
        <f>SUM(H9:H10)</f>
        <v>-0.2</v>
      </c>
      <c r="G123" s="5">
        <v>0.2</v>
      </c>
      <c r="H123" s="5">
        <v>-0.2</v>
      </c>
      <c r="I123" s="721">
        <f t="shared" si="18"/>
        <v>0</v>
      </c>
      <c r="J123" s="721">
        <f t="shared" si="19"/>
        <v>0</v>
      </c>
      <c r="K123" s="370" t="s">
        <v>208</v>
      </c>
      <c r="L123" s="332">
        <v>10701</v>
      </c>
      <c r="M123" s="385" t="s">
        <v>292</v>
      </c>
      <c r="N123" s="647"/>
      <c r="O123" s="332"/>
      <c r="P123" s="332"/>
      <c r="Q123" s="332"/>
      <c r="R123" s="332"/>
      <c r="S123" s="333"/>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5"/>
      <c r="AR123" s="5"/>
      <c r="AS123" s="5"/>
      <c r="AT123" s="5"/>
      <c r="AU123" s="5"/>
      <c r="AV123" s="5"/>
      <c r="AW123" s="5"/>
      <c r="AX123" s="5"/>
      <c r="AY123" s="5"/>
      <c r="AZ123" s="5"/>
      <c r="BA123" s="5"/>
      <c r="BB123" s="5"/>
      <c r="BC123" s="5"/>
      <c r="BD123" s="5"/>
      <c r="BE123" s="5"/>
      <c r="BF123" s="5"/>
      <c r="BG123" s="5"/>
      <c r="BH123" s="5"/>
      <c r="BI123" s="5"/>
    </row>
    <row r="124" spans="3:61" ht="16.5" customHeight="1" x14ac:dyDescent="0.25">
      <c r="C124" s="4"/>
      <c r="D124" s="503" t="s">
        <v>275</v>
      </c>
      <c r="E124" s="387">
        <f ca="1">Summary!Y181</f>
        <v>0</v>
      </c>
      <c r="F124" s="387">
        <f ca="1">Summary!Z181</f>
        <v>0</v>
      </c>
      <c r="G124" s="5">
        <v>0</v>
      </c>
      <c r="H124" s="5">
        <v>0</v>
      </c>
      <c r="I124" s="721">
        <f t="shared" ca="1" si="18"/>
        <v>0</v>
      </c>
      <c r="J124" s="721">
        <f t="shared" ca="1" si="19"/>
        <v>0</v>
      </c>
      <c r="K124" s="370"/>
      <c r="L124" s="369">
        <v>10732</v>
      </c>
      <c r="M124" s="719" t="s">
        <v>382</v>
      </c>
      <c r="N124" s="647"/>
      <c r="O124" s="332"/>
      <c r="P124" s="332"/>
      <c r="Q124" s="332"/>
      <c r="R124" s="332"/>
      <c r="S124" s="333"/>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5"/>
      <c r="AR124" s="5"/>
      <c r="AS124" s="5"/>
      <c r="AT124" s="5"/>
      <c r="AU124" s="5"/>
      <c r="AV124" s="5"/>
      <c r="AW124" s="5"/>
      <c r="AX124" s="5"/>
      <c r="AY124" s="5"/>
      <c r="AZ124" s="5"/>
      <c r="BA124" s="5"/>
      <c r="BB124" s="5"/>
      <c r="BC124" s="5"/>
      <c r="BD124" s="5"/>
      <c r="BE124" s="5"/>
      <c r="BF124" s="5"/>
      <c r="BG124" s="5"/>
      <c r="BH124" s="5"/>
      <c r="BI124" s="5"/>
    </row>
    <row r="125" spans="3:61" ht="16.5" customHeight="1" x14ac:dyDescent="0.25">
      <c r="C125" s="4"/>
      <c r="D125" s="503" t="s">
        <v>294</v>
      </c>
      <c r="E125" s="387">
        <f ca="1">Summary!AA181</f>
        <v>3.21</v>
      </c>
      <c r="F125" s="387">
        <f ca="1">Summary!AB181</f>
        <v>-0.2</v>
      </c>
      <c r="G125" s="332">
        <v>3.21</v>
      </c>
      <c r="H125" s="332">
        <v>-0.2</v>
      </c>
      <c r="I125" s="721">
        <f t="shared" ca="1" si="18"/>
        <v>0</v>
      </c>
      <c r="J125" s="721">
        <f t="shared" ca="1" si="19"/>
        <v>0</v>
      </c>
      <c r="K125" s="370"/>
      <c r="L125" s="369">
        <v>10702</v>
      </c>
      <c r="M125" s="385" t="s">
        <v>293</v>
      </c>
      <c r="N125" s="723" t="s">
        <v>366</v>
      </c>
      <c r="O125" s="332"/>
      <c r="P125" s="332"/>
      <c r="Q125" s="332"/>
      <c r="R125" s="332"/>
      <c r="S125" s="333"/>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5"/>
      <c r="AR125" s="5"/>
      <c r="AS125" s="5"/>
      <c r="AT125" s="5"/>
      <c r="AU125" s="5"/>
      <c r="AV125" s="5"/>
      <c r="AW125" s="5"/>
      <c r="AX125" s="5"/>
      <c r="AY125" s="5"/>
      <c r="AZ125" s="5"/>
      <c r="BA125" s="5"/>
      <c r="BB125" s="5"/>
      <c r="BC125" s="5"/>
      <c r="BD125" s="5"/>
      <c r="BE125" s="5"/>
      <c r="BF125" s="5"/>
      <c r="BG125" s="5"/>
      <c r="BH125" s="5"/>
      <c r="BI125" s="5"/>
    </row>
    <row r="126" spans="3:61" ht="16.5" customHeight="1" x14ac:dyDescent="0.25">
      <c r="C126" s="4"/>
      <c r="D126" s="503" t="s">
        <v>278</v>
      </c>
      <c r="E126" s="387">
        <f ca="1">Summary!Y182</f>
        <v>0.25</v>
      </c>
      <c r="F126" s="387">
        <f ca="1">Summary!Z182</f>
        <v>-0.25</v>
      </c>
      <c r="G126" s="5">
        <v>0.25</v>
      </c>
      <c r="H126" s="5">
        <v>-0.25</v>
      </c>
      <c r="I126" s="721">
        <f t="shared" ca="1" si="18"/>
        <v>0</v>
      </c>
      <c r="J126" s="721">
        <f t="shared" ca="1" si="19"/>
        <v>0</v>
      </c>
      <c r="K126" s="332"/>
      <c r="L126" s="369">
        <v>10713</v>
      </c>
      <c r="M126" s="385" t="s">
        <v>298</v>
      </c>
      <c r="N126" s="647"/>
      <c r="O126" s="332"/>
      <c r="P126" s="332"/>
      <c r="Q126" s="332"/>
      <c r="R126" s="332"/>
      <c r="S126" s="333"/>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5"/>
      <c r="AR126" s="5"/>
      <c r="AS126" s="5"/>
      <c r="AT126" s="5"/>
      <c r="AU126" s="5"/>
      <c r="AV126" s="5"/>
      <c r="AW126" s="5"/>
      <c r="AX126" s="5"/>
      <c r="AY126" s="5"/>
      <c r="AZ126" s="5"/>
      <c r="BA126" s="5"/>
      <c r="BB126" s="5"/>
      <c r="BC126" s="5"/>
      <c r="BD126" s="5"/>
      <c r="BE126" s="5"/>
      <c r="BF126" s="5"/>
      <c r="BG126" s="5"/>
      <c r="BH126" s="5"/>
      <c r="BI126" s="5"/>
    </row>
    <row r="127" spans="3:61" ht="16.5" customHeight="1" x14ac:dyDescent="0.25">
      <c r="C127" s="4"/>
      <c r="D127" s="503" t="s">
        <v>277</v>
      </c>
      <c r="E127" s="387">
        <f ca="1">Summary!AA182</f>
        <v>3.6100000000000003</v>
      </c>
      <c r="F127" s="387">
        <f ca="1">Summary!AB182</f>
        <v>-0.55000000000000004</v>
      </c>
      <c r="G127" s="332">
        <v>3.6</v>
      </c>
      <c r="H127" s="332">
        <v>-0.55000000000000004</v>
      </c>
      <c r="I127" s="721">
        <f t="shared" ca="1" si="18"/>
        <v>1.0000000000000231E-2</v>
      </c>
      <c r="J127" s="721">
        <f t="shared" ca="1" si="19"/>
        <v>0</v>
      </c>
      <c r="K127" s="332"/>
      <c r="L127" s="369">
        <v>10731</v>
      </c>
      <c r="M127" s="385" t="s">
        <v>379</v>
      </c>
      <c r="N127" s="723" t="s">
        <v>367</v>
      </c>
      <c r="O127" s="332"/>
      <c r="P127" s="332"/>
      <c r="Q127" s="332"/>
      <c r="R127" s="332"/>
      <c r="S127" s="333"/>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5"/>
      <c r="AR127" s="5"/>
      <c r="AS127" s="5"/>
      <c r="AT127" s="5"/>
      <c r="AU127" s="5"/>
      <c r="AV127" s="5"/>
      <c r="AW127" s="5"/>
      <c r="AX127" s="5"/>
      <c r="AY127" s="5"/>
      <c r="AZ127" s="5"/>
      <c r="BA127" s="5"/>
      <c r="BB127" s="5"/>
      <c r="BC127" s="5"/>
      <c r="BD127" s="5"/>
      <c r="BE127" s="5"/>
      <c r="BF127" s="5"/>
      <c r="BG127" s="5"/>
      <c r="BH127" s="5"/>
      <c r="BI127" s="5"/>
    </row>
    <row r="128" spans="3:61" ht="16.5" customHeight="1" x14ac:dyDescent="0.25">
      <c r="C128" s="4"/>
      <c r="E128" s="332"/>
      <c r="F128" s="332"/>
      <c r="G128" s="332"/>
      <c r="H128" s="332"/>
      <c r="I128" s="721"/>
      <c r="J128" s="721"/>
      <c r="K128" s="332"/>
      <c r="L128" s="332"/>
      <c r="M128" s="332"/>
      <c r="N128" s="332"/>
      <c r="O128" s="332"/>
      <c r="P128" s="332"/>
      <c r="Q128" s="332"/>
      <c r="R128" s="332"/>
      <c r="S128" s="333"/>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5"/>
      <c r="AR128" s="5"/>
      <c r="AS128" s="5"/>
      <c r="AT128" s="5"/>
      <c r="AU128" s="5"/>
      <c r="AV128" s="5"/>
      <c r="AW128" s="5"/>
      <c r="AX128" s="5"/>
      <c r="AY128" s="5"/>
      <c r="AZ128" s="5"/>
      <c r="BA128" s="5"/>
      <c r="BB128" s="5"/>
      <c r="BC128" s="5"/>
      <c r="BD128" s="5"/>
      <c r="BE128" s="5"/>
      <c r="BF128" s="5"/>
      <c r="BG128" s="5"/>
      <c r="BH128" s="5"/>
      <c r="BI128" s="5"/>
    </row>
    <row r="129" spans="2:61" ht="16.5" customHeight="1" x14ac:dyDescent="0.25">
      <c r="C129" s="4" t="s">
        <v>210</v>
      </c>
      <c r="E129" s="332"/>
      <c r="F129" s="332"/>
      <c r="G129" s="332"/>
      <c r="H129" s="332"/>
      <c r="I129" s="721"/>
      <c r="J129" s="721"/>
      <c r="K129" s="332"/>
      <c r="L129" s="332"/>
      <c r="M129" s="332"/>
      <c r="N129" s="332"/>
      <c r="O129" s="332"/>
      <c r="P129" s="332"/>
      <c r="Q129" s="332"/>
      <c r="R129" s="332"/>
      <c r="S129" s="333"/>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5"/>
      <c r="AR129" s="5"/>
      <c r="AS129" s="5"/>
      <c r="AT129" s="5"/>
      <c r="AU129" s="5"/>
      <c r="AV129" s="5"/>
      <c r="AW129" s="5"/>
      <c r="AX129" s="5"/>
      <c r="AY129" s="5"/>
      <c r="AZ129" s="5"/>
      <c r="BA129" s="5"/>
      <c r="BB129" s="5"/>
      <c r="BC129" s="5"/>
      <c r="BD129" s="5"/>
      <c r="BE129" s="5"/>
      <c r="BF129" s="5"/>
      <c r="BG129" s="5"/>
      <c r="BH129" s="5"/>
      <c r="BI129" s="5"/>
    </row>
    <row r="130" spans="2:61" ht="16.5" customHeight="1" x14ac:dyDescent="0.25">
      <c r="C130" s="4"/>
      <c r="D130" s="503" t="s">
        <v>212</v>
      </c>
      <c r="E130" s="387">
        <f>E9</f>
        <v>0.5</v>
      </c>
      <c r="F130" s="387">
        <f>F9</f>
        <v>-0.5</v>
      </c>
      <c r="G130" s="332">
        <v>0.5</v>
      </c>
      <c r="H130" s="332">
        <v>-0.5</v>
      </c>
      <c r="I130" s="721">
        <f t="shared" si="18"/>
        <v>0</v>
      </c>
      <c r="J130" s="721">
        <f t="shared" si="19"/>
        <v>0</v>
      </c>
      <c r="K130" s="332"/>
      <c r="L130" s="332">
        <v>10734</v>
      </c>
      <c r="M130" s="385" t="s">
        <v>295</v>
      </c>
      <c r="N130" s="332"/>
      <c r="O130" s="332"/>
      <c r="P130" s="332"/>
      <c r="Q130" s="332"/>
      <c r="R130" s="332"/>
      <c r="S130" s="333"/>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5"/>
      <c r="AR130" s="5"/>
      <c r="AS130" s="5"/>
      <c r="AT130" s="5"/>
      <c r="AU130" s="5"/>
      <c r="AV130" s="5"/>
      <c r="AW130" s="5"/>
      <c r="AX130" s="5"/>
      <c r="AY130" s="5"/>
      <c r="AZ130" s="5"/>
      <c r="BA130" s="5"/>
      <c r="BB130" s="5"/>
      <c r="BC130" s="5"/>
      <c r="BD130" s="5"/>
      <c r="BE130" s="5"/>
      <c r="BF130" s="5"/>
      <c r="BG130" s="5"/>
      <c r="BH130" s="5"/>
      <c r="BI130" s="5"/>
    </row>
    <row r="131" spans="2:61" ht="16.5" customHeight="1" x14ac:dyDescent="0.25">
      <c r="C131" s="4"/>
      <c r="D131" s="503" t="s">
        <v>275</v>
      </c>
      <c r="E131" s="387">
        <f ca="1">Summary!AC181</f>
        <v>4.5</v>
      </c>
      <c r="F131" s="387">
        <f ca="1">Summary!AD181</f>
        <v>-4.5</v>
      </c>
      <c r="G131" s="332">
        <v>4.5</v>
      </c>
      <c r="H131" s="332">
        <v>-4.5</v>
      </c>
      <c r="I131" s="721">
        <f t="shared" ca="1" si="18"/>
        <v>0</v>
      </c>
      <c r="J131" s="721">
        <f t="shared" ca="1" si="19"/>
        <v>0</v>
      </c>
      <c r="K131" s="332"/>
      <c r="L131" s="369">
        <v>10733</v>
      </c>
      <c r="M131" s="385" t="s">
        <v>296</v>
      </c>
      <c r="N131" s="723" t="s">
        <v>364</v>
      </c>
      <c r="O131" s="332"/>
      <c r="P131" s="332"/>
      <c r="Q131" s="332"/>
      <c r="R131" s="332"/>
      <c r="S131" s="333"/>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5"/>
      <c r="AR131" s="5"/>
      <c r="AS131" s="5"/>
      <c r="AT131" s="5"/>
      <c r="AU131" s="5"/>
      <c r="AV131" s="5"/>
      <c r="AW131" s="5"/>
      <c r="AX131" s="5"/>
      <c r="AY131" s="5"/>
      <c r="AZ131" s="5"/>
      <c r="BA131" s="5"/>
      <c r="BB131" s="5"/>
      <c r="BC131" s="5"/>
      <c r="BD131" s="5"/>
      <c r="BE131" s="5"/>
      <c r="BF131" s="5"/>
      <c r="BG131" s="5"/>
      <c r="BH131" s="5"/>
      <c r="BI131" s="5"/>
    </row>
    <row r="132" spans="2:61" ht="16.5" customHeight="1" x14ac:dyDescent="0.25">
      <c r="C132" s="4"/>
      <c r="D132" s="503" t="s">
        <v>279</v>
      </c>
      <c r="E132" s="387">
        <f ca="1">Summary!AC182</f>
        <v>6.5</v>
      </c>
      <c r="F132" s="387">
        <f ca="1">Summary!AD182</f>
        <v>-6.5</v>
      </c>
      <c r="G132" s="5">
        <v>6.5</v>
      </c>
      <c r="H132" s="5">
        <v>-6.5</v>
      </c>
      <c r="I132" s="721">
        <f t="shared" ca="1" si="18"/>
        <v>0</v>
      </c>
      <c r="J132" s="721">
        <f t="shared" ca="1" si="19"/>
        <v>0</v>
      </c>
      <c r="K132" s="332"/>
      <c r="L132" s="369">
        <v>10693</v>
      </c>
      <c r="M132" s="385" t="s">
        <v>297</v>
      </c>
      <c r="N132" s="723" t="s">
        <v>365</v>
      </c>
      <c r="O132" s="332"/>
      <c r="P132" s="332"/>
      <c r="Q132" s="332"/>
      <c r="R132" s="332"/>
      <c r="S132" s="333"/>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5"/>
      <c r="AR132" s="5"/>
      <c r="AS132" s="5"/>
      <c r="AT132" s="5"/>
      <c r="AU132" s="5"/>
      <c r="AV132" s="5"/>
      <c r="AW132" s="5"/>
      <c r="AX132" s="5"/>
      <c r="AY132" s="5"/>
      <c r="AZ132" s="5"/>
      <c r="BA132" s="5"/>
      <c r="BB132" s="5"/>
      <c r="BC132" s="5"/>
      <c r="BD132" s="5"/>
      <c r="BE132" s="5"/>
      <c r="BF132" s="5"/>
      <c r="BG132" s="5"/>
      <c r="BH132" s="5"/>
      <c r="BI132" s="5"/>
    </row>
    <row r="133" spans="2:61" ht="16.5" customHeight="1" x14ac:dyDescent="0.25">
      <c r="E133" s="332"/>
      <c r="F133" s="332"/>
      <c r="G133" s="332"/>
      <c r="H133" s="332"/>
      <c r="I133" s="332"/>
      <c r="J133" s="332"/>
      <c r="K133" s="332"/>
      <c r="L133" s="332"/>
      <c r="M133" s="332"/>
      <c r="N133" s="332"/>
      <c r="O133" s="332"/>
      <c r="P133" s="332"/>
      <c r="Q133" s="332"/>
      <c r="R133" s="332"/>
      <c r="S133" s="333"/>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5"/>
      <c r="AR133" s="5"/>
      <c r="AS133" s="5"/>
      <c r="AT133" s="5"/>
      <c r="AU133" s="5"/>
      <c r="AV133" s="5"/>
      <c r="AW133" s="5"/>
      <c r="AX133" s="5"/>
      <c r="AY133" s="5"/>
      <c r="AZ133" s="5"/>
      <c r="BA133" s="5"/>
      <c r="BB133" s="5"/>
      <c r="BC133" s="5"/>
      <c r="BD133" s="5"/>
      <c r="BE133" s="5"/>
      <c r="BF133" s="5"/>
      <c r="BG133" s="5"/>
      <c r="BH133" s="5"/>
      <c r="BI133" s="5"/>
    </row>
    <row r="134" spans="2:61" ht="16.5" customHeight="1" x14ac:dyDescent="0.25">
      <c r="C134" s="369" t="s">
        <v>186</v>
      </c>
      <c r="E134" s="332"/>
      <c r="F134" s="332"/>
      <c r="G134" s="332"/>
      <c r="H134" s="332"/>
      <c r="I134" s="332"/>
      <c r="J134" s="332"/>
      <c r="K134" s="332"/>
      <c r="L134" s="332"/>
      <c r="M134" s="332"/>
      <c r="N134" s="332"/>
      <c r="O134" s="332"/>
      <c r="P134" s="332"/>
      <c r="Q134" s="332"/>
      <c r="R134" s="332"/>
      <c r="S134" s="333"/>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5"/>
      <c r="AR134" s="5"/>
      <c r="AS134" s="5"/>
      <c r="AT134" s="5"/>
      <c r="AU134" s="5"/>
      <c r="AV134" s="5"/>
      <c r="AW134" s="5"/>
      <c r="AX134" s="5"/>
      <c r="AY134" s="5"/>
      <c r="AZ134" s="5"/>
      <c r="BA134" s="5"/>
      <c r="BB134" s="5"/>
      <c r="BC134" s="5"/>
      <c r="BD134" s="5"/>
      <c r="BE134" s="5"/>
      <c r="BF134" s="5"/>
      <c r="BG134" s="5"/>
      <c r="BH134" s="5"/>
      <c r="BI134" s="5"/>
    </row>
    <row r="135" spans="2:61" ht="16.5" customHeight="1" x14ac:dyDescent="0.25">
      <c r="C135" s="369" t="s">
        <v>201</v>
      </c>
      <c r="E135" s="332"/>
      <c r="F135" s="332"/>
      <c r="G135" s="332"/>
      <c r="H135" s="332"/>
      <c r="I135" s="332"/>
      <c r="J135" s="332"/>
      <c r="K135" s="332"/>
      <c r="L135" s="332"/>
      <c r="M135" s="332"/>
      <c r="N135" s="332"/>
      <c r="O135" s="332"/>
      <c r="P135" s="332"/>
      <c r="Q135" s="332"/>
      <c r="R135" s="332"/>
      <c r="S135" s="333"/>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5"/>
      <c r="AR135" s="5"/>
      <c r="AS135" s="5"/>
      <c r="AT135" s="5"/>
      <c r="AU135" s="5"/>
      <c r="AV135" s="5"/>
      <c r="AW135" s="5"/>
      <c r="AX135" s="5"/>
      <c r="AY135" s="5"/>
      <c r="AZ135" s="5"/>
      <c r="BA135" s="5"/>
      <c r="BB135" s="5"/>
      <c r="BC135" s="5"/>
      <c r="BD135" s="5"/>
      <c r="BE135" s="5"/>
      <c r="BF135" s="5"/>
      <c r="BG135" s="5"/>
      <c r="BH135" s="5"/>
      <c r="BI135" s="5"/>
    </row>
    <row r="136" spans="2:61" ht="16.5" customHeight="1" x14ac:dyDescent="0.25">
      <c r="C136" t="s">
        <v>214</v>
      </c>
      <c r="E136" s="332"/>
      <c r="F136" s="332"/>
      <c r="G136" s="332"/>
      <c r="H136" s="332"/>
      <c r="I136" s="332"/>
      <c r="J136" s="332"/>
      <c r="K136" s="332"/>
      <c r="L136" s="332"/>
      <c r="M136" s="332"/>
      <c r="N136" s="332"/>
      <c r="O136" s="332"/>
      <c r="P136" s="332"/>
      <c r="Q136" s="332"/>
      <c r="R136" s="332"/>
      <c r="S136" s="333"/>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5"/>
      <c r="AR136" s="5"/>
      <c r="AS136" s="5"/>
      <c r="AT136" s="5"/>
      <c r="AU136" s="5"/>
      <c r="AV136" s="5"/>
      <c r="AW136" s="5"/>
      <c r="AX136" s="5"/>
      <c r="AY136" s="5"/>
      <c r="AZ136" s="5"/>
      <c r="BA136" s="5"/>
      <c r="BB136" s="5"/>
      <c r="BC136" s="5"/>
      <c r="BD136" s="5"/>
      <c r="BE136" s="5"/>
      <c r="BF136" s="5"/>
      <c r="BG136" s="5"/>
      <c r="BH136" s="5"/>
      <c r="BI136" s="5"/>
    </row>
    <row r="137" spans="2:61" ht="16.5" customHeight="1" x14ac:dyDescent="0.25">
      <c r="C137" t="s">
        <v>215</v>
      </c>
      <c r="E137" s="332"/>
      <c r="F137" s="332"/>
      <c r="G137" s="332"/>
      <c r="H137" s="332"/>
      <c r="I137" s="332"/>
      <c r="J137" s="332"/>
      <c r="K137" s="332"/>
      <c r="L137" s="332"/>
      <c r="M137" s="332"/>
      <c r="N137" s="332"/>
      <c r="O137" s="332"/>
      <c r="P137" s="332"/>
      <c r="Q137" s="332"/>
      <c r="R137" s="332"/>
      <c r="S137" s="333"/>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5"/>
      <c r="AR137" s="5"/>
      <c r="AS137" s="5"/>
      <c r="AT137" s="5"/>
      <c r="AU137" s="5"/>
      <c r="AV137" s="5"/>
      <c r="AW137" s="5"/>
      <c r="AX137" s="5"/>
      <c r="AY137" s="5"/>
      <c r="AZ137" s="5"/>
      <c r="BA137" s="5"/>
      <c r="BB137" s="5"/>
      <c r="BC137" s="5"/>
      <c r="BD137" s="5"/>
      <c r="BE137" s="5"/>
      <c r="BF137" s="5"/>
      <c r="BG137" s="5"/>
      <c r="BH137" s="5"/>
      <c r="BI137" s="5"/>
    </row>
    <row r="143" spans="2:61" ht="15.75" x14ac:dyDescent="0.25">
      <c r="B143" s="476"/>
    </row>
    <row r="144" spans="2:61" x14ac:dyDescent="0.25">
      <c r="C144" s="6"/>
    </row>
    <row r="145" spans="2:63" x14ac:dyDescent="0.25">
      <c r="C145" s="6"/>
    </row>
    <row r="146" spans="2:63" x14ac:dyDescent="0.25">
      <c r="C146" s="6"/>
    </row>
    <row r="147" spans="2:63" x14ac:dyDescent="0.25">
      <c r="C147" s="477"/>
    </row>
    <row r="148" spans="2:63" ht="15.75" thickBot="1" x14ac:dyDescent="0.3">
      <c r="C148" s="6"/>
    </row>
    <row r="149" spans="2:63" ht="16.5" customHeight="1" thickBot="1" x14ac:dyDescent="0.3">
      <c r="E149" s="805" t="s">
        <v>211</v>
      </c>
      <c r="F149" s="806"/>
      <c r="G149" s="806"/>
      <c r="H149" s="806"/>
      <c r="I149" s="806"/>
      <c r="J149" s="806"/>
      <c r="K149" s="806"/>
      <c r="L149" s="806"/>
      <c r="M149" s="806"/>
      <c r="N149" s="806"/>
      <c r="O149" s="806"/>
      <c r="P149" s="806"/>
      <c r="Q149" s="806"/>
      <c r="R149" s="806"/>
      <c r="S149" s="806"/>
      <c r="T149" s="806"/>
      <c r="U149" s="806"/>
      <c r="V149" s="806"/>
      <c r="W149" s="806"/>
      <c r="X149" s="806"/>
      <c r="Y149" s="806"/>
      <c r="Z149" s="806"/>
      <c r="AA149" s="806"/>
      <c r="AB149" s="806"/>
      <c r="AC149" s="806"/>
      <c r="AD149" s="806"/>
      <c r="AE149" s="806"/>
      <c r="AF149" s="806"/>
      <c r="AG149" s="806"/>
      <c r="AH149" s="806"/>
      <c r="AI149" s="806"/>
      <c r="AJ149" s="806"/>
      <c r="AK149" s="806"/>
      <c r="AL149" s="806"/>
      <c r="AM149" s="806"/>
      <c r="AN149" s="806"/>
      <c r="AO149" s="806"/>
      <c r="AP149" s="806"/>
      <c r="AQ149" s="806"/>
      <c r="AR149" s="807"/>
      <c r="AS149" s="5"/>
      <c r="AT149" s="5"/>
      <c r="AU149" s="5"/>
      <c r="AV149" s="5"/>
      <c r="AW149" s="5"/>
      <c r="AX149" s="5"/>
      <c r="AY149" s="5"/>
      <c r="AZ149" s="5"/>
      <c r="BA149" s="5"/>
      <c r="BB149" s="5"/>
      <c r="BC149" s="5"/>
      <c r="BD149" s="5"/>
      <c r="BE149" s="5"/>
      <c r="BF149" s="5"/>
      <c r="BG149" s="5"/>
      <c r="BH149" s="5"/>
      <c r="BI149" s="5"/>
      <c r="BJ149" s="5"/>
      <c r="BK149" s="5"/>
    </row>
    <row r="150" spans="2:63" ht="16.5" customHeight="1" thickBot="1" x14ac:dyDescent="0.3">
      <c r="E150" s="778" t="s">
        <v>182</v>
      </c>
      <c r="F150" s="779"/>
      <c r="G150" s="779"/>
      <c r="H150" s="779"/>
      <c r="I150" s="779"/>
      <c r="J150" s="779"/>
      <c r="K150" s="779"/>
      <c r="L150" s="779"/>
      <c r="M150" s="779"/>
      <c r="N150" s="779"/>
      <c r="O150" s="779"/>
      <c r="P150" s="779"/>
      <c r="Q150" s="779"/>
      <c r="R150" s="779"/>
      <c r="S150" s="779"/>
      <c r="T150" s="780"/>
      <c r="U150" s="778" t="s">
        <v>183</v>
      </c>
      <c r="V150" s="779"/>
      <c r="W150" s="779"/>
      <c r="X150" s="779"/>
      <c r="Y150" s="779"/>
      <c r="Z150" s="779"/>
      <c r="AA150" s="779"/>
      <c r="AB150" s="779"/>
      <c r="AC150" s="779"/>
      <c r="AD150" s="779"/>
      <c r="AE150" s="779"/>
      <c r="AF150" s="780"/>
      <c r="AG150" s="778" t="s">
        <v>184</v>
      </c>
      <c r="AH150" s="779"/>
      <c r="AI150" s="779"/>
      <c r="AJ150" s="779"/>
      <c r="AK150" s="779"/>
      <c r="AL150" s="779"/>
      <c r="AM150" s="779"/>
      <c r="AN150" s="779"/>
      <c r="AO150" s="779"/>
      <c r="AP150" s="779"/>
      <c r="AQ150" s="779"/>
      <c r="AR150" s="780"/>
      <c r="AS150" s="5"/>
      <c r="AT150" s="5"/>
      <c r="AU150" s="5"/>
      <c r="AV150" s="5"/>
      <c r="AW150" s="5"/>
      <c r="AX150" s="5"/>
      <c r="AY150" s="5"/>
      <c r="AZ150" s="5"/>
      <c r="BA150" s="5"/>
      <c r="BB150" s="5"/>
      <c r="BC150" s="5"/>
      <c r="BD150" s="5"/>
      <c r="BE150" s="5"/>
      <c r="BF150" s="5"/>
      <c r="BG150" s="5"/>
      <c r="BH150" s="5"/>
      <c r="BI150" s="5"/>
      <c r="BJ150" s="5"/>
      <c r="BK150" s="5"/>
    </row>
    <row r="151" spans="2:63" ht="16.5" customHeight="1" thickBot="1" x14ac:dyDescent="0.3">
      <c r="E151" s="784" t="s">
        <v>164</v>
      </c>
      <c r="F151" s="785"/>
      <c r="G151" s="785"/>
      <c r="H151" s="786"/>
      <c r="I151" s="784" t="s">
        <v>150</v>
      </c>
      <c r="J151" s="785"/>
      <c r="K151" s="785"/>
      <c r="L151" s="786"/>
      <c r="M151" s="784" t="s">
        <v>160</v>
      </c>
      <c r="N151" s="785"/>
      <c r="O151" s="785"/>
      <c r="P151" s="786"/>
      <c r="Q151" s="784" t="s">
        <v>162</v>
      </c>
      <c r="R151" s="785"/>
      <c r="S151" s="785"/>
      <c r="T151" s="786"/>
      <c r="U151" s="784" t="s">
        <v>159</v>
      </c>
      <c r="V151" s="785"/>
      <c r="W151" s="785"/>
      <c r="X151" s="786"/>
      <c r="Y151" s="784" t="s">
        <v>177</v>
      </c>
      <c r="Z151" s="785"/>
      <c r="AA151" s="785"/>
      <c r="AB151" s="786"/>
      <c r="AC151" s="784" t="s">
        <v>58</v>
      </c>
      <c r="AD151" s="785"/>
      <c r="AE151" s="785"/>
      <c r="AF151" s="786"/>
      <c r="AG151" s="784" t="s">
        <v>62</v>
      </c>
      <c r="AH151" s="785"/>
      <c r="AI151" s="785"/>
      <c r="AJ151" s="786"/>
      <c r="AK151" s="778" t="s">
        <v>63</v>
      </c>
      <c r="AL151" s="779"/>
      <c r="AM151" s="779"/>
      <c r="AN151" s="780"/>
      <c r="AO151" s="802" t="s">
        <v>178</v>
      </c>
      <c r="AP151" s="803"/>
      <c r="AQ151" s="803"/>
      <c r="AR151" s="804"/>
      <c r="AS151" s="5"/>
      <c r="AT151" s="5"/>
      <c r="AU151" s="5"/>
      <c r="AV151" s="5"/>
      <c r="AW151" s="5"/>
      <c r="AX151" s="5"/>
      <c r="AY151" s="5"/>
      <c r="AZ151" s="5"/>
      <c r="BA151" s="5"/>
      <c r="BB151" s="5"/>
      <c r="BC151" s="5"/>
      <c r="BD151" s="5"/>
      <c r="BE151" s="5"/>
      <c r="BF151" s="5"/>
      <c r="BG151" s="5"/>
      <c r="BH151" s="5"/>
      <c r="BI151" s="5"/>
      <c r="BJ151" s="5"/>
      <c r="BK151" s="5"/>
    </row>
    <row r="152" spans="2:63" ht="16.5" customHeight="1" x14ac:dyDescent="0.25">
      <c r="E152" s="790" t="s">
        <v>173</v>
      </c>
      <c r="F152" s="789"/>
      <c r="G152" s="783" t="s">
        <v>174</v>
      </c>
      <c r="H152" s="787"/>
      <c r="I152" s="791" t="s">
        <v>173</v>
      </c>
      <c r="J152" s="792"/>
      <c r="K152" s="793" t="s">
        <v>174</v>
      </c>
      <c r="L152" s="793"/>
      <c r="M152" s="792" t="s">
        <v>173</v>
      </c>
      <c r="N152" s="792"/>
      <c r="O152" s="793" t="s">
        <v>174</v>
      </c>
      <c r="P152" s="793"/>
      <c r="Q152" s="792" t="s">
        <v>173</v>
      </c>
      <c r="R152" s="792"/>
      <c r="S152" s="793" t="s">
        <v>174</v>
      </c>
      <c r="T152" s="801"/>
      <c r="U152" s="790" t="s">
        <v>173</v>
      </c>
      <c r="V152" s="789"/>
      <c r="W152" s="783" t="s">
        <v>174</v>
      </c>
      <c r="X152" s="783"/>
      <c r="Y152" s="789" t="s">
        <v>173</v>
      </c>
      <c r="Z152" s="789"/>
      <c r="AA152" s="783" t="s">
        <v>174</v>
      </c>
      <c r="AB152" s="783"/>
      <c r="AC152" s="789" t="s">
        <v>173</v>
      </c>
      <c r="AD152" s="789"/>
      <c r="AE152" s="783" t="s">
        <v>174</v>
      </c>
      <c r="AF152" s="787"/>
      <c r="AG152" s="788" t="s">
        <v>173</v>
      </c>
      <c r="AH152" s="789"/>
      <c r="AI152" s="783" t="s">
        <v>174</v>
      </c>
      <c r="AJ152" s="787"/>
      <c r="AK152" s="791" t="s">
        <v>173</v>
      </c>
      <c r="AL152" s="792"/>
      <c r="AM152" s="793" t="s">
        <v>174</v>
      </c>
      <c r="AN152" s="801"/>
      <c r="AO152" s="790" t="s">
        <v>173</v>
      </c>
      <c r="AP152" s="789"/>
      <c r="AQ152" s="783" t="s">
        <v>174</v>
      </c>
      <c r="AR152" s="787"/>
      <c r="AS152" s="5"/>
      <c r="AT152" s="5"/>
      <c r="AU152" s="5"/>
      <c r="AV152" s="5"/>
      <c r="AW152" s="5"/>
      <c r="AX152" s="5"/>
      <c r="AY152" s="5"/>
      <c r="AZ152" s="5"/>
      <c r="BA152" s="5"/>
      <c r="BB152" s="5"/>
      <c r="BC152" s="5"/>
      <c r="BD152" s="5"/>
      <c r="BE152" s="5"/>
      <c r="BF152" s="5"/>
      <c r="BG152" s="5"/>
      <c r="BH152" s="5"/>
      <c r="BI152" s="5"/>
      <c r="BJ152" s="5"/>
      <c r="BK152" s="5"/>
    </row>
    <row r="153" spans="2:63" ht="24" customHeight="1" thickBot="1" x14ac:dyDescent="0.3">
      <c r="E153" s="334" t="s">
        <v>175</v>
      </c>
      <c r="F153" s="335" t="s">
        <v>176</v>
      </c>
      <c r="G153" s="336" t="s">
        <v>175</v>
      </c>
      <c r="H153" s="337" t="s">
        <v>176</v>
      </c>
      <c r="I153" s="365" t="s">
        <v>175</v>
      </c>
      <c r="J153" s="366" t="s">
        <v>176</v>
      </c>
      <c r="K153" s="367" t="s">
        <v>175</v>
      </c>
      <c r="L153" s="368" t="s">
        <v>176</v>
      </c>
      <c r="M153" s="334" t="s">
        <v>175</v>
      </c>
      <c r="N153" s="335" t="s">
        <v>176</v>
      </c>
      <c r="O153" s="336" t="s">
        <v>175</v>
      </c>
      <c r="P153" s="337" t="s">
        <v>176</v>
      </c>
      <c r="Q153" s="334" t="s">
        <v>175</v>
      </c>
      <c r="R153" s="335" t="s">
        <v>176</v>
      </c>
      <c r="S153" s="336" t="s">
        <v>175</v>
      </c>
      <c r="T153" s="695" t="s">
        <v>176</v>
      </c>
      <c r="U153" s="334" t="s">
        <v>175</v>
      </c>
      <c r="V153" s="335" t="s">
        <v>176</v>
      </c>
      <c r="W153" s="336" t="s">
        <v>175</v>
      </c>
      <c r="X153" s="337" t="s">
        <v>176</v>
      </c>
      <c r="Y153" s="334" t="s">
        <v>175</v>
      </c>
      <c r="Z153" s="335" t="s">
        <v>176</v>
      </c>
      <c r="AA153" s="336" t="s">
        <v>175</v>
      </c>
      <c r="AB153" s="337" t="s">
        <v>176</v>
      </c>
      <c r="AC153" s="334" t="s">
        <v>175</v>
      </c>
      <c r="AD153" s="335" t="s">
        <v>176</v>
      </c>
      <c r="AE153" s="336" t="s">
        <v>175</v>
      </c>
      <c r="AF153" s="337" t="s">
        <v>176</v>
      </c>
      <c r="AG153" s="706" t="s">
        <v>175</v>
      </c>
      <c r="AH153" s="335" t="s">
        <v>176</v>
      </c>
      <c r="AI153" s="336" t="s">
        <v>175</v>
      </c>
      <c r="AJ153" s="337" t="s">
        <v>176</v>
      </c>
      <c r="AK153" s="696" t="s">
        <v>175</v>
      </c>
      <c r="AL153" s="366" t="s">
        <v>176</v>
      </c>
      <c r="AM153" s="367" t="s">
        <v>175</v>
      </c>
      <c r="AN153" s="705" t="s">
        <v>176</v>
      </c>
      <c r="AO153" s="334" t="s">
        <v>175</v>
      </c>
      <c r="AP153" s="335" t="s">
        <v>176</v>
      </c>
      <c r="AQ153" s="336" t="s">
        <v>175</v>
      </c>
      <c r="AR153" s="337" t="s">
        <v>176</v>
      </c>
      <c r="AS153" s="5"/>
      <c r="AT153" s="5"/>
      <c r="AU153" s="5"/>
      <c r="AV153" s="5"/>
      <c r="AW153" s="5"/>
      <c r="AX153" s="5"/>
      <c r="AY153" s="5"/>
      <c r="AZ153" s="5"/>
      <c r="BA153" s="5"/>
      <c r="BB153" s="5"/>
      <c r="BC153" s="5"/>
      <c r="BD153" s="5"/>
      <c r="BE153" s="5"/>
      <c r="BF153" s="5"/>
      <c r="BG153" s="5"/>
      <c r="BH153" s="5"/>
      <c r="BI153" s="5"/>
      <c r="BJ153" s="5"/>
      <c r="BK153" s="5"/>
    </row>
    <row r="154" spans="2:63" x14ac:dyDescent="0.25">
      <c r="C154" s="262">
        <v>1</v>
      </c>
      <c r="D154" s="542" t="str">
        <f>_xlfn.XLOOKUP($C154,'Load Combinations'!$B$4:$B$22,'Load Combinations'!$C$4:$C$22)</f>
        <v xml:space="preserve">Installation - Target Assembly </v>
      </c>
      <c r="E154" s="357">
        <f>Horizontal!H159</f>
        <v>0</v>
      </c>
      <c r="F154" s="358">
        <f>Horizontal!I159</f>
        <v>0</v>
      </c>
      <c r="G154" s="340">
        <f>Vertical!H131</f>
        <v>0</v>
      </c>
      <c r="H154" s="630">
        <f>Vertical!I131</f>
        <v>0</v>
      </c>
      <c r="I154" s="361">
        <f>Horizontal!H178</f>
        <v>0</v>
      </c>
      <c r="J154" s="362">
        <f>Horizontal!I178</f>
        <v>0</v>
      </c>
      <c r="K154" s="349">
        <f>Vertical!H150</f>
        <v>0</v>
      </c>
      <c r="L154" s="350">
        <f>Vertical!I150</f>
        <v>0</v>
      </c>
      <c r="M154" s="632">
        <f>Horizontal!H197</f>
        <v>0</v>
      </c>
      <c r="N154" s="632">
        <f>Horizontal!I197</f>
        <v>0</v>
      </c>
      <c r="O154" s="340">
        <f>Vertical!H169</f>
        <v>0</v>
      </c>
      <c r="P154" s="340">
        <f>Vertical!I169</f>
        <v>0</v>
      </c>
      <c r="Q154" s="361">
        <f>Horizontal!H216</f>
        <v>0</v>
      </c>
      <c r="R154" s="362">
        <f>Horizontal!I216</f>
        <v>0</v>
      </c>
      <c r="S154" s="349">
        <f>Vertical!H188</f>
        <v>0</v>
      </c>
      <c r="T154" s="700">
        <f>Vertical!I188</f>
        <v>0</v>
      </c>
      <c r="U154" s="357">
        <f>Horizontal!H235</f>
        <v>0</v>
      </c>
      <c r="V154" s="632">
        <f>Horizontal!I235</f>
        <v>0</v>
      </c>
      <c r="W154" s="340">
        <f>Vertical!H207</f>
        <v>0</v>
      </c>
      <c r="X154" s="340">
        <f>Vertical!I207</f>
        <v>0</v>
      </c>
      <c r="Y154" s="361">
        <f>Horizontal!H254</f>
        <v>0</v>
      </c>
      <c r="Z154" s="362">
        <f>Horizontal!I254</f>
        <v>0</v>
      </c>
      <c r="AA154" s="349">
        <f>Vertical!H226</f>
        <v>0</v>
      </c>
      <c r="AB154" s="349">
        <f>Vertical!I226</f>
        <v>0</v>
      </c>
      <c r="AC154" s="357">
        <f>Horizontal!H273</f>
        <v>0</v>
      </c>
      <c r="AD154" s="358">
        <f>Horizontal!I273</f>
        <v>0</v>
      </c>
      <c r="AE154" s="340">
        <f>Vertical!H226</f>
        <v>0</v>
      </c>
      <c r="AF154" s="341">
        <f>Vertical!I226</f>
        <v>0</v>
      </c>
      <c r="AG154" s="707">
        <f>Horizontal!H292</f>
        <v>0</v>
      </c>
      <c r="AH154" s="697">
        <f>Horizontal!I292</f>
        <v>0</v>
      </c>
      <c r="AI154" s="698">
        <f>Vertical!H245</f>
        <v>0</v>
      </c>
      <c r="AJ154" s="699">
        <f>Vertical!I245</f>
        <v>0</v>
      </c>
      <c r="AK154" s="348"/>
      <c r="AL154" s="349"/>
      <c r="AM154" s="349">
        <f>Vertical!H264</f>
        <v>0</v>
      </c>
      <c r="AN154" s="350">
        <f>Vertical!I264</f>
        <v>0</v>
      </c>
      <c r="AO154" s="632">
        <f>Horizontal!H311</f>
        <v>0</v>
      </c>
      <c r="AP154" s="358">
        <f>Horizontal!I311</f>
        <v>0</v>
      </c>
      <c r="AQ154" s="340"/>
      <c r="AR154" s="340"/>
    </row>
    <row r="155" spans="2:63" x14ac:dyDescent="0.25">
      <c r="B155" t="s">
        <v>181</v>
      </c>
      <c r="C155" s="278">
        <v>2</v>
      </c>
      <c r="D155" s="543" t="str">
        <f>_xlfn.XLOOKUP($C155,'Load Combinations'!$B$4:$B$22,'Load Combinations'!$C$4:$C$22)</f>
        <v>Rotation Test, Target Assembly</v>
      </c>
      <c r="E155" s="359">
        <f ca="1">Horizontal!H160</f>
        <v>0.72499999999999998</v>
      </c>
      <c r="F155" s="360">
        <f ca="1">Horizontal!I160</f>
        <v>-0.72499999999999998</v>
      </c>
      <c r="G155" s="343">
        <f ca="1">Vertical!H132</f>
        <v>0.125</v>
      </c>
      <c r="H155" s="631">
        <f ca="1">Vertical!I132</f>
        <v>-0.125</v>
      </c>
      <c r="I155" s="363">
        <f ca="1">Horizontal!H179</f>
        <v>0</v>
      </c>
      <c r="J155" s="364">
        <f ca="1">Horizontal!I179</f>
        <v>0</v>
      </c>
      <c r="K155" s="352">
        <f ca="1">Vertical!H151</f>
        <v>0</v>
      </c>
      <c r="L155" s="353">
        <f ca="1">Vertical!I151</f>
        <v>0</v>
      </c>
      <c r="M155" s="633">
        <f ca="1">Horizontal!H198</f>
        <v>0</v>
      </c>
      <c r="N155" s="360">
        <f ca="1">Horizontal!I198</f>
        <v>0</v>
      </c>
      <c r="O155" s="343">
        <f ca="1">Vertical!H170</f>
        <v>0</v>
      </c>
      <c r="P155" s="344">
        <f ca="1">Vertical!I170</f>
        <v>0</v>
      </c>
      <c r="Q155" s="363">
        <f ca="1">Horizontal!H217</f>
        <v>0</v>
      </c>
      <c r="R155" s="364">
        <f ca="1">Horizontal!I217</f>
        <v>0</v>
      </c>
      <c r="S155" s="352">
        <f ca="1">Vertical!H189</f>
        <v>0</v>
      </c>
      <c r="T155" s="694">
        <f ca="1">Vertical!I189</f>
        <v>0</v>
      </c>
      <c r="U155" s="359">
        <f ca="1">Horizontal!H236</f>
        <v>0.5</v>
      </c>
      <c r="V155" s="360">
        <f ca="1">Horizontal!I236</f>
        <v>-0.5</v>
      </c>
      <c r="W155" s="343">
        <f ca="1">Vertical!H208</f>
        <v>0.2</v>
      </c>
      <c r="X155" s="344">
        <f ca="1">Vertical!I208</f>
        <v>-0.2</v>
      </c>
      <c r="Y155" s="363">
        <f ca="1">Horizontal!H255</f>
        <v>0</v>
      </c>
      <c r="Z155" s="364">
        <f ca="1">Horizontal!I255</f>
        <v>0</v>
      </c>
      <c r="AA155" s="352">
        <f ca="1">Vertical!H227</f>
        <v>-0.30000000000000004</v>
      </c>
      <c r="AB155" s="353">
        <f ca="1">Vertical!I227</f>
        <v>-0.2</v>
      </c>
      <c r="AC155" s="359">
        <f ca="1">Horizontal!H274</f>
        <v>4.5</v>
      </c>
      <c r="AD155" s="360">
        <f ca="1">Horizontal!I274</f>
        <v>-4.5</v>
      </c>
      <c r="AE155" s="343">
        <f ca="1">Vertical!H227</f>
        <v>-0.30000000000000004</v>
      </c>
      <c r="AF155" s="344">
        <f ca="1">Vertical!I227</f>
        <v>-0.2</v>
      </c>
      <c r="AG155" s="708">
        <f ca="1">Horizontal!H293</f>
        <v>0</v>
      </c>
      <c r="AH155" s="364">
        <f ca="1">Horizontal!I293</f>
        <v>0</v>
      </c>
      <c r="AI155" s="352">
        <f ca="1">Vertical!H246</f>
        <v>0</v>
      </c>
      <c r="AJ155" s="694">
        <f ca="1">Vertical!I246</f>
        <v>0</v>
      </c>
      <c r="AK155" s="351"/>
      <c r="AL155" s="352"/>
      <c r="AM155" s="352">
        <f ca="1">Vertical!H265</f>
        <v>0</v>
      </c>
      <c r="AN155" s="353">
        <f ca="1">Vertical!I265</f>
        <v>0</v>
      </c>
      <c r="AO155" s="633">
        <f ca="1">Horizontal!H312</f>
        <v>0</v>
      </c>
      <c r="AP155" s="360">
        <f ca="1">Horizontal!I312</f>
        <v>0</v>
      </c>
      <c r="AQ155" s="343"/>
      <c r="AR155" s="344"/>
    </row>
    <row r="156" spans="2:63" x14ac:dyDescent="0.25">
      <c r="B156" t="s">
        <v>181</v>
      </c>
      <c r="C156" s="292">
        <v>3</v>
      </c>
      <c r="D156" s="544" t="str">
        <f>_xlfn.XLOOKUP($C156,'Load Combinations'!$B$4:$B$22,'Load Combinations'!$C$4:$C$22)</f>
        <v>Component Pressure Test</v>
      </c>
      <c r="E156" s="359">
        <f ca="1">Horizontal!H161</f>
        <v>0.6</v>
      </c>
      <c r="F156" s="360">
        <f ca="1">Horizontal!I161</f>
        <v>-0.6</v>
      </c>
      <c r="G156" s="343">
        <f ca="1">Vertical!H133</f>
        <v>0</v>
      </c>
      <c r="H156" s="631">
        <f ca="1">Vertical!I133</f>
        <v>0</v>
      </c>
      <c r="I156" s="363">
        <f ca="1">Horizontal!H180</f>
        <v>0</v>
      </c>
      <c r="J156" s="364">
        <f ca="1">Horizontal!I180</f>
        <v>0</v>
      </c>
      <c r="K156" s="352">
        <f ca="1">Vertical!H152</f>
        <v>0.5</v>
      </c>
      <c r="L156" s="353">
        <f ca="1">Vertical!I152</f>
        <v>0</v>
      </c>
      <c r="M156" s="633">
        <f ca="1">Horizontal!H199</f>
        <v>0</v>
      </c>
      <c r="N156" s="360">
        <f ca="1">Horizontal!I199</f>
        <v>0</v>
      </c>
      <c r="O156" s="343">
        <f ca="1">Vertical!H171</f>
        <v>0.25</v>
      </c>
      <c r="P156" s="344">
        <f ca="1">Vertical!I171</f>
        <v>0</v>
      </c>
      <c r="Q156" s="363">
        <f ca="1">Horizontal!H218</f>
        <v>0</v>
      </c>
      <c r="R156" s="364">
        <f ca="1">Horizontal!I218</f>
        <v>0</v>
      </c>
      <c r="S156" s="352">
        <f ca="1">Vertical!H190</f>
        <v>0.75</v>
      </c>
      <c r="T156" s="694">
        <f ca="1">Vertical!I190</f>
        <v>0</v>
      </c>
      <c r="U156" s="359">
        <f ca="1">Horizontal!H237</f>
        <v>0</v>
      </c>
      <c r="V156" s="360">
        <f ca="1">Horizontal!I237</f>
        <v>0</v>
      </c>
      <c r="W156" s="343">
        <f ca="1">Vertical!H209</f>
        <v>0.1</v>
      </c>
      <c r="X156" s="344">
        <f ca="1">Vertical!I209</f>
        <v>0</v>
      </c>
      <c r="Y156" s="363">
        <f ca="1">Horizontal!H256</f>
        <v>0</v>
      </c>
      <c r="Z156" s="364">
        <f ca="1">Horizontal!I256</f>
        <v>0</v>
      </c>
      <c r="AA156" s="352">
        <f ca="1">Vertical!H228</f>
        <v>-1.9</v>
      </c>
      <c r="AB156" s="353">
        <f ca="1">Vertical!I228</f>
        <v>0</v>
      </c>
      <c r="AC156" s="359">
        <f ca="1">Horizontal!H275</f>
        <v>0</v>
      </c>
      <c r="AD156" s="360">
        <f ca="1">Horizontal!I275</f>
        <v>0</v>
      </c>
      <c r="AE156" s="343">
        <f ca="1">Vertical!H228</f>
        <v>-1.9</v>
      </c>
      <c r="AF156" s="344">
        <f ca="1">Vertical!I228</f>
        <v>0</v>
      </c>
      <c r="AG156" s="708">
        <f ca="1">Horizontal!H294</f>
        <v>0</v>
      </c>
      <c r="AH156" s="364">
        <f ca="1">Horizontal!I294</f>
        <v>0</v>
      </c>
      <c r="AI156" s="352">
        <f ca="1">Vertical!H247</f>
        <v>1.25</v>
      </c>
      <c r="AJ156" s="694">
        <f ca="1">Vertical!I247</f>
        <v>0</v>
      </c>
      <c r="AK156" s="351"/>
      <c r="AL156" s="352"/>
      <c r="AM156" s="352">
        <f ca="1">Vertical!H266</f>
        <v>0</v>
      </c>
      <c r="AN156" s="353">
        <f ca="1">Vertical!I266</f>
        <v>-1.25</v>
      </c>
      <c r="AO156" s="633">
        <f ca="1">Horizontal!H313</f>
        <v>0</v>
      </c>
      <c r="AP156" s="360">
        <f ca="1">Horizontal!I313</f>
        <v>0</v>
      </c>
      <c r="AQ156" s="343"/>
      <c r="AR156" s="344"/>
    </row>
    <row r="157" spans="2:63" x14ac:dyDescent="0.25">
      <c r="B157" t="s">
        <v>180</v>
      </c>
      <c r="C157" s="278">
        <v>4</v>
      </c>
      <c r="D157" s="543" t="str">
        <f>_xlfn.XLOOKUP($C157,'Load Combinations'!$B$4:$B$22,'Load Combinations'!$C$4:$C$22)</f>
        <v>Core Vessel Vacuum, No Beam</v>
      </c>
      <c r="E157" s="359">
        <f ca="1">Horizontal!H162</f>
        <v>2.2250000000000001</v>
      </c>
      <c r="F157" s="360">
        <f ca="1">Horizontal!I162</f>
        <v>-0.72499999999999998</v>
      </c>
      <c r="G157" s="343">
        <f ca="1">Vertical!H134</f>
        <v>0.125</v>
      </c>
      <c r="H157" s="631">
        <f ca="1">Vertical!I134</f>
        <v>-1.875</v>
      </c>
      <c r="I157" s="363">
        <f ca="1">Horizontal!H181</f>
        <v>0</v>
      </c>
      <c r="J157" s="364">
        <f ca="1">Horizontal!I181</f>
        <v>0</v>
      </c>
      <c r="K157" s="352">
        <f ca="1">Vertical!H153</f>
        <v>0.5</v>
      </c>
      <c r="L157" s="353">
        <f ca="1">Vertical!I153</f>
        <v>0</v>
      </c>
      <c r="M157" s="633">
        <f ca="1">Horizontal!H200</f>
        <v>0</v>
      </c>
      <c r="N157" s="360">
        <f ca="1">Horizontal!I200</f>
        <v>0</v>
      </c>
      <c r="O157" s="343">
        <f ca="1">Vertical!H172</f>
        <v>0.25</v>
      </c>
      <c r="P157" s="344">
        <f ca="1">Vertical!I172</f>
        <v>0</v>
      </c>
      <c r="Q157" s="363">
        <f ca="1">Horizontal!H219</f>
        <v>0</v>
      </c>
      <c r="R157" s="364">
        <f ca="1">Horizontal!I219</f>
        <v>0</v>
      </c>
      <c r="S157" s="352">
        <f ca="1">Vertical!H191</f>
        <v>1</v>
      </c>
      <c r="T157" s="694">
        <f ca="1">Vertical!I191</f>
        <v>0</v>
      </c>
      <c r="U157" s="359">
        <f ca="1">Horizontal!H238</f>
        <v>0.5</v>
      </c>
      <c r="V157" s="360">
        <f ca="1">Horizontal!I238</f>
        <v>-0.5</v>
      </c>
      <c r="W157" s="343">
        <f ca="1">Vertical!H210</f>
        <v>0.21000000000000002</v>
      </c>
      <c r="X157" s="344">
        <f ca="1">Vertical!I210</f>
        <v>-0.2</v>
      </c>
      <c r="Y157" s="363">
        <f ca="1">Horizontal!H257</f>
        <v>0</v>
      </c>
      <c r="Z157" s="364">
        <f ca="1">Horizontal!I257</f>
        <v>0</v>
      </c>
      <c r="AA157" s="352">
        <f ca="1">Vertical!H229</f>
        <v>-0.29000000000000004</v>
      </c>
      <c r="AB157" s="353">
        <f ca="1">Vertical!I229</f>
        <v>-0.2</v>
      </c>
      <c r="AC157" s="359">
        <f ca="1">Horizontal!H276</f>
        <v>4.5</v>
      </c>
      <c r="AD157" s="360">
        <f ca="1">Horizontal!I276</f>
        <v>-4.5</v>
      </c>
      <c r="AE157" s="343">
        <f ca="1">Vertical!H229</f>
        <v>-0.29000000000000004</v>
      </c>
      <c r="AF157" s="344">
        <f ca="1">Vertical!I229</f>
        <v>-0.2</v>
      </c>
      <c r="AG157" s="708">
        <f ca="1">Horizontal!H295</f>
        <v>0</v>
      </c>
      <c r="AH157" s="364">
        <f ca="1">Horizontal!I295</f>
        <v>0</v>
      </c>
      <c r="AI157" s="352">
        <f ca="1">Vertical!H248</f>
        <v>1</v>
      </c>
      <c r="AJ157" s="694">
        <f ca="1">Vertical!I248</f>
        <v>0</v>
      </c>
      <c r="AK157" s="351"/>
      <c r="AL157" s="352"/>
      <c r="AM157" s="352">
        <f ca="1">Vertical!H267</f>
        <v>0</v>
      </c>
      <c r="AN157" s="353">
        <f ca="1">Vertical!I267</f>
        <v>-1</v>
      </c>
      <c r="AO157" s="633">
        <f ca="1">Horizontal!H314</f>
        <v>0</v>
      </c>
      <c r="AP157" s="360">
        <f ca="1">Horizontal!I314</f>
        <v>0</v>
      </c>
      <c r="AQ157" s="343"/>
      <c r="AR157" s="344"/>
    </row>
    <row r="158" spans="2:63" x14ac:dyDescent="0.25">
      <c r="B158" t="s">
        <v>180</v>
      </c>
      <c r="C158" s="292">
        <v>5</v>
      </c>
      <c r="D158" s="544" t="str">
        <f>_xlfn.XLOOKUP($C158,'Load Combinations'!$B$4:$B$22,'Load Combinations'!$C$4:$C$22)</f>
        <v>Core Vessel Vacuum, Beam on</v>
      </c>
      <c r="E158" s="359">
        <f ca="1">Horizontal!H163</f>
        <v>2.2250000000000001</v>
      </c>
      <c r="F158" s="360">
        <f ca="1">Horizontal!I163</f>
        <v>-0.72499999999999998</v>
      </c>
      <c r="G158" s="343">
        <f ca="1">Vertical!H135</f>
        <v>0.72499999999999998</v>
      </c>
      <c r="H158" s="631">
        <f ca="1">Vertical!I135</f>
        <v>-1.875</v>
      </c>
      <c r="I158" s="363">
        <f ca="1">Horizontal!H182</f>
        <v>1</v>
      </c>
      <c r="J158" s="364">
        <f ca="1">Horizontal!I182</f>
        <v>-1</v>
      </c>
      <c r="K158" s="352">
        <f ca="1">Vertical!H154</f>
        <v>1.5</v>
      </c>
      <c r="L158" s="353">
        <f ca="1">Vertical!I154</f>
        <v>0</v>
      </c>
      <c r="M158" s="633">
        <f ca="1">Horizontal!H201</f>
        <v>0.5</v>
      </c>
      <c r="N158" s="360">
        <f ca="1">Horizontal!I201</f>
        <v>-0.5</v>
      </c>
      <c r="O158" s="343">
        <f ca="1">Vertical!H173</f>
        <v>0.75</v>
      </c>
      <c r="P158" s="344">
        <f ca="1">Vertical!I173</f>
        <v>0</v>
      </c>
      <c r="Q158" s="363">
        <f ca="1">Horizontal!H220</f>
        <v>1</v>
      </c>
      <c r="R158" s="364">
        <f ca="1">Horizontal!I220</f>
        <v>-1</v>
      </c>
      <c r="S158" s="352">
        <f ca="1">Vertical!H192</f>
        <v>2.5</v>
      </c>
      <c r="T158" s="694">
        <f ca="1">Vertical!I192</f>
        <v>0</v>
      </c>
      <c r="U158" s="359">
        <f ca="1">Horizontal!H239</f>
        <v>0.5</v>
      </c>
      <c r="V158" s="360">
        <f ca="1">Horizontal!I239</f>
        <v>-0.5</v>
      </c>
      <c r="W158" s="343">
        <f ca="1">Vertical!H211</f>
        <v>1.9600000000000002</v>
      </c>
      <c r="X158" s="344">
        <f ca="1">Vertical!I211</f>
        <v>-0.2</v>
      </c>
      <c r="Y158" s="363">
        <f ca="1">Horizontal!H258</f>
        <v>0</v>
      </c>
      <c r="Z158" s="364">
        <f ca="1">Horizontal!I258</f>
        <v>0</v>
      </c>
      <c r="AA158" s="352">
        <f ca="1">Vertical!H230</f>
        <v>3.21</v>
      </c>
      <c r="AB158" s="353">
        <f ca="1">Vertical!I230</f>
        <v>-0.2</v>
      </c>
      <c r="AC158" s="359">
        <f ca="1">Horizontal!H277</f>
        <v>4.5</v>
      </c>
      <c r="AD158" s="360">
        <f ca="1">Horizontal!I277</f>
        <v>-4.5</v>
      </c>
      <c r="AE158" s="343">
        <f ca="1">Vertical!H230</f>
        <v>3.21</v>
      </c>
      <c r="AF158" s="344">
        <f ca="1">Vertical!I230</f>
        <v>-0.2</v>
      </c>
      <c r="AG158" s="708">
        <f ca="1">Horizontal!H296</f>
        <v>0.75</v>
      </c>
      <c r="AH158" s="364">
        <f ca="1">Horizontal!I296</f>
        <v>0</v>
      </c>
      <c r="AI158" s="352">
        <f ca="1">Vertical!H249</f>
        <v>1.25</v>
      </c>
      <c r="AJ158" s="694">
        <f ca="1">Vertical!I249</f>
        <v>0</v>
      </c>
      <c r="AK158" s="351"/>
      <c r="AL158" s="352"/>
      <c r="AM158" s="352">
        <f ca="1">Vertical!H268</f>
        <v>1</v>
      </c>
      <c r="AN158" s="353">
        <f ca="1">Vertical!I268</f>
        <v>-1.25</v>
      </c>
      <c r="AO158" s="633">
        <f ca="1">Horizontal!H315</f>
        <v>0.75</v>
      </c>
      <c r="AP158" s="360">
        <f ca="1">Horizontal!I315</f>
        <v>0</v>
      </c>
      <c r="AQ158" s="343"/>
      <c r="AR158" s="344"/>
    </row>
    <row r="159" spans="2:63" x14ac:dyDescent="0.25">
      <c r="B159" t="s">
        <v>27</v>
      </c>
      <c r="C159" s="278">
        <v>6</v>
      </c>
      <c r="D159" s="543" t="str">
        <f>_xlfn.XLOOKUP($C159,'Load Combinations'!$B$4:$B$22,'Load Combinations'!$C$4:$C$22)</f>
        <v>Core Vessel Vaccuum,  No Beam, Seismic</v>
      </c>
      <c r="E159" s="359">
        <f ca="1">Horizontal!H164</f>
        <v>3.2250000000000001</v>
      </c>
      <c r="F159" s="360">
        <f ca="1">Horizontal!I164</f>
        <v>-1.7250000000000001</v>
      </c>
      <c r="G159" s="343">
        <f ca="1">Vertical!H136</f>
        <v>0.375</v>
      </c>
      <c r="H159" s="631">
        <f ca="1">Vertical!I136</f>
        <v>-2.125</v>
      </c>
      <c r="I159" s="363">
        <f ca="1">Horizontal!H183</f>
        <v>0.25</v>
      </c>
      <c r="J159" s="364">
        <f ca="1">Horizontal!I183</f>
        <v>-0.25</v>
      </c>
      <c r="K159" s="352">
        <f ca="1">Vertical!H155</f>
        <v>0.5</v>
      </c>
      <c r="L159" s="353">
        <f ca="1">Vertical!I155</f>
        <v>0</v>
      </c>
      <c r="M159" s="633">
        <f ca="1">Horizontal!H202</f>
        <v>0.125</v>
      </c>
      <c r="N159" s="360">
        <f ca="1">Horizontal!I202</f>
        <v>-0.125</v>
      </c>
      <c r="O159" s="343">
        <f ca="1">Vertical!H174</f>
        <v>0.25</v>
      </c>
      <c r="P159" s="344">
        <f ca="1">Vertical!I174</f>
        <v>0</v>
      </c>
      <c r="Q159" s="363">
        <f ca="1">Horizontal!H221</f>
        <v>0.375</v>
      </c>
      <c r="R159" s="364">
        <f ca="1">Horizontal!I221</f>
        <v>-0.375</v>
      </c>
      <c r="S159" s="352">
        <f ca="1">Vertical!H193</f>
        <v>1</v>
      </c>
      <c r="T159" s="694">
        <f ca="1">Vertical!I193</f>
        <v>0</v>
      </c>
      <c r="U159" s="359">
        <f ca="1">Horizontal!H240</f>
        <v>1.5</v>
      </c>
      <c r="V159" s="360">
        <f ca="1">Horizontal!I240</f>
        <v>-1.5</v>
      </c>
      <c r="W159" s="343">
        <f ca="1">Vertical!H212</f>
        <v>0.31000000000000005</v>
      </c>
      <c r="X159" s="344">
        <f ca="1">Vertical!I212</f>
        <v>-0.30000000000000004</v>
      </c>
      <c r="Y159" s="363">
        <f ca="1">Horizontal!H259</f>
        <v>0.25</v>
      </c>
      <c r="Z159" s="364">
        <f ca="1">Horizontal!I259</f>
        <v>-0.25</v>
      </c>
      <c r="AA159" s="352">
        <f ca="1">Vertical!H231</f>
        <v>0.1100000000000001</v>
      </c>
      <c r="AB159" s="353">
        <f ca="1">Vertical!I231</f>
        <v>-0.55000000000000004</v>
      </c>
      <c r="AC159" s="359">
        <f ca="1">Horizontal!H278</f>
        <v>6.5</v>
      </c>
      <c r="AD159" s="360">
        <f ca="1">Horizontal!I278</f>
        <v>-6.5</v>
      </c>
      <c r="AE159" s="343">
        <f ca="1">Vertical!H231</f>
        <v>0.1100000000000001</v>
      </c>
      <c r="AF159" s="344">
        <f ca="1">Vertical!I231</f>
        <v>-0.55000000000000004</v>
      </c>
      <c r="AG159" s="708">
        <f ca="1">Horizontal!H297</f>
        <v>0.75</v>
      </c>
      <c r="AH159" s="364">
        <f ca="1">Horizontal!I297</f>
        <v>-0.75</v>
      </c>
      <c r="AI159" s="352">
        <f ca="1">Vertical!H250</f>
        <v>1.25</v>
      </c>
      <c r="AJ159" s="694">
        <f ca="1">Vertical!I250</f>
        <v>-0.25</v>
      </c>
      <c r="AK159" s="351"/>
      <c r="AL159" s="352"/>
      <c r="AM159" s="352">
        <f ca="1">Vertical!H269</f>
        <v>0.25</v>
      </c>
      <c r="AN159" s="353">
        <f ca="1">Vertical!I269</f>
        <v>-1.25</v>
      </c>
      <c r="AO159" s="633">
        <f ca="1">Horizontal!H316</f>
        <v>0.75</v>
      </c>
      <c r="AP159" s="360">
        <f ca="1">Horizontal!I316</f>
        <v>-0.75</v>
      </c>
      <c r="AQ159" s="343"/>
      <c r="AR159" s="344"/>
    </row>
    <row r="160" spans="2:63" x14ac:dyDescent="0.25">
      <c r="B160" t="s">
        <v>27</v>
      </c>
      <c r="C160" s="292">
        <v>7</v>
      </c>
      <c r="D160" s="544" t="str">
        <f>_xlfn.XLOOKUP($C160,'Load Combinations'!$B$4:$B$22,'Load Combinations'!$C$4:$C$22)</f>
        <v>Core Vessel Vaccuum,  Beam On, Seismic</v>
      </c>
      <c r="E160" s="359">
        <f ca="1">Horizontal!H165</f>
        <v>3.2250000000000001</v>
      </c>
      <c r="F160" s="360">
        <f ca="1">Horizontal!I165</f>
        <v>-1.7250000000000001</v>
      </c>
      <c r="G160" s="343">
        <f ca="1">Vertical!H137</f>
        <v>0.97500000000000009</v>
      </c>
      <c r="H160" s="631">
        <f ca="1">Vertical!I137</f>
        <v>-2.125</v>
      </c>
      <c r="I160" s="363">
        <f ca="1">Horizontal!H184</f>
        <v>1.25</v>
      </c>
      <c r="J160" s="364">
        <f ca="1">Horizontal!I184</f>
        <v>-1.25</v>
      </c>
      <c r="K160" s="352">
        <f ca="1">Vertical!H156</f>
        <v>1.5</v>
      </c>
      <c r="L160" s="353">
        <f ca="1">Vertical!I156</f>
        <v>0</v>
      </c>
      <c r="M160" s="633">
        <f ca="1">Horizontal!H203</f>
        <v>0.625</v>
      </c>
      <c r="N160" s="360">
        <f ca="1">Horizontal!I203</f>
        <v>-0.625</v>
      </c>
      <c r="O160" s="343">
        <f ca="1">Vertical!H175</f>
        <v>0.75</v>
      </c>
      <c r="P160" s="344">
        <f ca="1">Vertical!I175</f>
        <v>0</v>
      </c>
      <c r="Q160" s="363">
        <f ca="1">Horizontal!H222</f>
        <v>1.375</v>
      </c>
      <c r="R160" s="364">
        <f ca="1">Horizontal!I222</f>
        <v>-1.375</v>
      </c>
      <c r="S160" s="352">
        <f ca="1">Vertical!H194</f>
        <v>2.5</v>
      </c>
      <c r="T160" s="694">
        <f ca="1">Vertical!I194</f>
        <v>0</v>
      </c>
      <c r="U160" s="359">
        <f ca="1">Horizontal!H241</f>
        <v>1.5</v>
      </c>
      <c r="V160" s="360">
        <f ca="1">Horizontal!I241</f>
        <v>-1.5</v>
      </c>
      <c r="W160" s="343">
        <f ca="1">Vertical!H213</f>
        <v>2.06</v>
      </c>
      <c r="X160" s="344">
        <f ca="1">Vertical!I213</f>
        <v>-0.30000000000000004</v>
      </c>
      <c r="Y160" s="363">
        <f ca="1">Horizontal!H260</f>
        <v>0.25</v>
      </c>
      <c r="Z160" s="364">
        <f ca="1">Horizontal!I260</f>
        <v>-0.25</v>
      </c>
      <c r="AA160" s="352">
        <f ca="1">Vertical!H232</f>
        <v>3.6100000000000003</v>
      </c>
      <c r="AB160" s="353">
        <f ca="1">Vertical!I232</f>
        <v>-0.55000000000000004</v>
      </c>
      <c r="AC160" s="359">
        <f ca="1">Horizontal!H279</f>
        <v>6.5</v>
      </c>
      <c r="AD160" s="360">
        <f ca="1">Horizontal!I279</f>
        <v>-6.5</v>
      </c>
      <c r="AE160" s="343">
        <f ca="1">Vertical!H232</f>
        <v>3.6100000000000003</v>
      </c>
      <c r="AF160" s="344">
        <f ca="1">Vertical!I232</f>
        <v>-0.55000000000000004</v>
      </c>
      <c r="AG160" s="708">
        <f ca="1">Horizontal!H298</f>
        <v>1.5</v>
      </c>
      <c r="AH160" s="364">
        <f ca="1">Horizontal!I298</f>
        <v>-0.75</v>
      </c>
      <c r="AI160" s="352">
        <f ca="1">Vertical!H251</f>
        <v>1.5</v>
      </c>
      <c r="AJ160" s="694">
        <f ca="1">Vertical!I251</f>
        <v>-0.25</v>
      </c>
      <c r="AK160" s="351"/>
      <c r="AL160" s="352"/>
      <c r="AM160" s="352">
        <f ca="1">Vertical!H270</f>
        <v>1.25</v>
      </c>
      <c r="AN160" s="353">
        <f ca="1">Vertical!I270</f>
        <v>-1.5</v>
      </c>
      <c r="AO160" s="633">
        <f ca="1">Horizontal!H317</f>
        <v>1.5</v>
      </c>
      <c r="AP160" s="360">
        <f ca="1">Horizontal!I317</f>
        <v>-0.75</v>
      </c>
      <c r="AQ160" s="343"/>
      <c r="AR160" s="344"/>
    </row>
    <row r="161" spans="2:44" x14ac:dyDescent="0.25">
      <c r="B161" t="s">
        <v>181</v>
      </c>
      <c r="C161" s="278">
        <v>8</v>
      </c>
      <c r="D161" s="543" t="str">
        <f>_xlfn.XLOOKUP($C161,'Load Combinations'!$B$4:$B$22,'Load Combinations'!$C$4:$C$22)</f>
        <v>CV Vac, Component MAWP, No Beam</v>
      </c>
      <c r="E161" s="359">
        <f ca="1">Horizontal!H166</f>
        <v>2.2250000000000001</v>
      </c>
      <c r="F161" s="360">
        <f ca="1">Horizontal!I166</f>
        <v>-0.72499999999999998</v>
      </c>
      <c r="G161" s="343">
        <f ca="1">Vertical!H138</f>
        <v>0.125</v>
      </c>
      <c r="H161" s="631">
        <f ca="1">Vertical!I138</f>
        <v>-1.875</v>
      </c>
      <c r="I161" s="363">
        <f ca="1">Horizontal!H185</f>
        <v>0</v>
      </c>
      <c r="J161" s="364">
        <f ca="1">Horizontal!I185</f>
        <v>0</v>
      </c>
      <c r="K161" s="352">
        <f ca="1">Vertical!H157</f>
        <v>0.5</v>
      </c>
      <c r="L161" s="353">
        <f ca="1">Vertical!I157</f>
        <v>0</v>
      </c>
      <c r="M161" s="633">
        <f ca="1">Horizontal!H204</f>
        <v>0</v>
      </c>
      <c r="N161" s="360">
        <f ca="1">Horizontal!I204</f>
        <v>0</v>
      </c>
      <c r="O161" s="343">
        <f ca="1">Vertical!H176</f>
        <v>0.25</v>
      </c>
      <c r="P161" s="344">
        <f ca="1">Vertical!I176</f>
        <v>0</v>
      </c>
      <c r="Q161" s="363">
        <f ca="1">Horizontal!H223</f>
        <v>0</v>
      </c>
      <c r="R161" s="364">
        <f ca="1">Horizontal!I223</f>
        <v>0</v>
      </c>
      <c r="S161" s="352">
        <f ca="1">Vertical!H195</f>
        <v>1</v>
      </c>
      <c r="T161" s="694">
        <f ca="1">Vertical!I195</f>
        <v>0</v>
      </c>
      <c r="U161" s="359">
        <f ca="1">Horizontal!H242</f>
        <v>0.5</v>
      </c>
      <c r="V161" s="360">
        <f ca="1">Horizontal!I242</f>
        <v>-0.5</v>
      </c>
      <c r="W161" s="343">
        <f ca="1">Vertical!H214</f>
        <v>0.30000000000000004</v>
      </c>
      <c r="X161" s="344">
        <f ca="1">Vertical!I214</f>
        <v>-0.2</v>
      </c>
      <c r="Y161" s="363">
        <f ca="1">Horizontal!H261</f>
        <v>0</v>
      </c>
      <c r="Z161" s="364">
        <f ca="1">Horizontal!I261</f>
        <v>0</v>
      </c>
      <c r="AA161" s="352">
        <f ca="1">Vertical!H233</f>
        <v>-0.19999999999999996</v>
      </c>
      <c r="AB161" s="353">
        <f ca="1">Vertical!I233</f>
        <v>-0.2</v>
      </c>
      <c r="AC161" s="359">
        <f ca="1">Horizontal!H280</f>
        <v>4.5</v>
      </c>
      <c r="AD161" s="360">
        <f ca="1">Horizontal!I280</f>
        <v>-4.5</v>
      </c>
      <c r="AE161" s="343">
        <f ca="1">Vertical!H233</f>
        <v>-0.19999999999999996</v>
      </c>
      <c r="AF161" s="344">
        <f ca="1">Vertical!I233</f>
        <v>-0.2</v>
      </c>
      <c r="AG161" s="708">
        <f ca="1">Horizontal!H299</f>
        <v>0</v>
      </c>
      <c r="AH161" s="364">
        <f ca="1">Horizontal!I299</f>
        <v>0</v>
      </c>
      <c r="AI161" s="352">
        <f ca="1">Vertical!H252</f>
        <v>1.25</v>
      </c>
      <c r="AJ161" s="694">
        <f ca="1">Vertical!I252</f>
        <v>0</v>
      </c>
      <c r="AK161" s="351"/>
      <c r="AL161" s="352"/>
      <c r="AM161" s="352">
        <f ca="1">Vertical!H271</f>
        <v>0</v>
      </c>
      <c r="AN161" s="353">
        <f ca="1">Vertical!I271</f>
        <v>-1.25</v>
      </c>
      <c r="AO161" s="633">
        <f ca="1">Horizontal!H318</f>
        <v>0</v>
      </c>
      <c r="AP161" s="360">
        <f ca="1">Horizontal!I318</f>
        <v>0</v>
      </c>
      <c r="AQ161" s="343"/>
      <c r="AR161" s="344"/>
    </row>
    <row r="162" spans="2:44" x14ac:dyDescent="0.25">
      <c r="B162" t="s">
        <v>181</v>
      </c>
      <c r="C162" s="292">
        <v>9</v>
      </c>
      <c r="D162" s="544" t="str">
        <f>_xlfn.XLOOKUP($C162,'Load Combinations'!$B$4:$B$22,'Load Combinations'!$C$4:$C$22)</f>
        <v>CV Vac, Component MAWP, Beam On</v>
      </c>
      <c r="E162" s="359">
        <f ca="1">Horizontal!H167</f>
        <v>2.2250000000000001</v>
      </c>
      <c r="F162" s="360">
        <f ca="1">Horizontal!I167</f>
        <v>-0.72499999999999998</v>
      </c>
      <c r="G162" s="343">
        <f ca="1">Vertical!H139</f>
        <v>0.72499999999999998</v>
      </c>
      <c r="H162" s="631">
        <f ca="1">Vertical!I139</f>
        <v>-1.875</v>
      </c>
      <c r="I162" s="363">
        <f ca="1">Horizontal!H186</f>
        <v>1</v>
      </c>
      <c r="J162" s="364">
        <f ca="1">Horizontal!I186</f>
        <v>-1</v>
      </c>
      <c r="K162" s="352">
        <f ca="1">Vertical!H158</f>
        <v>1.5</v>
      </c>
      <c r="L162" s="353">
        <f ca="1">Vertical!I158</f>
        <v>0</v>
      </c>
      <c r="M162" s="633">
        <f ca="1">Horizontal!H205</f>
        <v>0.5</v>
      </c>
      <c r="N162" s="360">
        <f ca="1">Horizontal!I205</f>
        <v>-0.5</v>
      </c>
      <c r="O162" s="343">
        <f ca="1">Vertical!H177</f>
        <v>0.75</v>
      </c>
      <c r="P162" s="344">
        <f ca="1">Vertical!I177</f>
        <v>0</v>
      </c>
      <c r="Q162" s="363">
        <f ca="1">Horizontal!H224</f>
        <v>1</v>
      </c>
      <c r="R162" s="364">
        <f ca="1">Horizontal!I224</f>
        <v>-1</v>
      </c>
      <c r="S162" s="352">
        <f ca="1">Vertical!H196</f>
        <v>2.5</v>
      </c>
      <c r="T162" s="694">
        <f ca="1">Vertical!I196</f>
        <v>0</v>
      </c>
      <c r="U162" s="359">
        <f ca="1">Horizontal!H243</f>
        <v>0.5</v>
      </c>
      <c r="V162" s="360">
        <f ca="1">Horizontal!I243</f>
        <v>-0.5</v>
      </c>
      <c r="W162" s="343">
        <f ca="1">Vertical!H215</f>
        <v>2.0499999999999998</v>
      </c>
      <c r="X162" s="344">
        <f ca="1">Vertical!I215</f>
        <v>-0.2</v>
      </c>
      <c r="Y162" s="363">
        <f ca="1">Horizontal!H262</f>
        <v>0</v>
      </c>
      <c r="Z162" s="364">
        <f ca="1">Horizontal!I262</f>
        <v>0</v>
      </c>
      <c r="AA162" s="352">
        <f ca="1">Vertical!H234</f>
        <v>3.3</v>
      </c>
      <c r="AB162" s="353">
        <f ca="1">Vertical!I234</f>
        <v>-0.2</v>
      </c>
      <c r="AC162" s="359">
        <f ca="1">Horizontal!H281</f>
        <v>4.5</v>
      </c>
      <c r="AD162" s="360">
        <f ca="1">Horizontal!I281</f>
        <v>-4.5</v>
      </c>
      <c r="AE162" s="343">
        <f ca="1">Vertical!H234</f>
        <v>3.3</v>
      </c>
      <c r="AF162" s="344">
        <f ca="1">Vertical!I234</f>
        <v>-0.2</v>
      </c>
      <c r="AG162" s="708">
        <f ca="1">Horizontal!H300</f>
        <v>0.75</v>
      </c>
      <c r="AH162" s="364">
        <f ca="1">Horizontal!I300</f>
        <v>0</v>
      </c>
      <c r="AI162" s="352">
        <f ca="1">Vertical!H253</f>
        <v>1.5</v>
      </c>
      <c r="AJ162" s="694">
        <f ca="1">Vertical!I253</f>
        <v>0</v>
      </c>
      <c r="AK162" s="351"/>
      <c r="AL162" s="352"/>
      <c r="AM162" s="352">
        <f ca="1">Vertical!H272</f>
        <v>1</v>
      </c>
      <c r="AN162" s="353">
        <f ca="1">Vertical!I272</f>
        <v>-1.5</v>
      </c>
      <c r="AO162" s="633">
        <f ca="1">Horizontal!H319</f>
        <v>0.75</v>
      </c>
      <c r="AP162" s="360">
        <f ca="1">Horizontal!I319</f>
        <v>0</v>
      </c>
      <c r="AQ162" s="343"/>
      <c r="AR162" s="344"/>
    </row>
    <row r="163" spans="2:44" x14ac:dyDescent="0.25">
      <c r="B163" t="s">
        <v>180</v>
      </c>
      <c r="C163" s="278">
        <v>10</v>
      </c>
      <c r="D163" s="543" t="str">
        <f>_xlfn.XLOOKUP($C163,'Load Combinations'!$B$4:$B$22,'Load Combinations'!$C$4:$C$22)</f>
        <v>CV Helium Mode, No Beam</v>
      </c>
      <c r="E163" s="359">
        <f ca="1">Horizontal!H168</f>
        <v>0.72499999999999998</v>
      </c>
      <c r="F163" s="360">
        <f ca="1">Horizontal!I168</f>
        <v>-0.72499999999999998</v>
      </c>
      <c r="G163" s="343">
        <f ca="1">Vertical!H140</f>
        <v>0.125</v>
      </c>
      <c r="H163" s="631">
        <f ca="1">Vertical!I140</f>
        <v>-0.125</v>
      </c>
      <c r="I163" s="363">
        <f ca="1">Horizontal!H187</f>
        <v>0</v>
      </c>
      <c r="J163" s="364">
        <f ca="1">Horizontal!I187</f>
        <v>0</v>
      </c>
      <c r="K163" s="352">
        <f ca="1">Vertical!H159</f>
        <v>0.5</v>
      </c>
      <c r="L163" s="353">
        <f ca="1">Vertical!I159</f>
        <v>0</v>
      </c>
      <c r="M163" s="633">
        <f ca="1">Horizontal!H206</f>
        <v>0</v>
      </c>
      <c r="N163" s="360">
        <f ca="1">Horizontal!I206</f>
        <v>0</v>
      </c>
      <c r="O163" s="343">
        <f ca="1">Vertical!H178</f>
        <v>0.25</v>
      </c>
      <c r="P163" s="344">
        <f ca="1">Vertical!I178</f>
        <v>0</v>
      </c>
      <c r="Q163" s="363">
        <f ca="1">Horizontal!H225</f>
        <v>0</v>
      </c>
      <c r="R163" s="364">
        <f ca="1">Horizontal!I225</f>
        <v>0</v>
      </c>
      <c r="S163" s="352">
        <f ca="1">Vertical!H197</f>
        <v>0.75</v>
      </c>
      <c r="T163" s="694">
        <f ca="1">Vertical!I197</f>
        <v>0</v>
      </c>
      <c r="U163" s="359">
        <f ca="1">Horizontal!H244</f>
        <v>0.5</v>
      </c>
      <c r="V163" s="360">
        <f ca="1">Horizontal!I244</f>
        <v>-0.5</v>
      </c>
      <c r="W163" s="343">
        <f ca="1">Vertical!H216</f>
        <v>0.21000000000000002</v>
      </c>
      <c r="X163" s="344">
        <f ca="1">Vertical!I216</f>
        <v>-0.2</v>
      </c>
      <c r="Y163" s="363">
        <f ca="1">Horizontal!H263</f>
        <v>0</v>
      </c>
      <c r="Z163" s="364">
        <f ca="1">Horizontal!I263</f>
        <v>0</v>
      </c>
      <c r="AA163" s="352">
        <f ca="1">Vertical!H235</f>
        <v>-0.29000000000000004</v>
      </c>
      <c r="AB163" s="353">
        <f ca="1">Vertical!I235</f>
        <v>-0.2</v>
      </c>
      <c r="AC163" s="359">
        <f ca="1">Horizontal!H282</f>
        <v>4.5</v>
      </c>
      <c r="AD163" s="360">
        <f ca="1">Horizontal!I282</f>
        <v>-4.5</v>
      </c>
      <c r="AE163" s="343">
        <f ca="1">Vertical!H235</f>
        <v>-0.29000000000000004</v>
      </c>
      <c r="AF163" s="344">
        <f ca="1">Vertical!I235</f>
        <v>-0.2</v>
      </c>
      <c r="AG163" s="708">
        <f ca="1">Horizontal!H301</f>
        <v>0</v>
      </c>
      <c r="AH163" s="364">
        <f ca="1">Horizontal!I301</f>
        <v>0</v>
      </c>
      <c r="AI163" s="352">
        <f ca="1">Vertical!H254</f>
        <v>1</v>
      </c>
      <c r="AJ163" s="694">
        <f ca="1">Vertical!I254</f>
        <v>0</v>
      </c>
      <c r="AK163" s="351"/>
      <c r="AL163" s="352"/>
      <c r="AM163" s="352">
        <f ca="1">Vertical!H273</f>
        <v>0</v>
      </c>
      <c r="AN163" s="353">
        <f ca="1">Vertical!I273</f>
        <v>-1</v>
      </c>
      <c r="AO163" s="633">
        <f ca="1">Horizontal!H320</f>
        <v>0</v>
      </c>
      <c r="AP163" s="360">
        <f ca="1">Horizontal!I320</f>
        <v>0</v>
      </c>
      <c r="AQ163" s="343"/>
      <c r="AR163" s="344"/>
    </row>
    <row r="164" spans="2:44" x14ac:dyDescent="0.25">
      <c r="B164" t="s">
        <v>180</v>
      </c>
      <c r="C164" s="292">
        <v>11</v>
      </c>
      <c r="D164" s="544" t="str">
        <f>_xlfn.XLOOKUP($C164,'Load Combinations'!$B$4:$B$22,'Load Combinations'!$C$4:$C$22)</f>
        <v>CV Helium Mode, Beam On</v>
      </c>
      <c r="E164" s="359">
        <f ca="1">Horizontal!H169</f>
        <v>0.72499999999999998</v>
      </c>
      <c r="F164" s="360">
        <f ca="1">Horizontal!I169</f>
        <v>-0.72499999999999998</v>
      </c>
      <c r="G164" s="343">
        <f ca="1">Vertical!H141</f>
        <v>0.72499999999999998</v>
      </c>
      <c r="H164" s="631">
        <f ca="1">Vertical!I141</f>
        <v>-0.125</v>
      </c>
      <c r="I164" s="363">
        <f ca="1">Horizontal!H188</f>
        <v>1</v>
      </c>
      <c r="J164" s="364">
        <f ca="1">Horizontal!I188</f>
        <v>-1</v>
      </c>
      <c r="K164" s="352">
        <f ca="1">Vertical!H160</f>
        <v>1.5</v>
      </c>
      <c r="L164" s="353">
        <f ca="1">Vertical!I160</f>
        <v>0</v>
      </c>
      <c r="M164" s="633">
        <f ca="1">Horizontal!H207</f>
        <v>0.5</v>
      </c>
      <c r="N164" s="360">
        <f ca="1">Horizontal!I207</f>
        <v>-0.5</v>
      </c>
      <c r="O164" s="343">
        <f ca="1">Vertical!H179</f>
        <v>0.75</v>
      </c>
      <c r="P164" s="344">
        <f ca="1">Vertical!I179</f>
        <v>0</v>
      </c>
      <c r="Q164" s="363">
        <f ca="1">Horizontal!H226</f>
        <v>1</v>
      </c>
      <c r="R164" s="364">
        <f ca="1">Horizontal!I226</f>
        <v>-1</v>
      </c>
      <c r="S164" s="352">
        <f ca="1">Vertical!H198</f>
        <v>2.25</v>
      </c>
      <c r="T164" s="694">
        <f ca="1">Vertical!I198</f>
        <v>0</v>
      </c>
      <c r="U164" s="359">
        <f ca="1">Horizontal!H245</f>
        <v>0.5</v>
      </c>
      <c r="V164" s="360">
        <f ca="1">Horizontal!I245</f>
        <v>-0.5</v>
      </c>
      <c r="W164" s="343">
        <f ca="1">Vertical!H217</f>
        <v>1.9600000000000002</v>
      </c>
      <c r="X164" s="344">
        <f ca="1">Vertical!I217</f>
        <v>-0.2</v>
      </c>
      <c r="Y164" s="363">
        <f ca="1">Horizontal!H264</f>
        <v>0</v>
      </c>
      <c r="Z164" s="364">
        <f ca="1">Horizontal!I264</f>
        <v>0</v>
      </c>
      <c r="AA164" s="352">
        <f ca="1">Vertical!H236</f>
        <v>3.21</v>
      </c>
      <c r="AB164" s="353">
        <f ca="1">Vertical!I236</f>
        <v>-0.2</v>
      </c>
      <c r="AC164" s="359">
        <f ca="1">Horizontal!H283</f>
        <v>4.5</v>
      </c>
      <c r="AD164" s="360">
        <f ca="1">Horizontal!I283</f>
        <v>-4.5</v>
      </c>
      <c r="AE164" s="343">
        <f ca="1">Vertical!H236</f>
        <v>3.21</v>
      </c>
      <c r="AF164" s="344">
        <f ca="1">Vertical!I236</f>
        <v>-0.2</v>
      </c>
      <c r="AG164" s="708">
        <f ca="1">Horizontal!H302</f>
        <v>0.75</v>
      </c>
      <c r="AH164" s="364">
        <f ca="1">Horizontal!I302</f>
        <v>0</v>
      </c>
      <c r="AI164" s="352">
        <f ca="1">Vertical!H255</f>
        <v>1.25</v>
      </c>
      <c r="AJ164" s="694">
        <f ca="1">Vertical!I255</f>
        <v>0</v>
      </c>
      <c r="AK164" s="351"/>
      <c r="AL164" s="352"/>
      <c r="AM164" s="352">
        <f ca="1">Vertical!H274</f>
        <v>1</v>
      </c>
      <c r="AN164" s="353">
        <f ca="1">Vertical!I274</f>
        <v>-1.25</v>
      </c>
      <c r="AO164" s="633">
        <f ca="1">Horizontal!H321</f>
        <v>0.75</v>
      </c>
      <c r="AP164" s="360">
        <f ca="1">Horizontal!I321</f>
        <v>0</v>
      </c>
      <c r="AQ164" s="343"/>
      <c r="AR164" s="344"/>
    </row>
    <row r="165" spans="2:44" x14ac:dyDescent="0.25">
      <c r="B165" t="s">
        <v>27</v>
      </c>
      <c r="C165" s="278">
        <v>12</v>
      </c>
      <c r="D165" s="543" t="str">
        <f>_xlfn.XLOOKUP($C165,'Load Combinations'!$B$4:$B$22,'Load Combinations'!$C$4:$C$22)</f>
        <v>CV Helium Mode, No Beam, Seismic</v>
      </c>
      <c r="E165" s="359">
        <f ca="1">Horizontal!H170</f>
        <v>1.7250000000000001</v>
      </c>
      <c r="F165" s="360">
        <f ca="1">Horizontal!I170</f>
        <v>-1.7250000000000001</v>
      </c>
      <c r="G165" s="343">
        <f ca="1">Vertical!H142</f>
        <v>0.375</v>
      </c>
      <c r="H165" s="631">
        <f ca="1">Vertical!I142</f>
        <v>-0.375</v>
      </c>
      <c r="I165" s="363">
        <f ca="1">Horizontal!H189</f>
        <v>0.25</v>
      </c>
      <c r="J165" s="364">
        <f ca="1">Horizontal!I189</f>
        <v>-0.25</v>
      </c>
      <c r="K165" s="352">
        <f ca="1">Vertical!H161</f>
        <v>0.5</v>
      </c>
      <c r="L165" s="353">
        <f ca="1">Vertical!I161</f>
        <v>0</v>
      </c>
      <c r="M165" s="633">
        <f ca="1">Horizontal!H208</f>
        <v>0.125</v>
      </c>
      <c r="N165" s="360">
        <f ca="1">Horizontal!I208</f>
        <v>-0.125</v>
      </c>
      <c r="O165" s="343">
        <f ca="1">Vertical!H180</f>
        <v>0.25</v>
      </c>
      <c r="P165" s="344">
        <f ca="1">Vertical!I180</f>
        <v>0</v>
      </c>
      <c r="Q165" s="363">
        <f ca="1">Horizontal!H227</f>
        <v>0.375</v>
      </c>
      <c r="R165" s="364">
        <f ca="1">Horizontal!I227</f>
        <v>-0.375</v>
      </c>
      <c r="S165" s="352">
        <f ca="1">Vertical!H199</f>
        <v>0.75</v>
      </c>
      <c r="T165" s="694">
        <f ca="1">Vertical!I199</f>
        <v>0</v>
      </c>
      <c r="U165" s="359">
        <f ca="1">Horizontal!H246</f>
        <v>1.5</v>
      </c>
      <c r="V165" s="360">
        <f ca="1">Horizontal!I246</f>
        <v>-1.5</v>
      </c>
      <c r="W165" s="343">
        <f ca="1">Vertical!H218</f>
        <v>0.31000000000000005</v>
      </c>
      <c r="X165" s="344">
        <f ca="1">Vertical!I218</f>
        <v>-0.30000000000000004</v>
      </c>
      <c r="Y165" s="363">
        <f ca="1">Horizontal!H265</f>
        <v>0.25</v>
      </c>
      <c r="Z165" s="364">
        <f ca="1">Horizontal!I265</f>
        <v>-0.25</v>
      </c>
      <c r="AA165" s="352">
        <f ca="1">Vertical!H237</f>
        <v>0.1100000000000001</v>
      </c>
      <c r="AB165" s="353">
        <f ca="1">Vertical!I237</f>
        <v>-0.55000000000000004</v>
      </c>
      <c r="AC165" s="359">
        <f ca="1">Horizontal!H284</f>
        <v>6.5</v>
      </c>
      <c r="AD165" s="360">
        <f ca="1">Horizontal!I284</f>
        <v>-6.5</v>
      </c>
      <c r="AE165" s="343">
        <f ca="1">Vertical!H237</f>
        <v>0.1100000000000001</v>
      </c>
      <c r="AF165" s="344">
        <f ca="1">Vertical!I237</f>
        <v>-0.55000000000000004</v>
      </c>
      <c r="AG165" s="708">
        <f ca="1">Horizontal!H303</f>
        <v>0.75</v>
      </c>
      <c r="AH165" s="364">
        <f ca="1">Horizontal!I303</f>
        <v>-0.75</v>
      </c>
      <c r="AI165" s="352">
        <f ca="1">Vertical!H256</f>
        <v>1.25</v>
      </c>
      <c r="AJ165" s="694">
        <f ca="1">Vertical!I256</f>
        <v>-0.25</v>
      </c>
      <c r="AK165" s="351"/>
      <c r="AL165" s="352"/>
      <c r="AM165" s="352">
        <f ca="1">Vertical!H275</f>
        <v>0.25</v>
      </c>
      <c r="AN165" s="353">
        <f ca="1">Vertical!I275</f>
        <v>-1.25</v>
      </c>
      <c r="AO165" s="633">
        <f ca="1">Horizontal!H322</f>
        <v>0.75</v>
      </c>
      <c r="AP165" s="360">
        <f ca="1">Horizontal!I322</f>
        <v>-0.75</v>
      </c>
      <c r="AQ165" s="343"/>
      <c r="AR165" s="344"/>
    </row>
    <row r="166" spans="2:44" x14ac:dyDescent="0.25">
      <c r="B166" t="s">
        <v>27</v>
      </c>
      <c r="C166" s="292">
        <v>13</v>
      </c>
      <c r="D166" s="544" t="str">
        <f>_xlfn.XLOOKUP($C166,'Load Combinations'!$B$4:$B$22,'Load Combinations'!$C$4:$C$22)</f>
        <v>CV Helium Mode, Beam On, Seismic</v>
      </c>
      <c r="E166" s="359">
        <f ca="1">Horizontal!H171</f>
        <v>1.7250000000000001</v>
      </c>
      <c r="F166" s="360">
        <f ca="1">Horizontal!I171</f>
        <v>-1.7250000000000001</v>
      </c>
      <c r="G166" s="343">
        <f ca="1">Vertical!H143</f>
        <v>0.97500000000000009</v>
      </c>
      <c r="H166" s="631">
        <f ca="1">Vertical!I143</f>
        <v>-0.375</v>
      </c>
      <c r="I166" s="363">
        <f ca="1">Horizontal!H190</f>
        <v>1.25</v>
      </c>
      <c r="J166" s="364">
        <f ca="1">Horizontal!I190</f>
        <v>-1.25</v>
      </c>
      <c r="K166" s="352">
        <f ca="1">Vertical!H162</f>
        <v>1.5</v>
      </c>
      <c r="L166" s="353">
        <f ca="1">Vertical!I162</f>
        <v>0</v>
      </c>
      <c r="M166" s="633">
        <f ca="1">Horizontal!H209</f>
        <v>0.625</v>
      </c>
      <c r="N166" s="360">
        <f ca="1">Horizontal!I209</f>
        <v>-0.625</v>
      </c>
      <c r="O166" s="343">
        <f ca="1">Vertical!H181</f>
        <v>0.75</v>
      </c>
      <c r="P166" s="344">
        <f ca="1">Vertical!I181</f>
        <v>0</v>
      </c>
      <c r="Q166" s="363">
        <f ca="1">Horizontal!H228</f>
        <v>1.375</v>
      </c>
      <c r="R166" s="364">
        <f ca="1">Horizontal!I228</f>
        <v>-1.375</v>
      </c>
      <c r="S166" s="352">
        <f ca="1">Vertical!H200</f>
        <v>2.25</v>
      </c>
      <c r="T166" s="694">
        <f ca="1">Vertical!I200</f>
        <v>0</v>
      </c>
      <c r="U166" s="359">
        <f ca="1">Horizontal!H247</f>
        <v>1.5</v>
      </c>
      <c r="V166" s="360">
        <f ca="1">Horizontal!I247</f>
        <v>-1.5</v>
      </c>
      <c r="W166" s="343">
        <f ca="1">Vertical!H219</f>
        <v>2.06</v>
      </c>
      <c r="X166" s="344">
        <f ca="1">Vertical!I219</f>
        <v>-0.30000000000000004</v>
      </c>
      <c r="Y166" s="363">
        <f ca="1">Horizontal!H266</f>
        <v>0.25</v>
      </c>
      <c r="Z166" s="364">
        <f ca="1">Horizontal!I266</f>
        <v>-0.25</v>
      </c>
      <c r="AA166" s="352">
        <f ca="1">Vertical!H238</f>
        <v>3.6100000000000003</v>
      </c>
      <c r="AB166" s="353">
        <f ca="1">Vertical!I238</f>
        <v>-0.55000000000000004</v>
      </c>
      <c r="AC166" s="359">
        <f ca="1">Horizontal!H285</f>
        <v>6.5</v>
      </c>
      <c r="AD166" s="360">
        <f ca="1">Horizontal!I285</f>
        <v>-6.5</v>
      </c>
      <c r="AE166" s="343">
        <f ca="1">Vertical!H238</f>
        <v>3.6100000000000003</v>
      </c>
      <c r="AF166" s="344">
        <f ca="1">Vertical!I238</f>
        <v>-0.55000000000000004</v>
      </c>
      <c r="AG166" s="708">
        <f ca="1">Horizontal!H304</f>
        <v>1.5</v>
      </c>
      <c r="AH166" s="364">
        <f ca="1">Horizontal!I304</f>
        <v>-0.75</v>
      </c>
      <c r="AI166" s="352">
        <f ca="1">Vertical!H257</f>
        <v>1.5</v>
      </c>
      <c r="AJ166" s="694">
        <f ca="1">Vertical!I257</f>
        <v>-0.25</v>
      </c>
      <c r="AK166" s="351"/>
      <c r="AL166" s="352"/>
      <c r="AM166" s="352">
        <f ca="1">Vertical!H276</f>
        <v>1.25</v>
      </c>
      <c r="AN166" s="353">
        <f ca="1">Vertical!I276</f>
        <v>-1.5</v>
      </c>
      <c r="AO166" s="633">
        <f ca="1">Horizontal!H323</f>
        <v>1.5</v>
      </c>
      <c r="AP166" s="360">
        <f ca="1">Horizontal!I323</f>
        <v>-0.75</v>
      </c>
      <c r="AQ166" s="343"/>
      <c r="AR166" s="344"/>
    </row>
    <row r="167" spans="2:44" x14ac:dyDescent="0.25">
      <c r="B167" t="s">
        <v>181</v>
      </c>
      <c r="C167" s="278">
        <v>14</v>
      </c>
      <c r="D167" s="543" t="str">
        <f>_xlfn.XLOOKUP($C167,'Load Combinations'!$B$4:$B$22,'Load Combinations'!$C$4:$C$22)</f>
        <v>CV He, No Beam,Component MAWP</v>
      </c>
      <c r="E167" s="359">
        <f ca="1">Horizontal!H172</f>
        <v>0.72499999999999998</v>
      </c>
      <c r="F167" s="360">
        <f ca="1">Horizontal!I172</f>
        <v>-0.72499999999999998</v>
      </c>
      <c r="G167" s="343">
        <f ca="1">Vertical!H144</f>
        <v>0.125</v>
      </c>
      <c r="H167" s="631">
        <f ca="1">Vertical!I144</f>
        <v>-0.125</v>
      </c>
      <c r="I167" s="363">
        <f ca="1">Horizontal!H191</f>
        <v>0</v>
      </c>
      <c r="J167" s="364">
        <f ca="1">Horizontal!I191</f>
        <v>0</v>
      </c>
      <c r="K167" s="352">
        <f ca="1">Vertical!H163</f>
        <v>0.5</v>
      </c>
      <c r="L167" s="353">
        <f ca="1">Vertical!I163</f>
        <v>0</v>
      </c>
      <c r="M167" s="633">
        <f ca="1">Horizontal!H210</f>
        <v>0</v>
      </c>
      <c r="N167" s="360">
        <f ca="1">Horizontal!I210</f>
        <v>0</v>
      </c>
      <c r="O167" s="343">
        <f ca="1">Vertical!H182</f>
        <v>0.25</v>
      </c>
      <c r="P167" s="344">
        <f ca="1">Vertical!I182</f>
        <v>0</v>
      </c>
      <c r="Q167" s="363">
        <f ca="1">Horizontal!H229</f>
        <v>0</v>
      </c>
      <c r="R167" s="364">
        <f ca="1">Horizontal!I229</f>
        <v>0</v>
      </c>
      <c r="S167" s="352">
        <f ca="1">Vertical!H201</f>
        <v>0.75</v>
      </c>
      <c r="T167" s="694">
        <f ca="1">Vertical!I201</f>
        <v>0</v>
      </c>
      <c r="U167" s="359">
        <f ca="1">Horizontal!H248</f>
        <v>0.5</v>
      </c>
      <c r="V167" s="360">
        <f ca="1">Horizontal!I248</f>
        <v>-0.5</v>
      </c>
      <c r="W167" s="343">
        <f ca="1">Vertical!H220</f>
        <v>0.30000000000000004</v>
      </c>
      <c r="X167" s="344">
        <f ca="1">Vertical!I220</f>
        <v>-0.2</v>
      </c>
      <c r="Y167" s="363">
        <f ca="1">Horizontal!H267</f>
        <v>0</v>
      </c>
      <c r="Z167" s="364">
        <f ca="1">Horizontal!I267</f>
        <v>0</v>
      </c>
      <c r="AA167" s="352">
        <f ca="1">Vertical!H239</f>
        <v>-0.19999999999999996</v>
      </c>
      <c r="AB167" s="353">
        <f ca="1">Vertical!I239</f>
        <v>-0.2</v>
      </c>
      <c r="AC167" s="359">
        <f ca="1">Horizontal!H286</f>
        <v>4.5</v>
      </c>
      <c r="AD167" s="360">
        <f ca="1">Horizontal!I286</f>
        <v>-4.5</v>
      </c>
      <c r="AE167" s="343">
        <f ca="1">Vertical!H239</f>
        <v>-0.19999999999999996</v>
      </c>
      <c r="AF167" s="344">
        <f ca="1">Vertical!I239</f>
        <v>-0.2</v>
      </c>
      <c r="AG167" s="708">
        <f ca="1">Horizontal!H305</f>
        <v>0</v>
      </c>
      <c r="AH167" s="364">
        <f ca="1">Horizontal!I305</f>
        <v>0</v>
      </c>
      <c r="AI167" s="352">
        <f ca="1">Vertical!H258</f>
        <v>1.25</v>
      </c>
      <c r="AJ167" s="694">
        <f ca="1">Vertical!I258</f>
        <v>0</v>
      </c>
      <c r="AK167" s="351"/>
      <c r="AL167" s="352"/>
      <c r="AM167" s="352">
        <f ca="1">Vertical!H277</f>
        <v>0</v>
      </c>
      <c r="AN167" s="353">
        <f ca="1">Vertical!I277</f>
        <v>-1.25</v>
      </c>
      <c r="AO167" s="633">
        <f ca="1">Horizontal!H324</f>
        <v>0</v>
      </c>
      <c r="AP167" s="360">
        <f ca="1">Horizontal!I324</f>
        <v>0</v>
      </c>
      <c r="AQ167" s="343"/>
      <c r="AR167" s="344"/>
    </row>
    <row r="168" spans="2:44" x14ac:dyDescent="0.25">
      <c r="B168" t="s">
        <v>181</v>
      </c>
      <c r="C168" s="292">
        <v>15</v>
      </c>
      <c r="D168" s="544" t="str">
        <f>_xlfn.XLOOKUP($C168,'Load Combinations'!$B$4:$B$22,'Load Combinations'!$C$4:$C$22)</f>
        <v>CV He, Beam On, Component MAWP</v>
      </c>
      <c r="E168" s="359">
        <f ca="1">Horizontal!H173</f>
        <v>0.72499999999999998</v>
      </c>
      <c r="F168" s="360">
        <f ca="1">Horizontal!I173</f>
        <v>-0.72499999999999998</v>
      </c>
      <c r="G168" s="343">
        <f ca="1">Vertical!H145</f>
        <v>0.72499999999999998</v>
      </c>
      <c r="H168" s="631">
        <f ca="1">Vertical!I145</f>
        <v>-0.125</v>
      </c>
      <c r="I168" s="363">
        <f ca="1">Horizontal!H192</f>
        <v>1</v>
      </c>
      <c r="J168" s="364">
        <f ca="1">Horizontal!I192</f>
        <v>-1</v>
      </c>
      <c r="K168" s="352">
        <f ca="1">Vertical!H164</f>
        <v>1.5</v>
      </c>
      <c r="L168" s="353">
        <f ca="1">Vertical!I164</f>
        <v>0</v>
      </c>
      <c r="M168" s="633">
        <f ca="1">Horizontal!H211</f>
        <v>0.5</v>
      </c>
      <c r="N168" s="360">
        <f ca="1">Horizontal!I211</f>
        <v>-0.5</v>
      </c>
      <c r="O168" s="343">
        <f ca="1">Vertical!H183</f>
        <v>0.75</v>
      </c>
      <c r="P168" s="344">
        <f ca="1">Vertical!I183</f>
        <v>0</v>
      </c>
      <c r="Q168" s="363">
        <f ca="1">Horizontal!H230</f>
        <v>1</v>
      </c>
      <c r="R168" s="364">
        <f ca="1">Horizontal!I230</f>
        <v>-1</v>
      </c>
      <c r="S168" s="352">
        <f ca="1">Vertical!H202</f>
        <v>2.25</v>
      </c>
      <c r="T168" s="694">
        <f ca="1">Vertical!I202</f>
        <v>0</v>
      </c>
      <c r="U168" s="359">
        <f ca="1">Horizontal!H249</f>
        <v>0.5</v>
      </c>
      <c r="V168" s="360">
        <f ca="1">Horizontal!I249</f>
        <v>-0.5</v>
      </c>
      <c r="W168" s="343">
        <f ca="1">Vertical!H221</f>
        <v>2.0499999999999998</v>
      </c>
      <c r="X168" s="344">
        <f ca="1">Vertical!I221</f>
        <v>-0.2</v>
      </c>
      <c r="Y168" s="363">
        <f ca="1">Horizontal!H268</f>
        <v>0</v>
      </c>
      <c r="Z168" s="364">
        <f ca="1">Horizontal!I268</f>
        <v>0</v>
      </c>
      <c r="AA168" s="352">
        <f ca="1">Vertical!H240</f>
        <v>3.3</v>
      </c>
      <c r="AB168" s="353">
        <f ca="1">Vertical!I240</f>
        <v>-0.2</v>
      </c>
      <c r="AC168" s="359">
        <f ca="1">Horizontal!H287</f>
        <v>4.5</v>
      </c>
      <c r="AD168" s="360">
        <f ca="1">Horizontal!I287</f>
        <v>-4.5</v>
      </c>
      <c r="AE168" s="343">
        <f ca="1">Vertical!H240</f>
        <v>3.3</v>
      </c>
      <c r="AF168" s="344">
        <f ca="1">Vertical!I240</f>
        <v>-0.2</v>
      </c>
      <c r="AG168" s="708">
        <f ca="1">Horizontal!H306</f>
        <v>0.75</v>
      </c>
      <c r="AH168" s="364">
        <f ca="1">Horizontal!I306</f>
        <v>0</v>
      </c>
      <c r="AI168" s="352">
        <f ca="1">Vertical!H259</f>
        <v>1.5</v>
      </c>
      <c r="AJ168" s="694">
        <f ca="1">Vertical!I259</f>
        <v>0</v>
      </c>
      <c r="AK168" s="351"/>
      <c r="AL168" s="352"/>
      <c r="AM168" s="352">
        <f ca="1">Vertical!H278</f>
        <v>1</v>
      </c>
      <c r="AN168" s="353">
        <f ca="1">Vertical!I278</f>
        <v>-1.5</v>
      </c>
      <c r="AO168" s="633">
        <f ca="1">Horizontal!H325</f>
        <v>0.75</v>
      </c>
      <c r="AP168" s="360">
        <f ca="1">Horizontal!I325</f>
        <v>0</v>
      </c>
      <c r="AQ168" s="343"/>
      <c r="AR168" s="344"/>
    </row>
    <row r="169" spans="2:44" x14ac:dyDescent="0.25">
      <c r="B169" t="s">
        <v>181</v>
      </c>
      <c r="C169" s="278">
        <v>16</v>
      </c>
      <c r="D169" s="543" t="str">
        <f>_xlfn.XLOOKUP($C169,'Load Combinations'!$B$4:$B$22,'Load Combinations'!$C$4:$C$22)</f>
        <v>CV MAWP, No Beam</v>
      </c>
      <c r="E169" s="359">
        <f ca="1">Horizontal!H174</f>
        <v>0.6</v>
      </c>
      <c r="F169" s="360">
        <f ca="1">Horizontal!I174</f>
        <v>-1.35</v>
      </c>
      <c r="G169" s="343">
        <f ca="1">Vertical!H146</f>
        <v>0.75</v>
      </c>
      <c r="H169" s="631">
        <f ca="1">Vertical!I146</f>
        <v>0</v>
      </c>
      <c r="I169" s="363">
        <f ca="1">Horizontal!H193</f>
        <v>0</v>
      </c>
      <c r="J169" s="364">
        <f ca="1">Horizontal!I193</f>
        <v>0</v>
      </c>
      <c r="K169" s="352">
        <f ca="1">Vertical!H165</f>
        <v>0.5</v>
      </c>
      <c r="L169" s="353">
        <f ca="1">Vertical!I165</f>
        <v>0</v>
      </c>
      <c r="M169" s="633">
        <f ca="1">Horizontal!H212</f>
        <v>0</v>
      </c>
      <c r="N169" s="360">
        <f ca="1">Horizontal!I212</f>
        <v>0</v>
      </c>
      <c r="O169" s="343">
        <f ca="1">Vertical!H184</f>
        <v>0.25</v>
      </c>
      <c r="P169" s="344">
        <f ca="1">Vertical!I184</f>
        <v>0</v>
      </c>
      <c r="Q169" s="363">
        <f ca="1">Horizontal!H231</f>
        <v>0</v>
      </c>
      <c r="R169" s="364">
        <f ca="1">Horizontal!I231</f>
        <v>0</v>
      </c>
      <c r="S169" s="352">
        <f ca="1">Vertical!H203</f>
        <v>0.75</v>
      </c>
      <c r="T169" s="694">
        <f ca="1">Vertical!I203</f>
        <v>0</v>
      </c>
      <c r="U169" s="359">
        <f ca="1">Horizontal!H250</f>
        <v>0</v>
      </c>
      <c r="V169" s="360">
        <f ca="1">Horizontal!I250</f>
        <v>0</v>
      </c>
      <c r="W169" s="343">
        <f ca="1">Vertical!H222</f>
        <v>0.01</v>
      </c>
      <c r="X169" s="344">
        <f ca="1">Vertical!I222</f>
        <v>0</v>
      </c>
      <c r="Y169" s="363">
        <f ca="1">Horizontal!H269</f>
        <v>0</v>
      </c>
      <c r="Z169" s="364">
        <f ca="1">Horizontal!I269</f>
        <v>0</v>
      </c>
      <c r="AA169" s="352">
        <f ca="1">Vertical!H241</f>
        <v>-1.99</v>
      </c>
      <c r="AB169" s="353">
        <f ca="1">Vertical!I241</f>
        <v>0</v>
      </c>
      <c r="AC169" s="359">
        <f ca="1">Horizontal!H288</f>
        <v>0</v>
      </c>
      <c r="AD169" s="360">
        <f ca="1">Horizontal!I288</f>
        <v>0</v>
      </c>
      <c r="AE169" s="343">
        <f ca="1">Vertical!H241</f>
        <v>-1.99</v>
      </c>
      <c r="AF169" s="344">
        <f ca="1">Vertical!I241</f>
        <v>0</v>
      </c>
      <c r="AG169" s="708">
        <f ca="1">Horizontal!H307</f>
        <v>0</v>
      </c>
      <c r="AH169" s="364">
        <f ca="1">Horizontal!I307</f>
        <v>0</v>
      </c>
      <c r="AI169" s="352">
        <f ca="1">Vertical!H260</f>
        <v>1</v>
      </c>
      <c r="AJ169" s="694">
        <f ca="1">Vertical!I260</f>
        <v>0</v>
      </c>
      <c r="AK169" s="351"/>
      <c r="AL169" s="352"/>
      <c r="AM169" s="352">
        <f ca="1">Vertical!H279</f>
        <v>0</v>
      </c>
      <c r="AN169" s="353">
        <f ca="1">Vertical!I279</f>
        <v>-1</v>
      </c>
      <c r="AO169" s="633">
        <f ca="1">Horizontal!H326</f>
        <v>0</v>
      </c>
      <c r="AP169" s="360">
        <f ca="1">Horizontal!I326</f>
        <v>0</v>
      </c>
      <c r="AQ169" s="343"/>
      <c r="AR169" s="344"/>
    </row>
    <row r="170" spans="2:44" x14ac:dyDescent="0.25">
      <c r="B170" t="s">
        <v>181</v>
      </c>
      <c r="C170" s="292">
        <v>17</v>
      </c>
      <c r="D170" s="544" t="str">
        <f>_xlfn.XLOOKUP($C170,'Load Combinations'!$B$4:$B$22,'Load Combinations'!$C$4:$C$22)</f>
        <v>CV MAWP, Beam On</v>
      </c>
      <c r="E170" s="359">
        <f ca="1">Horizontal!H175</f>
        <v>0.6</v>
      </c>
      <c r="F170" s="360">
        <f ca="1">Horizontal!I175</f>
        <v>-1.35</v>
      </c>
      <c r="G170" s="343">
        <f ca="1">Vertical!H147</f>
        <v>1.35</v>
      </c>
      <c r="H170" s="631">
        <f ca="1">Vertical!I147</f>
        <v>0</v>
      </c>
      <c r="I170" s="363">
        <f ca="1">Horizontal!H194</f>
        <v>1</v>
      </c>
      <c r="J170" s="364">
        <f ca="1">Horizontal!I194</f>
        <v>-1</v>
      </c>
      <c r="K170" s="352">
        <f ca="1">Vertical!H166</f>
        <v>1.5</v>
      </c>
      <c r="L170" s="353">
        <f ca="1">Vertical!I166</f>
        <v>0</v>
      </c>
      <c r="M170" s="633">
        <f ca="1">Horizontal!H213</f>
        <v>0.5</v>
      </c>
      <c r="N170" s="360">
        <f ca="1">Horizontal!I213</f>
        <v>-0.5</v>
      </c>
      <c r="O170" s="343">
        <f ca="1">Vertical!H185</f>
        <v>0.75</v>
      </c>
      <c r="P170" s="344">
        <f ca="1">Vertical!I185</f>
        <v>0</v>
      </c>
      <c r="Q170" s="363">
        <f ca="1">Horizontal!H232</f>
        <v>1</v>
      </c>
      <c r="R170" s="364">
        <f ca="1">Horizontal!I232</f>
        <v>-1</v>
      </c>
      <c r="S170" s="352">
        <f ca="1">Vertical!H204</f>
        <v>2.25</v>
      </c>
      <c r="T170" s="694">
        <f ca="1">Vertical!I204</f>
        <v>0</v>
      </c>
      <c r="U170" s="359">
        <f ca="1">Horizontal!H251</f>
        <v>0</v>
      </c>
      <c r="V170" s="360">
        <f ca="1">Horizontal!I251</f>
        <v>0</v>
      </c>
      <c r="W170" s="343">
        <f ca="1">Vertical!H223</f>
        <v>1.76</v>
      </c>
      <c r="X170" s="344">
        <f ca="1">Vertical!I223</f>
        <v>0</v>
      </c>
      <c r="Y170" s="363">
        <f ca="1">Horizontal!H270</f>
        <v>0</v>
      </c>
      <c r="Z170" s="364">
        <f ca="1">Horizontal!I270</f>
        <v>0</v>
      </c>
      <c r="AA170" s="352">
        <f ca="1">Vertical!H242</f>
        <v>1.51</v>
      </c>
      <c r="AB170" s="353">
        <f ca="1">Vertical!I242</f>
        <v>0</v>
      </c>
      <c r="AC170" s="359">
        <f ca="1">Horizontal!H289</f>
        <v>0</v>
      </c>
      <c r="AD170" s="360">
        <f ca="1">Horizontal!I289</f>
        <v>0</v>
      </c>
      <c r="AE170" s="343">
        <f ca="1">Vertical!H242</f>
        <v>1.51</v>
      </c>
      <c r="AF170" s="344">
        <f ca="1">Vertical!I242</f>
        <v>0</v>
      </c>
      <c r="AG170" s="708">
        <f ca="1">Horizontal!H308</f>
        <v>0.75</v>
      </c>
      <c r="AH170" s="364">
        <f ca="1">Horizontal!I308</f>
        <v>0</v>
      </c>
      <c r="AI170" s="352">
        <f ca="1">Vertical!H261</f>
        <v>1.25</v>
      </c>
      <c r="AJ170" s="694">
        <f ca="1">Vertical!I261</f>
        <v>0</v>
      </c>
      <c r="AK170" s="351"/>
      <c r="AL170" s="352"/>
      <c r="AM170" s="352">
        <f ca="1">Vertical!H280</f>
        <v>1</v>
      </c>
      <c r="AN170" s="353">
        <f ca="1">Vertical!I280</f>
        <v>-1.25</v>
      </c>
      <c r="AO170" s="633">
        <f ca="1">Horizontal!H327</f>
        <v>0.75</v>
      </c>
      <c r="AP170" s="360">
        <f ca="1">Horizontal!I327</f>
        <v>0</v>
      </c>
      <c r="AQ170" s="343"/>
      <c r="AR170" s="344"/>
    </row>
    <row r="171" spans="2:44" x14ac:dyDescent="0.25">
      <c r="B171" t="s">
        <v>181</v>
      </c>
      <c r="C171" s="278">
        <v>18</v>
      </c>
      <c r="D171" s="543" t="str">
        <f>_xlfn.XLOOKUP($C171,'Load Combinations'!$B$4:$B$22,'Load Combinations'!$C$4:$C$22)</f>
        <v>Target Change Out</v>
      </c>
      <c r="E171" s="359">
        <f ca="1">Horizontal!H176</f>
        <v>0.72499999999999998</v>
      </c>
      <c r="F171" s="360">
        <f ca="1">Horizontal!I176</f>
        <v>-0.7</v>
      </c>
      <c r="G171" s="343">
        <f ca="1">Vertical!H148</f>
        <v>0.1</v>
      </c>
      <c r="H171" s="631">
        <f ca="1">Vertical!I148</f>
        <v>-0.1</v>
      </c>
      <c r="I171" s="363">
        <f ca="1">Horizontal!H195</f>
        <v>0</v>
      </c>
      <c r="J171" s="364">
        <f ca="1">Horizontal!I195</f>
        <v>0</v>
      </c>
      <c r="K171" s="352">
        <f ca="1">Vertical!H167</f>
        <v>0.5</v>
      </c>
      <c r="L171" s="353">
        <f ca="1">Vertical!I167</f>
        <v>0</v>
      </c>
      <c r="M171" s="633">
        <f ca="1">Horizontal!H214</f>
        <v>0</v>
      </c>
      <c r="N171" s="360">
        <f ca="1">Horizontal!I214</f>
        <v>0</v>
      </c>
      <c r="O171" s="343">
        <f ca="1">Vertical!H186</f>
        <v>0.25</v>
      </c>
      <c r="P171" s="344">
        <f ca="1">Vertical!I186</f>
        <v>0</v>
      </c>
      <c r="Q171" s="363">
        <f ca="1">Horizontal!H233</f>
        <v>0</v>
      </c>
      <c r="R171" s="364">
        <f ca="1">Horizontal!I233</f>
        <v>0</v>
      </c>
      <c r="S171" s="352">
        <f ca="1">Vertical!H205</f>
        <v>0.75</v>
      </c>
      <c r="T171" s="694">
        <f ca="1">Vertical!I205</f>
        <v>0</v>
      </c>
      <c r="U171" s="359">
        <f ca="1">Horizontal!H252</f>
        <v>0.125</v>
      </c>
      <c r="V171" s="360">
        <f ca="1">Horizontal!I252</f>
        <v>-0.1</v>
      </c>
      <c r="W171" s="343">
        <f ca="1">Vertical!H224</f>
        <v>0.01</v>
      </c>
      <c r="X171" s="344">
        <f ca="1">Vertical!I224</f>
        <v>0</v>
      </c>
      <c r="Y171" s="363">
        <f ca="1">Horizontal!H271</f>
        <v>0</v>
      </c>
      <c r="Z171" s="364">
        <f ca="1">Horizontal!I271</f>
        <v>0</v>
      </c>
      <c r="AA171" s="352">
        <f ca="1">Vertical!H243</f>
        <v>-1.99</v>
      </c>
      <c r="AB171" s="353">
        <f ca="1">Vertical!I243</f>
        <v>0</v>
      </c>
      <c r="AC171" s="359">
        <f ca="1">Horizontal!H290</f>
        <v>0</v>
      </c>
      <c r="AD171" s="360">
        <f ca="1">Horizontal!I290</f>
        <v>0</v>
      </c>
      <c r="AE171" s="343">
        <f ca="1">Vertical!H243</f>
        <v>-1.99</v>
      </c>
      <c r="AF171" s="344">
        <f ca="1">Vertical!I243</f>
        <v>0</v>
      </c>
      <c r="AG171" s="708">
        <f ca="1">Horizontal!H309</f>
        <v>0</v>
      </c>
      <c r="AH171" s="364">
        <f ca="1">Horizontal!I309</f>
        <v>0</v>
      </c>
      <c r="AI171" s="352">
        <f ca="1">Vertical!H262</f>
        <v>1</v>
      </c>
      <c r="AJ171" s="694">
        <f ca="1">Vertical!I262</f>
        <v>0</v>
      </c>
      <c r="AK171" s="351"/>
      <c r="AL171" s="352"/>
      <c r="AM171" s="352">
        <f ca="1">Vertical!H281</f>
        <v>0</v>
      </c>
      <c r="AN171" s="353">
        <f ca="1">Vertical!I281</f>
        <v>-1</v>
      </c>
      <c r="AO171" s="633">
        <f ca="1">Horizontal!H328</f>
        <v>0</v>
      </c>
      <c r="AP171" s="360">
        <f ca="1">Horizontal!I328</f>
        <v>0</v>
      </c>
      <c r="AQ171" s="343"/>
      <c r="AR171" s="344"/>
    </row>
    <row r="172" spans="2:44" ht="15.75" thickBot="1" x14ac:dyDescent="0.3">
      <c r="B172" t="s">
        <v>181</v>
      </c>
      <c r="C172" s="292">
        <v>19</v>
      </c>
      <c r="D172" s="544" t="str">
        <f>_xlfn.XLOOKUP($C172,'Load Combinations'!$B$4:$B$22,'Load Combinations'!$C$4:$C$22)</f>
        <v>Bearing Change Out (Shaft on lid)</v>
      </c>
      <c r="E172" s="359">
        <f ca="1">Horizontal!H177</f>
        <v>0.6</v>
      </c>
      <c r="F172" s="360">
        <f ca="1">Horizontal!I177</f>
        <v>-0.6</v>
      </c>
      <c r="G172" s="343">
        <f ca="1">Vertical!H149</f>
        <v>0</v>
      </c>
      <c r="H172" s="631">
        <f ca="1">Vertical!I149</f>
        <v>0</v>
      </c>
      <c r="I172" s="363">
        <f ca="1">Horizontal!H196</f>
        <v>0</v>
      </c>
      <c r="J172" s="364">
        <f ca="1">Horizontal!I196</f>
        <v>0</v>
      </c>
      <c r="K172" s="352">
        <f ca="1">Vertical!H168</f>
        <v>0</v>
      </c>
      <c r="L172" s="353">
        <f ca="1">Vertical!I168</f>
        <v>0</v>
      </c>
      <c r="M172" s="633">
        <f ca="1">Horizontal!H215</f>
        <v>0</v>
      </c>
      <c r="N172" s="360">
        <f ca="1">Horizontal!I215</f>
        <v>0</v>
      </c>
      <c r="O172" s="343">
        <f ca="1">Vertical!H187</f>
        <v>0</v>
      </c>
      <c r="P172" s="344">
        <f ca="1">Vertical!I187</f>
        <v>0</v>
      </c>
      <c r="Q172" s="363">
        <f ca="1">Horizontal!H234</f>
        <v>0</v>
      </c>
      <c r="R172" s="364">
        <f ca="1">Horizontal!I234</f>
        <v>0</v>
      </c>
      <c r="S172" s="352">
        <f ca="1">Vertical!H206</f>
        <v>0</v>
      </c>
      <c r="T172" s="694">
        <f ca="1">Vertical!I206</f>
        <v>0</v>
      </c>
      <c r="U172" s="709">
        <f ca="1">Horizontal!H253</f>
        <v>0</v>
      </c>
      <c r="V172" s="710">
        <f ca="1">Horizontal!I253</f>
        <v>0</v>
      </c>
      <c r="W172" s="346">
        <f ca="1">Vertical!H225</f>
        <v>2</v>
      </c>
      <c r="X172" s="347">
        <f ca="1">Vertical!I225</f>
        <v>-2</v>
      </c>
      <c r="Y172" s="711">
        <f ca="1">Horizontal!H272</f>
        <v>0</v>
      </c>
      <c r="Z172" s="712">
        <f ca="1">Horizontal!I272</f>
        <v>0</v>
      </c>
      <c r="AA172" s="355">
        <f ca="1">Vertical!H244</f>
        <v>0</v>
      </c>
      <c r="AB172" s="356">
        <f ca="1">Vertical!I244</f>
        <v>-2</v>
      </c>
      <c r="AC172" s="709">
        <f ca="1">Horizontal!H291</f>
        <v>0</v>
      </c>
      <c r="AD172" s="710">
        <f ca="1">Horizontal!I291</f>
        <v>0</v>
      </c>
      <c r="AE172" s="346">
        <f ca="1">Vertical!H244</f>
        <v>0</v>
      </c>
      <c r="AF172" s="347">
        <f ca="1">Vertical!I244</f>
        <v>-2</v>
      </c>
      <c r="AG172" s="708">
        <f ca="1">Horizontal!H310</f>
        <v>0</v>
      </c>
      <c r="AH172" s="364">
        <f ca="1">Horizontal!I310</f>
        <v>0</v>
      </c>
      <c r="AI172" s="352">
        <f ca="1">Vertical!H263</f>
        <v>0</v>
      </c>
      <c r="AJ172" s="694">
        <f ca="1">Vertical!I263</f>
        <v>0</v>
      </c>
      <c r="AK172" s="354"/>
      <c r="AL172" s="355"/>
      <c r="AM172" s="355">
        <f ca="1">Vertical!H282</f>
        <v>0</v>
      </c>
      <c r="AN172" s="356">
        <f ca="1">Vertical!I282</f>
        <v>0</v>
      </c>
      <c r="AO172" s="633">
        <f ca="1">Horizontal!H329</f>
        <v>0</v>
      </c>
      <c r="AP172" s="360">
        <f ca="1">Horizontal!I329</f>
        <v>0</v>
      </c>
      <c r="AQ172" s="343"/>
      <c r="AR172" s="344"/>
    </row>
    <row r="173" spans="2:44" x14ac:dyDescent="0.25">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row>
    <row r="174" spans="2:44" x14ac:dyDescent="0.25">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row>
    <row r="175" spans="2:44" ht="15.75" thickBot="1" x14ac:dyDescent="0.3">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row>
    <row r="176" spans="2:44" ht="15.75" thickBot="1" x14ac:dyDescent="0.3">
      <c r="E176" s="805" t="s">
        <v>179</v>
      </c>
      <c r="F176" s="806"/>
      <c r="G176" s="806"/>
      <c r="H176" s="806"/>
      <c r="I176" s="806"/>
      <c r="J176" s="806"/>
      <c r="K176" s="806"/>
      <c r="L176" s="806"/>
      <c r="M176" s="806"/>
      <c r="N176" s="806"/>
      <c r="O176" s="806"/>
      <c r="P176" s="806"/>
      <c r="Q176" s="806"/>
      <c r="R176" s="806"/>
      <c r="S176" s="806"/>
      <c r="T176" s="806"/>
      <c r="U176" s="806"/>
      <c r="V176" s="806"/>
      <c r="W176" s="806"/>
      <c r="X176" s="806"/>
      <c r="Y176" s="806"/>
      <c r="Z176" s="806"/>
      <c r="AA176" s="806"/>
      <c r="AB176" s="806"/>
      <c r="AC176" s="806"/>
      <c r="AD176" s="806"/>
      <c r="AE176" s="806"/>
      <c r="AF176" s="806"/>
      <c r="AG176" s="806"/>
      <c r="AH176" s="806"/>
      <c r="AI176" s="806"/>
      <c r="AJ176" s="806"/>
      <c r="AK176" s="806"/>
      <c r="AL176" s="806"/>
      <c r="AM176" s="806"/>
      <c r="AN176" s="806"/>
      <c r="AO176" s="806"/>
      <c r="AP176" s="806"/>
      <c r="AQ176" s="806"/>
      <c r="AR176" s="807"/>
    </row>
    <row r="177" spans="3:59" ht="15.75" thickBot="1" x14ac:dyDescent="0.3">
      <c r="E177" s="778" t="s">
        <v>182</v>
      </c>
      <c r="F177" s="779"/>
      <c r="G177" s="779"/>
      <c r="H177" s="779"/>
      <c r="I177" s="779"/>
      <c r="J177" s="779"/>
      <c r="K177" s="779"/>
      <c r="L177" s="779"/>
      <c r="M177" s="779"/>
      <c r="N177" s="779"/>
      <c r="O177" s="779"/>
      <c r="P177" s="779"/>
      <c r="Q177" s="779"/>
      <c r="R177" s="779"/>
      <c r="S177" s="779"/>
      <c r="T177" s="780"/>
      <c r="U177" s="778" t="s">
        <v>183</v>
      </c>
      <c r="V177" s="779"/>
      <c r="W177" s="779"/>
      <c r="X177" s="779"/>
      <c r="Y177" s="779"/>
      <c r="Z177" s="779"/>
      <c r="AA177" s="779"/>
      <c r="AB177" s="779"/>
      <c r="AC177" s="779"/>
      <c r="AD177" s="779"/>
      <c r="AE177" s="779"/>
      <c r="AF177" s="780"/>
      <c r="AG177" s="778" t="s">
        <v>184</v>
      </c>
      <c r="AH177" s="779"/>
      <c r="AI177" s="779"/>
      <c r="AJ177" s="779"/>
      <c r="AK177" s="779"/>
      <c r="AL177" s="779"/>
      <c r="AM177" s="779"/>
      <c r="AN177" s="779"/>
      <c r="AO177" s="779"/>
      <c r="AP177" s="779"/>
      <c r="AQ177" s="779"/>
      <c r="AR177" s="780"/>
    </row>
    <row r="178" spans="3:59" ht="15.75" thickBot="1" x14ac:dyDescent="0.3">
      <c r="E178" s="784" t="s">
        <v>164</v>
      </c>
      <c r="F178" s="785"/>
      <c r="G178" s="785"/>
      <c r="H178" s="786"/>
      <c r="I178" s="784" t="s">
        <v>150</v>
      </c>
      <c r="J178" s="785"/>
      <c r="K178" s="785"/>
      <c r="L178" s="786"/>
      <c r="M178" s="784" t="s">
        <v>160</v>
      </c>
      <c r="N178" s="785"/>
      <c r="O178" s="785"/>
      <c r="P178" s="786"/>
      <c r="Q178" s="784" t="s">
        <v>162</v>
      </c>
      <c r="R178" s="785"/>
      <c r="S178" s="785"/>
      <c r="T178" s="786"/>
      <c r="U178" s="784" t="s">
        <v>159</v>
      </c>
      <c r="V178" s="785"/>
      <c r="W178" s="785"/>
      <c r="X178" s="786"/>
      <c r="Y178" s="784" t="s">
        <v>177</v>
      </c>
      <c r="Z178" s="785"/>
      <c r="AA178" s="785"/>
      <c r="AB178" s="786"/>
      <c r="AC178" s="784" t="s">
        <v>58</v>
      </c>
      <c r="AD178" s="785"/>
      <c r="AE178" s="785"/>
      <c r="AF178" s="786"/>
      <c r="AG178" s="794" t="s">
        <v>62</v>
      </c>
      <c r="AH178" s="795"/>
      <c r="AI178" s="795"/>
      <c r="AJ178" s="796"/>
      <c r="AK178" s="797" t="s">
        <v>63</v>
      </c>
      <c r="AL178" s="798"/>
      <c r="AM178" s="798"/>
      <c r="AN178" s="799"/>
      <c r="AO178" s="778" t="s">
        <v>178</v>
      </c>
      <c r="AP178" s="779"/>
      <c r="AQ178" s="779"/>
      <c r="AR178" s="780"/>
    </row>
    <row r="179" spans="3:59" x14ac:dyDescent="0.25">
      <c r="C179" s="4"/>
      <c r="E179" s="790" t="s">
        <v>173</v>
      </c>
      <c r="F179" s="789"/>
      <c r="G179" s="783" t="s">
        <v>174</v>
      </c>
      <c r="H179" s="787"/>
      <c r="I179" s="791" t="s">
        <v>173</v>
      </c>
      <c r="J179" s="792"/>
      <c r="K179" s="793" t="s">
        <v>174</v>
      </c>
      <c r="L179" s="793"/>
      <c r="M179" s="792" t="s">
        <v>173</v>
      </c>
      <c r="N179" s="792"/>
      <c r="O179" s="793" t="s">
        <v>174</v>
      </c>
      <c r="P179" s="793"/>
      <c r="Q179" s="792" t="s">
        <v>173</v>
      </c>
      <c r="R179" s="792"/>
      <c r="S179" s="793" t="s">
        <v>174</v>
      </c>
      <c r="T179" s="793"/>
      <c r="U179" s="792" t="s">
        <v>173</v>
      </c>
      <c r="V179" s="792"/>
      <c r="W179" s="793" t="s">
        <v>174</v>
      </c>
      <c r="X179" s="793"/>
      <c r="Y179" s="792" t="s">
        <v>173</v>
      </c>
      <c r="Z179" s="792"/>
      <c r="AA179" s="793" t="s">
        <v>174</v>
      </c>
      <c r="AB179" s="793"/>
      <c r="AC179" s="792" t="s">
        <v>173</v>
      </c>
      <c r="AD179" s="792"/>
      <c r="AE179" s="793" t="s">
        <v>174</v>
      </c>
      <c r="AF179" s="793"/>
      <c r="AG179" s="792" t="s">
        <v>173</v>
      </c>
      <c r="AH179" s="792"/>
      <c r="AI179" s="793" t="s">
        <v>174</v>
      </c>
      <c r="AJ179" s="793"/>
      <c r="AK179" s="792" t="s">
        <v>173</v>
      </c>
      <c r="AL179" s="792"/>
      <c r="AM179" s="793" t="s">
        <v>174</v>
      </c>
      <c r="AN179" s="793"/>
      <c r="AO179" s="792" t="s">
        <v>173</v>
      </c>
      <c r="AP179" s="792"/>
      <c r="AQ179" s="793" t="s">
        <v>174</v>
      </c>
      <c r="AR179" s="800"/>
    </row>
    <row r="180" spans="3:59" ht="15.75" thickBot="1" x14ac:dyDescent="0.3">
      <c r="E180" s="365" t="s">
        <v>175</v>
      </c>
      <c r="F180" s="366" t="s">
        <v>176</v>
      </c>
      <c r="G180" s="367" t="s">
        <v>175</v>
      </c>
      <c r="H180" s="368" t="s">
        <v>176</v>
      </c>
      <c r="I180" s="365" t="s">
        <v>175</v>
      </c>
      <c r="J180" s="366" t="s">
        <v>176</v>
      </c>
      <c r="K180" s="367" t="s">
        <v>175</v>
      </c>
      <c r="L180" s="368" t="s">
        <v>176</v>
      </c>
      <c r="M180" s="334" t="s">
        <v>175</v>
      </c>
      <c r="N180" s="335" t="s">
        <v>176</v>
      </c>
      <c r="O180" s="336" t="s">
        <v>175</v>
      </c>
      <c r="P180" s="337" t="s">
        <v>176</v>
      </c>
      <c r="Q180" s="334" t="s">
        <v>175</v>
      </c>
      <c r="R180" s="335" t="s">
        <v>176</v>
      </c>
      <c r="S180" s="336" t="s">
        <v>175</v>
      </c>
      <c r="T180" s="337" t="s">
        <v>176</v>
      </c>
      <c r="U180" s="334" t="s">
        <v>175</v>
      </c>
      <c r="V180" s="335" t="s">
        <v>176</v>
      </c>
      <c r="W180" s="336" t="s">
        <v>175</v>
      </c>
      <c r="X180" s="337" t="s">
        <v>176</v>
      </c>
      <c r="Y180" s="334" t="s">
        <v>175</v>
      </c>
      <c r="Z180" s="335" t="s">
        <v>176</v>
      </c>
      <c r="AA180" s="336" t="s">
        <v>175</v>
      </c>
      <c r="AB180" s="337" t="s">
        <v>176</v>
      </c>
      <c r="AC180" s="334" t="s">
        <v>175</v>
      </c>
      <c r="AD180" s="335" t="s">
        <v>176</v>
      </c>
      <c r="AE180" s="336" t="s">
        <v>175</v>
      </c>
      <c r="AF180" s="337" t="s">
        <v>176</v>
      </c>
      <c r="AG180" s="334" t="s">
        <v>175</v>
      </c>
      <c r="AH180" s="335" t="s">
        <v>176</v>
      </c>
      <c r="AI180" s="336" t="s">
        <v>175</v>
      </c>
      <c r="AJ180" s="337" t="s">
        <v>176</v>
      </c>
      <c r="AK180" s="365" t="s">
        <v>175</v>
      </c>
      <c r="AL180" s="366" t="s">
        <v>176</v>
      </c>
      <c r="AM180" s="367" t="s">
        <v>175</v>
      </c>
      <c r="AN180" s="368" t="s">
        <v>176</v>
      </c>
      <c r="AO180" s="365" t="s">
        <v>175</v>
      </c>
      <c r="AP180" s="366" t="s">
        <v>176</v>
      </c>
      <c r="AQ180" s="367" t="s">
        <v>175</v>
      </c>
      <c r="AR180" s="368" t="s">
        <v>176</v>
      </c>
    </row>
    <row r="181" spans="3:59" x14ac:dyDescent="0.25">
      <c r="C181" t="s">
        <v>180</v>
      </c>
      <c r="D181" s="503" t="s">
        <v>281</v>
      </c>
      <c r="E181" s="339">
        <f ca="1">_xlfn.MAXIFS(E$154:E$172,$B$154:$B$172,$C181)</f>
        <v>2.2250000000000001</v>
      </c>
      <c r="F181" s="340">
        <f ca="1">_xlfn.MINIFS(F$154:F$172,$B$154:$B$172,$C181)</f>
        <v>-0.72499999999999998</v>
      </c>
      <c r="G181" s="340">
        <f ca="1">_xlfn.MAXIFS(G$154:G$172,$B$154:$B$172,$C181)</f>
        <v>0.72499999999999998</v>
      </c>
      <c r="H181" s="630">
        <f ca="1">_xlfn.MINIFS(H$154:H$172,$B$154:$B$172,$C181)</f>
        <v>-1.875</v>
      </c>
      <c r="I181" s="348">
        <f ca="1">_xlfn.MAXIFS(I$154:I$172,$B$154:$B$172,$C181)</f>
        <v>1</v>
      </c>
      <c r="J181" s="349">
        <f ca="1">_xlfn.MINIFS(J$154:J$172,$B$154:$B$172,$C181)</f>
        <v>-1</v>
      </c>
      <c r="K181" s="349">
        <f ca="1">_xlfn.MAXIFS(K$154:K$172,$B$154:$B$172,$C181)</f>
        <v>1.5</v>
      </c>
      <c r="L181" s="350">
        <f ca="1">_xlfn.MINIFS(L$154:L$172,$B$154:$B$172,$C181)</f>
        <v>0</v>
      </c>
      <c r="M181" s="339">
        <f ca="1">_xlfn.MAXIFS(M$154:M$172,$B$154:$B$172,$C181)</f>
        <v>0.5</v>
      </c>
      <c r="N181" s="340">
        <f ca="1">_xlfn.MINIFS(N$154:N$172,$B$154:$B$172,$C181)</f>
        <v>-0.5</v>
      </c>
      <c r="O181" s="340">
        <f ca="1">_xlfn.MAXIFS(O$154:O$172,$B$154:$B$172,$C181)</f>
        <v>0.75</v>
      </c>
      <c r="P181" s="630">
        <f ca="1">_xlfn.MINIFS(P$154:P$172,$B$154:$B$172,$C181)</f>
        <v>0</v>
      </c>
      <c r="Q181" s="348">
        <f ca="1">_xlfn.MAXIFS(Q$154:Q$172,$B$154:$B$172,$C181)</f>
        <v>1</v>
      </c>
      <c r="R181" s="349">
        <f ca="1">_xlfn.MINIFS(R$154:R$172,$B$154:$B$172,$C181)</f>
        <v>-1</v>
      </c>
      <c r="S181" s="349">
        <f ca="1">_xlfn.MAXIFS(S$154:S$172,$B$154:$B$172,$C181)</f>
        <v>2.5</v>
      </c>
      <c r="T181" s="350">
        <f ca="1">_xlfn.MINIFS(T$154:T$172,$B$154:$B$172,$C181)</f>
        <v>0</v>
      </c>
      <c r="U181" s="339">
        <f ca="1">_xlfn.MAXIFS(U$154:U$172,$B$154:$B$172,$C181)</f>
        <v>0.5</v>
      </c>
      <c r="V181" s="340">
        <f ca="1">_xlfn.MINIFS(V$154:V$172,$B$154:$B$172,$C181)</f>
        <v>-0.5</v>
      </c>
      <c r="W181" s="340">
        <f ca="1">_xlfn.MAXIFS(W$154:W$172,$B$154:$B$172,$C181)</f>
        <v>1.9600000000000002</v>
      </c>
      <c r="X181" s="630">
        <f ca="1">_xlfn.MINIFS(X$154:X$172,$B$154:$B$172,$C181)</f>
        <v>-0.2</v>
      </c>
      <c r="Y181" s="348">
        <f ca="1">_xlfn.MAXIFS(Y$154:Y$172,$B$154:$B$172,$C181)</f>
        <v>0</v>
      </c>
      <c r="Z181" s="349">
        <f ca="1">_xlfn.MINIFS(Z$154:Z$172,$B$154:$B$172,$C181)</f>
        <v>0</v>
      </c>
      <c r="AA181" s="349">
        <f ca="1">_xlfn.MAXIFS(AA$154:AA$172,$B$154:$B$172,$C181)</f>
        <v>3.21</v>
      </c>
      <c r="AB181" s="350">
        <f ca="1">_xlfn.MINIFS(AB$154:AB$172,$B$154:$B$172,$C181)</f>
        <v>-0.2</v>
      </c>
      <c r="AC181" s="339">
        <f ca="1">_xlfn.MAXIFS(AC$154:AC$172,$B$154:$B$172,$C181)</f>
        <v>4.5</v>
      </c>
      <c r="AD181" s="340">
        <f ca="1">_xlfn.MINIFS(AD$154:AD$172,$B$154:$B$172,$C181)</f>
        <v>-4.5</v>
      </c>
      <c r="AE181" s="340">
        <f ca="1">_xlfn.MAXIFS(AE$154:AE$172,$B$154:$B$172,$C181)</f>
        <v>3.21</v>
      </c>
      <c r="AF181" s="630">
        <f ca="1">_xlfn.MINIFS(AF$154:AF$172,$B$154:$B$172,$C181)</f>
        <v>-0.2</v>
      </c>
      <c r="AG181" s="348">
        <f ca="1">_xlfn.MAXIFS(AG$154:AG$172,$B$154:$B$172,$C181)</f>
        <v>0.75</v>
      </c>
      <c r="AH181" s="349">
        <f ca="1">_xlfn.MINIFS(AH$154:AH$172,$B$154:$B$172,$C181)</f>
        <v>0</v>
      </c>
      <c r="AI181" s="349">
        <f ca="1">_xlfn.MAXIFS(AI$154:AI$172,$B$154:$B$172,$C181)</f>
        <v>1.25</v>
      </c>
      <c r="AJ181" s="350">
        <f ca="1">_xlfn.MINIFS(AJ$154:AJ$172,$B$154:$B$172,$C181)</f>
        <v>0</v>
      </c>
      <c r="AK181" s="348"/>
      <c r="AL181" s="349"/>
      <c r="AM181" s="349">
        <f t="shared" ref="AM181:AO183" ca="1" si="22">_xlfn.MAXIFS(AM$154:AM$172,$B$154:$B$172,$C181)</f>
        <v>1</v>
      </c>
      <c r="AN181" s="350">
        <f ca="1">_xlfn.MINIFS(AN$154:AN$172,$B$154:$B$172,$C181)</f>
        <v>-1.25</v>
      </c>
      <c r="AO181" s="703">
        <f t="shared" ca="1" si="22"/>
        <v>0.75</v>
      </c>
      <c r="AP181" s="340">
        <f ca="1">_xlfn.MINIFS(AP$154:AP$172,$B$154:$B$172,$C181)</f>
        <v>0</v>
      </c>
      <c r="AQ181" s="340"/>
      <c r="AR181" s="341"/>
    </row>
    <row r="182" spans="3:59" x14ac:dyDescent="0.25">
      <c r="C182" t="s">
        <v>27</v>
      </c>
      <c r="D182" s="503" t="s">
        <v>282</v>
      </c>
      <c r="E182" s="342">
        <f ca="1">_xlfn.MAXIFS(E$154:E$172,$B$154:$B$172,$C182)</f>
        <v>3.2250000000000001</v>
      </c>
      <c r="F182" s="343">
        <f ca="1">_xlfn.MINIFS(F$154:F$172,$B$154:$B$172,$C182)</f>
        <v>-1.7250000000000001</v>
      </c>
      <c r="G182" s="343">
        <f ca="1">_xlfn.MAXIFS(G$154:G$172,$B$154:$B$172,$C182)</f>
        <v>0.97500000000000009</v>
      </c>
      <c r="H182" s="631">
        <f ca="1">_xlfn.MINIFS(H$154:H$172,$B$154:$B$172,$C182)</f>
        <v>-2.125</v>
      </c>
      <c r="I182" s="351">
        <f ca="1">_xlfn.MAXIFS(I$154:I$172,$B$154:$B$172,$C182)</f>
        <v>1.25</v>
      </c>
      <c r="J182" s="352">
        <f ca="1">_xlfn.MINIFS(J$154:J$172,$B$154:$B$172,$C182)</f>
        <v>-1.25</v>
      </c>
      <c r="K182" s="352">
        <f ca="1">_xlfn.MAXIFS(K$154:K$172,$B$154:$B$172,$C182)</f>
        <v>1.5</v>
      </c>
      <c r="L182" s="353">
        <f ca="1">_xlfn.MINIFS(L$154:L$172,$B$154:$B$172,$C182)</f>
        <v>0</v>
      </c>
      <c r="M182" s="342">
        <f ca="1">_xlfn.MAXIFS(M$154:M$172,$B$154:$B$172,$C182)</f>
        <v>0.625</v>
      </c>
      <c r="N182" s="343">
        <f ca="1">_xlfn.MINIFS(N$154:N$172,$B$154:$B$172,$C182)</f>
        <v>-0.625</v>
      </c>
      <c r="O182" s="343">
        <f ca="1">_xlfn.MAXIFS(O$154:O$172,$B$154:$B$172,$C182)</f>
        <v>0.75</v>
      </c>
      <c r="P182" s="631">
        <f ca="1">_xlfn.MINIFS(P$154:P$172,$B$154:$B$172,$C182)</f>
        <v>0</v>
      </c>
      <c r="Q182" s="351">
        <f ca="1">_xlfn.MAXIFS(Q$154:Q$172,$B$154:$B$172,$C182)</f>
        <v>1.375</v>
      </c>
      <c r="R182" s="352">
        <f ca="1">_xlfn.MINIFS(R$154:R$172,$B$154:$B$172,$C182)</f>
        <v>-1.375</v>
      </c>
      <c r="S182" s="352">
        <f ca="1">_xlfn.MAXIFS(S$154:S$172,$B$154:$B$172,$C182)</f>
        <v>2.5</v>
      </c>
      <c r="T182" s="353">
        <f ca="1">_xlfn.MINIFS(T$154:T$172,$B$154:$B$172,$C182)</f>
        <v>0</v>
      </c>
      <c r="U182" s="342">
        <f ca="1">_xlfn.MAXIFS(U$154:U$172,$B$154:$B$172,$C182)</f>
        <v>1.5</v>
      </c>
      <c r="V182" s="343">
        <f ca="1">_xlfn.MINIFS(V$154:V$172,$B$154:$B$172,$C182)</f>
        <v>-1.5</v>
      </c>
      <c r="W182" s="343">
        <f ca="1">_xlfn.MAXIFS(W$154:W$172,$B$154:$B$172,$C182)</f>
        <v>2.06</v>
      </c>
      <c r="X182" s="631">
        <f ca="1">_xlfn.MINIFS(X$154:X$172,$B$154:$B$172,$C182)</f>
        <v>-0.30000000000000004</v>
      </c>
      <c r="Y182" s="351">
        <f ca="1">_xlfn.MAXIFS(Y$154:Y$172,$B$154:$B$172,$C182)</f>
        <v>0.25</v>
      </c>
      <c r="Z182" s="352">
        <f ca="1">_xlfn.MINIFS(Z$154:Z$172,$B$154:$B$172,$C182)</f>
        <v>-0.25</v>
      </c>
      <c r="AA182" s="352">
        <f ca="1">_xlfn.MAXIFS(AA$154:AA$172,$B$154:$B$172,$C182)</f>
        <v>3.6100000000000003</v>
      </c>
      <c r="AB182" s="353">
        <f ca="1">_xlfn.MINIFS(AB$154:AB$172,$B$154:$B$172,$C182)</f>
        <v>-0.55000000000000004</v>
      </c>
      <c r="AC182" s="342">
        <f ca="1">_xlfn.MAXIFS(AC$154:AC$172,$B$154:$B$172,$C182)</f>
        <v>6.5</v>
      </c>
      <c r="AD182" s="343">
        <f ca="1">_xlfn.MINIFS(AD$154:AD$172,$B$154:$B$172,$C182)</f>
        <v>-6.5</v>
      </c>
      <c r="AE182" s="343">
        <f ca="1">_xlfn.MAXIFS(AE$154:AE$172,$B$154:$B$172,$C182)</f>
        <v>3.6100000000000003</v>
      </c>
      <c r="AF182" s="631">
        <f ca="1">_xlfn.MINIFS(AF$154:AF$172,$B$154:$B$172,$C182)</f>
        <v>-0.55000000000000004</v>
      </c>
      <c r="AG182" s="351">
        <f ca="1">_xlfn.MAXIFS(AG$154:AG$172,$B$154:$B$172,$C182)</f>
        <v>1.5</v>
      </c>
      <c r="AH182" s="352">
        <f ca="1">_xlfn.MINIFS(AH$154:AH$172,$B$154:$B$172,$C182)</f>
        <v>-0.75</v>
      </c>
      <c r="AI182" s="352">
        <f ca="1">_xlfn.MAXIFS(AI$154:AI$172,$B$154:$B$172,$C182)</f>
        <v>1.5</v>
      </c>
      <c r="AJ182" s="353">
        <f t="shared" ref="AJ182:AJ183" ca="1" si="23">_xlfn.MINIFS(AJ$154:AJ$172,$B$154:$B$172,$C182)</f>
        <v>-0.25</v>
      </c>
      <c r="AK182" s="351"/>
      <c r="AL182" s="352"/>
      <c r="AM182" s="352">
        <f t="shared" ca="1" si="22"/>
        <v>1.25</v>
      </c>
      <c r="AN182" s="353">
        <f t="shared" ref="AN182:AN183" ca="1" si="24">_xlfn.MINIFS(AN$154:AN$172,$B$154:$B$172,$C182)</f>
        <v>-1.5</v>
      </c>
      <c r="AO182" s="701">
        <f t="shared" ca="1" si="22"/>
        <v>1.5</v>
      </c>
      <c r="AP182" s="343">
        <f ca="1">_xlfn.MINIFS(AP$154:AP$172,$B$154:$B$172,$C182)</f>
        <v>-0.75</v>
      </c>
      <c r="AQ182" s="343"/>
      <c r="AR182" s="344"/>
    </row>
    <row r="183" spans="3:59" ht="15.75" thickBot="1" x14ac:dyDescent="0.3">
      <c r="C183" t="s">
        <v>181</v>
      </c>
      <c r="D183" s="503" t="s">
        <v>283</v>
      </c>
      <c r="E183" s="345">
        <f ca="1">_xlfn.MAXIFS(E$154:E$172,$B$154:$B$172,$C183)</f>
        <v>2.2250000000000001</v>
      </c>
      <c r="F183" s="346">
        <f ca="1">_xlfn.MINIFS(F$154:F$172,$B$154:$B$172,$C183)</f>
        <v>-1.35</v>
      </c>
      <c r="G183" s="346">
        <f ca="1">_xlfn.MAXIFS(G$154:G$172,$B$154:$B$172,$C183)</f>
        <v>1.35</v>
      </c>
      <c r="H183" s="713">
        <f ca="1">_xlfn.MINIFS(H$154:H$172,$B$154:$B$172,$C183)</f>
        <v>-1.875</v>
      </c>
      <c r="I183" s="354">
        <f ca="1">_xlfn.MAXIFS(I$154:I$172,$B$154:$B$172,$C183)</f>
        <v>1</v>
      </c>
      <c r="J183" s="355">
        <f ca="1">_xlfn.MINIFS(J$154:J$172,$B$154:$B$172,$C183)</f>
        <v>-1</v>
      </c>
      <c r="K183" s="355">
        <f ca="1">_xlfn.MAXIFS(K$154:K$172,$B$154:$B$172,$C183)</f>
        <v>1.5</v>
      </c>
      <c r="L183" s="356">
        <f ca="1">_xlfn.MINIFS(L$154:L$172,$B$154:$B$172,$C183)</f>
        <v>0</v>
      </c>
      <c r="M183" s="345">
        <f ca="1">_xlfn.MAXIFS(M$154:M$172,$B$154:$B$172,$C183)</f>
        <v>0.5</v>
      </c>
      <c r="N183" s="346">
        <f ca="1">_xlfn.MINIFS(N$154:N$172,$B$154:$B$172,$C183)</f>
        <v>-0.5</v>
      </c>
      <c r="O183" s="346">
        <f ca="1">_xlfn.MAXIFS(O$154:O$172,$B$154:$B$172,$C183)</f>
        <v>0.75</v>
      </c>
      <c r="P183" s="713">
        <f ca="1">_xlfn.MINIFS(P$154:P$172,$B$154:$B$172,$C183)</f>
        <v>0</v>
      </c>
      <c r="Q183" s="354">
        <f ca="1">_xlfn.MAXIFS(Q$154:Q$172,$B$154:$B$172,$C183)</f>
        <v>1</v>
      </c>
      <c r="R183" s="355">
        <f ca="1">_xlfn.MINIFS(R$154:R$172,$B$154:$B$172,$C183)</f>
        <v>-1</v>
      </c>
      <c r="S183" s="355">
        <f ca="1">_xlfn.MAXIFS(S$154:S$172,$B$154:$B$172,$C183)</f>
        <v>2.5</v>
      </c>
      <c r="T183" s="356">
        <f ca="1">_xlfn.MINIFS(T$154:T$172,$B$154:$B$172,$C183)</f>
        <v>0</v>
      </c>
      <c r="U183" s="345">
        <f ca="1">_xlfn.MAXIFS(U$154:U$172,$B$154:$B$172,$C183)</f>
        <v>0.5</v>
      </c>
      <c r="V183" s="346">
        <f ca="1">_xlfn.MINIFS(V$154:V$172,$B$154:$B$172,$C183)</f>
        <v>-0.5</v>
      </c>
      <c r="W183" s="346">
        <f ca="1">_xlfn.MAXIFS(W$154:W$172,$B$154:$B$172,$C183)</f>
        <v>2.0499999999999998</v>
      </c>
      <c r="X183" s="713">
        <f ca="1">_xlfn.MINIFS(X$154:X$172,$B$154:$B$172,$C183)</f>
        <v>-2</v>
      </c>
      <c r="Y183" s="354">
        <f ca="1">_xlfn.MAXIFS(Y$154:Y$172,$B$154:$B$172,$C183)</f>
        <v>0</v>
      </c>
      <c r="Z183" s="355">
        <f ca="1">_xlfn.MINIFS(Z$154:Z$172,$B$154:$B$172,$C183)</f>
        <v>0</v>
      </c>
      <c r="AA183" s="355">
        <f ca="1">_xlfn.MAXIFS(AA$154:AA$172,$B$154:$B$172,$C183)</f>
        <v>3.3</v>
      </c>
      <c r="AB183" s="356">
        <f ca="1">_xlfn.MINIFS(AB$154:AB$172,$B$154:$B$172,$C183)</f>
        <v>-2</v>
      </c>
      <c r="AC183" s="345">
        <f ca="1">_xlfn.MAXIFS(AC$154:AC$172,$B$154:$B$172,$C183)</f>
        <v>4.5</v>
      </c>
      <c r="AD183" s="346">
        <f ca="1">_xlfn.MINIFS(AD$154:AD$172,$B$154:$B$172,$C183)</f>
        <v>-4.5</v>
      </c>
      <c r="AE183" s="346">
        <f ca="1">_xlfn.MAXIFS(AE$154:AE$172,$B$154:$B$172,$C183)</f>
        <v>3.3</v>
      </c>
      <c r="AF183" s="713">
        <f ca="1">_xlfn.MINIFS(AF$154:AF$172,$B$154:$B$172,$C183)</f>
        <v>-2</v>
      </c>
      <c r="AG183" s="354">
        <f ca="1">_xlfn.MAXIFS(AG$154:AG$172,$B$154:$B$172,$C183)</f>
        <v>0.75</v>
      </c>
      <c r="AH183" s="355">
        <f ca="1">_xlfn.MINIFS(AH$154:AH$172,$B$154:$B$172,$C183)</f>
        <v>0</v>
      </c>
      <c r="AI183" s="355">
        <f ca="1">_xlfn.MAXIFS(AI$154:AI$172,$B$154:$B$172,$C183)</f>
        <v>1.5</v>
      </c>
      <c r="AJ183" s="356">
        <f t="shared" ca="1" si="23"/>
        <v>0</v>
      </c>
      <c r="AK183" s="354"/>
      <c r="AL183" s="355"/>
      <c r="AM183" s="355">
        <f t="shared" ca="1" si="22"/>
        <v>1</v>
      </c>
      <c r="AN183" s="356">
        <f t="shared" ca="1" si="24"/>
        <v>-1.5</v>
      </c>
      <c r="AO183" s="702">
        <f t="shared" ca="1" si="22"/>
        <v>0.75</v>
      </c>
      <c r="AP183" s="346">
        <f ca="1">_xlfn.MINIFS(AP$154:AP$172,$B$154:$B$172,$C183)</f>
        <v>0</v>
      </c>
      <c r="AQ183" s="346"/>
      <c r="AR183" s="347"/>
    </row>
    <row r="184" spans="3:59" ht="9.9499999999999993" customHeight="1" x14ac:dyDescent="0.25">
      <c r="E184" s="332"/>
      <c r="F184" s="332"/>
      <c r="G184" s="332"/>
      <c r="H184" s="332"/>
      <c r="I184" s="332"/>
      <c r="J184" s="332"/>
      <c r="K184" s="332"/>
      <c r="L184" s="332"/>
      <c r="M184" s="332"/>
      <c r="N184" s="332"/>
      <c r="O184" s="332"/>
      <c r="P184" s="332"/>
      <c r="Q184" s="333"/>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5"/>
      <c r="AP184" s="5"/>
      <c r="AQ184" s="5"/>
      <c r="AR184" s="5"/>
      <c r="AS184" s="5"/>
      <c r="AT184" s="5"/>
      <c r="AU184" s="5"/>
      <c r="AV184" s="5"/>
      <c r="AW184" s="5"/>
      <c r="AX184" s="5"/>
      <c r="AY184" s="5"/>
      <c r="AZ184" s="5"/>
      <c r="BA184" s="5"/>
      <c r="BB184" s="5"/>
      <c r="BC184" s="5"/>
      <c r="BD184" s="5"/>
      <c r="BE184" s="5"/>
      <c r="BF184" s="5"/>
      <c r="BG184" s="5"/>
    </row>
    <row r="185" spans="3:59" ht="9.9499999999999993" customHeight="1" x14ac:dyDescent="0.25">
      <c r="E185" s="332"/>
      <c r="F185" s="332"/>
      <c r="G185" s="332"/>
      <c r="H185" s="332"/>
      <c r="I185" s="332"/>
      <c r="J185" s="332"/>
      <c r="K185" s="332"/>
      <c r="L185" s="332"/>
      <c r="M185" s="332"/>
      <c r="N185" s="332"/>
      <c r="O185" s="332"/>
      <c r="P185" s="332"/>
      <c r="Q185" s="333"/>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5"/>
      <c r="AP185" s="5"/>
      <c r="AQ185" s="5"/>
      <c r="AR185" s="5"/>
      <c r="AS185" s="5"/>
      <c r="AT185" s="5"/>
      <c r="AU185" s="5"/>
      <c r="AV185" s="5"/>
      <c r="AW185" s="5"/>
      <c r="AX185" s="5"/>
      <c r="AY185" s="5"/>
      <c r="AZ185" s="5"/>
      <c r="BA185" s="5"/>
      <c r="BB185" s="5"/>
      <c r="BC185" s="5"/>
      <c r="BD185" s="5"/>
      <c r="BE185" s="5"/>
      <c r="BF185" s="5"/>
      <c r="BG185" s="5"/>
    </row>
    <row r="186" spans="3:59" ht="16.5" customHeight="1" x14ac:dyDescent="0.25">
      <c r="E186" s="332"/>
      <c r="F186" s="332"/>
      <c r="G186" s="332"/>
      <c r="H186" s="332"/>
      <c r="I186" s="332"/>
      <c r="J186" s="332"/>
      <c r="K186" s="332"/>
      <c r="L186" s="332"/>
      <c r="M186" s="332"/>
      <c r="N186" s="332"/>
      <c r="O186" s="332"/>
      <c r="P186" s="332"/>
      <c r="Q186" s="333"/>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5"/>
      <c r="AP186" s="5"/>
      <c r="AQ186" s="5"/>
      <c r="AR186" s="5"/>
      <c r="AS186" s="5"/>
      <c r="AT186" s="5"/>
      <c r="AU186" s="5"/>
      <c r="AV186" s="5"/>
      <c r="AW186" s="5"/>
      <c r="AX186" s="5"/>
      <c r="AY186" s="5"/>
      <c r="AZ186" s="5"/>
      <c r="BA186" s="5"/>
      <c r="BB186" s="5"/>
      <c r="BC186" s="5"/>
      <c r="BD186" s="5"/>
      <c r="BE186" s="5"/>
      <c r="BF186" s="5"/>
      <c r="BG186" s="5"/>
    </row>
    <row r="187" spans="3:59" ht="16.5" customHeight="1" x14ac:dyDescent="0.25">
      <c r="E187" s="332"/>
      <c r="F187" s="332"/>
      <c r="G187" s="332"/>
      <c r="H187" s="332"/>
      <c r="I187" s="332"/>
      <c r="J187" s="332"/>
      <c r="K187" s="332"/>
      <c r="L187" s="332"/>
      <c r="M187" s="332"/>
      <c r="N187" s="332"/>
      <c r="O187" s="332"/>
      <c r="P187" s="332"/>
      <c r="Q187" s="333"/>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5"/>
      <c r="AP187" s="5"/>
      <c r="AQ187" s="5"/>
      <c r="AR187" s="5"/>
      <c r="AS187" s="5"/>
      <c r="AT187" s="5"/>
      <c r="AU187" s="5"/>
      <c r="AV187" s="5"/>
      <c r="AW187" s="5"/>
      <c r="AX187" s="5"/>
      <c r="AY187" s="5"/>
      <c r="AZ187" s="5"/>
      <c r="BA187" s="5"/>
      <c r="BB187" s="5"/>
      <c r="BC187" s="5"/>
      <c r="BD187" s="5"/>
      <c r="BE187" s="5"/>
      <c r="BF187" s="5"/>
      <c r="BG187" s="5"/>
    </row>
    <row r="188" spans="3:59" x14ac:dyDescent="0.25">
      <c r="C188" s="477"/>
    </row>
    <row r="205" spans="2:2" ht="15.75" x14ac:dyDescent="0.25">
      <c r="B205" s="476"/>
    </row>
    <row r="206" spans="2:2" x14ac:dyDescent="0.25">
      <c r="B206" s="6"/>
    </row>
    <row r="207" spans="2:2" x14ac:dyDescent="0.25">
      <c r="B207" s="6"/>
    </row>
    <row r="208" spans="2:2" x14ac:dyDescent="0.25">
      <c r="B208" s="6"/>
    </row>
    <row r="209" spans="2:2" x14ac:dyDescent="0.25">
      <c r="B209" s="477"/>
    </row>
    <row r="210" spans="2:2" x14ac:dyDescent="0.25">
      <c r="B210" s="6"/>
    </row>
    <row r="211" spans="2:2" x14ac:dyDescent="0.25">
      <c r="B211" s="477"/>
    </row>
    <row r="228" spans="2:2" ht="15.75" x14ac:dyDescent="0.25">
      <c r="B228" s="476"/>
    </row>
    <row r="229" spans="2:2" x14ac:dyDescent="0.25">
      <c r="B229" s="6"/>
    </row>
    <row r="230" spans="2:2" x14ac:dyDescent="0.25">
      <c r="B230" s="6"/>
    </row>
    <row r="231" spans="2:2" x14ac:dyDescent="0.25">
      <c r="B231" s="6"/>
    </row>
    <row r="232" spans="2:2" x14ac:dyDescent="0.25">
      <c r="B232" s="477"/>
    </row>
    <row r="233" spans="2:2" x14ac:dyDescent="0.25">
      <c r="B233" s="6"/>
    </row>
    <row r="234" spans="2:2" x14ac:dyDescent="0.25">
      <c r="B234" s="477"/>
    </row>
    <row r="257" spans="2:2" ht="21" x14ac:dyDescent="0.35">
      <c r="B257" s="331"/>
    </row>
    <row r="258" spans="2:2" ht="15.75" x14ac:dyDescent="0.25">
      <c r="B258" s="476"/>
    </row>
    <row r="259" spans="2:2" x14ac:dyDescent="0.25">
      <c r="B259" s="6"/>
    </row>
    <row r="260" spans="2:2" x14ac:dyDescent="0.25">
      <c r="B260" s="477"/>
    </row>
    <row r="261" spans="2:2" x14ac:dyDescent="0.25">
      <c r="B261" s="6"/>
    </row>
    <row r="262" spans="2:2" x14ac:dyDescent="0.25">
      <c r="B262" s="477"/>
    </row>
    <row r="263" spans="2:2" x14ac:dyDescent="0.25">
      <c r="B263" s="6"/>
    </row>
    <row r="264" spans="2:2" x14ac:dyDescent="0.25">
      <c r="B264" s="477"/>
    </row>
    <row r="281" spans="2:2" ht="15.75" x14ac:dyDescent="0.25">
      <c r="B281" s="476"/>
    </row>
    <row r="282" spans="2:2" x14ac:dyDescent="0.25">
      <c r="B282" s="6"/>
    </row>
    <row r="283" spans="2:2" x14ac:dyDescent="0.25">
      <c r="B283" s="477"/>
    </row>
    <row r="284" spans="2:2" x14ac:dyDescent="0.25">
      <c r="B284" s="6"/>
    </row>
    <row r="285" spans="2:2" x14ac:dyDescent="0.25">
      <c r="B285" s="477"/>
    </row>
    <row r="286" spans="2:2" x14ac:dyDescent="0.25">
      <c r="B286" s="6"/>
    </row>
    <row r="287" spans="2:2" x14ac:dyDescent="0.25">
      <c r="B287" s="477"/>
    </row>
    <row r="304" spans="2:2" ht="15.75" x14ac:dyDescent="0.25">
      <c r="B304" s="476"/>
    </row>
    <row r="305" spans="2:2" x14ac:dyDescent="0.25">
      <c r="B305" s="6"/>
    </row>
    <row r="306" spans="2:2" x14ac:dyDescent="0.25">
      <c r="B306" s="477"/>
    </row>
    <row r="307" spans="2:2" x14ac:dyDescent="0.25">
      <c r="B307" s="6"/>
    </row>
    <row r="308" spans="2:2" x14ac:dyDescent="0.25">
      <c r="B308" s="477"/>
    </row>
    <row r="309" spans="2:2" x14ac:dyDescent="0.25">
      <c r="B309" s="6"/>
    </row>
    <row r="310" spans="2:2" x14ac:dyDescent="0.25">
      <c r="B310" s="477"/>
    </row>
    <row r="327" spans="2:2" ht="15.75" x14ac:dyDescent="0.25">
      <c r="B327" s="476"/>
    </row>
    <row r="328" spans="2:2" x14ac:dyDescent="0.25">
      <c r="B328" s="6"/>
    </row>
    <row r="329" spans="2:2" x14ac:dyDescent="0.25">
      <c r="B329" s="477"/>
    </row>
    <row r="330" spans="2:2" x14ac:dyDescent="0.25">
      <c r="B330" s="6"/>
    </row>
    <row r="331" spans="2:2" x14ac:dyDescent="0.25">
      <c r="B331" s="477"/>
    </row>
    <row r="332" spans="2:2" x14ac:dyDescent="0.25">
      <c r="B332" s="6"/>
    </row>
    <row r="333" spans="2:2" x14ac:dyDescent="0.25">
      <c r="B333" s="477"/>
    </row>
    <row r="350" spans="2:2" ht="15.75" x14ac:dyDescent="0.25">
      <c r="B350" s="476"/>
    </row>
    <row r="351" spans="2:2" x14ac:dyDescent="0.25">
      <c r="B351" s="6"/>
    </row>
    <row r="352" spans="2:2" x14ac:dyDescent="0.25">
      <c r="B352" s="477"/>
    </row>
    <row r="353" spans="2:2" x14ac:dyDescent="0.25">
      <c r="B353" s="6"/>
    </row>
    <row r="354" spans="2:2" x14ac:dyDescent="0.25">
      <c r="B354" s="477"/>
    </row>
    <row r="355" spans="2:2" x14ac:dyDescent="0.25">
      <c r="B355" s="6"/>
    </row>
    <row r="356" spans="2:2" x14ac:dyDescent="0.25">
      <c r="B356" s="477"/>
    </row>
    <row r="373" spans="2:2" ht="15.75" x14ac:dyDescent="0.25">
      <c r="B373" s="476"/>
    </row>
    <row r="374" spans="2:2" x14ac:dyDescent="0.25">
      <c r="B374" s="6"/>
    </row>
    <row r="375" spans="2:2" x14ac:dyDescent="0.25">
      <c r="B375" s="477"/>
    </row>
    <row r="376" spans="2:2" x14ac:dyDescent="0.25">
      <c r="B376" s="6"/>
    </row>
    <row r="377" spans="2:2" x14ac:dyDescent="0.25">
      <c r="B377" s="477"/>
    </row>
    <row r="378" spans="2:2" x14ac:dyDescent="0.25">
      <c r="B378" s="6"/>
    </row>
    <row r="379" spans="2:2" x14ac:dyDescent="0.25">
      <c r="B379" s="477"/>
    </row>
    <row r="396" spans="2:2" ht="15.75" x14ac:dyDescent="0.25">
      <c r="B396" s="476"/>
    </row>
    <row r="397" spans="2:2" x14ac:dyDescent="0.25">
      <c r="B397" s="6"/>
    </row>
    <row r="398" spans="2:2" x14ac:dyDescent="0.25">
      <c r="B398" s="477"/>
    </row>
    <row r="399" spans="2:2" x14ac:dyDescent="0.25">
      <c r="B399" s="6"/>
    </row>
    <row r="400" spans="2:2" x14ac:dyDescent="0.25">
      <c r="B400" s="477"/>
    </row>
    <row r="401" spans="2:2" x14ac:dyDescent="0.25">
      <c r="B401" s="6"/>
    </row>
    <row r="402" spans="2:2" x14ac:dyDescent="0.25">
      <c r="B402" s="477"/>
    </row>
    <row r="419" spans="2:2" ht="15.75" x14ac:dyDescent="0.25">
      <c r="B419" s="476"/>
    </row>
    <row r="420" spans="2:2" x14ac:dyDescent="0.25">
      <c r="B420" s="6"/>
    </row>
    <row r="421" spans="2:2" x14ac:dyDescent="0.25">
      <c r="B421" s="477"/>
    </row>
    <row r="422" spans="2:2" x14ac:dyDescent="0.25">
      <c r="B422" s="6"/>
    </row>
    <row r="423" spans="2:2" x14ac:dyDescent="0.25">
      <c r="B423" s="477"/>
    </row>
    <row r="424" spans="2:2" x14ac:dyDescent="0.25">
      <c r="B424" s="6"/>
    </row>
    <row r="425" spans="2:2" x14ac:dyDescent="0.25">
      <c r="B425" s="477"/>
    </row>
  </sheetData>
  <mergeCells count="117">
    <mergeCell ref="AK151:AN151"/>
    <mergeCell ref="AO151:AR151"/>
    <mergeCell ref="AG150:AR150"/>
    <mergeCell ref="E149:AR149"/>
    <mergeCell ref="AK179:AL179"/>
    <mergeCell ref="AM179:AN179"/>
    <mergeCell ref="AG177:AR177"/>
    <mergeCell ref="E176:AR176"/>
    <mergeCell ref="AO178:AR178"/>
    <mergeCell ref="E179:F179"/>
    <mergeCell ref="Q152:R152"/>
    <mergeCell ref="S152:T152"/>
    <mergeCell ref="G179:H179"/>
    <mergeCell ref="E178:H178"/>
    <mergeCell ref="Q178:T178"/>
    <mergeCell ref="I178:L178"/>
    <mergeCell ref="I179:J179"/>
    <mergeCell ref="K179:L179"/>
    <mergeCell ref="M178:P178"/>
    <mergeCell ref="M179:N179"/>
    <mergeCell ref="O179:P179"/>
    <mergeCell ref="Q179:R179"/>
    <mergeCell ref="S179:T179"/>
    <mergeCell ref="E177:T177"/>
    <mergeCell ref="AW1:AZ1"/>
    <mergeCell ref="AW2:AZ2"/>
    <mergeCell ref="AW3:AX3"/>
    <mergeCell ref="AY3:AZ3"/>
    <mergeCell ref="Y179:Z179"/>
    <mergeCell ref="U178:X178"/>
    <mergeCell ref="U179:V179"/>
    <mergeCell ref="W179:X179"/>
    <mergeCell ref="AC178:AF178"/>
    <mergeCell ref="AC179:AD179"/>
    <mergeCell ref="AE179:AF179"/>
    <mergeCell ref="Y178:AB178"/>
    <mergeCell ref="AA179:AB179"/>
    <mergeCell ref="AG178:AJ178"/>
    <mergeCell ref="AG179:AH179"/>
    <mergeCell ref="AI179:AJ179"/>
    <mergeCell ref="AK178:AN178"/>
    <mergeCell ref="AO179:AP179"/>
    <mergeCell ref="AQ179:AR179"/>
    <mergeCell ref="AK152:AL152"/>
    <mergeCell ref="AM152:AN152"/>
    <mergeCell ref="AO152:AP152"/>
    <mergeCell ref="U152:V152"/>
    <mergeCell ref="AQ152:AR152"/>
    <mergeCell ref="U177:AF177"/>
    <mergeCell ref="AA152:AB152"/>
    <mergeCell ref="E151:H151"/>
    <mergeCell ref="I151:L151"/>
    <mergeCell ref="AE152:AF152"/>
    <mergeCell ref="AG152:AH152"/>
    <mergeCell ref="AI152:AJ152"/>
    <mergeCell ref="AG151:AJ151"/>
    <mergeCell ref="E152:F152"/>
    <mergeCell ref="G152:H152"/>
    <mergeCell ref="I152:J152"/>
    <mergeCell ref="K152:L152"/>
    <mergeCell ref="AC152:AD152"/>
    <mergeCell ref="W152:X152"/>
    <mergeCell ref="Y152:Z152"/>
    <mergeCell ref="Y151:AB151"/>
    <mergeCell ref="AC151:AF151"/>
    <mergeCell ref="M151:P151"/>
    <mergeCell ref="Q151:T151"/>
    <mergeCell ref="U151:X151"/>
    <mergeCell ref="M152:N152"/>
    <mergeCell ref="O152:P152"/>
    <mergeCell ref="Q3:R3"/>
    <mergeCell ref="S3:T3"/>
    <mergeCell ref="U1:X1"/>
    <mergeCell ref="U2:X2"/>
    <mergeCell ref="U3:V3"/>
    <mergeCell ref="W3:X3"/>
    <mergeCell ref="E150:T150"/>
    <mergeCell ref="U150:AF150"/>
    <mergeCell ref="AC2:AF2"/>
    <mergeCell ref="E1:F1"/>
    <mergeCell ref="E3:F3"/>
    <mergeCell ref="I2:L2"/>
    <mergeCell ref="I3:J3"/>
    <mergeCell ref="K3:L3"/>
    <mergeCell ref="AC1:AF1"/>
    <mergeCell ref="AC3:AD3"/>
    <mergeCell ref="AE3:AF3"/>
    <mergeCell ref="Y1:AB1"/>
    <mergeCell ref="Y3:Z3"/>
    <mergeCell ref="AA3:AB3"/>
    <mergeCell ref="Y2:AB2"/>
    <mergeCell ref="Q1:T1"/>
    <mergeCell ref="Q2:T2"/>
    <mergeCell ref="AG2:AJ2"/>
    <mergeCell ref="AK2:AN2"/>
    <mergeCell ref="G42:H42"/>
    <mergeCell ref="AS1:AV1"/>
    <mergeCell ref="AS3:AT3"/>
    <mergeCell ref="AU3:AV3"/>
    <mergeCell ref="AG1:AJ1"/>
    <mergeCell ref="AG3:AH3"/>
    <mergeCell ref="AI3:AJ3"/>
    <mergeCell ref="AK1:AN1"/>
    <mergeCell ref="AK3:AL3"/>
    <mergeCell ref="AM3:AN3"/>
    <mergeCell ref="AO2:AR2"/>
    <mergeCell ref="AS2:AV2"/>
    <mergeCell ref="M3:N3"/>
    <mergeCell ref="M1:P1"/>
    <mergeCell ref="M2:P2"/>
    <mergeCell ref="O3:P3"/>
    <mergeCell ref="G3:H3"/>
    <mergeCell ref="I1:L1"/>
    <mergeCell ref="AO1:AR1"/>
    <mergeCell ref="AO3:AP3"/>
    <mergeCell ref="AQ3:AR3"/>
    <mergeCell ref="G1:H1"/>
  </mergeCells>
  <phoneticPr fontId="6" type="noConversion"/>
  <conditionalFormatting sqref="B28">
    <cfRule type="cellIs" dxfId="39" priority="12" operator="greaterThan">
      <formula>0</formula>
    </cfRule>
  </conditionalFormatting>
  <conditionalFormatting sqref="B209">
    <cfRule type="cellIs" dxfId="38" priority="10" operator="greaterThan">
      <formula>0</formula>
    </cfRule>
  </conditionalFormatting>
  <conditionalFormatting sqref="B232">
    <cfRule type="cellIs" dxfId="37" priority="9" operator="greaterThan">
      <formula>0</formula>
    </cfRule>
  </conditionalFormatting>
  <conditionalFormatting sqref="B260">
    <cfRule type="cellIs" dxfId="36" priority="8" operator="greaterThan">
      <formula>0</formula>
    </cfRule>
  </conditionalFormatting>
  <conditionalFormatting sqref="B283">
    <cfRule type="cellIs" dxfId="35" priority="7" operator="greaterThan">
      <formula>0</formula>
    </cfRule>
  </conditionalFormatting>
  <conditionalFormatting sqref="B306">
    <cfRule type="cellIs" dxfId="34" priority="6" operator="greaterThan">
      <formula>0</formula>
    </cfRule>
  </conditionalFormatting>
  <conditionalFormatting sqref="B329">
    <cfRule type="cellIs" dxfId="33" priority="5" operator="greaterThan">
      <formula>0</formula>
    </cfRule>
  </conditionalFormatting>
  <conditionalFormatting sqref="B352">
    <cfRule type="cellIs" dxfId="32" priority="4" operator="greaterThan">
      <formula>0</formula>
    </cfRule>
  </conditionalFormatting>
  <conditionalFormatting sqref="B375">
    <cfRule type="cellIs" dxfId="31" priority="3" operator="greaterThan">
      <formula>0</formula>
    </cfRule>
  </conditionalFormatting>
  <conditionalFormatting sqref="B398">
    <cfRule type="cellIs" dxfId="30" priority="2" operator="greaterThan">
      <formula>0</formula>
    </cfRule>
  </conditionalFormatting>
  <conditionalFormatting sqref="B421">
    <cfRule type="cellIs" dxfId="29" priority="1" operator="greaterThan">
      <formula>0</formula>
    </cfRule>
  </conditionalFormatting>
  <conditionalFormatting sqref="C147">
    <cfRule type="cellIs" dxfId="28" priority="11"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A2FF-91FC-40AD-8791-73328722E5EC}">
  <dimension ref="A1:DL338"/>
  <sheetViews>
    <sheetView showOutlineSymbols="0" showWhiteSpace="0" topLeftCell="A3" workbookViewId="0">
      <pane xSplit="10" ySplit="25" topLeftCell="K36" activePane="bottomRight" state="frozen"/>
      <selection activeCell="A3" sqref="A3"/>
      <selection pane="topRight" activeCell="J3" sqref="J3"/>
      <selection pane="bottomLeft" activeCell="A28" sqref="A28"/>
      <selection pane="bottomRight" activeCell="A37" sqref="A37:B40"/>
    </sheetView>
  </sheetViews>
  <sheetFormatPr defaultRowHeight="15" x14ac:dyDescent="0.25"/>
  <cols>
    <col min="1" max="1" width="38.5703125" customWidth="1"/>
    <col min="2" max="2" width="17.140625" customWidth="1"/>
    <col min="3" max="3" width="5.7109375" customWidth="1"/>
    <col min="4" max="4" width="41.28515625" customWidth="1"/>
    <col min="5" max="5" width="6.42578125" customWidth="1"/>
    <col min="6" max="6" width="6" customWidth="1"/>
    <col min="7" max="7" width="7.85546875" customWidth="1"/>
    <col min="8" max="8" width="8.140625" customWidth="1"/>
    <col min="9" max="9" width="6.85546875" customWidth="1"/>
    <col min="10" max="12" width="4.28515625" customWidth="1"/>
    <col min="13" max="18" width="4.28515625" style="5" customWidth="1"/>
    <col min="19" max="19" width="5.5703125" style="5" customWidth="1"/>
    <col min="20" max="26" width="4.28515625" style="5" customWidth="1"/>
    <col min="27" max="27" width="4.42578125" style="5" customWidth="1"/>
    <col min="28" max="28" width="5.7109375" style="5" customWidth="1"/>
    <col min="29" max="29" width="4.28515625" style="5" customWidth="1"/>
    <col min="30" max="30" width="5.7109375" style="5" customWidth="1"/>
    <col min="31" max="53" width="4.28515625" style="5" customWidth="1"/>
    <col min="54" max="64" width="4.28515625" customWidth="1"/>
    <col min="65" max="65" width="4.28515625" style="5" customWidth="1"/>
    <col min="66" max="77" width="4.28515625" customWidth="1"/>
    <col min="78" max="78" width="4.28515625" style="5" customWidth="1"/>
    <col min="79" max="90" width="4.28515625" customWidth="1"/>
    <col min="91" max="91" width="4.28515625" style="5" customWidth="1"/>
    <col min="92" max="104" width="4.28515625" customWidth="1"/>
    <col min="105" max="105" width="5.28515625" customWidth="1"/>
    <col min="106" max="106" width="4" customWidth="1"/>
    <col min="107" max="107" width="4.28515625" customWidth="1"/>
    <col min="112" max="112" width="6.42578125" customWidth="1"/>
    <col min="113" max="113" width="6.5703125" customWidth="1"/>
    <col min="114" max="114" width="6.28515625" customWidth="1"/>
  </cols>
  <sheetData>
    <row r="1" spans="3:91" ht="15.75" thickBot="1" x14ac:dyDescent="0.3">
      <c r="N1" s="12"/>
    </row>
    <row r="2" spans="3:91" ht="66" customHeight="1" thickBot="1" x14ac:dyDescent="0.3">
      <c r="D2" s="57" t="s">
        <v>109</v>
      </c>
      <c r="E2" s="781" t="s">
        <v>53</v>
      </c>
      <c r="F2" s="782"/>
      <c r="G2" s="781" t="s">
        <v>146</v>
      </c>
      <c r="H2" s="782"/>
      <c r="I2" s="376" t="s">
        <v>98</v>
      </c>
      <c r="J2" s="376" t="s">
        <v>106</v>
      </c>
      <c r="K2" s="27" t="s">
        <v>19</v>
      </c>
      <c r="L2" s="27" t="s">
        <v>30</v>
      </c>
      <c r="M2" s="27" t="s">
        <v>31</v>
      </c>
      <c r="N2" s="27" t="s">
        <v>20</v>
      </c>
      <c r="O2" s="27" t="s">
        <v>32</v>
      </c>
      <c r="P2" s="27" t="s">
        <v>21</v>
      </c>
      <c r="Q2" s="27" t="s">
        <v>22</v>
      </c>
      <c r="R2" s="377" t="s">
        <v>23</v>
      </c>
      <c r="S2" s="376" t="s">
        <v>98</v>
      </c>
      <c r="T2" s="376" t="s">
        <v>106</v>
      </c>
      <c r="U2" s="27" t="s">
        <v>19</v>
      </c>
      <c r="V2" s="27" t="s">
        <v>30</v>
      </c>
      <c r="W2" s="27" t="s">
        <v>31</v>
      </c>
      <c r="X2" s="27" t="s">
        <v>20</v>
      </c>
      <c r="Y2" s="27" t="s">
        <v>32</v>
      </c>
      <c r="Z2" s="27" t="s">
        <v>21</v>
      </c>
      <c r="AA2" s="27" t="s">
        <v>22</v>
      </c>
      <c r="AB2" s="377" t="s">
        <v>23</v>
      </c>
      <c r="AQ2"/>
      <c r="AR2"/>
      <c r="AS2"/>
      <c r="AT2"/>
      <c r="AU2"/>
      <c r="AV2"/>
      <c r="AW2"/>
      <c r="AX2"/>
      <c r="AY2"/>
      <c r="AZ2"/>
      <c r="BA2"/>
      <c r="BC2" s="5"/>
      <c r="BM2"/>
      <c r="BN2" s="5"/>
      <c r="BO2" s="5"/>
      <c r="BP2" s="5"/>
      <c r="BY2" s="5"/>
      <c r="CA2" s="5"/>
      <c r="CB2" s="5"/>
      <c r="CC2" s="5"/>
      <c r="CM2"/>
    </row>
    <row r="3" spans="3:91" ht="15.75" thickBot="1" x14ac:dyDescent="0.3">
      <c r="C3" t="s">
        <v>52</v>
      </c>
      <c r="E3" s="453" t="s">
        <v>49</v>
      </c>
      <c r="F3" s="454" t="s">
        <v>50</v>
      </c>
      <c r="G3" s="453" t="s">
        <v>76</v>
      </c>
      <c r="H3" s="654" t="s">
        <v>77</v>
      </c>
      <c r="I3" s="141" t="s">
        <v>110</v>
      </c>
      <c r="J3" s="142" t="s">
        <v>111</v>
      </c>
      <c r="K3" s="142" t="s">
        <v>112</v>
      </c>
      <c r="L3" s="142" t="s">
        <v>113</v>
      </c>
      <c r="M3" s="142" t="s">
        <v>114</v>
      </c>
      <c r="N3" s="142" t="s">
        <v>115</v>
      </c>
      <c r="O3" s="142" t="s">
        <v>116</v>
      </c>
      <c r="P3" s="142" t="s">
        <v>117</v>
      </c>
      <c r="Q3" s="142" t="s">
        <v>118</v>
      </c>
      <c r="R3" s="142" t="s">
        <v>107</v>
      </c>
      <c r="S3" s="657" t="s">
        <v>352</v>
      </c>
      <c r="T3" s="141" t="s">
        <v>110</v>
      </c>
      <c r="U3" s="142" t="s">
        <v>111</v>
      </c>
      <c r="V3" s="142" t="s">
        <v>112</v>
      </c>
      <c r="W3" s="142" t="s">
        <v>113</v>
      </c>
      <c r="X3" s="142" t="s">
        <v>114</v>
      </c>
      <c r="Y3" s="142" t="s">
        <v>115</v>
      </c>
      <c r="Z3" s="142" t="s">
        <v>116</v>
      </c>
      <c r="AA3" s="142" t="s">
        <v>117</v>
      </c>
      <c r="AB3" s="142" t="s">
        <v>118</v>
      </c>
      <c r="AC3" s="142" t="s">
        <v>27</v>
      </c>
      <c r="AD3" s="143" t="s">
        <v>352</v>
      </c>
      <c r="AS3"/>
      <c r="AT3"/>
      <c r="AU3"/>
      <c r="AV3"/>
      <c r="AW3"/>
      <c r="AX3"/>
      <c r="AY3"/>
      <c r="AZ3"/>
      <c r="BA3"/>
      <c r="BE3" s="5"/>
      <c r="BM3"/>
      <c r="BP3" s="5"/>
      <c r="BQ3" s="5"/>
      <c r="BR3" s="5"/>
      <c r="BZ3"/>
      <c r="CA3" s="5"/>
      <c r="CB3" s="5"/>
      <c r="CC3" s="5"/>
      <c r="CD3" s="5"/>
      <c r="CE3" s="5"/>
      <c r="CM3"/>
    </row>
    <row r="4" spans="3:91" ht="12" customHeight="1" x14ac:dyDescent="0.25">
      <c r="C4" s="22" t="s">
        <v>54</v>
      </c>
      <c r="D4" s="457" t="s">
        <v>51</v>
      </c>
      <c r="E4" s="465">
        <v>1</v>
      </c>
      <c r="F4" s="163">
        <v>99</v>
      </c>
      <c r="G4" s="461">
        <f>_xlfn.XLOOKUP($D4,Summary!$D$5:$D$23,Summary!F$5:F$23)</f>
        <v>-1</v>
      </c>
      <c r="H4" s="233">
        <f>_xlfn.XLOOKUP($D4,Summary!$D$5:$D$23,Summary!E$5:E$23)</f>
        <v>1</v>
      </c>
      <c r="I4" s="475">
        <f>_xlfn.XLOOKUP($D4,Summary!$D$5:$D$23,Summary!J$5:J$23)</f>
        <v>0</v>
      </c>
      <c r="J4" s="655">
        <f>_xlfn.XLOOKUP($D4,Summary!$D$5:$D$23,Summary!N$5:N$23)</f>
        <v>0</v>
      </c>
      <c r="K4" s="655">
        <f>_xlfn.XLOOKUP($D4,Summary!$D$5:$D$23,Summary!R$5:R$23)</f>
        <v>0</v>
      </c>
      <c r="L4" s="655">
        <f>_xlfn.XLOOKUP($D4,Summary!$D$5:$D$23,Summary!V$5:V$23)</f>
        <v>0</v>
      </c>
      <c r="M4" s="655">
        <f>_xlfn.XLOOKUP($D4,Summary!$D$5:$D$23,Summary!Z$5:Z$23)</f>
        <v>0</v>
      </c>
      <c r="N4" s="655">
        <f>_xlfn.XLOOKUP($D4,Summary!$D$5:$D$23,Summary!AD$5:AD$23)</f>
        <v>0</v>
      </c>
      <c r="O4" s="655">
        <f>_xlfn.XLOOKUP($D4,Summary!$D$5:$D$23,Summary!AH$5:AH$23)</f>
        <v>0</v>
      </c>
      <c r="P4" s="655">
        <f>_xlfn.XLOOKUP($D4,Summary!$D$5:$D$23,Summary!AL$5:AL$23)</f>
        <v>0</v>
      </c>
      <c r="Q4" s="655">
        <f>_xlfn.XLOOKUP($D4,Summary!$D$5:$D$23,Summary!AP$5:AP$23)</f>
        <v>0</v>
      </c>
      <c r="R4" s="655">
        <f>_xlfn.XLOOKUP($D4,Summary!$D$5:$D$23,Summary!AT$5:AT$23)</f>
        <v>0</v>
      </c>
      <c r="S4" s="656">
        <f>_xlfn.XLOOKUP($D4,Summary!$D$5:$D$23,Summary!$AW$5:$AW$23)</f>
        <v>0</v>
      </c>
      <c r="T4" s="475">
        <f>_xlfn.XLOOKUP($D4,Summary!$D$5:$D$23,Summary!I$5:I$23)</f>
        <v>0</v>
      </c>
      <c r="U4" s="655">
        <f>_xlfn.XLOOKUP($D4,Summary!$D$5:$D$23,Summary!M$5:M$23)</f>
        <v>0</v>
      </c>
      <c r="V4" s="655">
        <f>_xlfn.XLOOKUP($D4,Summary!$D$5:$D$23,Summary!Q$5:Q$23)</f>
        <v>0</v>
      </c>
      <c r="W4" s="655">
        <f>_xlfn.XLOOKUP($D4,Summary!$D$5:$D$23,Summary!U$5:U$23)</f>
        <v>0</v>
      </c>
      <c r="X4" s="655">
        <f>_xlfn.XLOOKUP($D4,Summary!$D$5:$D$23,Summary!Y$5:Y$23)</f>
        <v>0</v>
      </c>
      <c r="Y4" s="655">
        <f>_xlfn.XLOOKUP($D4,Summary!$D$5:$D$23,Summary!AC$5:AC$23)</f>
        <v>0</v>
      </c>
      <c r="Z4" s="655">
        <f>_xlfn.XLOOKUP($D4,Summary!$D$5:$D$23,Summary!AG$5:AG$23)</f>
        <v>0</v>
      </c>
      <c r="AA4" s="655">
        <f>_xlfn.XLOOKUP($D4,Summary!$D$5:$D$23,Summary!AK$5:AK$23)</f>
        <v>0</v>
      </c>
      <c r="AB4" s="655">
        <f>_xlfn.XLOOKUP($D4,Summary!$D$5:$D$23,Summary!AO$5:AO$23)</f>
        <v>0</v>
      </c>
      <c r="AC4" s="655">
        <f>_xlfn.XLOOKUP($D4,Summary!$D$5:$D$23,Summary!AS$5:AS$23)</f>
        <v>0</v>
      </c>
      <c r="AD4" s="658">
        <f>_xlfn.XLOOKUP($D4,Summary!$D$5:$D$23,Summary!$AX$5:$AX$23)</f>
        <v>0</v>
      </c>
      <c r="AS4"/>
      <c r="AT4"/>
      <c r="AU4"/>
      <c r="AV4"/>
      <c r="AW4"/>
      <c r="AX4"/>
      <c r="AY4"/>
      <c r="AZ4"/>
      <c r="BA4"/>
      <c r="BE4" s="5"/>
      <c r="BM4"/>
      <c r="BP4" s="5"/>
      <c r="BQ4" s="5"/>
      <c r="BR4" s="5"/>
      <c r="BZ4"/>
      <c r="CA4" s="5"/>
      <c r="CB4" s="5"/>
      <c r="CC4" s="5"/>
      <c r="CD4" s="5"/>
      <c r="CE4" s="5"/>
      <c r="CM4"/>
    </row>
    <row r="5" spans="3:91" ht="12" customHeight="1" x14ac:dyDescent="0.25">
      <c r="C5" s="20" t="s">
        <v>55</v>
      </c>
      <c r="D5" s="458" t="s">
        <v>56</v>
      </c>
      <c r="E5" s="8">
        <v>99</v>
      </c>
      <c r="F5" s="9">
        <v>2</v>
      </c>
      <c r="G5" s="462">
        <f>_xlfn.XLOOKUP($D5,Summary!$D$5:$D$23,Summary!F$5:F$23)</f>
        <v>-1</v>
      </c>
      <c r="H5" s="208">
        <f>_xlfn.XLOOKUP($D5,Summary!$D$5:$D$23,Summary!E$5:E$23)</f>
        <v>1</v>
      </c>
      <c r="I5" s="372">
        <f>_xlfn.XLOOKUP($D5,Summary!$D$5:$D$23,Summary!J$5:J$23)</f>
        <v>0</v>
      </c>
      <c r="J5" s="373">
        <f>_xlfn.XLOOKUP($D5,Summary!$D$5:$D$23,Summary!N$5:N$23)</f>
        <v>-0.125</v>
      </c>
      <c r="K5" s="373">
        <f>_xlfn.XLOOKUP($D5,Summary!$D$5:$D$23,Summary!R$5:R$23)</f>
        <v>-0.1</v>
      </c>
      <c r="L5" s="373">
        <f>_xlfn.XLOOKUP($D5,Summary!$D$5:$D$23,Summary!V$5:V$23)</f>
        <v>0</v>
      </c>
      <c r="M5" s="373">
        <f>_xlfn.XLOOKUP($D5,Summary!$D$5:$D$23,Summary!Z$5:Z$23)</f>
        <v>0</v>
      </c>
      <c r="N5" s="373">
        <f>_xlfn.XLOOKUP($D5,Summary!$D$5:$D$23,Summary!AD$5:AD$23)</f>
        <v>0</v>
      </c>
      <c r="O5" s="373">
        <f>_xlfn.XLOOKUP($D5,Summary!$D$5:$D$23,Summary!AH$5:AH$23)</f>
        <v>-0.75</v>
      </c>
      <c r="P5" s="373">
        <f>_xlfn.XLOOKUP($D5,Summary!$D$5:$D$23,Summary!AL$5:AL$23)</f>
        <v>0</v>
      </c>
      <c r="Q5" s="373">
        <f>_xlfn.XLOOKUP($D5,Summary!$D$5:$D$23,Summary!AP$5:AP$23)</f>
        <v>0</v>
      </c>
      <c r="R5" s="373">
        <f>_xlfn.XLOOKUP($D5,Summary!$D$5:$D$23,Summary!AT$5:AT$23)</f>
        <v>-1</v>
      </c>
      <c r="S5" s="472">
        <f>_xlfn.XLOOKUP($D5,Summary!$D$5:$D$23,Summary!$AW$5:$AW$23)</f>
        <v>0</v>
      </c>
      <c r="T5" s="372">
        <f>_xlfn.XLOOKUP($D5,Summary!$D$5:$D$23,Summary!I$5:I$23)</f>
        <v>0</v>
      </c>
      <c r="U5" s="373">
        <f>_xlfn.XLOOKUP($D5,Summary!$D$5:$D$23,Summary!M$5:M$23)</f>
        <v>0.125</v>
      </c>
      <c r="V5" s="373">
        <f>_xlfn.XLOOKUP($D5,Summary!$D$5:$D$23,Summary!Q$5:Q$23)</f>
        <v>0.125</v>
      </c>
      <c r="W5" s="373">
        <f>_xlfn.XLOOKUP($D5,Summary!$D$5:$D$23,Summary!U$5:U$23)</f>
        <v>0</v>
      </c>
      <c r="X5" s="373">
        <f>_xlfn.XLOOKUP($D5,Summary!$D$5:$D$23,Summary!Y$5:Y$23)</f>
        <v>0</v>
      </c>
      <c r="Y5" s="373">
        <f>_xlfn.XLOOKUP($D5,Summary!$D$5:$D$23,Summary!AC$5:AC$23)</f>
        <v>0</v>
      </c>
      <c r="Z5" s="373">
        <f>_xlfn.XLOOKUP($D5,Summary!$D$5:$D$23,Summary!AG$5:AG$23)</f>
        <v>0</v>
      </c>
      <c r="AA5" s="373">
        <f>_xlfn.XLOOKUP($D5,Summary!$D$5:$D$23,Summary!AK$5:AK$23)</f>
        <v>0</v>
      </c>
      <c r="AB5" s="373">
        <f>_xlfn.XLOOKUP($D5,Summary!$D$5:$D$23,Summary!AO$5:AO$23)</f>
        <v>1.5</v>
      </c>
      <c r="AC5" s="373">
        <f>_xlfn.XLOOKUP($D5,Summary!$D$5:$D$23,Summary!AS$5:AS$23)</f>
        <v>1</v>
      </c>
      <c r="AD5" s="378">
        <f>_xlfn.XLOOKUP($D5,Summary!$D$5:$D$23,Summary!$AX$5:$AX$23)</f>
        <v>0</v>
      </c>
      <c r="AS5"/>
      <c r="AT5"/>
      <c r="AU5"/>
      <c r="AV5"/>
      <c r="AW5"/>
      <c r="AX5"/>
      <c r="AY5"/>
      <c r="AZ5"/>
      <c r="BA5"/>
      <c r="BE5" s="5"/>
      <c r="BM5"/>
      <c r="BP5" s="5"/>
      <c r="BQ5" s="5"/>
      <c r="BR5" s="5"/>
      <c r="BZ5"/>
      <c r="CA5" s="5"/>
      <c r="CB5" s="5"/>
      <c r="CC5" s="5"/>
      <c r="CD5" s="5"/>
      <c r="CE5" s="5"/>
      <c r="CM5"/>
    </row>
    <row r="6" spans="3:91" ht="12" customHeight="1" x14ac:dyDescent="0.25">
      <c r="C6" s="24" t="s">
        <v>57</v>
      </c>
      <c r="D6" s="459" t="s">
        <v>104</v>
      </c>
      <c r="E6" s="7">
        <v>3</v>
      </c>
      <c r="F6" s="10">
        <v>4</v>
      </c>
      <c r="G6" s="463">
        <f>_xlfn.XLOOKUP($D6,Summary!$D$5:$D$23,Summary!F$5:F$23)</f>
        <v>-0.125</v>
      </c>
      <c r="H6" s="234">
        <f>_xlfn.XLOOKUP($D6,Summary!$D$5:$D$23,Summary!E$5:E$23)</f>
        <v>0.125</v>
      </c>
      <c r="I6" s="144">
        <f>_xlfn.XLOOKUP($D6,Summary!$D$5:$D$23,Summary!J$5:J$23)</f>
        <v>0</v>
      </c>
      <c r="J6" s="145">
        <f>_xlfn.XLOOKUP($D6,Summary!$D$5:$D$23,Summary!N$5:N$23)</f>
        <v>0</v>
      </c>
      <c r="K6" s="145">
        <f>_xlfn.XLOOKUP($D6,Summary!$D$5:$D$23,Summary!R$5:R$23)</f>
        <v>0</v>
      </c>
      <c r="L6" s="145">
        <f>_xlfn.XLOOKUP($D6,Summary!$D$5:$D$23,Summary!V$5:V$23)</f>
        <v>0</v>
      </c>
      <c r="M6" s="145">
        <f>_xlfn.XLOOKUP($D6,Summary!$D$5:$D$23,Summary!Z$5:Z$23)</f>
        <v>0</v>
      </c>
      <c r="N6" s="145">
        <f>_xlfn.XLOOKUP($D6,Summary!$D$5:$D$23,Summary!AD$5:AD$23)</f>
        <v>0</v>
      </c>
      <c r="O6" s="145">
        <f>_xlfn.XLOOKUP($D6,Summary!$D$5:$D$23,Summary!AH$5:AH$23)</f>
        <v>0</v>
      </c>
      <c r="P6" s="145">
        <f>_xlfn.XLOOKUP($D6,Summary!$D$5:$D$23,Summary!AL$5:AL$23)</f>
        <v>0</v>
      </c>
      <c r="Q6" s="145">
        <f>_xlfn.XLOOKUP($D6,Summary!$D$5:$D$23,Summary!AP$5:AP$23)</f>
        <v>0</v>
      </c>
      <c r="R6" s="145">
        <f>_xlfn.XLOOKUP($D6,Summary!$D$5:$D$23,Summary!AT$5:AT$23)</f>
        <v>0</v>
      </c>
      <c r="S6" s="473">
        <f>_xlfn.XLOOKUP($D6,Summary!$D$5:$D$23,Summary!$AW$5:$AW$23)</f>
        <v>0</v>
      </c>
      <c r="T6" s="144">
        <f>_xlfn.XLOOKUP($D6,Summary!$D$5:$D$23,Summary!I$5:I$23)</f>
        <v>0</v>
      </c>
      <c r="U6" s="145">
        <f>_xlfn.XLOOKUP($D6,Summary!$D$5:$D$23,Summary!M$5:M$23)</f>
        <v>0</v>
      </c>
      <c r="V6" s="145">
        <f>_xlfn.XLOOKUP($D6,Summary!$D$5:$D$23,Summary!Q$5:Q$23)</f>
        <v>0</v>
      </c>
      <c r="W6" s="145">
        <f>_xlfn.XLOOKUP($D6,Summary!$D$5:$D$23,Summary!U$5:U$23)</f>
        <v>0</v>
      </c>
      <c r="X6" s="145">
        <f>_xlfn.XLOOKUP($D6,Summary!$D$5:$D$23,Summary!Y$5:Y$23)</f>
        <v>0</v>
      </c>
      <c r="Y6" s="145">
        <f>_xlfn.XLOOKUP($D6,Summary!$D$5:$D$23,Summary!AC$5:AC$23)</f>
        <v>0</v>
      </c>
      <c r="Z6" s="145">
        <f>_xlfn.XLOOKUP($D6,Summary!$D$5:$D$23,Summary!AG$5:AG$23)</f>
        <v>0</v>
      </c>
      <c r="AA6" s="145">
        <f>_xlfn.XLOOKUP($D6,Summary!$D$5:$D$23,Summary!AK$5:AK$23)</f>
        <v>0</v>
      </c>
      <c r="AB6" s="145">
        <f>_xlfn.XLOOKUP($D6,Summary!$D$5:$D$23,Summary!AO$5:AO$23)</f>
        <v>0</v>
      </c>
      <c r="AC6" s="145">
        <f>_xlfn.XLOOKUP($D6,Summary!$D$5:$D$23,Summary!AS$5:AS$23)</f>
        <v>0</v>
      </c>
      <c r="AD6" s="146">
        <f>_xlfn.XLOOKUP($D6,Summary!$D$5:$D$23,Summary!$AX$5:$AX$23)</f>
        <v>0</v>
      </c>
      <c r="AS6"/>
      <c r="AT6"/>
      <c r="AU6"/>
      <c r="AV6"/>
      <c r="AW6"/>
      <c r="AX6"/>
      <c r="AY6"/>
      <c r="AZ6"/>
      <c r="BA6"/>
      <c r="BE6" s="5"/>
      <c r="BM6"/>
      <c r="BP6" s="5"/>
      <c r="BQ6" s="5"/>
      <c r="BR6" s="5"/>
      <c r="BZ6"/>
      <c r="CA6" s="5"/>
      <c r="CB6" s="5"/>
      <c r="CC6" s="5"/>
      <c r="CD6" s="5"/>
      <c r="CE6" s="5"/>
      <c r="CM6"/>
    </row>
    <row r="7" spans="3:91" ht="12" customHeight="1" x14ac:dyDescent="0.25">
      <c r="C7" s="20" t="s">
        <v>60</v>
      </c>
      <c r="D7" s="458" t="s">
        <v>100</v>
      </c>
      <c r="E7" s="8">
        <v>4</v>
      </c>
      <c r="F7" s="9">
        <v>5</v>
      </c>
      <c r="G7" s="462">
        <f>_xlfn.XLOOKUP($D7,Summary!$D$5:$D$23,Summary!F$5:F$23)</f>
        <v>-0.75</v>
      </c>
      <c r="H7" s="208">
        <f>_xlfn.XLOOKUP($D7,Summary!$D$5:$D$23,Summary!E$5:E$23)</f>
        <v>0.75</v>
      </c>
      <c r="I7" s="372">
        <f>_xlfn.XLOOKUP($D7,Summary!$D$5:$D$23,Summary!J$5:J$23)</f>
        <v>0</v>
      </c>
      <c r="J7" s="373">
        <f>_xlfn.XLOOKUP($D7,Summary!$D$5:$D$23,Summary!N$5:N$23)</f>
        <v>-0.5</v>
      </c>
      <c r="K7" s="373">
        <f>_xlfn.XLOOKUP($D7,Summary!$D$5:$D$23,Summary!R$5:R$23)</f>
        <v>-0.1</v>
      </c>
      <c r="L7" s="373">
        <f>_xlfn.XLOOKUP($D7,Summary!$D$5:$D$23,Summary!V$5:V$23)</f>
        <v>0</v>
      </c>
      <c r="M7" s="373">
        <f>_xlfn.XLOOKUP($D7,Summary!$D$5:$D$23,Summary!Z$5:Z$23)</f>
        <v>0</v>
      </c>
      <c r="N7" s="373">
        <f>_xlfn.XLOOKUP($D7,Summary!$D$5:$D$23,Summary!AD$5:AD$23)</f>
        <v>0</v>
      </c>
      <c r="O7" s="373">
        <f>_xlfn.XLOOKUP($D7,Summary!$D$5:$D$23,Summary!AH$5:AH$23)</f>
        <v>0</v>
      </c>
      <c r="P7" s="373">
        <f>_xlfn.XLOOKUP($D7,Summary!$D$5:$D$23,Summary!AL$5:AL$23)</f>
        <v>0</v>
      </c>
      <c r="Q7" s="373">
        <f>_xlfn.XLOOKUP($D7,Summary!$D$5:$D$23,Summary!AP$5:AP$23)</f>
        <v>0</v>
      </c>
      <c r="R7" s="373">
        <f>_xlfn.XLOOKUP($D7,Summary!$D$5:$D$23,Summary!AT$5:AT$23)</f>
        <v>-1</v>
      </c>
      <c r="S7" s="472">
        <f>_xlfn.XLOOKUP($D7,Summary!$D$5:$D$23,Summary!$AW$5:$AW$23)</f>
        <v>0</v>
      </c>
      <c r="T7" s="372">
        <f>_xlfn.XLOOKUP($D7,Summary!$D$5:$D$23,Summary!I$5:I$23)</f>
        <v>0</v>
      </c>
      <c r="U7" s="373">
        <f>_xlfn.XLOOKUP($D7,Summary!$D$5:$D$23,Summary!M$5:M$23)</f>
        <v>0.5</v>
      </c>
      <c r="V7" s="373">
        <f>_xlfn.XLOOKUP($D7,Summary!$D$5:$D$23,Summary!Q$5:Q$23)</f>
        <v>0.125</v>
      </c>
      <c r="W7" s="373">
        <f>_xlfn.XLOOKUP($D7,Summary!$D$5:$D$23,Summary!U$5:U$23)</f>
        <v>0</v>
      </c>
      <c r="X7" s="373">
        <f>_xlfn.XLOOKUP($D7,Summary!$D$5:$D$23,Summary!Y$5:Y$23)</f>
        <v>0</v>
      </c>
      <c r="Y7" s="373">
        <f>_xlfn.XLOOKUP($D7,Summary!$D$5:$D$23,Summary!AC$5:AC$23)</f>
        <v>0</v>
      </c>
      <c r="Z7" s="373">
        <f>_xlfn.XLOOKUP($D7,Summary!$D$5:$D$23,Summary!AG$5:AG$23)</f>
        <v>0</v>
      </c>
      <c r="AA7" s="373">
        <f>_xlfn.XLOOKUP($D7,Summary!$D$5:$D$23,Summary!AK$5:AK$23)</f>
        <v>0</v>
      </c>
      <c r="AB7" s="373">
        <f>_xlfn.XLOOKUP($D7,Summary!$D$5:$D$23,Summary!AO$5:AO$23)</f>
        <v>0</v>
      </c>
      <c r="AC7" s="373">
        <f>_xlfn.XLOOKUP($D7,Summary!$D$5:$D$23,Summary!AS$5:AS$23)</f>
        <v>1</v>
      </c>
      <c r="AD7" s="378">
        <f>_xlfn.XLOOKUP($D7,Summary!$D$5:$D$23,Summary!$AX$5:$AX$23)</f>
        <v>0</v>
      </c>
      <c r="AS7"/>
      <c r="AT7"/>
      <c r="AU7"/>
      <c r="AV7"/>
      <c r="AW7"/>
      <c r="AX7"/>
      <c r="AY7"/>
      <c r="AZ7"/>
      <c r="BA7"/>
      <c r="BE7" s="5"/>
      <c r="BM7"/>
      <c r="BP7" s="5"/>
      <c r="BQ7" s="5"/>
      <c r="BR7" s="5"/>
      <c r="BZ7"/>
      <c r="CA7" s="5"/>
      <c r="CB7" s="5"/>
      <c r="CC7" s="5"/>
      <c r="CD7" s="5"/>
      <c r="CE7" s="5"/>
      <c r="CM7"/>
    </row>
    <row r="8" spans="3:91" ht="12" customHeight="1" x14ac:dyDescent="0.25">
      <c r="C8" s="24" t="s">
        <v>27</v>
      </c>
      <c r="D8" s="459" t="s">
        <v>58</v>
      </c>
      <c r="E8" s="7">
        <v>5</v>
      </c>
      <c r="F8" s="10">
        <v>7</v>
      </c>
      <c r="G8" s="463">
        <f>_xlfn.XLOOKUP($D8,Summary!$D$5:$D$23,Summary!F$5:F$23)</f>
        <v>-0.5</v>
      </c>
      <c r="H8" s="234">
        <f>_xlfn.XLOOKUP($D8,Summary!$D$5:$D$23,Summary!E$5:E$23)</f>
        <v>0.5</v>
      </c>
      <c r="I8" s="144">
        <f>_xlfn.XLOOKUP($D8,Summary!$D$5:$D$23,Summary!J$5:J$23)</f>
        <v>0</v>
      </c>
      <c r="J8" s="145">
        <f>_xlfn.XLOOKUP($D8,Summary!$D$5:$D$23,Summary!N$5:N$23)</f>
        <v>-4.5</v>
      </c>
      <c r="K8" s="145">
        <f>_xlfn.XLOOKUP($D8,Summary!$D$5:$D$23,Summary!R$5:R$23)</f>
        <v>0</v>
      </c>
      <c r="L8" s="145">
        <f>_xlfn.XLOOKUP($D8,Summary!$D$5:$D$23,Summary!V$5:V$23)</f>
        <v>0</v>
      </c>
      <c r="M8" s="145">
        <f>_xlfn.XLOOKUP($D8,Summary!$D$5:$D$23,Summary!Z$5:Z$23)</f>
        <v>0</v>
      </c>
      <c r="N8" s="145">
        <f>_xlfn.XLOOKUP($D8,Summary!$D$5:$D$23,Summary!AD$5:AD$23)</f>
        <v>0</v>
      </c>
      <c r="O8" s="145">
        <f>_xlfn.XLOOKUP($D8,Summary!$D$5:$D$23,Summary!AH$5:AH$23)</f>
        <v>0</v>
      </c>
      <c r="P8" s="145">
        <f>_xlfn.XLOOKUP($D8,Summary!$D$5:$D$23,Summary!AL$5:AL$23)</f>
        <v>0</v>
      </c>
      <c r="Q8" s="145">
        <f>_xlfn.XLOOKUP($D8,Summary!$D$5:$D$23,Summary!AP$5:AP$23)</f>
        <v>0</v>
      </c>
      <c r="R8" s="145">
        <f>_xlfn.XLOOKUP($D8,Summary!$D$5:$D$23,Summary!AT$5:AT$23)</f>
        <v>-2</v>
      </c>
      <c r="S8" s="473">
        <f>_xlfn.XLOOKUP($D8,Summary!$D$5:$D$23,Summary!$AW$5:$AW$23)</f>
        <v>0</v>
      </c>
      <c r="T8" s="144">
        <f>_xlfn.XLOOKUP($D8,Summary!$D$5:$D$23,Summary!I$5:I$23)</f>
        <v>0</v>
      </c>
      <c r="U8" s="145">
        <f>_xlfn.XLOOKUP($D8,Summary!$D$5:$D$23,Summary!M$5:M$23)</f>
        <v>4.5</v>
      </c>
      <c r="V8" s="145">
        <f>_xlfn.XLOOKUP($D8,Summary!$D$5:$D$23,Summary!Q$5:Q$23)</f>
        <v>0</v>
      </c>
      <c r="W8" s="145">
        <f>_xlfn.XLOOKUP($D8,Summary!$D$5:$D$23,Summary!U$5:U$23)</f>
        <v>0</v>
      </c>
      <c r="X8" s="145">
        <f>_xlfn.XLOOKUP($D8,Summary!$D$5:$D$23,Summary!Y$5:Y$23)</f>
        <v>0</v>
      </c>
      <c r="Y8" s="145">
        <f>_xlfn.XLOOKUP($D8,Summary!$D$5:$D$23,Summary!AC$5:AC$23)</f>
        <v>0</v>
      </c>
      <c r="Z8" s="145">
        <f>_xlfn.XLOOKUP($D8,Summary!$D$5:$D$23,Summary!AG$5:AG$23)</f>
        <v>0</v>
      </c>
      <c r="AA8" s="145">
        <f>_xlfn.XLOOKUP($D8,Summary!$D$5:$D$23,Summary!AK$5:AK$23)</f>
        <v>0</v>
      </c>
      <c r="AB8" s="145">
        <f>_xlfn.XLOOKUP($D8,Summary!$D$5:$D$23,Summary!AO$5:AO$23)</f>
        <v>0</v>
      </c>
      <c r="AC8" s="145">
        <f>_xlfn.XLOOKUP($D8,Summary!$D$5:$D$23,Summary!AS$5:AS$23)</f>
        <v>2</v>
      </c>
      <c r="AD8" s="146">
        <f>_xlfn.XLOOKUP($D8,Summary!$D$5:$D$23,Summary!$AX$5:$AX$23)</f>
        <v>0</v>
      </c>
      <c r="AS8"/>
      <c r="AT8"/>
      <c r="AU8"/>
      <c r="AV8"/>
      <c r="AW8"/>
      <c r="AX8"/>
      <c r="AY8"/>
      <c r="AZ8"/>
      <c r="BA8"/>
      <c r="BE8" s="5"/>
      <c r="BM8"/>
      <c r="BP8" s="5"/>
      <c r="BQ8" s="5"/>
      <c r="BR8" s="5"/>
      <c r="BZ8"/>
      <c r="CA8" s="5"/>
      <c r="CB8" s="5"/>
      <c r="CC8" s="5"/>
      <c r="CD8" s="5"/>
      <c r="CE8" s="5"/>
      <c r="CM8"/>
    </row>
    <row r="9" spans="3:91" ht="12" customHeight="1" x14ac:dyDescent="0.25">
      <c r="C9" s="20" t="s">
        <v>66</v>
      </c>
      <c r="D9" s="458" t="s">
        <v>59</v>
      </c>
      <c r="E9" s="8">
        <v>5</v>
      </c>
      <c r="F9" s="9">
        <v>6</v>
      </c>
      <c r="G9" s="462">
        <f>_xlfn.XLOOKUP($D9,Summary!$D$5:$D$23,Summary!F$5:F$23)</f>
        <v>-0.1</v>
      </c>
      <c r="H9" s="208">
        <f>_xlfn.XLOOKUP($D9,Summary!$D$5:$D$23,Summary!E$5:E$23)</f>
        <v>0.1</v>
      </c>
      <c r="I9" s="372">
        <f>_xlfn.XLOOKUP($D9,Summary!$D$5:$D$23,Summary!J$5:J$23)</f>
        <v>0</v>
      </c>
      <c r="J9" s="373">
        <f>_xlfn.XLOOKUP($D9,Summary!$D$5:$D$23,Summary!N$5:N$23)</f>
        <v>0</v>
      </c>
      <c r="K9" s="373">
        <f>_xlfn.XLOOKUP($D9,Summary!$D$5:$D$23,Summary!R$5:R$23)</f>
        <v>0</v>
      </c>
      <c r="L9" s="373">
        <f>_xlfn.XLOOKUP($D9,Summary!$D$5:$D$23,Summary!V$5:V$23)</f>
        <v>0</v>
      </c>
      <c r="M9" s="373">
        <f>_xlfn.XLOOKUP($D9,Summary!$D$5:$D$23,Summary!Z$5:Z$23)</f>
        <v>0</v>
      </c>
      <c r="N9" s="373">
        <f>_xlfn.XLOOKUP($D9,Summary!$D$5:$D$23,Summary!AD$5:AD$23)</f>
        <v>0</v>
      </c>
      <c r="O9" s="373">
        <f>_xlfn.XLOOKUP($D9,Summary!$D$5:$D$23,Summary!AH$5:AH$23)</f>
        <v>0</v>
      </c>
      <c r="P9" s="373">
        <f>_xlfn.XLOOKUP($D9,Summary!$D$5:$D$23,Summary!AL$5:AL$23)</f>
        <v>0</v>
      </c>
      <c r="Q9" s="373">
        <f>_xlfn.XLOOKUP($D9,Summary!$D$5:$D$23,Summary!AP$5:AP$23)</f>
        <v>0</v>
      </c>
      <c r="R9" s="373">
        <f>_xlfn.XLOOKUP($D9,Summary!$D$5:$D$23,Summary!AT$5:AT$23)</f>
        <v>-0.25</v>
      </c>
      <c r="S9" s="472">
        <f>_xlfn.XLOOKUP($D9,Summary!$D$5:$D$23,Summary!$AW$5:$AW$23)</f>
        <v>0</v>
      </c>
      <c r="T9" s="372">
        <f>_xlfn.XLOOKUP($D9,Summary!$D$5:$D$23,Summary!I$5:I$23)</f>
        <v>0</v>
      </c>
      <c r="U9" s="373">
        <f>_xlfn.XLOOKUP($D9,Summary!$D$5:$D$23,Summary!M$5:M$23)</f>
        <v>0</v>
      </c>
      <c r="V9" s="373">
        <f>_xlfn.XLOOKUP($D9,Summary!$D$5:$D$23,Summary!Q$5:Q$23)</f>
        <v>0</v>
      </c>
      <c r="W9" s="373">
        <f>_xlfn.XLOOKUP($D9,Summary!$D$5:$D$23,Summary!U$5:U$23)</f>
        <v>0</v>
      </c>
      <c r="X9" s="373">
        <f>_xlfn.XLOOKUP($D9,Summary!$D$5:$D$23,Summary!Y$5:Y$23)</f>
        <v>0</v>
      </c>
      <c r="Y9" s="373">
        <f>_xlfn.XLOOKUP($D9,Summary!$D$5:$D$23,Summary!AC$5:AC$23)</f>
        <v>0</v>
      </c>
      <c r="Z9" s="373">
        <f>_xlfn.XLOOKUP($D9,Summary!$D$5:$D$23,Summary!AG$5:AG$23)</f>
        <v>0</v>
      </c>
      <c r="AA9" s="373">
        <f>_xlfn.XLOOKUP($D9,Summary!$D$5:$D$23,Summary!AK$5:AK$23)</f>
        <v>0</v>
      </c>
      <c r="AB9" s="373">
        <f>_xlfn.XLOOKUP($D9,Summary!$D$5:$D$23,Summary!AO$5:AO$23)</f>
        <v>0</v>
      </c>
      <c r="AC9" s="373">
        <f>_xlfn.XLOOKUP($D9,Summary!$D$5:$D$23,Summary!AS$5:AS$23)</f>
        <v>0.25</v>
      </c>
      <c r="AD9" s="378">
        <f>_xlfn.XLOOKUP($D9,Summary!$D$5:$D$23,Summary!$AX$5:$AX$23)</f>
        <v>0</v>
      </c>
      <c r="AS9"/>
      <c r="AT9"/>
      <c r="AU9"/>
      <c r="AV9"/>
      <c r="AW9"/>
      <c r="AX9"/>
      <c r="AY9"/>
      <c r="AZ9"/>
      <c r="BA9"/>
      <c r="BE9" s="5"/>
      <c r="BM9"/>
      <c r="BP9" s="5"/>
      <c r="BQ9" s="5"/>
      <c r="BR9" s="5"/>
      <c r="BZ9"/>
      <c r="CA9" s="5"/>
      <c r="CB9" s="5"/>
      <c r="CC9" s="5"/>
      <c r="CD9" s="5"/>
      <c r="CE9" s="5"/>
      <c r="CM9"/>
    </row>
    <row r="10" spans="3:91" ht="12" customHeight="1" x14ac:dyDescent="0.25">
      <c r="C10" s="24" t="s">
        <v>67</v>
      </c>
      <c r="D10" s="459" t="s">
        <v>61</v>
      </c>
      <c r="E10" s="7">
        <v>8</v>
      </c>
      <c r="F10" s="10">
        <v>9</v>
      </c>
      <c r="G10" s="463">
        <f>_xlfn.XLOOKUP($D10,Summary!$D$5:$D$23,Summary!F$5:F$23)</f>
        <v>-0.5</v>
      </c>
      <c r="H10" s="234">
        <f>_xlfn.XLOOKUP($D10,Summary!$D$5:$D$23,Summary!E$5:E$23)</f>
        <v>0.5</v>
      </c>
      <c r="I10" s="144">
        <f>_xlfn.XLOOKUP($D10,Summary!$D$5:$D$23,Summary!J$5:J$23)</f>
        <v>0</v>
      </c>
      <c r="J10" s="145">
        <f>_xlfn.XLOOKUP($D10,Summary!$D$5:$D$23,Summary!N$5:N$23)</f>
        <v>0</v>
      </c>
      <c r="K10" s="145">
        <f>_xlfn.XLOOKUP($D10,Summary!$D$5:$D$23,Summary!R$5:R$23)</f>
        <v>0</v>
      </c>
      <c r="L10" s="145">
        <f>_xlfn.XLOOKUP($D10,Summary!$D$5:$D$23,Summary!V$5:V$23)</f>
        <v>0</v>
      </c>
      <c r="M10" s="145">
        <f>_xlfn.XLOOKUP($D10,Summary!$D$5:$D$23,Summary!Z$5:Z$23)</f>
        <v>0</v>
      </c>
      <c r="N10" s="145">
        <f>_xlfn.XLOOKUP($D10,Summary!$D$5:$D$23,Summary!AD$5:AD$23)</f>
        <v>-0.5</v>
      </c>
      <c r="O10" s="145">
        <f>_xlfn.XLOOKUP($D10,Summary!$D$5:$D$23,Summary!AH$5:AH$23)</f>
        <v>0</v>
      </c>
      <c r="P10" s="145">
        <f>_xlfn.XLOOKUP($D10,Summary!$D$5:$D$23,Summary!AL$5:AL$23)</f>
        <v>0</v>
      </c>
      <c r="Q10" s="145">
        <f>_xlfn.XLOOKUP($D10,Summary!$D$5:$D$23,Summary!AP$5:AP$23)</f>
        <v>0</v>
      </c>
      <c r="R10" s="145">
        <f>_xlfn.XLOOKUP($D10,Summary!$D$5:$D$23,Summary!AT$5:AT$23)</f>
        <v>-0.125</v>
      </c>
      <c r="S10" s="473">
        <f>_xlfn.XLOOKUP($D10,Summary!$D$5:$D$23,Summary!$AW$5:$AW$23)</f>
        <v>0</v>
      </c>
      <c r="T10" s="144">
        <f>_xlfn.XLOOKUP($D10,Summary!$D$5:$D$23,Summary!I$5:I$23)</f>
        <v>0</v>
      </c>
      <c r="U10" s="145">
        <f>_xlfn.XLOOKUP($D10,Summary!$D$5:$D$23,Summary!M$5:M$23)</f>
        <v>0</v>
      </c>
      <c r="V10" s="145">
        <f>_xlfn.XLOOKUP($D10,Summary!$D$5:$D$23,Summary!Q$5:Q$23)</f>
        <v>0</v>
      </c>
      <c r="W10" s="145">
        <f>_xlfn.XLOOKUP($D10,Summary!$D$5:$D$23,Summary!U$5:U$23)</f>
        <v>0</v>
      </c>
      <c r="X10" s="145">
        <f>_xlfn.XLOOKUP($D10,Summary!$D$5:$D$23,Summary!Y$5:Y$23)</f>
        <v>0</v>
      </c>
      <c r="Y10" s="145">
        <f>_xlfn.XLOOKUP($D10,Summary!$D$5:$D$23,Summary!AC$5:AC$23)</f>
        <v>0.5</v>
      </c>
      <c r="Z10" s="145">
        <f>_xlfn.XLOOKUP($D10,Summary!$D$5:$D$23,Summary!AG$5:AG$23)</f>
        <v>0</v>
      </c>
      <c r="AA10" s="145">
        <f>_xlfn.XLOOKUP($D10,Summary!$D$5:$D$23,Summary!AK$5:AK$23)</f>
        <v>0</v>
      </c>
      <c r="AB10" s="145">
        <f>_xlfn.XLOOKUP($D10,Summary!$D$5:$D$23,Summary!AO$5:AO$23)</f>
        <v>0</v>
      </c>
      <c r="AC10" s="145">
        <f>_xlfn.XLOOKUP($D10,Summary!$D$5:$D$23,Summary!AS$5:AS$23)</f>
        <v>0.125</v>
      </c>
      <c r="AD10" s="146">
        <f>_xlfn.XLOOKUP($D10,Summary!$D$5:$D$23,Summary!$AX$5:$AX$23)</f>
        <v>0</v>
      </c>
      <c r="AS10"/>
      <c r="AT10"/>
      <c r="AU10"/>
      <c r="AV10"/>
      <c r="AW10"/>
      <c r="AX10"/>
      <c r="AY10"/>
      <c r="AZ10"/>
      <c r="BA10"/>
      <c r="BE10" s="5"/>
      <c r="BM10"/>
      <c r="BP10" s="5"/>
      <c r="BQ10" s="5"/>
      <c r="BR10" s="5"/>
      <c r="BZ10"/>
      <c r="CA10" s="5"/>
      <c r="CB10" s="5"/>
      <c r="CC10" s="5"/>
      <c r="CD10" s="5"/>
      <c r="CE10" s="5"/>
      <c r="CM10"/>
    </row>
    <row r="11" spans="3:91" ht="12" customHeight="1" x14ac:dyDescent="0.25">
      <c r="C11" s="20" t="s">
        <v>68</v>
      </c>
      <c r="D11" s="458" t="s">
        <v>64</v>
      </c>
      <c r="E11" s="8">
        <v>10</v>
      </c>
      <c r="F11" s="9">
        <v>11</v>
      </c>
      <c r="G11" s="462">
        <f>_xlfn.XLOOKUP($D11,Summary!$D$5:$D$23,Summary!F$5:F$23)</f>
        <v>-0.5</v>
      </c>
      <c r="H11" s="208">
        <f>_xlfn.XLOOKUP($D11,Summary!$D$5:$D$23,Summary!E$5:E$23)</f>
        <v>0.5</v>
      </c>
      <c r="I11" s="372">
        <f>_xlfn.XLOOKUP($D11,Summary!$D$5:$D$23,Summary!J$5:J$23)</f>
        <v>0</v>
      </c>
      <c r="J11" s="373">
        <f>_xlfn.XLOOKUP($D11,Summary!$D$5:$D$23,Summary!N$5:N$23)</f>
        <v>0</v>
      </c>
      <c r="K11" s="373">
        <f>_xlfn.XLOOKUP($D11,Summary!$D$5:$D$23,Summary!R$5:R$23)</f>
        <v>0</v>
      </c>
      <c r="L11" s="373">
        <f>_xlfn.XLOOKUP($D11,Summary!$D$5:$D$23,Summary!V$5:V$23)</f>
        <v>0</v>
      </c>
      <c r="M11" s="373">
        <f>_xlfn.XLOOKUP($D11,Summary!$D$5:$D$23,Summary!Z$5:Z$23)</f>
        <v>0</v>
      </c>
      <c r="N11" s="373">
        <f>_xlfn.XLOOKUP($D11,Summary!$D$5:$D$23,Summary!AD$5:AD$23)</f>
        <v>-0.5</v>
      </c>
      <c r="O11" s="373">
        <f>_xlfn.XLOOKUP($D11,Summary!$D$5:$D$23,Summary!AH$5:AH$23)</f>
        <v>0</v>
      </c>
      <c r="P11" s="373">
        <f>_xlfn.XLOOKUP($D11,Summary!$D$5:$D$23,Summary!AL$5:AL$23)</f>
        <v>0</v>
      </c>
      <c r="Q11" s="373">
        <f>_xlfn.XLOOKUP($D11,Summary!$D$5:$D$23,Summary!AP$5:AP$23)</f>
        <v>0</v>
      </c>
      <c r="R11" s="373">
        <f>_xlfn.XLOOKUP($D11,Summary!$D$5:$D$23,Summary!AT$5:AT$23)</f>
        <v>-0.125</v>
      </c>
      <c r="S11" s="472">
        <f>_xlfn.XLOOKUP($D11,Summary!$D$5:$D$23,Summary!$AW$5:$AW$23)</f>
        <v>0</v>
      </c>
      <c r="T11" s="372">
        <f>_xlfn.XLOOKUP($D11,Summary!$D$5:$D$23,Summary!I$5:I$23)</f>
        <v>0</v>
      </c>
      <c r="U11" s="373">
        <f>_xlfn.XLOOKUP($D11,Summary!$D$5:$D$23,Summary!M$5:M$23)</f>
        <v>0</v>
      </c>
      <c r="V11" s="373">
        <f>_xlfn.XLOOKUP($D11,Summary!$D$5:$D$23,Summary!Q$5:Q$23)</f>
        <v>0</v>
      </c>
      <c r="W11" s="373">
        <f>_xlfn.XLOOKUP($D11,Summary!$D$5:$D$23,Summary!U$5:U$23)</f>
        <v>0</v>
      </c>
      <c r="X11" s="373">
        <f>_xlfn.XLOOKUP($D11,Summary!$D$5:$D$23,Summary!Y$5:Y$23)</f>
        <v>0</v>
      </c>
      <c r="Y11" s="373">
        <f>_xlfn.XLOOKUP($D11,Summary!$D$5:$D$23,Summary!AC$5:AC$23)</f>
        <v>0.5</v>
      </c>
      <c r="Z11" s="373">
        <f>_xlfn.XLOOKUP($D11,Summary!$D$5:$D$23,Summary!AG$5:AG$23)</f>
        <v>0</v>
      </c>
      <c r="AA11" s="373">
        <f>_xlfn.XLOOKUP($D11,Summary!$D$5:$D$23,Summary!AK$5:AK$23)</f>
        <v>0</v>
      </c>
      <c r="AB11" s="373">
        <f>_xlfn.XLOOKUP($D11,Summary!$D$5:$D$23,Summary!AO$5:AO$23)</f>
        <v>0</v>
      </c>
      <c r="AC11" s="373">
        <f>_xlfn.XLOOKUP($D11,Summary!$D$5:$D$23,Summary!AS$5:AS$23)</f>
        <v>0.125</v>
      </c>
      <c r="AD11" s="378">
        <f>_xlfn.XLOOKUP($D11,Summary!$D$5:$D$23,Summary!$AX$5:$AX$23)</f>
        <v>0</v>
      </c>
      <c r="AS11"/>
      <c r="AT11"/>
      <c r="AU11"/>
      <c r="AV11"/>
      <c r="AW11"/>
      <c r="AX11"/>
      <c r="AY11"/>
      <c r="AZ11"/>
      <c r="BA11"/>
      <c r="BE11" s="5"/>
      <c r="BM11"/>
      <c r="BP11" s="5"/>
      <c r="BQ11" s="5"/>
      <c r="BR11" s="5"/>
      <c r="BZ11"/>
      <c r="CA11" s="5"/>
      <c r="CB11" s="5"/>
      <c r="CC11" s="5"/>
      <c r="CD11" s="5"/>
      <c r="CE11" s="5"/>
      <c r="CM11"/>
    </row>
    <row r="12" spans="3:91" ht="12" customHeight="1" x14ac:dyDescent="0.25">
      <c r="C12" s="24" t="s">
        <v>29</v>
      </c>
      <c r="D12" s="459" t="s">
        <v>63</v>
      </c>
      <c r="E12" s="7">
        <v>15</v>
      </c>
      <c r="F12" s="10">
        <v>17</v>
      </c>
      <c r="G12" s="463">
        <f>_xlfn.XLOOKUP($D12,Summary!$D$5:$D$23,Summary!F$5:F$23)</f>
        <v>-0.5</v>
      </c>
      <c r="H12" s="234">
        <f>_xlfn.XLOOKUP($D12,Summary!$D$5:$D$23,Summary!E$5:E$23)</f>
        <v>0.5</v>
      </c>
      <c r="I12" s="144">
        <f>_xlfn.XLOOKUP($D12,Summary!$D$5:$D$23,Summary!J$5:J$23)</f>
        <v>0</v>
      </c>
      <c r="J12" s="145">
        <f>_xlfn.XLOOKUP($D12,Summary!$D$5:$D$23,Summary!N$5:N$23)</f>
        <v>0</v>
      </c>
      <c r="K12" s="145">
        <f>_xlfn.XLOOKUP($D12,Summary!$D$5:$D$23,Summary!R$5:R$23)</f>
        <v>0</v>
      </c>
      <c r="L12" s="145">
        <f>_xlfn.XLOOKUP($D12,Summary!$D$5:$D$23,Summary!V$5:V$23)</f>
        <v>0</v>
      </c>
      <c r="M12" s="145">
        <f>_xlfn.XLOOKUP($D12,Summary!$D$5:$D$23,Summary!Z$5:Z$23)</f>
        <v>0</v>
      </c>
      <c r="N12" s="145">
        <f>_xlfn.XLOOKUP($D12,Summary!$D$5:$D$23,Summary!AD$5:AD$23)</f>
        <v>0</v>
      </c>
      <c r="O12" s="145">
        <f>_xlfn.XLOOKUP($D12,Summary!$D$5:$D$23,Summary!AH$5:AH$23)</f>
        <v>0</v>
      </c>
      <c r="P12" s="145">
        <f>_xlfn.XLOOKUP($D12,Summary!$D$5:$D$23,Summary!AL$5:AL$23)</f>
        <v>0</v>
      </c>
      <c r="Q12" s="145">
        <f>_xlfn.XLOOKUP($D12,Summary!$D$5:$D$23,Summary!AP$5:AP$23)</f>
        <v>0</v>
      </c>
      <c r="R12" s="145">
        <f>_xlfn.XLOOKUP($D12,Summary!$D$5:$D$23,Summary!AT$5:AT$23)</f>
        <v>-0.75</v>
      </c>
      <c r="S12" s="473">
        <f>_xlfn.XLOOKUP($D12,Summary!$D$5:$D$23,Summary!$AW$5:$AW$23)</f>
        <v>0</v>
      </c>
      <c r="T12" s="144">
        <f>_xlfn.XLOOKUP($D12,Summary!$D$5:$D$23,Summary!I$5:I$23)</f>
        <v>0</v>
      </c>
      <c r="U12" s="145">
        <f>_xlfn.XLOOKUP($D12,Summary!$D$5:$D$23,Summary!M$5:M$23)</f>
        <v>0</v>
      </c>
      <c r="V12" s="145">
        <f>_xlfn.XLOOKUP($D12,Summary!$D$5:$D$23,Summary!Q$5:Q$23)</f>
        <v>0</v>
      </c>
      <c r="W12" s="145">
        <f>_xlfn.XLOOKUP($D12,Summary!$D$5:$D$23,Summary!U$5:U$23)</f>
        <v>0</v>
      </c>
      <c r="X12" s="145">
        <f>_xlfn.XLOOKUP($D12,Summary!$D$5:$D$23,Summary!Y$5:Y$23)</f>
        <v>0</v>
      </c>
      <c r="Y12" s="145">
        <f>_xlfn.XLOOKUP($D12,Summary!$D$5:$D$23,Summary!AC$5:AC$23)</f>
        <v>0.75</v>
      </c>
      <c r="Z12" s="145">
        <f>_xlfn.XLOOKUP($D12,Summary!$D$5:$D$23,Summary!AG$5:AG$23)</f>
        <v>0</v>
      </c>
      <c r="AA12" s="145">
        <f>_xlfn.XLOOKUP($D12,Summary!$D$5:$D$23,Summary!AK$5:AK$23)</f>
        <v>0</v>
      </c>
      <c r="AB12" s="145">
        <f>_xlfn.XLOOKUP($D12,Summary!$D$5:$D$23,Summary!AO$5:AO$23)</f>
        <v>0</v>
      </c>
      <c r="AC12" s="145">
        <f>_xlfn.XLOOKUP($D12,Summary!$D$5:$D$23,Summary!AS$5:AS$23)</f>
        <v>0.75</v>
      </c>
      <c r="AD12" s="146">
        <f>_xlfn.XLOOKUP($D12,Summary!$D$5:$D$23,Summary!$AX$5:$AX$23)</f>
        <v>0</v>
      </c>
      <c r="AS12"/>
      <c r="AT12"/>
      <c r="AU12"/>
      <c r="AV12"/>
      <c r="AW12"/>
      <c r="AX12"/>
      <c r="AY12"/>
      <c r="AZ12"/>
      <c r="BA12"/>
      <c r="BE12" s="5"/>
      <c r="BM12"/>
      <c r="BP12" s="5"/>
      <c r="BQ12" s="5"/>
      <c r="BR12" s="5"/>
      <c r="BZ12"/>
      <c r="CA12" s="5"/>
      <c r="CB12" s="5"/>
      <c r="CC12" s="5"/>
      <c r="CD12" s="5"/>
      <c r="CE12" s="5"/>
      <c r="CM12"/>
    </row>
    <row r="13" spans="3:91" ht="12" customHeight="1" x14ac:dyDescent="0.25">
      <c r="C13" s="20" t="s">
        <v>69</v>
      </c>
      <c r="D13" s="458" t="s">
        <v>62</v>
      </c>
      <c r="E13" s="8">
        <v>15</v>
      </c>
      <c r="F13" s="9">
        <v>16</v>
      </c>
      <c r="G13" s="462">
        <f>_xlfn.XLOOKUP($D13,Summary!$D$5:$D$23,Summary!F$5:F$23)</f>
        <v>-0.5</v>
      </c>
      <c r="H13" s="208">
        <f>_xlfn.XLOOKUP($D13,Summary!$D$5:$D$23,Summary!E$5:E$23)</f>
        <v>0.5</v>
      </c>
      <c r="I13" s="372">
        <f>_xlfn.XLOOKUP($D13,Summary!$D$5:$D$23,Summary!J$5:J$23)</f>
        <v>0</v>
      </c>
      <c r="J13" s="373">
        <f>_xlfn.XLOOKUP($D13,Summary!$D$5:$D$23,Summary!N$5:N$23)</f>
        <v>0</v>
      </c>
      <c r="K13" s="373">
        <f>_xlfn.XLOOKUP($D13,Summary!$D$5:$D$23,Summary!R$5:R$23)</f>
        <v>0</v>
      </c>
      <c r="L13" s="373">
        <f>_xlfn.XLOOKUP($D13,Summary!$D$5:$D$23,Summary!V$5:V$23)</f>
        <v>0</v>
      </c>
      <c r="M13" s="373">
        <f>_xlfn.XLOOKUP($D13,Summary!$D$5:$D$23,Summary!Z$5:Z$23)</f>
        <v>0</v>
      </c>
      <c r="N13" s="373">
        <f>_xlfn.XLOOKUP($D13,Summary!$D$5:$D$23,Summary!AD$5:AD$23)</f>
        <v>0</v>
      </c>
      <c r="O13" s="373">
        <f>_xlfn.XLOOKUP($D13,Summary!$D$5:$D$23,Summary!AH$5:AH$23)</f>
        <v>0</v>
      </c>
      <c r="P13" s="373">
        <f>_xlfn.XLOOKUP($D13,Summary!$D$5:$D$23,Summary!AL$5:AL$23)</f>
        <v>0</v>
      </c>
      <c r="Q13" s="373">
        <f>_xlfn.XLOOKUP($D13,Summary!$D$5:$D$23,Summary!AP$5:AP$23)</f>
        <v>0</v>
      </c>
      <c r="R13" s="373">
        <f>_xlfn.XLOOKUP($D13,Summary!$D$5:$D$23,Summary!AT$5:AT$23)</f>
        <v>-0.75</v>
      </c>
      <c r="S13" s="472">
        <f>_xlfn.XLOOKUP($D13,Summary!$D$5:$D$23,Summary!$AW$5:$AW$23)</f>
        <v>0</v>
      </c>
      <c r="T13" s="372">
        <f>_xlfn.XLOOKUP($D13,Summary!$D$5:$D$23,Summary!I$5:I$23)</f>
        <v>0</v>
      </c>
      <c r="U13" s="373">
        <f>_xlfn.XLOOKUP($D13,Summary!$D$5:$D$23,Summary!M$5:M$23)</f>
        <v>0</v>
      </c>
      <c r="V13" s="373">
        <f>_xlfn.XLOOKUP($D13,Summary!$D$5:$D$23,Summary!Q$5:Q$23)</f>
        <v>0</v>
      </c>
      <c r="W13" s="373">
        <f>_xlfn.XLOOKUP($D13,Summary!$D$5:$D$23,Summary!U$5:U$23)</f>
        <v>0</v>
      </c>
      <c r="X13" s="373">
        <f>_xlfn.XLOOKUP($D13,Summary!$D$5:$D$23,Summary!Y$5:Y$23)</f>
        <v>0</v>
      </c>
      <c r="Y13" s="373">
        <f>_xlfn.XLOOKUP($D13,Summary!$D$5:$D$23,Summary!AC$5:AC$23)</f>
        <v>0.75</v>
      </c>
      <c r="Z13" s="373">
        <f>_xlfn.XLOOKUP($D13,Summary!$D$5:$D$23,Summary!AG$5:AG$23)</f>
        <v>0</v>
      </c>
      <c r="AA13" s="373">
        <f>_xlfn.XLOOKUP($D13,Summary!$D$5:$D$23,Summary!AK$5:AK$23)</f>
        <v>0</v>
      </c>
      <c r="AB13" s="373">
        <f>_xlfn.XLOOKUP($D13,Summary!$D$5:$D$23,Summary!AO$5:AO$23)</f>
        <v>0</v>
      </c>
      <c r="AC13" s="373">
        <f>_xlfn.XLOOKUP($D13,Summary!$D$5:$D$23,Summary!AS$5:AS$23)</f>
        <v>0.75</v>
      </c>
      <c r="AD13" s="378">
        <f>_xlfn.XLOOKUP($D13,Summary!$D$5:$D$23,Summary!$AX$5:$AX$23)</f>
        <v>0</v>
      </c>
      <c r="AS13"/>
      <c r="AT13"/>
      <c r="AU13"/>
      <c r="AV13"/>
      <c r="AW13"/>
      <c r="AX13"/>
      <c r="AY13"/>
      <c r="AZ13"/>
      <c r="BA13"/>
      <c r="BE13" s="5"/>
      <c r="BM13"/>
      <c r="BP13" s="5"/>
      <c r="BQ13" s="5"/>
      <c r="BR13" s="5"/>
      <c r="BZ13"/>
      <c r="CA13" s="5"/>
      <c r="CB13" s="5"/>
      <c r="CC13" s="5"/>
      <c r="CD13" s="5"/>
      <c r="CE13" s="5"/>
      <c r="CM13"/>
    </row>
    <row r="14" spans="3:91" ht="12" customHeight="1" x14ac:dyDescent="0.25">
      <c r="C14" s="24" t="s">
        <v>102</v>
      </c>
      <c r="D14" s="459" t="s">
        <v>65</v>
      </c>
      <c r="E14" s="7">
        <v>13</v>
      </c>
      <c r="F14" s="10">
        <v>14</v>
      </c>
      <c r="G14" s="463">
        <f>_xlfn.XLOOKUP($D14,Summary!$D$5:$D$23,Summary!F$5:F$23)</f>
        <v>-0.5</v>
      </c>
      <c r="H14" s="234">
        <f>_xlfn.XLOOKUP($D14,Summary!$D$5:$D$23,Summary!E$5:E$23)</f>
        <v>0.5</v>
      </c>
      <c r="I14" s="144">
        <f>_xlfn.XLOOKUP($D14,Summary!$D$5:$D$23,Summary!J$5:J$23)</f>
        <v>0</v>
      </c>
      <c r="J14" s="145">
        <f>_xlfn.XLOOKUP($D14,Summary!$D$5:$D$23,Summary!N$5:N$23)</f>
        <v>0</v>
      </c>
      <c r="K14" s="145">
        <f>_xlfn.XLOOKUP($D14,Summary!$D$5:$D$23,Summary!R$5:R$23)</f>
        <v>0</v>
      </c>
      <c r="L14" s="145">
        <f>_xlfn.XLOOKUP($D14,Summary!$D$5:$D$23,Summary!V$5:V$23)</f>
        <v>0</v>
      </c>
      <c r="M14" s="145">
        <f>_xlfn.XLOOKUP($D14,Summary!$D$5:$D$23,Summary!Z$5:Z$23)</f>
        <v>0</v>
      </c>
      <c r="N14" s="145">
        <f>_xlfn.XLOOKUP($D14,Summary!$D$5:$D$23,Summary!AD$5:AD$23)</f>
        <v>0</v>
      </c>
      <c r="O14" s="145">
        <f>_xlfn.XLOOKUP($D14,Summary!$D$5:$D$23,Summary!AH$5:AH$23)</f>
        <v>0</v>
      </c>
      <c r="P14" s="145">
        <f>_xlfn.XLOOKUP($D14,Summary!$D$5:$D$23,Summary!AL$5:AL$23)</f>
        <v>0</v>
      </c>
      <c r="Q14" s="145">
        <f>_xlfn.XLOOKUP($D14,Summary!$D$5:$D$23,Summary!AP$5:AP$23)</f>
        <v>0</v>
      </c>
      <c r="R14" s="145">
        <f>_xlfn.XLOOKUP($D14,Summary!$D$5:$D$23,Summary!AT$5:AT$23)</f>
        <v>-0.125</v>
      </c>
      <c r="S14" s="473">
        <f>_xlfn.XLOOKUP($D14,Summary!$D$5:$D$23,Summary!$AW$5:$AW$23)</f>
        <v>0</v>
      </c>
      <c r="T14" s="144">
        <f>_xlfn.XLOOKUP($D14,Summary!$D$5:$D$23,Summary!I$5:I$23)</f>
        <v>0</v>
      </c>
      <c r="U14" s="145">
        <f>_xlfn.XLOOKUP($D14,Summary!$D$5:$D$23,Summary!M$5:M$23)</f>
        <v>0</v>
      </c>
      <c r="V14" s="145">
        <f>_xlfn.XLOOKUP($D14,Summary!$D$5:$D$23,Summary!Q$5:Q$23)</f>
        <v>0</v>
      </c>
      <c r="W14" s="145">
        <f>_xlfn.XLOOKUP($D14,Summary!$D$5:$D$23,Summary!U$5:U$23)</f>
        <v>0</v>
      </c>
      <c r="X14" s="145">
        <f>_xlfn.XLOOKUP($D14,Summary!$D$5:$D$23,Summary!Y$5:Y$23)</f>
        <v>0</v>
      </c>
      <c r="Y14" s="145">
        <f>_xlfn.XLOOKUP($D14,Summary!$D$5:$D$23,Summary!AC$5:AC$23)</f>
        <v>0</v>
      </c>
      <c r="Z14" s="145">
        <f>_xlfn.XLOOKUP($D14,Summary!$D$5:$D$23,Summary!AG$5:AG$23)</f>
        <v>0</v>
      </c>
      <c r="AA14" s="145">
        <f>_xlfn.XLOOKUP($D14,Summary!$D$5:$D$23,Summary!AK$5:AK$23)</f>
        <v>0</v>
      </c>
      <c r="AB14" s="145">
        <f>_xlfn.XLOOKUP($D14,Summary!$D$5:$D$23,Summary!AO$5:AO$23)</f>
        <v>0</v>
      </c>
      <c r="AC14" s="145">
        <f>_xlfn.XLOOKUP($D14,Summary!$D$5:$D$23,Summary!AS$5:AS$23)</f>
        <v>0.125</v>
      </c>
      <c r="AD14" s="146">
        <f>_xlfn.XLOOKUP($D14,Summary!$D$5:$D$23,Summary!$AX$5:$AX$23)</f>
        <v>0</v>
      </c>
      <c r="AS14"/>
      <c r="AT14"/>
      <c r="AU14"/>
      <c r="AV14"/>
      <c r="AW14"/>
      <c r="AX14"/>
      <c r="AY14"/>
      <c r="AZ14"/>
      <c r="BA14"/>
      <c r="BE14" s="5"/>
      <c r="BM14"/>
      <c r="BP14" s="5"/>
      <c r="BQ14" s="5"/>
      <c r="BR14" s="5"/>
      <c r="BZ14"/>
      <c r="CA14" s="5"/>
      <c r="CB14" s="5"/>
      <c r="CC14" s="5"/>
      <c r="CD14" s="5"/>
      <c r="CE14" s="5"/>
      <c r="CM14"/>
    </row>
    <row r="15" spans="3:91" ht="12" customHeight="1" thickBot="1" x14ac:dyDescent="0.3">
      <c r="C15" s="455" t="s">
        <v>134</v>
      </c>
      <c r="D15" s="460" t="s">
        <v>135</v>
      </c>
      <c r="E15" s="466">
        <v>5</v>
      </c>
      <c r="F15" s="456">
        <v>12</v>
      </c>
      <c r="G15" s="464">
        <f>_xlfn.XLOOKUP($D15,Summary!$D$5:$D$23,Summary!F$5:F$23)</f>
        <v>0</v>
      </c>
      <c r="H15" s="653">
        <f>_xlfn.XLOOKUP($D15,Summary!$D$5:$D$23,Summary!E$5:E$23)</f>
        <v>0</v>
      </c>
      <c r="I15" s="374">
        <f>_xlfn.XLOOKUP($D15,Summary!$D$5:$D$23,Summary!J$5:J$23)</f>
        <v>0</v>
      </c>
      <c r="J15" s="375">
        <f>_xlfn.XLOOKUP($D15,Summary!$D$5:$D$23,Summary!N$5:N$23)</f>
        <v>0</v>
      </c>
      <c r="K15" s="375">
        <f>_xlfn.XLOOKUP($D15,Summary!$D$5:$D$23,Summary!R$5:R$23)</f>
        <v>0</v>
      </c>
      <c r="L15" s="375">
        <f>_xlfn.XLOOKUP($D15,Summary!$D$5:$D$23,Summary!V$5:V$23)</f>
        <v>0</v>
      </c>
      <c r="M15" s="375">
        <f>_xlfn.XLOOKUP($D15,Summary!$D$5:$D$23,Summary!Z$5:Z$23)</f>
        <v>0</v>
      </c>
      <c r="N15" s="375">
        <f>_xlfn.XLOOKUP($D15,Summary!$D$5:$D$23,Summary!AD$5:AD$23)</f>
        <v>0</v>
      </c>
      <c r="O15" s="375">
        <f>_xlfn.XLOOKUP($D15,Summary!$D$5:$D$23,Summary!AH$5:AH$23)</f>
        <v>0</v>
      </c>
      <c r="P15" s="375">
        <f>_xlfn.XLOOKUP($D15,Summary!$D$5:$D$23,Summary!AL$5:AL$23)</f>
        <v>0</v>
      </c>
      <c r="Q15" s="375">
        <f>_xlfn.XLOOKUP($D15,Summary!$D$5:$D$23,Summary!AP$5:AP$23)</f>
        <v>0</v>
      </c>
      <c r="R15" s="375">
        <f>_xlfn.XLOOKUP($D15,Summary!$D$5:$D$23,Summary!AT$5:AT$23)</f>
        <v>-6</v>
      </c>
      <c r="S15" s="474">
        <f>_xlfn.XLOOKUP($D15,Summary!$D$5:$D$23,Summary!$AW$5:$AW$23)</f>
        <v>0</v>
      </c>
      <c r="T15" s="374">
        <f>_xlfn.XLOOKUP($D15,Summary!$D$5:$D$23,Summary!I$5:I$23)</f>
        <v>0</v>
      </c>
      <c r="U15" s="375">
        <f>_xlfn.XLOOKUP($D15,Summary!$D$5:$D$23,Summary!M$5:M$23)</f>
        <v>0</v>
      </c>
      <c r="V15" s="375">
        <f>_xlfn.XLOOKUP($D15,Summary!$D$5:$D$23,Summary!Q$5:Q$23)</f>
        <v>0</v>
      </c>
      <c r="W15" s="375">
        <f>_xlfn.XLOOKUP($D15,Summary!$D$5:$D$23,Summary!U$5:U$23)</f>
        <v>0</v>
      </c>
      <c r="X15" s="375">
        <f>_xlfn.XLOOKUP($D15,Summary!$D$5:$D$23,Summary!Y$5:Y$23)</f>
        <v>0</v>
      </c>
      <c r="Y15" s="375">
        <f>_xlfn.XLOOKUP($D15,Summary!$D$5:$D$23,Summary!AC$5:AC$23)</f>
        <v>0</v>
      </c>
      <c r="Z15" s="375">
        <f>_xlfn.XLOOKUP($D15,Summary!$D$5:$D$23,Summary!AG$5:AG$23)</f>
        <v>0</v>
      </c>
      <c r="AA15" s="375">
        <f>_xlfn.XLOOKUP($D15,Summary!$D$5:$D$23,Summary!AK$5:AK$23)</f>
        <v>0</v>
      </c>
      <c r="AB15" s="375">
        <f>_xlfn.XLOOKUP($D15,Summary!$D$5:$D$23,Summary!AO$5:AO$23)</f>
        <v>0</v>
      </c>
      <c r="AC15" s="375">
        <f>_xlfn.XLOOKUP($D15,Summary!$D$5:$D$23,Summary!AS$5:AS$23)</f>
        <v>6</v>
      </c>
      <c r="AD15" s="470">
        <f>_xlfn.XLOOKUP($D15,Summary!$D$5:$D$23,Summary!$AX$5:$AX$23)</f>
        <v>0</v>
      </c>
      <c r="AS15"/>
      <c r="AT15"/>
      <c r="AU15"/>
      <c r="AV15"/>
      <c r="AW15"/>
      <c r="AX15"/>
      <c r="AY15"/>
      <c r="AZ15"/>
      <c r="BA15"/>
      <c r="BE15" s="5"/>
      <c r="BM15"/>
      <c r="BP15" s="5"/>
      <c r="BQ15" s="5"/>
      <c r="BR15" s="5"/>
      <c r="BZ15"/>
      <c r="CA15" s="5"/>
      <c r="CB15" s="5"/>
      <c r="CC15" s="5"/>
      <c r="CD15" s="5"/>
      <c r="CE15" s="5"/>
      <c r="CM15"/>
    </row>
    <row r="16" spans="3:91" ht="12" customHeight="1" x14ac:dyDescent="0.35">
      <c r="C16" s="22" t="s">
        <v>71</v>
      </c>
      <c r="D16" s="23" t="s">
        <v>70</v>
      </c>
      <c r="E16" s="162">
        <v>0</v>
      </c>
      <c r="F16" s="162">
        <v>5</v>
      </c>
      <c r="G16" s="162">
        <f>_xlfn.XLOOKUP($D16,Summary!$D$5:$D$23,Summary!F$5:F$23)</f>
        <v>-1</v>
      </c>
      <c r="H16" s="233">
        <f>_xlfn.XLOOKUP($D16,Summary!$D$5:$D$23,Summary!E$5:E$23)</f>
        <v>1</v>
      </c>
      <c r="I16" s="835" t="s">
        <v>154</v>
      </c>
      <c r="J16" s="836"/>
      <c r="K16" s="836"/>
      <c r="L16" s="836"/>
      <c r="M16" s="836"/>
      <c r="N16" s="836"/>
      <c r="O16" s="836"/>
      <c r="P16" s="836"/>
      <c r="Q16" s="836"/>
      <c r="R16" s="836"/>
      <c r="S16" s="837"/>
      <c r="T16" s="835" t="s">
        <v>155</v>
      </c>
      <c r="U16" s="836"/>
      <c r="V16" s="836"/>
      <c r="W16" s="836"/>
      <c r="X16" s="836"/>
      <c r="Y16" s="836"/>
      <c r="Z16" s="836"/>
      <c r="AA16" s="836"/>
      <c r="AB16" s="836"/>
      <c r="AC16" s="836"/>
      <c r="AD16" s="837"/>
      <c r="AS16"/>
      <c r="AT16"/>
      <c r="AU16"/>
      <c r="AV16"/>
      <c r="AW16"/>
      <c r="AX16"/>
      <c r="AY16"/>
      <c r="AZ16"/>
      <c r="BA16"/>
      <c r="BE16" s="5"/>
      <c r="BM16"/>
      <c r="BP16" s="5"/>
      <c r="BQ16" s="5"/>
      <c r="BR16" s="5"/>
      <c r="BZ16"/>
      <c r="CA16" s="5"/>
      <c r="CB16" s="5"/>
      <c r="CC16" s="5"/>
      <c r="CD16" s="5"/>
      <c r="CE16" s="5"/>
      <c r="CM16"/>
    </row>
    <row r="17" spans="1:116" ht="12" customHeight="1" x14ac:dyDescent="0.35">
      <c r="C17" s="20" t="s">
        <v>72</v>
      </c>
      <c r="D17" s="3" t="s">
        <v>74</v>
      </c>
      <c r="E17" s="17">
        <v>8</v>
      </c>
      <c r="F17" s="17">
        <v>0</v>
      </c>
      <c r="G17" s="17">
        <f>_xlfn.XLOOKUP($D17,Summary!$D$5:$D$23,Summary!F$5:F$23)</f>
        <v>-0.5</v>
      </c>
      <c r="H17" s="208">
        <f>_xlfn.XLOOKUP($D17,Summary!$D$5:$D$23,Summary!E$5:E$23)</f>
        <v>0.5</v>
      </c>
      <c r="I17" s="838"/>
      <c r="J17" s="839"/>
      <c r="K17" s="839"/>
      <c r="L17" s="839"/>
      <c r="M17" s="839"/>
      <c r="N17" s="839"/>
      <c r="O17" s="839"/>
      <c r="P17" s="839"/>
      <c r="Q17" s="839"/>
      <c r="R17" s="839"/>
      <c r="S17" s="840"/>
      <c r="T17" s="838"/>
      <c r="U17" s="839"/>
      <c r="V17" s="839"/>
      <c r="W17" s="839"/>
      <c r="X17" s="839"/>
      <c r="Y17" s="839"/>
      <c r="Z17" s="839"/>
      <c r="AA17" s="839"/>
      <c r="AB17" s="839"/>
      <c r="AC17" s="839"/>
      <c r="AD17" s="840"/>
      <c r="AS17"/>
      <c r="AT17"/>
      <c r="AU17"/>
      <c r="AV17"/>
      <c r="AW17"/>
      <c r="AX17"/>
      <c r="AY17"/>
      <c r="AZ17"/>
      <c r="BA17"/>
      <c r="BE17" s="5"/>
      <c r="BM17"/>
      <c r="BP17" s="5"/>
      <c r="BQ17" s="5"/>
      <c r="BR17" s="5"/>
      <c r="BZ17"/>
      <c r="CA17" s="5"/>
      <c r="CB17" s="5"/>
      <c r="CC17" s="5"/>
      <c r="CD17" s="5"/>
      <c r="CE17" s="5"/>
      <c r="CM17"/>
    </row>
    <row r="18" spans="1:116" ht="12" customHeight="1" x14ac:dyDescent="0.35">
      <c r="C18" s="24" t="s">
        <v>73</v>
      </c>
      <c r="D18" s="1" t="s">
        <v>75</v>
      </c>
      <c r="E18" s="16">
        <v>12</v>
      </c>
      <c r="F18" s="16">
        <v>0</v>
      </c>
      <c r="G18" s="16">
        <f>_xlfn.XLOOKUP($D18,Summary!$D$5:$D$23,Summary!F$5:F$23)</f>
        <v>-1</v>
      </c>
      <c r="H18" s="234">
        <f>_xlfn.XLOOKUP($D18,Summary!$D$5:$D$23,Summary!E$5:E$23)</f>
        <v>1</v>
      </c>
      <c r="I18" s="838"/>
      <c r="J18" s="839"/>
      <c r="K18" s="839"/>
      <c r="L18" s="839"/>
      <c r="M18" s="839"/>
      <c r="N18" s="839"/>
      <c r="O18" s="839"/>
      <c r="P18" s="839"/>
      <c r="Q18" s="839"/>
      <c r="R18" s="839"/>
      <c r="S18" s="840"/>
      <c r="T18" s="838"/>
      <c r="U18" s="839"/>
      <c r="V18" s="839"/>
      <c r="W18" s="839"/>
      <c r="X18" s="839"/>
      <c r="Y18" s="839"/>
      <c r="Z18" s="839"/>
      <c r="AA18" s="839"/>
      <c r="AB18" s="839"/>
      <c r="AC18" s="839"/>
      <c r="AD18" s="840"/>
      <c r="AS18"/>
      <c r="AT18"/>
      <c r="AU18"/>
      <c r="AV18"/>
      <c r="AW18"/>
      <c r="AX18"/>
      <c r="AY18"/>
      <c r="AZ18"/>
      <c r="BA18"/>
      <c r="BE18" s="5"/>
      <c r="BM18"/>
      <c r="BP18" s="5"/>
      <c r="BQ18" s="5"/>
      <c r="BR18" s="5"/>
      <c r="BZ18"/>
      <c r="CA18" s="5"/>
      <c r="CB18" s="5"/>
      <c r="CC18" s="5"/>
      <c r="CD18" s="5"/>
      <c r="CE18" s="5"/>
      <c r="CM18"/>
    </row>
    <row r="19" spans="1:116" ht="12" customHeight="1" x14ac:dyDescent="0.35">
      <c r="C19" s="20" t="s">
        <v>78</v>
      </c>
      <c r="D19" s="3" t="s">
        <v>79</v>
      </c>
      <c r="E19" s="17">
        <v>99</v>
      </c>
      <c r="F19" s="17">
        <v>0</v>
      </c>
      <c r="G19" s="17">
        <f>_xlfn.XLOOKUP($D19,Summary!$D$5:$D$23,Summary!F$5:F$23)</f>
        <v>-1</v>
      </c>
      <c r="H19" s="208">
        <f>_xlfn.XLOOKUP($D19,Summary!$D$5:$D$23,Summary!E$5:E$23)</f>
        <v>1</v>
      </c>
      <c r="I19" s="838"/>
      <c r="J19" s="839"/>
      <c r="K19" s="839"/>
      <c r="L19" s="839"/>
      <c r="M19" s="839"/>
      <c r="N19" s="839"/>
      <c r="O19" s="839"/>
      <c r="P19" s="839"/>
      <c r="Q19" s="839"/>
      <c r="R19" s="839"/>
      <c r="S19" s="840"/>
      <c r="T19" s="838"/>
      <c r="U19" s="839"/>
      <c r="V19" s="839"/>
      <c r="W19" s="839"/>
      <c r="X19" s="839"/>
      <c r="Y19" s="839"/>
      <c r="Z19" s="839"/>
      <c r="AA19" s="839"/>
      <c r="AB19" s="839"/>
      <c r="AC19" s="839"/>
      <c r="AD19" s="840"/>
      <c r="AS19"/>
      <c r="AT19"/>
      <c r="AU19"/>
      <c r="AV19"/>
      <c r="AW19"/>
      <c r="AX19"/>
      <c r="AY19"/>
      <c r="AZ19"/>
      <c r="BA19"/>
      <c r="BE19" s="5"/>
      <c r="BM19"/>
      <c r="BP19" s="5"/>
      <c r="BQ19" s="5"/>
      <c r="BR19" s="5"/>
      <c r="BZ19"/>
      <c r="CA19" s="5"/>
      <c r="CB19" s="5"/>
      <c r="CC19" s="5"/>
      <c r="CD19" s="5"/>
      <c r="CE19" s="5"/>
      <c r="CM19"/>
    </row>
    <row r="20" spans="1:116" ht="12" customHeight="1" x14ac:dyDescent="0.35">
      <c r="C20" s="24" t="s">
        <v>86</v>
      </c>
      <c r="D20" s="1" t="s">
        <v>85</v>
      </c>
      <c r="E20" s="16">
        <v>11</v>
      </c>
      <c r="F20" s="16">
        <v>0</v>
      </c>
      <c r="G20" s="16">
        <f>_xlfn.XLOOKUP($D20,Summary!$D$5:$D$23,Summary!F$5:F$23)</f>
        <v>-2</v>
      </c>
      <c r="H20" s="234">
        <f>_xlfn.XLOOKUP($D20,Summary!$D$5:$D$23,Summary!E$5:E$23)</f>
        <v>2</v>
      </c>
      <c r="I20" s="838"/>
      <c r="J20" s="839"/>
      <c r="K20" s="839"/>
      <c r="L20" s="839"/>
      <c r="M20" s="839"/>
      <c r="N20" s="839"/>
      <c r="O20" s="839"/>
      <c r="P20" s="839"/>
      <c r="Q20" s="839"/>
      <c r="R20" s="839"/>
      <c r="S20" s="840"/>
      <c r="T20" s="838"/>
      <c r="U20" s="839"/>
      <c r="V20" s="839"/>
      <c r="W20" s="839"/>
      <c r="X20" s="839"/>
      <c r="Y20" s="839"/>
      <c r="Z20" s="839"/>
      <c r="AA20" s="839"/>
      <c r="AB20" s="839"/>
      <c r="AC20" s="839"/>
      <c r="AD20" s="840"/>
      <c r="AS20"/>
      <c r="AT20"/>
      <c r="AU20"/>
      <c r="AV20"/>
      <c r="AW20"/>
      <c r="AX20"/>
      <c r="AY20"/>
      <c r="AZ20"/>
      <c r="BA20"/>
      <c r="BE20" s="5"/>
      <c r="BM20"/>
      <c r="BP20" s="5"/>
      <c r="BQ20" s="5"/>
      <c r="BR20" s="5"/>
      <c r="BZ20"/>
      <c r="CA20" s="5"/>
      <c r="CB20" s="5"/>
      <c r="CC20" s="5"/>
      <c r="CD20" s="5"/>
      <c r="CE20" s="5"/>
      <c r="CM20"/>
    </row>
    <row r="21" spans="1:116" ht="12" customHeight="1" x14ac:dyDescent="0.35">
      <c r="C21" s="20" t="s">
        <v>126</v>
      </c>
      <c r="D21" s="3" t="s">
        <v>122</v>
      </c>
      <c r="E21" s="17">
        <v>11</v>
      </c>
      <c r="F21" s="17">
        <v>0</v>
      </c>
      <c r="G21" s="17">
        <f>_xlfn.XLOOKUP($D21,Summary!$D$5:$D$23,Summary!F$5:F$23)</f>
        <v>-2</v>
      </c>
      <c r="H21" s="9">
        <f>_xlfn.XLOOKUP($D21,Summary!$D$5:$D$23,Summary!E$5:E$23)</f>
        <v>2</v>
      </c>
      <c r="I21" s="838"/>
      <c r="J21" s="839"/>
      <c r="K21" s="839"/>
      <c r="L21" s="839"/>
      <c r="M21" s="839"/>
      <c r="N21" s="839"/>
      <c r="O21" s="839"/>
      <c r="P21" s="839"/>
      <c r="Q21" s="839"/>
      <c r="R21" s="839"/>
      <c r="S21" s="840"/>
      <c r="T21" s="838"/>
      <c r="U21" s="839"/>
      <c r="V21" s="839"/>
      <c r="W21" s="839"/>
      <c r="X21" s="839"/>
      <c r="Y21" s="839"/>
      <c r="Z21" s="839"/>
      <c r="AA21" s="839"/>
      <c r="AB21" s="839"/>
      <c r="AC21" s="839"/>
      <c r="AD21" s="840"/>
      <c r="AS21"/>
      <c r="AT21"/>
      <c r="AU21"/>
      <c r="AV21"/>
      <c r="AW21"/>
      <c r="AX21"/>
      <c r="AY21"/>
      <c r="AZ21"/>
      <c r="BA21"/>
      <c r="BE21" s="5"/>
      <c r="BM21"/>
      <c r="BP21" s="5"/>
      <c r="BQ21" s="5"/>
      <c r="BR21" s="5"/>
      <c r="BZ21"/>
      <c r="CA21" s="5"/>
      <c r="CB21" s="5"/>
      <c r="CC21" s="5"/>
      <c r="CD21" s="5"/>
      <c r="CE21" s="5"/>
      <c r="CM21"/>
    </row>
    <row r="22" spans="1:116" ht="12" customHeight="1" thickBot="1" x14ac:dyDescent="0.4">
      <c r="C22" s="105" t="s">
        <v>127</v>
      </c>
      <c r="D22" s="192" t="s">
        <v>128</v>
      </c>
      <c r="E22" s="106">
        <v>11</v>
      </c>
      <c r="F22" s="106">
        <v>0</v>
      </c>
      <c r="G22" s="106">
        <f>_xlfn.XLOOKUP($D22,Summary!$D$5:$D$23,Summary!F$5:F$23)</f>
        <v>-2</v>
      </c>
      <c r="H22" s="11">
        <f>_xlfn.XLOOKUP($D22,Summary!$D$5:$D$23,Summary!E$5:E$23)</f>
        <v>2</v>
      </c>
      <c r="I22" s="841"/>
      <c r="J22" s="842"/>
      <c r="K22" s="842"/>
      <c r="L22" s="842"/>
      <c r="M22" s="842"/>
      <c r="N22" s="842"/>
      <c r="O22" s="842"/>
      <c r="P22" s="842"/>
      <c r="Q22" s="842"/>
      <c r="R22" s="842"/>
      <c r="S22" s="843"/>
      <c r="T22" s="841"/>
      <c r="U22" s="842"/>
      <c r="V22" s="842"/>
      <c r="W22" s="842"/>
      <c r="X22" s="842"/>
      <c r="Y22" s="842"/>
      <c r="Z22" s="842"/>
      <c r="AA22" s="842"/>
      <c r="AB22" s="842"/>
      <c r="AC22" s="842"/>
      <c r="AD22" s="843"/>
      <c r="AS22"/>
      <c r="AT22"/>
      <c r="AU22"/>
      <c r="AV22"/>
      <c r="AW22"/>
      <c r="AX22"/>
      <c r="AY22"/>
      <c r="AZ22"/>
      <c r="BA22"/>
      <c r="BE22" s="5"/>
      <c r="BM22"/>
      <c r="BP22" s="5"/>
      <c r="BQ22" s="5"/>
      <c r="BR22" s="5"/>
      <c r="BZ22"/>
      <c r="CA22" s="5"/>
      <c r="CB22" s="5"/>
      <c r="CC22" s="5"/>
      <c r="CD22" s="5"/>
      <c r="CE22" s="5"/>
      <c r="CM22"/>
    </row>
    <row r="24" spans="1:116" ht="15.75" thickBot="1" x14ac:dyDescent="0.3">
      <c r="C24" s="38"/>
      <c r="E24" s="5"/>
      <c r="F24" s="5"/>
      <c r="G24" s="39"/>
      <c r="H24" s="40"/>
      <c r="J24" s="41"/>
      <c r="K24" s="41"/>
      <c r="L24" s="41"/>
      <c r="O24" s="39"/>
      <c r="P24" s="39"/>
      <c r="Q24" s="39"/>
      <c r="U24" s="39"/>
      <c r="W24" s="39"/>
      <c r="X24" s="39"/>
      <c r="AE24" s="39"/>
      <c r="AF24" s="39"/>
      <c r="AG24" s="39"/>
      <c r="AH24" s="39"/>
      <c r="AI24" s="39"/>
      <c r="AJ24" s="39"/>
      <c r="AK24" s="39"/>
      <c r="AL24" s="39"/>
      <c r="AM24" s="39"/>
      <c r="AN24" s="39"/>
      <c r="AO24" s="39"/>
      <c r="AP24" s="39"/>
      <c r="AQ24" s="39"/>
    </row>
    <row r="25" spans="1:116" ht="98.25" customHeight="1" thickBot="1" x14ac:dyDescent="0.3">
      <c r="C25" s="38"/>
      <c r="D25" t="s">
        <v>137</v>
      </c>
      <c r="E25" s="5"/>
      <c r="F25" s="5"/>
      <c r="H25" s="41"/>
      <c r="I25" s="41"/>
      <c r="J25" s="41"/>
      <c r="K25" s="236" t="str">
        <f>_xlfn.XLOOKUP(K26,$C$4:$C$22,$D$4:$D$22)</f>
        <v>Core Vessel Lower</v>
      </c>
      <c r="L25" s="48" t="str">
        <f t="shared" ref="L25:AB25" si="0">_xlfn.XLOOKUP(L26,$C$4:$C$22,$D$4:$D$22)</f>
        <v>Core Vessel Upper</v>
      </c>
      <c r="M25" s="47" t="str">
        <f t="shared" si="0"/>
        <v>Target Shaft Upper (Drive mounting to segment attachment bolts)</v>
      </c>
      <c r="N25" s="48" t="str">
        <f t="shared" si="0"/>
        <v>Target Shaft Lower</v>
      </c>
      <c r="O25" s="47" t="str">
        <f t="shared" si="0"/>
        <v>Target Segment</v>
      </c>
      <c r="P25" s="48" t="str">
        <f t="shared" si="0"/>
        <v>Foot</v>
      </c>
      <c r="Q25" s="47" t="str">
        <f t="shared" si="0"/>
        <v>Shield Block #1</v>
      </c>
      <c r="R25" s="48" t="str">
        <f t="shared" si="0"/>
        <v>Shield Block #2</v>
      </c>
      <c r="S25" s="47" t="str">
        <f t="shared" si="0"/>
        <v>Upper MRA</v>
      </c>
      <c r="T25" s="48" t="str">
        <f t="shared" si="0"/>
        <v>Lower MRA</v>
      </c>
      <c r="U25" s="47" t="str">
        <f t="shared" si="0"/>
        <v>Shield Block #3</v>
      </c>
      <c r="V25" s="48" t="str">
        <f t="shared" si="0"/>
        <v>Shaft Installation Accuracy</v>
      </c>
      <c r="W25" s="47" t="str">
        <f t="shared" si="0"/>
        <v>MRA Instalation Accuracy</v>
      </c>
      <c r="X25" s="48" t="str">
        <f t="shared" si="0"/>
        <v>Snubber Installation Accuracy</v>
      </c>
      <c r="Y25" s="47" t="str">
        <f t="shared" si="0"/>
        <v>Worst case shim on Beam Guides (True position within beam tube set)</v>
      </c>
      <c r="Z25" s="197" t="str">
        <f t="shared" si="0"/>
        <v>Shield Block 1 Installation Accuracy</v>
      </c>
      <c r="AA25" s="47" t="str">
        <f t="shared" si="0"/>
        <v>Shield Block 2 Installation Accuracy</v>
      </c>
      <c r="AB25" s="197" t="str">
        <f t="shared" si="0"/>
        <v>Shield Block 3 Installation Accuracy</v>
      </c>
      <c r="AC25" s="181" t="str">
        <f t="shared" ref="AC25" si="1">_xlfn.XLOOKUP(AC26,$C$4:$C$22,$D$4:$D$22)</f>
        <v>Core Vessel Lower</v>
      </c>
      <c r="AD25" s="183" t="str">
        <f t="shared" ref="AD25" si="2">_xlfn.XLOOKUP(AD26,$C$4:$C$22,$D$4:$D$22)</f>
        <v>Core Vessel Upper</v>
      </c>
      <c r="AE25" s="182" t="str">
        <f t="shared" ref="AE25" si="3">_xlfn.XLOOKUP(AE26,$C$4:$C$22,$D$4:$D$22)</f>
        <v>Target Shaft Upper (Drive mounting to segment attachment bolts)</v>
      </c>
      <c r="AF25" s="183" t="str">
        <f t="shared" ref="AF25" si="4">_xlfn.XLOOKUP(AF26,$C$4:$C$22,$D$4:$D$22)</f>
        <v>Target Shaft Lower</v>
      </c>
      <c r="AG25" s="182" t="str">
        <f t="shared" ref="AG25" si="5">_xlfn.XLOOKUP(AG26,$C$4:$C$22,$D$4:$D$22)</f>
        <v>Target Segment</v>
      </c>
      <c r="AH25" s="183" t="str">
        <f t="shared" ref="AH25" si="6">_xlfn.XLOOKUP(AH26,$C$4:$C$22,$D$4:$D$22)</f>
        <v>Foot</v>
      </c>
      <c r="AI25" s="182" t="str">
        <f t="shared" ref="AI25" si="7">_xlfn.XLOOKUP(AI26,$C$4:$C$22,$D$4:$D$22)</f>
        <v>Shield Block #1</v>
      </c>
      <c r="AJ25" s="183" t="str">
        <f t="shared" ref="AJ25" si="8">_xlfn.XLOOKUP(AJ26,$C$4:$C$22,$D$4:$D$22)</f>
        <v>Shield Block #2</v>
      </c>
      <c r="AK25" s="182" t="str">
        <f t="shared" ref="AK25" si="9">_xlfn.XLOOKUP(AK26,$C$4:$C$22,$D$4:$D$22)</f>
        <v>Upper MRA</v>
      </c>
      <c r="AL25" s="183" t="str">
        <f t="shared" ref="AL25" si="10">_xlfn.XLOOKUP(AL26,$C$4:$C$22,$D$4:$D$22)</f>
        <v>Lower MRA</v>
      </c>
      <c r="AM25" s="182" t="str">
        <f t="shared" ref="AM25" si="11">_xlfn.XLOOKUP(AM26,$C$4:$C$22,$D$4:$D$22)</f>
        <v>Shield Block #3</v>
      </c>
      <c r="AN25" s="257" t="str">
        <f t="shared" ref="AN25" si="12">_xlfn.XLOOKUP(AN26,$C$4:$C$22,$D$4:$D$22)</f>
        <v>Snubber Gap</v>
      </c>
      <c r="AO25" s="376" t="s">
        <v>93</v>
      </c>
      <c r="AP25" s="26" t="s">
        <v>18</v>
      </c>
      <c r="AQ25" s="27" t="s">
        <v>19</v>
      </c>
      <c r="AR25" s="26" t="s">
        <v>30</v>
      </c>
      <c r="AS25" s="27" t="s">
        <v>31</v>
      </c>
      <c r="AT25" s="26" t="s">
        <v>20</v>
      </c>
      <c r="AU25" s="27" t="s">
        <v>32</v>
      </c>
      <c r="AV25" s="26" t="s">
        <v>21</v>
      </c>
      <c r="AW25" s="27" t="s">
        <v>22</v>
      </c>
      <c r="AX25" s="688" t="s">
        <v>108</v>
      </c>
      <c r="AY25" s="377" t="s">
        <v>355</v>
      </c>
      <c r="AZ25" s="420" t="s">
        <v>141</v>
      </c>
      <c r="BA25" s="446" t="s">
        <v>142</v>
      </c>
      <c r="BB25" s="446" t="s">
        <v>143</v>
      </c>
      <c r="BC25" s="421" t="s">
        <v>144</v>
      </c>
      <c r="BD25" s="49" t="str">
        <f t="shared" ref="BD25" si="13">_xlfn.XLOOKUP(BD26,$C$4:$C$22,$D$4:$D$22)</f>
        <v>Core Vessel Lower</v>
      </c>
      <c r="BE25" s="51" t="str">
        <f t="shared" ref="BE25" si="14">_xlfn.XLOOKUP(BE26,$C$4:$C$22,$D$4:$D$22)</f>
        <v>Core Vessel Upper</v>
      </c>
      <c r="BF25" s="51" t="str">
        <f t="shared" ref="BF25" si="15">_xlfn.XLOOKUP(BF26,$C$4:$C$22,$D$4:$D$22)</f>
        <v>Target Shaft Upper (Drive mounting to segment attachment bolts)</v>
      </c>
      <c r="BG25" s="51" t="str">
        <f t="shared" ref="BG25" si="16">_xlfn.XLOOKUP(BG26,$C$4:$C$22,$D$4:$D$22)</f>
        <v>Target Shaft Lower</v>
      </c>
      <c r="BH25" s="51" t="str">
        <f t="shared" ref="BH25" si="17">_xlfn.XLOOKUP(BH26,$C$4:$C$22,$D$4:$D$22)</f>
        <v>Target Segment</v>
      </c>
      <c r="BI25" s="51" t="str">
        <f t="shared" ref="BI25" si="18">_xlfn.XLOOKUP(BI26,$C$4:$C$22,$D$4:$D$22)</f>
        <v>Foot</v>
      </c>
      <c r="BJ25" s="51" t="str">
        <f t="shared" ref="BJ25" si="19">_xlfn.XLOOKUP(BJ26,$C$4:$C$22,$D$4:$D$22)</f>
        <v>Shield Block #1</v>
      </c>
      <c r="BK25" s="51" t="str">
        <f t="shared" ref="BK25" si="20">_xlfn.XLOOKUP(BK26,$C$4:$C$22,$D$4:$D$22)</f>
        <v>Shield Block #2</v>
      </c>
      <c r="BL25" s="51" t="e">
        <f t="shared" ref="BL25" si="21">_xlfn.XLOOKUP(BL26,$C$4:$C$22,$D$4:$D$22)</f>
        <v>#N/A</v>
      </c>
      <c r="BM25" s="51" t="str">
        <f t="shared" ref="BM25" si="22">_xlfn.XLOOKUP(BM26,$C$4:$C$22,$D$4:$D$22)</f>
        <v>Lower MRA</v>
      </c>
      <c r="BN25" s="439" t="str">
        <f t="shared" ref="BN25" si="23">_xlfn.XLOOKUP(BN26,$C$4:$C$22,$D$4:$D$22)</f>
        <v>Shield Block #3</v>
      </c>
      <c r="BO25" s="440" t="str">
        <f t="shared" ref="BO25:BQ25" si="24">_xlfn.XLOOKUP(BO26,$C$4:$C$22,$D$4:$D$22)</f>
        <v>Snubber Gap</v>
      </c>
      <c r="BP25" s="441" t="s">
        <v>138</v>
      </c>
      <c r="BQ25" s="445" t="str">
        <f t="shared" si="24"/>
        <v>Core Vessel Lower</v>
      </c>
      <c r="BR25" s="26" t="str">
        <f t="shared" ref="BR25" si="25">_xlfn.XLOOKUP(BR26,$C$4:$C$22,$D$4:$D$22)</f>
        <v>Core Vessel Upper</v>
      </c>
      <c r="BS25" s="26" t="str">
        <f t="shared" ref="BS25" si="26">_xlfn.XLOOKUP(BS26,$C$4:$C$22,$D$4:$D$22)</f>
        <v>Target Shaft Upper (Drive mounting to segment attachment bolts)</v>
      </c>
      <c r="BT25" s="26" t="str">
        <f t="shared" ref="BT25" si="27">_xlfn.XLOOKUP(BT26,$C$4:$C$22,$D$4:$D$22)</f>
        <v>Target Shaft Lower</v>
      </c>
      <c r="BU25" s="26" t="str">
        <f t="shared" ref="BU25" si="28">_xlfn.XLOOKUP(BU26,$C$4:$C$22,$D$4:$D$22)</f>
        <v>Target Segment</v>
      </c>
      <c r="BV25" s="26" t="str">
        <f t="shared" ref="BV25" si="29">_xlfn.XLOOKUP(BV26,$C$4:$C$22,$D$4:$D$22)</f>
        <v>Foot</v>
      </c>
      <c r="BW25" s="26" t="str">
        <f t="shared" ref="BW25" si="30">_xlfn.XLOOKUP(BW26,$C$4:$C$22,$D$4:$D$22)</f>
        <v>Shield Block #1</v>
      </c>
      <c r="BX25" s="26" t="str">
        <f t="shared" ref="BX25" si="31">_xlfn.XLOOKUP(BX26,$C$4:$C$22,$D$4:$D$22)</f>
        <v>Shield Block #2</v>
      </c>
      <c r="BY25" s="26" t="e">
        <f t="shared" ref="BY25" si="32">_xlfn.XLOOKUP(BY26,$C$4:$C$22,$D$4:$D$22)</f>
        <v>#N/A</v>
      </c>
      <c r="BZ25" s="26" t="str">
        <f t="shared" ref="BZ25" si="33">_xlfn.XLOOKUP(BZ26,$C$4:$C$22,$D$4:$D$22)</f>
        <v>Lower MRA</v>
      </c>
      <c r="CA25" s="407" t="str">
        <f t="shared" ref="CA25" si="34">_xlfn.XLOOKUP(CA26,$C$4:$C$22,$D$4:$D$22)</f>
        <v>Shield Block #3</v>
      </c>
      <c r="CB25" s="446" t="s">
        <v>152</v>
      </c>
      <c r="CC25" s="447" t="s">
        <v>138</v>
      </c>
      <c r="CD25" s="406" t="str">
        <f t="shared" ref="CD25" si="35">_xlfn.XLOOKUP(CD26,$C$4:$C$22,$D$4:$D$22)</f>
        <v>Core Vessel Lower</v>
      </c>
      <c r="CE25" s="26" t="str">
        <f t="shared" ref="CE25" si="36">_xlfn.XLOOKUP(CE26,$C$4:$C$22,$D$4:$D$22)</f>
        <v>Core Vessel Upper</v>
      </c>
      <c r="CF25" s="26" t="str">
        <f t="shared" ref="CF25" si="37">_xlfn.XLOOKUP(CF26,$C$4:$C$22,$D$4:$D$22)</f>
        <v>Target Shaft Upper (Drive mounting to segment attachment bolts)</v>
      </c>
      <c r="CG25" s="26" t="str">
        <f t="shared" ref="CG25" si="38">_xlfn.XLOOKUP(CG26,$C$4:$C$22,$D$4:$D$22)</f>
        <v>Target Shaft Lower</v>
      </c>
      <c r="CH25" s="26" t="str">
        <f t="shared" ref="CH25" si="39">_xlfn.XLOOKUP(CH26,$C$4:$C$22,$D$4:$D$22)</f>
        <v>Target Segment</v>
      </c>
      <c r="CI25" s="26" t="str">
        <f t="shared" ref="CI25" si="40">_xlfn.XLOOKUP(CI26,$C$4:$C$22,$D$4:$D$22)</f>
        <v>Foot</v>
      </c>
      <c r="CJ25" s="26" t="str">
        <f t="shared" ref="CJ25" si="41">_xlfn.XLOOKUP(CJ26,$C$4:$C$22,$D$4:$D$22)</f>
        <v>Shield Block #1</v>
      </c>
      <c r="CK25" s="26" t="str">
        <f t="shared" ref="CK25" si="42">_xlfn.XLOOKUP(CK26,$C$4:$C$22,$D$4:$D$22)</f>
        <v>Shield Block #2</v>
      </c>
      <c r="CL25" s="26" t="e">
        <f t="shared" ref="CL25" si="43">_xlfn.XLOOKUP(CL26,$C$4:$C$22,$D$4:$D$22)</f>
        <v>#N/A</v>
      </c>
      <c r="CM25" s="26" t="str">
        <f t="shared" ref="CM25" si="44">_xlfn.XLOOKUP(CM26,$C$4:$C$22,$D$4:$D$22)</f>
        <v>Lower MRA</v>
      </c>
      <c r="CN25" s="407" t="str">
        <f t="shared" ref="CN25" si="45">_xlfn.XLOOKUP(CN26,$C$4:$C$22,$D$4:$D$22)</f>
        <v>Shield Block #3</v>
      </c>
      <c r="CO25" s="448" t="str">
        <f t="shared" ref="CO25" si="46">_xlfn.XLOOKUP(CO26,$C$4:$C$22,$D$4:$D$22)</f>
        <v>Snubber Gap</v>
      </c>
      <c r="CP25" s="408" t="s">
        <v>138</v>
      </c>
      <c r="CQ25" s="49" t="str">
        <f t="shared" ref="CQ25" si="47">_xlfn.XLOOKUP(CQ26,$C$4:$C$22,$D$4:$D$22)</f>
        <v>Core Vessel Lower</v>
      </c>
      <c r="CR25" s="51" t="str">
        <f t="shared" ref="CR25" si="48">_xlfn.XLOOKUP(CR26,$C$4:$C$22,$D$4:$D$22)</f>
        <v>Core Vessel Upper</v>
      </c>
      <c r="CS25" s="51" t="str">
        <f t="shared" ref="CS25" si="49">_xlfn.XLOOKUP(CS26,$C$4:$C$22,$D$4:$D$22)</f>
        <v>Target Shaft Upper (Drive mounting to segment attachment bolts)</v>
      </c>
      <c r="CT25" s="51" t="str">
        <f t="shared" ref="CT25" si="50">_xlfn.XLOOKUP(CT26,$C$4:$C$22,$D$4:$D$22)</f>
        <v>Target Shaft Lower</v>
      </c>
      <c r="CU25" s="51" t="str">
        <f t="shared" ref="CU25" si="51">_xlfn.XLOOKUP(CU26,$C$4:$C$22,$D$4:$D$22)</f>
        <v>Target Segment</v>
      </c>
      <c r="CV25" s="51" t="str">
        <f t="shared" ref="CV25" si="52">_xlfn.XLOOKUP(CV26,$C$4:$C$22,$D$4:$D$22)</f>
        <v>Foot</v>
      </c>
      <c r="CW25" s="51" t="str">
        <f t="shared" ref="CW25" si="53">_xlfn.XLOOKUP(CW26,$C$4:$C$22,$D$4:$D$22)</f>
        <v>Shield Block #1</v>
      </c>
      <c r="CX25" s="51" t="str">
        <f t="shared" ref="CX25" si="54">_xlfn.XLOOKUP(CX26,$C$4:$C$22,$D$4:$D$22)</f>
        <v>Shield Block #2</v>
      </c>
      <c r="CY25" s="51" t="e">
        <f t="shared" ref="CY25" si="55">_xlfn.XLOOKUP(CY26,$C$4:$C$22,$D$4:$D$22)</f>
        <v>#N/A</v>
      </c>
      <c r="CZ25" s="51" t="str">
        <f t="shared" ref="CZ25" si="56">_xlfn.XLOOKUP(CZ26,$C$4:$C$22,$D$4:$D$22)</f>
        <v>Lower MRA</v>
      </c>
      <c r="DA25" s="439" t="str">
        <f t="shared" ref="DA25" si="57">_xlfn.XLOOKUP(DA26,$C$4:$C$22,$D$4:$D$22)</f>
        <v>Shield Block #3</v>
      </c>
      <c r="DB25" s="442" t="str">
        <f t="shared" ref="DB25" si="58">_xlfn.XLOOKUP(DB26,$C$4:$C$22,$D$4:$D$22)</f>
        <v>Snubber Gap</v>
      </c>
      <c r="DC25" s="443" t="s">
        <v>139</v>
      </c>
      <c r="DH25" s="260"/>
      <c r="DI25" s="260"/>
      <c r="DJ25" s="260"/>
      <c r="DK25" s="260"/>
      <c r="DL25" s="260"/>
    </row>
    <row r="26" spans="1:116" ht="19.5" customHeight="1" thickBot="1" x14ac:dyDescent="0.4">
      <c r="E26" s="829" t="s">
        <v>53</v>
      </c>
      <c r="F26" s="830"/>
      <c r="G26" s="781" t="s">
        <v>97</v>
      </c>
      <c r="H26" s="831"/>
      <c r="I26" s="831"/>
      <c r="J26" s="831"/>
      <c r="K26" s="606" t="s">
        <v>54</v>
      </c>
      <c r="L26" s="607" t="s">
        <v>55</v>
      </c>
      <c r="M26" s="608" t="s">
        <v>57</v>
      </c>
      <c r="N26" s="607" t="s">
        <v>60</v>
      </c>
      <c r="O26" s="608" t="s">
        <v>27</v>
      </c>
      <c r="P26" s="607" t="s">
        <v>66</v>
      </c>
      <c r="Q26" s="608" t="s">
        <v>67</v>
      </c>
      <c r="R26" s="607" t="s">
        <v>68</v>
      </c>
      <c r="S26" s="608" t="s">
        <v>29</v>
      </c>
      <c r="T26" s="607" t="s">
        <v>69</v>
      </c>
      <c r="U26" s="608" t="s">
        <v>102</v>
      </c>
      <c r="V26" s="607" t="s">
        <v>71</v>
      </c>
      <c r="W26" s="608" t="s">
        <v>72</v>
      </c>
      <c r="X26" s="607" t="s">
        <v>73</v>
      </c>
      <c r="Y26" s="608" t="s">
        <v>78</v>
      </c>
      <c r="Z26" s="607" t="s">
        <v>86</v>
      </c>
      <c r="AA26" s="607" t="s">
        <v>126</v>
      </c>
      <c r="AB26" s="609" t="s">
        <v>127</v>
      </c>
      <c r="AC26" s="610" t="s">
        <v>54</v>
      </c>
      <c r="AD26" s="611" t="s">
        <v>55</v>
      </c>
      <c r="AE26" s="612" t="s">
        <v>57</v>
      </c>
      <c r="AF26" s="611" t="s">
        <v>60</v>
      </c>
      <c r="AG26" s="612" t="s">
        <v>27</v>
      </c>
      <c r="AH26" s="611" t="s">
        <v>66</v>
      </c>
      <c r="AI26" s="612" t="s">
        <v>67</v>
      </c>
      <c r="AJ26" s="611" t="s">
        <v>68</v>
      </c>
      <c r="AK26" s="612" t="s">
        <v>29</v>
      </c>
      <c r="AL26" s="611" t="s">
        <v>69</v>
      </c>
      <c r="AM26" s="612" t="s">
        <v>102</v>
      </c>
      <c r="AN26" s="613" t="s">
        <v>134</v>
      </c>
      <c r="AO26" s="31" t="s">
        <v>94</v>
      </c>
      <c r="AP26" s="32" t="s">
        <v>28</v>
      </c>
      <c r="AQ26" s="33" t="s">
        <v>24</v>
      </c>
      <c r="AR26" s="32" t="s">
        <v>25</v>
      </c>
      <c r="AS26" s="33" t="s">
        <v>33</v>
      </c>
      <c r="AT26" s="32" t="s">
        <v>26</v>
      </c>
      <c r="AU26" s="33" t="s">
        <v>45</v>
      </c>
      <c r="AV26" s="32" t="s">
        <v>46</v>
      </c>
      <c r="AW26" s="33" t="s">
        <v>47</v>
      </c>
      <c r="AX26" s="689" t="s">
        <v>27</v>
      </c>
      <c r="AY26" s="37" t="s">
        <v>356</v>
      </c>
      <c r="AZ26" s="614" t="s">
        <v>175</v>
      </c>
      <c r="BA26" s="450" t="s">
        <v>176</v>
      </c>
      <c r="BB26" s="450" t="s">
        <v>176</v>
      </c>
      <c r="BC26" s="615" t="s">
        <v>175</v>
      </c>
      <c r="BD26" s="42" t="s">
        <v>54</v>
      </c>
      <c r="BE26" s="44" t="s">
        <v>55</v>
      </c>
      <c r="BF26" s="44" t="s">
        <v>57</v>
      </c>
      <c r="BG26" s="44" t="s">
        <v>60</v>
      </c>
      <c r="BH26" s="44" t="s">
        <v>27</v>
      </c>
      <c r="BI26" s="44" t="s">
        <v>66</v>
      </c>
      <c r="BJ26" s="44" t="s">
        <v>67</v>
      </c>
      <c r="BK26" s="44" t="s">
        <v>68</v>
      </c>
      <c r="BL26" s="44" t="s">
        <v>103</v>
      </c>
      <c r="BM26" s="44" t="s">
        <v>69</v>
      </c>
      <c r="BN26" s="44" t="s">
        <v>102</v>
      </c>
      <c r="BO26" s="198" t="s">
        <v>134</v>
      </c>
      <c r="BP26" s="444" t="s">
        <v>140</v>
      </c>
      <c r="BQ26" s="449" t="s">
        <v>54</v>
      </c>
      <c r="BR26" s="450" t="s">
        <v>55</v>
      </c>
      <c r="BS26" s="450" t="s">
        <v>57</v>
      </c>
      <c r="BT26" s="450" t="s">
        <v>60</v>
      </c>
      <c r="BU26" s="450" t="s">
        <v>27</v>
      </c>
      <c r="BV26" s="450" t="s">
        <v>66</v>
      </c>
      <c r="BW26" s="450" t="s">
        <v>67</v>
      </c>
      <c r="BX26" s="450" t="s">
        <v>68</v>
      </c>
      <c r="BY26" s="450" t="s">
        <v>103</v>
      </c>
      <c r="BZ26" s="450" t="s">
        <v>69</v>
      </c>
      <c r="CA26" s="450" t="s">
        <v>102</v>
      </c>
      <c r="CB26" s="451" t="s">
        <v>134</v>
      </c>
      <c r="CC26" s="616" t="s">
        <v>140</v>
      </c>
      <c r="CD26" s="452" t="s">
        <v>54</v>
      </c>
      <c r="CE26" s="452" t="s">
        <v>55</v>
      </c>
      <c r="CF26" s="452" t="s">
        <v>57</v>
      </c>
      <c r="CG26" s="452" t="s">
        <v>60</v>
      </c>
      <c r="CH26" s="452" t="s">
        <v>27</v>
      </c>
      <c r="CI26" s="452" t="s">
        <v>66</v>
      </c>
      <c r="CJ26" s="452" t="s">
        <v>67</v>
      </c>
      <c r="CK26" s="452" t="s">
        <v>68</v>
      </c>
      <c r="CL26" s="452" t="s">
        <v>103</v>
      </c>
      <c r="CM26" s="452" t="s">
        <v>69</v>
      </c>
      <c r="CN26" s="452" t="s">
        <v>102</v>
      </c>
      <c r="CO26" s="452" t="s">
        <v>134</v>
      </c>
      <c r="CP26" s="616" t="s">
        <v>140</v>
      </c>
      <c r="CQ26" s="42" t="s">
        <v>54</v>
      </c>
      <c r="CR26" s="44" t="s">
        <v>55</v>
      </c>
      <c r="CS26" s="44" t="s">
        <v>57</v>
      </c>
      <c r="CT26" s="44" t="s">
        <v>60</v>
      </c>
      <c r="CU26" s="44" t="s">
        <v>27</v>
      </c>
      <c r="CV26" s="44" t="s">
        <v>66</v>
      </c>
      <c r="CW26" s="44" t="s">
        <v>67</v>
      </c>
      <c r="CX26" s="44" t="s">
        <v>68</v>
      </c>
      <c r="CY26" s="44" t="s">
        <v>103</v>
      </c>
      <c r="CZ26" s="44" t="s">
        <v>69</v>
      </c>
      <c r="DA26" s="44" t="s">
        <v>102</v>
      </c>
      <c r="DB26" s="198" t="s">
        <v>134</v>
      </c>
      <c r="DC26" s="444" t="s">
        <v>140</v>
      </c>
    </row>
    <row r="27" spans="1:116" ht="15.75" thickBot="1" x14ac:dyDescent="0.3">
      <c r="E27" s="622" t="s">
        <v>87</v>
      </c>
      <c r="F27" s="623" t="s">
        <v>50</v>
      </c>
      <c r="G27" s="624" t="s">
        <v>92</v>
      </c>
      <c r="H27" s="625" t="s">
        <v>81</v>
      </c>
      <c r="I27" s="625" t="s">
        <v>82</v>
      </c>
      <c r="J27" s="626" t="s">
        <v>83</v>
      </c>
      <c r="K27" s="850" t="s">
        <v>145</v>
      </c>
      <c r="L27" s="851"/>
      <c r="M27" s="851"/>
      <c r="N27" s="851"/>
      <c r="O27" s="851"/>
      <c r="P27" s="851"/>
      <c r="Q27" s="851"/>
      <c r="R27" s="851"/>
      <c r="S27" s="851"/>
      <c r="T27" s="851"/>
      <c r="U27" s="851"/>
      <c r="V27" s="851"/>
      <c r="W27" s="851"/>
      <c r="X27" s="851"/>
      <c r="Y27" s="851"/>
      <c r="Z27" s="851"/>
      <c r="AA27" s="29"/>
      <c r="AB27" s="52"/>
      <c r="AC27" s="854" t="s">
        <v>96</v>
      </c>
      <c r="AD27" s="855"/>
      <c r="AE27" s="855"/>
      <c r="AF27" s="855"/>
      <c r="AG27" s="855"/>
      <c r="AH27" s="855"/>
      <c r="AI27" s="855"/>
      <c r="AJ27" s="855"/>
      <c r="AK27" s="855"/>
      <c r="AL27" s="855"/>
      <c r="AM27" s="855"/>
      <c r="AN27" s="856"/>
      <c r="AO27" s="858" t="s">
        <v>147</v>
      </c>
      <c r="AP27" s="859"/>
      <c r="AQ27" s="859"/>
      <c r="AR27" s="859"/>
      <c r="AS27" s="859"/>
      <c r="AT27" s="859"/>
      <c r="AU27" s="859"/>
      <c r="AV27" s="859"/>
      <c r="AW27" s="859"/>
      <c r="AX27" s="859"/>
      <c r="AY27" s="860"/>
      <c r="AZ27" s="852" t="s">
        <v>149</v>
      </c>
      <c r="BA27" s="853"/>
      <c r="BB27" s="853"/>
      <c r="BC27" s="853"/>
      <c r="BD27" s="852" t="s">
        <v>255</v>
      </c>
      <c r="BE27" s="853"/>
      <c r="BF27" s="853"/>
      <c r="BG27" s="853"/>
      <c r="BH27" s="853"/>
      <c r="BI27" s="853"/>
      <c r="BJ27" s="853"/>
      <c r="BK27" s="853"/>
      <c r="BL27" s="853"/>
      <c r="BM27" s="853"/>
      <c r="BN27" s="853"/>
      <c r="BO27" s="857"/>
      <c r="BP27" s="222" t="s">
        <v>175</v>
      </c>
      <c r="BQ27" s="832" t="s">
        <v>256</v>
      </c>
      <c r="BR27" s="833"/>
      <c r="BS27" s="833"/>
      <c r="BT27" s="833"/>
      <c r="BU27" s="833"/>
      <c r="BV27" s="833"/>
      <c r="BW27" s="833"/>
      <c r="BX27" s="833"/>
      <c r="BY27" s="833"/>
      <c r="BZ27" s="833"/>
      <c r="CA27" s="833"/>
      <c r="CB27" s="834"/>
      <c r="CC27" s="627" t="s">
        <v>176</v>
      </c>
      <c r="CD27" s="844" t="s">
        <v>257</v>
      </c>
      <c r="CE27" s="845"/>
      <c r="CF27" s="845"/>
      <c r="CG27" s="845"/>
      <c r="CH27" s="845"/>
      <c r="CI27" s="845"/>
      <c r="CJ27" s="845"/>
      <c r="CK27" s="845"/>
      <c r="CL27" s="845"/>
      <c r="CM27" s="845"/>
      <c r="CN27" s="845"/>
      <c r="CO27" s="846"/>
      <c r="CP27" s="628" t="s">
        <v>176</v>
      </c>
      <c r="CQ27" s="847" t="s">
        <v>258</v>
      </c>
      <c r="CR27" s="848"/>
      <c r="CS27" s="848"/>
      <c r="CT27" s="848"/>
      <c r="CU27" s="848"/>
      <c r="CV27" s="848"/>
      <c r="CW27" s="848"/>
      <c r="CX27" s="848"/>
      <c r="CY27" s="848"/>
      <c r="CZ27" s="848"/>
      <c r="DA27" s="848"/>
      <c r="DB27" s="849"/>
      <c r="DC27" s="629" t="s">
        <v>175</v>
      </c>
    </row>
    <row r="28" spans="1:116" x14ac:dyDescent="0.25">
      <c r="A28" s="750" t="s">
        <v>99</v>
      </c>
      <c r="B28" s="751"/>
      <c r="C28" s="167" t="s">
        <v>80</v>
      </c>
      <c r="D28" s="744" t="s">
        <v>123</v>
      </c>
      <c r="E28" s="186">
        <v>2</v>
      </c>
      <c r="F28" s="184">
        <v>3</v>
      </c>
      <c r="G28" s="184"/>
      <c r="H28" s="617">
        <f>G28+AZ28+BC28</f>
        <v>4.875</v>
      </c>
      <c r="I28" s="618">
        <f>G28+BA28+BB28</f>
        <v>-4.875</v>
      </c>
      <c r="J28" s="619"/>
      <c r="K28" s="185">
        <v>1</v>
      </c>
      <c r="L28" s="184">
        <v>1</v>
      </c>
      <c r="M28" s="184">
        <v>-1</v>
      </c>
      <c r="N28" s="184">
        <v>-1</v>
      </c>
      <c r="O28" s="184"/>
      <c r="P28" s="184"/>
      <c r="Q28" s="184"/>
      <c r="R28" s="184"/>
      <c r="S28" s="184"/>
      <c r="T28" s="184"/>
      <c r="U28" s="184"/>
      <c r="V28" s="184">
        <v>-1</v>
      </c>
      <c r="W28" s="184"/>
      <c r="X28" s="184"/>
      <c r="Y28" s="184">
        <v>-1</v>
      </c>
      <c r="Z28" s="184"/>
      <c r="AA28" s="184"/>
      <c r="AB28" s="187"/>
      <c r="AC28" s="186"/>
      <c r="AD28" s="184"/>
      <c r="AE28" s="184"/>
      <c r="AF28" s="184"/>
      <c r="AG28" s="184"/>
      <c r="AH28" s="184"/>
      <c r="AI28" s="184"/>
      <c r="AJ28" s="184"/>
      <c r="AK28" s="184"/>
      <c r="AL28" s="184"/>
      <c r="AM28" s="184"/>
      <c r="AN28" s="187"/>
      <c r="AO28" s="13"/>
      <c r="AP28" s="14"/>
      <c r="AQ28" s="14"/>
      <c r="AR28" s="14"/>
      <c r="AS28" s="14"/>
      <c r="AT28" s="14"/>
      <c r="AU28" s="14"/>
      <c r="AV28" s="14"/>
      <c r="AW28" s="14"/>
      <c r="AX28" s="14"/>
      <c r="AY28" s="15"/>
      <c r="AZ28" s="185" cm="1">
        <f t="array" ref="AZ28">SUMPRODUCT(--($K28:$AB28&gt;0),INDEX($H$4:$H$22,MATCH($K$26:$AB$26,$C$4:$C$22,0)))</f>
        <v>2</v>
      </c>
      <c r="BA28" s="184" cm="1">
        <f t="array" ref="BA28">SUMPRODUCT(--($K28:$AB28&gt;0),INDEX($G$4:$G$22,MATCH($K$26:$AB$26,$C$4:$C$22,0)))</f>
        <v>-2</v>
      </c>
      <c r="BB28" s="184" cm="1">
        <f t="array" ref="BB28">-1*SUMPRODUCT(--($K28:$AB28&lt;0),INDEX($H$4:$H$22,MATCH($K$26:$AB$26,$C$4:$C$22,0)))</f>
        <v>-2.875</v>
      </c>
      <c r="BC28" s="619" cm="1">
        <f t="array" ref="BC28">-1*SUMPRODUCT(--($K28:$AB28&lt;0),INDEX($G$4:$G$22,MATCH($K$26:$AB$26,$C$4:$C$22,0)))</f>
        <v>2.875</v>
      </c>
      <c r="BD28" s="186"/>
      <c r="BE28" s="184"/>
      <c r="BF28" s="184"/>
      <c r="BG28" s="184"/>
      <c r="BH28" s="184"/>
      <c r="BI28" s="184"/>
      <c r="BJ28" s="184"/>
      <c r="BK28" s="184"/>
      <c r="BL28" s="184"/>
      <c r="BM28" s="184"/>
      <c r="BN28" s="187"/>
      <c r="BO28" s="193"/>
      <c r="BP28" s="223"/>
      <c r="BQ28" s="185"/>
      <c r="BR28" s="184"/>
      <c r="BS28" s="184"/>
      <c r="BT28" s="184"/>
      <c r="BU28" s="184"/>
      <c r="BV28" s="184"/>
      <c r="BW28" s="184"/>
      <c r="BX28" s="184"/>
      <c r="BY28" s="184"/>
      <c r="BZ28" s="184"/>
      <c r="CA28" s="184"/>
      <c r="CB28" s="187"/>
      <c r="CC28" s="620"/>
      <c r="CD28" s="186"/>
      <c r="CE28" s="184"/>
      <c r="CF28" s="184"/>
      <c r="CG28" s="184"/>
      <c r="CH28" s="184"/>
      <c r="CI28" s="184"/>
      <c r="CJ28" s="184"/>
      <c r="CK28" s="184"/>
      <c r="CL28" s="184"/>
      <c r="CM28" s="184"/>
      <c r="CN28" s="184"/>
      <c r="CO28" s="619"/>
      <c r="CP28" s="223"/>
      <c r="CQ28" s="186"/>
      <c r="CR28" s="184"/>
      <c r="CS28" s="184"/>
      <c r="CT28" s="184"/>
      <c r="CU28" s="184"/>
      <c r="CV28" s="184"/>
      <c r="CW28" s="184"/>
      <c r="CX28" s="184"/>
      <c r="CY28" s="184"/>
      <c r="CZ28" s="184"/>
      <c r="DA28" s="184"/>
      <c r="DB28" s="619"/>
      <c r="DC28" s="621"/>
    </row>
    <row r="29" spans="1:116" x14ac:dyDescent="0.25">
      <c r="A29" s="389"/>
      <c r="B29" s="390"/>
      <c r="C29" s="168" t="s">
        <v>84</v>
      </c>
      <c r="D29" s="745" t="s">
        <v>131</v>
      </c>
      <c r="E29" s="87">
        <v>14</v>
      </c>
      <c r="F29" s="84">
        <v>1</v>
      </c>
      <c r="G29" s="84"/>
      <c r="H29" s="128">
        <f t="shared" ref="H29:H33" si="59">G29+AZ29+BC29</f>
        <v>4</v>
      </c>
      <c r="I29" s="85">
        <f t="shared" ref="I29:I33" si="60">G29+BA29+BB29</f>
        <v>-4</v>
      </c>
      <c r="J29" s="98"/>
      <c r="K29" s="91">
        <v>-1</v>
      </c>
      <c r="L29" s="84"/>
      <c r="M29" s="84"/>
      <c r="N29" s="84"/>
      <c r="O29" s="84"/>
      <c r="P29" s="84"/>
      <c r="Q29" s="84"/>
      <c r="R29" s="84"/>
      <c r="S29" s="84"/>
      <c r="T29" s="84"/>
      <c r="U29" s="84"/>
      <c r="V29" s="84"/>
      <c r="W29" s="84"/>
      <c r="X29" s="84"/>
      <c r="Y29" s="84">
        <v>-1</v>
      </c>
      <c r="Z29" s="84">
        <v>-1</v>
      </c>
      <c r="AA29" s="84"/>
      <c r="AB29" s="89"/>
      <c r="AC29" s="87"/>
      <c r="AD29" s="84"/>
      <c r="AE29" s="84"/>
      <c r="AF29" s="84"/>
      <c r="AG29" s="84"/>
      <c r="AH29" s="84"/>
      <c r="AI29" s="84"/>
      <c r="AJ29" s="84"/>
      <c r="AK29" s="84"/>
      <c r="AL29" s="84"/>
      <c r="AM29" s="84"/>
      <c r="AN29" s="89"/>
      <c r="AO29" s="87"/>
      <c r="AP29" s="84"/>
      <c r="AQ29" s="84"/>
      <c r="AR29" s="84"/>
      <c r="AS29" s="84"/>
      <c r="AT29" s="84"/>
      <c r="AU29" s="84"/>
      <c r="AV29" s="84"/>
      <c r="AW29" s="84"/>
      <c r="AX29" s="84"/>
      <c r="AY29" s="98"/>
      <c r="AZ29" s="91" cm="1">
        <f t="array" ref="AZ29">SUMPRODUCT(--($K29:$AB29&gt;0),INDEX($H$4:$H$22,MATCH($K$26:$AB$26,$C$4:$C$22,0)))</f>
        <v>0</v>
      </c>
      <c r="BA29" s="84" cm="1">
        <f t="array" ref="BA29">SUMPRODUCT(--($K29:$AB29&gt;0),INDEX($G$4:$G$22,MATCH($K$26:$AB$26,$C$4:$C$22,0)))</f>
        <v>0</v>
      </c>
      <c r="BB29" s="84" cm="1">
        <f t="array" ref="BB29">-1*SUMPRODUCT(--($K29:$AB29&lt;0),INDEX($H$4:$H$22,MATCH($K$26:$AB$26,$C$4:$C$22,0)))</f>
        <v>-4</v>
      </c>
      <c r="BC29" s="98" cm="1">
        <f t="array" ref="BC29">-1*SUMPRODUCT(--($K29:$AB29&lt;0),INDEX($G$4:$G$22,MATCH($K$26:$AB$26,$C$4:$C$22,0)))</f>
        <v>4</v>
      </c>
      <c r="BD29" s="87"/>
      <c r="BE29" s="84"/>
      <c r="BF29" s="84"/>
      <c r="BG29" s="84"/>
      <c r="BH29" s="84"/>
      <c r="BI29" s="84"/>
      <c r="BJ29" s="84"/>
      <c r="BK29" s="84"/>
      <c r="BL29" s="84"/>
      <c r="BM29" s="84"/>
      <c r="BN29" s="89"/>
      <c r="BO29" s="194"/>
      <c r="BP29" s="218"/>
      <c r="BQ29" s="91"/>
      <c r="BR29" s="84"/>
      <c r="BS29" s="84"/>
      <c r="BT29" s="84"/>
      <c r="BU29" s="84"/>
      <c r="BV29" s="84"/>
      <c r="BW29" s="84"/>
      <c r="BX29" s="84"/>
      <c r="BY29" s="84"/>
      <c r="BZ29" s="84"/>
      <c r="CA29" s="84"/>
      <c r="CB29" s="89"/>
      <c r="CC29" s="242"/>
      <c r="CD29" s="87"/>
      <c r="CE29" s="84"/>
      <c r="CF29" s="84"/>
      <c r="CG29" s="84"/>
      <c r="CH29" s="84"/>
      <c r="CI29" s="84"/>
      <c r="CJ29" s="84"/>
      <c r="CK29" s="84"/>
      <c r="CL29" s="84"/>
      <c r="CM29" s="84"/>
      <c r="CN29" s="84"/>
      <c r="CO29" s="98"/>
      <c r="CP29" s="218"/>
      <c r="CQ29" s="87"/>
      <c r="CR29" s="84"/>
      <c r="CS29" s="84"/>
      <c r="CT29" s="84"/>
      <c r="CU29" s="84"/>
      <c r="CV29" s="84"/>
      <c r="CW29" s="84"/>
      <c r="CX29" s="84"/>
      <c r="CY29" s="84"/>
      <c r="CZ29" s="84"/>
      <c r="DA29" s="84"/>
      <c r="DB29" s="98"/>
      <c r="DC29" s="246"/>
    </row>
    <row r="30" spans="1:116" x14ac:dyDescent="0.25">
      <c r="A30" s="389"/>
      <c r="B30" s="390"/>
      <c r="C30" s="169" t="s">
        <v>88</v>
      </c>
      <c r="D30" s="746" t="s">
        <v>89</v>
      </c>
      <c r="E30" s="99">
        <v>15</v>
      </c>
      <c r="F30" s="96">
        <v>9</v>
      </c>
      <c r="G30" s="96"/>
      <c r="H30" s="82">
        <f t="shared" si="59"/>
        <v>2</v>
      </c>
      <c r="I30" s="83">
        <f t="shared" si="60"/>
        <v>-2</v>
      </c>
      <c r="J30" s="100"/>
      <c r="K30" s="97"/>
      <c r="L30" s="96"/>
      <c r="M30" s="96"/>
      <c r="N30" s="96"/>
      <c r="O30" s="96"/>
      <c r="P30" s="96"/>
      <c r="Q30" s="96">
        <v>1</v>
      </c>
      <c r="R30" s="96"/>
      <c r="S30" s="96"/>
      <c r="T30" s="96"/>
      <c r="U30" s="96"/>
      <c r="V30" s="96"/>
      <c r="W30" s="96">
        <v>-1</v>
      </c>
      <c r="X30" s="96"/>
      <c r="Y30" s="96">
        <v>-1</v>
      </c>
      <c r="Z30" s="96"/>
      <c r="AA30" s="96"/>
      <c r="AB30" s="138"/>
      <c r="AC30" s="99"/>
      <c r="AD30" s="96"/>
      <c r="AE30" s="96"/>
      <c r="AF30" s="96"/>
      <c r="AG30" s="96"/>
      <c r="AH30" s="96"/>
      <c r="AI30" s="96"/>
      <c r="AJ30" s="96"/>
      <c r="AK30" s="96"/>
      <c r="AL30" s="96"/>
      <c r="AM30" s="96"/>
      <c r="AN30" s="138"/>
      <c r="AO30" s="199"/>
      <c r="AP30" s="81"/>
      <c r="AQ30" s="81"/>
      <c r="AR30" s="81"/>
      <c r="AS30" s="81"/>
      <c r="AT30" s="81"/>
      <c r="AU30" s="81"/>
      <c r="AV30" s="81"/>
      <c r="AW30" s="81"/>
      <c r="AX30" s="81"/>
      <c r="AY30" s="200"/>
      <c r="AZ30" s="97" cm="1">
        <f t="array" ref="AZ30">SUMPRODUCT(--($K30:$AB30&gt;0),INDEX($H$4:$H$22,MATCH($K$26:$AB$26,$C$4:$C$22,0)))</f>
        <v>0.5</v>
      </c>
      <c r="BA30" s="96" cm="1">
        <f t="array" ref="BA30">SUMPRODUCT(--($K30:$AB30&gt;0),INDEX($G$4:$G$22,MATCH($K$26:$AB$26,$C$4:$C$22,0)))</f>
        <v>-0.5</v>
      </c>
      <c r="BB30" s="96" cm="1">
        <f t="array" ref="BB30">-1*SUMPRODUCT(--($K30:$AB30&lt;0),INDEX($H$4:$H$22,MATCH($K$26:$AB$26,$C$4:$C$22,0)))</f>
        <v>-1.5</v>
      </c>
      <c r="BC30" s="100" cm="1">
        <f t="array" ref="BC30">-1*SUMPRODUCT(--($K30:$AB30&lt;0),INDEX($G$4:$G$22,MATCH($K$26:$AB$26,$C$4:$C$22,0)))</f>
        <v>1.5</v>
      </c>
      <c r="BD30" s="186"/>
      <c r="BE30" s="184"/>
      <c r="BF30" s="184"/>
      <c r="BG30" s="184"/>
      <c r="BH30" s="184"/>
      <c r="BI30" s="184"/>
      <c r="BJ30" s="184"/>
      <c r="BK30" s="184"/>
      <c r="BL30" s="184"/>
      <c r="BM30" s="184"/>
      <c r="BN30" s="187"/>
      <c r="BO30" s="193"/>
      <c r="BP30" s="223"/>
      <c r="BQ30" s="90"/>
      <c r="BR30" s="81"/>
      <c r="BS30" s="81"/>
      <c r="BT30" s="81"/>
      <c r="BU30" s="81"/>
      <c r="BV30" s="81"/>
      <c r="BW30" s="81"/>
      <c r="BX30" s="81"/>
      <c r="BY30" s="81"/>
      <c r="BZ30" s="81"/>
      <c r="CA30" s="81"/>
      <c r="CB30" s="88"/>
      <c r="CC30" s="244"/>
      <c r="CD30" s="199"/>
      <c r="CE30" s="81"/>
      <c r="CF30" s="81"/>
      <c r="CG30" s="81"/>
      <c r="CH30" s="81"/>
      <c r="CI30" s="81"/>
      <c r="CJ30" s="81"/>
      <c r="CK30" s="81"/>
      <c r="CL30" s="81"/>
      <c r="CM30" s="81"/>
      <c r="CN30" s="81"/>
      <c r="CO30" s="200"/>
      <c r="CP30" s="217"/>
      <c r="CQ30" s="199"/>
      <c r="CR30" s="81"/>
      <c r="CS30" s="81"/>
      <c r="CT30" s="81"/>
      <c r="CU30" s="81"/>
      <c r="CV30" s="81"/>
      <c r="CW30" s="81"/>
      <c r="CX30" s="81"/>
      <c r="CY30" s="81"/>
      <c r="CZ30" s="81"/>
      <c r="DA30" s="81"/>
      <c r="DB30" s="200"/>
      <c r="DC30" s="245"/>
    </row>
    <row r="31" spans="1:116" x14ac:dyDescent="0.25">
      <c r="A31" s="389"/>
      <c r="B31" s="390"/>
      <c r="C31" s="168" t="s">
        <v>91</v>
      </c>
      <c r="D31" s="745" t="s">
        <v>130</v>
      </c>
      <c r="E31" s="87">
        <v>10</v>
      </c>
      <c r="F31" s="84">
        <v>9</v>
      </c>
      <c r="G31" s="84"/>
      <c r="H31" s="128">
        <f t="shared" si="59"/>
        <v>4.5</v>
      </c>
      <c r="I31" s="85">
        <f t="shared" si="60"/>
        <v>-4.5</v>
      </c>
      <c r="J31" s="98"/>
      <c r="K31" s="91"/>
      <c r="L31" s="84"/>
      <c r="M31" s="84"/>
      <c r="N31" s="84"/>
      <c r="O31" s="84"/>
      <c r="P31" s="84"/>
      <c r="Q31" s="84"/>
      <c r="R31" s="84">
        <v>-1</v>
      </c>
      <c r="S31" s="84"/>
      <c r="T31" s="84"/>
      <c r="U31" s="84"/>
      <c r="V31" s="84"/>
      <c r="W31" s="84"/>
      <c r="X31" s="84"/>
      <c r="Y31" s="84"/>
      <c r="Z31" s="84">
        <v>-1</v>
      </c>
      <c r="AA31" s="84">
        <v>-1</v>
      </c>
      <c r="AB31" s="89"/>
      <c r="AC31" s="87"/>
      <c r="AD31" s="84"/>
      <c r="AE31" s="84"/>
      <c r="AF31" s="84"/>
      <c r="AG31" s="84"/>
      <c r="AH31" s="84"/>
      <c r="AI31" s="84"/>
      <c r="AJ31" s="84"/>
      <c r="AK31" s="84"/>
      <c r="AL31" s="84"/>
      <c r="AM31" s="84"/>
      <c r="AN31" s="89"/>
      <c r="AO31" s="87"/>
      <c r="AP31" s="84"/>
      <c r="AQ31" s="84"/>
      <c r="AR31" s="84"/>
      <c r="AS31" s="84"/>
      <c r="AT31" s="84"/>
      <c r="AU31" s="84"/>
      <c r="AV31" s="84"/>
      <c r="AW31" s="84"/>
      <c r="AX31" s="84"/>
      <c r="AY31" s="98"/>
      <c r="AZ31" s="91" cm="1">
        <f t="array" ref="AZ31">SUMPRODUCT(--($K31:$AB31&gt;0),INDEX($H$4:$H$22,MATCH($K$26:$AB$26,$C$4:$C$22,0)))</f>
        <v>0</v>
      </c>
      <c r="BA31" s="84" cm="1">
        <f t="array" ref="BA31">SUMPRODUCT(--($K31:$AB31&gt;0),INDEX($G$4:$G$22,MATCH($K$26:$AB$26,$C$4:$C$22,0)))</f>
        <v>0</v>
      </c>
      <c r="BB31" s="84" cm="1">
        <f t="array" ref="BB31">-1*SUMPRODUCT(--($K31:$AB31&lt;0),INDEX($H$4:$H$22,MATCH($K$26:$AB$26,$C$4:$C$22,0)))</f>
        <v>-4.5</v>
      </c>
      <c r="BC31" s="98" cm="1">
        <f t="array" ref="BC31">-1*SUMPRODUCT(--($K31:$AB31&lt;0),INDEX($G$4:$G$22,MATCH($K$26:$AB$26,$C$4:$C$22,0)))</f>
        <v>4.5</v>
      </c>
      <c r="BD31" s="87"/>
      <c r="BE31" s="84"/>
      <c r="BF31" s="84"/>
      <c r="BG31" s="84"/>
      <c r="BH31" s="84"/>
      <c r="BI31" s="84"/>
      <c r="BJ31" s="84"/>
      <c r="BK31" s="84"/>
      <c r="BL31" s="84"/>
      <c r="BM31" s="84"/>
      <c r="BN31" s="89"/>
      <c r="BO31" s="194"/>
      <c r="BP31" s="218"/>
      <c r="BQ31" s="91"/>
      <c r="BR31" s="84"/>
      <c r="BS31" s="84"/>
      <c r="BT31" s="84"/>
      <c r="BU31" s="84"/>
      <c r="BV31" s="84"/>
      <c r="BW31" s="84"/>
      <c r="BX31" s="84"/>
      <c r="BY31" s="84"/>
      <c r="BZ31" s="84"/>
      <c r="CA31" s="84"/>
      <c r="CB31" s="89"/>
      <c r="CC31" s="242"/>
      <c r="CD31" s="87"/>
      <c r="CE31" s="84"/>
      <c r="CF31" s="84"/>
      <c r="CG31" s="84"/>
      <c r="CH31" s="84"/>
      <c r="CI31" s="84"/>
      <c r="CJ31" s="84"/>
      <c r="CK31" s="84"/>
      <c r="CL31" s="84"/>
      <c r="CM31" s="84"/>
      <c r="CN31" s="84"/>
      <c r="CO31" s="98"/>
      <c r="CP31" s="218"/>
      <c r="CQ31" s="87"/>
      <c r="CR31" s="84"/>
      <c r="CS31" s="84"/>
      <c r="CT31" s="84"/>
      <c r="CU31" s="84"/>
      <c r="CV31" s="84"/>
      <c r="CW31" s="84"/>
      <c r="CX31" s="84"/>
      <c r="CY31" s="84"/>
      <c r="CZ31" s="84"/>
      <c r="DA31" s="84"/>
      <c r="DB31" s="98"/>
      <c r="DC31" s="246"/>
    </row>
    <row r="32" spans="1:116" x14ac:dyDescent="0.25">
      <c r="A32" s="389"/>
      <c r="B32" s="390"/>
      <c r="C32" s="169" t="s">
        <v>124</v>
      </c>
      <c r="D32" s="746" t="s">
        <v>132</v>
      </c>
      <c r="E32" s="99">
        <v>11</v>
      </c>
      <c r="F32" s="96">
        <v>12</v>
      </c>
      <c r="G32" s="96"/>
      <c r="H32" s="256">
        <f t="shared" si="59"/>
        <v>3.5</v>
      </c>
      <c r="I32" s="124">
        <f t="shared" si="60"/>
        <v>-3.5</v>
      </c>
      <c r="J32" s="100"/>
      <c r="K32" s="97"/>
      <c r="L32" s="96"/>
      <c r="M32" s="96"/>
      <c r="N32" s="96"/>
      <c r="O32" s="96"/>
      <c r="P32" s="96"/>
      <c r="Q32" s="96"/>
      <c r="R32" s="96">
        <v>-1</v>
      </c>
      <c r="S32" s="96"/>
      <c r="T32" s="96"/>
      <c r="U32" s="96"/>
      <c r="V32" s="96"/>
      <c r="W32" s="96"/>
      <c r="X32" s="96">
        <v>-1</v>
      </c>
      <c r="Y32" s="96"/>
      <c r="Z32" s="96">
        <v>-1</v>
      </c>
      <c r="AA32" s="96"/>
      <c r="AB32" s="138"/>
      <c r="AC32" s="99"/>
      <c r="AD32" s="96"/>
      <c r="AE32" s="96"/>
      <c r="AF32" s="96"/>
      <c r="AG32" s="96"/>
      <c r="AH32" s="96"/>
      <c r="AI32" s="96"/>
      <c r="AJ32" s="96"/>
      <c r="AK32" s="96"/>
      <c r="AL32" s="96"/>
      <c r="AM32" s="96"/>
      <c r="AN32" s="138"/>
      <c r="AO32" s="199"/>
      <c r="AP32" s="81"/>
      <c r="AQ32" s="81"/>
      <c r="AR32" s="81"/>
      <c r="AS32" s="81"/>
      <c r="AT32" s="81"/>
      <c r="AU32" s="81"/>
      <c r="AV32" s="81"/>
      <c r="AW32" s="81"/>
      <c r="AX32" s="81"/>
      <c r="AY32" s="200"/>
      <c r="AZ32" s="97" cm="1">
        <f t="array" ref="AZ32">SUMPRODUCT(--($K32:$AB32&gt;0),INDEX($H$4:$H$22,MATCH($K$26:$AB$26,$C$4:$C$22,0)))</f>
        <v>0</v>
      </c>
      <c r="BA32" s="96" cm="1">
        <f t="array" ref="BA32">SUMPRODUCT(--($K32:$AB32&gt;0),INDEX($G$4:$G$22,MATCH($K$26:$AB$26,$C$4:$C$22,0)))</f>
        <v>0</v>
      </c>
      <c r="BB32" s="96" cm="1">
        <f t="array" ref="BB32">-1*SUMPRODUCT(--($K32:$AB32&lt;0),INDEX($H$4:$H$22,MATCH($K$26:$AB$26,$C$4:$C$22,0)))</f>
        <v>-3.5</v>
      </c>
      <c r="BC32" s="100" cm="1">
        <f t="array" ref="BC32">-1*SUMPRODUCT(--($K32:$AB32&lt;0),INDEX($G$4:$G$22,MATCH($K$26:$AB$26,$C$4:$C$22,0)))</f>
        <v>3.5</v>
      </c>
      <c r="BD32" s="186"/>
      <c r="BE32" s="184"/>
      <c r="BF32" s="184"/>
      <c r="BG32" s="184"/>
      <c r="BH32" s="184"/>
      <c r="BI32" s="184"/>
      <c r="BJ32" s="184"/>
      <c r="BK32" s="184"/>
      <c r="BL32" s="184"/>
      <c r="BM32" s="184"/>
      <c r="BN32" s="187"/>
      <c r="BO32" s="193"/>
      <c r="BP32" s="223"/>
      <c r="BQ32" s="90"/>
      <c r="BR32" s="81"/>
      <c r="BS32" s="81"/>
      <c r="BT32" s="81"/>
      <c r="BU32" s="81"/>
      <c r="BV32" s="81"/>
      <c r="BW32" s="81"/>
      <c r="BX32" s="81"/>
      <c r="BY32" s="81"/>
      <c r="BZ32" s="81"/>
      <c r="CA32" s="81"/>
      <c r="CB32" s="88"/>
      <c r="CC32" s="244"/>
      <c r="CD32" s="199"/>
      <c r="CE32" s="81"/>
      <c r="CF32" s="81"/>
      <c r="CG32" s="81"/>
      <c r="CH32" s="81"/>
      <c r="CI32" s="81"/>
      <c r="CJ32" s="81"/>
      <c r="CK32" s="81"/>
      <c r="CL32" s="81"/>
      <c r="CM32" s="81"/>
      <c r="CN32" s="81"/>
      <c r="CO32" s="200"/>
      <c r="CP32" s="217"/>
      <c r="CQ32" s="199"/>
      <c r="CR32" s="81"/>
      <c r="CS32" s="81"/>
      <c r="CT32" s="81"/>
      <c r="CU32" s="81"/>
      <c r="CV32" s="81"/>
      <c r="CW32" s="81"/>
      <c r="CX32" s="81"/>
      <c r="CY32" s="81"/>
      <c r="CZ32" s="81"/>
      <c r="DA32" s="81"/>
      <c r="DB32" s="200"/>
      <c r="DC32" s="245"/>
    </row>
    <row r="33" spans="1:107" ht="15.75" thickBot="1" x14ac:dyDescent="0.3">
      <c r="A33" s="492"/>
      <c r="B33" s="494"/>
      <c r="C33" s="748" t="s">
        <v>125</v>
      </c>
      <c r="D33" s="747" t="s">
        <v>129</v>
      </c>
      <c r="E33" s="103">
        <v>11</v>
      </c>
      <c r="F33" s="102">
        <v>13</v>
      </c>
      <c r="G33" s="102"/>
      <c r="H33" s="248">
        <f t="shared" si="59"/>
        <v>4.5</v>
      </c>
      <c r="I33" s="249">
        <f t="shared" si="60"/>
        <v>-4.5</v>
      </c>
      <c r="J33" s="104"/>
      <c r="K33" s="250"/>
      <c r="L33" s="102"/>
      <c r="M33" s="102"/>
      <c r="N33" s="102"/>
      <c r="O33" s="102"/>
      <c r="P33" s="102"/>
      <c r="Q33" s="102"/>
      <c r="R33" s="102"/>
      <c r="S33" s="102"/>
      <c r="T33" s="102"/>
      <c r="U33" s="102">
        <v>1</v>
      </c>
      <c r="V33" s="102"/>
      <c r="W33" s="102"/>
      <c r="X33" s="102"/>
      <c r="Y33" s="102"/>
      <c r="Z33" s="102"/>
      <c r="AA33" s="102">
        <v>-1</v>
      </c>
      <c r="AB33" s="241">
        <v>1</v>
      </c>
      <c r="AC33" s="103"/>
      <c r="AD33" s="102"/>
      <c r="AE33" s="102"/>
      <c r="AF33" s="102"/>
      <c r="AG33" s="102"/>
      <c r="AH33" s="102"/>
      <c r="AI33" s="102"/>
      <c r="AJ33" s="102"/>
      <c r="AK33" s="102"/>
      <c r="AL33" s="102"/>
      <c r="AM33" s="102"/>
      <c r="AN33" s="241"/>
      <c r="AO33" s="103"/>
      <c r="AP33" s="102"/>
      <c r="AQ33" s="102"/>
      <c r="AR33" s="102"/>
      <c r="AS33" s="102"/>
      <c r="AT33" s="102"/>
      <c r="AU33" s="102"/>
      <c r="AV33" s="102"/>
      <c r="AW33" s="102"/>
      <c r="AX33" s="102"/>
      <c r="AY33" s="104"/>
      <c r="AZ33" s="250" cm="1">
        <f t="array" ref="AZ33">SUMPRODUCT(--($K33:$AB33&gt;0),INDEX($H$4:$H$22,MATCH($K$26:$AB$26,$C$4:$C$22,0)))</f>
        <v>2.5</v>
      </c>
      <c r="BA33" s="102" cm="1">
        <f t="array" ref="BA33">SUMPRODUCT(--($K33:$AB33&gt;0),INDEX($G$4:$G$22,MATCH($K$26:$AB$26,$C$4:$C$22,0)))</f>
        <v>-2.5</v>
      </c>
      <c r="BB33" s="102" cm="1">
        <f t="array" ref="BB33">-1*SUMPRODUCT(--($K33:$AB33&lt;0),INDEX($H$4:$H$22,MATCH($K$26:$AB$26,$C$4:$C$22,0)))</f>
        <v>-2</v>
      </c>
      <c r="BC33" s="104" cm="1">
        <f t="array" ref="BC33">-1*SUMPRODUCT(--($K33:$AB33&lt;0),INDEX($G$4:$G$22,MATCH($K$26:$AB$26,$C$4:$C$22,0)))</f>
        <v>2</v>
      </c>
      <c r="BD33" s="103"/>
      <c r="BE33" s="102"/>
      <c r="BF33" s="102"/>
      <c r="BG33" s="102"/>
      <c r="BH33" s="102"/>
      <c r="BI33" s="102"/>
      <c r="BJ33" s="102"/>
      <c r="BK33" s="102"/>
      <c r="BL33" s="102"/>
      <c r="BM33" s="102"/>
      <c r="BN33" s="241"/>
      <c r="BO33" s="195"/>
      <c r="BP33" s="251"/>
      <c r="BQ33" s="250"/>
      <c r="BR33" s="102"/>
      <c r="BS33" s="102"/>
      <c r="BT33" s="102"/>
      <c r="BU33" s="102"/>
      <c r="BV33" s="102"/>
      <c r="BW33" s="102"/>
      <c r="BX33" s="102"/>
      <c r="BY33" s="102"/>
      <c r="BZ33" s="102"/>
      <c r="CA33" s="102"/>
      <c r="CB33" s="241"/>
      <c r="CC33" s="252"/>
      <c r="CD33" s="103"/>
      <c r="CE33" s="102"/>
      <c r="CF33" s="102"/>
      <c r="CG33" s="102"/>
      <c r="CH33" s="102"/>
      <c r="CI33" s="102"/>
      <c r="CJ33" s="102"/>
      <c r="CK33" s="102"/>
      <c r="CL33" s="102"/>
      <c r="CM33" s="102"/>
      <c r="CN33" s="102"/>
      <c r="CO33" s="104"/>
      <c r="CP33" s="251"/>
      <c r="CQ33" s="103"/>
      <c r="CR33" s="102"/>
      <c r="CS33" s="102"/>
      <c r="CT33" s="102"/>
      <c r="CU33" s="102"/>
      <c r="CV33" s="102"/>
      <c r="CW33" s="102"/>
      <c r="CX33" s="102"/>
      <c r="CY33" s="102"/>
      <c r="CZ33" s="102"/>
      <c r="DA33" s="102"/>
      <c r="DB33" s="104"/>
      <c r="DC33" s="253"/>
    </row>
    <row r="34" spans="1:107" ht="15.75" x14ac:dyDescent="0.25">
      <c r="A34" s="729" t="s">
        <v>151</v>
      </c>
      <c r="B34" s="749"/>
      <c r="C34" s="734">
        <v>1</v>
      </c>
      <c r="D34" s="148" t="str">
        <f>_xlfn.XLOOKUP($C34,'Load Combinations'!$B$4:$B$22,'Load Combinations'!$C$4:$C$22)</f>
        <v xml:space="preserve">Installation - Target Assembly </v>
      </c>
      <c r="E34" s="149">
        <v>4</v>
      </c>
      <c r="F34" s="150">
        <v>12</v>
      </c>
      <c r="G34" s="151">
        <f>$A$36</f>
        <v>6</v>
      </c>
      <c r="H34" s="152">
        <f>G34+AZ34+BC34+BP34+DC34</f>
        <v>8</v>
      </c>
      <c r="I34" s="152">
        <f>G34+BA34+BB34+CC34+CP34</f>
        <v>4</v>
      </c>
      <c r="J34" s="235"/>
      <c r="K34" s="149"/>
      <c r="L34" s="154"/>
      <c r="M34" s="154"/>
      <c r="N34" s="154"/>
      <c r="O34" s="154"/>
      <c r="P34" s="154"/>
      <c r="Q34" s="154"/>
      <c r="R34" s="154"/>
      <c r="S34" s="154"/>
      <c r="T34" s="154"/>
      <c r="U34" s="154"/>
      <c r="V34" s="154">
        <v>1</v>
      </c>
      <c r="W34" s="154"/>
      <c r="X34" s="154">
        <v>1</v>
      </c>
      <c r="Y34" s="154"/>
      <c r="Z34" s="155"/>
      <c r="AA34" s="155"/>
      <c r="AB34" s="155"/>
      <c r="AC34" s="149">
        <v>1</v>
      </c>
      <c r="AD34" s="154">
        <v>1</v>
      </c>
      <c r="AE34" s="154">
        <v>1</v>
      </c>
      <c r="AF34" s="154">
        <v>1</v>
      </c>
      <c r="AG34" s="154"/>
      <c r="AH34" s="154"/>
      <c r="AI34" s="154">
        <v>-1</v>
      </c>
      <c r="AJ34" s="154">
        <v>-1</v>
      </c>
      <c r="AK34" s="154"/>
      <c r="AL34" s="154"/>
      <c r="AM34" s="154"/>
      <c r="AN34" s="155"/>
      <c r="AO34" s="149">
        <f>+INDEX('Load Combinations'!$D$4:$N$22,MATCH(Horizontal!$C34,'Load Combinations'!$B$4:$B$22,0),MATCH(Horizontal!AO$26,'Load Combinations'!$D$3:$N$3,0))</f>
        <v>0</v>
      </c>
      <c r="AP34" s="154">
        <f>+INDEX('Load Combinations'!$D$4:$N$22,MATCH(Horizontal!$C34,'Load Combinations'!$B$4:$B$22,0),MATCH(Horizontal!AP$26,'Load Combinations'!$D$3:$N$3,0))</f>
        <v>0</v>
      </c>
      <c r="AQ34" s="154">
        <f>+INDEX('Load Combinations'!$D$4:$N$22,MATCH(Horizontal!$C34,'Load Combinations'!$B$4:$B$22,0),MATCH(Horizontal!AQ$26,'Load Combinations'!$D$3:$N$3,0))</f>
        <v>0</v>
      </c>
      <c r="AR34" s="154">
        <f>+INDEX('Load Combinations'!$D$4:$N$22,MATCH(Horizontal!$C34,'Load Combinations'!$B$4:$B$22,0),MATCH(Horizontal!AR$26,'Load Combinations'!$D$3:$N$3,0))</f>
        <v>0</v>
      </c>
      <c r="AS34" s="154">
        <f>+INDEX('Load Combinations'!$D$4:$N$22,MATCH(Horizontal!$C34,'Load Combinations'!$B$4:$B$22,0),MATCH(Horizontal!AS$26,'Load Combinations'!$D$3:$N$3,0))</f>
        <v>0</v>
      </c>
      <c r="AT34" s="154">
        <f>+INDEX('Load Combinations'!$D$4:$N$22,MATCH(Horizontal!$C34,'Load Combinations'!$B$4:$B$22,0),MATCH(Horizontal!AT$26,'Load Combinations'!$D$3:$N$3,0))</f>
        <v>0</v>
      </c>
      <c r="AU34" s="154">
        <f>+INDEX('Load Combinations'!$D$4:$N$22,MATCH(Horizontal!$C34,'Load Combinations'!$B$4:$B$22,0),MATCH(Horizontal!AU$26,'Load Combinations'!$D$3:$N$3,0))</f>
        <v>0</v>
      </c>
      <c r="AV34" s="154">
        <f>+INDEX('Load Combinations'!$D$4:$N$22,MATCH(Horizontal!$C34,'Load Combinations'!$B$4:$B$22,0),MATCH(Horizontal!AV$26,'Load Combinations'!$D$3:$N$3,0))</f>
        <v>0</v>
      </c>
      <c r="AW34" s="154">
        <f>+INDEX('Load Combinations'!$D$4:$N$22,MATCH(Horizontal!$C34,'Load Combinations'!$B$4:$B$22,0),MATCH(Horizontal!AW$26,'Load Combinations'!$D$3:$N$3,0))</f>
        <v>0</v>
      </c>
      <c r="AX34" s="672">
        <f>+INDEX('Load Combinations'!$D$4:$N$22,MATCH(Horizontal!$C34,'Load Combinations'!$B$4:$B$22,0),MATCH(Horizontal!AX$26,'Load Combinations'!$D$3:$N$3,0))</f>
        <v>0</v>
      </c>
      <c r="AY34" s="673">
        <f>+INDEX('Load Combinations'!$D$4:$N$22,MATCH(Horizontal!$C34,'Load Combinations'!$B$4:$B$22,0),MATCH(Horizontal!AY$26,'Load Combinations'!$D$3:$N$3,0))</f>
        <v>0</v>
      </c>
      <c r="AZ34" s="204" cm="1">
        <f t="array" ref="AZ34">SUMPRODUCT(--($K34:$AB34&gt;0),INDEX($H$4:$H$22,MATCH($K$26:$AB$26,$C$4:$C$22,0)))</f>
        <v>2</v>
      </c>
      <c r="BA34" s="154" cm="1">
        <f t="array" ref="BA34">SUMPRODUCT(--($K34:$AB34&gt;0),INDEX($G$4:$G$22,MATCH($K$26:$AB$26,$C$4:$C$22,0)))</f>
        <v>-2</v>
      </c>
      <c r="BB34" s="154" cm="1">
        <f t="array" ref="BB34">-1*SUMPRODUCT(--($K34:$AB34&lt;0),INDEX($H$4:$H$22,MATCH($K$26:$AB$26,$C$4:$C$22,0)))</f>
        <v>0</v>
      </c>
      <c r="BC34" s="150" cm="1">
        <f t="array" ref="BC34">-1*SUMPRODUCT(--($K34:$AB34&lt;0),INDEX($G$4:$G$22,MATCH($K$26:$AB$26,$C$4:$C$22,0)))</f>
        <v>0</v>
      </c>
      <c r="BD34" s="156" cm="1">
        <f t="array" ref="BD34">IF(AC34&gt;0,AC34*SUMPRODUCT(_xlfn.XLOOKUP(AC$26,$C$4:$C$22,$T$4:$AD$22)*$AO34:$AY34),0)</f>
        <v>0</v>
      </c>
      <c r="BE34" s="157" cm="1">
        <f t="array" ref="BE34">IF(AD34&gt;0,AD34*SUMPRODUCT(_xlfn.XLOOKUP(AD$26,$C$4:$C$22,$T$4:$AD$22)*$AO34:$AY34),0)</f>
        <v>0</v>
      </c>
      <c r="BF34" s="157" cm="1">
        <f t="array" ref="BF34">IF(AE34&gt;0,AE34*SUMPRODUCT(_xlfn.XLOOKUP(AE$26,$C$4:$C$22,$T$4:$AD$22)*$AO34:$AY34),0)</f>
        <v>0</v>
      </c>
      <c r="BG34" s="157" cm="1">
        <f t="array" ref="BG34">IF(AF34&gt;0,AF34*SUMPRODUCT(_xlfn.XLOOKUP(AF$26,$C$4:$C$22,$T$4:$AD$22)*$AO34:$AY34),0)</f>
        <v>0</v>
      </c>
      <c r="BH34" s="157" cm="1">
        <f t="array" ref="BH34">IF(AG34&gt;0,AG34*SUMPRODUCT(_xlfn.XLOOKUP(AG$26,$C$4:$C$22,$T$4:$AD$22)*$AO34:$AY34),0)</f>
        <v>0</v>
      </c>
      <c r="BI34" s="157" cm="1">
        <f t="array" ref="BI34">IF(AH34&gt;0,AH34*SUMPRODUCT(_xlfn.XLOOKUP(AH$26,$C$4:$C$22,$T$4:$AD$22)*$AO34:$AY34),0)</f>
        <v>0</v>
      </c>
      <c r="BJ34" s="157" cm="1">
        <f t="array" ref="BJ34">IF(AI34&gt;0,AI34*SUMPRODUCT(_xlfn.XLOOKUP(AI$26,$C$4:$C$22,$T$4:$AD$22)*$AO34:$AY34),0)</f>
        <v>0</v>
      </c>
      <c r="BK34" s="157" cm="1">
        <f t="array" ref="BK34">IF(AJ34&gt;0,AJ34*SUMPRODUCT(_xlfn.XLOOKUP(AJ$26,$C$4:$C$22,$T$4:$AD$22)*$AO34:$AY34),0)</f>
        <v>0</v>
      </c>
      <c r="BL34" s="157" cm="1">
        <f t="array" ref="BL34">IF(AK34&gt;0,AK34*SUMPRODUCT(_xlfn.XLOOKUP(AK$26,$C$4:$C$22,$T$4:$AD$22)*$AO34:$AY34),0)</f>
        <v>0</v>
      </c>
      <c r="BM34" s="157" cm="1">
        <f t="array" ref="BM34">IF(AL34&gt;0,AL34*SUMPRODUCT(_xlfn.XLOOKUP(AL$26,$C$4:$C$22,$T$4:$AD$22)*$AO34:$AY34),0)</f>
        <v>0</v>
      </c>
      <c r="BN34" s="157" cm="1">
        <f t="array" ref="BN34">IF(AM34&gt;0,AM34*SUMPRODUCT(_xlfn.XLOOKUP(AM$26,$C$4:$C$22,$T$4:$AD$22)*$AO34:$AY34),0)</f>
        <v>0</v>
      </c>
      <c r="BO34" s="158" cm="1">
        <f t="array" ref="BO34">IF(AN34&gt;0,AN34*SUMPRODUCT(_xlfn.XLOOKUP(AN$26,$C$4:$C$22,$T$4:$AD$22)*$AO34:$AY34),0)</f>
        <v>0</v>
      </c>
      <c r="BP34" s="209">
        <f t="shared" ref="BP34" si="61">SUM(BD34:BO34)</f>
        <v>0</v>
      </c>
      <c r="BQ34" s="156" cm="1">
        <f t="array" ref="BQ34">IF(AC34&gt;0,AC34*SUMPRODUCT(_xlfn.XLOOKUP(AC$26,$C$4:$C$22,$I$4:$S$22)*$AO34:$AY34),0)</f>
        <v>0</v>
      </c>
      <c r="BR34" s="157" cm="1">
        <f t="array" ref="BR34">IF(AD34&gt;0,AD34*SUMPRODUCT(_xlfn.XLOOKUP(AD$26,$C$4:$C$22,$I$4:$S$22)*$AO34:$AY34),0)</f>
        <v>0</v>
      </c>
      <c r="BS34" s="157" cm="1">
        <f t="array" ref="BS34">IF(AE34&gt;0,AE34*SUMPRODUCT(_xlfn.XLOOKUP(AE$26,$C$4:$C$22,$I$4:$S$22)*$AO34:$AY34),0)</f>
        <v>0</v>
      </c>
      <c r="BT34" s="157" cm="1">
        <f t="array" ref="BT34">IF(AF34&gt;0,AF34*SUMPRODUCT(_xlfn.XLOOKUP(AF$26,$C$4:$C$22,$I$4:$S$22)*$AO34:$AY34),0)</f>
        <v>0</v>
      </c>
      <c r="BU34" s="157" cm="1">
        <f t="array" ref="BU34">IF(AG34&gt;0,AG34*SUMPRODUCT(_xlfn.XLOOKUP(AG$26,$C$4:$C$22,$I$4:$S$22)*$AO34:$AY34),0)</f>
        <v>0</v>
      </c>
      <c r="BV34" s="157" cm="1">
        <f t="array" ref="BV34">IF(AH34&gt;0,AH34*SUMPRODUCT(_xlfn.XLOOKUP(AH$26,$C$4:$C$22,$I$4:$S$22)*$AO34:$AY34),0)</f>
        <v>0</v>
      </c>
      <c r="BW34" s="157" cm="1">
        <f t="array" ref="BW34">IF(AI34&gt;0,AI34*SUMPRODUCT(_xlfn.XLOOKUP(AI$26,$C$4:$C$22,$I$4:$S$22)*$AO34:$AY34),0)</f>
        <v>0</v>
      </c>
      <c r="BX34" s="157" cm="1">
        <f t="array" ref="BX34">IF(AJ34&gt;0,AJ34*SUMPRODUCT(_xlfn.XLOOKUP(AJ$26,$C$4:$C$22,$I$4:$S$22)*$AO34:$AY34),0)</f>
        <v>0</v>
      </c>
      <c r="BY34" s="157" cm="1">
        <f t="array" ref="BY34">IF(AK34&gt;0,AK34*SUMPRODUCT(_xlfn.XLOOKUP(AK$26,$C$4:$C$22,$I$4:$S$22)*$AO34:$AY34),0)</f>
        <v>0</v>
      </c>
      <c r="BZ34" s="157" cm="1">
        <f t="array" ref="BZ34">IF(AL34&gt;0,AL34*SUMPRODUCT(_xlfn.XLOOKUP(AL$26,$C$4:$C$22,$I$4:$S$22)*$AO34:$AY34),0)</f>
        <v>0</v>
      </c>
      <c r="CA34" s="157" cm="1">
        <f t="array" ref="CA34">IF(AM34&gt;0,AM34*SUMPRODUCT(_xlfn.XLOOKUP(AM$26,$C$4:$C$22,$I$4:$S$22)*$AO34:$AY34),0)</f>
        <v>0</v>
      </c>
      <c r="CB34" s="158" cm="1">
        <f t="array" ref="CB34">IF(AN34&gt;0,AN34*SUMPRODUCT(_xlfn.XLOOKUP(AN$26,$C$4:$C$22,$I$4:$S$22)*$AO34:$AY34),0)</f>
        <v>0</v>
      </c>
      <c r="CC34" s="209">
        <f t="shared" ref="CC34" si="62">SUM(BQ34:CB34)</f>
        <v>0</v>
      </c>
      <c r="CD34" s="156" cm="1">
        <f t="array" ref="CD34">IF(AC34&lt;0,AC34*SUMPRODUCT(_xlfn.XLOOKUP(AC$26,$C$4:$C$22,$T$4:$AD$22)*$AO34:$AY34),0)</f>
        <v>0</v>
      </c>
      <c r="CE34" s="157" cm="1">
        <f t="array" ref="CE34">IF(AD34&lt;0,AD34*SUMPRODUCT(_xlfn.XLOOKUP(AD$26,$C$4:$C$22,$T$4:$AC$22)*$AO34:$AX34),0)</f>
        <v>0</v>
      </c>
      <c r="CF34" s="157" cm="1">
        <f t="array" ref="CF34">IF(AE34&lt;0,AE34*SUMPRODUCT(_xlfn.XLOOKUP(AE$26,$C$4:$C$22,$T$4:$AC$22)*$AO34:$AX34),0)</f>
        <v>0</v>
      </c>
      <c r="CG34" s="157" cm="1">
        <f t="array" ref="CG34">IF(AF34&lt;0,AF34*SUMPRODUCT(_xlfn.XLOOKUP(AF$26,$C$4:$C$22,$T$4:$AC$22)*$AO34:$AX34),0)</f>
        <v>0</v>
      </c>
      <c r="CH34" s="157" cm="1">
        <f t="array" ref="CH34">IF(AG34&lt;0,AG34*SUMPRODUCT(_xlfn.XLOOKUP(AG$26,$C$4:$C$22,$T$4:$AC$22)*$AO34:$AX34),0)</f>
        <v>0</v>
      </c>
      <c r="CI34" s="157" cm="1">
        <f t="array" ref="CI34">IF(AH34&lt;0,AH34*SUMPRODUCT(_xlfn.XLOOKUP(AH$26,$C$4:$C$22,$T$4:$AC$22)*$AO34:$AX34),0)</f>
        <v>0</v>
      </c>
      <c r="CJ34" s="157" cm="1">
        <f t="array" ref="CJ34">IF(AI34&lt;0,AI34*SUMPRODUCT(_xlfn.XLOOKUP(AI$26,$C$4:$C$22,$T$4:$AC$22)*$AO34:$AX34),0)</f>
        <v>0</v>
      </c>
      <c r="CK34" s="157" cm="1">
        <f t="array" ref="CK34">IF(AJ34&lt;0,AJ34*SUMPRODUCT(_xlfn.XLOOKUP(AJ$26,$C$4:$C$22,$T$4:$AC$22)*$AO34:$AX34),0)</f>
        <v>0</v>
      </c>
      <c r="CL34" s="157" cm="1">
        <f t="array" ref="CL34">IF(AK34&lt;0,AK34*SUMPRODUCT(_xlfn.XLOOKUP(AK$26,$C$4:$C$22,$T$4:$AC$22)*$AO34:$AX34),0)</f>
        <v>0</v>
      </c>
      <c r="CM34" s="157" cm="1">
        <f t="array" ref="CM34">IF(AL34&lt;0,AL34*SUMPRODUCT(_xlfn.XLOOKUP(AL$26,$C$4:$C$22,$T$4:$AC$22)*$AO34:$AX34),0)</f>
        <v>0</v>
      </c>
      <c r="CN34" s="157" cm="1">
        <f t="array" ref="CN34">IF(AM34&lt;0,AM34*SUMPRODUCT(_xlfn.XLOOKUP(AM$26,$C$4:$C$22,$T$4:$AC$22)*$AO34:$AX34),0)</f>
        <v>0</v>
      </c>
      <c r="CO34" s="158" cm="1">
        <f t="array" ref="CO34">IF(AN34&lt;0,AN34*SUMPRODUCT(_xlfn.XLOOKUP(AN$26,$C$4:$C$22,$T$4:$AC$22)*$AO34:$AX34),0)</f>
        <v>0</v>
      </c>
      <c r="CP34" s="209">
        <f t="shared" ref="CP34" si="63">SUM(CD34:CO34)</f>
        <v>0</v>
      </c>
      <c r="CQ34" s="156" cm="1">
        <f t="array" ref="CQ34">IF(AC34&lt;0,AC34*SUMPRODUCT(_xlfn.XLOOKUP(AC$26,$C$4:$C$22,$I$4:$S$22)*$AO34:$AY34),0)</f>
        <v>0</v>
      </c>
      <c r="CR34" s="157" cm="1">
        <f t="array" ref="CR34">IF(AD34&lt;0,AD34*SUMPRODUCT(_xlfn.XLOOKUP(AD$26,$C$4:$C$22,$I$4:$R$22)*$AO34:$AX34),0)</f>
        <v>0</v>
      </c>
      <c r="CS34" s="157" cm="1">
        <f t="array" ref="CS34">IF(AE34&lt;0,AE34*SUMPRODUCT(_xlfn.XLOOKUP(AE$26,$C$4:$C$22,$I$4:$R$22)*$AO34:$AX34),0)</f>
        <v>0</v>
      </c>
      <c r="CT34" s="157" cm="1">
        <f t="array" ref="CT34">IF(AF34&lt;0,AF34*SUMPRODUCT(_xlfn.XLOOKUP(AF$26,$C$4:$C$22,$I$4:$R$22)*$AO34:$AX34),0)</f>
        <v>0</v>
      </c>
      <c r="CU34" s="157" cm="1">
        <f t="array" ref="CU34">IF(AG34&lt;0,AG34*SUMPRODUCT(_xlfn.XLOOKUP(AG$26,$C$4:$C$22,$I$4:$R$22)*$AO34:$AX34),0)</f>
        <v>0</v>
      </c>
      <c r="CV34" s="157" cm="1">
        <f t="array" ref="CV34">IF(AH34&lt;0,AH34*SUMPRODUCT(_xlfn.XLOOKUP(AH$26,$C$4:$C$22,$I$4:$R$22)*$AO34:$AX34),0)</f>
        <v>0</v>
      </c>
      <c r="CW34" s="157" cm="1">
        <f t="array" ref="CW34">IF(AI34&lt;0,AI34*SUMPRODUCT(_xlfn.XLOOKUP(AI$26,$C$4:$C$22,$I$4:$R$22)*$AO34:$AX34),0)</f>
        <v>0</v>
      </c>
      <c r="CX34" s="157" cm="1">
        <f t="array" ref="CX34">IF(AJ34&lt;0,AJ34*SUMPRODUCT(_xlfn.XLOOKUP(AJ$26,$C$4:$C$22,$I$4:$R$22)*$AO34:$AX34),0)</f>
        <v>0</v>
      </c>
      <c r="CY34" s="157" cm="1">
        <f t="array" ref="CY34">IF(AK34&lt;0,AK34*SUMPRODUCT(_xlfn.XLOOKUP(AK$26,$C$4:$C$22,$I$4:$R$22)*$AO34:$AX34),0)</f>
        <v>0</v>
      </c>
      <c r="CZ34" s="157" cm="1">
        <f t="array" ref="CZ34">IF(AL34&lt;0,AL34*SUMPRODUCT(_xlfn.XLOOKUP(AL$26,$C$4:$C$22,$I$4:$R$22)*$AO34:$AX34),0)</f>
        <v>0</v>
      </c>
      <c r="DA34" s="157" cm="1">
        <f t="array" ref="DA34">IF(AM34&lt;0,AM34*SUMPRODUCT(_xlfn.XLOOKUP(AM$26,$C$4:$C$22,$I$4:$R$22)*$AO34:$AX34),0)</f>
        <v>0</v>
      </c>
      <c r="DB34" s="158" cm="1">
        <f t="array" ref="DB34">IF(AN34&lt;0,AN34*SUMPRODUCT(_xlfn.XLOOKUP(AN$26,$C$4:$C$22,$I$4:$R$22)*$AO34:$AX34),0)</f>
        <v>0</v>
      </c>
      <c r="DC34" s="238">
        <f t="shared" ref="DC34" si="64">SUM(CQ34:DB34)</f>
        <v>0</v>
      </c>
    </row>
    <row r="35" spans="1:107" x14ac:dyDescent="0.25">
      <c r="A35" s="255" t="s">
        <v>148</v>
      </c>
      <c r="B35" s="739"/>
      <c r="C35" s="735">
        <v>2</v>
      </c>
      <c r="D35" s="18" t="str">
        <f>_xlfn.XLOOKUP($C35,'Load Combinations'!$B$4:$B$22,'Load Combinations'!$C$4:$C$22)</f>
        <v>Rotation Test, Target Assembly</v>
      </c>
      <c r="E35" s="118"/>
      <c r="F35" s="119"/>
      <c r="G35" s="7">
        <f t="shared" ref="G35:G52" si="65">$A$36</f>
        <v>6</v>
      </c>
      <c r="H35" s="130">
        <f t="shared" ref="H35:H90" ca="1" si="66">G35+AZ35+BC35+BP35+DC35</f>
        <v>8.625</v>
      </c>
      <c r="I35" s="130">
        <f t="shared" ref="I35:I90" ca="1" si="67">G35+BA35+BB35+CC35+CP35</f>
        <v>3.375</v>
      </c>
      <c r="J35" s="62"/>
      <c r="K35" s="72">
        <f ca="1">OFFSET(K35,-1,0)</f>
        <v>0</v>
      </c>
      <c r="L35" s="73">
        <f t="shared" ref="L35:AB49" ca="1" si="68">OFFSET(L35,-1,0)</f>
        <v>0</v>
      </c>
      <c r="M35" s="73">
        <f t="shared" ca="1" si="68"/>
        <v>0</v>
      </c>
      <c r="N35" s="73">
        <f t="shared" ca="1" si="68"/>
        <v>0</v>
      </c>
      <c r="O35" s="73">
        <f t="shared" ca="1" si="68"/>
        <v>0</v>
      </c>
      <c r="P35" s="73">
        <f t="shared" ca="1" si="68"/>
        <v>0</v>
      </c>
      <c r="Q35" s="73">
        <f t="shared" ca="1" si="68"/>
        <v>0</v>
      </c>
      <c r="R35" s="73">
        <f t="shared" ca="1" si="68"/>
        <v>0</v>
      </c>
      <c r="S35" s="73">
        <f t="shared" ca="1" si="68"/>
        <v>0</v>
      </c>
      <c r="T35" s="73">
        <f t="shared" ca="1" si="68"/>
        <v>0</v>
      </c>
      <c r="U35" s="73">
        <f t="shared" ca="1" si="68"/>
        <v>0</v>
      </c>
      <c r="V35" s="73">
        <f t="shared" ca="1" si="68"/>
        <v>1</v>
      </c>
      <c r="W35" s="73">
        <f t="shared" ca="1" si="68"/>
        <v>0</v>
      </c>
      <c r="X35" s="73">
        <f t="shared" ca="1" si="68"/>
        <v>1</v>
      </c>
      <c r="Y35" s="73">
        <f t="shared" ca="1" si="68"/>
        <v>0</v>
      </c>
      <c r="Z35" s="73">
        <f t="shared" ca="1" si="68"/>
        <v>0</v>
      </c>
      <c r="AA35" s="73">
        <f t="shared" ca="1" si="68"/>
        <v>0</v>
      </c>
      <c r="AB35" s="139">
        <f t="shared" ca="1" si="68"/>
        <v>0</v>
      </c>
      <c r="AC35" s="72">
        <f ca="1">OFFSET(AC35,-1,0)</f>
        <v>1</v>
      </c>
      <c r="AD35" s="73">
        <f t="shared" ref="AD35:AN50" ca="1" si="69">OFFSET(AD35,-1,0)</f>
        <v>1</v>
      </c>
      <c r="AE35" s="73">
        <f t="shared" ca="1" si="69"/>
        <v>1</v>
      </c>
      <c r="AF35" s="73">
        <f t="shared" ca="1" si="69"/>
        <v>1</v>
      </c>
      <c r="AG35" s="73">
        <f t="shared" ca="1" si="69"/>
        <v>0</v>
      </c>
      <c r="AH35" s="73">
        <f t="shared" ca="1" si="69"/>
        <v>0</v>
      </c>
      <c r="AI35" s="73">
        <f t="shared" ca="1" si="69"/>
        <v>-1</v>
      </c>
      <c r="AJ35" s="73">
        <f t="shared" ca="1" si="69"/>
        <v>-1</v>
      </c>
      <c r="AK35" s="73">
        <f t="shared" ca="1" si="69"/>
        <v>0</v>
      </c>
      <c r="AL35" s="73">
        <f t="shared" ca="1" si="69"/>
        <v>0</v>
      </c>
      <c r="AM35" s="73">
        <f t="shared" ca="1" si="69"/>
        <v>0</v>
      </c>
      <c r="AN35" s="139">
        <f t="shared" ca="1" si="69"/>
        <v>0</v>
      </c>
      <c r="AO35" s="72">
        <f>+INDEX('Load Combinations'!$D$4:$N$22,MATCH(Horizontal!$C35,'Load Combinations'!$B$4:$B$22,0),MATCH(Horizontal!AO$26,'Load Combinations'!$D$3:$N$3,0))</f>
        <v>1</v>
      </c>
      <c r="AP35" s="73">
        <f>+INDEX('Load Combinations'!$D$4:$N$22,MATCH(Horizontal!$C35,'Load Combinations'!$B$4:$B$22,0),MATCH(Horizontal!AP$26,'Load Combinations'!$D$3:$N$3,0))</f>
        <v>1</v>
      </c>
      <c r="AQ35" s="73">
        <f>+INDEX('Load Combinations'!$D$4:$N$22,MATCH(Horizontal!$C35,'Load Combinations'!$B$4:$B$22,0),MATCH(Horizontal!AQ$26,'Load Combinations'!$D$3:$N$3,0))</f>
        <v>0</v>
      </c>
      <c r="AR35" s="73">
        <f>+INDEX('Load Combinations'!$D$4:$N$22,MATCH(Horizontal!$C35,'Load Combinations'!$B$4:$B$22,0),MATCH(Horizontal!AR$26,'Load Combinations'!$D$3:$N$3,0))</f>
        <v>0</v>
      </c>
      <c r="AS35" s="73">
        <f>+INDEX('Load Combinations'!$D$4:$N$22,MATCH(Horizontal!$C35,'Load Combinations'!$B$4:$B$22,0),MATCH(Horizontal!AS$26,'Load Combinations'!$D$3:$N$3,0))</f>
        <v>0</v>
      </c>
      <c r="AT35" s="73">
        <f>+INDEX('Load Combinations'!$D$4:$N$22,MATCH(Horizontal!$C35,'Load Combinations'!$B$4:$B$22,0),MATCH(Horizontal!AT$26,'Load Combinations'!$D$3:$N$3,0))</f>
        <v>0</v>
      </c>
      <c r="AU35" s="73">
        <f>+INDEX('Load Combinations'!$D$4:$N$22,MATCH(Horizontal!$C35,'Load Combinations'!$B$4:$B$22,0),MATCH(Horizontal!AU$26,'Load Combinations'!$D$3:$N$3,0))</f>
        <v>0</v>
      </c>
      <c r="AV35" s="73">
        <f>+INDEX('Load Combinations'!$D$4:$N$22,MATCH(Horizontal!$C35,'Load Combinations'!$B$4:$B$22,0),MATCH(Horizontal!AV$26,'Load Combinations'!$D$3:$N$3,0))</f>
        <v>0</v>
      </c>
      <c r="AW35" s="73">
        <f>+INDEX('Load Combinations'!$D$4:$N$22,MATCH(Horizontal!$C35,'Load Combinations'!$B$4:$B$22,0),MATCH(Horizontal!AW$26,'Load Combinations'!$D$3:$N$3,0))</f>
        <v>0</v>
      </c>
      <c r="AX35" s="670">
        <f>+INDEX('Load Combinations'!$D$4:$N$22,MATCH(Horizontal!$C35,'Load Combinations'!$B$4:$B$22,0),MATCH(Horizontal!AX$26,'Load Combinations'!$D$3:$N$3,0))</f>
        <v>0</v>
      </c>
      <c r="AY35" s="556">
        <f>+INDEX('Load Combinations'!$D$4:$N$22,MATCH(Horizontal!$C35,'Load Combinations'!$B$4:$B$22,0),MATCH(Horizontal!AY$26,'Load Combinations'!$D$3:$N$3,0))</f>
        <v>0</v>
      </c>
      <c r="AZ35" s="202" cm="1">
        <f t="array" aca="1" ref="AZ35" ca="1">SUMPRODUCT(--($K35:$AB35&gt;0),INDEX($H$4:$H$22,MATCH($K$26:$AB$26,$C$4:$C$22,0)))</f>
        <v>2</v>
      </c>
      <c r="BA35" s="73" cm="1">
        <f t="array" aca="1" ref="BA35" ca="1">SUMPRODUCT(--($K35:$AB35&gt;0),INDEX($G$4:$G$22,MATCH($K$26:$AB$26,$C$4:$C$22,0)))</f>
        <v>-2</v>
      </c>
      <c r="BB35" s="73" cm="1">
        <f t="array" aca="1" ref="BB35" ca="1">-1*SUMPRODUCT(--($K35:$AB35&lt;0),INDEX($H$4:$H$22,MATCH($K$26:$AB$26,$C$4:$C$22,0)))</f>
        <v>0</v>
      </c>
      <c r="BC35" s="74" cm="1">
        <f t="array" aca="1" ref="BC35" ca="1">-1*SUMPRODUCT(--($K35:$AB35&lt;0),INDEX($G$4:$G$22,MATCH($K$26:$AB$26,$C$4:$C$22,0)))</f>
        <v>0</v>
      </c>
      <c r="BD35" s="66" cm="1">
        <f t="array" aca="1" ref="BD35" ca="1">IF(AC35&gt;0,AC35*SUMPRODUCT(_xlfn.XLOOKUP(AC$26,$C$4:$C$22,$T$4:$AD$22)*$AO35:$AY35),0)</f>
        <v>0</v>
      </c>
      <c r="BE35" s="67" cm="1">
        <f t="array" aca="1" ref="BE35" ca="1">IF(AD35&gt;0,AD35*SUMPRODUCT(_xlfn.XLOOKUP(AD$26,$C$4:$C$22,$T$4:$AD$22)*$AO35:$AY35),0)</f>
        <v>0.125</v>
      </c>
      <c r="BF35" s="67" cm="1">
        <f t="array" aca="1" ref="BF35" ca="1">IF(AE35&gt;0,AE35*SUMPRODUCT(_xlfn.XLOOKUP(AE$26,$C$4:$C$22,$T$4:$AD$22)*$AO35:$AY35),0)</f>
        <v>0</v>
      </c>
      <c r="BG35" s="67" cm="1">
        <f t="array" aca="1" ref="BG35" ca="1">IF(AF35&gt;0,AF35*SUMPRODUCT(_xlfn.XLOOKUP(AF$26,$C$4:$C$22,$T$4:$AD$22)*$AO35:$AY35),0)</f>
        <v>0.5</v>
      </c>
      <c r="BH35" s="67" cm="1">
        <f t="array" aca="1" ref="BH35" ca="1">IF(AG35&gt;0,AG35*SUMPRODUCT(_xlfn.XLOOKUP(AG$26,$C$4:$C$22,$T$4:$AD$22)*$AO35:$AY35),0)</f>
        <v>0</v>
      </c>
      <c r="BI35" s="67" cm="1">
        <f t="array" aca="1" ref="BI35" ca="1">IF(AH35&gt;0,AH35*SUMPRODUCT(_xlfn.XLOOKUP(AH$26,$C$4:$C$22,$T$4:$AD$22)*$AO35:$AY35),0)</f>
        <v>0</v>
      </c>
      <c r="BJ35" s="67" cm="1">
        <f t="array" aca="1" ref="BJ35" ca="1">IF(AI35&gt;0,AI35*SUMPRODUCT(_xlfn.XLOOKUP(AI$26,$C$4:$C$22,$T$4:$AD$22)*$AO35:$AY35),0)</f>
        <v>0</v>
      </c>
      <c r="BK35" s="67" cm="1">
        <f t="array" aca="1" ref="BK35" ca="1">IF(AJ35&gt;0,AJ35*SUMPRODUCT(_xlfn.XLOOKUP(AJ$26,$C$4:$C$22,$T$4:$AD$22)*$AO35:$AY35),0)</f>
        <v>0</v>
      </c>
      <c r="BL35" s="67" cm="1">
        <f t="array" aca="1" ref="BL35" ca="1">IF(AK35&gt;0,AK35*SUMPRODUCT(_xlfn.XLOOKUP(AK$26,$C$4:$C$22,$T$4:$AD$22)*$AO35:$AY35),0)</f>
        <v>0</v>
      </c>
      <c r="BM35" s="67" cm="1">
        <f t="array" aca="1" ref="BM35" ca="1">IF(AL35&gt;0,AL35*SUMPRODUCT(_xlfn.XLOOKUP(AL$26,$C$4:$C$22,$T$4:$AD$22)*$AO35:$AY35),0)</f>
        <v>0</v>
      </c>
      <c r="BN35" s="67" cm="1">
        <f t="array" aca="1" ref="BN35" ca="1">IF(AM35&gt;0,AM35*SUMPRODUCT(_xlfn.XLOOKUP(AM$26,$C$4:$C$22,$T$4:$AD$22)*$AO35:$AY35),0)</f>
        <v>0</v>
      </c>
      <c r="BO35" s="68" cm="1">
        <f t="array" aca="1" ref="BO35" ca="1">IF(AN35&gt;0,AN35*SUMPRODUCT(_xlfn.XLOOKUP(AN$26,$C$4:$C$22,$T$4:$AD$22)*$AO35:$AY35),0)</f>
        <v>0</v>
      </c>
      <c r="BP35" s="214">
        <f t="shared" ref="BP35:BP98" ca="1" si="70">SUM(BD35:BO35)</f>
        <v>0.625</v>
      </c>
      <c r="BQ35" s="66" cm="1">
        <f t="array" aca="1" ref="BQ35" ca="1">IF(AC35&gt;0,AC35*SUMPRODUCT(_xlfn.XLOOKUP(AC$26,$C$4:$C$22,$I$4:$S$22)*$AO35:$AY35),0)</f>
        <v>0</v>
      </c>
      <c r="BR35" s="67" cm="1">
        <f t="array" aca="1" ref="BR35" ca="1">IF(AD35&gt;0,AD35*SUMPRODUCT(_xlfn.XLOOKUP(AD$26,$C$4:$C$22,$I$4:$S$22)*$AO35:$AY35),0)</f>
        <v>-0.125</v>
      </c>
      <c r="BS35" s="67" cm="1">
        <f t="array" aca="1" ref="BS35" ca="1">IF(AE35&gt;0,AE35*SUMPRODUCT(_xlfn.XLOOKUP(AE$26,$C$4:$C$22,$I$4:$S$22)*$AO35:$AY35),0)</f>
        <v>0</v>
      </c>
      <c r="BT35" s="67" cm="1">
        <f t="array" aca="1" ref="BT35" ca="1">IF(AF35&gt;0,AF35*SUMPRODUCT(_xlfn.XLOOKUP(AF$26,$C$4:$C$22,$I$4:$S$22)*$AO35:$AY35),0)</f>
        <v>-0.5</v>
      </c>
      <c r="BU35" s="67" cm="1">
        <f t="array" aca="1" ref="BU35" ca="1">IF(AG35&gt;0,AG35*SUMPRODUCT(_xlfn.XLOOKUP(AG$26,$C$4:$C$22,$I$4:$S$22)*$AO35:$AY35),0)</f>
        <v>0</v>
      </c>
      <c r="BV35" s="67" cm="1">
        <f t="array" aca="1" ref="BV35" ca="1">IF(AH35&gt;0,AH35*SUMPRODUCT(_xlfn.XLOOKUP(AH$26,$C$4:$C$22,$I$4:$S$22)*$AO35:$AY35),0)</f>
        <v>0</v>
      </c>
      <c r="BW35" s="67" cm="1">
        <f t="array" aca="1" ref="BW35" ca="1">IF(AI35&gt;0,AI35*SUMPRODUCT(_xlfn.XLOOKUP(AI$26,$C$4:$C$22,$I$4:$S$22)*$AO35:$AY35),0)</f>
        <v>0</v>
      </c>
      <c r="BX35" s="67" cm="1">
        <f t="array" aca="1" ref="BX35" ca="1">IF(AJ35&gt;0,AJ35*SUMPRODUCT(_xlfn.XLOOKUP(AJ$26,$C$4:$C$22,$I$4:$S$22)*$AO35:$AY35),0)</f>
        <v>0</v>
      </c>
      <c r="BY35" s="67" cm="1">
        <f t="array" aca="1" ref="BY35" ca="1">IF(AK35&gt;0,AK35*SUMPRODUCT(_xlfn.XLOOKUP(AK$26,$C$4:$C$22,$I$4:$S$22)*$AO35:$AY35),0)</f>
        <v>0</v>
      </c>
      <c r="BZ35" s="67" cm="1">
        <f t="array" aca="1" ref="BZ35" ca="1">IF(AL35&gt;0,AL35*SUMPRODUCT(_xlfn.XLOOKUP(AL$26,$C$4:$C$22,$I$4:$S$22)*$AO35:$AY35),0)</f>
        <v>0</v>
      </c>
      <c r="CA35" s="67" cm="1">
        <f t="array" aca="1" ref="CA35" ca="1">IF(AM35&gt;0,AM35*SUMPRODUCT(_xlfn.XLOOKUP(AM$26,$C$4:$C$22,$I$4:$S$22)*$AO35:$AY35),0)</f>
        <v>0</v>
      </c>
      <c r="CB35" s="68" cm="1">
        <f t="array" aca="1" ref="CB35" ca="1">IF(AN35&gt;0,AN35*SUMPRODUCT(_xlfn.XLOOKUP(AN$26,$C$4:$C$22,$I$4:$S$22)*$AO35:$AY35),0)</f>
        <v>0</v>
      </c>
      <c r="CC35" s="214">
        <f t="shared" ref="CC35:CC98" ca="1" si="71">SUM(BQ35:CB35)</f>
        <v>-0.625</v>
      </c>
      <c r="CD35" s="66" cm="1">
        <f t="array" aca="1" ref="CD35" ca="1">IF(AC35&lt;0,AC35*SUMPRODUCT(_xlfn.XLOOKUP(AC$26,$C$4:$C$22,$T$4:$AD$22)*$AO35:$AY35),0)</f>
        <v>0</v>
      </c>
      <c r="CE35" s="67" cm="1">
        <f t="array" aca="1" ref="CE35" ca="1">IF(AD35&lt;0,AD35*SUMPRODUCT(_xlfn.XLOOKUP(AD$26,$C$4:$C$22,$T$4:$AC$22)*$AO35:$AX35),0)</f>
        <v>0</v>
      </c>
      <c r="CF35" s="67" cm="1">
        <f t="array" aca="1" ref="CF35" ca="1">IF(AE35&lt;0,AE35*SUMPRODUCT(_xlfn.XLOOKUP(AE$26,$C$4:$C$22,$T$4:$AC$22)*$AO35:$AX35),0)</f>
        <v>0</v>
      </c>
      <c r="CG35" s="67" cm="1">
        <f t="array" aca="1" ref="CG35" ca="1">IF(AF35&lt;0,AF35*SUMPRODUCT(_xlfn.XLOOKUP(AF$26,$C$4:$C$22,$T$4:$AC$22)*$AO35:$AX35),0)</f>
        <v>0</v>
      </c>
      <c r="CH35" s="67" cm="1">
        <f t="array" aca="1" ref="CH35" ca="1">IF(AG35&lt;0,AG35*SUMPRODUCT(_xlfn.XLOOKUP(AG$26,$C$4:$C$22,$T$4:$AC$22)*$AO35:$AX35),0)</f>
        <v>0</v>
      </c>
      <c r="CI35" s="67" cm="1">
        <f t="array" aca="1" ref="CI35" ca="1">IF(AH35&lt;0,AH35*SUMPRODUCT(_xlfn.XLOOKUP(AH$26,$C$4:$C$22,$T$4:$AC$22)*$AO35:$AX35),0)</f>
        <v>0</v>
      </c>
      <c r="CJ35" s="67" cm="1">
        <f t="array" aca="1" ref="CJ35" ca="1">IF(AI35&lt;0,AI35*SUMPRODUCT(_xlfn.XLOOKUP(AI$26,$C$4:$C$22,$T$4:$AC$22)*$AO35:$AX35),0)</f>
        <v>0</v>
      </c>
      <c r="CK35" s="67" cm="1">
        <f t="array" aca="1" ref="CK35" ca="1">IF(AJ35&lt;0,AJ35*SUMPRODUCT(_xlfn.XLOOKUP(AJ$26,$C$4:$C$22,$T$4:$AC$22)*$AO35:$AX35),0)</f>
        <v>0</v>
      </c>
      <c r="CL35" s="67" cm="1">
        <f t="array" aca="1" ref="CL35" ca="1">IF(AK35&lt;0,AK35*SUMPRODUCT(_xlfn.XLOOKUP(AK$26,$C$4:$C$22,$T$4:$AC$22)*$AO35:$AX35),0)</f>
        <v>0</v>
      </c>
      <c r="CM35" s="67" cm="1">
        <f t="array" aca="1" ref="CM35" ca="1">IF(AL35&lt;0,AL35*SUMPRODUCT(_xlfn.XLOOKUP(AL$26,$C$4:$C$22,$T$4:$AC$22)*$AO35:$AX35),0)</f>
        <v>0</v>
      </c>
      <c r="CN35" s="67" cm="1">
        <f t="array" aca="1" ref="CN35" ca="1">IF(AM35&lt;0,AM35*SUMPRODUCT(_xlfn.XLOOKUP(AM$26,$C$4:$C$22,$T$4:$AC$22)*$AO35:$AX35),0)</f>
        <v>0</v>
      </c>
      <c r="CO35" s="68" cm="1">
        <f t="array" aca="1" ref="CO35" ca="1">IF(AN35&lt;0,AN35*SUMPRODUCT(_xlfn.XLOOKUP(AN$26,$C$4:$C$22,$T$4:$AC$22)*$AO35:$AX35),0)</f>
        <v>0</v>
      </c>
      <c r="CP35" s="214">
        <f t="shared" ref="CP35:CP98" ca="1" si="72">SUM(CD35:CO35)</f>
        <v>0</v>
      </c>
      <c r="CQ35" s="66" cm="1">
        <f t="array" aca="1" ref="CQ35" ca="1">IF(AC35&lt;0,AC35*SUMPRODUCT(_xlfn.XLOOKUP(AC$26,$C$4:$C$22,$I$4:$S$22)*$AO35:$AY35),0)</f>
        <v>0</v>
      </c>
      <c r="CR35" s="67" cm="1">
        <f t="array" aca="1" ref="CR35" ca="1">IF(AD35&lt;0,AD35*SUMPRODUCT(_xlfn.XLOOKUP(AD$26,$C$4:$C$22,$I$4:$R$22)*$AO35:$AX35),0)</f>
        <v>0</v>
      </c>
      <c r="CS35" s="67" cm="1">
        <f t="array" aca="1" ref="CS35" ca="1">IF(AE35&lt;0,AE35*SUMPRODUCT(_xlfn.XLOOKUP(AE$26,$C$4:$C$22,$I$4:$R$22)*$AO35:$AX35),0)</f>
        <v>0</v>
      </c>
      <c r="CT35" s="67" cm="1">
        <f t="array" aca="1" ref="CT35" ca="1">IF(AF35&lt;0,AF35*SUMPRODUCT(_xlfn.XLOOKUP(AF$26,$C$4:$C$22,$I$4:$R$22)*$AO35:$AX35),0)</f>
        <v>0</v>
      </c>
      <c r="CU35" s="67" cm="1">
        <f t="array" aca="1" ref="CU35" ca="1">IF(AG35&lt;0,AG35*SUMPRODUCT(_xlfn.XLOOKUP(AG$26,$C$4:$C$22,$I$4:$R$22)*$AO35:$AX35),0)</f>
        <v>0</v>
      </c>
      <c r="CV35" s="67" cm="1">
        <f t="array" aca="1" ref="CV35" ca="1">IF(AH35&lt;0,AH35*SUMPRODUCT(_xlfn.XLOOKUP(AH$26,$C$4:$C$22,$I$4:$R$22)*$AO35:$AX35),0)</f>
        <v>0</v>
      </c>
      <c r="CW35" s="67" cm="1">
        <f t="array" aca="1" ref="CW35" ca="1">IF(AI35&lt;0,AI35*SUMPRODUCT(_xlfn.XLOOKUP(AI$26,$C$4:$C$22,$I$4:$R$22)*$AO35:$AX35),0)</f>
        <v>0</v>
      </c>
      <c r="CX35" s="67" cm="1">
        <f t="array" aca="1" ref="CX35" ca="1">IF(AJ35&lt;0,AJ35*SUMPRODUCT(_xlfn.XLOOKUP(AJ$26,$C$4:$C$22,$I$4:$R$22)*$AO35:$AX35),0)</f>
        <v>0</v>
      </c>
      <c r="CY35" s="67" cm="1">
        <f t="array" aca="1" ref="CY35" ca="1">IF(AK35&lt;0,AK35*SUMPRODUCT(_xlfn.XLOOKUP(AK$26,$C$4:$C$22,$I$4:$R$22)*$AO35:$AX35),0)</f>
        <v>0</v>
      </c>
      <c r="CZ35" s="67" cm="1">
        <f t="array" aca="1" ref="CZ35" ca="1">IF(AL35&lt;0,AL35*SUMPRODUCT(_xlfn.XLOOKUP(AL$26,$C$4:$C$22,$I$4:$R$22)*$AO35:$AX35),0)</f>
        <v>0</v>
      </c>
      <c r="DA35" s="67" cm="1">
        <f t="array" aca="1" ref="DA35" ca="1">IF(AM35&lt;0,AM35*SUMPRODUCT(_xlfn.XLOOKUP(AM$26,$C$4:$C$22,$I$4:$R$22)*$AO35:$AX35),0)</f>
        <v>0</v>
      </c>
      <c r="DB35" s="68" cm="1">
        <f t="array" aca="1" ref="DB35" ca="1">IF(AN35&lt;0,AN35*SUMPRODUCT(_xlfn.XLOOKUP(AN$26,$C$4:$C$22,$I$4:$R$22)*$AO35:$AX35),0)</f>
        <v>0</v>
      </c>
      <c r="DC35" s="239">
        <f t="shared" ref="DC35:DC98" ca="1" si="73">SUM(CQ35:DB35)</f>
        <v>0</v>
      </c>
    </row>
    <row r="36" spans="1:107" x14ac:dyDescent="0.25">
      <c r="A36" s="255">
        <v>6</v>
      </c>
      <c r="B36" s="739"/>
      <c r="C36" s="736">
        <v>3</v>
      </c>
      <c r="D36" s="19" t="str">
        <f>_xlfn.XLOOKUP($C36,'Load Combinations'!$B$4:$B$22,'Load Combinations'!$C$4:$C$22)</f>
        <v>Component Pressure Test</v>
      </c>
      <c r="E36" s="120"/>
      <c r="F36" s="121"/>
      <c r="G36" s="8">
        <f t="shared" si="65"/>
        <v>6</v>
      </c>
      <c r="H36" s="61">
        <f t="shared" ca="1" si="66"/>
        <v>8</v>
      </c>
      <c r="I36" s="61">
        <f t="shared" ca="1" si="67"/>
        <v>4</v>
      </c>
      <c r="J36" s="63"/>
      <c r="K36" s="75">
        <f t="shared" ref="K36:Z52" ca="1" si="74">OFFSET(K36,-1,0)</f>
        <v>0</v>
      </c>
      <c r="L36" s="76">
        <f t="shared" ca="1" si="68"/>
        <v>0</v>
      </c>
      <c r="M36" s="76">
        <f t="shared" ca="1" si="68"/>
        <v>0</v>
      </c>
      <c r="N36" s="76">
        <f t="shared" ca="1" si="68"/>
        <v>0</v>
      </c>
      <c r="O36" s="76">
        <f t="shared" ca="1" si="68"/>
        <v>0</v>
      </c>
      <c r="P36" s="76">
        <f t="shared" ca="1" si="68"/>
        <v>0</v>
      </c>
      <c r="Q36" s="76">
        <f t="shared" ca="1" si="68"/>
        <v>0</v>
      </c>
      <c r="R36" s="76">
        <f t="shared" ca="1" si="68"/>
        <v>0</v>
      </c>
      <c r="S36" s="76">
        <f t="shared" ca="1" si="68"/>
        <v>0</v>
      </c>
      <c r="T36" s="76">
        <f t="shared" ca="1" si="68"/>
        <v>0</v>
      </c>
      <c r="U36" s="76">
        <f t="shared" ca="1" si="68"/>
        <v>0</v>
      </c>
      <c r="V36" s="76">
        <f t="shared" ca="1" si="68"/>
        <v>1</v>
      </c>
      <c r="W36" s="76">
        <f t="shared" ca="1" si="68"/>
        <v>0</v>
      </c>
      <c r="X36" s="76">
        <f t="shared" ca="1" si="68"/>
        <v>1</v>
      </c>
      <c r="Y36" s="76">
        <f t="shared" ca="1" si="68"/>
        <v>0</v>
      </c>
      <c r="Z36" s="76">
        <f t="shared" ca="1" si="68"/>
        <v>0</v>
      </c>
      <c r="AA36" s="76">
        <f t="shared" ca="1" si="68"/>
        <v>0</v>
      </c>
      <c r="AB36" s="140">
        <f t="shared" ca="1" si="68"/>
        <v>0</v>
      </c>
      <c r="AC36" s="75">
        <f t="shared" ref="AC36:AN52" ca="1" si="75">OFFSET(AC36,-1,0)</f>
        <v>1</v>
      </c>
      <c r="AD36" s="76">
        <f t="shared" ca="1" si="69"/>
        <v>1</v>
      </c>
      <c r="AE36" s="76">
        <f t="shared" ca="1" si="69"/>
        <v>1</v>
      </c>
      <c r="AF36" s="76">
        <f t="shared" ca="1" si="69"/>
        <v>1</v>
      </c>
      <c r="AG36" s="76">
        <f t="shared" ca="1" si="69"/>
        <v>0</v>
      </c>
      <c r="AH36" s="76">
        <f t="shared" ca="1" si="69"/>
        <v>0</v>
      </c>
      <c r="AI36" s="76">
        <f t="shared" ca="1" si="69"/>
        <v>-1</v>
      </c>
      <c r="AJ36" s="76">
        <f t="shared" ca="1" si="69"/>
        <v>-1</v>
      </c>
      <c r="AK36" s="76">
        <f t="shared" ca="1" si="69"/>
        <v>0</v>
      </c>
      <c r="AL36" s="76">
        <f t="shared" ca="1" si="69"/>
        <v>0</v>
      </c>
      <c r="AM36" s="76">
        <f t="shared" ca="1" si="69"/>
        <v>0</v>
      </c>
      <c r="AN36" s="140">
        <f t="shared" ca="1" si="69"/>
        <v>0</v>
      </c>
      <c r="AO36" s="75">
        <f>+INDEX('Load Combinations'!$D$4:$N$22,MATCH(Horizontal!$C36,'Load Combinations'!$B$4:$B$22,0),MATCH(Horizontal!AO$26,'Load Combinations'!$D$3:$N$3,0))</f>
        <v>1</v>
      </c>
      <c r="AP36" s="76">
        <f>+INDEX('Load Combinations'!$D$4:$N$22,MATCH(Horizontal!$C36,'Load Combinations'!$B$4:$B$22,0),MATCH(Horizontal!AP$26,'Load Combinations'!$D$3:$N$3,0))</f>
        <v>0</v>
      </c>
      <c r="AQ36" s="76">
        <f>+INDEX('Load Combinations'!$D$4:$N$22,MATCH(Horizontal!$C36,'Load Combinations'!$B$4:$B$22,0),MATCH(Horizontal!AQ$26,'Load Combinations'!$D$3:$N$3,0))</f>
        <v>0</v>
      </c>
      <c r="AR36" s="76">
        <f>+INDEX('Load Combinations'!$D$4:$N$22,MATCH(Horizontal!$C36,'Load Combinations'!$B$4:$B$22,0),MATCH(Horizontal!AR$26,'Load Combinations'!$D$3:$N$3,0))</f>
        <v>0</v>
      </c>
      <c r="AS36" s="76">
        <f>+INDEX('Load Combinations'!$D$4:$N$22,MATCH(Horizontal!$C36,'Load Combinations'!$B$4:$B$22,0),MATCH(Horizontal!AS$26,'Load Combinations'!$D$3:$N$3,0))</f>
        <v>1</v>
      </c>
      <c r="AT36" s="76">
        <f>+INDEX('Load Combinations'!$D$4:$N$22,MATCH(Horizontal!$C36,'Load Combinations'!$B$4:$B$22,0),MATCH(Horizontal!AT$26,'Load Combinations'!$D$3:$N$3,0))</f>
        <v>0</v>
      </c>
      <c r="AU36" s="76">
        <f>+INDEX('Load Combinations'!$D$4:$N$22,MATCH(Horizontal!$C36,'Load Combinations'!$B$4:$B$22,0),MATCH(Horizontal!AU$26,'Load Combinations'!$D$3:$N$3,0))</f>
        <v>0</v>
      </c>
      <c r="AV36" s="76">
        <f>+INDEX('Load Combinations'!$D$4:$N$22,MATCH(Horizontal!$C36,'Load Combinations'!$B$4:$B$22,0),MATCH(Horizontal!AV$26,'Load Combinations'!$D$3:$N$3,0))</f>
        <v>0</v>
      </c>
      <c r="AW36" s="76">
        <f>+INDEX('Load Combinations'!$D$4:$N$22,MATCH(Horizontal!$C36,'Load Combinations'!$B$4:$B$22,0),MATCH(Horizontal!AW$26,'Load Combinations'!$D$3:$N$3,0))</f>
        <v>0</v>
      </c>
      <c r="AX36" s="671">
        <f>+INDEX('Load Combinations'!$D$4:$N$22,MATCH(Horizontal!$C36,'Load Combinations'!$B$4:$B$22,0),MATCH(Horizontal!AX$26,'Load Combinations'!$D$3:$N$3,0))</f>
        <v>0</v>
      </c>
      <c r="AY36" s="557">
        <f>+INDEX('Load Combinations'!$D$4:$N$22,MATCH(Horizontal!$C36,'Load Combinations'!$B$4:$B$22,0),MATCH(Horizontal!AY$26,'Load Combinations'!$D$3:$N$3,0))</f>
        <v>0</v>
      </c>
      <c r="AZ36" s="203" cm="1">
        <f t="array" aca="1" ref="AZ36" ca="1">SUMPRODUCT(--($K36:$AB36&gt;0),INDEX($H$4:$H$22,MATCH($K$26:$AB$26,$C$4:$C$22,0)))</f>
        <v>2</v>
      </c>
      <c r="BA36" s="76" cm="1">
        <f t="array" aca="1" ref="BA36" ca="1">SUMPRODUCT(--($K36:$AB36&gt;0),INDEX($G$4:$G$22,MATCH($K$26:$AB$26,$C$4:$C$22,0)))</f>
        <v>-2</v>
      </c>
      <c r="BB36" s="76" cm="1">
        <f t="array" aca="1" ref="BB36" ca="1">-1*SUMPRODUCT(--($K36:$AB36&lt;0),INDEX($H$4:$H$22,MATCH($K$26:$AB$26,$C$4:$C$22,0)))</f>
        <v>0</v>
      </c>
      <c r="BC36" s="77" cm="1">
        <f t="array" aca="1" ref="BC36" ca="1">-1*SUMPRODUCT(--($K36:$AB36&lt;0),INDEX($G$4:$G$22,MATCH($K$26:$AB$26,$C$4:$C$22,0)))</f>
        <v>0</v>
      </c>
      <c r="BD36" s="8" cm="1">
        <f t="array" aca="1" ref="BD36" ca="1">IF(AC36&gt;0,AC36*SUMPRODUCT(_xlfn.XLOOKUP(AC$26,$C$4:$C$22,$T$4:$AD$22)*$AO36:$AY36),0)</f>
        <v>0</v>
      </c>
      <c r="BE36" s="17" cm="1">
        <f t="array" aca="1" ref="BE36" ca="1">IF(AD36&gt;0,AD36*SUMPRODUCT(_xlfn.XLOOKUP(AD$26,$C$4:$C$22,$T$4:$AD$22)*$AO36:$AY36),0)</f>
        <v>0</v>
      </c>
      <c r="BF36" s="17" cm="1">
        <f t="array" aca="1" ref="BF36" ca="1">IF(AE36&gt;0,AE36*SUMPRODUCT(_xlfn.XLOOKUP(AE$26,$C$4:$C$22,$T$4:$AD$22)*$AO36:$AY36),0)</f>
        <v>0</v>
      </c>
      <c r="BG36" s="71" cm="1">
        <f t="array" aca="1" ref="BG36" ca="1">IF(AF36&gt;0,AF36*SUMPRODUCT(_xlfn.XLOOKUP(AF$26,$C$4:$C$22,$T$4:$AD$22)*$AO36:$AY36),0)</f>
        <v>0</v>
      </c>
      <c r="BH36" s="17" cm="1">
        <f t="array" aca="1" ref="BH36" ca="1">IF(AG36&gt;0,AG36*SUMPRODUCT(_xlfn.XLOOKUP(AG$26,$C$4:$C$22,$T$4:$AD$22)*$AO36:$AY36),0)</f>
        <v>0</v>
      </c>
      <c r="BI36" s="17" cm="1">
        <f t="array" aca="1" ref="BI36" ca="1">IF(AH36&gt;0,AH36*SUMPRODUCT(_xlfn.XLOOKUP(AH$26,$C$4:$C$22,$T$4:$AD$22)*$AO36:$AY36),0)</f>
        <v>0</v>
      </c>
      <c r="BJ36" s="17" cm="1">
        <f t="array" aca="1" ref="BJ36" ca="1">IF(AI36&gt;0,AI36*SUMPRODUCT(_xlfn.XLOOKUP(AI$26,$C$4:$C$22,$T$4:$AD$22)*$AO36:$AY36),0)</f>
        <v>0</v>
      </c>
      <c r="BK36" s="17" cm="1">
        <f t="array" aca="1" ref="BK36" ca="1">IF(AJ36&gt;0,AJ36*SUMPRODUCT(_xlfn.XLOOKUP(AJ$26,$C$4:$C$22,$T$4:$AD$22)*$AO36:$AY36),0)</f>
        <v>0</v>
      </c>
      <c r="BL36" s="17" cm="1">
        <f t="array" aca="1" ref="BL36" ca="1">IF(AK36&gt;0,AK36*SUMPRODUCT(_xlfn.XLOOKUP(AK$26,$C$4:$C$22,$T$4:$AD$22)*$AO36:$AY36),0)</f>
        <v>0</v>
      </c>
      <c r="BM36" s="17" cm="1">
        <f t="array" aca="1" ref="BM36" ca="1">IF(AL36&gt;0,AL36*SUMPRODUCT(_xlfn.XLOOKUP(AL$26,$C$4:$C$22,$T$4:$AD$22)*$AO36:$AY36),0)</f>
        <v>0</v>
      </c>
      <c r="BN36" s="17" cm="1">
        <f t="array" aca="1" ref="BN36" ca="1">IF(AM36&gt;0,AM36*SUMPRODUCT(_xlfn.XLOOKUP(AM$26,$C$4:$C$22,$T$4:$AD$22)*$AO36:$AY36),0)</f>
        <v>0</v>
      </c>
      <c r="BO36" s="9" cm="1">
        <f t="array" aca="1" ref="BO36" ca="1">IF(AN36&gt;0,AN36*SUMPRODUCT(_xlfn.XLOOKUP(AN$26,$C$4:$C$22,$T$4:$AD$22)*$AO36:$AY36),0)</f>
        <v>0</v>
      </c>
      <c r="BP36" s="215">
        <f t="shared" ca="1" si="70"/>
        <v>0</v>
      </c>
      <c r="BQ36" s="8" cm="1">
        <f t="array" aca="1" ref="BQ36" ca="1">IF(AC36&gt;0,AC36*SUMPRODUCT(_xlfn.XLOOKUP(AC$26,$C$4:$C$22,$I$4:$S$22)*$AO36:$AY36),0)</f>
        <v>0</v>
      </c>
      <c r="BR36" s="17" cm="1">
        <f t="array" aca="1" ref="BR36" ca="1">IF(AD36&gt;0,AD36*SUMPRODUCT(_xlfn.XLOOKUP(AD$26,$C$4:$C$22,$I$4:$S$22)*$AO36:$AY36),0)</f>
        <v>0</v>
      </c>
      <c r="BS36" s="17" cm="1">
        <f t="array" aca="1" ref="BS36" ca="1">IF(AE36&gt;0,AE36*SUMPRODUCT(_xlfn.XLOOKUP(AE$26,$C$4:$C$22,$I$4:$S$22)*$AO36:$AY36),0)</f>
        <v>0</v>
      </c>
      <c r="BT36" s="71" cm="1">
        <f t="array" aca="1" ref="BT36" ca="1">IF(AF36&gt;0,AF36*SUMPRODUCT(_xlfn.XLOOKUP(AF$26,$C$4:$C$22,$I$4:$S$22)*$AO36:$AY36),0)</f>
        <v>0</v>
      </c>
      <c r="BU36" s="17" cm="1">
        <f t="array" aca="1" ref="BU36" ca="1">IF(AG36&gt;0,AG36*SUMPRODUCT(_xlfn.XLOOKUP(AG$26,$C$4:$C$22,$I$4:$S$22)*$AO36:$AY36),0)</f>
        <v>0</v>
      </c>
      <c r="BV36" s="17" cm="1">
        <f t="array" aca="1" ref="BV36" ca="1">IF(AH36&gt;0,AH36*SUMPRODUCT(_xlfn.XLOOKUP(AH$26,$C$4:$C$22,$I$4:$S$22)*$AO36:$AY36),0)</f>
        <v>0</v>
      </c>
      <c r="BW36" s="17" cm="1">
        <f t="array" aca="1" ref="BW36" ca="1">IF(AI36&gt;0,AI36*SUMPRODUCT(_xlfn.XLOOKUP(AI$26,$C$4:$C$22,$I$4:$S$22)*$AO36:$AY36),0)</f>
        <v>0</v>
      </c>
      <c r="BX36" s="17" cm="1">
        <f t="array" aca="1" ref="BX36" ca="1">IF(AJ36&gt;0,AJ36*SUMPRODUCT(_xlfn.XLOOKUP(AJ$26,$C$4:$C$22,$I$4:$S$22)*$AO36:$AY36),0)</f>
        <v>0</v>
      </c>
      <c r="BY36" s="17" cm="1">
        <f t="array" aca="1" ref="BY36" ca="1">IF(AK36&gt;0,AK36*SUMPRODUCT(_xlfn.XLOOKUP(AK$26,$C$4:$C$22,$I$4:$S$22)*$AO36:$AY36),0)</f>
        <v>0</v>
      </c>
      <c r="BZ36" s="17" cm="1">
        <f t="array" aca="1" ref="BZ36" ca="1">IF(AL36&gt;0,AL36*SUMPRODUCT(_xlfn.XLOOKUP(AL$26,$C$4:$C$22,$I$4:$S$22)*$AO36:$AY36),0)</f>
        <v>0</v>
      </c>
      <c r="CA36" s="17" cm="1">
        <f t="array" aca="1" ref="CA36" ca="1">IF(AM36&gt;0,AM36*SUMPRODUCT(_xlfn.XLOOKUP(AM$26,$C$4:$C$22,$I$4:$S$22)*$AO36:$AY36),0)</f>
        <v>0</v>
      </c>
      <c r="CB36" s="9" cm="1">
        <f t="array" aca="1" ref="CB36" ca="1">IF(AN36&gt;0,AN36*SUMPRODUCT(_xlfn.XLOOKUP(AN$26,$C$4:$C$22,$I$4:$S$22)*$AO36:$AY36),0)</f>
        <v>0</v>
      </c>
      <c r="CC36" s="215">
        <f t="shared" ca="1" si="71"/>
        <v>0</v>
      </c>
      <c r="CD36" s="8" cm="1">
        <f t="array" aca="1" ref="CD36" ca="1">IF(AC36&lt;0,AC36*SUMPRODUCT(_xlfn.XLOOKUP(AC$26,$C$4:$C$22,$T$4:$AD$22)*$AO36:$AY36),0)</f>
        <v>0</v>
      </c>
      <c r="CE36" s="17" cm="1">
        <f t="array" aca="1" ref="CE36" ca="1">IF(AD36&lt;0,AD36*SUMPRODUCT(_xlfn.XLOOKUP(AD$26,$C$4:$C$22,$T$4:$AC$22)*$AO36:$AX36),0)</f>
        <v>0</v>
      </c>
      <c r="CF36" s="17" cm="1">
        <f t="array" aca="1" ref="CF36" ca="1">IF(AE36&lt;0,AE36*SUMPRODUCT(_xlfn.XLOOKUP(AE$26,$C$4:$C$22,$T$4:$AC$22)*$AO36:$AX36),0)</f>
        <v>0</v>
      </c>
      <c r="CG36" s="71" cm="1">
        <f t="array" aca="1" ref="CG36" ca="1">IF(AF36&lt;0,AF36*SUMPRODUCT(_xlfn.XLOOKUP(AF$26,$C$4:$C$22,$T$4:$AC$22)*$AO36:$AX36),0)</f>
        <v>0</v>
      </c>
      <c r="CH36" s="17" cm="1">
        <f t="array" aca="1" ref="CH36" ca="1">IF(AG36&lt;0,AG36*SUMPRODUCT(_xlfn.XLOOKUP(AG$26,$C$4:$C$22,$T$4:$AC$22)*$AO36:$AX36),0)</f>
        <v>0</v>
      </c>
      <c r="CI36" s="17" cm="1">
        <f t="array" aca="1" ref="CI36" ca="1">IF(AH36&lt;0,AH36*SUMPRODUCT(_xlfn.XLOOKUP(AH$26,$C$4:$C$22,$T$4:$AC$22)*$AO36:$AX36),0)</f>
        <v>0</v>
      </c>
      <c r="CJ36" s="17" cm="1">
        <f t="array" aca="1" ref="CJ36" ca="1">IF(AI36&lt;0,AI36*SUMPRODUCT(_xlfn.XLOOKUP(AI$26,$C$4:$C$22,$T$4:$AC$22)*$AO36:$AX36),0)</f>
        <v>0</v>
      </c>
      <c r="CK36" s="17" cm="1">
        <f t="array" aca="1" ref="CK36" ca="1">IF(AJ36&lt;0,AJ36*SUMPRODUCT(_xlfn.XLOOKUP(AJ$26,$C$4:$C$22,$T$4:$AC$22)*$AO36:$AX36),0)</f>
        <v>0</v>
      </c>
      <c r="CL36" s="17" cm="1">
        <f t="array" aca="1" ref="CL36" ca="1">IF(AK36&lt;0,AK36*SUMPRODUCT(_xlfn.XLOOKUP(AK$26,$C$4:$C$22,$T$4:$AC$22)*$AO36:$AX36),0)</f>
        <v>0</v>
      </c>
      <c r="CM36" s="17" cm="1">
        <f t="array" aca="1" ref="CM36" ca="1">IF(AL36&lt;0,AL36*SUMPRODUCT(_xlfn.XLOOKUP(AL$26,$C$4:$C$22,$T$4:$AC$22)*$AO36:$AX36),0)</f>
        <v>0</v>
      </c>
      <c r="CN36" s="17" cm="1">
        <f t="array" aca="1" ref="CN36" ca="1">IF(AM36&lt;0,AM36*SUMPRODUCT(_xlfn.XLOOKUP(AM$26,$C$4:$C$22,$T$4:$AC$22)*$AO36:$AX36),0)</f>
        <v>0</v>
      </c>
      <c r="CO36" s="9" cm="1">
        <f t="array" aca="1" ref="CO36" ca="1">IF(AN36&lt;0,AN36*SUMPRODUCT(_xlfn.XLOOKUP(AN$26,$C$4:$C$22,$T$4:$AC$22)*$AO36:$AX36),0)</f>
        <v>0</v>
      </c>
      <c r="CP36" s="215">
        <f t="shared" ca="1" si="72"/>
        <v>0</v>
      </c>
      <c r="CQ36" s="8" cm="1">
        <f t="array" aca="1" ref="CQ36" ca="1">IF(AC36&lt;0,AC36*SUMPRODUCT(_xlfn.XLOOKUP(AC$26,$C$4:$C$22,$I$4:$S$22)*$AO36:$AY36),0)</f>
        <v>0</v>
      </c>
      <c r="CR36" s="17" cm="1">
        <f t="array" aca="1" ref="CR36" ca="1">IF(AD36&lt;0,AD36*SUMPRODUCT(_xlfn.XLOOKUP(AD$26,$C$4:$C$22,$I$4:$R$22)*$AO36:$AX36),0)</f>
        <v>0</v>
      </c>
      <c r="CS36" s="17" cm="1">
        <f t="array" aca="1" ref="CS36" ca="1">IF(AE36&lt;0,AE36*SUMPRODUCT(_xlfn.XLOOKUP(AE$26,$C$4:$C$22,$I$4:$R$22)*$AO36:$AX36),0)</f>
        <v>0</v>
      </c>
      <c r="CT36" s="71" cm="1">
        <f t="array" aca="1" ref="CT36" ca="1">IF(AF36&lt;0,AF36*SUMPRODUCT(_xlfn.XLOOKUP(AF$26,$C$4:$C$22,$I$4:$R$22)*$AO36:$AX36),0)</f>
        <v>0</v>
      </c>
      <c r="CU36" s="17" cm="1">
        <f t="array" aca="1" ref="CU36" ca="1">IF(AG36&lt;0,AG36*SUMPRODUCT(_xlfn.XLOOKUP(AG$26,$C$4:$C$22,$I$4:$R$22)*$AO36:$AX36),0)</f>
        <v>0</v>
      </c>
      <c r="CV36" s="17" cm="1">
        <f t="array" aca="1" ref="CV36" ca="1">IF(AH36&lt;0,AH36*SUMPRODUCT(_xlfn.XLOOKUP(AH$26,$C$4:$C$22,$I$4:$R$22)*$AO36:$AX36),0)</f>
        <v>0</v>
      </c>
      <c r="CW36" s="17" cm="1">
        <f t="array" aca="1" ref="CW36" ca="1">IF(AI36&lt;0,AI36*SUMPRODUCT(_xlfn.XLOOKUP(AI$26,$C$4:$C$22,$I$4:$R$22)*$AO36:$AX36),0)</f>
        <v>0</v>
      </c>
      <c r="CX36" s="17" cm="1">
        <f t="array" aca="1" ref="CX36" ca="1">IF(AJ36&lt;0,AJ36*SUMPRODUCT(_xlfn.XLOOKUP(AJ$26,$C$4:$C$22,$I$4:$R$22)*$AO36:$AX36),0)</f>
        <v>0</v>
      </c>
      <c r="CY36" s="17" cm="1">
        <f t="array" aca="1" ref="CY36" ca="1">IF(AK36&lt;0,AK36*SUMPRODUCT(_xlfn.XLOOKUP(AK$26,$C$4:$C$22,$I$4:$R$22)*$AO36:$AX36),0)</f>
        <v>0</v>
      </c>
      <c r="CZ36" s="17" cm="1">
        <f t="array" aca="1" ref="CZ36" ca="1">IF(AL36&lt;0,AL36*SUMPRODUCT(_xlfn.XLOOKUP(AL$26,$C$4:$C$22,$I$4:$R$22)*$AO36:$AX36),0)</f>
        <v>0</v>
      </c>
      <c r="DA36" s="17" cm="1">
        <f t="array" aca="1" ref="DA36" ca="1">IF(AM36&lt;0,AM36*SUMPRODUCT(_xlfn.XLOOKUP(AM$26,$C$4:$C$22,$I$4:$R$22)*$AO36:$AX36),0)</f>
        <v>0</v>
      </c>
      <c r="DB36" s="9" cm="1">
        <f t="array" aca="1" ref="DB36" ca="1">IF(AN36&lt;0,AN36*SUMPRODUCT(_xlfn.XLOOKUP(AN$26,$C$4:$C$22,$I$4:$R$22)*$AO36:$AX36),0)</f>
        <v>0</v>
      </c>
      <c r="DC36" s="240">
        <f t="shared" ca="1" si="73"/>
        <v>0</v>
      </c>
    </row>
    <row r="37" spans="1:107" x14ac:dyDescent="0.25">
      <c r="A37" s="255" t="s">
        <v>386</v>
      </c>
      <c r="B37" s="739" t="s">
        <v>388</v>
      </c>
      <c r="C37" s="735">
        <v>4</v>
      </c>
      <c r="D37" s="18" t="str">
        <f>_xlfn.XLOOKUP($C37,'Load Combinations'!$B$4:$B$22,'Load Combinations'!$C$4:$C$22)</f>
        <v>Core Vessel Vacuum, No Beam</v>
      </c>
      <c r="E37" s="118"/>
      <c r="F37" s="119"/>
      <c r="G37" s="7">
        <f t="shared" si="65"/>
        <v>6</v>
      </c>
      <c r="H37" s="130">
        <f t="shared" ca="1" si="66"/>
        <v>10.125</v>
      </c>
      <c r="I37" s="130">
        <f t="shared" ca="1" si="67"/>
        <v>3.375</v>
      </c>
      <c r="J37" s="62"/>
      <c r="K37" s="72">
        <f t="shared" ca="1" si="74"/>
        <v>0</v>
      </c>
      <c r="L37" s="73">
        <f t="shared" ca="1" si="68"/>
        <v>0</v>
      </c>
      <c r="M37" s="73">
        <f t="shared" ca="1" si="68"/>
        <v>0</v>
      </c>
      <c r="N37" s="73">
        <f t="shared" ca="1" si="68"/>
        <v>0</v>
      </c>
      <c r="O37" s="73">
        <f t="shared" ca="1" si="68"/>
        <v>0</v>
      </c>
      <c r="P37" s="73">
        <f t="shared" ca="1" si="68"/>
        <v>0</v>
      </c>
      <c r="Q37" s="73">
        <f t="shared" ca="1" si="68"/>
        <v>0</v>
      </c>
      <c r="R37" s="73">
        <f t="shared" ca="1" si="68"/>
        <v>0</v>
      </c>
      <c r="S37" s="73">
        <f t="shared" ca="1" si="68"/>
        <v>0</v>
      </c>
      <c r="T37" s="73">
        <f t="shared" ca="1" si="68"/>
        <v>0</v>
      </c>
      <c r="U37" s="73">
        <f t="shared" ca="1" si="68"/>
        <v>0</v>
      </c>
      <c r="V37" s="73">
        <f t="shared" ca="1" si="68"/>
        <v>1</v>
      </c>
      <c r="W37" s="73">
        <f t="shared" ca="1" si="68"/>
        <v>0</v>
      </c>
      <c r="X37" s="73">
        <f t="shared" ca="1" si="68"/>
        <v>1</v>
      </c>
      <c r="Y37" s="73">
        <f t="shared" ca="1" si="68"/>
        <v>0</v>
      </c>
      <c r="Z37" s="73">
        <f t="shared" ca="1" si="68"/>
        <v>0</v>
      </c>
      <c r="AA37" s="73">
        <f t="shared" ca="1" si="68"/>
        <v>0</v>
      </c>
      <c r="AB37" s="139">
        <f t="shared" ca="1" si="68"/>
        <v>0</v>
      </c>
      <c r="AC37" s="72">
        <f t="shared" ca="1" si="75"/>
        <v>1</v>
      </c>
      <c r="AD37" s="73">
        <f t="shared" ca="1" si="69"/>
        <v>1</v>
      </c>
      <c r="AE37" s="73">
        <f t="shared" ca="1" si="69"/>
        <v>1</v>
      </c>
      <c r="AF37" s="73">
        <f t="shared" ca="1" si="69"/>
        <v>1</v>
      </c>
      <c r="AG37" s="73">
        <f t="shared" ca="1" si="69"/>
        <v>0</v>
      </c>
      <c r="AH37" s="73">
        <f t="shared" ca="1" si="69"/>
        <v>0</v>
      </c>
      <c r="AI37" s="73">
        <f t="shared" ca="1" si="69"/>
        <v>-1</v>
      </c>
      <c r="AJ37" s="73">
        <f t="shared" ca="1" si="69"/>
        <v>-1</v>
      </c>
      <c r="AK37" s="73">
        <f t="shared" ca="1" si="69"/>
        <v>0</v>
      </c>
      <c r="AL37" s="73">
        <f t="shared" ca="1" si="69"/>
        <v>0</v>
      </c>
      <c r="AM37" s="73">
        <f t="shared" ca="1" si="69"/>
        <v>0</v>
      </c>
      <c r="AN37" s="139">
        <f t="shared" ca="1" si="69"/>
        <v>0</v>
      </c>
      <c r="AO37" s="72">
        <f>+INDEX('Load Combinations'!$D$4:$N$22,MATCH(Horizontal!$C37,'Load Combinations'!$B$4:$B$22,0),MATCH(Horizontal!AO$26,'Load Combinations'!$D$3:$N$3,0))</f>
        <v>1</v>
      </c>
      <c r="AP37" s="73">
        <f>+INDEX('Load Combinations'!$D$4:$N$22,MATCH(Horizontal!$C37,'Load Combinations'!$B$4:$B$22,0),MATCH(Horizontal!AP$26,'Load Combinations'!$D$3:$N$3,0))</f>
        <v>1</v>
      </c>
      <c r="AQ37" s="73">
        <f>+INDEX('Load Combinations'!$D$4:$N$22,MATCH(Horizontal!$C37,'Load Combinations'!$B$4:$B$22,0),MATCH(Horizontal!AQ$26,'Load Combinations'!$D$3:$N$3,0))</f>
        <v>0</v>
      </c>
      <c r="AR37" s="73">
        <f>+INDEX('Load Combinations'!$D$4:$N$22,MATCH(Horizontal!$C37,'Load Combinations'!$B$4:$B$22,0),MATCH(Horizontal!AR$26,'Load Combinations'!$D$3:$N$3,0))</f>
        <v>1</v>
      </c>
      <c r="AS37" s="73">
        <f>+INDEX('Load Combinations'!$D$4:$N$22,MATCH(Horizontal!$C37,'Load Combinations'!$B$4:$B$22,0),MATCH(Horizontal!AS$26,'Load Combinations'!$D$3:$N$3,0))</f>
        <v>0</v>
      </c>
      <c r="AT37" s="73">
        <f>+INDEX('Load Combinations'!$D$4:$N$22,MATCH(Horizontal!$C37,'Load Combinations'!$B$4:$B$22,0),MATCH(Horizontal!AT$26,'Load Combinations'!$D$3:$N$3,0))</f>
        <v>0</v>
      </c>
      <c r="AU37" s="73">
        <f>+INDEX('Load Combinations'!$D$4:$N$22,MATCH(Horizontal!$C37,'Load Combinations'!$B$4:$B$22,0),MATCH(Horizontal!AU$26,'Load Combinations'!$D$3:$N$3,0))</f>
        <v>0</v>
      </c>
      <c r="AV37" s="73">
        <f>+INDEX('Load Combinations'!$D$4:$N$22,MATCH(Horizontal!$C37,'Load Combinations'!$B$4:$B$22,0),MATCH(Horizontal!AV$26,'Load Combinations'!$D$3:$N$3,0))</f>
        <v>0</v>
      </c>
      <c r="AW37" s="73">
        <f>+INDEX('Load Combinations'!$D$4:$N$22,MATCH(Horizontal!$C37,'Load Combinations'!$B$4:$B$22,0),MATCH(Horizontal!AW$26,'Load Combinations'!$D$3:$N$3,0))</f>
        <v>1</v>
      </c>
      <c r="AX37" s="670">
        <f>+INDEX('Load Combinations'!$D$4:$N$22,MATCH(Horizontal!$C37,'Load Combinations'!$B$4:$B$22,0),MATCH(Horizontal!AX$26,'Load Combinations'!$D$3:$N$3,0))</f>
        <v>0</v>
      </c>
      <c r="AY37" s="556">
        <f>+INDEX('Load Combinations'!$D$4:$N$22,MATCH(Horizontal!$C37,'Load Combinations'!$B$4:$B$22,0),MATCH(Horizontal!AY$26,'Load Combinations'!$D$3:$N$3,0))</f>
        <v>0</v>
      </c>
      <c r="AZ37" s="202" cm="1">
        <f t="array" aca="1" ref="AZ37" ca="1">SUMPRODUCT(--($K37:$AB37&gt;0),INDEX($H$4:$H$22,MATCH($K$26:$AB$26,$C$4:$C$22,0)))</f>
        <v>2</v>
      </c>
      <c r="BA37" s="73" cm="1">
        <f t="array" aca="1" ref="BA37" ca="1">SUMPRODUCT(--($K37:$AB37&gt;0),INDEX($G$4:$G$22,MATCH($K$26:$AB$26,$C$4:$C$22,0)))</f>
        <v>-2</v>
      </c>
      <c r="BB37" s="73" cm="1">
        <f t="array" aca="1" ref="BB37" ca="1">-1*SUMPRODUCT(--($K37:$AB37&lt;0),INDEX($H$4:$H$22,MATCH($K$26:$AB$26,$C$4:$C$22,0)))</f>
        <v>0</v>
      </c>
      <c r="BC37" s="74" cm="1">
        <f t="array" aca="1" ref="BC37" ca="1">-1*SUMPRODUCT(--($K37:$AB37&lt;0),INDEX($G$4:$G$22,MATCH($K$26:$AB$26,$C$4:$C$22,0)))</f>
        <v>0</v>
      </c>
      <c r="BD37" s="66" cm="1">
        <f t="array" aca="1" ref="BD37" ca="1">IF(AC37&gt;0,AC37*SUMPRODUCT(_xlfn.XLOOKUP(AC$26,$C$4:$C$22,$T$4:$AD$22)*$AO37:$AY37),0)</f>
        <v>0</v>
      </c>
      <c r="BE37" s="67" cm="1">
        <f t="array" aca="1" ref="BE37" ca="1">IF(AD37&gt;0,AD37*SUMPRODUCT(_xlfn.XLOOKUP(AD$26,$C$4:$C$22,$T$4:$AD$22)*$AO37:$AY37),0)</f>
        <v>1.625</v>
      </c>
      <c r="BF37" s="67" cm="1">
        <f t="array" aca="1" ref="BF37" ca="1">IF(AE37&gt;0,AE37*SUMPRODUCT(_xlfn.XLOOKUP(AE$26,$C$4:$C$22,$T$4:$AD$22)*$AO37:$AY37),0)</f>
        <v>0</v>
      </c>
      <c r="BG37" s="67" cm="1">
        <f t="array" aca="1" ref="BG37" ca="1">IF(AF37&gt;0,AF37*SUMPRODUCT(_xlfn.XLOOKUP(AF$26,$C$4:$C$22,$T$4:$AD$22)*$AO37:$AY37),0)</f>
        <v>0.5</v>
      </c>
      <c r="BH37" s="67" cm="1">
        <f t="array" aca="1" ref="BH37" ca="1">IF(AG37&gt;0,AG37*SUMPRODUCT(_xlfn.XLOOKUP(AG$26,$C$4:$C$22,$T$4:$AD$22)*$AO37:$AY37),0)</f>
        <v>0</v>
      </c>
      <c r="BI37" s="67" cm="1">
        <f t="array" aca="1" ref="BI37" ca="1">IF(AH37&gt;0,AH37*SUMPRODUCT(_xlfn.XLOOKUP(AH$26,$C$4:$C$22,$T$4:$AD$22)*$AO37:$AY37),0)</f>
        <v>0</v>
      </c>
      <c r="BJ37" s="67" cm="1">
        <f t="array" aca="1" ref="BJ37" ca="1">IF(AI37&gt;0,AI37*SUMPRODUCT(_xlfn.XLOOKUP(AI$26,$C$4:$C$22,$T$4:$AD$22)*$AO37:$AY37),0)</f>
        <v>0</v>
      </c>
      <c r="BK37" s="67" cm="1">
        <f t="array" aca="1" ref="BK37" ca="1">IF(AJ37&gt;0,AJ37*SUMPRODUCT(_xlfn.XLOOKUP(AJ$26,$C$4:$C$22,$T$4:$AD$22)*$AO37:$AY37),0)</f>
        <v>0</v>
      </c>
      <c r="BL37" s="67" cm="1">
        <f t="array" aca="1" ref="BL37" ca="1">IF(AK37&gt;0,AK37*SUMPRODUCT(_xlfn.XLOOKUP(AK$26,$C$4:$C$22,$T$4:$AD$22)*$AO37:$AY37),0)</f>
        <v>0</v>
      </c>
      <c r="BM37" s="67" cm="1">
        <f t="array" aca="1" ref="BM37" ca="1">IF(AL37&gt;0,AL37*SUMPRODUCT(_xlfn.XLOOKUP(AL$26,$C$4:$C$22,$T$4:$AD$22)*$AO37:$AY37),0)</f>
        <v>0</v>
      </c>
      <c r="BN37" s="67" cm="1">
        <f t="array" aca="1" ref="BN37" ca="1">IF(AM37&gt;0,AM37*SUMPRODUCT(_xlfn.XLOOKUP(AM$26,$C$4:$C$22,$T$4:$AD$22)*$AO37:$AY37),0)</f>
        <v>0</v>
      </c>
      <c r="BO37" s="68" cm="1">
        <f t="array" aca="1" ref="BO37" ca="1">IF(AN37&gt;0,AN37*SUMPRODUCT(_xlfn.XLOOKUP(AN$26,$C$4:$C$22,$T$4:$AD$22)*$AO37:$AY37),0)</f>
        <v>0</v>
      </c>
      <c r="BP37" s="214">
        <f t="shared" ca="1" si="70"/>
        <v>2.125</v>
      </c>
      <c r="BQ37" s="66" cm="1">
        <f t="array" aca="1" ref="BQ37" ca="1">IF(AC37&gt;0,AC37*SUMPRODUCT(_xlfn.XLOOKUP(AC$26,$C$4:$C$22,$I$4:$S$22)*$AO37:$AY37),0)</f>
        <v>0</v>
      </c>
      <c r="BR37" s="67" cm="1">
        <f t="array" aca="1" ref="BR37" ca="1">IF(AD37&gt;0,AD37*SUMPRODUCT(_xlfn.XLOOKUP(AD$26,$C$4:$C$22,$I$4:$S$22)*$AO37:$AY37),0)</f>
        <v>-0.125</v>
      </c>
      <c r="BS37" s="67" cm="1">
        <f t="array" aca="1" ref="BS37" ca="1">IF(AE37&gt;0,AE37*SUMPRODUCT(_xlfn.XLOOKUP(AE$26,$C$4:$C$22,$I$4:$S$22)*$AO37:$AY37),0)</f>
        <v>0</v>
      </c>
      <c r="BT37" s="67" cm="1">
        <f t="array" aca="1" ref="BT37" ca="1">IF(AF37&gt;0,AF37*SUMPRODUCT(_xlfn.XLOOKUP(AF$26,$C$4:$C$22,$I$4:$S$22)*$AO37:$AY37),0)</f>
        <v>-0.5</v>
      </c>
      <c r="BU37" s="67" cm="1">
        <f t="array" aca="1" ref="BU37" ca="1">IF(AG37&gt;0,AG37*SUMPRODUCT(_xlfn.XLOOKUP(AG$26,$C$4:$C$22,$I$4:$S$22)*$AO37:$AY37),0)</f>
        <v>0</v>
      </c>
      <c r="BV37" s="67" cm="1">
        <f t="array" aca="1" ref="BV37" ca="1">IF(AH37&gt;0,AH37*SUMPRODUCT(_xlfn.XLOOKUP(AH$26,$C$4:$C$22,$I$4:$S$22)*$AO37:$AY37),0)</f>
        <v>0</v>
      </c>
      <c r="BW37" s="67" cm="1">
        <f t="array" aca="1" ref="BW37" ca="1">IF(AI37&gt;0,AI37*SUMPRODUCT(_xlfn.XLOOKUP(AI$26,$C$4:$C$22,$I$4:$S$22)*$AO37:$AY37),0)</f>
        <v>0</v>
      </c>
      <c r="BX37" s="67" cm="1">
        <f t="array" aca="1" ref="BX37" ca="1">IF(AJ37&gt;0,AJ37*SUMPRODUCT(_xlfn.XLOOKUP(AJ$26,$C$4:$C$22,$I$4:$S$22)*$AO37:$AY37),0)</f>
        <v>0</v>
      </c>
      <c r="BY37" s="67" cm="1">
        <f t="array" aca="1" ref="BY37" ca="1">IF(AK37&gt;0,AK37*SUMPRODUCT(_xlfn.XLOOKUP(AK$26,$C$4:$C$22,$I$4:$S$22)*$AO37:$AY37),0)</f>
        <v>0</v>
      </c>
      <c r="BZ37" s="67" cm="1">
        <f t="array" aca="1" ref="BZ37" ca="1">IF(AL37&gt;0,AL37*SUMPRODUCT(_xlfn.XLOOKUP(AL$26,$C$4:$C$22,$I$4:$S$22)*$AO37:$AY37),0)</f>
        <v>0</v>
      </c>
      <c r="CA37" s="67" cm="1">
        <f t="array" aca="1" ref="CA37" ca="1">IF(AM37&gt;0,AM37*SUMPRODUCT(_xlfn.XLOOKUP(AM$26,$C$4:$C$22,$I$4:$S$22)*$AO37:$AY37),0)</f>
        <v>0</v>
      </c>
      <c r="CB37" s="68" cm="1">
        <f t="array" aca="1" ref="CB37" ca="1">IF(AN37&gt;0,AN37*SUMPRODUCT(_xlfn.XLOOKUP(AN$26,$C$4:$C$22,$I$4:$S$22)*$AO37:$AY37),0)</f>
        <v>0</v>
      </c>
      <c r="CC37" s="214">
        <f t="shared" ca="1" si="71"/>
        <v>-0.625</v>
      </c>
      <c r="CD37" s="66" cm="1">
        <f t="array" aca="1" ref="CD37" ca="1">IF(AC37&lt;0,AC37*SUMPRODUCT(_xlfn.XLOOKUP(AC$26,$C$4:$C$22,$T$4:$AD$22)*$AO37:$AY37),0)</f>
        <v>0</v>
      </c>
      <c r="CE37" s="67" cm="1">
        <f t="array" aca="1" ref="CE37" ca="1">IF(AD37&lt;0,AD37*SUMPRODUCT(_xlfn.XLOOKUP(AD$26,$C$4:$C$22,$T$4:$AC$22)*$AO37:$AX37),0)</f>
        <v>0</v>
      </c>
      <c r="CF37" s="67" cm="1">
        <f t="array" aca="1" ref="CF37" ca="1">IF(AE37&lt;0,AE37*SUMPRODUCT(_xlfn.XLOOKUP(AE$26,$C$4:$C$22,$T$4:$AC$22)*$AO37:$AX37),0)</f>
        <v>0</v>
      </c>
      <c r="CG37" s="67" cm="1">
        <f t="array" aca="1" ref="CG37" ca="1">IF(AF37&lt;0,AF37*SUMPRODUCT(_xlfn.XLOOKUP(AF$26,$C$4:$C$22,$T$4:$AC$22)*$AO37:$AX37),0)</f>
        <v>0</v>
      </c>
      <c r="CH37" s="67" cm="1">
        <f t="array" aca="1" ref="CH37" ca="1">IF(AG37&lt;0,AG37*SUMPRODUCT(_xlfn.XLOOKUP(AG$26,$C$4:$C$22,$T$4:$AC$22)*$AO37:$AX37),0)</f>
        <v>0</v>
      </c>
      <c r="CI37" s="67" cm="1">
        <f t="array" aca="1" ref="CI37" ca="1">IF(AH37&lt;0,AH37*SUMPRODUCT(_xlfn.XLOOKUP(AH$26,$C$4:$C$22,$T$4:$AC$22)*$AO37:$AX37),0)</f>
        <v>0</v>
      </c>
      <c r="CJ37" s="67" cm="1">
        <f t="array" aca="1" ref="CJ37" ca="1">IF(AI37&lt;0,AI37*SUMPRODUCT(_xlfn.XLOOKUP(AI$26,$C$4:$C$22,$T$4:$AC$22)*$AO37:$AX37),0)</f>
        <v>0</v>
      </c>
      <c r="CK37" s="67" cm="1">
        <f t="array" aca="1" ref="CK37" ca="1">IF(AJ37&lt;0,AJ37*SUMPRODUCT(_xlfn.XLOOKUP(AJ$26,$C$4:$C$22,$T$4:$AC$22)*$AO37:$AX37),0)</f>
        <v>0</v>
      </c>
      <c r="CL37" s="67" cm="1">
        <f t="array" aca="1" ref="CL37" ca="1">IF(AK37&lt;0,AK37*SUMPRODUCT(_xlfn.XLOOKUP(AK$26,$C$4:$C$22,$T$4:$AC$22)*$AO37:$AX37),0)</f>
        <v>0</v>
      </c>
      <c r="CM37" s="67" cm="1">
        <f t="array" aca="1" ref="CM37" ca="1">IF(AL37&lt;0,AL37*SUMPRODUCT(_xlfn.XLOOKUP(AL$26,$C$4:$C$22,$T$4:$AC$22)*$AO37:$AX37),0)</f>
        <v>0</v>
      </c>
      <c r="CN37" s="67" cm="1">
        <f t="array" aca="1" ref="CN37" ca="1">IF(AM37&lt;0,AM37*SUMPRODUCT(_xlfn.XLOOKUP(AM$26,$C$4:$C$22,$T$4:$AC$22)*$AO37:$AX37),0)</f>
        <v>0</v>
      </c>
      <c r="CO37" s="68" cm="1">
        <f t="array" aca="1" ref="CO37" ca="1">IF(AN37&lt;0,AN37*SUMPRODUCT(_xlfn.XLOOKUP(AN$26,$C$4:$C$22,$T$4:$AC$22)*$AO37:$AX37),0)</f>
        <v>0</v>
      </c>
      <c r="CP37" s="214">
        <f t="shared" ca="1" si="72"/>
        <v>0</v>
      </c>
      <c r="CQ37" s="66" cm="1">
        <f t="array" aca="1" ref="CQ37" ca="1">IF(AC37&lt;0,AC37*SUMPRODUCT(_xlfn.XLOOKUP(AC$26,$C$4:$C$22,$I$4:$S$22)*$AO37:$AY37),0)</f>
        <v>0</v>
      </c>
      <c r="CR37" s="67" cm="1">
        <f t="array" aca="1" ref="CR37" ca="1">IF(AD37&lt;0,AD37*SUMPRODUCT(_xlfn.XLOOKUP(AD$26,$C$4:$C$22,$I$4:$R$22)*$AO37:$AX37),0)</f>
        <v>0</v>
      </c>
      <c r="CS37" s="67" cm="1">
        <f t="array" aca="1" ref="CS37" ca="1">IF(AE37&lt;0,AE37*SUMPRODUCT(_xlfn.XLOOKUP(AE$26,$C$4:$C$22,$I$4:$R$22)*$AO37:$AX37),0)</f>
        <v>0</v>
      </c>
      <c r="CT37" s="67" cm="1">
        <f t="array" aca="1" ref="CT37" ca="1">IF(AF37&lt;0,AF37*SUMPRODUCT(_xlfn.XLOOKUP(AF$26,$C$4:$C$22,$I$4:$R$22)*$AO37:$AX37),0)</f>
        <v>0</v>
      </c>
      <c r="CU37" s="67" cm="1">
        <f t="array" aca="1" ref="CU37" ca="1">IF(AG37&lt;0,AG37*SUMPRODUCT(_xlfn.XLOOKUP(AG$26,$C$4:$C$22,$I$4:$R$22)*$AO37:$AX37),0)</f>
        <v>0</v>
      </c>
      <c r="CV37" s="67" cm="1">
        <f t="array" aca="1" ref="CV37" ca="1">IF(AH37&lt;0,AH37*SUMPRODUCT(_xlfn.XLOOKUP(AH$26,$C$4:$C$22,$I$4:$R$22)*$AO37:$AX37),0)</f>
        <v>0</v>
      </c>
      <c r="CW37" s="67" cm="1">
        <f t="array" aca="1" ref="CW37" ca="1">IF(AI37&lt;0,AI37*SUMPRODUCT(_xlfn.XLOOKUP(AI$26,$C$4:$C$22,$I$4:$R$22)*$AO37:$AX37),0)</f>
        <v>0</v>
      </c>
      <c r="CX37" s="67" cm="1">
        <f t="array" aca="1" ref="CX37" ca="1">IF(AJ37&lt;0,AJ37*SUMPRODUCT(_xlfn.XLOOKUP(AJ$26,$C$4:$C$22,$I$4:$R$22)*$AO37:$AX37),0)</f>
        <v>0</v>
      </c>
      <c r="CY37" s="67" cm="1">
        <f t="array" aca="1" ref="CY37" ca="1">IF(AK37&lt;0,AK37*SUMPRODUCT(_xlfn.XLOOKUP(AK$26,$C$4:$C$22,$I$4:$R$22)*$AO37:$AX37),0)</f>
        <v>0</v>
      </c>
      <c r="CZ37" s="67" cm="1">
        <f t="array" aca="1" ref="CZ37" ca="1">IF(AL37&lt;0,AL37*SUMPRODUCT(_xlfn.XLOOKUP(AL$26,$C$4:$C$22,$I$4:$R$22)*$AO37:$AX37),0)</f>
        <v>0</v>
      </c>
      <c r="DA37" s="67" cm="1">
        <f t="array" aca="1" ref="DA37" ca="1">IF(AM37&lt;0,AM37*SUMPRODUCT(_xlfn.XLOOKUP(AM$26,$C$4:$C$22,$I$4:$R$22)*$AO37:$AX37),0)</f>
        <v>0</v>
      </c>
      <c r="DB37" s="68" cm="1">
        <f t="array" aca="1" ref="DB37" ca="1">IF(AN37&lt;0,AN37*SUMPRODUCT(_xlfn.XLOOKUP(AN$26,$C$4:$C$22,$I$4:$R$22)*$AO37:$AX37),0)</f>
        <v>0</v>
      </c>
      <c r="DC37" s="239">
        <f t="shared" ca="1" si="73"/>
        <v>0</v>
      </c>
    </row>
    <row r="38" spans="1:107" x14ac:dyDescent="0.25">
      <c r="A38" s="730">
        <f ca="1">MIN(H34:I52)</f>
        <v>2.25</v>
      </c>
      <c r="B38" s="740" t="s">
        <v>360</v>
      </c>
      <c r="C38" s="736">
        <v>5</v>
      </c>
      <c r="D38" s="19" t="str">
        <f>_xlfn.XLOOKUP($C38,'Load Combinations'!$B$4:$B$22,'Load Combinations'!$C$4:$C$22)</f>
        <v>Core Vessel Vacuum, Beam on</v>
      </c>
      <c r="E38" s="120"/>
      <c r="F38" s="121"/>
      <c r="G38" s="8">
        <f t="shared" si="65"/>
        <v>6</v>
      </c>
      <c r="H38" s="61">
        <f t="shared" ca="1" si="66"/>
        <v>11.125</v>
      </c>
      <c r="I38" s="61">
        <f t="shared" ca="1" si="67"/>
        <v>2.375</v>
      </c>
      <c r="J38" s="63"/>
      <c r="K38" s="75">
        <f t="shared" ca="1" si="74"/>
        <v>0</v>
      </c>
      <c r="L38" s="76">
        <f t="shared" ca="1" si="68"/>
        <v>0</v>
      </c>
      <c r="M38" s="76">
        <f t="shared" ca="1" si="68"/>
        <v>0</v>
      </c>
      <c r="N38" s="76">
        <f t="shared" ca="1" si="68"/>
        <v>0</v>
      </c>
      <c r="O38" s="76">
        <f t="shared" ca="1" si="68"/>
        <v>0</v>
      </c>
      <c r="P38" s="76">
        <f t="shared" ca="1" si="68"/>
        <v>0</v>
      </c>
      <c r="Q38" s="76">
        <f t="shared" ca="1" si="68"/>
        <v>0</v>
      </c>
      <c r="R38" s="76">
        <f t="shared" ca="1" si="68"/>
        <v>0</v>
      </c>
      <c r="S38" s="76">
        <f t="shared" ca="1" si="68"/>
        <v>0</v>
      </c>
      <c r="T38" s="76">
        <f t="shared" ca="1" si="68"/>
        <v>0</v>
      </c>
      <c r="U38" s="76">
        <f t="shared" ca="1" si="68"/>
        <v>0</v>
      </c>
      <c r="V38" s="76">
        <f t="shared" ca="1" si="68"/>
        <v>1</v>
      </c>
      <c r="W38" s="76">
        <f t="shared" ca="1" si="68"/>
        <v>0</v>
      </c>
      <c r="X38" s="76">
        <f t="shared" ca="1" si="68"/>
        <v>1</v>
      </c>
      <c r="Y38" s="76">
        <f t="shared" ca="1" si="68"/>
        <v>0</v>
      </c>
      <c r="Z38" s="76">
        <f t="shared" ca="1" si="68"/>
        <v>0</v>
      </c>
      <c r="AA38" s="76">
        <f t="shared" ca="1" si="68"/>
        <v>0</v>
      </c>
      <c r="AB38" s="140">
        <f t="shared" ca="1" si="68"/>
        <v>0</v>
      </c>
      <c r="AC38" s="75">
        <f t="shared" ca="1" si="75"/>
        <v>1</v>
      </c>
      <c r="AD38" s="76">
        <f t="shared" ca="1" si="69"/>
        <v>1</v>
      </c>
      <c r="AE38" s="76">
        <f t="shared" ca="1" si="69"/>
        <v>1</v>
      </c>
      <c r="AF38" s="76">
        <f t="shared" ca="1" si="69"/>
        <v>1</v>
      </c>
      <c r="AG38" s="76">
        <f t="shared" ca="1" si="69"/>
        <v>0</v>
      </c>
      <c r="AH38" s="76">
        <f t="shared" ca="1" si="69"/>
        <v>0</v>
      </c>
      <c r="AI38" s="76">
        <f t="shared" ca="1" si="69"/>
        <v>-1</v>
      </c>
      <c r="AJ38" s="76">
        <f t="shared" ca="1" si="69"/>
        <v>-1</v>
      </c>
      <c r="AK38" s="76">
        <f t="shared" ca="1" si="69"/>
        <v>0</v>
      </c>
      <c r="AL38" s="76">
        <f t="shared" ca="1" si="69"/>
        <v>0</v>
      </c>
      <c r="AM38" s="76">
        <f t="shared" ca="1" si="69"/>
        <v>0</v>
      </c>
      <c r="AN38" s="140">
        <f t="shared" ca="1" si="69"/>
        <v>0</v>
      </c>
      <c r="AO38" s="75">
        <f>+INDEX('Load Combinations'!$D$4:$N$22,MATCH(Horizontal!$C38,'Load Combinations'!$B$4:$B$22,0),MATCH(Horizontal!AO$26,'Load Combinations'!$D$3:$N$3,0))</f>
        <v>1</v>
      </c>
      <c r="AP38" s="76">
        <f>+INDEX('Load Combinations'!$D$4:$N$22,MATCH(Horizontal!$C38,'Load Combinations'!$B$4:$B$22,0),MATCH(Horizontal!AP$26,'Load Combinations'!$D$3:$N$3,0))</f>
        <v>1</v>
      </c>
      <c r="AQ38" s="76">
        <f>+INDEX('Load Combinations'!$D$4:$N$22,MATCH(Horizontal!$C38,'Load Combinations'!$B$4:$B$22,0),MATCH(Horizontal!AQ$26,'Load Combinations'!$D$3:$N$3,0))</f>
        <v>0</v>
      </c>
      <c r="AR38" s="76">
        <f>+INDEX('Load Combinations'!$D$4:$N$22,MATCH(Horizontal!$C38,'Load Combinations'!$B$4:$B$22,0),MATCH(Horizontal!AR$26,'Load Combinations'!$D$3:$N$3,0))</f>
        <v>1</v>
      </c>
      <c r="AS38" s="76">
        <f>+INDEX('Load Combinations'!$D$4:$N$22,MATCH(Horizontal!$C38,'Load Combinations'!$B$4:$B$22,0),MATCH(Horizontal!AS$26,'Load Combinations'!$D$3:$N$3,0))</f>
        <v>0</v>
      </c>
      <c r="AT38" s="76">
        <f>+INDEX('Load Combinations'!$D$4:$N$22,MATCH(Horizontal!$C38,'Load Combinations'!$B$4:$B$22,0),MATCH(Horizontal!AT$26,'Load Combinations'!$D$3:$N$3,0))</f>
        <v>1</v>
      </c>
      <c r="AU38" s="76">
        <f>+INDEX('Load Combinations'!$D$4:$N$22,MATCH(Horizontal!$C38,'Load Combinations'!$B$4:$B$22,0),MATCH(Horizontal!AU$26,'Load Combinations'!$D$3:$N$3,0))</f>
        <v>0</v>
      </c>
      <c r="AV38" s="76">
        <f>+INDEX('Load Combinations'!$D$4:$N$22,MATCH(Horizontal!$C38,'Load Combinations'!$B$4:$B$22,0),MATCH(Horizontal!AV$26,'Load Combinations'!$D$3:$N$3,0))</f>
        <v>0</v>
      </c>
      <c r="AW38" s="76">
        <f>+INDEX('Load Combinations'!$D$4:$N$22,MATCH(Horizontal!$C38,'Load Combinations'!$B$4:$B$22,0),MATCH(Horizontal!AW$26,'Load Combinations'!$D$3:$N$3,0))</f>
        <v>1</v>
      </c>
      <c r="AX38" s="671">
        <f>+INDEX('Load Combinations'!$D$4:$N$22,MATCH(Horizontal!$C38,'Load Combinations'!$B$4:$B$22,0),MATCH(Horizontal!AX$26,'Load Combinations'!$D$3:$N$3,0))</f>
        <v>0</v>
      </c>
      <c r="AY38" s="557">
        <f>+INDEX('Load Combinations'!$D$4:$N$22,MATCH(Horizontal!$C38,'Load Combinations'!$B$4:$B$22,0),MATCH(Horizontal!AY$26,'Load Combinations'!$D$3:$N$3,0))</f>
        <v>0</v>
      </c>
      <c r="AZ38" s="203" cm="1">
        <f t="array" aca="1" ref="AZ38" ca="1">SUMPRODUCT(--($K38:$AB38&gt;0),INDEX($H$4:$H$22,MATCH($K$26:$AB$26,$C$4:$C$22,0)))</f>
        <v>2</v>
      </c>
      <c r="BA38" s="76" cm="1">
        <f t="array" aca="1" ref="BA38" ca="1">SUMPRODUCT(--($K38:$AB38&gt;0),INDEX($G$4:$G$22,MATCH($K$26:$AB$26,$C$4:$C$22,0)))</f>
        <v>-2</v>
      </c>
      <c r="BB38" s="76" cm="1">
        <f t="array" aca="1" ref="BB38" ca="1">-1*SUMPRODUCT(--($K38:$AB38&lt;0),INDEX($H$4:$H$22,MATCH($K$26:$AB$26,$C$4:$C$22,0)))</f>
        <v>0</v>
      </c>
      <c r="BC38" s="77" cm="1">
        <f t="array" aca="1" ref="BC38" ca="1">-1*SUMPRODUCT(--($K38:$AB38&lt;0),INDEX($G$4:$G$22,MATCH($K$26:$AB$26,$C$4:$C$22,0)))</f>
        <v>0</v>
      </c>
      <c r="BD38" s="8" cm="1">
        <f t="array" aca="1" ref="BD38" ca="1">IF(AC38&gt;0,AC38*SUMPRODUCT(_xlfn.XLOOKUP(AC$26,$C$4:$C$22,$T$4:$AD$22)*$AO38:$AY38),0)</f>
        <v>0</v>
      </c>
      <c r="BE38" s="17" cm="1">
        <f t="array" aca="1" ref="BE38" ca="1">IF(AD38&gt;0,AD38*SUMPRODUCT(_xlfn.XLOOKUP(AD$26,$C$4:$C$22,$T$4:$AD$22)*$AO38:$AY38),0)</f>
        <v>1.625</v>
      </c>
      <c r="BF38" s="17" cm="1">
        <f t="array" aca="1" ref="BF38" ca="1">IF(AE38&gt;0,AE38*SUMPRODUCT(_xlfn.XLOOKUP(AE$26,$C$4:$C$22,$T$4:$AD$22)*$AO38:$AY38),0)</f>
        <v>0</v>
      </c>
      <c r="BG38" s="71" cm="1">
        <f t="array" aca="1" ref="BG38" ca="1">IF(AF38&gt;0,AF38*SUMPRODUCT(_xlfn.XLOOKUP(AF$26,$C$4:$C$22,$T$4:$AD$22)*$AO38:$AY38),0)</f>
        <v>0.5</v>
      </c>
      <c r="BH38" s="17" cm="1">
        <f t="array" aca="1" ref="BH38" ca="1">IF(AG38&gt;0,AG38*SUMPRODUCT(_xlfn.XLOOKUP(AG$26,$C$4:$C$22,$T$4:$AD$22)*$AO38:$AY38),0)</f>
        <v>0</v>
      </c>
      <c r="BI38" s="17" cm="1">
        <f t="array" aca="1" ref="BI38" ca="1">IF(AH38&gt;0,AH38*SUMPRODUCT(_xlfn.XLOOKUP(AH$26,$C$4:$C$22,$T$4:$AD$22)*$AO38:$AY38),0)</f>
        <v>0</v>
      </c>
      <c r="BJ38" s="17" cm="1">
        <f t="array" aca="1" ref="BJ38" ca="1">IF(AI38&gt;0,AI38*SUMPRODUCT(_xlfn.XLOOKUP(AI$26,$C$4:$C$22,$T$4:$AD$22)*$AO38:$AY38),0)</f>
        <v>0</v>
      </c>
      <c r="BK38" s="17" cm="1">
        <f t="array" aca="1" ref="BK38" ca="1">IF(AJ38&gt;0,AJ38*SUMPRODUCT(_xlfn.XLOOKUP(AJ$26,$C$4:$C$22,$T$4:$AD$22)*$AO38:$AY38),0)</f>
        <v>0</v>
      </c>
      <c r="BL38" s="17" cm="1">
        <f t="array" aca="1" ref="BL38" ca="1">IF(AK38&gt;0,AK38*SUMPRODUCT(_xlfn.XLOOKUP(AK$26,$C$4:$C$22,$T$4:$AD$22)*$AO38:$AY38),0)</f>
        <v>0</v>
      </c>
      <c r="BM38" s="17" cm="1">
        <f t="array" aca="1" ref="BM38" ca="1">IF(AL38&gt;0,AL38*SUMPRODUCT(_xlfn.XLOOKUP(AL$26,$C$4:$C$22,$T$4:$AD$22)*$AO38:$AY38),0)</f>
        <v>0</v>
      </c>
      <c r="BN38" s="17" cm="1">
        <f t="array" aca="1" ref="BN38" ca="1">IF(AM38&gt;0,AM38*SUMPRODUCT(_xlfn.XLOOKUP(AM$26,$C$4:$C$22,$T$4:$AD$22)*$AO38:$AY38),0)</f>
        <v>0</v>
      </c>
      <c r="BO38" s="9" cm="1">
        <f t="array" aca="1" ref="BO38" ca="1">IF(AN38&gt;0,AN38*SUMPRODUCT(_xlfn.XLOOKUP(AN$26,$C$4:$C$22,$T$4:$AD$22)*$AO38:$AY38),0)</f>
        <v>0</v>
      </c>
      <c r="BP38" s="215">
        <f t="shared" ca="1" si="70"/>
        <v>2.125</v>
      </c>
      <c r="BQ38" s="8" cm="1">
        <f t="array" aca="1" ref="BQ38" ca="1">IF(AC38&gt;0,AC38*SUMPRODUCT(_xlfn.XLOOKUP(AC$26,$C$4:$C$22,$I$4:$S$22)*$AO38:$AY38),0)</f>
        <v>0</v>
      </c>
      <c r="BR38" s="17" cm="1">
        <f t="array" aca="1" ref="BR38" ca="1">IF(AD38&gt;0,AD38*SUMPRODUCT(_xlfn.XLOOKUP(AD$26,$C$4:$C$22,$I$4:$S$22)*$AO38:$AY38),0)</f>
        <v>-0.125</v>
      </c>
      <c r="BS38" s="17" cm="1">
        <f t="array" aca="1" ref="BS38" ca="1">IF(AE38&gt;0,AE38*SUMPRODUCT(_xlfn.XLOOKUP(AE$26,$C$4:$C$22,$I$4:$S$22)*$AO38:$AY38),0)</f>
        <v>0</v>
      </c>
      <c r="BT38" s="71" cm="1">
        <f t="array" aca="1" ref="BT38" ca="1">IF(AF38&gt;0,AF38*SUMPRODUCT(_xlfn.XLOOKUP(AF$26,$C$4:$C$22,$I$4:$S$22)*$AO38:$AY38),0)</f>
        <v>-0.5</v>
      </c>
      <c r="BU38" s="17" cm="1">
        <f t="array" aca="1" ref="BU38" ca="1">IF(AG38&gt;0,AG38*SUMPRODUCT(_xlfn.XLOOKUP(AG$26,$C$4:$C$22,$I$4:$S$22)*$AO38:$AY38),0)</f>
        <v>0</v>
      </c>
      <c r="BV38" s="17" cm="1">
        <f t="array" aca="1" ref="BV38" ca="1">IF(AH38&gt;0,AH38*SUMPRODUCT(_xlfn.XLOOKUP(AH$26,$C$4:$C$22,$I$4:$S$22)*$AO38:$AY38),0)</f>
        <v>0</v>
      </c>
      <c r="BW38" s="17" cm="1">
        <f t="array" aca="1" ref="BW38" ca="1">IF(AI38&gt;0,AI38*SUMPRODUCT(_xlfn.XLOOKUP(AI$26,$C$4:$C$22,$I$4:$S$22)*$AO38:$AY38),0)</f>
        <v>0</v>
      </c>
      <c r="BX38" s="17" cm="1">
        <f t="array" aca="1" ref="BX38" ca="1">IF(AJ38&gt;0,AJ38*SUMPRODUCT(_xlfn.XLOOKUP(AJ$26,$C$4:$C$22,$I$4:$S$22)*$AO38:$AY38),0)</f>
        <v>0</v>
      </c>
      <c r="BY38" s="17" cm="1">
        <f t="array" aca="1" ref="BY38" ca="1">IF(AK38&gt;0,AK38*SUMPRODUCT(_xlfn.XLOOKUP(AK$26,$C$4:$C$22,$I$4:$S$22)*$AO38:$AY38),0)</f>
        <v>0</v>
      </c>
      <c r="BZ38" s="17" cm="1">
        <f t="array" aca="1" ref="BZ38" ca="1">IF(AL38&gt;0,AL38*SUMPRODUCT(_xlfn.XLOOKUP(AL$26,$C$4:$C$22,$I$4:$S$22)*$AO38:$AY38),0)</f>
        <v>0</v>
      </c>
      <c r="CA38" s="17" cm="1">
        <f t="array" aca="1" ref="CA38" ca="1">IF(AM38&gt;0,AM38*SUMPRODUCT(_xlfn.XLOOKUP(AM$26,$C$4:$C$22,$I$4:$S$22)*$AO38:$AY38),0)</f>
        <v>0</v>
      </c>
      <c r="CB38" s="9" cm="1">
        <f t="array" aca="1" ref="CB38" ca="1">IF(AN38&gt;0,AN38*SUMPRODUCT(_xlfn.XLOOKUP(AN$26,$C$4:$C$22,$I$4:$S$22)*$AO38:$AY38),0)</f>
        <v>0</v>
      </c>
      <c r="CC38" s="215">
        <f t="shared" ca="1" si="71"/>
        <v>-0.625</v>
      </c>
      <c r="CD38" s="8" cm="1">
        <f t="array" aca="1" ref="CD38" ca="1">IF(AC38&lt;0,AC38*SUMPRODUCT(_xlfn.XLOOKUP(AC$26,$C$4:$C$22,$T$4:$AD$22)*$AO38:$AY38),0)</f>
        <v>0</v>
      </c>
      <c r="CE38" s="17" cm="1">
        <f t="array" aca="1" ref="CE38" ca="1">IF(AD38&lt;0,AD38*SUMPRODUCT(_xlfn.XLOOKUP(AD$26,$C$4:$C$22,$T$4:$AC$22)*$AO38:$AX38),0)</f>
        <v>0</v>
      </c>
      <c r="CF38" s="17" cm="1">
        <f t="array" aca="1" ref="CF38" ca="1">IF(AE38&lt;0,AE38*SUMPRODUCT(_xlfn.XLOOKUP(AE$26,$C$4:$C$22,$T$4:$AC$22)*$AO38:$AX38),0)</f>
        <v>0</v>
      </c>
      <c r="CG38" s="71" cm="1">
        <f t="array" aca="1" ref="CG38" ca="1">IF(AF38&lt;0,AF38*SUMPRODUCT(_xlfn.XLOOKUP(AF$26,$C$4:$C$22,$T$4:$AC$22)*$AO38:$AX38),0)</f>
        <v>0</v>
      </c>
      <c r="CH38" s="17" cm="1">
        <f t="array" aca="1" ref="CH38" ca="1">IF(AG38&lt;0,AG38*SUMPRODUCT(_xlfn.XLOOKUP(AG$26,$C$4:$C$22,$T$4:$AC$22)*$AO38:$AX38),0)</f>
        <v>0</v>
      </c>
      <c r="CI38" s="17" cm="1">
        <f t="array" aca="1" ref="CI38" ca="1">IF(AH38&lt;0,AH38*SUMPRODUCT(_xlfn.XLOOKUP(AH$26,$C$4:$C$22,$T$4:$AC$22)*$AO38:$AX38),0)</f>
        <v>0</v>
      </c>
      <c r="CJ38" s="17" cm="1">
        <f t="array" aca="1" ref="CJ38" ca="1">IF(AI38&lt;0,AI38*SUMPRODUCT(_xlfn.XLOOKUP(AI$26,$C$4:$C$22,$T$4:$AC$22)*$AO38:$AX38),0)</f>
        <v>-0.5</v>
      </c>
      <c r="CK38" s="17" cm="1">
        <f t="array" aca="1" ref="CK38" ca="1">IF(AJ38&lt;0,AJ38*SUMPRODUCT(_xlfn.XLOOKUP(AJ$26,$C$4:$C$22,$T$4:$AC$22)*$AO38:$AX38),0)</f>
        <v>-0.5</v>
      </c>
      <c r="CL38" s="17" cm="1">
        <f t="array" aca="1" ref="CL38" ca="1">IF(AK38&lt;0,AK38*SUMPRODUCT(_xlfn.XLOOKUP(AK$26,$C$4:$C$22,$T$4:$AC$22)*$AO38:$AX38),0)</f>
        <v>0</v>
      </c>
      <c r="CM38" s="17" cm="1">
        <f t="array" aca="1" ref="CM38" ca="1">IF(AL38&lt;0,AL38*SUMPRODUCT(_xlfn.XLOOKUP(AL$26,$C$4:$C$22,$T$4:$AC$22)*$AO38:$AX38),0)</f>
        <v>0</v>
      </c>
      <c r="CN38" s="17" cm="1">
        <f t="array" aca="1" ref="CN38" ca="1">IF(AM38&lt;0,AM38*SUMPRODUCT(_xlfn.XLOOKUP(AM$26,$C$4:$C$22,$T$4:$AC$22)*$AO38:$AX38),0)</f>
        <v>0</v>
      </c>
      <c r="CO38" s="9" cm="1">
        <f t="array" aca="1" ref="CO38" ca="1">IF(AN38&lt;0,AN38*SUMPRODUCT(_xlfn.XLOOKUP(AN$26,$C$4:$C$22,$T$4:$AC$22)*$AO38:$AX38),0)</f>
        <v>0</v>
      </c>
      <c r="CP38" s="215">
        <f t="shared" ca="1" si="72"/>
        <v>-1</v>
      </c>
      <c r="CQ38" s="8" cm="1">
        <f t="array" aca="1" ref="CQ38" ca="1">IF(AC38&lt;0,AC38*SUMPRODUCT(_xlfn.XLOOKUP(AC$26,$C$4:$C$22,$I$4:$S$22)*$AO38:$AY38),0)</f>
        <v>0</v>
      </c>
      <c r="CR38" s="17" cm="1">
        <f t="array" aca="1" ref="CR38" ca="1">IF(AD38&lt;0,AD38*SUMPRODUCT(_xlfn.XLOOKUP(AD$26,$C$4:$C$22,$I$4:$R$22)*$AO38:$AX38),0)</f>
        <v>0</v>
      </c>
      <c r="CS38" s="17" cm="1">
        <f t="array" aca="1" ref="CS38" ca="1">IF(AE38&lt;0,AE38*SUMPRODUCT(_xlfn.XLOOKUP(AE$26,$C$4:$C$22,$I$4:$R$22)*$AO38:$AX38),0)</f>
        <v>0</v>
      </c>
      <c r="CT38" s="71" cm="1">
        <f t="array" aca="1" ref="CT38" ca="1">IF(AF38&lt;0,AF38*SUMPRODUCT(_xlfn.XLOOKUP(AF$26,$C$4:$C$22,$I$4:$R$22)*$AO38:$AX38),0)</f>
        <v>0</v>
      </c>
      <c r="CU38" s="17" cm="1">
        <f t="array" aca="1" ref="CU38" ca="1">IF(AG38&lt;0,AG38*SUMPRODUCT(_xlfn.XLOOKUP(AG$26,$C$4:$C$22,$I$4:$R$22)*$AO38:$AX38),0)</f>
        <v>0</v>
      </c>
      <c r="CV38" s="17" cm="1">
        <f t="array" aca="1" ref="CV38" ca="1">IF(AH38&lt;0,AH38*SUMPRODUCT(_xlfn.XLOOKUP(AH$26,$C$4:$C$22,$I$4:$R$22)*$AO38:$AX38),0)</f>
        <v>0</v>
      </c>
      <c r="CW38" s="17" cm="1">
        <f t="array" aca="1" ref="CW38" ca="1">IF(AI38&lt;0,AI38*SUMPRODUCT(_xlfn.XLOOKUP(AI$26,$C$4:$C$22,$I$4:$R$22)*$AO38:$AX38),0)</f>
        <v>0.5</v>
      </c>
      <c r="CX38" s="17" cm="1">
        <f t="array" aca="1" ref="CX38" ca="1">IF(AJ38&lt;0,AJ38*SUMPRODUCT(_xlfn.XLOOKUP(AJ$26,$C$4:$C$22,$I$4:$R$22)*$AO38:$AX38),0)</f>
        <v>0.5</v>
      </c>
      <c r="CY38" s="17" cm="1">
        <f t="array" aca="1" ref="CY38" ca="1">IF(AK38&lt;0,AK38*SUMPRODUCT(_xlfn.XLOOKUP(AK$26,$C$4:$C$22,$I$4:$R$22)*$AO38:$AX38),0)</f>
        <v>0</v>
      </c>
      <c r="CZ38" s="17" cm="1">
        <f t="array" aca="1" ref="CZ38" ca="1">IF(AL38&lt;0,AL38*SUMPRODUCT(_xlfn.XLOOKUP(AL$26,$C$4:$C$22,$I$4:$R$22)*$AO38:$AX38),0)</f>
        <v>0</v>
      </c>
      <c r="DA38" s="17" cm="1">
        <f t="array" aca="1" ref="DA38" ca="1">IF(AM38&lt;0,AM38*SUMPRODUCT(_xlfn.XLOOKUP(AM$26,$C$4:$C$22,$I$4:$R$22)*$AO38:$AX38),0)</f>
        <v>0</v>
      </c>
      <c r="DB38" s="9" cm="1">
        <f t="array" aca="1" ref="DB38" ca="1">IF(AN38&lt;0,AN38*SUMPRODUCT(_xlfn.XLOOKUP(AN$26,$C$4:$C$22,$I$4:$R$22)*$AO38:$AX38),0)</f>
        <v>0</v>
      </c>
      <c r="DC38" s="240">
        <f t="shared" ca="1" si="73"/>
        <v>1</v>
      </c>
    </row>
    <row r="39" spans="1:107" x14ac:dyDescent="0.25">
      <c r="A39" s="255" t="s">
        <v>387</v>
      </c>
      <c r="B39" s="739" t="s">
        <v>389</v>
      </c>
      <c r="C39" s="735">
        <v>6</v>
      </c>
      <c r="D39" s="159" t="str">
        <f>_xlfn.XLOOKUP($C39,'Load Combinations'!$B$4:$B$22,'Load Combinations'!$C$4:$C$22)</f>
        <v>Core Vessel Vaccuum,  No Beam, Seismic</v>
      </c>
      <c r="E39" s="118"/>
      <c r="F39" s="119"/>
      <c r="G39" s="7" t="s">
        <v>133</v>
      </c>
      <c r="H39" s="130"/>
      <c r="I39" s="130"/>
      <c r="J39" s="62"/>
      <c r="K39" s="72">
        <f t="shared" ca="1" si="74"/>
        <v>0</v>
      </c>
      <c r="L39" s="73">
        <f t="shared" ca="1" si="68"/>
        <v>0</v>
      </c>
      <c r="M39" s="73">
        <f t="shared" ca="1" si="68"/>
        <v>0</v>
      </c>
      <c r="N39" s="73">
        <f t="shared" ca="1" si="68"/>
        <v>0</v>
      </c>
      <c r="O39" s="73">
        <f t="shared" ca="1" si="68"/>
        <v>0</v>
      </c>
      <c r="P39" s="73">
        <f t="shared" ca="1" si="68"/>
        <v>0</v>
      </c>
      <c r="Q39" s="73">
        <f t="shared" ca="1" si="68"/>
        <v>0</v>
      </c>
      <c r="R39" s="73">
        <f t="shared" ca="1" si="68"/>
        <v>0</v>
      </c>
      <c r="S39" s="73">
        <f t="shared" ca="1" si="68"/>
        <v>0</v>
      </c>
      <c r="T39" s="73">
        <f t="shared" ca="1" si="68"/>
        <v>0</v>
      </c>
      <c r="U39" s="73">
        <f t="shared" ca="1" si="68"/>
        <v>0</v>
      </c>
      <c r="V39" s="73">
        <f t="shared" ca="1" si="68"/>
        <v>1</v>
      </c>
      <c r="W39" s="73">
        <f t="shared" ca="1" si="68"/>
        <v>0</v>
      </c>
      <c r="X39" s="73">
        <f t="shared" ca="1" si="68"/>
        <v>1</v>
      </c>
      <c r="Y39" s="73">
        <f t="shared" ca="1" si="68"/>
        <v>0</v>
      </c>
      <c r="Z39" s="73">
        <f t="shared" ca="1" si="68"/>
        <v>0</v>
      </c>
      <c r="AA39" s="73">
        <f t="shared" ca="1" si="68"/>
        <v>0</v>
      </c>
      <c r="AB39" s="139">
        <f t="shared" ca="1" si="68"/>
        <v>0</v>
      </c>
      <c r="AC39" s="72">
        <f t="shared" ca="1" si="75"/>
        <v>1</v>
      </c>
      <c r="AD39" s="73">
        <f t="shared" ca="1" si="69"/>
        <v>1</v>
      </c>
      <c r="AE39" s="73">
        <f t="shared" ca="1" si="69"/>
        <v>1</v>
      </c>
      <c r="AF39" s="73">
        <f t="shared" ca="1" si="69"/>
        <v>1</v>
      </c>
      <c r="AG39" s="73">
        <f t="shared" ca="1" si="69"/>
        <v>0</v>
      </c>
      <c r="AH39" s="73">
        <f t="shared" ca="1" si="69"/>
        <v>0</v>
      </c>
      <c r="AI39" s="73">
        <f t="shared" ca="1" si="69"/>
        <v>-1</v>
      </c>
      <c r="AJ39" s="73">
        <f t="shared" ca="1" si="69"/>
        <v>-1</v>
      </c>
      <c r="AK39" s="73">
        <f t="shared" ca="1" si="69"/>
        <v>0</v>
      </c>
      <c r="AL39" s="73">
        <f t="shared" ca="1" si="69"/>
        <v>0</v>
      </c>
      <c r="AM39" s="73">
        <f t="shared" ca="1" si="69"/>
        <v>0</v>
      </c>
      <c r="AN39" s="139">
        <f t="shared" ca="1" si="69"/>
        <v>0</v>
      </c>
      <c r="AO39" s="72">
        <f>+INDEX('Load Combinations'!$D$4:$N$22,MATCH(Horizontal!$C39,'Load Combinations'!$B$4:$B$22,0),MATCH(Horizontal!AO$26,'Load Combinations'!$D$3:$N$3,0))</f>
        <v>1</v>
      </c>
      <c r="AP39" s="73">
        <f>+INDEX('Load Combinations'!$D$4:$N$22,MATCH(Horizontal!$C39,'Load Combinations'!$B$4:$B$22,0),MATCH(Horizontal!AP$26,'Load Combinations'!$D$3:$N$3,0))</f>
        <v>1</v>
      </c>
      <c r="AQ39" s="73">
        <f>+INDEX('Load Combinations'!$D$4:$N$22,MATCH(Horizontal!$C39,'Load Combinations'!$B$4:$B$22,0),MATCH(Horizontal!AQ$26,'Load Combinations'!$D$3:$N$3,0))</f>
        <v>0</v>
      </c>
      <c r="AR39" s="73">
        <f>+INDEX('Load Combinations'!$D$4:$N$22,MATCH(Horizontal!$C39,'Load Combinations'!$B$4:$B$22,0),MATCH(Horizontal!AR$26,'Load Combinations'!$D$3:$N$3,0))</f>
        <v>1</v>
      </c>
      <c r="AS39" s="73">
        <f>+INDEX('Load Combinations'!$D$4:$N$22,MATCH(Horizontal!$C39,'Load Combinations'!$B$4:$B$22,0),MATCH(Horizontal!AS$26,'Load Combinations'!$D$3:$N$3,0))</f>
        <v>0</v>
      </c>
      <c r="AT39" s="73">
        <f>+INDEX('Load Combinations'!$D$4:$N$22,MATCH(Horizontal!$C39,'Load Combinations'!$B$4:$B$22,0),MATCH(Horizontal!AT$26,'Load Combinations'!$D$3:$N$3,0))</f>
        <v>0</v>
      </c>
      <c r="AU39" s="73">
        <f>+INDEX('Load Combinations'!$D$4:$N$22,MATCH(Horizontal!$C39,'Load Combinations'!$B$4:$B$22,0),MATCH(Horizontal!AU$26,'Load Combinations'!$D$3:$N$3,0))</f>
        <v>0</v>
      </c>
      <c r="AV39" s="73">
        <f>+INDEX('Load Combinations'!$D$4:$N$22,MATCH(Horizontal!$C39,'Load Combinations'!$B$4:$B$22,0),MATCH(Horizontal!AV$26,'Load Combinations'!$D$3:$N$3,0))</f>
        <v>0</v>
      </c>
      <c r="AW39" s="73">
        <f>+INDEX('Load Combinations'!$D$4:$N$22,MATCH(Horizontal!$C39,'Load Combinations'!$B$4:$B$22,0),MATCH(Horizontal!AW$26,'Load Combinations'!$D$3:$N$3,0))</f>
        <v>1</v>
      </c>
      <c r="AX39" s="670">
        <f>+INDEX('Load Combinations'!$D$4:$N$22,MATCH(Horizontal!$C39,'Load Combinations'!$B$4:$B$22,0),MATCH(Horizontal!AX$26,'Load Combinations'!$D$3:$N$3,0))</f>
        <v>1</v>
      </c>
      <c r="AY39" s="556">
        <f>+INDEX('Load Combinations'!$D$4:$N$22,MATCH(Horizontal!$C39,'Load Combinations'!$B$4:$B$22,0),MATCH(Horizontal!AY$26,'Load Combinations'!$D$3:$N$3,0))</f>
        <v>0</v>
      </c>
      <c r="AZ39" s="202" cm="1">
        <f t="array" aca="1" ref="AZ39" ca="1">SUMPRODUCT(--($K39:$AB39&gt;0),INDEX($H$4:$H$22,MATCH($K$26:$AB$26,$C$4:$C$22,0)))</f>
        <v>2</v>
      </c>
      <c r="BA39" s="73" cm="1">
        <f t="array" aca="1" ref="BA39" ca="1">SUMPRODUCT(--($K39:$AB39&gt;0),INDEX($G$4:$G$22,MATCH($K$26:$AB$26,$C$4:$C$22,0)))</f>
        <v>-2</v>
      </c>
      <c r="BB39" s="73" cm="1">
        <f t="array" aca="1" ref="BB39" ca="1">-1*SUMPRODUCT(--($K39:$AB39&lt;0),INDEX($H$4:$H$22,MATCH($K$26:$AB$26,$C$4:$C$22,0)))</f>
        <v>0</v>
      </c>
      <c r="BC39" s="74" cm="1">
        <f t="array" aca="1" ref="BC39" ca="1">-1*SUMPRODUCT(--($K39:$AB39&lt;0),INDEX($G$4:$G$22,MATCH($K$26:$AB$26,$C$4:$C$22,0)))</f>
        <v>0</v>
      </c>
      <c r="BD39" s="66" cm="1">
        <f t="array" aca="1" ref="BD39" ca="1">IF(AC39&gt;0,AC39*SUMPRODUCT(_xlfn.XLOOKUP(AC$26,$C$4:$C$22,$T$4:$AD$22)*$AO39:$AY39),0)</f>
        <v>0</v>
      </c>
      <c r="BE39" s="67" cm="1">
        <f t="array" aca="1" ref="BE39" ca="1">IF(AD39&gt;0,AD39*SUMPRODUCT(_xlfn.XLOOKUP(AD$26,$C$4:$C$22,$T$4:$AD$22)*$AO39:$AY39),0)</f>
        <v>2.625</v>
      </c>
      <c r="BF39" s="67" cm="1">
        <f t="array" aca="1" ref="BF39" ca="1">IF(AE39&gt;0,AE39*SUMPRODUCT(_xlfn.XLOOKUP(AE$26,$C$4:$C$22,$T$4:$AD$22)*$AO39:$AY39),0)</f>
        <v>0</v>
      </c>
      <c r="BG39" s="67" cm="1">
        <f t="array" aca="1" ref="BG39" ca="1">IF(AF39&gt;0,AF39*SUMPRODUCT(_xlfn.XLOOKUP(AF$26,$C$4:$C$22,$T$4:$AD$22)*$AO39:$AY39),0)</f>
        <v>1.5</v>
      </c>
      <c r="BH39" s="67" cm="1">
        <f t="array" aca="1" ref="BH39" ca="1">IF(AG39&gt;0,AG39*SUMPRODUCT(_xlfn.XLOOKUP(AG$26,$C$4:$C$22,$T$4:$AD$22)*$AO39:$AY39),0)</f>
        <v>0</v>
      </c>
      <c r="BI39" s="67" cm="1">
        <f t="array" aca="1" ref="BI39" ca="1">IF(AH39&gt;0,AH39*SUMPRODUCT(_xlfn.XLOOKUP(AH$26,$C$4:$C$22,$T$4:$AD$22)*$AO39:$AY39),0)</f>
        <v>0</v>
      </c>
      <c r="BJ39" s="67" cm="1">
        <f t="array" aca="1" ref="BJ39" ca="1">IF(AI39&gt;0,AI39*SUMPRODUCT(_xlfn.XLOOKUP(AI$26,$C$4:$C$22,$T$4:$AD$22)*$AO39:$AY39),0)</f>
        <v>0</v>
      </c>
      <c r="BK39" s="67" cm="1">
        <f t="array" aca="1" ref="BK39" ca="1">IF(AJ39&gt;0,AJ39*SUMPRODUCT(_xlfn.XLOOKUP(AJ$26,$C$4:$C$22,$T$4:$AD$22)*$AO39:$AY39),0)</f>
        <v>0</v>
      </c>
      <c r="BL39" s="67" cm="1">
        <f t="array" aca="1" ref="BL39" ca="1">IF(AK39&gt;0,AK39*SUMPRODUCT(_xlfn.XLOOKUP(AK$26,$C$4:$C$22,$T$4:$AD$22)*$AO39:$AY39),0)</f>
        <v>0</v>
      </c>
      <c r="BM39" s="67" cm="1">
        <f t="array" aca="1" ref="BM39" ca="1">IF(AL39&gt;0,AL39*SUMPRODUCT(_xlfn.XLOOKUP(AL$26,$C$4:$C$22,$T$4:$AD$22)*$AO39:$AY39),0)</f>
        <v>0</v>
      </c>
      <c r="BN39" s="67" cm="1">
        <f t="array" aca="1" ref="BN39" ca="1">IF(AM39&gt;0,AM39*SUMPRODUCT(_xlfn.XLOOKUP(AM$26,$C$4:$C$22,$T$4:$AD$22)*$AO39:$AY39),0)</f>
        <v>0</v>
      </c>
      <c r="BO39" s="68" cm="1">
        <f t="array" aca="1" ref="BO39" ca="1">IF(AN39&gt;0,AN39*SUMPRODUCT(_xlfn.XLOOKUP(AN$26,$C$4:$C$22,$T$4:$AD$22)*$AO39:$AY39),0)</f>
        <v>0</v>
      </c>
      <c r="BP39" s="214">
        <f t="shared" ca="1" si="70"/>
        <v>4.125</v>
      </c>
      <c r="BQ39" s="66" cm="1">
        <f t="array" aca="1" ref="BQ39" ca="1">IF(AC39&gt;0,AC39*SUMPRODUCT(_xlfn.XLOOKUP(AC$26,$C$4:$C$22,$I$4:$S$22)*$AO39:$AY39),0)</f>
        <v>0</v>
      </c>
      <c r="BR39" s="67" cm="1">
        <f t="array" aca="1" ref="BR39" ca="1">IF(AD39&gt;0,AD39*SUMPRODUCT(_xlfn.XLOOKUP(AD$26,$C$4:$C$22,$I$4:$S$22)*$AO39:$AY39),0)</f>
        <v>-1.125</v>
      </c>
      <c r="BS39" s="67" cm="1">
        <f t="array" aca="1" ref="BS39" ca="1">IF(AE39&gt;0,AE39*SUMPRODUCT(_xlfn.XLOOKUP(AE$26,$C$4:$C$22,$I$4:$S$22)*$AO39:$AY39),0)</f>
        <v>0</v>
      </c>
      <c r="BT39" s="67" cm="1">
        <f t="array" aca="1" ref="BT39" ca="1">IF(AF39&gt;0,AF39*SUMPRODUCT(_xlfn.XLOOKUP(AF$26,$C$4:$C$22,$I$4:$S$22)*$AO39:$AY39),0)</f>
        <v>-1.5</v>
      </c>
      <c r="BU39" s="67" cm="1">
        <f t="array" aca="1" ref="BU39" ca="1">IF(AG39&gt;0,AG39*SUMPRODUCT(_xlfn.XLOOKUP(AG$26,$C$4:$C$22,$I$4:$S$22)*$AO39:$AY39),0)</f>
        <v>0</v>
      </c>
      <c r="BV39" s="67" cm="1">
        <f t="array" aca="1" ref="BV39" ca="1">IF(AH39&gt;0,AH39*SUMPRODUCT(_xlfn.XLOOKUP(AH$26,$C$4:$C$22,$I$4:$S$22)*$AO39:$AY39),0)</f>
        <v>0</v>
      </c>
      <c r="BW39" s="67" cm="1">
        <f t="array" aca="1" ref="BW39" ca="1">IF(AI39&gt;0,AI39*SUMPRODUCT(_xlfn.XLOOKUP(AI$26,$C$4:$C$22,$I$4:$S$22)*$AO39:$AY39),0)</f>
        <v>0</v>
      </c>
      <c r="BX39" s="67" cm="1">
        <f t="array" aca="1" ref="BX39" ca="1">IF(AJ39&gt;0,AJ39*SUMPRODUCT(_xlfn.XLOOKUP(AJ$26,$C$4:$C$22,$I$4:$S$22)*$AO39:$AY39),0)</f>
        <v>0</v>
      </c>
      <c r="BY39" s="67" cm="1">
        <f t="array" aca="1" ref="BY39" ca="1">IF(AK39&gt;0,AK39*SUMPRODUCT(_xlfn.XLOOKUP(AK$26,$C$4:$C$22,$I$4:$S$22)*$AO39:$AY39),0)</f>
        <v>0</v>
      </c>
      <c r="BZ39" s="67" cm="1">
        <f t="array" aca="1" ref="BZ39" ca="1">IF(AL39&gt;0,AL39*SUMPRODUCT(_xlfn.XLOOKUP(AL$26,$C$4:$C$22,$I$4:$S$22)*$AO39:$AY39),0)</f>
        <v>0</v>
      </c>
      <c r="CA39" s="67" cm="1">
        <f t="array" aca="1" ref="CA39" ca="1">IF(AM39&gt;0,AM39*SUMPRODUCT(_xlfn.XLOOKUP(AM$26,$C$4:$C$22,$I$4:$S$22)*$AO39:$AY39),0)</f>
        <v>0</v>
      </c>
      <c r="CB39" s="68" cm="1">
        <f t="array" aca="1" ref="CB39" ca="1">IF(AN39&gt;0,AN39*SUMPRODUCT(_xlfn.XLOOKUP(AN$26,$C$4:$C$22,$I$4:$S$22)*$AO39:$AY39),0)</f>
        <v>0</v>
      </c>
      <c r="CC39" s="214">
        <f t="shared" ca="1" si="71"/>
        <v>-2.625</v>
      </c>
      <c r="CD39" s="66" cm="1">
        <f t="array" aca="1" ref="CD39" ca="1">IF(AC39&lt;0,AC39*SUMPRODUCT(_xlfn.XLOOKUP(AC$26,$C$4:$C$22,$T$4:$AD$22)*$AO39:$AY39),0)</f>
        <v>0</v>
      </c>
      <c r="CE39" s="67" cm="1">
        <f t="array" aca="1" ref="CE39" ca="1">IF(AD39&lt;0,AD39*SUMPRODUCT(_xlfn.XLOOKUP(AD$26,$C$4:$C$22,$T$4:$AC$22)*$AO39:$AX39),0)</f>
        <v>0</v>
      </c>
      <c r="CF39" s="67" cm="1">
        <f t="array" aca="1" ref="CF39" ca="1">IF(AE39&lt;0,AE39*SUMPRODUCT(_xlfn.XLOOKUP(AE$26,$C$4:$C$22,$T$4:$AC$22)*$AO39:$AX39),0)</f>
        <v>0</v>
      </c>
      <c r="CG39" s="67" cm="1">
        <f t="array" aca="1" ref="CG39" ca="1">IF(AF39&lt;0,AF39*SUMPRODUCT(_xlfn.XLOOKUP(AF$26,$C$4:$C$22,$T$4:$AC$22)*$AO39:$AX39),0)</f>
        <v>0</v>
      </c>
      <c r="CH39" s="67" cm="1">
        <f t="array" aca="1" ref="CH39" ca="1">IF(AG39&lt;0,AG39*SUMPRODUCT(_xlfn.XLOOKUP(AG$26,$C$4:$C$22,$T$4:$AC$22)*$AO39:$AX39),0)</f>
        <v>0</v>
      </c>
      <c r="CI39" s="67" cm="1">
        <f t="array" aca="1" ref="CI39" ca="1">IF(AH39&lt;0,AH39*SUMPRODUCT(_xlfn.XLOOKUP(AH$26,$C$4:$C$22,$T$4:$AC$22)*$AO39:$AX39),0)</f>
        <v>0</v>
      </c>
      <c r="CJ39" s="67" cm="1">
        <f t="array" aca="1" ref="CJ39" ca="1">IF(AI39&lt;0,AI39*SUMPRODUCT(_xlfn.XLOOKUP(AI$26,$C$4:$C$22,$T$4:$AC$22)*$AO39:$AX39),0)</f>
        <v>-0.125</v>
      </c>
      <c r="CK39" s="67" cm="1">
        <f t="array" aca="1" ref="CK39" ca="1">IF(AJ39&lt;0,AJ39*SUMPRODUCT(_xlfn.XLOOKUP(AJ$26,$C$4:$C$22,$T$4:$AC$22)*$AO39:$AX39),0)</f>
        <v>-0.125</v>
      </c>
      <c r="CL39" s="67" cm="1">
        <f t="array" aca="1" ref="CL39" ca="1">IF(AK39&lt;0,AK39*SUMPRODUCT(_xlfn.XLOOKUP(AK$26,$C$4:$C$22,$T$4:$AC$22)*$AO39:$AX39),0)</f>
        <v>0</v>
      </c>
      <c r="CM39" s="67" cm="1">
        <f t="array" aca="1" ref="CM39" ca="1">IF(AL39&lt;0,AL39*SUMPRODUCT(_xlfn.XLOOKUP(AL$26,$C$4:$C$22,$T$4:$AC$22)*$AO39:$AX39),0)</f>
        <v>0</v>
      </c>
      <c r="CN39" s="67" cm="1">
        <f t="array" aca="1" ref="CN39" ca="1">IF(AM39&lt;0,AM39*SUMPRODUCT(_xlfn.XLOOKUP(AM$26,$C$4:$C$22,$T$4:$AC$22)*$AO39:$AX39),0)</f>
        <v>0</v>
      </c>
      <c r="CO39" s="68" cm="1">
        <f t="array" aca="1" ref="CO39" ca="1">IF(AN39&lt;0,AN39*SUMPRODUCT(_xlfn.XLOOKUP(AN$26,$C$4:$C$22,$T$4:$AC$22)*$AO39:$AX39),0)</f>
        <v>0</v>
      </c>
      <c r="CP39" s="214">
        <f t="shared" ca="1" si="72"/>
        <v>-0.25</v>
      </c>
      <c r="CQ39" s="66" cm="1">
        <f t="array" aca="1" ref="CQ39" ca="1">IF(AC39&lt;0,AC39*SUMPRODUCT(_xlfn.XLOOKUP(AC$26,$C$4:$C$22,$I$4:$S$22)*$AO39:$AY39),0)</f>
        <v>0</v>
      </c>
      <c r="CR39" s="67" cm="1">
        <f t="array" aca="1" ref="CR39" ca="1">IF(AD39&lt;0,AD39*SUMPRODUCT(_xlfn.XLOOKUP(AD$26,$C$4:$C$22,$I$4:$R$22)*$AO39:$AX39),0)</f>
        <v>0</v>
      </c>
      <c r="CS39" s="67" cm="1">
        <f t="array" aca="1" ref="CS39" ca="1">IF(AE39&lt;0,AE39*SUMPRODUCT(_xlfn.XLOOKUP(AE$26,$C$4:$C$22,$I$4:$R$22)*$AO39:$AX39),0)</f>
        <v>0</v>
      </c>
      <c r="CT39" s="67" cm="1">
        <f t="array" aca="1" ref="CT39" ca="1">IF(AF39&lt;0,AF39*SUMPRODUCT(_xlfn.XLOOKUP(AF$26,$C$4:$C$22,$I$4:$R$22)*$AO39:$AX39),0)</f>
        <v>0</v>
      </c>
      <c r="CU39" s="67" cm="1">
        <f t="array" aca="1" ref="CU39" ca="1">IF(AG39&lt;0,AG39*SUMPRODUCT(_xlfn.XLOOKUP(AG$26,$C$4:$C$22,$I$4:$R$22)*$AO39:$AX39),0)</f>
        <v>0</v>
      </c>
      <c r="CV39" s="67" cm="1">
        <f t="array" aca="1" ref="CV39" ca="1">IF(AH39&lt;0,AH39*SUMPRODUCT(_xlfn.XLOOKUP(AH$26,$C$4:$C$22,$I$4:$R$22)*$AO39:$AX39),0)</f>
        <v>0</v>
      </c>
      <c r="CW39" s="67" cm="1">
        <f t="array" aca="1" ref="CW39" ca="1">IF(AI39&lt;0,AI39*SUMPRODUCT(_xlfn.XLOOKUP(AI$26,$C$4:$C$22,$I$4:$R$22)*$AO39:$AX39),0)</f>
        <v>0.125</v>
      </c>
      <c r="CX39" s="67" cm="1">
        <f t="array" aca="1" ref="CX39" ca="1">IF(AJ39&lt;0,AJ39*SUMPRODUCT(_xlfn.XLOOKUP(AJ$26,$C$4:$C$22,$I$4:$R$22)*$AO39:$AX39),0)</f>
        <v>0.125</v>
      </c>
      <c r="CY39" s="67" cm="1">
        <f t="array" aca="1" ref="CY39" ca="1">IF(AK39&lt;0,AK39*SUMPRODUCT(_xlfn.XLOOKUP(AK$26,$C$4:$C$22,$I$4:$R$22)*$AO39:$AX39),0)</f>
        <v>0</v>
      </c>
      <c r="CZ39" s="67" cm="1">
        <f t="array" aca="1" ref="CZ39" ca="1">IF(AL39&lt;0,AL39*SUMPRODUCT(_xlfn.XLOOKUP(AL$26,$C$4:$C$22,$I$4:$R$22)*$AO39:$AX39),0)</f>
        <v>0</v>
      </c>
      <c r="DA39" s="67" cm="1">
        <f t="array" aca="1" ref="DA39" ca="1">IF(AM39&lt;0,AM39*SUMPRODUCT(_xlfn.XLOOKUP(AM$26,$C$4:$C$22,$I$4:$R$22)*$AO39:$AX39),0)</f>
        <v>0</v>
      </c>
      <c r="DB39" s="68" cm="1">
        <f t="array" aca="1" ref="DB39" ca="1">IF(AN39&lt;0,AN39*SUMPRODUCT(_xlfn.XLOOKUP(AN$26,$C$4:$C$22,$I$4:$R$22)*$AO39:$AX39),0)</f>
        <v>0</v>
      </c>
      <c r="DC39" s="239">
        <f t="shared" ca="1" si="73"/>
        <v>0.25</v>
      </c>
    </row>
    <row r="40" spans="1:107" x14ac:dyDescent="0.25">
      <c r="A40" s="731">
        <f ca="1">MAX(H34:I52)</f>
        <v>11.125</v>
      </c>
      <c r="B40" s="741" t="s">
        <v>360</v>
      </c>
      <c r="C40" s="736">
        <v>7</v>
      </c>
      <c r="D40" s="191" t="str">
        <f>_xlfn.XLOOKUP($C40,'Load Combinations'!$B$4:$B$22,'Load Combinations'!$C$4:$C$22)</f>
        <v>Core Vessel Vaccuum,  Beam On, Seismic</v>
      </c>
      <c r="E40" s="120"/>
      <c r="F40" s="121"/>
      <c r="G40" s="8" t="s">
        <v>133</v>
      </c>
      <c r="H40" s="61"/>
      <c r="I40" s="61"/>
      <c r="J40" s="63"/>
      <c r="K40" s="75">
        <f t="shared" ca="1" si="74"/>
        <v>0</v>
      </c>
      <c r="L40" s="76">
        <f t="shared" ca="1" si="68"/>
        <v>0</v>
      </c>
      <c r="M40" s="76">
        <f t="shared" ca="1" si="68"/>
        <v>0</v>
      </c>
      <c r="N40" s="76">
        <f t="shared" ca="1" si="68"/>
        <v>0</v>
      </c>
      <c r="O40" s="76">
        <f t="shared" ca="1" si="68"/>
        <v>0</v>
      </c>
      <c r="P40" s="76">
        <f t="shared" ca="1" si="68"/>
        <v>0</v>
      </c>
      <c r="Q40" s="76">
        <f t="shared" ca="1" si="68"/>
        <v>0</v>
      </c>
      <c r="R40" s="76">
        <f t="shared" ca="1" si="68"/>
        <v>0</v>
      </c>
      <c r="S40" s="76">
        <f t="shared" ca="1" si="68"/>
        <v>0</v>
      </c>
      <c r="T40" s="76">
        <f t="shared" ca="1" si="68"/>
        <v>0</v>
      </c>
      <c r="U40" s="76">
        <f t="shared" ca="1" si="68"/>
        <v>0</v>
      </c>
      <c r="V40" s="76">
        <f t="shared" ca="1" si="68"/>
        <v>1</v>
      </c>
      <c r="W40" s="76">
        <f t="shared" ca="1" si="68"/>
        <v>0</v>
      </c>
      <c r="X40" s="76">
        <f t="shared" ca="1" si="68"/>
        <v>1</v>
      </c>
      <c r="Y40" s="76">
        <f t="shared" ca="1" si="68"/>
        <v>0</v>
      </c>
      <c r="Z40" s="76">
        <f t="shared" ca="1" si="68"/>
        <v>0</v>
      </c>
      <c r="AA40" s="76">
        <f t="shared" ca="1" si="68"/>
        <v>0</v>
      </c>
      <c r="AB40" s="140">
        <f t="shared" ca="1" si="68"/>
        <v>0</v>
      </c>
      <c r="AC40" s="75">
        <f t="shared" ca="1" si="75"/>
        <v>1</v>
      </c>
      <c r="AD40" s="76">
        <f t="shared" ca="1" si="69"/>
        <v>1</v>
      </c>
      <c r="AE40" s="76">
        <f t="shared" ca="1" si="69"/>
        <v>1</v>
      </c>
      <c r="AF40" s="76">
        <f t="shared" ca="1" si="69"/>
        <v>1</v>
      </c>
      <c r="AG40" s="76">
        <f t="shared" ca="1" si="69"/>
        <v>0</v>
      </c>
      <c r="AH40" s="76">
        <f t="shared" ca="1" si="69"/>
        <v>0</v>
      </c>
      <c r="AI40" s="76">
        <f t="shared" ca="1" si="69"/>
        <v>-1</v>
      </c>
      <c r="AJ40" s="76">
        <f t="shared" ca="1" si="69"/>
        <v>-1</v>
      </c>
      <c r="AK40" s="76">
        <f t="shared" ca="1" si="69"/>
        <v>0</v>
      </c>
      <c r="AL40" s="76">
        <f t="shared" ca="1" si="69"/>
        <v>0</v>
      </c>
      <c r="AM40" s="76">
        <f t="shared" ca="1" si="69"/>
        <v>0</v>
      </c>
      <c r="AN40" s="140">
        <f t="shared" ca="1" si="69"/>
        <v>0</v>
      </c>
      <c r="AO40" s="75">
        <f>+INDEX('Load Combinations'!$D$4:$N$22,MATCH(Horizontal!$C40,'Load Combinations'!$B$4:$B$22,0),MATCH(Horizontal!AO$26,'Load Combinations'!$D$3:$N$3,0))</f>
        <v>1</v>
      </c>
      <c r="AP40" s="76">
        <f>+INDEX('Load Combinations'!$D$4:$N$22,MATCH(Horizontal!$C40,'Load Combinations'!$B$4:$B$22,0),MATCH(Horizontal!AP$26,'Load Combinations'!$D$3:$N$3,0))</f>
        <v>1</v>
      </c>
      <c r="AQ40" s="76">
        <f>+INDEX('Load Combinations'!$D$4:$N$22,MATCH(Horizontal!$C40,'Load Combinations'!$B$4:$B$22,0),MATCH(Horizontal!AQ$26,'Load Combinations'!$D$3:$N$3,0))</f>
        <v>0</v>
      </c>
      <c r="AR40" s="76">
        <f>+INDEX('Load Combinations'!$D$4:$N$22,MATCH(Horizontal!$C40,'Load Combinations'!$B$4:$B$22,0),MATCH(Horizontal!AR$26,'Load Combinations'!$D$3:$N$3,0))</f>
        <v>1</v>
      </c>
      <c r="AS40" s="76">
        <f>+INDEX('Load Combinations'!$D$4:$N$22,MATCH(Horizontal!$C40,'Load Combinations'!$B$4:$B$22,0),MATCH(Horizontal!AS$26,'Load Combinations'!$D$3:$N$3,0))</f>
        <v>0</v>
      </c>
      <c r="AT40" s="76">
        <f>+INDEX('Load Combinations'!$D$4:$N$22,MATCH(Horizontal!$C40,'Load Combinations'!$B$4:$B$22,0),MATCH(Horizontal!AT$26,'Load Combinations'!$D$3:$N$3,0))</f>
        <v>1</v>
      </c>
      <c r="AU40" s="76">
        <f>+INDEX('Load Combinations'!$D$4:$N$22,MATCH(Horizontal!$C40,'Load Combinations'!$B$4:$B$22,0),MATCH(Horizontal!AU$26,'Load Combinations'!$D$3:$N$3,0))</f>
        <v>0</v>
      </c>
      <c r="AV40" s="76">
        <f>+INDEX('Load Combinations'!$D$4:$N$22,MATCH(Horizontal!$C40,'Load Combinations'!$B$4:$B$22,0),MATCH(Horizontal!AV$26,'Load Combinations'!$D$3:$N$3,0))</f>
        <v>0</v>
      </c>
      <c r="AW40" s="76">
        <f>+INDEX('Load Combinations'!$D$4:$N$22,MATCH(Horizontal!$C40,'Load Combinations'!$B$4:$B$22,0),MATCH(Horizontal!AW$26,'Load Combinations'!$D$3:$N$3,0))</f>
        <v>1</v>
      </c>
      <c r="AX40" s="671">
        <f>+INDEX('Load Combinations'!$D$4:$N$22,MATCH(Horizontal!$C40,'Load Combinations'!$B$4:$B$22,0),MATCH(Horizontal!AX$26,'Load Combinations'!$D$3:$N$3,0))</f>
        <v>1</v>
      </c>
      <c r="AY40" s="557">
        <f>+INDEX('Load Combinations'!$D$4:$N$22,MATCH(Horizontal!$C40,'Load Combinations'!$B$4:$B$22,0),MATCH(Horizontal!AY$26,'Load Combinations'!$D$3:$N$3,0))</f>
        <v>0</v>
      </c>
      <c r="AZ40" s="203" cm="1">
        <f t="array" aca="1" ref="AZ40" ca="1">SUMPRODUCT(--($K40:$AB40&gt;0),INDEX($H$4:$H$22,MATCH($K$26:$AB$26,$C$4:$C$22,0)))</f>
        <v>2</v>
      </c>
      <c r="BA40" s="76" cm="1">
        <f t="array" aca="1" ref="BA40" ca="1">SUMPRODUCT(--($K40:$AB40&gt;0),INDEX($G$4:$G$22,MATCH($K$26:$AB$26,$C$4:$C$22,0)))</f>
        <v>-2</v>
      </c>
      <c r="BB40" s="76" cm="1">
        <f t="array" aca="1" ref="BB40" ca="1">-1*SUMPRODUCT(--($K40:$AB40&lt;0),INDEX($H$4:$H$22,MATCH($K$26:$AB$26,$C$4:$C$22,0)))</f>
        <v>0</v>
      </c>
      <c r="BC40" s="77" cm="1">
        <f t="array" aca="1" ref="BC40" ca="1">-1*SUMPRODUCT(--($K40:$AB40&lt;0),INDEX($G$4:$G$22,MATCH($K$26:$AB$26,$C$4:$C$22,0)))</f>
        <v>0</v>
      </c>
      <c r="BD40" s="8" cm="1">
        <f t="array" aca="1" ref="BD40" ca="1">IF(AC40&gt;0,AC40*SUMPRODUCT(_xlfn.XLOOKUP(AC$26,$C$4:$C$22,$T$4:$AD$22)*$AO40:$AY40),0)</f>
        <v>0</v>
      </c>
      <c r="BE40" s="17" cm="1">
        <f t="array" aca="1" ref="BE40" ca="1">IF(AD40&gt;0,AD40*SUMPRODUCT(_xlfn.XLOOKUP(AD$26,$C$4:$C$22,$T$4:$AD$22)*$AO40:$AY40),0)</f>
        <v>2.625</v>
      </c>
      <c r="BF40" s="17" cm="1">
        <f t="array" aca="1" ref="BF40" ca="1">IF(AE40&gt;0,AE40*SUMPRODUCT(_xlfn.XLOOKUP(AE$26,$C$4:$C$22,$T$4:$AD$22)*$AO40:$AY40),0)</f>
        <v>0</v>
      </c>
      <c r="BG40" s="71" cm="1">
        <f t="array" aca="1" ref="BG40" ca="1">IF(AF40&gt;0,AF40*SUMPRODUCT(_xlfn.XLOOKUP(AF$26,$C$4:$C$22,$T$4:$AD$22)*$AO40:$AY40),0)</f>
        <v>1.5</v>
      </c>
      <c r="BH40" s="17" cm="1">
        <f t="array" aca="1" ref="BH40" ca="1">IF(AG40&gt;0,AG40*SUMPRODUCT(_xlfn.XLOOKUP(AG$26,$C$4:$C$22,$T$4:$AD$22)*$AO40:$AY40),0)</f>
        <v>0</v>
      </c>
      <c r="BI40" s="17" cm="1">
        <f t="array" aca="1" ref="BI40" ca="1">IF(AH40&gt;0,AH40*SUMPRODUCT(_xlfn.XLOOKUP(AH$26,$C$4:$C$22,$T$4:$AD$22)*$AO40:$AY40),0)</f>
        <v>0</v>
      </c>
      <c r="BJ40" s="17" cm="1">
        <f t="array" aca="1" ref="BJ40" ca="1">IF(AI40&gt;0,AI40*SUMPRODUCT(_xlfn.XLOOKUP(AI$26,$C$4:$C$22,$T$4:$AD$22)*$AO40:$AY40),0)</f>
        <v>0</v>
      </c>
      <c r="BK40" s="17" cm="1">
        <f t="array" aca="1" ref="BK40" ca="1">IF(AJ40&gt;0,AJ40*SUMPRODUCT(_xlfn.XLOOKUP(AJ$26,$C$4:$C$22,$T$4:$AD$22)*$AO40:$AY40),0)</f>
        <v>0</v>
      </c>
      <c r="BL40" s="17" cm="1">
        <f t="array" aca="1" ref="BL40" ca="1">IF(AK40&gt;0,AK40*SUMPRODUCT(_xlfn.XLOOKUP(AK$26,$C$4:$C$22,$T$4:$AD$22)*$AO40:$AY40),0)</f>
        <v>0</v>
      </c>
      <c r="BM40" s="17" cm="1">
        <f t="array" aca="1" ref="BM40" ca="1">IF(AL40&gt;0,AL40*SUMPRODUCT(_xlfn.XLOOKUP(AL$26,$C$4:$C$22,$T$4:$AD$22)*$AO40:$AY40),0)</f>
        <v>0</v>
      </c>
      <c r="BN40" s="17" cm="1">
        <f t="array" aca="1" ref="BN40" ca="1">IF(AM40&gt;0,AM40*SUMPRODUCT(_xlfn.XLOOKUP(AM$26,$C$4:$C$22,$T$4:$AD$22)*$AO40:$AY40),0)</f>
        <v>0</v>
      </c>
      <c r="BO40" s="9" cm="1">
        <f t="array" aca="1" ref="BO40" ca="1">IF(AN40&gt;0,AN40*SUMPRODUCT(_xlfn.XLOOKUP(AN$26,$C$4:$C$22,$T$4:$AD$22)*$AO40:$AY40),0)</f>
        <v>0</v>
      </c>
      <c r="BP40" s="215">
        <f t="shared" ca="1" si="70"/>
        <v>4.125</v>
      </c>
      <c r="BQ40" s="8" cm="1">
        <f t="array" aca="1" ref="BQ40" ca="1">IF(AC40&gt;0,AC40*SUMPRODUCT(_xlfn.XLOOKUP(AC$26,$C$4:$C$22,$I$4:$S$22)*$AO40:$AY40),0)</f>
        <v>0</v>
      </c>
      <c r="BR40" s="17" cm="1">
        <f t="array" aca="1" ref="BR40" ca="1">IF(AD40&gt;0,AD40*SUMPRODUCT(_xlfn.XLOOKUP(AD$26,$C$4:$C$22,$I$4:$S$22)*$AO40:$AY40),0)</f>
        <v>-1.125</v>
      </c>
      <c r="BS40" s="17" cm="1">
        <f t="array" aca="1" ref="BS40" ca="1">IF(AE40&gt;0,AE40*SUMPRODUCT(_xlfn.XLOOKUP(AE$26,$C$4:$C$22,$I$4:$S$22)*$AO40:$AY40),0)</f>
        <v>0</v>
      </c>
      <c r="BT40" s="71" cm="1">
        <f t="array" aca="1" ref="BT40" ca="1">IF(AF40&gt;0,AF40*SUMPRODUCT(_xlfn.XLOOKUP(AF$26,$C$4:$C$22,$I$4:$S$22)*$AO40:$AY40),0)</f>
        <v>-1.5</v>
      </c>
      <c r="BU40" s="17" cm="1">
        <f t="array" aca="1" ref="BU40" ca="1">IF(AG40&gt;0,AG40*SUMPRODUCT(_xlfn.XLOOKUP(AG$26,$C$4:$C$22,$I$4:$S$22)*$AO40:$AY40),0)</f>
        <v>0</v>
      </c>
      <c r="BV40" s="17" cm="1">
        <f t="array" aca="1" ref="BV40" ca="1">IF(AH40&gt;0,AH40*SUMPRODUCT(_xlfn.XLOOKUP(AH$26,$C$4:$C$22,$I$4:$S$22)*$AO40:$AY40),0)</f>
        <v>0</v>
      </c>
      <c r="BW40" s="17" cm="1">
        <f t="array" aca="1" ref="BW40" ca="1">IF(AI40&gt;0,AI40*SUMPRODUCT(_xlfn.XLOOKUP(AI$26,$C$4:$C$22,$I$4:$S$22)*$AO40:$AY40),0)</f>
        <v>0</v>
      </c>
      <c r="BX40" s="17" cm="1">
        <f t="array" aca="1" ref="BX40" ca="1">IF(AJ40&gt;0,AJ40*SUMPRODUCT(_xlfn.XLOOKUP(AJ$26,$C$4:$C$22,$I$4:$S$22)*$AO40:$AY40),0)</f>
        <v>0</v>
      </c>
      <c r="BY40" s="17" cm="1">
        <f t="array" aca="1" ref="BY40" ca="1">IF(AK40&gt;0,AK40*SUMPRODUCT(_xlfn.XLOOKUP(AK$26,$C$4:$C$22,$I$4:$S$22)*$AO40:$AY40),0)</f>
        <v>0</v>
      </c>
      <c r="BZ40" s="17" cm="1">
        <f t="array" aca="1" ref="BZ40" ca="1">IF(AL40&gt;0,AL40*SUMPRODUCT(_xlfn.XLOOKUP(AL$26,$C$4:$C$22,$I$4:$S$22)*$AO40:$AY40),0)</f>
        <v>0</v>
      </c>
      <c r="CA40" s="17" cm="1">
        <f t="array" aca="1" ref="CA40" ca="1">IF(AM40&gt;0,AM40*SUMPRODUCT(_xlfn.XLOOKUP(AM$26,$C$4:$C$22,$I$4:$S$22)*$AO40:$AY40),0)</f>
        <v>0</v>
      </c>
      <c r="CB40" s="9" cm="1">
        <f t="array" aca="1" ref="CB40" ca="1">IF(AN40&gt;0,AN40*SUMPRODUCT(_xlfn.XLOOKUP(AN$26,$C$4:$C$22,$I$4:$S$22)*$AO40:$AY40),0)</f>
        <v>0</v>
      </c>
      <c r="CC40" s="215">
        <f t="shared" ca="1" si="71"/>
        <v>-2.625</v>
      </c>
      <c r="CD40" s="8" cm="1">
        <f t="array" aca="1" ref="CD40" ca="1">IF(AC40&lt;0,AC40*SUMPRODUCT(_xlfn.XLOOKUP(AC$26,$C$4:$C$22,$T$4:$AD$22)*$AO40:$AY40),0)</f>
        <v>0</v>
      </c>
      <c r="CE40" s="17" cm="1">
        <f t="array" aca="1" ref="CE40" ca="1">IF(AD40&lt;0,AD40*SUMPRODUCT(_xlfn.XLOOKUP(AD$26,$C$4:$C$22,$T$4:$AC$22)*$AO40:$AX40),0)</f>
        <v>0</v>
      </c>
      <c r="CF40" s="17" cm="1">
        <f t="array" aca="1" ref="CF40" ca="1">IF(AE40&lt;0,AE40*SUMPRODUCT(_xlfn.XLOOKUP(AE$26,$C$4:$C$22,$T$4:$AC$22)*$AO40:$AX40),0)</f>
        <v>0</v>
      </c>
      <c r="CG40" s="71" cm="1">
        <f t="array" aca="1" ref="CG40" ca="1">IF(AF40&lt;0,AF40*SUMPRODUCT(_xlfn.XLOOKUP(AF$26,$C$4:$C$22,$T$4:$AC$22)*$AO40:$AX40),0)</f>
        <v>0</v>
      </c>
      <c r="CH40" s="17" cm="1">
        <f t="array" aca="1" ref="CH40" ca="1">IF(AG40&lt;0,AG40*SUMPRODUCT(_xlfn.XLOOKUP(AG$26,$C$4:$C$22,$T$4:$AC$22)*$AO40:$AX40),0)</f>
        <v>0</v>
      </c>
      <c r="CI40" s="17" cm="1">
        <f t="array" aca="1" ref="CI40" ca="1">IF(AH40&lt;0,AH40*SUMPRODUCT(_xlfn.XLOOKUP(AH$26,$C$4:$C$22,$T$4:$AC$22)*$AO40:$AX40),0)</f>
        <v>0</v>
      </c>
      <c r="CJ40" s="17" cm="1">
        <f t="array" aca="1" ref="CJ40" ca="1">IF(AI40&lt;0,AI40*SUMPRODUCT(_xlfn.XLOOKUP(AI$26,$C$4:$C$22,$T$4:$AC$22)*$AO40:$AX40),0)</f>
        <v>-0.625</v>
      </c>
      <c r="CK40" s="17" cm="1">
        <f t="array" aca="1" ref="CK40" ca="1">IF(AJ40&lt;0,AJ40*SUMPRODUCT(_xlfn.XLOOKUP(AJ$26,$C$4:$C$22,$T$4:$AC$22)*$AO40:$AX40),0)</f>
        <v>-0.625</v>
      </c>
      <c r="CL40" s="17" cm="1">
        <f t="array" aca="1" ref="CL40" ca="1">IF(AK40&lt;0,AK40*SUMPRODUCT(_xlfn.XLOOKUP(AK$26,$C$4:$C$22,$T$4:$AC$22)*$AO40:$AX40),0)</f>
        <v>0</v>
      </c>
      <c r="CM40" s="17" cm="1">
        <f t="array" aca="1" ref="CM40" ca="1">IF(AL40&lt;0,AL40*SUMPRODUCT(_xlfn.XLOOKUP(AL$26,$C$4:$C$22,$T$4:$AC$22)*$AO40:$AX40),0)</f>
        <v>0</v>
      </c>
      <c r="CN40" s="17" cm="1">
        <f t="array" aca="1" ref="CN40" ca="1">IF(AM40&lt;0,AM40*SUMPRODUCT(_xlfn.XLOOKUP(AM$26,$C$4:$C$22,$T$4:$AC$22)*$AO40:$AX40),0)</f>
        <v>0</v>
      </c>
      <c r="CO40" s="9" cm="1">
        <f t="array" aca="1" ref="CO40" ca="1">IF(AN40&lt;0,AN40*SUMPRODUCT(_xlfn.XLOOKUP(AN$26,$C$4:$C$22,$T$4:$AC$22)*$AO40:$AX40),0)</f>
        <v>0</v>
      </c>
      <c r="CP40" s="215">
        <f t="shared" ca="1" si="72"/>
        <v>-1.25</v>
      </c>
      <c r="CQ40" s="8" cm="1">
        <f t="array" aca="1" ref="CQ40" ca="1">IF(AC40&lt;0,AC40*SUMPRODUCT(_xlfn.XLOOKUP(AC$26,$C$4:$C$22,$I$4:$S$22)*$AO40:$AY40),0)</f>
        <v>0</v>
      </c>
      <c r="CR40" s="17" cm="1">
        <f t="array" aca="1" ref="CR40" ca="1">IF(AD40&lt;0,AD40*SUMPRODUCT(_xlfn.XLOOKUP(AD$26,$C$4:$C$22,$I$4:$R$22)*$AO40:$AX40),0)</f>
        <v>0</v>
      </c>
      <c r="CS40" s="17" cm="1">
        <f t="array" aca="1" ref="CS40" ca="1">IF(AE40&lt;0,AE40*SUMPRODUCT(_xlfn.XLOOKUP(AE$26,$C$4:$C$22,$I$4:$R$22)*$AO40:$AX40),0)</f>
        <v>0</v>
      </c>
      <c r="CT40" s="71" cm="1">
        <f t="array" aca="1" ref="CT40" ca="1">IF(AF40&lt;0,AF40*SUMPRODUCT(_xlfn.XLOOKUP(AF$26,$C$4:$C$22,$I$4:$R$22)*$AO40:$AX40),0)</f>
        <v>0</v>
      </c>
      <c r="CU40" s="17" cm="1">
        <f t="array" aca="1" ref="CU40" ca="1">IF(AG40&lt;0,AG40*SUMPRODUCT(_xlfn.XLOOKUP(AG$26,$C$4:$C$22,$I$4:$R$22)*$AO40:$AX40),0)</f>
        <v>0</v>
      </c>
      <c r="CV40" s="17" cm="1">
        <f t="array" aca="1" ref="CV40" ca="1">IF(AH40&lt;0,AH40*SUMPRODUCT(_xlfn.XLOOKUP(AH$26,$C$4:$C$22,$I$4:$R$22)*$AO40:$AX40),0)</f>
        <v>0</v>
      </c>
      <c r="CW40" s="17" cm="1">
        <f t="array" aca="1" ref="CW40" ca="1">IF(AI40&lt;0,AI40*SUMPRODUCT(_xlfn.XLOOKUP(AI$26,$C$4:$C$22,$I$4:$R$22)*$AO40:$AX40),0)</f>
        <v>0.625</v>
      </c>
      <c r="CX40" s="17" cm="1">
        <f t="array" aca="1" ref="CX40" ca="1">IF(AJ40&lt;0,AJ40*SUMPRODUCT(_xlfn.XLOOKUP(AJ$26,$C$4:$C$22,$I$4:$R$22)*$AO40:$AX40),0)</f>
        <v>0.625</v>
      </c>
      <c r="CY40" s="17" cm="1">
        <f t="array" aca="1" ref="CY40" ca="1">IF(AK40&lt;0,AK40*SUMPRODUCT(_xlfn.XLOOKUP(AK$26,$C$4:$C$22,$I$4:$R$22)*$AO40:$AX40),0)</f>
        <v>0</v>
      </c>
      <c r="CZ40" s="17" cm="1">
        <f t="array" aca="1" ref="CZ40" ca="1">IF(AL40&lt;0,AL40*SUMPRODUCT(_xlfn.XLOOKUP(AL$26,$C$4:$C$22,$I$4:$R$22)*$AO40:$AX40),0)</f>
        <v>0</v>
      </c>
      <c r="DA40" s="17" cm="1">
        <f t="array" aca="1" ref="DA40" ca="1">IF(AM40&lt;0,AM40*SUMPRODUCT(_xlfn.XLOOKUP(AM$26,$C$4:$C$22,$I$4:$R$22)*$AO40:$AX40),0)</f>
        <v>0</v>
      </c>
      <c r="DB40" s="9" cm="1">
        <f t="array" aca="1" ref="DB40" ca="1">IF(AN40&lt;0,AN40*SUMPRODUCT(_xlfn.XLOOKUP(AN$26,$C$4:$C$22,$I$4:$R$22)*$AO40:$AX40),0)</f>
        <v>0</v>
      </c>
      <c r="DC40" s="240">
        <f t="shared" ca="1" si="73"/>
        <v>1.25</v>
      </c>
    </row>
    <row r="41" spans="1:107" x14ac:dyDescent="0.25">
      <c r="A41" s="389"/>
      <c r="B41" s="390"/>
      <c r="C41" s="735">
        <v>8</v>
      </c>
      <c r="D41" s="18" t="str">
        <f>_xlfn.XLOOKUP($C41,'Load Combinations'!$B$4:$B$22,'Load Combinations'!$C$4:$C$22)</f>
        <v>CV Vac, Component MAWP, No Beam</v>
      </c>
      <c r="E41" s="118"/>
      <c r="F41" s="119"/>
      <c r="G41" s="7">
        <f t="shared" si="65"/>
        <v>6</v>
      </c>
      <c r="H41" s="130">
        <f t="shared" ca="1" si="66"/>
        <v>10.125</v>
      </c>
      <c r="I41" s="130">
        <f t="shared" ca="1" si="67"/>
        <v>3.375</v>
      </c>
      <c r="J41" s="62"/>
      <c r="K41" s="72">
        <f t="shared" ca="1" si="74"/>
        <v>0</v>
      </c>
      <c r="L41" s="73">
        <f t="shared" ca="1" si="68"/>
        <v>0</v>
      </c>
      <c r="M41" s="73">
        <f t="shared" ca="1" si="68"/>
        <v>0</v>
      </c>
      <c r="N41" s="73">
        <f t="shared" ca="1" si="68"/>
        <v>0</v>
      </c>
      <c r="O41" s="73">
        <f t="shared" ca="1" si="68"/>
        <v>0</v>
      </c>
      <c r="P41" s="73">
        <f t="shared" ca="1" si="68"/>
        <v>0</v>
      </c>
      <c r="Q41" s="73">
        <f t="shared" ca="1" si="68"/>
        <v>0</v>
      </c>
      <c r="R41" s="73">
        <f t="shared" ca="1" si="68"/>
        <v>0</v>
      </c>
      <c r="S41" s="73">
        <f t="shared" ca="1" si="68"/>
        <v>0</v>
      </c>
      <c r="T41" s="73">
        <f t="shared" ca="1" si="68"/>
        <v>0</v>
      </c>
      <c r="U41" s="73">
        <f t="shared" ca="1" si="68"/>
        <v>0</v>
      </c>
      <c r="V41" s="73">
        <f t="shared" ca="1" si="68"/>
        <v>1</v>
      </c>
      <c r="W41" s="73">
        <f t="shared" ca="1" si="68"/>
        <v>0</v>
      </c>
      <c r="X41" s="73">
        <f t="shared" ca="1" si="68"/>
        <v>1</v>
      </c>
      <c r="Y41" s="73">
        <f t="shared" ca="1" si="68"/>
        <v>0</v>
      </c>
      <c r="Z41" s="73">
        <f t="shared" ca="1" si="68"/>
        <v>0</v>
      </c>
      <c r="AA41" s="73">
        <f t="shared" ca="1" si="68"/>
        <v>0</v>
      </c>
      <c r="AB41" s="139">
        <f t="shared" ca="1" si="68"/>
        <v>0</v>
      </c>
      <c r="AC41" s="72">
        <f t="shared" ca="1" si="75"/>
        <v>1</v>
      </c>
      <c r="AD41" s="73">
        <f t="shared" ca="1" si="69"/>
        <v>1</v>
      </c>
      <c r="AE41" s="73">
        <f t="shared" ca="1" si="69"/>
        <v>1</v>
      </c>
      <c r="AF41" s="73">
        <f t="shared" ca="1" si="69"/>
        <v>1</v>
      </c>
      <c r="AG41" s="73">
        <f t="shared" ca="1" si="69"/>
        <v>0</v>
      </c>
      <c r="AH41" s="73">
        <f t="shared" ca="1" si="69"/>
        <v>0</v>
      </c>
      <c r="AI41" s="73">
        <f t="shared" ca="1" si="69"/>
        <v>-1</v>
      </c>
      <c r="AJ41" s="73">
        <f t="shared" ca="1" si="69"/>
        <v>-1</v>
      </c>
      <c r="AK41" s="73">
        <f t="shared" ca="1" si="69"/>
        <v>0</v>
      </c>
      <c r="AL41" s="73">
        <f t="shared" ca="1" si="69"/>
        <v>0</v>
      </c>
      <c r="AM41" s="73">
        <f t="shared" ca="1" si="69"/>
        <v>0</v>
      </c>
      <c r="AN41" s="139">
        <f t="shared" ca="1" si="69"/>
        <v>0</v>
      </c>
      <c r="AO41" s="72">
        <f>+INDEX('Load Combinations'!$D$4:$N$22,MATCH(Horizontal!$C41,'Load Combinations'!$B$4:$B$22,0),MATCH(Horizontal!AO$26,'Load Combinations'!$D$3:$N$3,0))</f>
        <v>1</v>
      </c>
      <c r="AP41" s="73">
        <f>+INDEX('Load Combinations'!$D$4:$N$22,MATCH(Horizontal!$C41,'Load Combinations'!$B$4:$B$22,0),MATCH(Horizontal!AP$26,'Load Combinations'!$D$3:$N$3,0))</f>
        <v>1</v>
      </c>
      <c r="AQ41" s="73">
        <f>+INDEX('Load Combinations'!$D$4:$N$22,MATCH(Horizontal!$C41,'Load Combinations'!$B$4:$B$22,0),MATCH(Horizontal!AQ$26,'Load Combinations'!$D$3:$N$3,0))</f>
        <v>0</v>
      </c>
      <c r="AR41" s="73">
        <f>+INDEX('Load Combinations'!$D$4:$N$22,MATCH(Horizontal!$C41,'Load Combinations'!$B$4:$B$22,0),MATCH(Horizontal!AR$26,'Load Combinations'!$D$3:$N$3,0))</f>
        <v>0</v>
      </c>
      <c r="AS41" s="73">
        <f>+INDEX('Load Combinations'!$D$4:$N$22,MATCH(Horizontal!$C41,'Load Combinations'!$B$4:$B$22,0),MATCH(Horizontal!AS$26,'Load Combinations'!$D$3:$N$3,0))</f>
        <v>1</v>
      </c>
      <c r="AT41" s="73">
        <f>+INDEX('Load Combinations'!$D$4:$N$22,MATCH(Horizontal!$C41,'Load Combinations'!$B$4:$B$22,0),MATCH(Horizontal!AT$26,'Load Combinations'!$D$3:$N$3,0))</f>
        <v>0</v>
      </c>
      <c r="AU41" s="73">
        <f>+INDEX('Load Combinations'!$D$4:$N$22,MATCH(Horizontal!$C41,'Load Combinations'!$B$4:$B$22,0),MATCH(Horizontal!AU$26,'Load Combinations'!$D$3:$N$3,0))</f>
        <v>0</v>
      </c>
      <c r="AV41" s="73">
        <f>+INDEX('Load Combinations'!$D$4:$N$22,MATCH(Horizontal!$C41,'Load Combinations'!$B$4:$B$22,0),MATCH(Horizontal!AV$26,'Load Combinations'!$D$3:$N$3,0))</f>
        <v>0</v>
      </c>
      <c r="AW41" s="73">
        <f>+INDEX('Load Combinations'!$D$4:$N$22,MATCH(Horizontal!$C41,'Load Combinations'!$B$4:$B$22,0),MATCH(Horizontal!AW$26,'Load Combinations'!$D$3:$N$3,0))</f>
        <v>1</v>
      </c>
      <c r="AX41" s="670">
        <f>+INDEX('Load Combinations'!$D$4:$N$22,MATCH(Horizontal!$C41,'Load Combinations'!$B$4:$B$22,0),MATCH(Horizontal!AX$26,'Load Combinations'!$D$3:$N$3,0))</f>
        <v>0</v>
      </c>
      <c r="AY41" s="556">
        <f>+INDEX('Load Combinations'!$D$4:$N$22,MATCH(Horizontal!$C41,'Load Combinations'!$B$4:$B$22,0),MATCH(Horizontal!AY$26,'Load Combinations'!$D$3:$N$3,0))</f>
        <v>0</v>
      </c>
      <c r="AZ41" s="202" cm="1">
        <f t="array" aca="1" ref="AZ41" ca="1">SUMPRODUCT(--($K41:$AB41&gt;0),INDEX($H$4:$H$22,MATCH($K$26:$AB$26,$C$4:$C$22,0)))</f>
        <v>2</v>
      </c>
      <c r="BA41" s="73" cm="1">
        <f t="array" aca="1" ref="BA41" ca="1">SUMPRODUCT(--($K41:$AB41&gt;0),INDEX($G$4:$G$22,MATCH($K$26:$AB$26,$C$4:$C$22,0)))</f>
        <v>-2</v>
      </c>
      <c r="BB41" s="73" cm="1">
        <f t="array" aca="1" ref="BB41" ca="1">-1*SUMPRODUCT(--($K41:$AB41&lt;0),INDEX($H$4:$H$22,MATCH($K$26:$AB$26,$C$4:$C$22,0)))</f>
        <v>0</v>
      </c>
      <c r="BC41" s="74" cm="1">
        <f t="array" aca="1" ref="BC41" ca="1">-1*SUMPRODUCT(--($K41:$AB41&lt;0),INDEX($G$4:$G$22,MATCH($K$26:$AB$26,$C$4:$C$22,0)))</f>
        <v>0</v>
      </c>
      <c r="BD41" s="66" cm="1">
        <f t="array" aca="1" ref="BD41" ca="1">IF(AC41&gt;0,AC41*SUMPRODUCT(_xlfn.XLOOKUP(AC$26,$C$4:$C$22,$T$4:$AD$22)*$AO41:$AY41),0)</f>
        <v>0</v>
      </c>
      <c r="BE41" s="67" cm="1">
        <f t="array" aca="1" ref="BE41" ca="1">IF(AD41&gt;0,AD41*SUMPRODUCT(_xlfn.XLOOKUP(AD$26,$C$4:$C$22,$T$4:$AD$22)*$AO41:$AY41),0)</f>
        <v>1.625</v>
      </c>
      <c r="BF41" s="67" cm="1">
        <f t="array" aca="1" ref="BF41" ca="1">IF(AE41&gt;0,AE41*SUMPRODUCT(_xlfn.XLOOKUP(AE$26,$C$4:$C$22,$T$4:$AD$22)*$AO41:$AY41),0)</f>
        <v>0</v>
      </c>
      <c r="BG41" s="67" cm="1">
        <f t="array" aca="1" ref="BG41" ca="1">IF(AF41&gt;0,AF41*SUMPRODUCT(_xlfn.XLOOKUP(AF$26,$C$4:$C$22,$T$4:$AD$22)*$AO41:$AY41),0)</f>
        <v>0.5</v>
      </c>
      <c r="BH41" s="67" cm="1">
        <f t="array" aca="1" ref="BH41" ca="1">IF(AG41&gt;0,AG41*SUMPRODUCT(_xlfn.XLOOKUP(AG$26,$C$4:$C$22,$T$4:$AD$22)*$AO41:$AY41),0)</f>
        <v>0</v>
      </c>
      <c r="BI41" s="67" cm="1">
        <f t="array" aca="1" ref="BI41" ca="1">IF(AH41&gt;0,AH41*SUMPRODUCT(_xlfn.XLOOKUP(AH$26,$C$4:$C$22,$T$4:$AD$22)*$AO41:$AY41),0)</f>
        <v>0</v>
      </c>
      <c r="BJ41" s="67" cm="1">
        <f t="array" aca="1" ref="BJ41" ca="1">IF(AI41&gt;0,AI41*SUMPRODUCT(_xlfn.XLOOKUP(AI$26,$C$4:$C$22,$T$4:$AD$22)*$AO41:$AY41),0)</f>
        <v>0</v>
      </c>
      <c r="BK41" s="67" cm="1">
        <f t="array" aca="1" ref="BK41" ca="1">IF(AJ41&gt;0,AJ41*SUMPRODUCT(_xlfn.XLOOKUP(AJ$26,$C$4:$C$22,$T$4:$AD$22)*$AO41:$AY41),0)</f>
        <v>0</v>
      </c>
      <c r="BL41" s="67" cm="1">
        <f t="array" aca="1" ref="BL41" ca="1">IF(AK41&gt;0,AK41*SUMPRODUCT(_xlfn.XLOOKUP(AK$26,$C$4:$C$22,$T$4:$AD$22)*$AO41:$AY41),0)</f>
        <v>0</v>
      </c>
      <c r="BM41" s="67" cm="1">
        <f t="array" aca="1" ref="BM41" ca="1">IF(AL41&gt;0,AL41*SUMPRODUCT(_xlfn.XLOOKUP(AL$26,$C$4:$C$22,$T$4:$AD$22)*$AO41:$AY41),0)</f>
        <v>0</v>
      </c>
      <c r="BN41" s="67" cm="1">
        <f t="array" aca="1" ref="BN41" ca="1">IF(AM41&gt;0,AM41*SUMPRODUCT(_xlfn.XLOOKUP(AM$26,$C$4:$C$22,$T$4:$AD$22)*$AO41:$AY41),0)</f>
        <v>0</v>
      </c>
      <c r="BO41" s="68" cm="1">
        <f t="array" aca="1" ref="BO41" ca="1">IF(AN41&gt;0,AN41*SUMPRODUCT(_xlfn.XLOOKUP(AN$26,$C$4:$C$22,$T$4:$AD$22)*$AO41:$AY41),0)</f>
        <v>0</v>
      </c>
      <c r="BP41" s="214">
        <f t="shared" ca="1" si="70"/>
        <v>2.125</v>
      </c>
      <c r="BQ41" s="66" cm="1">
        <f t="array" aca="1" ref="BQ41" ca="1">IF(AC41&gt;0,AC41*SUMPRODUCT(_xlfn.XLOOKUP(AC$26,$C$4:$C$22,$I$4:$S$22)*$AO41:$AY41),0)</f>
        <v>0</v>
      </c>
      <c r="BR41" s="67" cm="1">
        <f t="array" aca="1" ref="BR41" ca="1">IF(AD41&gt;0,AD41*SUMPRODUCT(_xlfn.XLOOKUP(AD$26,$C$4:$C$22,$I$4:$S$22)*$AO41:$AY41),0)</f>
        <v>-0.125</v>
      </c>
      <c r="BS41" s="67" cm="1">
        <f t="array" aca="1" ref="BS41" ca="1">IF(AE41&gt;0,AE41*SUMPRODUCT(_xlfn.XLOOKUP(AE$26,$C$4:$C$22,$I$4:$S$22)*$AO41:$AY41),0)</f>
        <v>0</v>
      </c>
      <c r="BT41" s="67" cm="1">
        <f t="array" aca="1" ref="BT41" ca="1">IF(AF41&gt;0,AF41*SUMPRODUCT(_xlfn.XLOOKUP(AF$26,$C$4:$C$22,$I$4:$S$22)*$AO41:$AY41),0)</f>
        <v>-0.5</v>
      </c>
      <c r="BU41" s="67" cm="1">
        <f t="array" aca="1" ref="BU41" ca="1">IF(AG41&gt;0,AG41*SUMPRODUCT(_xlfn.XLOOKUP(AG$26,$C$4:$C$22,$I$4:$S$22)*$AO41:$AY41),0)</f>
        <v>0</v>
      </c>
      <c r="BV41" s="67" cm="1">
        <f t="array" aca="1" ref="BV41" ca="1">IF(AH41&gt;0,AH41*SUMPRODUCT(_xlfn.XLOOKUP(AH$26,$C$4:$C$22,$I$4:$S$22)*$AO41:$AY41),0)</f>
        <v>0</v>
      </c>
      <c r="BW41" s="67" cm="1">
        <f t="array" aca="1" ref="BW41" ca="1">IF(AI41&gt;0,AI41*SUMPRODUCT(_xlfn.XLOOKUP(AI$26,$C$4:$C$22,$I$4:$S$22)*$AO41:$AY41),0)</f>
        <v>0</v>
      </c>
      <c r="BX41" s="67" cm="1">
        <f t="array" aca="1" ref="BX41" ca="1">IF(AJ41&gt;0,AJ41*SUMPRODUCT(_xlfn.XLOOKUP(AJ$26,$C$4:$C$22,$I$4:$S$22)*$AO41:$AY41),0)</f>
        <v>0</v>
      </c>
      <c r="BY41" s="67" cm="1">
        <f t="array" aca="1" ref="BY41" ca="1">IF(AK41&gt;0,AK41*SUMPRODUCT(_xlfn.XLOOKUP(AK$26,$C$4:$C$22,$I$4:$S$22)*$AO41:$AY41),0)</f>
        <v>0</v>
      </c>
      <c r="BZ41" s="67" cm="1">
        <f t="array" aca="1" ref="BZ41" ca="1">IF(AL41&gt;0,AL41*SUMPRODUCT(_xlfn.XLOOKUP(AL$26,$C$4:$C$22,$I$4:$S$22)*$AO41:$AY41),0)</f>
        <v>0</v>
      </c>
      <c r="CA41" s="67" cm="1">
        <f t="array" aca="1" ref="CA41" ca="1">IF(AM41&gt;0,AM41*SUMPRODUCT(_xlfn.XLOOKUP(AM$26,$C$4:$C$22,$I$4:$S$22)*$AO41:$AY41),0)</f>
        <v>0</v>
      </c>
      <c r="CB41" s="68" cm="1">
        <f t="array" aca="1" ref="CB41" ca="1">IF(AN41&gt;0,AN41*SUMPRODUCT(_xlfn.XLOOKUP(AN$26,$C$4:$C$22,$I$4:$S$22)*$AO41:$AY41),0)</f>
        <v>0</v>
      </c>
      <c r="CC41" s="214">
        <f t="shared" ca="1" si="71"/>
        <v>-0.625</v>
      </c>
      <c r="CD41" s="66" cm="1">
        <f t="array" aca="1" ref="CD41" ca="1">IF(AC41&lt;0,AC41*SUMPRODUCT(_xlfn.XLOOKUP(AC$26,$C$4:$C$22,$T$4:$AD$22)*$AO41:$AY41),0)</f>
        <v>0</v>
      </c>
      <c r="CE41" s="67" cm="1">
        <f t="array" aca="1" ref="CE41" ca="1">IF(AD41&lt;0,AD41*SUMPRODUCT(_xlfn.XLOOKUP(AD$26,$C$4:$C$22,$T$4:$AC$22)*$AO41:$AX41),0)</f>
        <v>0</v>
      </c>
      <c r="CF41" s="67" cm="1">
        <f t="array" aca="1" ref="CF41" ca="1">IF(AE41&lt;0,AE41*SUMPRODUCT(_xlfn.XLOOKUP(AE$26,$C$4:$C$22,$T$4:$AC$22)*$AO41:$AX41),0)</f>
        <v>0</v>
      </c>
      <c r="CG41" s="67" cm="1">
        <f t="array" aca="1" ref="CG41" ca="1">IF(AF41&lt;0,AF41*SUMPRODUCT(_xlfn.XLOOKUP(AF$26,$C$4:$C$22,$T$4:$AC$22)*$AO41:$AX41),0)</f>
        <v>0</v>
      </c>
      <c r="CH41" s="67" cm="1">
        <f t="array" aca="1" ref="CH41" ca="1">IF(AG41&lt;0,AG41*SUMPRODUCT(_xlfn.XLOOKUP(AG$26,$C$4:$C$22,$T$4:$AC$22)*$AO41:$AX41),0)</f>
        <v>0</v>
      </c>
      <c r="CI41" s="67" cm="1">
        <f t="array" aca="1" ref="CI41" ca="1">IF(AH41&lt;0,AH41*SUMPRODUCT(_xlfn.XLOOKUP(AH$26,$C$4:$C$22,$T$4:$AC$22)*$AO41:$AX41),0)</f>
        <v>0</v>
      </c>
      <c r="CJ41" s="67" cm="1">
        <f t="array" aca="1" ref="CJ41" ca="1">IF(AI41&lt;0,AI41*SUMPRODUCT(_xlfn.XLOOKUP(AI$26,$C$4:$C$22,$T$4:$AC$22)*$AO41:$AX41),0)</f>
        <v>0</v>
      </c>
      <c r="CK41" s="67" cm="1">
        <f t="array" aca="1" ref="CK41" ca="1">IF(AJ41&lt;0,AJ41*SUMPRODUCT(_xlfn.XLOOKUP(AJ$26,$C$4:$C$22,$T$4:$AC$22)*$AO41:$AX41),0)</f>
        <v>0</v>
      </c>
      <c r="CL41" s="67" cm="1">
        <f t="array" aca="1" ref="CL41" ca="1">IF(AK41&lt;0,AK41*SUMPRODUCT(_xlfn.XLOOKUP(AK$26,$C$4:$C$22,$T$4:$AC$22)*$AO41:$AX41),0)</f>
        <v>0</v>
      </c>
      <c r="CM41" s="67" cm="1">
        <f t="array" aca="1" ref="CM41" ca="1">IF(AL41&lt;0,AL41*SUMPRODUCT(_xlfn.XLOOKUP(AL$26,$C$4:$C$22,$T$4:$AC$22)*$AO41:$AX41),0)</f>
        <v>0</v>
      </c>
      <c r="CN41" s="67" cm="1">
        <f t="array" aca="1" ref="CN41" ca="1">IF(AM41&lt;0,AM41*SUMPRODUCT(_xlfn.XLOOKUP(AM$26,$C$4:$C$22,$T$4:$AC$22)*$AO41:$AX41),0)</f>
        <v>0</v>
      </c>
      <c r="CO41" s="68" cm="1">
        <f t="array" aca="1" ref="CO41" ca="1">IF(AN41&lt;0,AN41*SUMPRODUCT(_xlfn.XLOOKUP(AN$26,$C$4:$C$22,$T$4:$AC$22)*$AO41:$AX41),0)</f>
        <v>0</v>
      </c>
      <c r="CP41" s="214">
        <f t="shared" ca="1" si="72"/>
        <v>0</v>
      </c>
      <c r="CQ41" s="66" cm="1">
        <f t="array" aca="1" ref="CQ41" ca="1">IF(AC41&lt;0,AC41*SUMPRODUCT(_xlfn.XLOOKUP(AC$26,$C$4:$C$22,$I$4:$S$22)*$AO41:$AY41),0)</f>
        <v>0</v>
      </c>
      <c r="CR41" s="67" cm="1">
        <f t="array" aca="1" ref="CR41" ca="1">IF(AD41&lt;0,AD41*SUMPRODUCT(_xlfn.XLOOKUP(AD$26,$C$4:$C$22,$I$4:$R$22)*$AO41:$AX41),0)</f>
        <v>0</v>
      </c>
      <c r="CS41" s="67" cm="1">
        <f t="array" aca="1" ref="CS41" ca="1">IF(AE41&lt;0,AE41*SUMPRODUCT(_xlfn.XLOOKUP(AE$26,$C$4:$C$22,$I$4:$R$22)*$AO41:$AX41),0)</f>
        <v>0</v>
      </c>
      <c r="CT41" s="67" cm="1">
        <f t="array" aca="1" ref="CT41" ca="1">IF(AF41&lt;0,AF41*SUMPRODUCT(_xlfn.XLOOKUP(AF$26,$C$4:$C$22,$I$4:$R$22)*$AO41:$AX41),0)</f>
        <v>0</v>
      </c>
      <c r="CU41" s="67" cm="1">
        <f t="array" aca="1" ref="CU41" ca="1">IF(AG41&lt;0,AG41*SUMPRODUCT(_xlfn.XLOOKUP(AG$26,$C$4:$C$22,$I$4:$R$22)*$AO41:$AX41),0)</f>
        <v>0</v>
      </c>
      <c r="CV41" s="67" cm="1">
        <f t="array" aca="1" ref="CV41" ca="1">IF(AH41&lt;0,AH41*SUMPRODUCT(_xlfn.XLOOKUP(AH$26,$C$4:$C$22,$I$4:$R$22)*$AO41:$AX41),0)</f>
        <v>0</v>
      </c>
      <c r="CW41" s="67" cm="1">
        <f t="array" aca="1" ref="CW41" ca="1">IF(AI41&lt;0,AI41*SUMPRODUCT(_xlfn.XLOOKUP(AI$26,$C$4:$C$22,$I$4:$R$22)*$AO41:$AX41),0)</f>
        <v>0</v>
      </c>
      <c r="CX41" s="67" cm="1">
        <f t="array" aca="1" ref="CX41" ca="1">IF(AJ41&lt;0,AJ41*SUMPRODUCT(_xlfn.XLOOKUP(AJ$26,$C$4:$C$22,$I$4:$R$22)*$AO41:$AX41),0)</f>
        <v>0</v>
      </c>
      <c r="CY41" s="67" cm="1">
        <f t="array" aca="1" ref="CY41" ca="1">IF(AK41&lt;0,AK41*SUMPRODUCT(_xlfn.XLOOKUP(AK$26,$C$4:$C$22,$I$4:$R$22)*$AO41:$AX41),0)</f>
        <v>0</v>
      </c>
      <c r="CZ41" s="67" cm="1">
        <f t="array" aca="1" ref="CZ41" ca="1">IF(AL41&lt;0,AL41*SUMPRODUCT(_xlfn.XLOOKUP(AL$26,$C$4:$C$22,$I$4:$R$22)*$AO41:$AX41),0)</f>
        <v>0</v>
      </c>
      <c r="DA41" s="67" cm="1">
        <f t="array" aca="1" ref="DA41" ca="1">IF(AM41&lt;0,AM41*SUMPRODUCT(_xlfn.XLOOKUP(AM$26,$C$4:$C$22,$I$4:$R$22)*$AO41:$AX41),0)</f>
        <v>0</v>
      </c>
      <c r="DB41" s="68" cm="1">
        <f t="array" aca="1" ref="DB41" ca="1">IF(AN41&lt;0,AN41*SUMPRODUCT(_xlfn.XLOOKUP(AN$26,$C$4:$C$22,$I$4:$R$22)*$AO41:$AX41),0)</f>
        <v>0</v>
      </c>
      <c r="DC41" s="239">
        <f t="shared" ca="1" si="73"/>
        <v>0</v>
      </c>
    </row>
    <row r="42" spans="1:107" x14ac:dyDescent="0.25">
      <c r="A42" s="389"/>
      <c r="B42" s="390"/>
      <c r="C42" s="736">
        <v>9</v>
      </c>
      <c r="D42" s="19" t="str">
        <f>_xlfn.XLOOKUP($C42,'Load Combinations'!$B$4:$B$22,'Load Combinations'!$C$4:$C$22)</f>
        <v>CV Vac, Component MAWP, Beam On</v>
      </c>
      <c r="E42" s="120"/>
      <c r="F42" s="121"/>
      <c r="G42" s="8">
        <f t="shared" si="65"/>
        <v>6</v>
      </c>
      <c r="H42" s="61">
        <f t="shared" ca="1" si="66"/>
        <v>11.125</v>
      </c>
      <c r="I42" s="61">
        <f t="shared" ca="1" si="67"/>
        <v>2.375</v>
      </c>
      <c r="J42" s="63"/>
      <c r="K42" s="75">
        <f t="shared" ca="1" si="74"/>
        <v>0</v>
      </c>
      <c r="L42" s="76">
        <f t="shared" ca="1" si="68"/>
        <v>0</v>
      </c>
      <c r="M42" s="76">
        <f t="shared" ca="1" si="68"/>
        <v>0</v>
      </c>
      <c r="N42" s="76">
        <f t="shared" ca="1" si="68"/>
        <v>0</v>
      </c>
      <c r="O42" s="76">
        <f t="shared" ca="1" si="68"/>
        <v>0</v>
      </c>
      <c r="P42" s="76">
        <f t="shared" ca="1" si="68"/>
        <v>0</v>
      </c>
      <c r="Q42" s="76">
        <f t="shared" ca="1" si="68"/>
        <v>0</v>
      </c>
      <c r="R42" s="76">
        <f t="shared" ca="1" si="68"/>
        <v>0</v>
      </c>
      <c r="S42" s="76">
        <f t="shared" ca="1" si="68"/>
        <v>0</v>
      </c>
      <c r="T42" s="76">
        <f t="shared" ca="1" si="68"/>
        <v>0</v>
      </c>
      <c r="U42" s="76">
        <f t="shared" ca="1" si="68"/>
        <v>0</v>
      </c>
      <c r="V42" s="76">
        <f t="shared" ca="1" si="68"/>
        <v>1</v>
      </c>
      <c r="W42" s="76">
        <f t="shared" ca="1" si="68"/>
        <v>0</v>
      </c>
      <c r="X42" s="76">
        <f t="shared" ca="1" si="68"/>
        <v>1</v>
      </c>
      <c r="Y42" s="76">
        <f t="shared" ca="1" si="68"/>
        <v>0</v>
      </c>
      <c r="Z42" s="76">
        <f t="shared" ca="1" si="68"/>
        <v>0</v>
      </c>
      <c r="AA42" s="76">
        <f t="shared" ca="1" si="68"/>
        <v>0</v>
      </c>
      <c r="AB42" s="140">
        <f t="shared" ca="1" si="68"/>
        <v>0</v>
      </c>
      <c r="AC42" s="75">
        <f t="shared" ca="1" si="75"/>
        <v>1</v>
      </c>
      <c r="AD42" s="76">
        <f t="shared" ca="1" si="69"/>
        <v>1</v>
      </c>
      <c r="AE42" s="76">
        <f t="shared" ca="1" si="69"/>
        <v>1</v>
      </c>
      <c r="AF42" s="76">
        <f t="shared" ca="1" si="69"/>
        <v>1</v>
      </c>
      <c r="AG42" s="76">
        <f t="shared" ca="1" si="69"/>
        <v>0</v>
      </c>
      <c r="AH42" s="76">
        <f t="shared" ca="1" si="69"/>
        <v>0</v>
      </c>
      <c r="AI42" s="76">
        <f t="shared" ca="1" si="69"/>
        <v>-1</v>
      </c>
      <c r="AJ42" s="76">
        <f t="shared" ca="1" si="69"/>
        <v>-1</v>
      </c>
      <c r="AK42" s="76">
        <f t="shared" ca="1" si="69"/>
        <v>0</v>
      </c>
      <c r="AL42" s="76">
        <f t="shared" ca="1" si="69"/>
        <v>0</v>
      </c>
      <c r="AM42" s="76">
        <f t="shared" ca="1" si="69"/>
        <v>0</v>
      </c>
      <c r="AN42" s="140">
        <f t="shared" ca="1" si="69"/>
        <v>0</v>
      </c>
      <c r="AO42" s="75">
        <f>+INDEX('Load Combinations'!$D$4:$N$22,MATCH(Horizontal!$C42,'Load Combinations'!$B$4:$B$22,0),MATCH(Horizontal!AO$26,'Load Combinations'!$D$3:$N$3,0))</f>
        <v>1</v>
      </c>
      <c r="AP42" s="76">
        <f>+INDEX('Load Combinations'!$D$4:$N$22,MATCH(Horizontal!$C42,'Load Combinations'!$B$4:$B$22,0),MATCH(Horizontal!AP$26,'Load Combinations'!$D$3:$N$3,0))</f>
        <v>1</v>
      </c>
      <c r="AQ42" s="76">
        <f>+INDEX('Load Combinations'!$D$4:$N$22,MATCH(Horizontal!$C42,'Load Combinations'!$B$4:$B$22,0),MATCH(Horizontal!AQ$26,'Load Combinations'!$D$3:$N$3,0))</f>
        <v>0</v>
      </c>
      <c r="AR42" s="76">
        <f>+INDEX('Load Combinations'!$D$4:$N$22,MATCH(Horizontal!$C42,'Load Combinations'!$B$4:$B$22,0),MATCH(Horizontal!AR$26,'Load Combinations'!$D$3:$N$3,0))</f>
        <v>0</v>
      </c>
      <c r="AS42" s="76">
        <f>+INDEX('Load Combinations'!$D$4:$N$22,MATCH(Horizontal!$C42,'Load Combinations'!$B$4:$B$22,0),MATCH(Horizontal!AS$26,'Load Combinations'!$D$3:$N$3,0))</f>
        <v>1</v>
      </c>
      <c r="AT42" s="76">
        <f>+INDEX('Load Combinations'!$D$4:$N$22,MATCH(Horizontal!$C42,'Load Combinations'!$B$4:$B$22,0),MATCH(Horizontal!AT$26,'Load Combinations'!$D$3:$N$3,0))</f>
        <v>1</v>
      </c>
      <c r="AU42" s="76">
        <f>+INDEX('Load Combinations'!$D$4:$N$22,MATCH(Horizontal!$C42,'Load Combinations'!$B$4:$B$22,0),MATCH(Horizontal!AU$26,'Load Combinations'!$D$3:$N$3,0))</f>
        <v>0</v>
      </c>
      <c r="AV42" s="76">
        <f>+INDEX('Load Combinations'!$D$4:$N$22,MATCH(Horizontal!$C42,'Load Combinations'!$B$4:$B$22,0),MATCH(Horizontal!AV$26,'Load Combinations'!$D$3:$N$3,0))</f>
        <v>0</v>
      </c>
      <c r="AW42" s="76">
        <f>+INDEX('Load Combinations'!$D$4:$N$22,MATCH(Horizontal!$C42,'Load Combinations'!$B$4:$B$22,0),MATCH(Horizontal!AW$26,'Load Combinations'!$D$3:$N$3,0))</f>
        <v>1</v>
      </c>
      <c r="AX42" s="671">
        <f>+INDEX('Load Combinations'!$D$4:$N$22,MATCH(Horizontal!$C42,'Load Combinations'!$B$4:$B$22,0),MATCH(Horizontal!AX$26,'Load Combinations'!$D$3:$N$3,0))</f>
        <v>0</v>
      </c>
      <c r="AY42" s="557">
        <f>+INDEX('Load Combinations'!$D$4:$N$22,MATCH(Horizontal!$C42,'Load Combinations'!$B$4:$B$22,0),MATCH(Horizontal!AY$26,'Load Combinations'!$D$3:$N$3,0))</f>
        <v>0</v>
      </c>
      <c r="AZ42" s="203" cm="1">
        <f t="array" aca="1" ref="AZ42" ca="1">SUMPRODUCT(--($K42:$AB42&gt;0),INDEX($H$4:$H$22,MATCH($K$26:$AB$26,$C$4:$C$22,0)))</f>
        <v>2</v>
      </c>
      <c r="BA42" s="76" cm="1">
        <f t="array" aca="1" ref="BA42" ca="1">SUMPRODUCT(--($K42:$AB42&gt;0),INDEX($G$4:$G$22,MATCH($K$26:$AB$26,$C$4:$C$22,0)))</f>
        <v>-2</v>
      </c>
      <c r="BB42" s="76" cm="1">
        <f t="array" aca="1" ref="BB42" ca="1">-1*SUMPRODUCT(--($K42:$AB42&lt;0),INDEX($H$4:$H$22,MATCH($K$26:$AB$26,$C$4:$C$22,0)))</f>
        <v>0</v>
      </c>
      <c r="BC42" s="77" cm="1">
        <f t="array" aca="1" ref="BC42" ca="1">-1*SUMPRODUCT(--($K42:$AB42&lt;0),INDEX($G$4:$G$22,MATCH($K$26:$AB$26,$C$4:$C$22,0)))</f>
        <v>0</v>
      </c>
      <c r="BD42" s="8" cm="1">
        <f t="array" aca="1" ref="BD42" ca="1">IF(AC42&gt;0,AC42*SUMPRODUCT(_xlfn.XLOOKUP(AC$26,$C$4:$C$22,$T$4:$AD$22)*$AO42:$AY42),0)</f>
        <v>0</v>
      </c>
      <c r="BE42" s="17" cm="1">
        <f t="array" aca="1" ref="BE42" ca="1">IF(AD42&gt;0,AD42*SUMPRODUCT(_xlfn.XLOOKUP(AD$26,$C$4:$C$22,$T$4:$AD$22)*$AO42:$AY42),0)</f>
        <v>1.625</v>
      </c>
      <c r="BF42" s="17" cm="1">
        <f t="array" aca="1" ref="BF42" ca="1">IF(AE42&gt;0,AE42*SUMPRODUCT(_xlfn.XLOOKUP(AE$26,$C$4:$C$22,$T$4:$AD$22)*$AO42:$AY42),0)</f>
        <v>0</v>
      </c>
      <c r="BG42" s="71" cm="1">
        <f t="array" aca="1" ref="BG42" ca="1">IF(AF42&gt;0,AF42*SUMPRODUCT(_xlfn.XLOOKUP(AF$26,$C$4:$C$22,$T$4:$AD$22)*$AO42:$AY42),0)</f>
        <v>0.5</v>
      </c>
      <c r="BH42" s="17" cm="1">
        <f t="array" aca="1" ref="BH42" ca="1">IF(AG42&gt;0,AG42*SUMPRODUCT(_xlfn.XLOOKUP(AG$26,$C$4:$C$22,$T$4:$AD$22)*$AO42:$AY42),0)</f>
        <v>0</v>
      </c>
      <c r="BI42" s="17" cm="1">
        <f t="array" aca="1" ref="BI42" ca="1">IF(AH42&gt;0,AH42*SUMPRODUCT(_xlfn.XLOOKUP(AH$26,$C$4:$C$22,$T$4:$AD$22)*$AO42:$AY42),0)</f>
        <v>0</v>
      </c>
      <c r="BJ42" s="17" cm="1">
        <f t="array" aca="1" ref="BJ42" ca="1">IF(AI42&gt;0,AI42*SUMPRODUCT(_xlfn.XLOOKUP(AI$26,$C$4:$C$22,$T$4:$AD$22)*$AO42:$AY42),0)</f>
        <v>0</v>
      </c>
      <c r="BK42" s="17" cm="1">
        <f t="array" aca="1" ref="BK42" ca="1">IF(AJ42&gt;0,AJ42*SUMPRODUCT(_xlfn.XLOOKUP(AJ$26,$C$4:$C$22,$T$4:$AD$22)*$AO42:$AY42),0)</f>
        <v>0</v>
      </c>
      <c r="BL42" s="17" cm="1">
        <f t="array" aca="1" ref="BL42" ca="1">IF(AK42&gt;0,AK42*SUMPRODUCT(_xlfn.XLOOKUP(AK$26,$C$4:$C$22,$T$4:$AD$22)*$AO42:$AY42),0)</f>
        <v>0</v>
      </c>
      <c r="BM42" s="17" cm="1">
        <f t="array" aca="1" ref="BM42" ca="1">IF(AL42&gt;0,AL42*SUMPRODUCT(_xlfn.XLOOKUP(AL$26,$C$4:$C$22,$T$4:$AD$22)*$AO42:$AY42),0)</f>
        <v>0</v>
      </c>
      <c r="BN42" s="17" cm="1">
        <f t="array" aca="1" ref="BN42" ca="1">IF(AM42&gt;0,AM42*SUMPRODUCT(_xlfn.XLOOKUP(AM$26,$C$4:$C$22,$T$4:$AD$22)*$AO42:$AY42),0)</f>
        <v>0</v>
      </c>
      <c r="BO42" s="9" cm="1">
        <f t="array" aca="1" ref="BO42" ca="1">IF(AN42&gt;0,AN42*SUMPRODUCT(_xlfn.XLOOKUP(AN$26,$C$4:$C$22,$T$4:$AD$22)*$AO42:$AY42),0)</f>
        <v>0</v>
      </c>
      <c r="BP42" s="215">
        <f t="shared" ca="1" si="70"/>
        <v>2.125</v>
      </c>
      <c r="BQ42" s="8" cm="1">
        <f t="array" aca="1" ref="BQ42" ca="1">IF(AC42&gt;0,AC42*SUMPRODUCT(_xlfn.XLOOKUP(AC$26,$C$4:$C$22,$I$4:$S$22)*$AO42:$AY42),0)</f>
        <v>0</v>
      </c>
      <c r="BR42" s="17" cm="1">
        <f t="array" aca="1" ref="BR42" ca="1">IF(AD42&gt;0,AD42*SUMPRODUCT(_xlfn.XLOOKUP(AD$26,$C$4:$C$22,$I$4:$S$22)*$AO42:$AY42),0)</f>
        <v>-0.125</v>
      </c>
      <c r="BS42" s="17" cm="1">
        <f t="array" aca="1" ref="BS42" ca="1">IF(AE42&gt;0,AE42*SUMPRODUCT(_xlfn.XLOOKUP(AE$26,$C$4:$C$22,$I$4:$S$22)*$AO42:$AY42),0)</f>
        <v>0</v>
      </c>
      <c r="BT42" s="71" cm="1">
        <f t="array" aca="1" ref="BT42" ca="1">IF(AF42&gt;0,AF42*SUMPRODUCT(_xlfn.XLOOKUP(AF$26,$C$4:$C$22,$I$4:$S$22)*$AO42:$AY42),0)</f>
        <v>-0.5</v>
      </c>
      <c r="BU42" s="17" cm="1">
        <f t="array" aca="1" ref="BU42" ca="1">IF(AG42&gt;0,AG42*SUMPRODUCT(_xlfn.XLOOKUP(AG$26,$C$4:$C$22,$I$4:$S$22)*$AO42:$AY42),0)</f>
        <v>0</v>
      </c>
      <c r="BV42" s="17" cm="1">
        <f t="array" aca="1" ref="BV42" ca="1">IF(AH42&gt;0,AH42*SUMPRODUCT(_xlfn.XLOOKUP(AH$26,$C$4:$C$22,$I$4:$S$22)*$AO42:$AY42),0)</f>
        <v>0</v>
      </c>
      <c r="BW42" s="17" cm="1">
        <f t="array" aca="1" ref="BW42" ca="1">IF(AI42&gt;0,AI42*SUMPRODUCT(_xlfn.XLOOKUP(AI$26,$C$4:$C$22,$I$4:$S$22)*$AO42:$AY42),0)</f>
        <v>0</v>
      </c>
      <c r="BX42" s="17" cm="1">
        <f t="array" aca="1" ref="BX42" ca="1">IF(AJ42&gt;0,AJ42*SUMPRODUCT(_xlfn.XLOOKUP(AJ$26,$C$4:$C$22,$I$4:$S$22)*$AO42:$AY42),0)</f>
        <v>0</v>
      </c>
      <c r="BY42" s="17" cm="1">
        <f t="array" aca="1" ref="BY42" ca="1">IF(AK42&gt;0,AK42*SUMPRODUCT(_xlfn.XLOOKUP(AK$26,$C$4:$C$22,$I$4:$S$22)*$AO42:$AY42),0)</f>
        <v>0</v>
      </c>
      <c r="BZ42" s="17" cm="1">
        <f t="array" aca="1" ref="BZ42" ca="1">IF(AL42&gt;0,AL42*SUMPRODUCT(_xlfn.XLOOKUP(AL$26,$C$4:$C$22,$I$4:$S$22)*$AO42:$AY42),0)</f>
        <v>0</v>
      </c>
      <c r="CA42" s="17" cm="1">
        <f t="array" aca="1" ref="CA42" ca="1">IF(AM42&gt;0,AM42*SUMPRODUCT(_xlfn.XLOOKUP(AM$26,$C$4:$C$22,$I$4:$S$22)*$AO42:$AY42),0)</f>
        <v>0</v>
      </c>
      <c r="CB42" s="9" cm="1">
        <f t="array" aca="1" ref="CB42" ca="1">IF(AN42&gt;0,AN42*SUMPRODUCT(_xlfn.XLOOKUP(AN$26,$C$4:$C$22,$I$4:$S$22)*$AO42:$AY42),0)</f>
        <v>0</v>
      </c>
      <c r="CC42" s="215">
        <f t="shared" ca="1" si="71"/>
        <v>-0.625</v>
      </c>
      <c r="CD42" s="8" cm="1">
        <f t="array" aca="1" ref="CD42" ca="1">IF(AC42&lt;0,AC42*SUMPRODUCT(_xlfn.XLOOKUP(AC$26,$C$4:$C$22,$T$4:$AD$22)*$AO42:$AY42),0)</f>
        <v>0</v>
      </c>
      <c r="CE42" s="17" cm="1">
        <f t="array" aca="1" ref="CE42" ca="1">IF(AD42&lt;0,AD42*SUMPRODUCT(_xlfn.XLOOKUP(AD$26,$C$4:$C$22,$T$4:$AC$22)*$AO42:$AX42),0)</f>
        <v>0</v>
      </c>
      <c r="CF42" s="17" cm="1">
        <f t="array" aca="1" ref="CF42" ca="1">IF(AE42&lt;0,AE42*SUMPRODUCT(_xlfn.XLOOKUP(AE$26,$C$4:$C$22,$T$4:$AC$22)*$AO42:$AX42),0)</f>
        <v>0</v>
      </c>
      <c r="CG42" s="71" cm="1">
        <f t="array" aca="1" ref="CG42" ca="1">IF(AF42&lt;0,AF42*SUMPRODUCT(_xlfn.XLOOKUP(AF$26,$C$4:$C$22,$T$4:$AC$22)*$AO42:$AX42),0)</f>
        <v>0</v>
      </c>
      <c r="CH42" s="17" cm="1">
        <f t="array" aca="1" ref="CH42" ca="1">IF(AG42&lt;0,AG42*SUMPRODUCT(_xlfn.XLOOKUP(AG$26,$C$4:$C$22,$T$4:$AC$22)*$AO42:$AX42),0)</f>
        <v>0</v>
      </c>
      <c r="CI42" s="17" cm="1">
        <f t="array" aca="1" ref="CI42" ca="1">IF(AH42&lt;0,AH42*SUMPRODUCT(_xlfn.XLOOKUP(AH$26,$C$4:$C$22,$T$4:$AC$22)*$AO42:$AX42),0)</f>
        <v>0</v>
      </c>
      <c r="CJ42" s="17" cm="1">
        <f t="array" aca="1" ref="CJ42" ca="1">IF(AI42&lt;0,AI42*SUMPRODUCT(_xlfn.XLOOKUP(AI$26,$C$4:$C$22,$T$4:$AC$22)*$AO42:$AX42),0)</f>
        <v>-0.5</v>
      </c>
      <c r="CK42" s="17" cm="1">
        <f t="array" aca="1" ref="CK42" ca="1">IF(AJ42&lt;0,AJ42*SUMPRODUCT(_xlfn.XLOOKUP(AJ$26,$C$4:$C$22,$T$4:$AC$22)*$AO42:$AX42),0)</f>
        <v>-0.5</v>
      </c>
      <c r="CL42" s="17" cm="1">
        <f t="array" aca="1" ref="CL42" ca="1">IF(AK42&lt;0,AK42*SUMPRODUCT(_xlfn.XLOOKUP(AK$26,$C$4:$C$22,$T$4:$AC$22)*$AO42:$AX42),0)</f>
        <v>0</v>
      </c>
      <c r="CM42" s="17" cm="1">
        <f t="array" aca="1" ref="CM42" ca="1">IF(AL42&lt;0,AL42*SUMPRODUCT(_xlfn.XLOOKUP(AL$26,$C$4:$C$22,$T$4:$AC$22)*$AO42:$AX42),0)</f>
        <v>0</v>
      </c>
      <c r="CN42" s="17" cm="1">
        <f t="array" aca="1" ref="CN42" ca="1">IF(AM42&lt;0,AM42*SUMPRODUCT(_xlfn.XLOOKUP(AM$26,$C$4:$C$22,$T$4:$AC$22)*$AO42:$AX42),0)</f>
        <v>0</v>
      </c>
      <c r="CO42" s="9" cm="1">
        <f t="array" aca="1" ref="CO42" ca="1">IF(AN42&lt;0,AN42*SUMPRODUCT(_xlfn.XLOOKUP(AN$26,$C$4:$C$22,$T$4:$AC$22)*$AO42:$AX42),0)</f>
        <v>0</v>
      </c>
      <c r="CP42" s="215">
        <f t="shared" ca="1" si="72"/>
        <v>-1</v>
      </c>
      <c r="CQ42" s="8" cm="1">
        <f t="array" aca="1" ref="CQ42" ca="1">IF(AC42&lt;0,AC42*SUMPRODUCT(_xlfn.XLOOKUP(AC$26,$C$4:$C$22,$I$4:$S$22)*$AO42:$AY42),0)</f>
        <v>0</v>
      </c>
      <c r="CR42" s="17" cm="1">
        <f t="array" aca="1" ref="CR42" ca="1">IF(AD42&lt;0,AD42*SUMPRODUCT(_xlfn.XLOOKUP(AD$26,$C$4:$C$22,$I$4:$R$22)*$AO42:$AX42),0)</f>
        <v>0</v>
      </c>
      <c r="CS42" s="17" cm="1">
        <f t="array" aca="1" ref="CS42" ca="1">IF(AE42&lt;0,AE42*SUMPRODUCT(_xlfn.XLOOKUP(AE$26,$C$4:$C$22,$I$4:$R$22)*$AO42:$AX42),0)</f>
        <v>0</v>
      </c>
      <c r="CT42" s="71" cm="1">
        <f t="array" aca="1" ref="CT42" ca="1">IF(AF42&lt;0,AF42*SUMPRODUCT(_xlfn.XLOOKUP(AF$26,$C$4:$C$22,$I$4:$R$22)*$AO42:$AX42),0)</f>
        <v>0</v>
      </c>
      <c r="CU42" s="17" cm="1">
        <f t="array" aca="1" ref="CU42" ca="1">IF(AG42&lt;0,AG42*SUMPRODUCT(_xlfn.XLOOKUP(AG$26,$C$4:$C$22,$I$4:$R$22)*$AO42:$AX42),0)</f>
        <v>0</v>
      </c>
      <c r="CV42" s="17" cm="1">
        <f t="array" aca="1" ref="CV42" ca="1">IF(AH42&lt;0,AH42*SUMPRODUCT(_xlfn.XLOOKUP(AH$26,$C$4:$C$22,$I$4:$R$22)*$AO42:$AX42),0)</f>
        <v>0</v>
      </c>
      <c r="CW42" s="17" cm="1">
        <f t="array" aca="1" ref="CW42" ca="1">IF(AI42&lt;0,AI42*SUMPRODUCT(_xlfn.XLOOKUP(AI$26,$C$4:$C$22,$I$4:$R$22)*$AO42:$AX42),0)</f>
        <v>0.5</v>
      </c>
      <c r="CX42" s="17" cm="1">
        <f t="array" aca="1" ref="CX42" ca="1">IF(AJ42&lt;0,AJ42*SUMPRODUCT(_xlfn.XLOOKUP(AJ$26,$C$4:$C$22,$I$4:$R$22)*$AO42:$AX42),0)</f>
        <v>0.5</v>
      </c>
      <c r="CY42" s="17" cm="1">
        <f t="array" aca="1" ref="CY42" ca="1">IF(AK42&lt;0,AK42*SUMPRODUCT(_xlfn.XLOOKUP(AK$26,$C$4:$C$22,$I$4:$R$22)*$AO42:$AX42),0)</f>
        <v>0</v>
      </c>
      <c r="CZ42" s="17" cm="1">
        <f t="array" aca="1" ref="CZ42" ca="1">IF(AL42&lt;0,AL42*SUMPRODUCT(_xlfn.XLOOKUP(AL$26,$C$4:$C$22,$I$4:$R$22)*$AO42:$AX42),0)</f>
        <v>0</v>
      </c>
      <c r="DA42" s="17" cm="1">
        <f t="array" aca="1" ref="DA42" ca="1">IF(AM42&lt;0,AM42*SUMPRODUCT(_xlfn.XLOOKUP(AM$26,$C$4:$C$22,$I$4:$R$22)*$AO42:$AX42),0)</f>
        <v>0</v>
      </c>
      <c r="DB42" s="9" cm="1">
        <f t="array" aca="1" ref="DB42" ca="1">IF(AN42&lt;0,AN42*SUMPRODUCT(_xlfn.XLOOKUP(AN$26,$C$4:$C$22,$I$4:$R$22)*$AO42:$AX42),0)</f>
        <v>0</v>
      </c>
      <c r="DC42" s="240">
        <f t="shared" ca="1" si="73"/>
        <v>1</v>
      </c>
    </row>
    <row r="43" spans="1:107" x14ac:dyDescent="0.25">
      <c r="A43" s="389"/>
      <c r="B43" s="390"/>
      <c r="C43" s="735">
        <v>10</v>
      </c>
      <c r="D43" s="18" t="str">
        <f>_xlfn.XLOOKUP($C43,'Load Combinations'!$B$4:$B$22,'Load Combinations'!$C$4:$C$22)</f>
        <v>CV Helium Mode, No Beam</v>
      </c>
      <c r="E43" s="118"/>
      <c r="F43" s="119"/>
      <c r="G43" s="7">
        <f t="shared" si="65"/>
        <v>6</v>
      </c>
      <c r="H43" s="130">
        <f t="shared" ca="1" si="66"/>
        <v>8.625</v>
      </c>
      <c r="I43" s="130">
        <f t="shared" ca="1" si="67"/>
        <v>3.375</v>
      </c>
      <c r="J43" s="62"/>
      <c r="K43" s="72">
        <f t="shared" ca="1" si="74"/>
        <v>0</v>
      </c>
      <c r="L43" s="73">
        <f t="shared" ca="1" si="68"/>
        <v>0</v>
      </c>
      <c r="M43" s="73">
        <f t="shared" ca="1" si="68"/>
        <v>0</v>
      </c>
      <c r="N43" s="73">
        <f t="shared" ca="1" si="68"/>
        <v>0</v>
      </c>
      <c r="O43" s="73">
        <f t="shared" ca="1" si="68"/>
        <v>0</v>
      </c>
      <c r="P43" s="73">
        <f t="shared" ca="1" si="68"/>
        <v>0</v>
      </c>
      <c r="Q43" s="73">
        <f t="shared" ca="1" si="68"/>
        <v>0</v>
      </c>
      <c r="R43" s="73">
        <f t="shared" ca="1" si="68"/>
        <v>0</v>
      </c>
      <c r="S43" s="73">
        <f t="shared" ca="1" si="68"/>
        <v>0</v>
      </c>
      <c r="T43" s="73">
        <f t="shared" ca="1" si="68"/>
        <v>0</v>
      </c>
      <c r="U43" s="73">
        <f t="shared" ca="1" si="68"/>
        <v>0</v>
      </c>
      <c r="V43" s="73">
        <f t="shared" ca="1" si="68"/>
        <v>1</v>
      </c>
      <c r="W43" s="73">
        <f t="shared" ca="1" si="68"/>
        <v>0</v>
      </c>
      <c r="X43" s="73">
        <f t="shared" ca="1" si="68"/>
        <v>1</v>
      </c>
      <c r="Y43" s="73">
        <f t="shared" ca="1" si="68"/>
        <v>0</v>
      </c>
      <c r="Z43" s="73">
        <f t="shared" ca="1" si="68"/>
        <v>0</v>
      </c>
      <c r="AA43" s="73">
        <f t="shared" ca="1" si="68"/>
        <v>0</v>
      </c>
      <c r="AB43" s="139">
        <f t="shared" ca="1" si="68"/>
        <v>0</v>
      </c>
      <c r="AC43" s="72">
        <f t="shared" ca="1" si="75"/>
        <v>1</v>
      </c>
      <c r="AD43" s="73">
        <f t="shared" ca="1" si="69"/>
        <v>1</v>
      </c>
      <c r="AE43" s="73">
        <f t="shared" ca="1" si="69"/>
        <v>1</v>
      </c>
      <c r="AF43" s="73">
        <f t="shared" ca="1" si="69"/>
        <v>1</v>
      </c>
      <c r="AG43" s="73">
        <f t="shared" ca="1" si="69"/>
        <v>0</v>
      </c>
      <c r="AH43" s="73">
        <f t="shared" ca="1" si="69"/>
        <v>0</v>
      </c>
      <c r="AI43" s="73">
        <f t="shared" ca="1" si="69"/>
        <v>-1</v>
      </c>
      <c r="AJ43" s="73">
        <f t="shared" ca="1" si="69"/>
        <v>-1</v>
      </c>
      <c r="AK43" s="73">
        <f t="shared" ca="1" si="69"/>
        <v>0</v>
      </c>
      <c r="AL43" s="73">
        <f t="shared" ca="1" si="69"/>
        <v>0</v>
      </c>
      <c r="AM43" s="73">
        <f t="shared" ca="1" si="69"/>
        <v>0</v>
      </c>
      <c r="AN43" s="139">
        <f t="shared" ca="1" si="69"/>
        <v>0</v>
      </c>
      <c r="AO43" s="72">
        <f>+INDEX('Load Combinations'!$D$4:$N$22,MATCH(Horizontal!$C43,'Load Combinations'!$B$4:$B$22,0),MATCH(Horizontal!AO$26,'Load Combinations'!$D$3:$N$3,0))</f>
        <v>1</v>
      </c>
      <c r="AP43" s="73">
        <f>+INDEX('Load Combinations'!$D$4:$N$22,MATCH(Horizontal!$C43,'Load Combinations'!$B$4:$B$22,0),MATCH(Horizontal!AP$26,'Load Combinations'!$D$3:$N$3,0))</f>
        <v>1</v>
      </c>
      <c r="AQ43" s="73">
        <f>+INDEX('Load Combinations'!$D$4:$N$22,MATCH(Horizontal!$C43,'Load Combinations'!$B$4:$B$22,0),MATCH(Horizontal!AQ$26,'Load Combinations'!$D$3:$N$3,0))</f>
        <v>0</v>
      </c>
      <c r="AR43" s="73">
        <f>+INDEX('Load Combinations'!$D$4:$N$22,MATCH(Horizontal!$C43,'Load Combinations'!$B$4:$B$22,0),MATCH(Horizontal!AR$26,'Load Combinations'!$D$3:$N$3,0))</f>
        <v>1</v>
      </c>
      <c r="AS43" s="73">
        <f>+INDEX('Load Combinations'!$D$4:$N$22,MATCH(Horizontal!$C43,'Load Combinations'!$B$4:$B$22,0),MATCH(Horizontal!AS$26,'Load Combinations'!$D$3:$N$3,0))</f>
        <v>0</v>
      </c>
      <c r="AT43" s="73">
        <f>+INDEX('Load Combinations'!$D$4:$N$22,MATCH(Horizontal!$C43,'Load Combinations'!$B$4:$B$22,0),MATCH(Horizontal!AT$26,'Load Combinations'!$D$3:$N$3,0))</f>
        <v>0</v>
      </c>
      <c r="AU43" s="73">
        <f>+INDEX('Load Combinations'!$D$4:$N$22,MATCH(Horizontal!$C43,'Load Combinations'!$B$4:$B$22,0),MATCH(Horizontal!AU$26,'Load Combinations'!$D$3:$N$3,0))</f>
        <v>0</v>
      </c>
      <c r="AV43" s="73">
        <f>+INDEX('Load Combinations'!$D$4:$N$22,MATCH(Horizontal!$C43,'Load Combinations'!$B$4:$B$22,0),MATCH(Horizontal!AV$26,'Load Combinations'!$D$3:$N$3,0))</f>
        <v>1</v>
      </c>
      <c r="AW43" s="73">
        <f>+INDEX('Load Combinations'!$D$4:$N$22,MATCH(Horizontal!$C43,'Load Combinations'!$B$4:$B$22,0),MATCH(Horizontal!AW$26,'Load Combinations'!$D$3:$N$3,0))</f>
        <v>0</v>
      </c>
      <c r="AX43" s="670">
        <f>+INDEX('Load Combinations'!$D$4:$N$22,MATCH(Horizontal!$C43,'Load Combinations'!$B$4:$B$22,0),MATCH(Horizontal!AX$26,'Load Combinations'!$D$3:$N$3,0))</f>
        <v>0</v>
      </c>
      <c r="AY43" s="556">
        <f>+INDEX('Load Combinations'!$D$4:$N$22,MATCH(Horizontal!$C43,'Load Combinations'!$B$4:$B$22,0),MATCH(Horizontal!AY$26,'Load Combinations'!$D$3:$N$3,0))</f>
        <v>0</v>
      </c>
      <c r="AZ43" s="202" cm="1">
        <f t="array" aca="1" ref="AZ43" ca="1">SUMPRODUCT(--($K43:$AB43&gt;0),INDEX($H$4:$H$22,MATCH($K$26:$AB$26,$C$4:$C$22,0)))</f>
        <v>2</v>
      </c>
      <c r="BA43" s="73" cm="1">
        <f t="array" aca="1" ref="BA43" ca="1">SUMPRODUCT(--($K43:$AB43&gt;0),INDEX($G$4:$G$22,MATCH($K$26:$AB$26,$C$4:$C$22,0)))</f>
        <v>-2</v>
      </c>
      <c r="BB43" s="73" cm="1">
        <f t="array" aca="1" ref="BB43" ca="1">-1*SUMPRODUCT(--($K43:$AB43&lt;0),INDEX($H$4:$H$22,MATCH($K$26:$AB$26,$C$4:$C$22,0)))</f>
        <v>0</v>
      </c>
      <c r="BC43" s="74" cm="1">
        <f t="array" aca="1" ref="BC43" ca="1">-1*SUMPRODUCT(--($K43:$AB43&lt;0),INDEX($G$4:$G$22,MATCH($K$26:$AB$26,$C$4:$C$22,0)))</f>
        <v>0</v>
      </c>
      <c r="BD43" s="66" cm="1">
        <f t="array" aca="1" ref="BD43" ca="1">IF(AC43&gt;0,AC43*SUMPRODUCT(_xlfn.XLOOKUP(AC$26,$C$4:$C$22,$T$4:$AD$22)*$AO43:$AY43),0)</f>
        <v>0</v>
      </c>
      <c r="BE43" s="67" cm="1">
        <f t="array" aca="1" ref="BE43" ca="1">IF(AD43&gt;0,AD43*SUMPRODUCT(_xlfn.XLOOKUP(AD$26,$C$4:$C$22,$T$4:$AD$22)*$AO43:$AY43),0)</f>
        <v>0.125</v>
      </c>
      <c r="BF43" s="67" cm="1">
        <f t="array" aca="1" ref="BF43" ca="1">IF(AE43&gt;0,AE43*SUMPRODUCT(_xlfn.XLOOKUP(AE$26,$C$4:$C$22,$T$4:$AD$22)*$AO43:$AY43),0)</f>
        <v>0</v>
      </c>
      <c r="BG43" s="67" cm="1">
        <f t="array" aca="1" ref="BG43" ca="1">IF(AF43&gt;0,AF43*SUMPRODUCT(_xlfn.XLOOKUP(AF$26,$C$4:$C$22,$T$4:$AD$22)*$AO43:$AY43),0)</f>
        <v>0.5</v>
      </c>
      <c r="BH43" s="67" cm="1">
        <f t="array" aca="1" ref="BH43" ca="1">IF(AG43&gt;0,AG43*SUMPRODUCT(_xlfn.XLOOKUP(AG$26,$C$4:$C$22,$T$4:$AD$22)*$AO43:$AY43),0)</f>
        <v>0</v>
      </c>
      <c r="BI43" s="67" cm="1">
        <f t="array" aca="1" ref="BI43" ca="1">IF(AH43&gt;0,AH43*SUMPRODUCT(_xlfn.XLOOKUP(AH$26,$C$4:$C$22,$T$4:$AD$22)*$AO43:$AY43),0)</f>
        <v>0</v>
      </c>
      <c r="BJ43" s="67" cm="1">
        <f t="array" aca="1" ref="BJ43" ca="1">IF(AI43&gt;0,AI43*SUMPRODUCT(_xlfn.XLOOKUP(AI$26,$C$4:$C$22,$T$4:$AD$22)*$AO43:$AY43),0)</f>
        <v>0</v>
      </c>
      <c r="BK43" s="67" cm="1">
        <f t="array" aca="1" ref="BK43" ca="1">IF(AJ43&gt;0,AJ43*SUMPRODUCT(_xlfn.XLOOKUP(AJ$26,$C$4:$C$22,$T$4:$AD$22)*$AO43:$AY43),0)</f>
        <v>0</v>
      </c>
      <c r="BL43" s="67" cm="1">
        <f t="array" aca="1" ref="BL43" ca="1">IF(AK43&gt;0,AK43*SUMPRODUCT(_xlfn.XLOOKUP(AK$26,$C$4:$C$22,$T$4:$AD$22)*$AO43:$AY43),0)</f>
        <v>0</v>
      </c>
      <c r="BM43" s="67" cm="1">
        <f t="array" aca="1" ref="BM43" ca="1">IF(AL43&gt;0,AL43*SUMPRODUCT(_xlfn.XLOOKUP(AL$26,$C$4:$C$22,$T$4:$AD$22)*$AO43:$AY43),0)</f>
        <v>0</v>
      </c>
      <c r="BN43" s="67" cm="1">
        <f t="array" aca="1" ref="BN43" ca="1">IF(AM43&gt;0,AM43*SUMPRODUCT(_xlfn.XLOOKUP(AM$26,$C$4:$C$22,$T$4:$AD$22)*$AO43:$AY43),0)</f>
        <v>0</v>
      </c>
      <c r="BO43" s="68" cm="1">
        <f t="array" aca="1" ref="BO43" ca="1">IF(AN43&gt;0,AN43*SUMPRODUCT(_xlfn.XLOOKUP(AN$26,$C$4:$C$22,$T$4:$AD$22)*$AO43:$AY43),0)</f>
        <v>0</v>
      </c>
      <c r="BP43" s="214">
        <f t="shared" ca="1" si="70"/>
        <v>0.625</v>
      </c>
      <c r="BQ43" s="66" cm="1">
        <f t="array" aca="1" ref="BQ43" ca="1">IF(AC43&gt;0,AC43*SUMPRODUCT(_xlfn.XLOOKUP(AC$26,$C$4:$C$22,$I$4:$S$22)*$AO43:$AY43),0)</f>
        <v>0</v>
      </c>
      <c r="BR43" s="67" cm="1">
        <f t="array" aca="1" ref="BR43" ca="1">IF(AD43&gt;0,AD43*SUMPRODUCT(_xlfn.XLOOKUP(AD$26,$C$4:$C$22,$I$4:$S$22)*$AO43:$AY43),0)</f>
        <v>-0.125</v>
      </c>
      <c r="BS43" s="67" cm="1">
        <f t="array" aca="1" ref="BS43" ca="1">IF(AE43&gt;0,AE43*SUMPRODUCT(_xlfn.XLOOKUP(AE$26,$C$4:$C$22,$I$4:$S$22)*$AO43:$AY43),0)</f>
        <v>0</v>
      </c>
      <c r="BT43" s="67" cm="1">
        <f t="array" aca="1" ref="BT43" ca="1">IF(AF43&gt;0,AF43*SUMPRODUCT(_xlfn.XLOOKUP(AF$26,$C$4:$C$22,$I$4:$S$22)*$AO43:$AY43),0)</f>
        <v>-0.5</v>
      </c>
      <c r="BU43" s="67" cm="1">
        <f t="array" aca="1" ref="BU43" ca="1">IF(AG43&gt;0,AG43*SUMPRODUCT(_xlfn.XLOOKUP(AG$26,$C$4:$C$22,$I$4:$S$22)*$AO43:$AY43),0)</f>
        <v>0</v>
      </c>
      <c r="BV43" s="67" cm="1">
        <f t="array" aca="1" ref="BV43" ca="1">IF(AH43&gt;0,AH43*SUMPRODUCT(_xlfn.XLOOKUP(AH$26,$C$4:$C$22,$I$4:$S$22)*$AO43:$AY43),0)</f>
        <v>0</v>
      </c>
      <c r="BW43" s="67" cm="1">
        <f t="array" aca="1" ref="BW43" ca="1">IF(AI43&gt;0,AI43*SUMPRODUCT(_xlfn.XLOOKUP(AI$26,$C$4:$C$22,$I$4:$S$22)*$AO43:$AY43),0)</f>
        <v>0</v>
      </c>
      <c r="BX43" s="67" cm="1">
        <f t="array" aca="1" ref="BX43" ca="1">IF(AJ43&gt;0,AJ43*SUMPRODUCT(_xlfn.XLOOKUP(AJ$26,$C$4:$C$22,$I$4:$S$22)*$AO43:$AY43),0)</f>
        <v>0</v>
      </c>
      <c r="BY43" s="67" cm="1">
        <f t="array" aca="1" ref="BY43" ca="1">IF(AK43&gt;0,AK43*SUMPRODUCT(_xlfn.XLOOKUP(AK$26,$C$4:$C$22,$I$4:$S$22)*$AO43:$AY43),0)</f>
        <v>0</v>
      </c>
      <c r="BZ43" s="67" cm="1">
        <f t="array" aca="1" ref="BZ43" ca="1">IF(AL43&gt;0,AL43*SUMPRODUCT(_xlfn.XLOOKUP(AL$26,$C$4:$C$22,$I$4:$S$22)*$AO43:$AY43),0)</f>
        <v>0</v>
      </c>
      <c r="CA43" s="67" cm="1">
        <f t="array" aca="1" ref="CA43" ca="1">IF(AM43&gt;0,AM43*SUMPRODUCT(_xlfn.XLOOKUP(AM$26,$C$4:$C$22,$I$4:$S$22)*$AO43:$AY43),0)</f>
        <v>0</v>
      </c>
      <c r="CB43" s="68" cm="1">
        <f t="array" aca="1" ref="CB43" ca="1">IF(AN43&gt;0,AN43*SUMPRODUCT(_xlfn.XLOOKUP(AN$26,$C$4:$C$22,$I$4:$S$22)*$AO43:$AY43),0)</f>
        <v>0</v>
      </c>
      <c r="CC43" s="214">
        <f t="shared" ca="1" si="71"/>
        <v>-0.625</v>
      </c>
      <c r="CD43" s="66" cm="1">
        <f t="array" aca="1" ref="CD43" ca="1">IF(AC43&lt;0,AC43*SUMPRODUCT(_xlfn.XLOOKUP(AC$26,$C$4:$C$22,$T$4:$AD$22)*$AO43:$AY43),0)</f>
        <v>0</v>
      </c>
      <c r="CE43" s="67" cm="1">
        <f t="array" aca="1" ref="CE43" ca="1">IF(AD43&lt;0,AD43*SUMPRODUCT(_xlfn.XLOOKUP(AD$26,$C$4:$C$22,$T$4:$AC$22)*$AO43:$AX43),0)</f>
        <v>0</v>
      </c>
      <c r="CF43" s="67" cm="1">
        <f t="array" aca="1" ref="CF43" ca="1">IF(AE43&lt;0,AE43*SUMPRODUCT(_xlfn.XLOOKUP(AE$26,$C$4:$C$22,$T$4:$AC$22)*$AO43:$AX43),0)</f>
        <v>0</v>
      </c>
      <c r="CG43" s="67" cm="1">
        <f t="array" aca="1" ref="CG43" ca="1">IF(AF43&lt;0,AF43*SUMPRODUCT(_xlfn.XLOOKUP(AF$26,$C$4:$C$22,$T$4:$AC$22)*$AO43:$AX43),0)</f>
        <v>0</v>
      </c>
      <c r="CH43" s="67" cm="1">
        <f t="array" aca="1" ref="CH43" ca="1">IF(AG43&lt;0,AG43*SUMPRODUCT(_xlfn.XLOOKUP(AG$26,$C$4:$C$22,$T$4:$AC$22)*$AO43:$AX43),0)</f>
        <v>0</v>
      </c>
      <c r="CI43" s="67" cm="1">
        <f t="array" aca="1" ref="CI43" ca="1">IF(AH43&lt;0,AH43*SUMPRODUCT(_xlfn.XLOOKUP(AH$26,$C$4:$C$22,$T$4:$AC$22)*$AO43:$AX43),0)</f>
        <v>0</v>
      </c>
      <c r="CJ43" s="67" cm="1">
        <f t="array" aca="1" ref="CJ43" ca="1">IF(AI43&lt;0,AI43*SUMPRODUCT(_xlfn.XLOOKUP(AI$26,$C$4:$C$22,$T$4:$AC$22)*$AO43:$AX43),0)</f>
        <v>0</v>
      </c>
      <c r="CK43" s="67" cm="1">
        <f t="array" aca="1" ref="CK43" ca="1">IF(AJ43&lt;0,AJ43*SUMPRODUCT(_xlfn.XLOOKUP(AJ$26,$C$4:$C$22,$T$4:$AC$22)*$AO43:$AX43),0)</f>
        <v>0</v>
      </c>
      <c r="CL43" s="67" cm="1">
        <f t="array" aca="1" ref="CL43" ca="1">IF(AK43&lt;0,AK43*SUMPRODUCT(_xlfn.XLOOKUP(AK$26,$C$4:$C$22,$T$4:$AC$22)*$AO43:$AX43),0)</f>
        <v>0</v>
      </c>
      <c r="CM43" s="67" cm="1">
        <f t="array" aca="1" ref="CM43" ca="1">IF(AL43&lt;0,AL43*SUMPRODUCT(_xlfn.XLOOKUP(AL$26,$C$4:$C$22,$T$4:$AC$22)*$AO43:$AX43),0)</f>
        <v>0</v>
      </c>
      <c r="CN43" s="67" cm="1">
        <f t="array" aca="1" ref="CN43" ca="1">IF(AM43&lt;0,AM43*SUMPRODUCT(_xlfn.XLOOKUP(AM$26,$C$4:$C$22,$T$4:$AC$22)*$AO43:$AX43),0)</f>
        <v>0</v>
      </c>
      <c r="CO43" s="68" cm="1">
        <f t="array" aca="1" ref="CO43" ca="1">IF(AN43&lt;0,AN43*SUMPRODUCT(_xlfn.XLOOKUP(AN$26,$C$4:$C$22,$T$4:$AC$22)*$AO43:$AX43),0)</f>
        <v>0</v>
      </c>
      <c r="CP43" s="214">
        <f t="shared" ca="1" si="72"/>
        <v>0</v>
      </c>
      <c r="CQ43" s="66" cm="1">
        <f t="array" aca="1" ref="CQ43" ca="1">IF(AC43&lt;0,AC43*SUMPRODUCT(_xlfn.XLOOKUP(AC$26,$C$4:$C$22,$I$4:$S$22)*$AO43:$AY43),0)</f>
        <v>0</v>
      </c>
      <c r="CR43" s="67" cm="1">
        <f t="array" aca="1" ref="CR43" ca="1">IF(AD43&lt;0,AD43*SUMPRODUCT(_xlfn.XLOOKUP(AD$26,$C$4:$C$22,$I$4:$R$22)*$AO43:$AX43),0)</f>
        <v>0</v>
      </c>
      <c r="CS43" s="67" cm="1">
        <f t="array" aca="1" ref="CS43" ca="1">IF(AE43&lt;0,AE43*SUMPRODUCT(_xlfn.XLOOKUP(AE$26,$C$4:$C$22,$I$4:$R$22)*$AO43:$AX43),0)</f>
        <v>0</v>
      </c>
      <c r="CT43" s="67" cm="1">
        <f t="array" aca="1" ref="CT43" ca="1">IF(AF43&lt;0,AF43*SUMPRODUCT(_xlfn.XLOOKUP(AF$26,$C$4:$C$22,$I$4:$R$22)*$AO43:$AX43),0)</f>
        <v>0</v>
      </c>
      <c r="CU43" s="67" cm="1">
        <f t="array" aca="1" ref="CU43" ca="1">IF(AG43&lt;0,AG43*SUMPRODUCT(_xlfn.XLOOKUP(AG$26,$C$4:$C$22,$I$4:$R$22)*$AO43:$AX43),0)</f>
        <v>0</v>
      </c>
      <c r="CV43" s="67" cm="1">
        <f t="array" aca="1" ref="CV43" ca="1">IF(AH43&lt;0,AH43*SUMPRODUCT(_xlfn.XLOOKUP(AH$26,$C$4:$C$22,$I$4:$R$22)*$AO43:$AX43),0)</f>
        <v>0</v>
      </c>
      <c r="CW43" s="67" cm="1">
        <f t="array" aca="1" ref="CW43" ca="1">IF(AI43&lt;0,AI43*SUMPRODUCT(_xlfn.XLOOKUP(AI$26,$C$4:$C$22,$I$4:$R$22)*$AO43:$AX43),0)</f>
        <v>0</v>
      </c>
      <c r="CX43" s="67" cm="1">
        <f t="array" aca="1" ref="CX43" ca="1">IF(AJ43&lt;0,AJ43*SUMPRODUCT(_xlfn.XLOOKUP(AJ$26,$C$4:$C$22,$I$4:$R$22)*$AO43:$AX43),0)</f>
        <v>0</v>
      </c>
      <c r="CY43" s="67" cm="1">
        <f t="array" aca="1" ref="CY43" ca="1">IF(AK43&lt;0,AK43*SUMPRODUCT(_xlfn.XLOOKUP(AK$26,$C$4:$C$22,$I$4:$R$22)*$AO43:$AX43),0)</f>
        <v>0</v>
      </c>
      <c r="CZ43" s="67" cm="1">
        <f t="array" aca="1" ref="CZ43" ca="1">IF(AL43&lt;0,AL43*SUMPRODUCT(_xlfn.XLOOKUP(AL$26,$C$4:$C$22,$I$4:$R$22)*$AO43:$AX43),0)</f>
        <v>0</v>
      </c>
      <c r="DA43" s="67" cm="1">
        <f t="array" aca="1" ref="DA43" ca="1">IF(AM43&lt;0,AM43*SUMPRODUCT(_xlfn.XLOOKUP(AM$26,$C$4:$C$22,$I$4:$R$22)*$AO43:$AX43),0)</f>
        <v>0</v>
      </c>
      <c r="DB43" s="68" cm="1">
        <f t="array" aca="1" ref="DB43" ca="1">IF(AN43&lt;0,AN43*SUMPRODUCT(_xlfn.XLOOKUP(AN$26,$C$4:$C$22,$I$4:$R$22)*$AO43:$AX43),0)</f>
        <v>0</v>
      </c>
      <c r="DC43" s="239">
        <f t="shared" ca="1" si="73"/>
        <v>0</v>
      </c>
    </row>
    <row r="44" spans="1:107" x14ac:dyDescent="0.25">
      <c r="A44" s="389"/>
      <c r="B44" s="390"/>
      <c r="C44" s="736">
        <v>11</v>
      </c>
      <c r="D44" s="19" t="str">
        <f>_xlfn.XLOOKUP($C44,'Load Combinations'!$B$4:$B$22,'Load Combinations'!$C$4:$C$22)</f>
        <v>CV Helium Mode, Beam On</v>
      </c>
      <c r="E44" s="120"/>
      <c r="F44" s="121"/>
      <c r="G44" s="8">
        <f t="shared" si="65"/>
        <v>6</v>
      </c>
      <c r="H44" s="61">
        <f t="shared" ca="1" si="66"/>
        <v>9.625</v>
      </c>
      <c r="I44" s="61">
        <f t="shared" ca="1" si="67"/>
        <v>2.375</v>
      </c>
      <c r="J44" s="63"/>
      <c r="K44" s="75">
        <f t="shared" ca="1" si="74"/>
        <v>0</v>
      </c>
      <c r="L44" s="76">
        <f t="shared" ca="1" si="68"/>
        <v>0</v>
      </c>
      <c r="M44" s="76">
        <f t="shared" ca="1" si="68"/>
        <v>0</v>
      </c>
      <c r="N44" s="76">
        <f t="shared" ca="1" si="68"/>
        <v>0</v>
      </c>
      <c r="O44" s="76">
        <f t="shared" ca="1" si="68"/>
        <v>0</v>
      </c>
      <c r="P44" s="76">
        <f t="shared" ca="1" si="68"/>
        <v>0</v>
      </c>
      <c r="Q44" s="76">
        <f t="shared" ca="1" si="68"/>
        <v>0</v>
      </c>
      <c r="R44" s="76">
        <f t="shared" ca="1" si="68"/>
        <v>0</v>
      </c>
      <c r="S44" s="76">
        <f t="shared" ca="1" si="68"/>
        <v>0</v>
      </c>
      <c r="T44" s="76">
        <f t="shared" ca="1" si="68"/>
        <v>0</v>
      </c>
      <c r="U44" s="76">
        <f t="shared" ca="1" si="68"/>
        <v>0</v>
      </c>
      <c r="V44" s="76">
        <f t="shared" ca="1" si="68"/>
        <v>1</v>
      </c>
      <c r="W44" s="76">
        <f t="shared" ca="1" si="68"/>
        <v>0</v>
      </c>
      <c r="X44" s="76">
        <f t="shared" ca="1" si="68"/>
        <v>1</v>
      </c>
      <c r="Y44" s="76">
        <f t="shared" ca="1" si="68"/>
        <v>0</v>
      </c>
      <c r="Z44" s="76">
        <f t="shared" ca="1" si="68"/>
        <v>0</v>
      </c>
      <c r="AA44" s="76">
        <f t="shared" ca="1" si="68"/>
        <v>0</v>
      </c>
      <c r="AB44" s="140">
        <f t="shared" ca="1" si="68"/>
        <v>0</v>
      </c>
      <c r="AC44" s="75">
        <f t="shared" ca="1" si="75"/>
        <v>1</v>
      </c>
      <c r="AD44" s="76">
        <f t="shared" ca="1" si="69"/>
        <v>1</v>
      </c>
      <c r="AE44" s="76">
        <f t="shared" ca="1" si="69"/>
        <v>1</v>
      </c>
      <c r="AF44" s="76">
        <f t="shared" ca="1" si="69"/>
        <v>1</v>
      </c>
      <c r="AG44" s="76">
        <f t="shared" ca="1" si="69"/>
        <v>0</v>
      </c>
      <c r="AH44" s="76">
        <f t="shared" ca="1" si="69"/>
        <v>0</v>
      </c>
      <c r="AI44" s="76">
        <f t="shared" ca="1" si="69"/>
        <v>-1</v>
      </c>
      <c r="AJ44" s="76">
        <f t="shared" ca="1" si="69"/>
        <v>-1</v>
      </c>
      <c r="AK44" s="76">
        <f t="shared" ca="1" si="69"/>
        <v>0</v>
      </c>
      <c r="AL44" s="76">
        <f t="shared" ca="1" si="69"/>
        <v>0</v>
      </c>
      <c r="AM44" s="76">
        <f t="shared" ca="1" si="69"/>
        <v>0</v>
      </c>
      <c r="AN44" s="140">
        <f t="shared" ca="1" si="69"/>
        <v>0</v>
      </c>
      <c r="AO44" s="75">
        <f>+INDEX('Load Combinations'!$D$4:$N$22,MATCH(Horizontal!$C44,'Load Combinations'!$B$4:$B$22,0),MATCH(Horizontal!AO$26,'Load Combinations'!$D$3:$N$3,0))</f>
        <v>1</v>
      </c>
      <c r="AP44" s="76">
        <f>+INDEX('Load Combinations'!$D$4:$N$22,MATCH(Horizontal!$C44,'Load Combinations'!$B$4:$B$22,0),MATCH(Horizontal!AP$26,'Load Combinations'!$D$3:$N$3,0))</f>
        <v>1</v>
      </c>
      <c r="AQ44" s="76">
        <f>+INDEX('Load Combinations'!$D$4:$N$22,MATCH(Horizontal!$C44,'Load Combinations'!$B$4:$B$22,0),MATCH(Horizontal!AQ$26,'Load Combinations'!$D$3:$N$3,0))</f>
        <v>0</v>
      </c>
      <c r="AR44" s="76">
        <f>+INDEX('Load Combinations'!$D$4:$N$22,MATCH(Horizontal!$C44,'Load Combinations'!$B$4:$B$22,0),MATCH(Horizontal!AR$26,'Load Combinations'!$D$3:$N$3,0))</f>
        <v>1</v>
      </c>
      <c r="AS44" s="76">
        <f>+INDEX('Load Combinations'!$D$4:$N$22,MATCH(Horizontal!$C44,'Load Combinations'!$B$4:$B$22,0),MATCH(Horizontal!AS$26,'Load Combinations'!$D$3:$N$3,0))</f>
        <v>0</v>
      </c>
      <c r="AT44" s="76">
        <f>+INDEX('Load Combinations'!$D$4:$N$22,MATCH(Horizontal!$C44,'Load Combinations'!$B$4:$B$22,0),MATCH(Horizontal!AT$26,'Load Combinations'!$D$3:$N$3,0))</f>
        <v>1</v>
      </c>
      <c r="AU44" s="76">
        <f>+INDEX('Load Combinations'!$D$4:$N$22,MATCH(Horizontal!$C44,'Load Combinations'!$B$4:$B$22,0),MATCH(Horizontal!AU$26,'Load Combinations'!$D$3:$N$3,0))</f>
        <v>0</v>
      </c>
      <c r="AV44" s="76">
        <f>+INDEX('Load Combinations'!$D$4:$N$22,MATCH(Horizontal!$C44,'Load Combinations'!$B$4:$B$22,0),MATCH(Horizontal!AV$26,'Load Combinations'!$D$3:$N$3,0))</f>
        <v>1</v>
      </c>
      <c r="AW44" s="76">
        <f>+INDEX('Load Combinations'!$D$4:$N$22,MATCH(Horizontal!$C44,'Load Combinations'!$B$4:$B$22,0),MATCH(Horizontal!AW$26,'Load Combinations'!$D$3:$N$3,0))</f>
        <v>0</v>
      </c>
      <c r="AX44" s="671">
        <f>+INDEX('Load Combinations'!$D$4:$N$22,MATCH(Horizontal!$C44,'Load Combinations'!$B$4:$B$22,0),MATCH(Horizontal!AX$26,'Load Combinations'!$D$3:$N$3,0))</f>
        <v>0</v>
      </c>
      <c r="AY44" s="557">
        <f>+INDEX('Load Combinations'!$D$4:$N$22,MATCH(Horizontal!$C44,'Load Combinations'!$B$4:$B$22,0),MATCH(Horizontal!AY$26,'Load Combinations'!$D$3:$N$3,0))</f>
        <v>0</v>
      </c>
      <c r="AZ44" s="203" cm="1">
        <f t="array" aca="1" ref="AZ44" ca="1">SUMPRODUCT(--($K44:$AB44&gt;0),INDEX($H$4:$H$22,MATCH($K$26:$AB$26,$C$4:$C$22,0)))</f>
        <v>2</v>
      </c>
      <c r="BA44" s="76" cm="1">
        <f t="array" aca="1" ref="BA44" ca="1">SUMPRODUCT(--($K44:$AB44&gt;0),INDEX($G$4:$G$22,MATCH($K$26:$AB$26,$C$4:$C$22,0)))</f>
        <v>-2</v>
      </c>
      <c r="BB44" s="76" cm="1">
        <f t="array" aca="1" ref="BB44" ca="1">-1*SUMPRODUCT(--($K44:$AB44&lt;0),INDEX($H$4:$H$22,MATCH($K$26:$AB$26,$C$4:$C$22,0)))</f>
        <v>0</v>
      </c>
      <c r="BC44" s="77" cm="1">
        <f t="array" aca="1" ref="BC44" ca="1">-1*SUMPRODUCT(--($K44:$AB44&lt;0),INDEX($G$4:$G$22,MATCH($K$26:$AB$26,$C$4:$C$22,0)))</f>
        <v>0</v>
      </c>
      <c r="BD44" s="8" cm="1">
        <f t="array" aca="1" ref="BD44" ca="1">IF(AC44&gt;0,AC44*SUMPRODUCT(_xlfn.XLOOKUP(AC$26,$C$4:$C$22,$T$4:$AD$22)*$AO44:$AY44),0)</f>
        <v>0</v>
      </c>
      <c r="BE44" s="17" cm="1">
        <f t="array" aca="1" ref="BE44" ca="1">IF(AD44&gt;0,AD44*SUMPRODUCT(_xlfn.XLOOKUP(AD$26,$C$4:$C$22,$T$4:$AD$22)*$AO44:$AY44),0)</f>
        <v>0.125</v>
      </c>
      <c r="BF44" s="17" cm="1">
        <f t="array" aca="1" ref="BF44" ca="1">IF(AE44&gt;0,AE44*SUMPRODUCT(_xlfn.XLOOKUP(AE$26,$C$4:$C$22,$T$4:$AD$22)*$AO44:$AY44),0)</f>
        <v>0</v>
      </c>
      <c r="BG44" s="71" cm="1">
        <f t="array" aca="1" ref="BG44" ca="1">IF(AF44&gt;0,AF44*SUMPRODUCT(_xlfn.XLOOKUP(AF$26,$C$4:$C$22,$T$4:$AD$22)*$AO44:$AY44),0)</f>
        <v>0.5</v>
      </c>
      <c r="BH44" s="17" cm="1">
        <f t="array" aca="1" ref="BH44" ca="1">IF(AG44&gt;0,AG44*SUMPRODUCT(_xlfn.XLOOKUP(AG$26,$C$4:$C$22,$T$4:$AD$22)*$AO44:$AY44),0)</f>
        <v>0</v>
      </c>
      <c r="BI44" s="17" cm="1">
        <f t="array" aca="1" ref="BI44" ca="1">IF(AH44&gt;0,AH44*SUMPRODUCT(_xlfn.XLOOKUP(AH$26,$C$4:$C$22,$T$4:$AD$22)*$AO44:$AY44),0)</f>
        <v>0</v>
      </c>
      <c r="BJ44" s="17" cm="1">
        <f t="array" aca="1" ref="BJ44" ca="1">IF(AI44&gt;0,AI44*SUMPRODUCT(_xlfn.XLOOKUP(AI$26,$C$4:$C$22,$T$4:$AD$22)*$AO44:$AY44),0)</f>
        <v>0</v>
      </c>
      <c r="BK44" s="17" cm="1">
        <f t="array" aca="1" ref="BK44" ca="1">IF(AJ44&gt;0,AJ44*SUMPRODUCT(_xlfn.XLOOKUP(AJ$26,$C$4:$C$22,$T$4:$AD$22)*$AO44:$AY44),0)</f>
        <v>0</v>
      </c>
      <c r="BL44" s="17" cm="1">
        <f t="array" aca="1" ref="BL44" ca="1">IF(AK44&gt;0,AK44*SUMPRODUCT(_xlfn.XLOOKUP(AK$26,$C$4:$C$22,$T$4:$AD$22)*$AO44:$AY44),0)</f>
        <v>0</v>
      </c>
      <c r="BM44" s="17" cm="1">
        <f t="array" aca="1" ref="BM44" ca="1">IF(AL44&gt;0,AL44*SUMPRODUCT(_xlfn.XLOOKUP(AL$26,$C$4:$C$22,$T$4:$AD$22)*$AO44:$AY44),0)</f>
        <v>0</v>
      </c>
      <c r="BN44" s="17" cm="1">
        <f t="array" aca="1" ref="BN44" ca="1">IF(AM44&gt;0,AM44*SUMPRODUCT(_xlfn.XLOOKUP(AM$26,$C$4:$C$22,$T$4:$AD$22)*$AO44:$AY44),0)</f>
        <v>0</v>
      </c>
      <c r="BO44" s="9" cm="1">
        <f t="array" aca="1" ref="BO44" ca="1">IF(AN44&gt;0,AN44*SUMPRODUCT(_xlfn.XLOOKUP(AN$26,$C$4:$C$22,$T$4:$AD$22)*$AO44:$AY44),0)</f>
        <v>0</v>
      </c>
      <c r="BP44" s="215">
        <f t="shared" ca="1" si="70"/>
        <v>0.625</v>
      </c>
      <c r="BQ44" s="8" cm="1">
        <f t="array" aca="1" ref="BQ44" ca="1">IF(AC44&gt;0,AC44*SUMPRODUCT(_xlfn.XLOOKUP(AC$26,$C$4:$C$22,$I$4:$S$22)*$AO44:$AY44),0)</f>
        <v>0</v>
      </c>
      <c r="BR44" s="17" cm="1">
        <f t="array" aca="1" ref="BR44" ca="1">IF(AD44&gt;0,AD44*SUMPRODUCT(_xlfn.XLOOKUP(AD$26,$C$4:$C$22,$I$4:$S$22)*$AO44:$AY44),0)</f>
        <v>-0.125</v>
      </c>
      <c r="BS44" s="17" cm="1">
        <f t="array" aca="1" ref="BS44" ca="1">IF(AE44&gt;0,AE44*SUMPRODUCT(_xlfn.XLOOKUP(AE$26,$C$4:$C$22,$I$4:$S$22)*$AO44:$AY44),0)</f>
        <v>0</v>
      </c>
      <c r="BT44" s="71" cm="1">
        <f t="array" aca="1" ref="BT44" ca="1">IF(AF44&gt;0,AF44*SUMPRODUCT(_xlfn.XLOOKUP(AF$26,$C$4:$C$22,$I$4:$S$22)*$AO44:$AY44),0)</f>
        <v>-0.5</v>
      </c>
      <c r="BU44" s="17" cm="1">
        <f t="array" aca="1" ref="BU44" ca="1">IF(AG44&gt;0,AG44*SUMPRODUCT(_xlfn.XLOOKUP(AG$26,$C$4:$C$22,$I$4:$S$22)*$AO44:$AY44),0)</f>
        <v>0</v>
      </c>
      <c r="BV44" s="17" cm="1">
        <f t="array" aca="1" ref="BV44" ca="1">IF(AH44&gt;0,AH44*SUMPRODUCT(_xlfn.XLOOKUP(AH$26,$C$4:$C$22,$I$4:$S$22)*$AO44:$AY44),0)</f>
        <v>0</v>
      </c>
      <c r="BW44" s="17" cm="1">
        <f t="array" aca="1" ref="BW44" ca="1">IF(AI44&gt;0,AI44*SUMPRODUCT(_xlfn.XLOOKUP(AI$26,$C$4:$C$22,$I$4:$S$22)*$AO44:$AY44),0)</f>
        <v>0</v>
      </c>
      <c r="BX44" s="17" cm="1">
        <f t="array" aca="1" ref="BX44" ca="1">IF(AJ44&gt;0,AJ44*SUMPRODUCT(_xlfn.XLOOKUP(AJ$26,$C$4:$C$22,$I$4:$S$22)*$AO44:$AY44),0)</f>
        <v>0</v>
      </c>
      <c r="BY44" s="17" cm="1">
        <f t="array" aca="1" ref="BY44" ca="1">IF(AK44&gt;0,AK44*SUMPRODUCT(_xlfn.XLOOKUP(AK$26,$C$4:$C$22,$I$4:$S$22)*$AO44:$AY44),0)</f>
        <v>0</v>
      </c>
      <c r="BZ44" s="17" cm="1">
        <f t="array" aca="1" ref="BZ44" ca="1">IF(AL44&gt;0,AL44*SUMPRODUCT(_xlfn.XLOOKUP(AL$26,$C$4:$C$22,$I$4:$S$22)*$AO44:$AY44),0)</f>
        <v>0</v>
      </c>
      <c r="CA44" s="17" cm="1">
        <f t="array" aca="1" ref="CA44" ca="1">IF(AM44&gt;0,AM44*SUMPRODUCT(_xlfn.XLOOKUP(AM$26,$C$4:$C$22,$I$4:$S$22)*$AO44:$AY44),0)</f>
        <v>0</v>
      </c>
      <c r="CB44" s="9" cm="1">
        <f t="array" aca="1" ref="CB44" ca="1">IF(AN44&gt;0,AN44*SUMPRODUCT(_xlfn.XLOOKUP(AN$26,$C$4:$C$22,$I$4:$S$22)*$AO44:$AY44),0)</f>
        <v>0</v>
      </c>
      <c r="CC44" s="215">
        <f t="shared" ca="1" si="71"/>
        <v>-0.625</v>
      </c>
      <c r="CD44" s="8" cm="1">
        <f t="array" aca="1" ref="CD44" ca="1">IF(AC44&lt;0,AC44*SUMPRODUCT(_xlfn.XLOOKUP(AC$26,$C$4:$C$22,$T$4:$AD$22)*$AO44:$AY44),0)</f>
        <v>0</v>
      </c>
      <c r="CE44" s="17" cm="1">
        <f t="array" aca="1" ref="CE44" ca="1">IF(AD44&lt;0,AD44*SUMPRODUCT(_xlfn.XLOOKUP(AD$26,$C$4:$C$22,$T$4:$AC$22)*$AO44:$AX44),0)</f>
        <v>0</v>
      </c>
      <c r="CF44" s="17" cm="1">
        <f t="array" aca="1" ref="CF44" ca="1">IF(AE44&lt;0,AE44*SUMPRODUCT(_xlfn.XLOOKUP(AE$26,$C$4:$C$22,$T$4:$AC$22)*$AO44:$AX44),0)</f>
        <v>0</v>
      </c>
      <c r="CG44" s="71" cm="1">
        <f t="array" aca="1" ref="CG44" ca="1">IF(AF44&lt;0,AF44*SUMPRODUCT(_xlfn.XLOOKUP(AF$26,$C$4:$C$22,$T$4:$AC$22)*$AO44:$AX44),0)</f>
        <v>0</v>
      </c>
      <c r="CH44" s="17" cm="1">
        <f t="array" aca="1" ref="CH44" ca="1">IF(AG44&lt;0,AG44*SUMPRODUCT(_xlfn.XLOOKUP(AG$26,$C$4:$C$22,$T$4:$AC$22)*$AO44:$AX44),0)</f>
        <v>0</v>
      </c>
      <c r="CI44" s="17" cm="1">
        <f t="array" aca="1" ref="CI44" ca="1">IF(AH44&lt;0,AH44*SUMPRODUCT(_xlfn.XLOOKUP(AH$26,$C$4:$C$22,$T$4:$AC$22)*$AO44:$AX44),0)</f>
        <v>0</v>
      </c>
      <c r="CJ44" s="17" cm="1">
        <f t="array" aca="1" ref="CJ44" ca="1">IF(AI44&lt;0,AI44*SUMPRODUCT(_xlfn.XLOOKUP(AI$26,$C$4:$C$22,$T$4:$AC$22)*$AO44:$AX44),0)</f>
        <v>-0.5</v>
      </c>
      <c r="CK44" s="17" cm="1">
        <f t="array" aca="1" ref="CK44" ca="1">IF(AJ44&lt;0,AJ44*SUMPRODUCT(_xlfn.XLOOKUP(AJ$26,$C$4:$C$22,$T$4:$AC$22)*$AO44:$AX44),0)</f>
        <v>-0.5</v>
      </c>
      <c r="CL44" s="17" cm="1">
        <f t="array" aca="1" ref="CL44" ca="1">IF(AK44&lt;0,AK44*SUMPRODUCT(_xlfn.XLOOKUP(AK$26,$C$4:$C$22,$T$4:$AC$22)*$AO44:$AX44),0)</f>
        <v>0</v>
      </c>
      <c r="CM44" s="17" cm="1">
        <f t="array" aca="1" ref="CM44" ca="1">IF(AL44&lt;0,AL44*SUMPRODUCT(_xlfn.XLOOKUP(AL$26,$C$4:$C$22,$T$4:$AC$22)*$AO44:$AX44),0)</f>
        <v>0</v>
      </c>
      <c r="CN44" s="17" cm="1">
        <f t="array" aca="1" ref="CN44" ca="1">IF(AM44&lt;0,AM44*SUMPRODUCT(_xlfn.XLOOKUP(AM$26,$C$4:$C$22,$T$4:$AC$22)*$AO44:$AX44),0)</f>
        <v>0</v>
      </c>
      <c r="CO44" s="9" cm="1">
        <f t="array" aca="1" ref="CO44" ca="1">IF(AN44&lt;0,AN44*SUMPRODUCT(_xlfn.XLOOKUP(AN$26,$C$4:$C$22,$T$4:$AC$22)*$AO44:$AX44),0)</f>
        <v>0</v>
      </c>
      <c r="CP44" s="215">
        <f t="shared" ca="1" si="72"/>
        <v>-1</v>
      </c>
      <c r="CQ44" s="8" cm="1">
        <f t="array" aca="1" ref="CQ44" ca="1">IF(AC44&lt;0,AC44*SUMPRODUCT(_xlfn.XLOOKUP(AC$26,$C$4:$C$22,$I$4:$S$22)*$AO44:$AY44),0)</f>
        <v>0</v>
      </c>
      <c r="CR44" s="17" cm="1">
        <f t="array" aca="1" ref="CR44" ca="1">IF(AD44&lt;0,AD44*SUMPRODUCT(_xlfn.XLOOKUP(AD$26,$C$4:$C$22,$I$4:$R$22)*$AO44:$AX44),0)</f>
        <v>0</v>
      </c>
      <c r="CS44" s="17" cm="1">
        <f t="array" aca="1" ref="CS44" ca="1">IF(AE44&lt;0,AE44*SUMPRODUCT(_xlfn.XLOOKUP(AE$26,$C$4:$C$22,$I$4:$R$22)*$AO44:$AX44),0)</f>
        <v>0</v>
      </c>
      <c r="CT44" s="71" cm="1">
        <f t="array" aca="1" ref="CT44" ca="1">IF(AF44&lt;0,AF44*SUMPRODUCT(_xlfn.XLOOKUP(AF$26,$C$4:$C$22,$I$4:$R$22)*$AO44:$AX44),0)</f>
        <v>0</v>
      </c>
      <c r="CU44" s="17" cm="1">
        <f t="array" aca="1" ref="CU44" ca="1">IF(AG44&lt;0,AG44*SUMPRODUCT(_xlfn.XLOOKUP(AG$26,$C$4:$C$22,$I$4:$R$22)*$AO44:$AX44),0)</f>
        <v>0</v>
      </c>
      <c r="CV44" s="17" cm="1">
        <f t="array" aca="1" ref="CV44" ca="1">IF(AH44&lt;0,AH44*SUMPRODUCT(_xlfn.XLOOKUP(AH$26,$C$4:$C$22,$I$4:$R$22)*$AO44:$AX44),0)</f>
        <v>0</v>
      </c>
      <c r="CW44" s="17" cm="1">
        <f t="array" aca="1" ref="CW44" ca="1">IF(AI44&lt;0,AI44*SUMPRODUCT(_xlfn.XLOOKUP(AI$26,$C$4:$C$22,$I$4:$R$22)*$AO44:$AX44),0)</f>
        <v>0.5</v>
      </c>
      <c r="CX44" s="17" cm="1">
        <f t="array" aca="1" ref="CX44" ca="1">IF(AJ44&lt;0,AJ44*SUMPRODUCT(_xlfn.XLOOKUP(AJ$26,$C$4:$C$22,$I$4:$R$22)*$AO44:$AX44),0)</f>
        <v>0.5</v>
      </c>
      <c r="CY44" s="17" cm="1">
        <f t="array" aca="1" ref="CY44" ca="1">IF(AK44&lt;0,AK44*SUMPRODUCT(_xlfn.XLOOKUP(AK$26,$C$4:$C$22,$I$4:$R$22)*$AO44:$AX44),0)</f>
        <v>0</v>
      </c>
      <c r="CZ44" s="17" cm="1">
        <f t="array" aca="1" ref="CZ44" ca="1">IF(AL44&lt;0,AL44*SUMPRODUCT(_xlfn.XLOOKUP(AL$26,$C$4:$C$22,$I$4:$R$22)*$AO44:$AX44),0)</f>
        <v>0</v>
      </c>
      <c r="DA44" s="17" cm="1">
        <f t="array" aca="1" ref="DA44" ca="1">IF(AM44&lt;0,AM44*SUMPRODUCT(_xlfn.XLOOKUP(AM$26,$C$4:$C$22,$I$4:$R$22)*$AO44:$AX44),0)</f>
        <v>0</v>
      </c>
      <c r="DB44" s="9" cm="1">
        <f t="array" aca="1" ref="DB44" ca="1">IF(AN44&lt;0,AN44*SUMPRODUCT(_xlfn.XLOOKUP(AN$26,$C$4:$C$22,$I$4:$R$22)*$AO44:$AX44),0)</f>
        <v>0</v>
      </c>
      <c r="DC44" s="240">
        <f t="shared" ca="1" si="73"/>
        <v>1</v>
      </c>
    </row>
    <row r="45" spans="1:107" x14ac:dyDescent="0.25">
      <c r="A45" s="389"/>
      <c r="B45" s="390"/>
      <c r="C45" s="735">
        <v>12</v>
      </c>
      <c r="D45" s="159" t="str">
        <f>_xlfn.XLOOKUP($C45,'Load Combinations'!$B$4:$B$22,'Load Combinations'!$C$4:$C$22)</f>
        <v>CV Helium Mode, No Beam, Seismic</v>
      </c>
      <c r="E45" s="118"/>
      <c r="F45" s="119"/>
      <c r="G45" s="7" t="s">
        <v>133</v>
      </c>
      <c r="H45" s="130"/>
      <c r="I45" s="130"/>
      <c r="J45" s="62"/>
      <c r="K45" s="72">
        <f t="shared" ca="1" si="74"/>
        <v>0</v>
      </c>
      <c r="L45" s="73">
        <f t="shared" ca="1" si="68"/>
        <v>0</v>
      </c>
      <c r="M45" s="73">
        <f t="shared" ca="1" si="68"/>
        <v>0</v>
      </c>
      <c r="N45" s="73">
        <f t="shared" ca="1" si="68"/>
        <v>0</v>
      </c>
      <c r="O45" s="73">
        <f t="shared" ca="1" si="68"/>
        <v>0</v>
      </c>
      <c r="P45" s="73">
        <f t="shared" ca="1" si="68"/>
        <v>0</v>
      </c>
      <c r="Q45" s="73">
        <f t="shared" ca="1" si="68"/>
        <v>0</v>
      </c>
      <c r="R45" s="73">
        <f t="shared" ca="1" si="68"/>
        <v>0</v>
      </c>
      <c r="S45" s="73">
        <f t="shared" ca="1" si="68"/>
        <v>0</v>
      </c>
      <c r="T45" s="73">
        <f t="shared" ca="1" si="68"/>
        <v>0</v>
      </c>
      <c r="U45" s="73">
        <f t="shared" ca="1" si="68"/>
        <v>0</v>
      </c>
      <c r="V45" s="73">
        <f t="shared" ca="1" si="68"/>
        <v>1</v>
      </c>
      <c r="W45" s="73">
        <f t="shared" ca="1" si="68"/>
        <v>0</v>
      </c>
      <c r="X45" s="73">
        <f t="shared" ca="1" si="68"/>
        <v>1</v>
      </c>
      <c r="Y45" s="73">
        <f t="shared" ca="1" si="68"/>
        <v>0</v>
      </c>
      <c r="Z45" s="73">
        <f t="shared" ca="1" si="68"/>
        <v>0</v>
      </c>
      <c r="AA45" s="73">
        <f t="shared" ca="1" si="68"/>
        <v>0</v>
      </c>
      <c r="AB45" s="139">
        <f t="shared" ca="1" si="68"/>
        <v>0</v>
      </c>
      <c r="AC45" s="72">
        <f t="shared" ca="1" si="75"/>
        <v>1</v>
      </c>
      <c r="AD45" s="73">
        <f t="shared" ca="1" si="69"/>
        <v>1</v>
      </c>
      <c r="AE45" s="73">
        <f t="shared" ca="1" si="69"/>
        <v>1</v>
      </c>
      <c r="AF45" s="73">
        <f t="shared" ca="1" si="69"/>
        <v>1</v>
      </c>
      <c r="AG45" s="73">
        <f t="shared" ca="1" si="69"/>
        <v>0</v>
      </c>
      <c r="AH45" s="73">
        <f t="shared" ca="1" si="69"/>
        <v>0</v>
      </c>
      <c r="AI45" s="73">
        <f t="shared" ca="1" si="69"/>
        <v>-1</v>
      </c>
      <c r="AJ45" s="73">
        <f t="shared" ca="1" si="69"/>
        <v>-1</v>
      </c>
      <c r="AK45" s="73">
        <f t="shared" ca="1" si="69"/>
        <v>0</v>
      </c>
      <c r="AL45" s="73">
        <f t="shared" ca="1" si="69"/>
        <v>0</v>
      </c>
      <c r="AM45" s="73">
        <f t="shared" ca="1" si="69"/>
        <v>0</v>
      </c>
      <c r="AN45" s="139">
        <f t="shared" ca="1" si="69"/>
        <v>0</v>
      </c>
      <c r="AO45" s="72">
        <f>+INDEX('Load Combinations'!$D$4:$N$22,MATCH(Horizontal!$C45,'Load Combinations'!$B$4:$B$22,0),MATCH(Horizontal!AO$26,'Load Combinations'!$D$3:$N$3,0))</f>
        <v>1</v>
      </c>
      <c r="AP45" s="73">
        <f>+INDEX('Load Combinations'!$D$4:$N$22,MATCH(Horizontal!$C45,'Load Combinations'!$B$4:$B$22,0),MATCH(Horizontal!AP$26,'Load Combinations'!$D$3:$N$3,0))</f>
        <v>1</v>
      </c>
      <c r="AQ45" s="73">
        <f>+INDEX('Load Combinations'!$D$4:$N$22,MATCH(Horizontal!$C45,'Load Combinations'!$B$4:$B$22,0),MATCH(Horizontal!AQ$26,'Load Combinations'!$D$3:$N$3,0))</f>
        <v>0</v>
      </c>
      <c r="AR45" s="73">
        <f>+INDEX('Load Combinations'!$D$4:$N$22,MATCH(Horizontal!$C45,'Load Combinations'!$B$4:$B$22,0),MATCH(Horizontal!AR$26,'Load Combinations'!$D$3:$N$3,0))</f>
        <v>1</v>
      </c>
      <c r="AS45" s="73">
        <f>+INDEX('Load Combinations'!$D$4:$N$22,MATCH(Horizontal!$C45,'Load Combinations'!$B$4:$B$22,0),MATCH(Horizontal!AS$26,'Load Combinations'!$D$3:$N$3,0))</f>
        <v>0</v>
      </c>
      <c r="AT45" s="73">
        <f>+INDEX('Load Combinations'!$D$4:$N$22,MATCH(Horizontal!$C45,'Load Combinations'!$B$4:$B$22,0),MATCH(Horizontal!AT$26,'Load Combinations'!$D$3:$N$3,0))</f>
        <v>0</v>
      </c>
      <c r="AU45" s="73">
        <f>+INDEX('Load Combinations'!$D$4:$N$22,MATCH(Horizontal!$C45,'Load Combinations'!$B$4:$B$22,0),MATCH(Horizontal!AU$26,'Load Combinations'!$D$3:$N$3,0))</f>
        <v>0</v>
      </c>
      <c r="AV45" s="73">
        <f>+INDEX('Load Combinations'!$D$4:$N$22,MATCH(Horizontal!$C45,'Load Combinations'!$B$4:$B$22,0),MATCH(Horizontal!AV$26,'Load Combinations'!$D$3:$N$3,0))</f>
        <v>1</v>
      </c>
      <c r="AW45" s="73">
        <f>+INDEX('Load Combinations'!$D$4:$N$22,MATCH(Horizontal!$C45,'Load Combinations'!$B$4:$B$22,0),MATCH(Horizontal!AW$26,'Load Combinations'!$D$3:$N$3,0))</f>
        <v>0</v>
      </c>
      <c r="AX45" s="670">
        <f>+INDEX('Load Combinations'!$D$4:$N$22,MATCH(Horizontal!$C45,'Load Combinations'!$B$4:$B$22,0),MATCH(Horizontal!AX$26,'Load Combinations'!$D$3:$N$3,0))</f>
        <v>1</v>
      </c>
      <c r="AY45" s="556">
        <f>+INDEX('Load Combinations'!$D$4:$N$22,MATCH(Horizontal!$C45,'Load Combinations'!$B$4:$B$22,0),MATCH(Horizontal!AY$26,'Load Combinations'!$D$3:$N$3,0))</f>
        <v>0</v>
      </c>
      <c r="AZ45" s="202" cm="1">
        <f t="array" aca="1" ref="AZ45" ca="1">SUMPRODUCT(--($K45:$AB45&gt;0),INDEX($H$4:$H$22,MATCH($K$26:$AB$26,$C$4:$C$22,0)))</f>
        <v>2</v>
      </c>
      <c r="BA45" s="73" cm="1">
        <f t="array" aca="1" ref="BA45" ca="1">SUMPRODUCT(--($K45:$AB45&gt;0),INDEX($G$4:$G$22,MATCH($K$26:$AB$26,$C$4:$C$22,0)))</f>
        <v>-2</v>
      </c>
      <c r="BB45" s="73" cm="1">
        <f t="array" aca="1" ref="BB45" ca="1">-1*SUMPRODUCT(--($K45:$AB45&lt;0),INDEX($H$4:$H$22,MATCH($K$26:$AB$26,$C$4:$C$22,0)))</f>
        <v>0</v>
      </c>
      <c r="BC45" s="74" cm="1">
        <f t="array" aca="1" ref="BC45" ca="1">-1*SUMPRODUCT(--($K45:$AB45&lt;0),INDEX($G$4:$G$22,MATCH($K$26:$AB$26,$C$4:$C$22,0)))</f>
        <v>0</v>
      </c>
      <c r="BD45" s="66" cm="1">
        <f t="array" aca="1" ref="BD45" ca="1">IF(AC45&gt;0,AC45*SUMPRODUCT(_xlfn.XLOOKUP(AC$26,$C$4:$C$22,$T$4:$AD$22)*$AO45:$AY45),0)</f>
        <v>0</v>
      </c>
      <c r="BE45" s="67" cm="1">
        <f t="array" aca="1" ref="BE45" ca="1">IF(AD45&gt;0,AD45*SUMPRODUCT(_xlfn.XLOOKUP(AD$26,$C$4:$C$22,$T$4:$AD$22)*$AO45:$AY45),0)</f>
        <v>1.125</v>
      </c>
      <c r="BF45" s="67" cm="1">
        <f t="array" aca="1" ref="BF45" ca="1">IF(AE45&gt;0,AE45*SUMPRODUCT(_xlfn.XLOOKUP(AE$26,$C$4:$C$22,$T$4:$AD$22)*$AO45:$AY45),0)</f>
        <v>0</v>
      </c>
      <c r="BG45" s="67" cm="1">
        <f t="array" aca="1" ref="BG45" ca="1">IF(AF45&gt;0,AF45*SUMPRODUCT(_xlfn.XLOOKUP(AF$26,$C$4:$C$22,$T$4:$AD$22)*$AO45:$AY45),0)</f>
        <v>1.5</v>
      </c>
      <c r="BH45" s="67" cm="1">
        <f t="array" aca="1" ref="BH45" ca="1">IF(AG45&gt;0,AG45*SUMPRODUCT(_xlfn.XLOOKUP(AG$26,$C$4:$C$22,$T$4:$AD$22)*$AO45:$AY45),0)</f>
        <v>0</v>
      </c>
      <c r="BI45" s="67" cm="1">
        <f t="array" aca="1" ref="BI45" ca="1">IF(AH45&gt;0,AH45*SUMPRODUCT(_xlfn.XLOOKUP(AH$26,$C$4:$C$22,$T$4:$AD$22)*$AO45:$AY45),0)</f>
        <v>0</v>
      </c>
      <c r="BJ45" s="67" cm="1">
        <f t="array" aca="1" ref="BJ45" ca="1">IF(AI45&gt;0,AI45*SUMPRODUCT(_xlfn.XLOOKUP(AI$26,$C$4:$C$22,$T$4:$AD$22)*$AO45:$AY45),0)</f>
        <v>0</v>
      </c>
      <c r="BK45" s="67" cm="1">
        <f t="array" aca="1" ref="BK45" ca="1">IF(AJ45&gt;0,AJ45*SUMPRODUCT(_xlfn.XLOOKUP(AJ$26,$C$4:$C$22,$T$4:$AD$22)*$AO45:$AY45),0)</f>
        <v>0</v>
      </c>
      <c r="BL45" s="67" cm="1">
        <f t="array" aca="1" ref="BL45" ca="1">IF(AK45&gt;0,AK45*SUMPRODUCT(_xlfn.XLOOKUP(AK$26,$C$4:$C$22,$T$4:$AD$22)*$AO45:$AY45),0)</f>
        <v>0</v>
      </c>
      <c r="BM45" s="67" cm="1">
        <f t="array" aca="1" ref="BM45" ca="1">IF(AL45&gt;0,AL45*SUMPRODUCT(_xlfn.XLOOKUP(AL$26,$C$4:$C$22,$T$4:$AD$22)*$AO45:$AY45),0)</f>
        <v>0</v>
      </c>
      <c r="BN45" s="67" cm="1">
        <f t="array" aca="1" ref="BN45" ca="1">IF(AM45&gt;0,AM45*SUMPRODUCT(_xlfn.XLOOKUP(AM$26,$C$4:$C$22,$T$4:$AD$22)*$AO45:$AY45),0)</f>
        <v>0</v>
      </c>
      <c r="BO45" s="68" cm="1">
        <f t="array" aca="1" ref="BO45" ca="1">IF(AN45&gt;0,AN45*SUMPRODUCT(_xlfn.XLOOKUP(AN$26,$C$4:$C$22,$T$4:$AD$22)*$AO45:$AY45),0)</f>
        <v>0</v>
      </c>
      <c r="BP45" s="214">
        <f t="shared" ca="1" si="70"/>
        <v>2.625</v>
      </c>
      <c r="BQ45" s="66" cm="1">
        <f t="array" aca="1" ref="BQ45" ca="1">IF(AC45&gt;0,AC45*SUMPRODUCT(_xlfn.XLOOKUP(AC$26,$C$4:$C$22,$I$4:$S$22)*$AO45:$AY45),0)</f>
        <v>0</v>
      </c>
      <c r="BR45" s="67" cm="1">
        <f t="array" aca="1" ref="BR45" ca="1">IF(AD45&gt;0,AD45*SUMPRODUCT(_xlfn.XLOOKUP(AD$26,$C$4:$C$22,$I$4:$S$22)*$AO45:$AY45),0)</f>
        <v>-1.125</v>
      </c>
      <c r="BS45" s="67" cm="1">
        <f t="array" aca="1" ref="BS45" ca="1">IF(AE45&gt;0,AE45*SUMPRODUCT(_xlfn.XLOOKUP(AE$26,$C$4:$C$22,$I$4:$S$22)*$AO45:$AY45),0)</f>
        <v>0</v>
      </c>
      <c r="BT45" s="67" cm="1">
        <f t="array" aca="1" ref="BT45" ca="1">IF(AF45&gt;0,AF45*SUMPRODUCT(_xlfn.XLOOKUP(AF$26,$C$4:$C$22,$I$4:$S$22)*$AO45:$AY45),0)</f>
        <v>-1.5</v>
      </c>
      <c r="BU45" s="67" cm="1">
        <f t="array" aca="1" ref="BU45" ca="1">IF(AG45&gt;0,AG45*SUMPRODUCT(_xlfn.XLOOKUP(AG$26,$C$4:$C$22,$I$4:$S$22)*$AO45:$AY45),0)</f>
        <v>0</v>
      </c>
      <c r="BV45" s="67" cm="1">
        <f t="array" aca="1" ref="BV45" ca="1">IF(AH45&gt;0,AH45*SUMPRODUCT(_xlfn.XLOOKUP(AH$26,$C$4:$C$22,$I$4:$S$22)*$AO45:$AY45),0)</f>
        <v>0</v>
      </c>
      <c r="BW45" s="67" cm="1">
        <f t="array" aca="1" ref="BW45" ca="1">IF(AI45&gt;0,AI45*SUMPRODUCT(_xlfn.XLOOKUP(AI$26,$C$4:$C$22,$I$4:$S$22)*$AO45:$AY45),0)</f>
        <v>0</v>
      </c>
      <c r="BX45" s="67" cm="1">
        <f t="array" aca="1" ref="BX45" ca="1">IF(AJ45&gt;0,AJ45*SUMPRODUCT(_xlfn.XLOOKUP(AJ$26,$C$4:$C$22,$I$4:$S$22)*$AO45:$AY45),0)</f>
        <v>0</v>
      </c>
      <c r="BY45" s="67" cm="1">
        <f t="array" aca="1" ref="BY45" ca="1">IF(AK45&gt;0,AK45*SUMPRODUCT(_xlfn.XLOOKUP(AK$26,$C$4:$C$22,$I$4:$S$22)*$AO45:$AY45),0)</f>
        <v>0</v>
      </c>
      <c r="BZ45" s="67" cm="1">
        <f t="array" aca="1" ref="BZ45" ca="1">IF(AL45&gt;0,AL45*SUMPRODUCT(_xlfn.XLOOKUP(AL$26,$C$4:$C$22,$I$4:$S$22)*$AO45:$AY45),0)</f>
        <v>0</v>
      </c>
      <c r="CA45" s="67" cm="1">
        <f t="array" aca="1" ref="CA45" ca="1">IF(AM45&gt;0,AM45*SUMPRODUCT(_xlfn.XLOOKUP(AM$26,$C$4:$C$22,$I$4:$S$22)*$AO45:$AY45),0)</f>
        <v>0</v>
      </c>
      <c r="CB45" s="68" cm="1">
        <f t="array" aca="1" ref="CB45" ca="1">IF(AN45&gt;0,AN45*SUMPRODUCT(_xlfn.XLOOKUP(AN$26,$C$4:$C$22,$I$4:$S$22)*$AO45:$AY45),0)</f>
        <v>0</v>
      </c>
      <c r="CC45" s="214">
        <f t="shared" ca="1" si="71"/>
        <v>-2.625</v>
      </c>
      <c r="CD45" s="66" cm="1">
        <f t="array" aca="1" ref="CD45" ca="1">IF(AC45&lt;0,AC45*SUMPRODUCT(_xlfn.XLOOKUP(AC$26,$C$4:$C$22,$T$4:$AD$22)*$AO45:$AY45),0)</f>
        <v>0</v>
      </c>
      <c r="CE45" s="67" cm="1">
        <f t="array" aca="1" ref="CE45" ca="1">IF(AD45&lt;0,AD45*SUMPRODUCT(_xlfn.XLOOKUP(AD$26,$C$4:$C$22,$T$4:$AC$22)*$AO45:$AX45),0)</f>
        <v>0</v>
      </c>
      <c r="CF45" s="67" cm="1">
        <f t="array" aca="1" ref="CF45" ca="1">IF(AE45&lt;0,AE45*SUMPRODUCT(_xlfn.XLOOKUP(AE$26,$C$4:$C$22,$T$4:$AC$22)*$AO45:$AX45),0)</f>
        <v>0</v>
      </c>
      <c r="CG45" s="67" cm="1">
        <f t="array" aca="1" ref="CG45" ca="1">IF(AF45&lt;0,AF45*SUMPRODUCT(_xlfn.XLOOKUP(AF$26,$C$4:$C$22,$T$4:$AC$22)*$AO45:$AX45),0)</f>
        <v>0</v>
      </c>
      <c r="CH45" s="67" cm="1">
        <f t="array" aca="1" ref="CH45" ca="1">IF(AG45&lt;0,AG45*SUMPRODUCT(_xlfn.XLOOKUP(AG$26,$C$4:$C$22,$T$4:$AC$22)*$AO45:$AX45),0)</f>
        <v>0</v>
      </c>
      <c r="CI45" s="67" cm="1">
        <f t="array" aca="1" ref="CI45" ca="1">IF(AH45&lt;0,AH45*SUMPRODUCT(_xlfn.XLOOKUP(AH$26,$C$4:$C$22,$T$4:$AC$22)*$AO45:$AX45),0)</f>
        <v>0</v>
      </c>
      <c r="CJ45" s="67" cm="1">
        <f t="array" aca="1" ref="CJ45" ca="1">IF(AI45&lt;0,AI45*SUMPRODUCT(_xlfn.XLOOKUP(AI$26,$C$4:$C$22,$T$4:$AC$22)*$AO45:$AX45),0)</f>
        <v>-0.125</v>
      </c>
      <c r="CK45" s="67" cm="1">
        <f t="array" aca="1" ref="CK45" ca="1">IF(AJ45&lt;0,AJ45*SUMPRODUCT(_xlfn.XLOOKUP(AJ$26,$C$4:$C$22,$T$4:$AC$22)*$AO45:$AX45),0)</f>
        <v>-0.125</v>
      </c>
      <c r="CL45" s="67" cm="1">
        <f t="array" aca="1" ref="CL45" ca="1">IF(AK45&lt;0,AK45*SUMPRODUCT(_xlfn.XLOOKUP(AK$26,$C$4:$C$22,$T$4:$AC$22)*$AO45:$AX45),0)</f>
        <v>0</v>
      </c>
      <c r="CM45" s="67" cm="1">
        <f t="array" aca="1" ref="CM45" ca="1">IF(AL45&lt;0,AL45*SUMPRODUCT(_xlfn.XLOOKUP(AL$26,$C$4:$C$22,$T$4:$AC$22)*$AO45:$AX45),0)</f>
        <v>0</v>
      </c>
      <c r="CN45" s="67" cm="1">
        <f t="array" aca="1" ref="CN45" ca="1">IF(AM45&lt;0,AM45*SUMPRODUCT(_xlfn.XLOOKUP(AM$26,$C$4:$C$22,$T$4:$AC$22)*$AO45:$AX45),0)</f>
        <v>0</v>
      </c>
      <c r="CO45" s="68" cm="1">
        <f t="array" aca="1" ref="CO45" ca="1">IF(AN45&lt;0,AN45*SUMPRODUCT(_xlfn.XLOOKUP(AN$26,$C$4:$C$22,$T$4:$AC$22)*$AO45:$AX45),0)</f>
        <v>0</v>
      </c>
      <c r="CP45" s="214">
        <f t="shared" ca="1" si="72"/>
        <v>-0.25</v>
      </c>
      <c r="CQ45" s="66" cm="1">
        <f t="array" aca="1" ref="CQ45" ca="1">IF(AC45&lt;0,AC45*SUMPRODUCT(_xlfn.XLOOKUP(AC$26,$C$4:$C$22,$I$4:$S$22)*$AO45:$AY45),0)</f>
        <v>0</v>
      </c>
      <c r="CR45" s="67" cm="1">
        <f t="array" aca="1" ref="CR45" ca="1">IF(AD45&lt;0,AD45*SUMPRODUCT(_xlfn.XLOOKUP(AD$26,$C$4:$C$22,$I$4:$R$22)*$AO45:$AX45),0)</f>
        <v>0</v>
      </c>
      <c r="CS45" s="67" cm="1">
        <f t="array" aca="1" ref="CS45" ca="1">IF(AE45&lt;0,AE45*SUMPRODUCT(_xlfn.XLOOKUP(AE$26,$C$4:$C$22,$I$4:$R$22)*$AO45:$AX45),0)</f>
        <v>0</v>
      </c>
      <c r="CT45" s="67" cm="1">
        <f t="array" aca="1" ref="CT45" ca="1">IF(AF45&lt;0,AF45*SUMPRODUCT(_xlfn.XLOOKUP(AF$26,$C$4:$C$22,$I$4:$R$22)*$AO45:$AX45),0)</f>
        <v>0</v>
      </c>
      <c r="CU45" s="67" cm="1">
        <f t="array" aca="1" ref="CU45" ca="1">IF(AG45&lt;0,AG45*SUMPRODUCT(_xlfn.XLOOKUP(AG$26,$C$4:$C$22,$I$4:$R$22)*$AO45:$AX45),0)</f>
        <v>0</v>
      </c>
      <c r="CV45" s="67" cm="1">
        <f t="array" aca="1" ref="CV45" ca="1">IF(AH45&lt;0,AH45*SUMPRODUCT(_xlfn.XLOOKUP(AH$26,$C$4:$C$22,$I$4:$R$22)*$AO45:$AX45),0)</f>
        <v>0</v>
      </c>
      <c r="CW45" s="67" cm="1">
        <f t="array" aca="1" ref="CW45" ca="1">IF(AI45&lt;0,AI45*SUMPRODUCT(_xlfn.XLOOKUP(AI$26,$C$4:$C$22,$I$4:$R$22)*$AO45:$AX45),0)</f>
        <v>0.125</v>
      </c>
      <c r="CX45" s="67" cm="1">
        <f t="array" aca="1" ref="CX45" ca="1">IF(AJ45&lt;0,AJ45*SUMPRODUCT(_xlfn.XLOOKUP(AJ$26,$C$4:$C$22,$I$4:$R$22)*$AO45:$AX45),0)</f>
        <v>0.125</v>
      </c>
      <c r="CY45" s="67" cm="1">
        <f t="array" aca="1" ref="CY45" ca="1">IF(AK45&lt;0,AK45*SUMPRODUCT(_xlfn.XLOOKUP(AK$26,$C$4:$C$22,$I$4:$R$22)*$AO45:$AX45),0)</f>
        <v>0</v>
      </c>
      <c r="CZ45" s="67" cm="1">
        <f t="array" aca="1" ref="CZ45" ca="1">IF(AL45&lt;0,AL45*SUMPRODUCT(_xlfn.XLOOKUP(AL$26,$C$4:$C$22,$I$4:$R$22)*$AO45:$AX45),0)</f>
        <v>0</v>
      </c>
      <c r="DA45" s="67" cm="1">
        <f t="array" aca="1" ref="DA45" ca="1">IF(AM45&lt;0,AM45*SUMPRODUCT(_xlfn.XLOOKUP(AM$26,$C$4:$C$22,$I$4:$R$22)*$AO45:$AX45),0)</f>
        <v>0</v>
      </c>
      <c r="DB45" s="68" cm="1">
        <f t="array" aca="1" ref="DB45" ca="1">IF(AN45&lt;0,AN45*SUMPRODUCT(_xlfn.XLOOKUP(AN$26,$C$4:$C$22,$I$4:$R$22)*$AO45:$AX45),0)</f>
        <v>0</v>
      </c>
      <c r="DC45" s="239">
        <f t="shared" ca="1" si="73"/>
        <v>0.25</v>
      </c>
    </row>
    <row r="46" spans="1:107" x14ac:dyDescent="0.25">
      <c r="A46" s="389"/>
      <c r="B46" s="390"/>
      <c r="C46" s="736">
        <v>13</v>
      </c>
      <c r="D46" s="191" t="str">
        <f>_xlfn.XLOOKUP($C46,'Load Combinations'!$B$4:$B$22,'Load Combinations'!$C$4:$C$22)</f>
        <v>CV Helium Mode, Beam On, Seismic</v>
      </c>
      <c r="E46" s="120"/>
      <c r="F46" s="121"/>
      <c r="G46" s="8" t="s">
        <v>133</v>
      </c>
      <c r="H46" s="61"/>
      <c r="I46" s="61"/>
      <c r="J46" s="63"/>
      <c r="K46" s="75">
        <f t="shared" ca="1" si="74"/>
        <v>0</v>
      </c>
      <c r="L46" s="76">
        <f t="shared" ca="1" si="68"/>
        <v>0</v>
      </c>
      <c r="M46" s="76">
        <f t="shared" ca="1" si="68"/>
        <v>0</v>
      </c>
      <c r="N46" s="76">
        <f t="shared" ca="1" si="68"/>
        <v>0</v>
      </c>
      <c r="O46" s="76">
        <f t="shared" ca="1" si="68"/>
        <v>0</v>
      </c>
      <c r="P46" s="76">
        <f t="shared" ca="1" si="68"/>
        <v>0</v>
      </c>
      <c r="Q46" s="76">
        <f t="shared" ca="1" si="68"/>
        <v>0</v>
      </c>
      <c r="R46" s="76">
        <f t="shared" ca="1" si="68"/>
        <v>0</v>
      </c>
      <c r="S46" s="76">
        <f t="shared" ca="1" si="68"/>
        <v>0</v>
      </c>
      <c r="T46" s="76">
        <f t="shared" ca="1" si="68"/>
        <v>0</v>
      </c>
      <c r="U46" s="76">
        <f t="shared" ca="1" si="68"/>
        <v>0</v>
      </c>
      <c r="V46" s="76">
        <f t="shared" ca="1" si="68"/>
        <v>1</v>
      </c>
      <c r="W46" s="76">
        <f t="shared" ca="1" si="68"/>
        <v>0</v>
      </c>
      <c r="X46" s="76">
        <f t="shared" ca="1" si="68"/>
        <v>1</v>
      </c>
      <c r="Y46" s="76">
        <f t="shared" ca="1" si="68"/>
        <v>0</v>
      </c>
      <c r="Z46" s="76">
        <f t="shared" ca="1" si="68"/>
        <v>0</v>
      </c>
      <c r="AA46" s="76">
        <f t="shared" ca="1" si="68"/>
        <v>0</v>
      </c>
      <c r="AB46" s="140">
        <f t="shared" ca="1" si="68"/>
        <v>0</v>
      </c>
      <c r="AC46" s="75">
        <f t="shared" ca="1" si="75"/>
        <v>1</v>
      </c>
      <c r="AD46" s="76">
        <f t="shared" ca="1" si="69"/>
        <v>1</v>
      </c>
      <c r="AE46" s="76">
        <f t="shared" ca="1" si="69"/>
        <v>1</v>
      </c>
      <c r="AF46" s="76">
        <f t="shared" ca="1" si="69"/>
        <v>1</v>
      </c>
      <c r="AG46" s="76">
        <f t="shared" ca="1" si="69"/>
        <v>0</v>
      </c>
      <c r="AH46" s="76">
        <f t="shared" ca="1" si="69"/>
        <v>0</v>
      </c>
      <c r="AI46" s="76">
        <f t="shared" ca="1" si="69"/>
        <v>-1</v>
      </c>
      <c r="AJ46" s="76">
        <f t="shared" ca="1" si="69"/>
        <v>-1</v>
      </c>
      <c r="AK46" s="76">
        <f t="shared" ca="1" si="69"/>
        <v>0</v>
      </c>
      <c r="AL46" s="76">
        <f t="shared" ca="1" si="69"/>
        <v>0</v>
      </c>
      <c r="AM46" s="76">
        <f t="shared" ca="1" si="69"/>
        <v>0</v>
      </c>
      <c r="AN46" s="140">
        <f t="shared" ca="1" si="69"/>
        <v>0</v>
      </c>
      <c r="AO46" s="75">
        <f>+INDEX('Load Combinations'!$D$4:$N$22,MATCH(Horizontal!$C46,'Load Combinations'!$B$4:$B$22,0),MATCH(Horizontal!AO$26,'Load Combinations'!$D$3:$N$3,0))</f>
        <v>1</v>
      </c>
      <c r="AP46" s="76">
        <f>+INDEX('Load Combinations'!$D$4:$N$22,MATCH(Horizontal!$C46,'Load Combinations'!$B$4:$B$22,0),MATCH(Horizontal!AP$26,'Load Combinations'!$D$3:$N$3,0))</f>
        <v>1</v>
      </c>
      <c r="AQ46" s="76">
        <f>+INDEX('Load Combinations'!$D$4:$N$22,MATCH(Horizontal!$C46,'Load Combinations'!$B$4:$B$22,0),MATCH(Horizontal!AQ$26,'Load Combinations'!$D$3:$N$3,0))</f>
        <v>0</v>
      </c>
      <c r="AR46" s="76">
        <f>+INDEX('Load Combinations'!$D$4:$N$22,MATCH(Horizontal!$C46,'Load Combinations'!$B$4:$B$22,0),MATCH(Horizontal!AR$26,'Load Combinations'!$D$3:$N$3,0))</f>
        <v>1</v>
      </c>
      <c r="AS46" s="76">
        <f>+INDEX('Load Combinations'!$D$4:$N$22,MATCH(Horizontal!$C46,'Load Combinations'!$B$4:$B$22,0),MATCH(Horizontal!AS$26,'Load Combinations'!$D$3:$N$3,0))</f>
        <v>0</v>
      </c>
      <c r="AT46" s="76">
        <f>+INDEX('Load Combinations'!$D$4:$N$22,MATCH(Horizontal!$C46,'Load Combinations'!$B$4:$B$22,0),MATCH(Horizontal!AT$26,'Load Combinations'!$D$3:$N$3,0))</f>
        <v>1</v>
      </c>
      <c r="AU46" s="76">
        <f>+INDEX('Load Combinations'!$D$4:$N$22,MATCH(Horizontal!$C46,'Load Combinations'!$B$4:$B$22,0),MATCH(Horizontal!AU$26,'Load Combinations'!$D$3:$N$3,0))</f>
        <v>0</v>
      </c>
      <c r="AV46" s="76">
        <f>+INDEX('Load Combinations'!$D$4:$N$22,MATCH(Horizontal!$C46,'Load Combinations'!$B$4:$B$22,0),MATCH(Horizontal!AV$26,'Load Combinations'!$D$3:$N$3,0))</f>
        <v>1</v>
      </c>
      <c r="AW46" s="76">
        <f>+INDEX('Load Combinations'!$D$4:$N$22,MATCH(Horizontal!$C46,'Load Combinations'!$B$4:$B$22,0),MATCH(Horizontal!AW$26,'Load Combinations'!$D$3:$N$3,0))</f>
        <v>0</v>
      </c>
      <c r="AX46" s="671">
        <f>+INDEX('Load Combinations'!$D$4:$N$22,MATCH(Horizontal!$C46,'Load Combinations'!$B$4:$B$22,0),MATCH(Horizontal!AX$26,'Load Combinations'!$D$3:$N$3,0))</f>
        <v>1</v>
      </c>
      <c r="AY46" s="557">
        <f>+INDEX('Load Combinations'!$D$4:$N$22,MATCH(Horizontal!$C46,'Load Combinations'!$B$4:$B$22,0),MATCH(Horizontal!AY$26,'Load Combinations'!$D$3:$N$3,0))</f>
        <v>0</v>
      </c>
      <c r="AZ46" s="203" cm="1">
        <f t="array" aca="1" ref="AZ46" ca="1">SUMPRODUCT(--($K46:$AB46&gt;0),INDEX($H$4:$H$22,MATCH($K$26:$AB$26,$C$4:$C$22,0)))</f>
        <v>2</v>
      </c>
      <c r="BA46" s="76" cm="1">
        <f t="array" aca="1" ref="BA46" ca="1">SUMPRODUCT(--($K46:$AB46&gt;0),INDEX($G$4:$G$22,MATCH($K$26:$AB$26,$C$4:$C$22,0)))</f>
        <v>-2</v>
      </c>
      <c r="BB46" s="76" cm="1">
        <f t="array" aca="1" ref="BB46" ca="1">-1*SUMPRODUCT(--($K46:$AB46&lt;0),INDEX($H$4:$H$22,MATCH($K$26:$AB$26,$C$4:$C$22,0)))</f>
        <v>0</v>
      </c>
      <c r="BC46" s="77" cm="1">
        <f t="array" aca="1" ref="BC46" ca="1">-1*SUMPRODUCT(--($K46:$AB46&lt;0),INDEX($G$4:$G$22,MATCH($K$26:$AB$26,$C$4:$C$22,0)))</f>
        <v>0</v>
      </c>
      <c r="BD46" s="8" cm="1">
        <f t="array" aca="1" ref="BD46" ca="1">IF(AC46&gt;0,AC46*SUMPRODUCT(_xlfn.XLOOKUP(AC$26,$C$4:$C$22,$T$4:$AD$22)*$AO46:$AY46),0)</f>
        <v>0</v>
      </c>
      <c r="BE46" s="17" cm="1">
        <f t="array" aca="1" ref="BE46" ca="1">IF(AD46&gt;0,AD46*SUMPRODUCT(_xlfn.XLOOKUP(AD$26,$C$4:$C$22,$T$4:$AD$22)*$AO46:$AY46),0)</f>
        <v>1.125</v>
      </c>
      <c r="BF46" s="17" cm="1">
        <f t="array" aca="1" ref="BF46" ca="1">IF(AE46&gt;0,AE46*SUMPRODUCT(_xlfn.XLOOKUP(AE$26,$C$4:$C$22,$T$4:$AD$22)*$AO46:$AY46),0)</f>
        <v>0</v>
      </c>
      <c r="BG46" s="71" cm="1">
        <f t="array" aca="1" ref="BG46" ca="1">IF(AF46&gt;0,AF46*SUMPRODUCT(_xlfn.XLOOKUP(AF$26,$C$4:$C$22,$T$4:$AD$22)*$AO46:$AY46),0)</f>
        <v>1.5</v>
      </c>
      <c r="BH46" s="17" cm="1">
        <f t="array" aca="1" ref="BH46" ca="1">IF(AG46&gt;0,AG46*SUMPRODUCT(_xlfn.XLOOKUP(AG$26,$C$4:$C$22,$T$4:$AD$22)*$AO46:$AY46),0)</f>
        <v>0</v>
      </c>
      <c r="BI46" s="17" cm="1">
        <f t="array" aca="1" ref="BI46" ca="1">IF(AH46&gt;0,AH46*SUMPRODUCT(_xlfn.XLOOKUP(AH$26,$C$4:$C$22,$T$4:$AD$22)*$AO46:$AY46),0)</f>
        <v>0</v>
      </c>
      <c r="BJ46" s="17" cm="1">
        <f t="array" aca="1" ref="BJ46" ca="1">IF(AI46&gt;0,AI46*SUMPRODUCT(_xlfn.XLOOKUP(AI$26,$C$4:$C$22,$T$4:$AD$22)*$AO46:$AY46),0)</f>
        <v>0</v>
      </c>
      <c r="BK46" s="17" cm="1">
        <f t="array" aca="1" ref="BK46" ca="1">IF(AJ46&gt;0,AJ46*SUMPRODUCT(_xlfn.XLOOKUP(AJ$26,$C$4:$C$22,$T$4:$AD$22)*$AO46:$AY46),0)</f>
        <v>0</v>
      </c>
      <c r="BL46" s="17" cm="1">
        <f t="array" aca="1" ref="BL46" ca="1">IF(AK46&gt;0,AK46*SUMPRODUCT(_xlfn.XLOOKUP(AK$26,$C$4:$C$22,$T$4:$AD$22)*$AO46:$AY46),0)</f>
        <v>0</v>
      </c>
      <c r="BM46" s="17" cm="1">
        <f t="array" aca="1" ref="BM46" ca="1">IF(AL46&gt;0,AL46*SUMPRODUCT(_xlfn.XLOOKUP(AL$26,$C$4:$C$22,$T$4:$AD$22)*$AO46:$AY46),0)</f>
        <v>0</v>
      </c>
      <c r="BN46" s="17" cm="1">
        <f t="array" aca="1" ref="BN46" ca="1">IF(AM46&gt;0,AM46*SUMPRODUCT(_xlfn.XLOOKUP(AM$26,$C$4:$C$22,$T$4:$AD$22)*$AO46:$AY46),0)</f>
        <v>0</v>
      </c>
      <c r="BO46" s="9" cm="1">
        <f t="array" aca="1" ref="BO46" ca="1">IF(AN46&gt;0,AN46*SUMPRODUCT(_xlfn.XLOOKUP(AN$26,$C$4:$C$22,$T$4:$AD$22)*$AO46:$AY46),0)</f>
        <v>0</v>
      </c>
      <c r="BP46" s="215">
        <f t="shared" ca="1" si="70"/>
        <v>2.625</v>
      </c>
      <c r="BQ46" s="8" cm="1">
        <f t="array" aca="1" ref="BQ46" ca="1">IF(AC46&gt;0,AC46*SUMPRODUCT(_xlfn.XLOOKUP(AC$26,$C$4:$C$22,$I$4:$S$22)*$AO46:$AY46),0)</f>
        <v>0</v>
      </c>
      <c r="BR46" s="17" cm="1">
        <f t="array" aca="1" ref="BR46" ca="1">IF(AD46&gt;0,AD46*SUMPRODUCT(_xlfn.XLOOKUP(AD$26,$C$4:$C$22,$I$4:$S$22)*$AO46:$AY46),0)</f>
        <v>-1.125</v>
      </c>
      <c r="BS46" s="17" cm="1">
        <f t="array" aca="1" ref="BS46" ca="1">IF(AE46&gt;0,AE46*SUMPRODUCT(_xlfn.XLOOKUP(AE$26,$C$4:$C$22,$I$4:$S$22)*$AO46:$AY46),0)</f>
        <v>0</v>
      </c>
      <c r="BT46" s="71" cm="1">
        <f t="array" aca="1" ref="BT46" ca="1">IF(AF46&gt;0,AF46*SUMPRODUCT(_xlfn.XLOOKUP(AF$26,$C$4:$C$22,$I$4:$S$22)*$AO46:$AY46),0)</f>
        <v>-1.5</v>
      </c>
      <c r="BU46" s="17" cm="1">
        <f t="array" aca="1" ref="BU46" ca="1">IF(AG46&gt;0,AG46*SUMPRODUCT(_xlfn.XLOOKUP(AG$26,$C$4:$C$22,$I$4:$S$22)*$AO46:$AY46),0)</f>
        <v>0</v>
      </c>
      <c r="BV46" s="17" cm="1">
        <f t="array" aca="1" ref="BV46" ca="1">IF(AH46&gt;0,AH46*SUMPRODUCT(_xlfn.XLOOKUP(AH$26,$C$4:$C$22,$I$4:$S$22)*$AO46:$AY46),0)</f>
        <v>0</v>
      </c>
      <c r="BW46" s="17" cm="1">
        <f t="array" aca="1" ref="BW46" ca="1">IF(AI46&gt;0,AI46*SUMPRODUCT(_xlfn.XLOOKUP(AI$26,$C$4:$C$22,$I$4:$S$22)*$AO46:$AY46),0)</f>
        <v>0</v>
      </c>
      <c r="BX46" s="17" cm="1">
        <f t="array" aca="1" ref="BX46" ca="1">IF(AJ46&gt;0,AJ46*SUMPRODUCT(_xlfn.XLOOKUP(AJ$26,$C$4:$C$22,$I$4:$S$22)*$AO46:$AY46),0)</f>
        <v>0</v>
      </c>
      <c r="BY46" s="17" cm="1">
        <f t="array" aca="1" ref="BY46" ca="1">IF(AK46&gt;0,AK46*SUMPRODUCT(_xlfn.XLOOKUP(AK$26,$C$4:$C$22,$I$4:$S$22)*$AO46:$AY46),0)</f>
        <v>0</v>
      </c>
      <c r="BZ46" s="17" cm="1">
        <f t="array" aca="1" ref="BZ46" ca="1">IF(AL46&gt;0,AL46*SUMPRODUCT(_xlfn.XLOOKUP(AL$26,$C$4:$C$22,$I$4:$S$22)*$AO46:$AY46),0)</f>
        <v>0</v>
      </c>
      <c r="CA46" s="17" cm="1">
        <f t="array" aca="1" ref="CA46" ca="1">IF(AM46&gt;0,AM46*SUMPRODUCT(_xlfn.XLOOKUP(AM$26,$C$4:$C$22,$I$4:$S$22)*$AO46:$AY46),0)</f>
        <v>0</v>
      </c>
      <c r="CB46" s="9" cm="1">
        <f t="array" aca="1" ref="CB46" ca="1">IF(AN46&gt;0,AN46*SUMPRODUCT(_xlfn.XLOOKUP(AN$26,$C$4:$C$22,$I$4:$S$22)*$AO46:$AY46),0)</f>
        <v>0</v>
      </c>
      <c r="CC46" s="215">
        <f t="shared" ca="1" si="71"/>
        <v>-2.625</v>
      </c>
      <c r="CD46" s="8" cm="1">
        <f t="array" aca="1" ref="CD46" ca="1">IF(AC46&lt;0,AC46*SUMPRODUCT(_xlfn.XLOOKUP(AC$26,$C$4:$C$22,$T$4:$AD$22)*$AO46:$AY46),0)</f>
        <v>0</v>
      </c>
      <c r="CE46" s="17" cm="1">
        <f t="array" aca="1" ref="CE46" ca="1">IF(AD46&lt;0,AD46*SUMPRODUCT(_xlfn.XLOOKUP(AD$26,$C$4:$C$22,$T$4:$AC$22)*$AO46:$AX46),0)</f>
        <v>0</v>
      </c>
      <c r="CF46" s="17" cm="1">
        <f t="array" aca="1" ref="CF46" ca="1">IF(AE46&lt;0,AE46*SUMPRODUCT(_xlfn.XLOOKUP(AE$26,$C$4:$C$22,$T$4:$AC$22)*$AO46:$AX46),0)</f>
        <v>0</v>
      </c>
      <c r="CG46" s="71" cm="1">
        <f t="array" aca="1" ref="CG46" ca="1">IF(AF46&lt;0,AF46*SUMPRODUCT(_xlfn.XLOOKUP(AF$26,$C$4:$C$22,$T$4:$AC$22)*$AO46:$AX46),0)</f>
        <v>0</v>
      </c>
      <c r="CH46" s="17" cm="1">
        <f t="array" aca="1" ref="CH46" ca="1">IF(AG46&lt;0,AG46*SUMPRODUCT(_xlfn.XLOOKUP(AG$26,$C$4:$C$22,$T$4:$AC$22)*$AO46:$AX46),0)</f>
        <v>0</v>
      </c>
      <c r="CI46" s="17" cm="1">
        <f t="array" aca="1" ref="CI46" ca="1">IF(AH46&lt;0,AH46*SUMPRODUCT(_xlfn.XLOOKUP(AH$26,$C$4:$C$22,$T$4:$AC$22)*$AO46:$AX46),0)</f>
        <v>0</v>
      </c>
      <c r="CJ46" s="17" cm="1">
        <f t="array" aca="1" ref="CJ46" ca="1">IF(AI46&lt;0,AI46*SUMPRODUCT(_xlfn.XLOOKUP(AI$26,$C$4:$C$22,$T$4:$AC$22)*$AO46:$AX46),0)</f>
        <v>-0.625</v>
      </c>
      <c r="CK46" s="17" cm="1">
        <f t="array" aca="1" ref="CK46" ca="1">IF(AJ46&lt;0,AJ46*SUMPRODUCT(_xlfn.XLOOKUP(AJ$26,$C$4:$C$22,$T$4:$AC$22)*$AO46:$AX46),0)</f>
        <v>-0.625</v>
      </c>
      <c r="CL46" s="17" cm="1">
        <f t="array" aca="1" ref="CL46" ca="1">IF(AK46&lt;0,AK46*SUMPRODUCT(_xlfn.XLOOKUP(AK$26,$C$4:$C$22,$T$4:$AC$22)*$AO46:$AX46),0)</f>
        <v>0</v>
      </c>
      <c r="CM46" s="17" cm="1">
        <f t="array" aca="1" ref="CM46" ca="1">IF(AL46&lt;0,AL46*SUMPRODUCT(_xlfn.XLOOKUP(AL$26,$C$4:$C$22,$T$4:$AC$22)*$AO46:$AX46),0)</f>
        <v>0</v>
      </c>
      <c r="CN46" s="17" cm="1">
        <f t="array" aca="1" ref="CN46" ca="1">IF(AM46&lt;0,AM46*SUMPRODUCT(_xlfn.XLOOKUP(AM$26,$C$4:$C$22,$T$4:$AC$22)*$AO46:$AX46),0)</f>
        <v>0</v>
      </c>
      <c r="CO46" s="9" cm="1">
        <f t="array" aca="1" ref="CO46" ca="1">IF(AN46&lt;0,AN46*SUMPRODUCT(_xlfn.XLOOKUP(AN$26,$C$4:$C$22,$T$4:$AC$22)*$AO46:$AX46),0)</f>
        <v>0</v>
      </c>
      <c r="CP46" s="215">
        <f t="shared" ca="1" si="72"/>
        <v>-1.25</v>
      </c>
      <c r="CQ46" s="8" cm="1">
        <f t="array" aca="1" ref="CQ46" ca="1">IF(AC46&lt;0,AC46*SUMPRODUCT(_xlfn.XLOOKUP(AC$26,$C$4:$C$22,$I$4:$S$22)*$AO46:$AY46),0)</f>
        <v>0</v>
      </c>
      <c r="CR46" s="17" cm="1">
        <f t="array" aca="1" ref="CR46" ca="1">IF(AD46&lt;0,AD46*SUMPRODUCT(_xlfn.XLOOKUP(AD$26,$C$4:$C$22,$I$4:$R$22)*$AO46:$AX46),0)</f>
        <v>0</v>
      </c>
      <c r="CS46" s="17" cm="1">
        <f t="array" aca="1" ref="CS46" ca="1">IF(AE46&lt;0,AE46*SUMPRODUCT(_xlfn.XLOOKUP(AE$26,$C$4:$C$22,$I$4:$R$22)*$AO46:$AX46),0)</f>
        <v>0</v>
      </c>
      <c r="CT46" s="71" cm="1">
        <f t="array" aca="1" ref="CT46" ca="1">IF(AF46&lt;0,AF46*SUMPRODUCT(_xlfn.XLOOKUP(AF$26,$C$4:$C$22,$I$4:$R$22)*$AO46:$AX46),0)</f>
        <v>0</v>
      </c>
      <c r="CU46" s="17" cm="1">
        <f t="array" aca="1" ref="CU46" ca="1">IF(AG46&lt;0,AG46*SUMPRODUCT(_xlfn.XLOOKUP(AG$26,$C$4:$C$22,$I$4:$R$22)*$AO46:$AX46),0)</f>
        <v>0</v>
      </c>
      <c r="CV46" s="17" cm="1">
        <f t="array" aca="1" ref="CV46" ca="1">IF(AH46&lt;0,AH46*SUMPRODUCT(_xlfn.XLOOKUP(AH$26,$C$4:$C$22,$I$4:$R$22)*$AO46:$AX46),0)</f>
        <v>0</v>
      </c>
      <c r="CW46" s="17" cm="1">
        <f t="array" aca="1" ref="CW46" ca="1">IF(AI46&lt;0,AI46*SUMPRODUCT(_xlfn.XLOOKUP(AI$26,$C$4:$C$22,$I$4:$R$22)*$AO46:$AX46),0)</f>
        <v>0.625</v>
      </c>
      <c r="CX46" s="17" cm="1">
        <f t="array" aca="1" ref="CX46" ca="1">IF(AJ46&lt;0,AJ46*SUMPRODUCT(_xlfn.XLOOKUP(AJ$26,$C$4:$C$22,$I$4:$R$22)*$AO46:$AX46),0)</f>
        <v>0.625</v>
      </c>
      <c r="CY46" s="17" cm="1">
        <f t="array" aca="1" ref="CY46" ca="1">IF(AK46&lt;0,AK46*SUMPRODUCT(_xlfn.XLOOKUP(AK$26,$C$4:$C$22,$I$4:$R$22)*$AO46:$AX46),0)</f>
        <v>0</v>
      </c>
      <c r="CZ46" s="17" cm="1">
        <f t="array" aca="1" ref="CZ46" ca="1">IF(AL46&lt;0,AL46*SUMPRODUCT(_xlfn.XLOOKUP(AL$26,$C$4:$C$22,$I$4:$R$22)*$AO46:$AX46),0)</f>
        <v>0</v>
      </c>
      <c r="DA46" s="17" cm="1">
        <f t="array" aca="1" ref="DA46" ca="1">IF(AM46&lt;0,AM46*SUMPRODUCT(_xlfn.XLOOKUP(AM$26,$C$4:$C$22,$I$4:$R$22)*$AO46:$AX46),0)</f>
        <v>0</v>
      </c>
      <c r="DB46" s="9" cm="1">
        <f t="array" aca="1" ref="DB46" ca="1">IF(AN46&lt;0,AN46*SUMPRODUCT(_xlfn.XLOOKUP(AN$26,$C$4:$C$22,$I$4:$R$22)*$AO46:$AX46),0)</f>
        <v>0</v>
      </c>
      <c r="DC46" s="240">
        <f t="shared" ca="1" si="73"/>
        <v>1.25</v>
      </c>
    </row>
    <row r="47" spans="1:107" x14ac:dyDescent="0.25">
      <c r="A47" s="389"/>
      <c r="B47" s="390"/>
      <c r="C47" s="735">
        <v>14</v>
      </c>
      <c r="D47" s="550" t="str">
        <f>_xlfn.XLOOKUP($C47,'Load Combinations'!$B$4:$B$22,'Load Combinations'!$C$4:$C$22)</f>
        <v>CV He, No Beam,Component MAWP</v>
      </c>
      <c r="E47" s="118"/>
      <c r="F47" s="119"/>
      <c r="G47" s="7">
        <f t="shared" si="65"/>
        <v>6</v>
      </c>
      <c r="H47" s="130">
        <f t="shared" ref="H47:H48" ca="1" si="76">G47+AZ47+BC47+BP47+DC47</f>
        <v>8.625</v>
      </c>
      <c r="I47" s="130">
        <f t="shared" ref="I47:I48" ca="1" si="77">G47+BA47+BB47+CC47+CP47</f>
        <v>3.375</v>
      </c>
      <c r="J47" s="62"/>
      <c r="K47" s="72">
        <f t="shared" ca="1" si="74"/>
        <v>0</v>
      </c>
      <c r="L47" s="73">
        <f t="shared" ca="1" si="68"/>
        <v>0</v>
      </c>
      <c r="M47" s="73">
        <f t="shared" ca="1" si="68"/>
        <v>0</v>
      </c>
      <c r="N47" s="73">
        <f t="shared" ca="1" si="68"/>
        <v>0</v>
      </c>
      <c r="O47" s="73">
        <f t="shared" ca="1" si="68"/>
        <v>0</v>
      </c>
      <c r="P47" s="73">
        <f t="shared" ca="1" si="68"/>
        <v>0</v>
      </c>
      <c r="Q47" s="73">
        <f t="shared" ca="1" si="68"/>
        <v>0</v>
      </c>
      <c r="R47" s="73">
        <f t="shared" ca="1" si="68"/>
        <v>0</v>
      </c>
      <c r="S47" s="73">
        <f t="shared" ca="1" si="68"/>
        <v>0</v>
      </c>
      <c r="T47" s="73">
        <f t="shared" ca="1" si="68"/>
        <v>0</v>
      </c>
      <c r="U47" s="73">
        <f t="shared" ca="1" si="68"/>
        <v>0</v>
      </c>
      <c r="V47" s="73">
        <f t="shared" ca="1" si="68"/>
        <v>1</v>
      </c>
      <c r="W47" s="73">
        <f t="shared" ca="1" si="68"/>
        <v>0</v>
      </c>
      <c r="X47" s="73">
        <f t="shared" ca="1" si="68"/>
        <v>1</v>
      </c>
      <c r="Y47" s="73">
        <f t="shared" ca="1" si="68"/>
        <v>0</v>
      </c>
      <c r="Z47" s="73">
        <f t="shared" ca="1" si="68"/>
        <v>0</v>
      </c>
      <c r="AA47" s="73">
        <f t="shared" ca="1" si="68"/>
        <v>0</v>
      </c>
      <c r="AB47" s="139">
        <f t="shared" ca="1" si="68"/>
        <v>0</v>
      </c>
      <c r="AC47" s="72">
        <f t="shared" ca="1" si="75"/>
        <v>1</v>
      </c>
      <c r="AD47" s="73">
        <f t="shared" ca="1" si="69"/>
        <v>1</v>
      </c>
      <c r="AE47" s="73">
        <f t="shared" ca="1" si="69"/>
        <v>1</v>
      </c>
      <c r="AF47" s="73">
        <f t="shared" ca="1" si="69"/>
        <v>1</v>
      </c>
      <c r="AG47" s="73">
        <f t="shared" ca="1" si="69"/>
        <v>0</v>
      </c>
      <c r="AH47" s="73">
        <f t="shared" ca="1" si="69"/>
        <v>0</v>
      </c>
      <c r="AI47" s="73">
        <f t="shared" ca="1" si="69"/>
        <v>-1</v>
      </c>
      <c r="AJ47" s="73">
        <f t="shared" ca="1" si="69"/>
        <v>-1</v>
      </c>
      <c r="AK47" s="73">
        <f t="shared" ca="1" si="69"/>
        <v>0</v>
      </c>
      <c r="AL47" s="73">
        <f t="shared" ca="1" si="69"/>
        <v>0</v>
      </c>
      <c r="AM47" s="73">
        <f t="shared" ca="1" si="69"/>
        <v>0</v>
      </c>
      <c r="AN47" s="139">
        <f t="shared" ca="1" si="69"/>
        <v>0</v>
      </c>
      <c r="AO47" s="72">
        <f>+INDEX('Load Combinations'!$D$4:$N$22,MATCH(Horizontal!$C47,'Load Combinations'!$B$4:$B$22,0),MATCH(Horizontal!AO$26,'Load Combinations'!$D$3:$N$3,0))</f>
        <v>1</v>
      </c>
      <c r="AP47" s="73">
        <f>+INDEX('Load Combinations'!$D$4:$N$22,MATCH(Horizontal!$C47,'Load Combinations'!$B$4:$B$22,0),MATCH(Horizontal!AP$26,'Load Combinations'!$D$3:$N$3,0))</f>
        <v>1</v>
      </c>
      <c r="AQ47" s="73">
        <f>+INDEX('Load Combinations'!$D$4:$N$22,MATCH(Horizontal!$C47,'Load Combinations'!$B$4:$B$22,0),MATCH(Horizontal!AQ$26,'Load Combinations'!$D$3:$N$3,0))</f>
        <v>0</v>
      </c>
      <c r="AR47" s="73">
        <f>+INDEX('Load Combinations'!$D$4:$N$22,MATCH(Horizontal!$C47,'Load Combinations'!$B$4:$B$22,0),MATCH(Horizontal!AR$26,'Load Combinations'!$D$3:$N$3,0))</f>
        <v>0</v>
      </c>
      <c r="AS47" s="73">
        <f>+INDEX('Load Combinations'!$D$4:$N$22,MATCH(Horizontal!$C47,'Load Combinations'!$B$4:$B$22,0),MATCH(Horizontal!AS$26,'Load Combinations'!$D$3:$N$3,0))</f>
        <v>1</v>
      </c>
      <c r="AT47" s="73">
        <f>+INDEX('Load Combinations'!$D$4:$N$22,MATCH(Horizontal!$C47,'Load Combinations'!$B$4:$B$22,0),MATCH(Horizontal!AT$26,'Load Combinations'!$D$3:$N$3,0))</f>
        <v>0</v>
      </c>
      <c r="AU47" s="73">
        <f>+INDEX('Load Combinations'!$D$4:$N$22,MATCH(Horizontal!$C47,'Load Combinations'!$B$4:$B$22,0),MATCH(Horizontal!AU$26,'Load Combinations'!$D$3:$N$3,0))</f>
        <v>0</v>
      </c>
      <c r="AV47" s="73">
        <f>+INDEX('Load Combinations'!$D$4:$N$22,MATCH(Horizontal!$C47,'Load Combinations'!$B$4:$B$22,0),MATCH(Horizontal!AV$26,'Load Combinations'!$D$3:$N$3,0))</f>
        <v>1</v>
      </c>
      <c r="AW47" s="73">
        <f>+INDEX('Load Combinations'!$D$4:$N$22,MATCH(Horizontal!$C47,'Load Combinations'!$B$4:$B$22,0),MATCH(Horizontal!AW$26,'Load Combinations'!$D$3:$N$3,0))</f>
        <v>0</v>
      </c>
      <c r="AX47" s="670">
        <f>+INDEX('Load Combinations'!$D$4:$N$22,MATCH(Horizontal!$C47,'Load Combinations'!$B$4:$B$22,0),MATCH(Horizontal!AX$26,'Load Combinations'!$D$3:$N$3,0))</f>
        <v>0</v>
      </c>
      <c r="AY47" s="556">
        <f>+INDEX('Load Combinations'!$D$4:$N$22,MATCH(Horizontal!$C47,'Load Combinations'!$B$4:$B$22,0),MATCH(Horizontal!AY$26,'Load Combinations'!$D$3:$N$3,0))</f>
        <v>0</v>
      </c>
      <c r="AZ47" s="202" cm="1">
        <f t="array" aca="1" ref="AZ47" ca="1">SUMPRODUCT(--($K47:$AB47&gt;0),INDEX($H$4:$H$22,MATCH($K$26:$AB$26,$C$4:$C$22,0)))</f>
        <v>2</v>
      </c>
      <c r="BA47" s="73" cm="1">
        <f t="array" aca="1" ref="BA47" ca="1">SUMPRODUCT(--($K47:$AB47&gt;0),INDEX($G$4:$G$22,MATCH($K$26:$AB$26,$C$4:$C$22,0)))</f>
        <v>-2</v>
      </c>
      <c r="BB47" s="73" cm="1">
        <f t="array" aca="1" ref="BB47" ca="1">-1*SUMPRODUCT(--($K47:$AB47&lt;0),INDEX($H$4:$H$22,MATCH($K$26:$AB$26,$C$4:$C$22,0)))</f>
        <v>0</v>
      </c>
      <c r="BC47" s="74" cm="1">
        <f t="array" aca="1" ref="BC47" ca="1">-1*SUMPRODUCT(--($K47:$AB47&lt;0),INDEX($G$4:$G$22,MATCH($K$26:$AB$26,$C$4:$C$22,0)))</f>
        <v>0</v>
      </c>
      <c r="BD47" s="66" cm="1">
        <f t="array" aca="1" ref="BD47" ca="1">IF(AC47&gt;0,AC47*SUMPRODUCT(_xlfn.XLOOKUP(AC$26,$C$4:$C$22,$T$4:$AD$22)*$AO47:$AY47),0)</f>
        <v>0</v>
      </c>
      <c r="BE47" s="67" cm="1">
        <f t="array" aca="1" ref="BE47" ca="1">IF(AD47&gt;0,AD47*SUMPRODUCT(_xlfn.XLOOKUP(AD$26,$C$4:$C$22,$T$4:$AD$22)*$AO47:$AY47),0)</f>
        <v>0.125</v>
      </c>
      <c r="BF47" s="67" cm="1">
        <f t="array" aca="1" ref="BF47" ca="1">IF(AE47&gt;0,AE47*SUMPRODUCT(_xlfn.XLOOKUP(AE$26,$C$4:$C$22,$T$4:$AD$22)*$AO47:$AY47),0)</f>
        <v>0</v>
      </c>
      <c r="BG47" s="67" cm="1">
        <f t="array" aca="1" ref="BG47" ca="1">IF(AF47&gt;0,AF47*SUMPRODUCT(_xlfn.XLOOKUP(AF$26,$C$4:$C$22,$T$4:$AD$22)*$AO47:$AY47),0)</f>
        <v>0.5</v>
      </c>
      <c r="BH47" s="67" cm="1">
        <f t="array" aca="1" ref="BH47" ca="1">IF(AG47&gt;0,AG47*SUMPRODUCT(_xlfn.XLOOKUP(AG$26,$C$4:$C$22,$T$4:$AD$22)*$AO47:$AY47),0)</f>
        <v>0</v>
      </c>
      <c r="BI47" s="67" cm="1">
        <f t="array" aca="1" ref="BI47" ca="1">IF(AH47&gt;0,AH47*SUMPRODUCT(_xlfn.XLOOKUP(AH$26,$C$4:$C$22,$T$4:$AD$22)*$AO47:$AY47),0)</f>
        <v>0</v>
      </c>
      <c r="BJ47" s="67" cm="1">
        <f t="array" aca="1" ref="BJ47" ca="1">IF(AI47&gt;0,AI47*SUMPRODUCT(_xlfn.XLOOKUP(AI$26,$C$4:$C$22,$T$4:$AD$22)*$AO47:$AY47),0)</f>
        <v>0</v>
      </c>
      <c r="BK47" s="67" cm="1">
        <f t="array" aca="1" ref="BK47" ca="1">IF(AJ47&gt;0,AJ47*SUMPRODUCT(_xlfn.XLOOKUP(AJ$26,$C$4:$C$22,$T$4:$AD$22)*$AO47:$AY47),0)</f>
        <v>0</v>
      </c>
      <c r="BL47" s="67" cm="1">
        <f t="array" aca="1" ref="BL47" ca="1">IF(AK47&gt;0,AK47*SUMPRODUCT(_xlfn.XLOOKUP(AK$26,$C$4:$C$22,$T$4:$AD$22)*$AO47:$AY47),0)</f>
        <v>0</v>
      </c>
      <c r="BM47" s="67" cm="1">
        <f t="array" aca="1" ref="BM47" ca="1">IF(AL47&gt;0,AL47*SUMPRODUCT(_xlfn.XLOOKUP(AL$26,$C$4:$C$22,$T$4:$AD$22)*$AO47:$AY47),0)</f>
        <v>0</v>
      </c>
      <c r="BN47" s="67" cm="1">
        <f t="array" aca="1" ref="BN47" ca="1">IF(AM47&gt;0,AM47*SUMPRODUCT(_xlfn.XLOOKUP(AM$26,$C$4:$C$22,$T$4:$AD$22)*$AO47:$AY47),0)</f>
        <v>0</v>
      </c>
      <c r="BO47" s="68" cm="1">
        <f t="array" aca="1" ref="BO47" ca="1">IF(AN47&gt;0,AN47*SUMPRODUCT(_xlfn.XLOOKUP(AN$26,$C$4:$C$22,$T$4:$AD$22)*$AO47:$AY47),0)</f>
        <v>0</v>
      </c>
      <c r="BP47" s="214">
        <f t="shared" ca="1" si="70"/>
        <v>0.625</v>
      </c>
      <c r="BQ47" s="66" cm="1">
        <f t="array" aca="1" ref="BQ47" ca="1">IF(AC47&gt;0,AC47*SUMPRODUCT(_xlfn.XLOOKUP(AC$26,$C$4:$C$22,$I$4:$S$22)*$AO47:$AY47),0)</f>
        <v>0</v>
      </c>
      <c r="BR47" s="67" cm="1">
        <f t="array" aca="1" ref="BR47" ca="1">IF(AD47&gt;0,AD47*SUMPRODUCT(_xlfn.XLOOKUP(AD$26,$C$4:$C$22,$I$4:$S$22)*$AO47:$AY47),0)</f>
        <v>-0.125</v>
      </c>
      <c r="BS47" s="67" cm="1">
        <f t="array" aca="1" ref="BS47" ca="1">IF(AE47&gt;0,AE47*SUMPRODUCT(_xlfn.XLOOKUP(AE$26,$C$4:$C$22,$I$4:$S$22)*$AO47:$AY47),0)</f>
        <v>0</v>
      </c>
      <c r="BT47" s="67" cm="1">
        <f t="array" aca="1" ref="BT47" ca="1">IF(AF47&gt;0,AF47*SUMPRODUCT(_xlfn.XLOOKUP(AF$26,$C$4:$C$22,$I$4:$S$22)*$AO47:$AY47),0)</f>
        <v>-0.5</v>
      </c>
      <c r="BU47" s="67" cm="1">
        <f t="array" aca="1" ref="BU47" ca="1">IF(AG47&gt;0,AG47*SUMPRODUCT(_xlfn.XLOOKUP(AG$26,$C$4:$C$22,$I$4:$S$22)*$AO47:$AY47),0)</f>
        <v>0</v>
      </c>
      <c r="BV47" s="67" cm="1">
        <f t="array" aca="1" ref="BV47" ca="1">IF(AH47&gt;0,AH47*SUMPRODUCT(_xlfn.XLOOKUP(AH$26,$C$4:$C$22,$I$4:$S$22)*$AO47:$AY47),0)</f>
        <v>0</v>
      </c>
      <c r="BW47" s="67" cm="1">
        <f t="array" aca="1" ref="BW47" ca="1">IF(AI47&gt;0,AI47*SUMPRODUCT(_xlfn.XLOOKUP(AI$26,$C$4:$C$22,$I$4:$S$22)*$AO47:$AY47),0)</f>
        <v>0</v>
      </c>
      <c r="BX47" s="67" cm="1">
        <f t="array" aca="1" ref="BX47" ca="1">IF(AJ47&gt;0,AJ47*SUMPRODUCT(_xlfn.XLOOKUP(AJ$26,$C$4:$C$22,$I$4:$S$22)*$AO47:$AY47),0)</f>
        <v>0</v>
      </c>
      <c r="BY47" s="67" cm="1">
        <f t="array" aca="1" ref="BY47" ca="1">IF(AK47&gt;0,AK47*SUMPRODUCT(_xlfn.XLOOKUP(AK$26,$C$4:$C$22,$I$4:$S$22)*$AO47:$AY47),0)</f>
        <v>0</v>
      </c>
      <c r="BZ47" s="67" cm="1">
        <f t="array" aca="1" ref="BZ47" ca="1">IF(AL47&gt;0,AL47*SUMPRODUCT(_xlfn.XLOOKUP(AL$26,$C$4:$C$22,$I$4:$S$22)*$AO47:$AY47),0)</f>
        <v>0</v>
      </c>
      <c r="CA47" s="67" cm="1">
        <f t="array" aca="1" ref="CA47" ca="1">IF(AM47&gt;0,AM47*SUMPRODUCT(_xlfn.XLOOKUP(AM$26,$C$4:$C$22,$I$4:$S$22)*$AO47:$AY47),0)</f>
        <v>0</v>
      </c>
      <c r="CB47" s="68" cm="1">
        <f t="array" aca="1" ref="CB47" ca="1">IF(AN47&gt;0,AN47*SUMPRODUCT(_xlfn.XLOOKUP(AN$26,$C$4:$C$22,$I$4:$S$22)*$AO47:$AY47),0)</f>
        <v>0</v>
      </c>
      <c r="CC47" s="214">
        <f t="shared" ca="1" si="71"/>
        <v>-0.625</v>
      </c>
      <c r="CD47" s="66" cm="1">
        <f t="array" aca="1" ref="CD47" ca="1">IF(AC47&lt;0,AC47*SUMPRODUCT(_xlfn.XLOOKUP(AC$26,$C$4:$C$22,$T$4:$AD$22)*$AO47:$AY47),0)</f>
        <v>0</v>
      </c>
      <c r="CE47" s="67" cm="1">
        <f t="array" aca="1" ref="CE47" ca="1">IF(AD47&lt;0,AD47*SUMPRODUCT(_xlfn.XLOOKUP(AD$26,$C$4:$C$22,$T$4:$AC$22)*$AO47:$AX47),0)</f>
        <v>0</v>
      </c>
      <c r="CF47" s="67" cm="1">
        <f t="array" aca="1" ref="CF47" ca="1">IF(AE47&lt;0,AE47*SUMPRODUCT(_xlfn.XLOOKUP(AE$26,$C$4:$C$22,$T$4:$AC$22)*$AO47:$AX47),0)</f>
        <v>0</v>
      </c>
      <c r="CG47" s="67" cm="1">
        <f t="array" aca="1" ref="CG47" ca="1">IF(AF47&lt;0,AF47*SUMPRODUCT(_xlfn.XLOOKUP(AF$26,$C$4:$C$22,$T$4:$AC$22)*$AO47:$AX47),0)</f>
        <v>0</v>
      </c>
      <c r="CH47" s="67" cm="1">
        <f t="array" aca="1" ref="CH47" ca="1">IF(AG47&lt;0,AG47*SUMPRODUCT(_xlfn.XLOOKUP(AG$26,$C$4:$C$22,$T$4:$AC$22)*$AO47:$AX47),0)</f>
        <v>0</v>
      </c>
      <c r="CI47" s="67" cm="1">
        <f t="array" aca="1" ref="CI47" ca="1">IF(AH47&lt;0,AH47*SUMPRODUCT(_xlfn.XLOOKUP(AH$26,$C$4:$C$22,$T$4:$AC$22)*$AO47:$AX47),0)</f>
        <v>0</v>
      </c>
      <c r="CJ47" s="67" cm="1">
        <f t="array" aca="1" ref="CJ47" ca="1">IF(AI47&lt;0,AI47*SUMPRODUCT(_xlfn.XLOOKUP(AI$26,$C$4:$C$22,$T$4:$AC$22)*$AO47:$AX47),0)</f>
        <v>0</v>
      </c>
      <c r="CK47" s="67" cm="1">
        <f t="array" aca="1" ref="CK47" ca="1">IF(AJ47&lt;0,AJ47*SUMPRODUCT(_xlfn.XLOOKUP(AJ$26,$C$4:$C$22,$T$4:$AC$22)*$AO47:$AX47),0)</f>
        <v>0</v>
      </c>
      <c r="CL47" s="67" cm="1">
        <f t="array" aca="1" ref="CL47" ca="1">IF(AK47&lt;0,AK47*SUMPRODUCT(_xlfn.XLOOKUP(AK$26,$C$4:$C$22,$T$4:$AC$22)*$AO47:$AX47),0)</f>
        <v>0</v>
      </c>
      <c r="CM47" s="67" cm="1">
        <f t="array" aca="1" ref="CM47" ca="1">IF(AL47&lt;0,AL47*SUMPRODUCT(_xlfn.XLOOKUP(AL$26,$C$4:$C$22,$T$4:$AC$22)*$AO47:$AX47),0)</f>
        <v>0</v>
      </c>
      <c r="CN47" s="67" cm="1">
        <f t="array" aca="1" ref="CN47" ca="1">IF(AM47&lt;0,AM47*SUMPRODUCT(_xlfn.XLOOKUP(AM$26,$C$4:$C$22,$T$4:$AC$22)*$AO47:$AX47),0)</f>
        <v>0</v>
      </c>
      <c r="CO47" s="68" cm="1">
        <f t="array" aca="1" ref="CO47" ca="1">IF(AN47&lt;0,AN47*SUMPRODUCT(_xlfn.XLOOKUP(AN$26,$C$4:$C$22,$T$4:$AC$22)*$AO47:$AX47),0)</f>
        <v>0</v>
      </c>
      <c r="CP47" s="214">
        <f t="shared" ca="1" si="72"/>
        <v>0</v>
      </c>
      <c r="CQ47" s="66" cm="1">
        <f t="array" aca="1" ref="CQ47" ca="1">IF(AC47&lt;0,AC47*SUMPRODUCT(_xlfn.XLOOKUP(AC$26,$C$4:$C$22,$I$4:$S$22)*$AO47:$AY47),0)</f>
        <v>0</v>
      </c>
      <c r="CR47" s="67" cm="1">
        <f t="array" aca="1" ref="CR47" ca="1">IF(AD47&lt;0,AD47*SUMPRODUCT(_xlfn.XLOOKUP(AD$26,$C$4:$C$22,$I$4:$R$22)*$AO47:$AX47),0)</f>
        <v>0</v>
      </c>
      <c r="CS47" s="67" cm="1">
        <f t="array" aca="1" ref="CS47" ca="1">IF(AE47&lt;0,AE47*SUMPRODUCT(_xlfn.XLOOKUP(AE$26,$C$4:$C$22,$I$4:$R$22)*$AO47:$AX47),0)</f>
        <v>0</v>
      </c>
      <c r="CT47" s="67" cm="1">
        <f t="array" aca="1" ref="CT47" ca="1">IF(AF47&lt;0,AF47*SUMPRODUCT(_xlfn.XLOOKUP(AF$26,$C$4:$C$22,$I$4:$R$22)*$AO47:$AX47),0)</f>
        <v>0</v>
      </c>
      <c r="CU47" s="67" cm="1">
        <f t="array" aca="1" ref="CU47" ca="1">IF(AG47&lt;0,AG47*SUMPRODUCT(_xlfn.XLOOKUP(AG$26,$C$4:$C$22,$I$4:$R$22)*$AO47:$AX47),0)</f>
        <v>0</v>
      </c>
      <c r="CV47" s="67" cm="1">
        <f t="array" aca="1" ref="CV47" ca="1">IF(AH47&lt;0,AH47*SUMPRODUCT(_xlfn.XLOOKUP(AH$26,$C$4:$C$22,$I$4:$R$22)*$AO47:$AX47),0)</f>
        <v>0</v>
      </c>
      <c r="CW47" s="67" cm="1">
        <f t="array" aca="1" ref="CW47" ca="1">IF(AI47&lt;0,AI47*SUMPRODUCT(_xlfn.XLOOKUP(AI$26,$C$4:$C$22,$I$4:$R$22)*$AO47:$AX47),0)</f>
        <v>0</v>
      </c>
      <c r="CX47" s="67" cm="1">
        <f t="array" aca="1" ref="CX47" ca="1">IF(AJ47&lt;0,AJ47*SUMPRODUCT(_xlfn.XLOOKUP(AJ$26,$C$4:$C$22,$I$4:$R$22)*$AO47:$AX47),0)</f>
        <v>0</v>
      </c>
      <c r="CY47" s="67" cm="1">
        <f t="array" aca="1" ref="CY47" ca="1">IF(AK47&lt;0,AK47*SUMPRODUCT(_xlfn.XLOOKUP(AK$26,$C$4:$C$22,$I$4:$R$22)*$AO47:$AX47),0)</f>
        <v>0</v>
      </c>
      <c r="CZ47" s="67" cm="1">
        <f t="array" aca="1" ref="CZ47" ca="1">IF(AL47&lt;0,AL47*SUMPRODUCT(_xlfn.XLOOKUP(AL$26,$C$4:$C$22,$I$4:$R$22)*$AO47:$AX47),0)</f>
        <v>0</v>
      </c>
      <c r="DA47" s="67" cm="1">
        <f t="array" aca="1" ref="DA47" ca="1">IF(AM47&lt;0,AM47*SUMPRODUCT(_xlfn.XLOOKUP(AM$26,$C$4:$C$22,$I$4:$R$22)*$AO47:$AX47),0)</f>
        <v>0</v>
      </c>
      <c r="DB47" s="68" cm="1">
        <f t="array" aca="1" ref="DB47" ca="1">IF(AN47&lt;0,AN47*SUMPRODUCT(_xlfn.XLOOKUP(AN$26,$C$4:$C$22,$I$4:$R$22)*$AO47:$AX47),0)</f>
        <v>0</v>
      </c>
      <c r="DC47" s="239">
        <f t="shared" ca="1" si="73"/>
        <v>0</v>
      </c>
    </row>
    <row r="48" spans="1:107" x14ac:dyDescent="0.25">
      <c r="A48" s="389"/>
      <c r="B48" s="390"/>
      <c r="C48" s="736">
        <v>15</v>
      </c>
      <c r="D48" s="551" t="str">
        <f>_xlfn.XLOOKUP($C48,'Load Combinations'!$B$4:$B$22,'Load Combinations'!$C$4:$C$22)</f>
        <v>CV He, Beam On, Component MAWP</v>
      </c>
      <c r="E48" s="120"/>
      <c r="F48" s="121"/>
      <c r="G48" s="8">
        <f t="shared" si="65"/>
        <v>6</v>
      </c>
      <c r="H48" s="61">
        <f t="shared" ca="1" si="76"/>
        <v>9.625</v>
      </c>
      <c r="I48" s="61">
        <f t="shared" ca="1" si="77"/>
        <v>2.375</v>
      </c>
      <c r="J48" s="63"/>
      <c r="K48" s="75">
        <f t="shared" ca="1" si="74"/>
        <v>0</v>
      </c>
      <c r="L48" s="76">
        <f t="shared" ca="1" si="68"/>
        <v>0</v>
      </c>
      <c r="M48" s="76">
        <f t="shared" ca="1" si="68"/>
        <v>0</v>
      </c>
      <c r="N48" s="76">
        <f t="shared" ca="1" si="68"/>
        <v>0</v>
      </c>
      <c r="O48" s="76">
        <f t="shared" ca="1" si="68"/>
        <v>0</v>
      </c>
      <c r="P48" s="76">
        <f t="shared" ca="1" si="68"/>
        <v>0</v>
      </c>
      <c r="Q48" s="76">
        <f t="shared" ca="1" si="68"/>
        <v>0</v>
      </c>
      <c r="R48" s="76">
        <f t="shared" ca="1" si="68"/>
        <v>0</v>
      </c>
      <c r="S48" s="76">
        <f t="shared" ca="1" si="68"/>
        <v>0</v>
      </c>
      <c r="T48" s="76">
        <f t="shared" ca="1" si="68"/>
        <v>0</v>
      </c>
      <c r="U48" s="76">
        <f t="shared" ca="1" si="68"/>
        <v>0</v>
      </c>
      <c r="V48" s="76">
        <f t="shared" ca="1" si="68"/>
        <v>1</v>
      </c>
      <c r="W48" s="76">
        <f t="shared" ca="1" si="68"/>
        <v>0</v>
      </c>
      <c r="X48" s="76">
        <f t="shared" ca="1" si="68"/>
        <v>1</v>
      </c>
      <c r="Y48" s="76">
        <f t="shared" ca="1" si="68"/>
        <v>0</v>
      </c>
      <c r="Z48" s="76">
        <f t="shared" ca="1" si="68"/>
        <v>0</v>
      </c>
      <c r="AA48" s="76">
        <f t="shared" ca="1" si="68"/>
        <v>0</v>
      </c>
      <c r="AB48" s="140">
        <f t="shared" ca="1" si="68"/>
        <v>0</v>
      </c>
      <c r="AC48" s="75">
        <f t="shared" ca="1" si="75"/>
        <v>1</v>
      </c>
      <c r="AD48" s="76">
        <f t="shared" ca="1" si="69"/>
        <v>1</v>
      </c>
      <c r="AE48" s="76">
        <f t="shared" ca="1" si="69"/>
        <v>1</v>
      </c>
      <c r="AF48" s="76">
        <f t="shared" ca="1" si="69"/>
        <v>1</v>
      </c>
      <c r="AG48" s="76">
        <f t="shared" ca="1" si="69"/>
        <v>0</v>
      </c>
      <c r="AH48" s="76">
        <f t="shared" ca="1" si="69"/>
        <v>0</v>
      </c>
      <c r="AI48" s="76">
        <f t="shared" ca="1" si="69"/>
        <v>-1</v>
      </c>
      <c r="AJ48" s="76">
        <f t="shared" ca="1" si="69"/>
        <v>-1</v>
      </c>
      <c r="AK48" s="76">
        <f t="shared" ca="1" si="69"/>
        <v>0</v>
      </c>
      <c r="AL48" s="76">
        <f t="shared" ca="1" si="69"/>
        <v>0</v>
      </c>
      <c r="AM48" s="76">
        <f t="shared" ca="1" si="69"/>
        <v>0</v>
      </c>
      <c r="AN48" s="140">
        <f t="shared" ca="1" si="69"/>
        <v>0</v>
      </c>
      <c r="AO48" s="75">
        <f>+INDEX('Load Combinations'!$D$4:$N$22,MATCH(Horizontal!$C48,'Load Combinations'!$B$4:$B$22,0),MATCH(Horizontal!AO$26,'Load Combinations'!$D$3:$N$3,0))</f>
        <v>1</v>
      </c>
      <c r="AP48" s="76">
        <f>+INDEX('Load Combinations'!$D$4:$N$22,MATCH(Horizontal!$C48,'Load Combinations'!$B$4:$B$22,0),MATCH(Horizontal!AP$26,'Load Combinations'!$D$3:$N$3,0))</f>
        <v>1</v>
      </c>
      <c r="AQ48" s="76">
        <f>+INDEX('Load Combinations'!$D$4:$N$22,MATCH(Horizontal!$C48,'Load Combinations'!$B$4:$B$22,0),MATCH(Horizontal!AQ$26,'Load Combinations'!$D$3:$N$3,0))</f>
        <v>0</v>
      </c>
      <c r="AR48" s="76">
        <f>+INDEX('Load Combinations'!$D$4:$N$22,MATCH(Horizontal!$C48,'Load Combinations'!$B$4:$B$22,0),MATCH(Horizontal!AR$26,'Load Combinations'!$D$3:$N$3,0))</f>
        <v>0</v>
      </c>
      <c r="AS48" s="76">
        <f>+INDEX('Load Combinations'!$D$4:$N$22,MATCH(Horizontal!$C48,'Load Combinations'!$B$4:$B$22,0),MATCH(Horizontal!AS$26,'Load Combinations'!$D$3:$N$3,0))</f>
        <v>1</v>
      </c>
      <c r="AT48" s="76">
        <f>+INDEX('Load Combinations'!$D$4:$N$22,MATCH(Horizontal!$C48,'Load Combinations'!$B$4:$B$22,0),MATCH(Horizontal!AT$26,'Load Combinations'!$D$3:$N$3,0))</f>
        <v>1</v>
      </c>
      <c r="AU48" s="76">
        <f>+INDEX('Load Combinations'!$D$4:$N$22,MATCH(Horizontal!$C48,'Load Combinations'!$B$4:$B$22,0),MATCH(Horizontal!AU$26,'Load Combinations'!$D$3:$N$3,0))</f>
        <v>0</v>
      </c>
      <c r="AV48" s="76">
        <f>+INDEX('Load Combinations'!$D$4:$N$22,MATCH(Horizontal!$C48,'Load Combinations'!$B$4:$B$22,0),MATCH(Horizontal!AV$26,'Load Combinations'!$D$3:$N$3,0))</f>
        <v>1</v>
      </c>
      <c r="AW48" s="76">
        <f>+INDEX('Load Combinations'!$D$4:$N$22,MATCH(Horizontal!$C48,'Load Combinations'!$B$4:$B$22,0),MATCH(Horizontal!AW$26,'Load Combinations'!$D$3:$N$3,0))</f>
        <v>0</v>
      </c>
      <c r="AX48" s="671">
        <f>+INDEX('Load Combinations'!$D$4:$N$22,MATCH(Horizontal!$C48,'Load Combinations'!$B$4:$B$22,0),MATCH(Horizontal!AX$26,'Load Combinations'!$D$3:$N$3,0))</f>
        <v>0</v>
      </c>
      <c r="AY48" s="557">
        <f>+INDEX('Load Combinations'!$D$4:$N$22,MATCH(Horizontal!$C48,'Load Combinations'!$B$4:$B$22,0),MATCH(Horizontal!AY$26,'Load Combinations'!$D$3:$N$3,0))</f>
        <v>0</v>
      </c>
      <c r="AZ48" s="203" cm="1">
        <f t="array" aca="1" ref="AZ48" ca="1">SUMPRODUCT(--($K48:$AB48&gt;0),INDEX($H$4:$H$22,MATCH($K$26:$AB$26,$C$4:$C$22,0)))</f>
        <v>2</v>
      </c>
      <c r="BA48" s="76" cm="1">
        <f t="array" aca="1" ref="BA48" ca="1">SUMPRODUCT(--($K48:$AB48&gt;0),INDEX($G$4:$G$22,MATCH($K$26:$AB$26,$C$4:$C$22,0)))</f>
        <v>-2</v>
      </c>
      <c r="BB48" s="76" cm="1">
        <f t="array" aca="1" ref="BB48" ca="1">-1*SUMPRODUCT(--($K48:$AB48&lt;0),INDEX($H$4:$H$22,MATCH($K$26:$AB$26,$C$4:$C$22,0)))</f>
        <v>0</v>
      </c>
      <c r="BC48" s="77" cm="1">
        <f t="array" aca="1" ref="BC48" ca="1">-1*SUMPRODUCT(--($K48:$AB48&lt;0),INDEX($G$4:$G$22,MATCH($K$26:$AB$26,$C$4:$C$22,0)))</f>
        <v>0</v>
      </c>
      <c r="BD48" s="8" cm="1">
        <f t="array" aca="1" ref="BD48" ca="1">IF(AC48&gt;0,AC48*SUMPRODUCT(_xlfn.XLOOKUP(AC$26,$C$4:$C$22,$T$4:$AD$22)*$AO48:$AY48),0)</f>
        <v>0</v>
      </c>
      <c r="BE48" s="17" cm="1">
        <f t="array" aca="1" ref="BE48" ca="1">IF(AD48&gt;0,AD48*SUMPRODUCT(_xlfn.XLOOKUP(AD$26,$C$4:$C$22,$T$4:$AD$22)*$AO48:$AY48),0)</f>
        <v>0.125</v>
      </c>
      <c r="BF48" s="17" cm="1">
        <f t="array" aca="1" ref="BF48" ca="1">IF(AE48&gt;0,AE48*SUMPRODUCT(_xlfn.XLOOKUP(AE$26,$C$4:$C$22,$T$4:$AD$22)*$AO48:$AY48),0)</f>
        <v>0</v>
      </c>
      <c r="BG48" s="71" cm="1">
        <f t="array" aca="1" ref="BG48" ca="1">IF(AF48&gt;0,AF48*SUMPRODUCT(_xlfn.XLOOKUP(AF$26,$C$4:$C$22,$T$4:$AD$22)*$AO48:$AY48),0)</f>
        <v>0.5</v>
      </c>
      <c r="BH48" s="17" cm="1">
        <f t="array" aca="1" ref="BH48" ca="1">IF(AG48&gt;0,AG48*SUMPRODUCT(_xlfn.XLOOKUP(AG$26,$C$4:$C$22,$T$4:$AD$22)*$AO48:$AY48),0)</f>
        <v>0</v>
      </c>
      <c r="BI48" s="17" cm="1">
        <f t="array" aca="1" ref="BI48" ca="1">IF(AH48&gt;0,AH48*SUMPRODUCT(_xlfn.XLOOKUP(AH$26,$C$4:$C$22,$T$4:$AD$22)*$AO48:$AY48),0)</f>
        <v>0</v>
      </c>
      <c r="BJ48" s="17" cm="1">
        <f t="array" aca="1" ref="BJ48" ca="1">IF(AI48&gt;0,AI48*SUMPRODUCT(_xlfn.XLOOKUP(AI$26,$C$4:$C$22,$T$4:$AD$22)*$AO48:$AY48),0)</f>
        <v>0</v>
      </c>
      <c r="BK48" s="17" cm="1">
        <f t="array" aca="1" ref="BK48" ca="1">IF(AJ48&gt;0,AJ48*SUMPRODUCT(_xlfn.XLOOKUP(AJ$26,$C$4:$C$22,$T$4:$AD$22)*$AO48:$AY48),0)</f>
        <v>0</v>
      </c>
      <c r="BL48" s="17" cm="1">
        <f t="array" aca="1" ref="BL48" ca="1">IF(AK48&gt;0,AK48*SUMPRODUCT(_xlfn.XLOOKUP(AK$26,$C$4:$C$22,$T$4:$AD$22)*$AO48:$AY48),0)</f>
        <v>0</v>
      </c>
      <c r="BM48" s="17" cm="1">
        <f t="array" aca="1" ref="BM48" ca="1">IF(AL48&gt;0,AL48*SUMPRODUCT(_xlfn.XLOOKUP(AL$26,$C$4:$C$22,$T$4:$AD$22)*$AO48:$AY48),0)</f>
        <v>0</v>
      </c>
      <c r="BN48" s="17" cm="1">
        <f t="array" aca="1" ref="BN48" ca="1">IF(AM48&gt;0,AM48*SUMPRODUCT(_xlfn.XLOOKUP(AM$26,$C$4:$C$22,$T$4:$AD$22)*$AO48:$AY48),0)</f>
        <v>0</v>
      </c>
      <c r="BO48" s="9" cm="1">
        <f t="array" aca="1" ref="BO48" ca="1">IF(AN48&gt;0,AN48*SUMPRODUCT(_xlfn.XLOOKUP(AN$26,$C$4:$C$22,$T$4:$AD$22)*$AO48:$AY48),0)</f>
        <v>0</v>
      </c>
      <c r="BP48" s="215">
        <f t="shared" ca="1" si="70"/>
        <v>0.625</v>
      </c>
      <c r="BQ48" s="8" cm="1">
        <f t="array" aca="1" ref="BQ48" ca="1">IF(AC48&gt;0,AC48*SUMPRODUCT(_xlfn.XLOOKUP(AC$26,$C$4:$C$22,$I$4:$S$22)*$AO48:$AY48),0)</f>
        <v>0</v>
      </c>
      <c r="BR48" s="17" cm="1">
        <f t="array" aca="1" ref="BR48" ca="1">IF(AD48&gt;0,AD48*SUMPRODUCT(_xlfn.XLOOKUP(AD$26,$C$4:$C$22,$I$4:$S$22)*$AO48:$AY48),0)</f>
        <v>-0.125</v>
      </c>
      <c r="BS48" s="17" cm="1">
        <f t="array" aca="1" ref="BS48" ca="1">IF(AE48&gt;0,AE48*SUMPRODUCT(_xlfn.XLOOKUP(AE$26,$C$4:$C$22,$I$4:$S$22)*$AO48:$AY48),0)</f>
        <v>0</v>
      </c>
      <c r="BT48" s="71" cm="1">
        <f t="array" aca="1" ref="BT48" ca="1">IF(AF48&gt;0,AF48*SUMPRODUCT(_xlfn.XLOOKUP(AF$26,$C$4:$C$22,$I$4:$S$22)*$AO48:$AY48),0)</f>
        <v>-0.5</v>
      </c>
      <c r="BU48" s="17" cm="1">
        <f t="array" aca="1" ref="BU48" ca="1">IF(AG48&gt;0,AG48*SUMPRODUCT(_xlfn.XLOOKUP(AG$26,$C$4:$C$22,$I$4:$S$22)*$AO48:$AY48),0)</f>
        <v>0</v>
      </c>
      <c r="BV48" s="17" cm="1">
        <f t="array" aca="1" ref="BV48" ca="1">IF(AH48&gt;0,AH48*SUMPRODUCT(_xlfn.XLOOKUP(AH$26,$C$4:$C$22,$I$4:$S$22)*$AO48:$AY48),0)</f>
        <v>0</v>
      </c>
      <c r="BW48" s="17" cm="1">
        <f t="array" aca="1" ref="BW48" ca="1">IF(AI48&gt;0,AI48*SUMPRODUCT(_xlfn.XLOOKUP(AI$26,$C$4:$C$22,$I$4:$S$22)*$AO48:$AY48),0)</f>
        <v>0</v>
      </c>
      <c r="BX48" s="17" cm="1">
        <f t="array" aca="1" ref="BX48" ca="1">IF(AJ48&gt;0,AJ48*SUMPRODUCT(_xlfn.XLOOKUP(AJ$26,$C$4:$C$22,$I$4:$S$22)*$AO48:$AY48),0)</f>
        <v>0</v>
      </c>
      <c r="BY48" s="17" cm="1">
        <f t="array" aca="1" ref="BY48" ca="1">IF(AK48&gt;0,AK48*SUMPRODUCT(_xlfn.XLOOKUP(AK$26,$C$4:$C$22,$I$4:$S$22)*$AO48:$AY48),0)</f>
        <v>0</v>
      </c>
      <c r="BZ48" s="17" cm="1">
        <f t="array" aca="1" ref="BZ48" ca="1">IF(AL48&gt;0,AL48*SUMPRODUCT(_xlfn.XLOOKUP(AL$26,$C$4:$C$22,$I$4:$S$22)*$AO48:$AY48),0)</f>
        <v>0</v>
      </c>
      <c r="CA48" s="17" cm="1">
        <f t="array" aca="1" ref="CA48" ca="1">IF(AM48&gt;0,AM48*SUMPRODUCT(_xlfn.XLOOKUP(AM$26,$C$4:$C$22,$I$4:$S$22)*$AO48:$AY48),0)</f>
        <v>0</v>
      </c>
      <c r="CB48" s="9" cm="1">
        <f t="array" aca="1" ref="CB48" ca="1">IF(AN48&gt;0,AN48*SUMPRODUCT(_xlfn.XLOOKUP(AN$26,$C$4:$C$22,$I$4:$S$22)*$AO48:$AY48),0)</f>
        <v>0</v>
      </c>
      <c r="CC48" s="215">
        <f t="shared" ca="1" si="71"/>
        <v>-0.625</v>
      </c>
      <c r="CD48" s="8" cm="1">
        <f t="array" aca="1" ref="CD48" ca="1">IF(AC48&lt;0,AC48*SUMPRODUCT(_xlfn.XLOOKUP(AC$26,$C$4:$C$22,$T$4:$AD$22)*$AO48:$AY48),0)</f>
        <v>0</v>
      </c>
      <c r="CE48" s="17" cm="1">
        <f t="array" aca="1" ref="CE48" ca="1">IF(AD48&lt;0,AD48*SUMPRODUCT(_xlfn.XLOOKUP(AD$26,$C$4:$C$22,$T$4:$AC$22)*$AO48:$AX48),0)</f>
        <v>0</v>
      </c>
      <c r="CF48" s="17" cm="1">
        <f t="array" aca="1" ref="CF48" ca="1">IF(AE48&lt;0,AE48*SUMPRODUCT(_xlfn.XLOOKUP(AE$26,$C$4:$C$22,$T$4:$AC$22)*$AO48:$AX48),0)</f>
        <v>0</v>
      </c>
      <c r="CG48" s="71" cm="1">
        <f t="array" aca="1" ref="CG48" ca="1">IF(AF48&lt;0,AF48*SUMPRODUCT(_xlfn.XLOOKUP(AF$26,$C$4:$C$22,$T$4:$AC$22)*$AO48:$AX48),0)</f>
        <v>0</v>
      </c>
      <c r="CH48" s="17" cm="1">
        <f t="array" aca="1" ref="CH48" ca="1">IF(AG48&lt;0,AG48*SUMPRODUCT(_xlfn.XLOOKUP(AG$26,$C$4:$C$22,$T$4:$AC$22)*$AO48:$AX48),0)</f>
        <v>0</v>
      </c>
      <c r="CI48" s="17" cm="1">
        <f t="array" aca="1" ref="CI48" ca="1">IF(AH48&lt;0,AH48*SUMPRODUCT(_xlfn.XLOOKUP(AH$26,$C$4:$C$22,$T$4:$AC$22)*$AO48:$AX48),0)</f>
        <v>0</v>
      </c>
      <c r="CJ48" s="17" cm="1">
        <f t="array" aca="1" ref="CJ48" ca="1">IF(AI48&lt;0,AI48*SUMPRODUCT(_xlfn.XLOOKUP(AI$26,$C$4:$C$22,$T$4:$AC$22)*$AO48:$AX48),0)</f>
        <v>-0.5</v>
      </c>
      <c r="CK48" s="17" cm="1">
        <f t="array" aca="1" ref="CK48" ca="1">IF(AJ48&lt;0,AJ48*SUMPRODUCT(_xlfn.XLOOKUP(AJ$26,$C$4:$C$22,$T$4:$AC$22)*$AO48:$AX48),0)</f>
        <v>-0.5</v>
      </c>
      <c r="CL48" s="17" cm="1">
        <f t="array" aca="1" ref="CL48" ca="1">IF(AK48&lt;0,AK48*SUMPRODUCT(_xlfn.XLOOKUP(AK$26,$C$4:$C$22,$T$4:$AC$22)*$AO48:$AX48),0)</f>
        <v>0</v>
      </c>
      <c r="CM48" s="17" cm="1">
        <f t="array" aca="1" ref="CM48" ca="1">IF(AL48&lt;0,AL48*SUMPRODUCT(_xlfn.XLOOKUP(AL$26,$C$4:$C$22,$T$4:$AC$22)*$AO48:$AX48),0)</f>
        <v>0</v>
      </c>
      <c r="CN48" s="17" cm="1">
        <f t="array" aca="1" ref="CN48" ca="1">IF(AM48&lt;0,AM48*SUMPRODUCT(_xlfn.XLOOKUP(AM$26,$C$4:$C$22,$T$4:$AC$22)*$AO48:$AX48),0)</f>
        <v>0</v>
      </c>
      <c r="CO48" s="9" cm="1">
        <f t="array" aca="1" ref="CO48" ca="1">IF(AN48&lt;0,AN48*SUMPRODUCT(_xlfn.XLOOKUP(AN$26,$C$4:$C$22,$T$4:$AC$22)*$AO48:$AX48),0)</f>
        <v>0</v>
      </c>
      <c r="CP48" s="215">
        <f t="shared" ca="1" si="72"/>
        <v>-1</v>
      </c>
      <c r="CQ48" s="8" cm="1">
        <f t="array" aca="1" ref="CQ48" ca="1">IF(AC48&lt;0,AC48*SUMPRODUCT(_xlfn.XLOOKUP(AC$26,$C$4:$C$22,$I$4:$S$22)*$AO48:$AY48),0)</f>
        <v>0</v>
      </c>
      <c r="CR48" s="17" cm="1">
        <f t="array" aca="1" ref="CR48" ca="1">IF(AD48&lt;0,AD48*SUMPRODUCT(_xlfn.XLOOKUP(AD$26,$C$4:$C$22,$I$4:$R$22)*$AO48:$AX48),0)</f>
        <v>0</v>
      </c>
      <c r="CS48" s="17" cm="1">
        <f t="array" aca="1" ref="CS48" ca="1">IF(AE48&lt;0,AE48*SUMPRODUCT(_xlfn.XLOOKUP(AE$26,$C$4:$C$22,$I$4:$R$22)*$AO48:$AX48),0)</f>
        <v>0</v>
      </c>
      <c r="CT48" s="71" cm="1">
        <f t="array" aca="1" ref="CT48" ca="1">IF(AF48&lt;0,AF48*SUMPRODUCT(_xlfn.XLOOKUP(AF$26,$C$4:$C$22,$I$4:$R$22)*$AO48:$AX48),0)</f>
        <v>0</v>
      </c>
      <c r="CU48" s="17" cm="1">
        <f t="array" aca="1" ref="CU48" ca="1">IF(AG48&lt;0,AG48*SUMPRODUCT(_xlfn.XLOOKUP(AG$26,$C$4:$C$22,$I$4:$R$22)*$AO48:$AX48),0)</f>
        <v>0</v>
      </c>
      <c r="CV48" s="17" cm="1">
        <f t="array" aca="1" ref="CV48" ca="1">IF(AH48&lt;0,AH48*SUMPRODUCT(_xlfn.XLOOKUP(AH$26,$C$4:$C$22,$I$4:$R$22)*$AO48:$AX48),0)</f>
        <v>0</v>
      </c>
      <c r="CW48" s="17" cm="1">
        <f t="array" aca="1" ref="CW48" ca="1">IF(AI48&lt;0,AI48*SUMPRODUCT(_xlfn.XLOOKUP(AI$26,$C$4:$C$22,$I$4:$R$22)*$AO48:$AX48),0)</f>
        <v>0.5</v>
      </c>
      <c r="CX48" s="17" cm="1">
        <f t="array" aca="1" ref="CX48" ca="1">IF(AJ48&lt;0,AJ48*SUMPRODUCT(_xlfn.XLOOKUP(AJ$26,$C$4:$C$22,$I$4:$R$22)*$AO48:$AX48),0)</f>
        <v>0.5</v>
      </c>
      <c r="CY48" s="17" cm="1">
        <f t="array" aca="1" ref="CY48" ca="1">IF(AK48&lt;0,AK48*SUMPRODUCT(_xlfn.XLOOKUP(AK$26,$C$4:$C$22,$I$4:$R$22)*$AO48:$AX48),0)</f>
        <v>0</v>
      </c>
      <c r="CZ48" s="17" cm="1">
        <f t="array" aca="1" ref="CZ48" ca="1">IF(AL48&lt;0,AL48*SUMPRODUCT(_xlfn.XLOOKUP(AL$26,$C$4:$C$22,$I$4:$R$22)*$AO48:$AX48),0)</f>
        <v>0</v>
      </c>
      <c r="DA48" s="17" cm="1">
        <f t="array" aca="1" ref="DA48" ca="1">IF(AM48&lt;0,AM48*SUMPRODUCT(_xlfn.XLOOKUP(AM$26,$C$4:$C$22,$I$4:$R$22)*$AO48:$AX48),0)</f>
        <v>0</v>
      </c>
      <c r="DB48" s="9" cm="1">
        <f t="array" aca="1" ref="DB48" ca="1">IF(AN48&lt;0,AN48*SUMPRODUCT(_xlfn.XLOOKUP(AN$26,$C$4:$C$22,$I$4:$R$22)*$AO48:$AX48),0)</f>
        <v>0</v>
      </c>
      <c r="DC48" s="240">
        <f t="shared" ca="1" si="73"/>
        <v>1</v>
      </c>
    </row>
    <row r="49" spans="1:107" x14ac:dyDescent="0.25">
      <c r="A49" s="389"/>
      <c r="B49" s="390"/>
      <c r="C49" s="735">
        <v>16</v>
      </c>
      <c r="D49" s="18" t="str">
        <f>_xlfn.XLOOKUP($C49,'Load Combinations'!$B$4:$B$22,'Load Combinations'!$C$4:$C$22)</f>
        <v>CV MAWP, No Beam</v>
      </c>
      <c r="E49" s="118"/>
      <c r="F49" s="119"/>
      <c r="G49" s="7">
        <f t="shared" si="65"/>
        <v>6</v>
      </c>
      <c r="H49" s="130">
        <f t="shared" ca="1" si="66"/>
        <v>8</v>
      </c>
      <c r="I49" s="130">
        <f t="shared" ca="1" si="67"/>
        <v>3.25</v>
      </c>
      <c r="J49" s="62"/>
      <c r="K49" s="72">
        <f t="shared" ca="1" si="74"/>
        <v>0</v>
      </c>
      <c r="L49" s="73">
        <f t="shared" ca="1" si="68"/>
        <v>0</v>
      </c>
      <c r="M49" s="73">
        <f t="shared" ca="1" si="68"/>
        <v>0</v>
      </c>
      <c r="N49" s="73">
        <f t="shared" ca="1" si="68"/>
        <v>0</v>
      </c>
      <c r="O49" s="73">
        <f t="shared" ca="1" si="68"/>
        <v>0</v>
      </c>
      <c r="P49" s="73">
        <f t="shared" ca="1" si="68"/>
        <v>0</v>
      </c>
      <c r="Q49" s="73">
        <f t="shared" ca="1" si="68"/>
        <v>0</v>
      </c>
      <c r="R49" s="73">
        <f t="shared" ca="1" si="68"/>
        <v>0</v>
      </c>
      <c r="S49" s="73">
        <f t="shared" ca="1" si="68"/>
        <v>0</v>
      </c>
      <c r="T49" s="73">
        <f t="shared" ca="1" si="68"/>
        <v>0</v>
      </c>
      <c r="U49" s="73">
        <f t="shared" ca="1" si="68"/>
        <v>0</v>
      </c>
      <c r="V49" s="73">
        <f t="shared" ca="1" si="68"/>
        <v>1</v>
      </c>
      <c r="W49" s="73">
        <f t="shared" ca="1" si="68"/>
        <v>0</v>
      </c>
      <c r="X49" s="73">
        <f t="shared" ca="1" si="68"/>
        <v>1</v>
      </c>
      <c r="Y49" s="73">
        <f t="shared" ca="1" si="68"/>
        <v>0</v>
      </c>
      <c r="Z49" s="73">
        <f t="shared" ca="1" si="68"/>
        <v>0</v>
      </c>
      <c r="AA49" s="73">
        <f t="shared" ca="1" si="68"/>
        <v>0</v>
      </c>
      <c r="AB49" s="139">
        <f t="shared" ca="1" si="68"/>
        <v>0</v>
      </c>
      <c r="AC49" s="72">
        <f t="shared" ca="1" si="75"/>
        <v>1</v>
      </c>
      <c r="AD49" s="73">
        <f t="shared" ca="1" si="69"/>
        <v>1</v>
      </c>
      <c r="AE49" s="73">
        <f t="shared" ca="1" si="69"/>
        <v>1</v>
      </c>
      <c r="AF49" s="73">
        <f t="shared" ca="1" si="69"/>
        <v>1</v>
      </c>
      <c r="AG49" s="73">
        <f t="shared" ca="1" si="69"/>
        <v>0</v>
      </c>
      <c r="AH49" s="73">
        <f t="shared" ca="1" si="69"/>
        <v>0</v>
      </c>
      <c r="AI49" s="73">
        <f t="shared" ca="1" si="69"/>
        <v>-1</v>
      </c>
      <c r="AJ49" s="73">
        <f t="shared" ca="1" si="69"/>
        <v>-1</v>
      </c>
      <c r="AK49" s="73">
        <f t="shared" ca="1" si="69"/>
        <v>0</v>
      </c>
      <c r="AL49" s="73">
        <f t="shared" ca="1" si="69"/>
        <v>0</v>
      </c>
      <c r="AM49" s="73">
        <f t="shared" ca="1" si="69"/>
        <v>0</v>
      </c>
      <c r="AN49" s="139">
        <f t="shared" ca="1" si="69"/>
        <v>0</v>
      </c>
      <c r="AO49" s="72">
        <f>+INDEX('Load Combinations'!$D$4:$N$22,MATCH(Horizontal!$C49,'Load Combinations'!$B$4:$B$22,0),MATCH(Horizontal!AO$26,'Load Combinations'!$D$3:$N$3,0))</f>
        <v>1</v>
      </c>
      <c r="AP49" s="73">
        <f>+INDEX('Load Combinations'!$D$4:$N$22,MATCH(Horizontal!$C49,'Load Combinations'!$B$4:$B$22,0),MATCH(Horizontal!AP$26,'Load Combinations'!$D$3:$N$3,0))</f>
        <v>0</v>
      </c>
      <c r="AQ49" s="73">
        <f>+INDEX('Load Combinations'!$D$4:$N$22,MATCH(Horizontal!$C49,'Load Combinations'!$B$4:$B$22,0),MATCH(Horizontal!AQ$26,'Load Combinations'!$D$3:$N$3,0))</f>
        <v>0</v>
      </c>
      <c r="AR49" s="73">
        <f>+INDEX('Load Combinations'!$D$4:$N$22,MATCH(Horizontal!$C49,'Load Combinations'!$B$4:$B$22,0),MATCH(Horizontal!AR$26,'Load Combinations'!$D$3:$N$3,0))</f>
        <v>1</v>
      </c>
      <c r="AS49" s="73">
        <f>+INDEX('Load Combinations'!$D$4:$N$22,MATCH(Horizontal!$C49,'Load Combinations'!$B$4:$B$22,0),MATCH(Horizontal!AS$26,'Load Combinations'!$D$3:$N$3,0))</f>
        <v>0</v>
      </c>
      <c r="AT49" s="73">
        <f>+INDEX('Load Combinations'!$D$4:$N$22,MATCH(Horizontal!$C49,'Load Combinations'!$B$4:$B$22,0),MATCH(Horizontal!AT$26,'Load Combinations'!$D$3:$N$3,0))</f>
        <v>0</v>
      </c>
      <c r="AU49" s="73">
        <f>+INDEX('Load Combinations'!$D$4:$N$22,MATCH(Horizontal!$C49,'Load Combinations'!$B$4:$B$22,0),MATCH(Horizontal!AU$26,'Load Combinations'!$D$3:$N$3,0))</f>
        <v>1</v>
      </c>
      <c r="AV49" s="73">
        <f>+INDEX('Load Combinations'!$D$4:$N$22,MATCH(Horizontal!$C49,'Load Combinations'!$B$4:$B$22,0),MATCH(Horizontal!AV$26,'Load Combinations'!$D$3:$N$3,0))</f>
        <v>0</v>
      </c>
      <c r="AW49" s="73">
        <f>+INDEX('Load Combinations'!$D$4:$N$22,MATCH(Horizontal!$C49,'Load Combinations'!$B$4:$B$22,0),MATCH(Horizontal!AW$26,'Load Combinations'!$D$3:$N$3,0))</f>
        <v>0</v>
      </c>
      <c r="AX49" s="670">
        <f>+INDEX('Load Combinations'!$D$4:$N$22,MATCH(Horizontal!$C49,'Load Combinations'!$B$4:$B$22,0),MATCH(Horizontal!AX$26,'Load Combinations'!$D$3:$N$3,0))</f>
        <v>0</v>
      </c>
      <c r="AY49" s="556">
        <f>+INDEX('Load Combinations'!$D$4:$N$22,MATCH(Horizontal!$C49,'Load Combinations'!$B$4:$B$22,0),MATCH(Horizontal!AY$26,'Load Combinations'!$D$3:$N$3,0))</f>
        <v>0</v>
      </c>
      <c r="AZ49" s="202" cm="1">
        <f t="array" aca="1" ref="AZ49" ca="1">SUMPRODUCT(--($K49:$AB49&gt;0),INDEX($H$4:$H$22,MATCH($K$26:$AB$26,$C$4:$C$22,0)))</f>
        <v>2</v>
      </c>
      <c r="BA49" s="73" cm="1">
        <f t="array" aca="1" ref="BA49" ca="1">SUMPRODUCT(--($K49:$AB49&gt;0),INDEX($G$4:$G$22,MATCH($K$26:$AB$26,$C$4:$C$22,0)))</f>
        <v>-2</v>
      </c>
      <c r="BB49" s="73" cm="1">
        <f t="array" aca="1" ref="BB49" ca="1">-1*SUMPRODUCT(--($K49:$AB49&lt;0),INDEX($H$4:$H$22,MATCH($K$26:$AB$26,$C$4:$C$22,0)))</f>
        <v>0</v>
      </c>
      <c r="BC49" s="74" cm="1">
        <f t="array" aca="1" ref="BC49" ca="1">-1*SUMPRODUCT(--($K49:$AB49&lt;0),INDEX($G$4:$G$22,MATCH($K$26:$AB$26,$C$4:$C$22,0)))</f>
        <v>0</v>
      </c>
      <c r="BD49" s="66" cm="1">
        <f t="array" aca="1" ref="BD49" ca="1">IF(AC49&gt;0,AC49*SUMPRODUCT(_xlfn.XLOOKUP(AC$26,$C$4:$C$22,$T$4:$AD$22)*$AO49:$AY49),0)</f>
        <v>0</v>
      </c>
      <c r="BE49" s="67" cm="1">
        <f t="array" aca="1" ref="BE49" ca="1">IF(AD49&gt;0,AD49*SUMPRODUCT(_xlfn.XLOOKUP(AD$26,$C$4:$C$22,$T$4:$AD$22)*$AO49:$AY49),0)</f>
        <v>0</v>
      </c>
      <c r="BF49" s="67" cm="1">
        <f t="array" aca="1" ref="BF49" ca="1">IF(AE49&gt;0,AE49*SUMPRODUCT(_xlfn.XLOOKUP(AE$26,$C$4:$C$22,$T$4:$AD$22)*$AO49:$AY49),0)</f>
        <v>0</v>
      </c>
      <c r="BG49" s="67" cm="1">
        <f t="array" aca="1" ref="BG49" ca="1">IF(AF49&gt;0,AF49*SUMPRODUCT(_xlfn.XLOOKUP(AF$26,$C$4:$C$22,$T$4:$AD$22)*$AO49:$AY49),0)</f>
        <v>0</v>
      </c>
      <c r="BH49" s="67" cm="1">
        <f t="array" aca="1" ref="BH49" ca="1">IF(AG49&gt;0,AG49*SUMPRODUCT(_xlfn.XLOOKUP(AG$26,$C$4:$C$22,$T$4:$AD$22)*$AO49:$AY49),0)</f>
        <v>0</v>
      </c>
      <c r="BI49" s="67" cm="1">
        <f t="array" aca="1" ref="BI49" ca="1">IF(AH49&gt;0,AH49*SUMPRODUCT(_xlfn.XLOOKUP(AH$26,$C$4:$C$22,$T$4:$AD$22)*$AO49:$AY49),0)</f>
        <v>0</v>
      </c>
      <c r="BJ49" s="67" cm="1">
        <f t="array" aca="1" ref="BJ49" ca="1">IF(AI49&gt;0,AI49*SUMPRODUCT(_xlfn.XLOOKUP(AI$26,$C$4:$C$22,$T$4:$AD$22)*$AO49:$AY49),0)</f>
        <v>0</v>
      </c>
      <c r="BK49" s="67" cm="1">
        <f t="array" aca="1" ref="BK49" ca="1">IF(AJ49&gt;0,AJ49*SUMPRODUCT(_xlfn.XLOOKUP(AJ$26,$C$4:$C$22,$T$4:$AD$22)*$AO49:$AY49),0)</f>
        <v>0</v>
      </c>
      <c r="BL49" s="67" cm="1">
        <f t="array" aca="1" ref="BL49" ca="1">IF(AK49&gt;0,AK49*SUMPRODUCT(_xlfn.XLOOKUP(AK$26,$C$4:$C$22,$T$4:$AD$22)*$AO49:$AY49),0)</f>
        <v>0</v>
      </c>
      <c r="BM49" s="67" cm="1">
        <f t="array" aca="1" ref="BM49" ca="1">IF(AL49&gt;0,AL49*SUMPRODUCT(_xlfn.XLOOKUP(AL$26,$C$4:$C$22,$T$4:$AD$22)*$AO49:$AY49),0)</f>
        <v>0</v>
      </c>
      <c r="BN49" s="67" cm="1">
        <f t="array" aca="1" ref="BN49" ca="1">IF(AM49&gt;0,AM49*SUMPRODUCT(_xlfn.XLOOKUP(AM$26,$C$4:$C$22,$T$4:$AD$22)*$AO49:$AY49),0)</f>
        <v>0</v>
      </c>
      <c r="BO49" s="68" cm="1">
        <f t="array" aca="1" ref="BO49" ca="1">IF(AN49&gt;0,AN49*SUMPRODUCT(_xlfn.XLOOKUP(AN$26,$C$4:$C$22,$T$4:$AD$22)*$AO49:$AY49),0)</f>
        <v>0</v>
      </c>
      <c r="BP49" s="214">
        <f t="shared" ca="1" si="70"/>
        <v>0</v>
      </c>
      <c r="BQ49" s="66" cm="1">
        <f t="array" aca="1" ref="BQ49" ca="1">IF(AC49&gt;0,AC49*SUMPRODUCT(_xlfn.XLOOKUP(AC$26,$C$4:$C$22,$I$4:$S$22)*$AO49:$AY49),0)</f>
        <v>0</v>
      </c>
      <c r="BR49" s="67" cm="1">
        <f t="array" aca="1" ref="BR49" ca="1">IF(AD49&gt;0,AD49*SUMPRODUCT(_xlfn.XLOOKUP(AD$26,$C$4:$C$22,$I$4:$S$22)*$AO49:$AY49),0)</f>
        <v>-0.75</v>
      </c>
      <c r="BS49" s="67" cm="1">
        <f t="array" aca="1" ref="BS49" ca="1">IF(AE49&gt;0,AE49*SUMPRODUCT(_xlfn.XLOOKUP(AE$26,$C$4:$C$22,$I$4:$S$22)*$AO49:$AY49),0)</f>
        <v>0</v>
      </c>
      <c r="BT49" s="67" cm="1">
        <f t="array" aca="1" ref="BT49" ca="1">IF(AF49&gt;0,AF49*SUMPRODUCT(_xlfn.XLOOKUP(AF$26,$C$4:$C$22,$I$4:$S$22)*$AO49:$AY49),0)</f>
        <v>0</v>
      </c>
      <c r="BU49" s="67" cm="1">
        <f t="array" aca="1" ref="BU49" ca="1">IF(AG49&gt;0,AG49*SUMPRODUCT(_xlfn.XLOOKUP(AG$26,$C$4:$C$22,$I$4:$S$22)*$AO49:$AY49),0)</f>
        <v>0</v>
      </c>
      <c r="BV49" s="67" cm="1">
        <f t="array" aca="1" ref="BV49" ca="1">IF(AH49&gt;0,AH49*SUMPRODUCT(_xlfn.XLOOKUP(AH$26,$C$4:$C$22,$I$4:$S$22)*$AO49:$AY49),0)</f>
        <v>0</v>
      </c>
      <c r="BW49" s="67" cm="1">
        <f t="array" aca="1" ref="BW49" ca="1">IF(AI49&gt;0,AI49*SUMPRODUCT(_xlfn.XLOOKUP(AI$26,$C$4:$C$22,$I$4:$S$22)*$AO49:$AY49),0)</f>
        <v>0</v>
      </c>
      <c r="BX49" s="67" cm="1">
        <f t="array" aca="1" ref="BX49" ca="1">IF(AJ49&gt;0,AJ49*SUMPRODUCT(_xlfn.XLOOKUP(AJ$26,$C$4:$C$22,$I$4:$S$22)*$AO49:$AY49),0)</f>
        <v>0</v>
      </c>
      <c r="BY49" s="67" cm="1">
        <f t="array" aca="1" ref="BY49" ca="1">IF(AK49&gt;0,AK49*SUMPRODUCT(_xlfn.XLOOKUP(AK$26,$C$4:$C$22,$I$4:$S$22)*$AO49:$AY49),0)</f>
        <v>0</v>
      </c>
      <c r="BZ49" s="67" cm="1">
        <f t="array" aca="1" ref="BZ49" ca="1">IF(AL49&gt;0,AL49*SUMPRODUCT(_xlfn.XLOOKUP(AL$26,$C$4:$C$22,$I$4:$S$22)*$AO49:$AY49),0)</f>
        <v>0</v>
      </c>
      <c r="CA49" s="67" cm="1">
        <f t="array" aca="1" ref="CA49" ca="1">IF(AM49&gt;0,AM49*SUMPRODUCT(_xlfn.XLOOKUP(AM$26,$C$4:$C$22,$I$4:$S$22)*$AO49:$AY49),0)</f>
        <v>0</v>
      </c>
      <c r="CB49" s="68" cm="1">
        <f t="array" aca="1" ref="CB49" ca="1">IF(AN49&gt;0,AN49*SUMPRODUCT(_xlfn.XLOOKUP(AN$26,$C$4:$C$22,$I$4:$S$22)*$AO49:$AY49),0)</f>
        <v>0</v>
      </c>
      <c r="CC49" s="214">
        <f t="shared" ca="1" si="71"/>
        <v>-0.75</v>
      </c>
      <c r="CD49" s="66" cm="1">
        <f t="array" aca="1" ref="CD49" ca="1">IF(AC49&lt;0,AC49*SUMPRODUCT(_xlfn.XLOOKUP(AC$26,$C$4:$C$22,$T$4:$AD$22)*$AO49:$AY49),0)</f>
        <v>0</v>
      </c>
      <c r="CE49" s="67" cm="1">
        <f t="array" aca="1" ref="CE49" ca="1">IF(AD49&lt;0,AD49*SUMPRODUCT(_xlfn.XLOOKUP(AD$26,$C$4:$C$22,$T$4:$AC$22)*$AO49:$AX49),0)</f>
        <v>0</v>
      </c>
      <c r="CF49" s="67" cm="1">
        <f t="array" aca="1" ref="CF49" ca="1">IF(AE49&lt;0,AE49*SUMPRODUCT(_xlfn.XLOOKUP(AE$26,$C$4:$C$22,$T$4:$AC$22)*$AO49:$AX49),0)</f>
        <v>0</v>
      </c>
      <c r="CG49" s="67" cm="1">
        <f t="array" aca="1" ref="CG49" ca="1">IF(AF49&lt;0,AF49*SUMPRODUCT(_xlfn.XLOOKUP(AF$26,$C$4:$C$22,$T$4:$AC$22)*$AO49:$AX49),0)</f>
        <v>0</v>
      </c>
      <c r="CH49" s="67" cm="1">
        <f t="array" aca="1" ref="CH49" ca="1">IF(AG49&lt;0,AG49*SUMPRODUCT(_xlfn.XLOOKUP(AG$26,$C$4:$C$22,$T$4:$AC$22)*$AO49:$AX49),0)</f>
        <v>0</v>
      </c>
      <c r="CI49" s="67" cm="1">
        <f t="array" aca="1" ref="CI49" ca="1">IF(AH49&lt;0,AH49*SUMPRODUCT(_xlfn.XLOOKUP(AH$26,$C$4:$C$22,$T$4:$AC$22)*$AO49:$AX49),0)</f>
        <v>0</v>
      </c>
      <c r="CJ49" s="67" cm="1">
        <f t="array" aca="1" ref="CJ49" ca="1">IF(AI49&lt;0,AI49*SUMPRODUCT(_xlfn.XLOOKUP(AI$26,$C$4:$C$22,$T$4:$AC$22)*$AO49:$AX49),0)</f>
        <v>0</v>
      </c>
      <c r="CK49" s="67" cm="1">
        <f t="array" aca="1" ref="CK49" ca="1">IF(AJ49&lt;0,AJ49*SUMPRODUCT(_xlfn.XLOOKUP(AJ$26,$C$4:$C$22,$T$4:$AC$22)*$AO49:$AX49),0)</f>
        <v>0</v>
      </c>
      <c r="CL49" s="67" cm="1">
        <f t="array" aca="1" ref="CL49" ca="1">IF(AK49&lt;0,AK49*SUMPRODUCT(_xlfn.XLOOKUP(AK$26,$C$4:$C$22,$T$4:$AC$22)*$AO49:$AX49),0)</f>
        <v>0</v>
      </c>
      <c r="CM49" s="67" cm="1">
        <f t="array" aca="1" ref="CM49" ca="1">IF(AL49&lt;0,AL49*SUMPRODUCT(_xlfn.XLOOKUP(AL$26,$C$4:$C$22,$T$4:$AC$22)*$AO49:$AX49),0)</f>
        <v>0</v>
      </c>
      <c r="CN49" s="67" cm="1">
        <f t="array" aca="1" ref="CN49" ca="1">IF(AM49&lt;0,AM49*SUMPRODUCT(_xlfn.XLOOKUP(AM$26,$C$4:$C$22,$T$4:$AC$22)*$AO49:$AX49),0)</f>
        <v>0</v>
      </c>
      <c r="CO49" s="68" cm="1">
        <f t="array" aca="1" ref="CO49" ca="1">IF(AN49&lt;0,AN49*SUMPRODUCT(_xlfn.XLOOKUP(AN$26,$C$4:$C$22,$T$4:$AC$22)*$AO49:$AX49),0)</f>
        <v>0</v>
      </c>
      <c r="CP49" s="214">
        <f t="shared" ca="1" si="72"/>
        <v>0</v>
      </c>
      <c r="CQ49" s="66" cm="1">
        <f t="array" aca="1" ref="CQ49" ca="1">IF(AC49&lt;0,AC49*SUMPRODUCT(_xlfn.XLOOKUP(AC$26,$C$4:$C$22,$I$4:$S$22)*$AO49:$AY49),0)</f>
        <v>0</v>
      </c>
      <c r="CR49" s="67" cm="1">
        <f t="array" aca="1" ref="CR49" ca="1">IF(AD49&lt;0,AD49*SUMPRODUCT(_xlfn.XLOOKUP(AD$26,$C$4:$C$22,$I$4:$R$22)*$AO49:$AX49),0)</f>
        <v>0</v>
      </c>
      <c r="CS49" s="67" cm="1">
        <f t="array" aca="1" ref="CS49" ca="1">IF(AE49&lt;0,AE49*SUMPRODUCT(_xlfn.XLOOKUP(AE$26,$C$4:$C$22,$I$4:$R$22)*$AO49:$AX49),0)</f>
        <v>0</v>
      </c>
      <c r="CT49" s="67" cm="1">
        <f t="array" aca="1" ref="CT49" ca="1">IF(AF49&lt;0,AF49*SUMPRODUCT(_xlfn.XLOOKUP(AF$26,$C$4:$C$22,$I$4:$R$22)*$AO49:$AX49),0)</f>
        <v>0</v>
      </c>
      <c r="CU49" s="67" cm="1">
        <f t="array" aca="1" ref="CU49" ca="1">IF(AG49&lt;0,AG49*SUMPRODUCT(_xlfn.XLOOKUP(AG$26,$C$4:$C$22,$I$4:$R$22)*$AO49:$AX49),0)</f>
        <v>0</v>
      </c>
      <c r="CV49" s="67" cm="1">
        <f t="array" aca="1" ref="CV49" ca="1">IF(AH49&lt;0,AH49*SUMPRODUCT(_xlfn.XLOOKUP(AH$26,$C$4:$C$22,$I$4:$R$22)*$AO49:$AX49),0)</f>
        <v>0</v>
      </c>
      <c r="CW49" s="67" cm="1">
        <f t="array" aca="1" ref="CW49" ca="1">IF(AI49&lt;0,AI49*SUMPRODUCT(_xlfn.XLOOKUP(AI$26,$C$4:$C$22,$I$4:$R$22)*$AO49:$AX49),0)</f>
        <v>0</v>
      </c>
      <c r="CX49" s="67" cm="1">
        <f t="array" aca="1" ref="CX49" ca="1">IF(AJ49&lt;0,AJ49*SUMPRODUCT(_xlfn.XLOOKUP(AJ$26,$C$4:$C$22,$I$4:$R$22)*$AO49:$AX49),0)</f>
        <v>0</v>
      </c>
      <c r="CY49" s="67" cm="1">
        <f t="array" aca="1" ref="CY49" ca="1">IF(AK49&lt;0,AK49*SUMPRODUCT(_xlfn.XLOOKUP(AK$26,$C$4:$C$22,$I$4:$R$22)*$AO49:$AX49),0)</f>
        <v>0</v>
      </c>
      <c r="CZ49" s="67" cm="1">
        <f t="array" aca="1" ref="CZ49" ca="1">IF(AL49&lt;0,AL49*SUMPRODUCT(_xlfn.XLOOKUP(AL$26,$C$4:$C$22,$I$4:$R$22)*$AO49:$AX49),0)</f>
        <v>0</v>
      </c>
      <c r="DA49" s="67" cm="1">
        <f t="array" aca="1" ref="DA49" ca="1">IF(AM49&lt;0,AM49*SUMPRODUCT(_xlfn.XLOOKUP(AM$26,$C$4:$C$22,$I$4:$R$22)*$AO49:$AX49),0)</f>
        <v>0</v>
      </c>
      <c r="DB49" s="68" cm="1">
        <f t="array" aca="1" ref="DB49" ca="1">IF(AN49&lt;0,AN49*SUMPRODUCT(_xlfn.XLOOKUP(AN$26,$C$4:$C$22,$I$4:$R$22)*$AO49:$AX49),0)</f>
        <v>0</v>
      </c>
      <c r="DC49" s="239">
        <f t="shared" ca="1" si="73"/>
        <v>0</v>
      </c>
    </row>
    <row r="50" spans="1:107" x14ac:dyDescent="0.25">
      <c r="A50" s="389"/>
      <c r="B50" s="390"/>
      <c r="C50" s="736">
        <v>17</v>
      </c>
      <c r="D50" s="19" t="str">
        <f>_xlfn.XLOOKUP($C50,'Load Combinations'!$B$4:$B$22,'Load Combinations'!$C$4:$C$22)</f>
        <v>CV MAWP, Beam On</v>
      </c>
      <c r="E50" s="120"/>
      <c r="F50" s="121"/>
      <c r="G50" s="8">
        <f t="shared" si="65"/>
        <v>6</v>
      </c>
      <c r="H50" s="61">
        <f t="shared" ca="1" si="66"/>
        <v>9</v>
      </c>
      <c r="I50" s="61">
        <f t="shared" ca="1" si="67"/>
        <v>2.25</v>
      </c>
      <c r="J50" s="63"/>
      <c r="K50" s="75">
        <f t="shared" ca="1" si="74"/>
        <v>0</v>
      </c>
      <c r="L50" s="76">
        <f t="shared" ca="1" si="74"/>
        <v>0</v>
      </c>
      <c r="M50" s="76">
        <f t="shared" ca="1" si="74"/>
        <v>0</v>
      </c>
      <c r="N50" s="76">
        <f t="shared" ca="1" si="74"/>
        <v>0</v>
      </c>
      <c r="O50" s="76">
        <f t="shared" ca="1" si="74"/>
        <v>0</v>
      </c>
      <c r="P50" s="76">
        <f t="shared" ca="1" si="74"/>
        <v>0</v>
      </c>
      <c r="Q50" s="76">
        <f t="shared" ca="1" si="74"/>
        <v>0</v>
      </c>
      <c r="R50" s="76">
        <f t="shared" ca="1" si="74"/>
        <v>0</v>
      </c>
      <c r="S50" s="76">
        <f t="shared" ca="1" si="74"/>
        <v>0</v>
      </c>
      <c r="T50" s="76">
        <f t="shared" ca="1" si="74"/>
        <v>0</v>
      </c>
      <c r="U50" s="76">
        <f t="shared" ca="1" si="74"/>
        <v>0</v>
      </c>
      <c r="V50" s="76">
        <f t="shared" ca="1" si="74"/>
        <v>1</v>
      </c>
      <c r="W50" s="76">
        <f t="shared" ca="1" si="74"/>
        <v>0</v>
      </c>
      <c r="X50" s="76">
        <f t="shared" ca="1" si="74"/>
        <v>1</v>
      </c>
      <c r="Y50" s="76">
        <f t="shared" ca="1" si="74"/>
        <v>0</v>
      </c>
      <c r="Z50" s="76">
        <f t="shared" ca="1" si="74"/>
        <v>0</v>
      </c>
      <c r="AA50" s="76">
        <f t="shared" ref="AA50:AB52" ca="1" si="78">OFFSET(AA50,-1,0)</f>
        <v>0</v>
      </c>
      <c r="AB50" s="140">
        <f t="shared" ca="1" si="78"/>
        <v>0</v>
      </c>
      <c r="AC50" s="75">
        <f t="shared" ca="1" si="75"/>
        <v>1</v>
      </c>
      <c r="AD50" s="76">
        <f t="shared" ca="1" si="69"/>
        <v>1</v>
      </c>
      <c r="AE50" s="76">
        <f t="shared" ca="1" si="69"/>
        <v>1</v>
      </c>
      <c r="AF50" s="76">
        <f t="shared" ca="1" si="69"/>
        <v>1</v>
      </c>
      <c r="AG50" s="76">
        <f t="shared" ca="1" si="69"/>
        <v>0</v>
      </c>
      <c r="AH50" s="76">
        <f t="shared" ca="1" si="69"/>
        <v>0</v>
      </c>
      <c r="AI50" s="76">
        <f t="shared" ca="1" si="69"/>
        <v>-1</v>
      </c>
      <c r="AJ50" s="76">
        <f t="shared" ca="1" si="69"/>
        <v>-1</v>
      </c>
      <c r="AK50" s="76">
        <f t="shared" ca="1" si="69"/>
        <v>0</v>
      </c>
      <c r="AL50" s="76">
        <f t="shared" ca="1" si="69"/>
        <v>0</v>
      </c>
      <c r="AM50" s="76">
        <f t="shared" ca="1" si="69"/>
        <v>0</v>
      </c>
      <c r="AN50" s="140">
        <f t="shared" ca="1" si="69"/>
        <v>0</v>
      </c>
      <c r="AO50" s="75">
        <f>+INDEX('Load Combinations'!$D$4:$N$22,MATCH(Horizontal!$C50,'Load Combinations'!$B$4:$B$22,0),MATCH(Horizontal!AO$26,'Load Combinations'!$D$3:$N$3,0))</f>
        <v>1</v>
      </c>
      <c r="AP50" s="76">
        <f>+INDEX('Load Combinations'!$D$4:$N$22,MATCH(Horizontal!$C50,'Load Combinations'!$B$4:$B$22,0),MATCH(Horizontal!AP$26,'Load Combinations'!$D$3:$N$3,0))</f>
        <v>0</v>
      </c>
      <c r="AQ50" s="76">
        <f>+INDEX('Load Combinations'!$D$4:$N$22,MATCH(Horizontal!$C50,'Load Combinations'!$B$4:$B$22,0),MATCH(Horizontal!AQ$26,'Load Combinations'!$D$3:$N$3,0))</f>
        <v>0</v>
      </c>
      <c r="AR50" s="76">
        <f>+INDEX('Load Combinations'!$D$4:$N$22,MATCH(Horizontal!$C50,'Load Combinations'!$B$4:$B$22,0),MATCH(Horizontal!AR$26,'Load Combinations'!$D$3:$N$3,0))</f>
        <v>1</v>
      </c>
      <c r="AS50" s="76">
        <f>+INDEX('Load Combinations'!$D$4:$N$22,MATCH(Horizontal!$C50,'Load Combinations'!$B$4:$B$22,0),MATCH(Horizontal!AS$26,'Load Combinations'!$D$3:$N$3,0))</f>
        <v>0</v>
      </c>
      <c r="AT50" s="76">
        <f>+INDEX('Load Combinations'!$D$4:$N$22,MATCH(Horizontal!$C50,'Load Combinations'!$B$4:$B$22,0),MATCH(Horizontal!AT$26,'Load Combinations'!$D$3:$N$3,0))</f>
        <v>1</v>
      </c>
      <c r="AU50" s="76">
        <f>+INDEX('Load Combinations'!$D$4:$N$22,MATCH(Horizontal!$C50,'Load Combinations'!$B$4:$B$22,0),MATCH(Horizontal!AU$26,'Load Combinations'!$D$3:$N$3,0))</f>
        <v>1</v>
      </c>
      <c r="AV50" s="76">
        <f>+INDEX('Load Combinations'!$D$4:$N$22,MATCH(Horizontal!$C50,'Load Combinations'!$B$4:$B$22,0),MATCH(Horizontal!AV$26,'Load Combinations'!$D$3:$N$3,0))</f>
        <v>0</v>
      </c>
      <c r="AW50" s="76">
        <f>+INDEX('Load Combinations'!$D$4:$N$22,MATCH(Horizontal!$C50,'Load Combinations'!$B$4:$B$22,0),MATCH(Horizontal!AW$26,'Load Combinations'!$D$3:$N$3,0))</f>
        <v>0</v>
      </c>
      <c r="AX50" s="671">
        <f>+INDEX('Load Combinations'!$D$4:$N$22,MATCH(Horizontal!$C50,'Load Combinations'!$B$4:$B$22,0),MATCH(Horizontal!AX$26,'Load Combinations'!$D$3:$N$3,0))</f>
        <v>0</v>
      </c>
      <c r="AY50" s="557">
        <f>+INDEX('Load Combinations'!$D$4:$N$22,MATCH(Horizontal!$C50,'Load Combinations'!$B$4:$B$22,0),MATCH(Horizontal!AY$26,'Load Combinations'!$D$3:$N$3,0))</f>
        <v>0</v>
      </c>
      <c r="AZ50" s="203" cm="1">
        <f t="array" aca="1" ref="AZ50" ca="1">SUMPRODUCT(--($K50:$AB50&gt;0),INDEX($H$4:$H$22,MATCH($K$26:$AB$26,$C$4:$C$22,0)))</f>
        <v>2</v>
      </c>
      <c r="BA50" s="76" cm="1">
        <f t="array" aca="1" ref="BA50" ca="1">SUMPRODUCT(--($K50:$AB50&gt;0),INDEX($G$4:$G$22,MATCH($K$26:$AB$26,$C$4:$C$22,0)))</f>
        <v>-2</v>
      </c>
      <c r="BB50" s="76" cm="1">
        <f t="array" aca="1" ref="BB50" ca="1">-1*SUMPRODUCT(--($K50:$AB50&lt;0),INDEX($H$4:$H$22,MATCH($K$26:$AB$26,$C$4:$C$22,0)))</f>
        <v>0</v>
      </c>
      <c r="BC50" s="77" cm="1">
        <f t="array" aca="1" ref="BC50" ca="1">-1*SUMPRODUCT(--($K50:$AB50&lt;0),INDEX($G$4:$G$22,MATCH($K$26:$AB$26,$C$4:$C$22,0)))</f>
        <v>0</v>
      </c>
      <c r="BD50" s="8" cm="1">
        <f t="array" aca="1" ref="BD50" ca="1">IF(AC50&gt;0,AC50*SUMPRODUCT(_xlfn.XLOOKUP(AC$26,$C$4:$C$22,$T$4:$AD$22)*$AO50:$AY50),0)</f>
        <v>0</v>
      </c>
      <c r="BE50" s="17" cm="1">
        <f t="array" aca="1" ref="BE50" ca="1">IF(AD50&gt;0,AD50*SUMPRODUCT(_xlfn.XLOOKUP(AD$26,$C$4:$C$22,$T$4:$AD$22)*$AO50:$AY50),0)</f>
        <v>0</v>
      </c>
      <c r="BF50" s="17" cm="1">
        <f t="array" aca="1" ref="BF50" ca="1">IF(AE50&gt;0,AE50*SUMPRODUCT(_xlfn.XLOOKUP(AE$26,$C$4:$C$22,$T$4:$AD$22)*$AO50:$AY50),0)</f>
        <v>0</v>
      </c>
      <c r="BG50" s="71" cm="1">
        <f t="array" aca="1" ref="BG50" ca="1">IF(AF50&gt;0,AF50*SUMPRODUCT(_xlfn.XLOOKUP(AF$26,$C$4:$C$22,$T$4:$AD$22)*$AO50:$AY50),0)</f>
        <v>0</v>
      </c>
      <c r="BH50" s="17" cm="1">
        <f t="array" aca="1" ref="BH50" ca="1">IF(AG50&gt;0,AG50*SUMPRODUCT(_xlfn.XLOOKUP(AG$26,$C$4:$C$22,$T$4:$AD$22)*$AO50:$AY50),0)</f>
        <v>0</v>
      </c>
      <c r="BI50" s="17" cm="1">
        <f t="array" aca="1" ref="BI50" ca="1">IF(AH50&gt;0,AH50*SUMPRODUCT(_xlfn.XLOOKUP(AH$26,$C$4:$C$22,$T$4:$AD$22)*$AO50:$AY50),0)</f>
        <v>0</v>
      </c>
      <c r="BJ50" s="17" cm="1">
        <f t="array" aca="1" ref="BJ50" ca="1">IF(AI50&gt;0,AI50*SUMPRODUCT(_xlfn.XLOOKUP(AI$26,$C$4:$C$22,$T$4:$AD$22)*$AO50:$AY50),0)</f>
        <v>0</v>
      </c>
      <c r="BK50" s="17" cm="1">
        <f t="array" aca="1" ref="BK50" ca="1">IF(AJ50&gt;0,AJ50*SUMPRODUCT(_xlfn.XLOOKUP(AJ$26,$C$4:$C$22,$T$4:$AD$22)*$AO50:$AY50),0)</f>
        <v>0</v>
      </c>
      <c r="BL50" s="17" cm="1">
        <f t="array" aca="1" ref="BL50" ca="1">IF(AK50&gt;0,AK50*SUMPRODUCT(_xlfn.XLOOKUP(AK$26,$C$4:$C$22,$T$4:$AD$22)*$AO50:$AY50),0)</f>
        <v>0</v>
      </c>
      <c r="BM50" s="17" cm="1">
        <f t="array" aca="1" ref="BM50" ca="1">IF(AL50&gt;0,AL50*SUMPRODUCT(_xlfn.XLOOKUP(AL$26,$C$4:$C$22,$T$4:$AD$22)*$AO50:$AY50),0)</f>
        <v>0</v>
      </c>
      <c r="BN50" s="17" cm="1">
        <f t="array" aca="1" ref="BN50" ca="1">IF(AM50&gt;0,AM50*SUMPRODUCT(_xlfn.XLOOKUP(AM$26,$C$4:$C$22,$T$4:$AD$22)*$AO50:$AY50),0)</f>
        <v>0</v>
      </c>
      <c r="BO50" s="9" cm="1">
        <f t="array" aca="1" ref="BO50" ca="1">IF(AN50&gt;0,AN50*SUMPRODUCT(_xlfn.XLOOKUP(AN$26,$C$4:$C$22,$T$4:$AD$22)*$AO50:$AY50),0)</f>
        <v>0</v>
      </c>
      <c r="BP50" s="215">
        <f t="shared" ca="1" si="70"/>
        <v>0</v>
      </c>
      <c r="BQ50" s="8" cm="1">
        <f t="array" aca="1" ref="BQ50" ca="1">IF(AC50&gt;0,AC50*SUMPRODUCT(_xlfn.XLOOKUP(AC$26,$C$4:$C$22,$I$4:$S$22)*$AO50:$AY50),0)</f>
        <v>0</v>
      </c>
      <c r="BR50" s="17" cm="1">
        <f t="array" aca="1" ref="BR50" ca="1">IF(AD50&gt;0,AD50*SUMPRODUCT(_xlfn.XLOOKUP(AD$26,$C$4:$C$22,$I$4:$S$22)*$AO50:$AY50),0)</f>
        <v>-0.75</v>
      </c>
      <c r="BS50" s="17" cm="1">
        <f t="array" aca="1" ref="BS50" ca="1">IF(AE50&gt;0,AE50*SUMPRODUCT(_xlfn.XLOOKUP(AE$26,$C$4:$C$22,$I$4:$S$22)*$AO50:$AY50),0)</f>
        <v>0</v>
      </c>
      <c r="BT50" s="71" cm="1">
        <f t="array" aca="1" ref="BT50" ca="1">IF(AF50&gt;0,AF50*SUMPRODUCT(_xlfn.XLOOKUP(AF$26,$C$4:$C$22,$I$4:$S$22)*$AO50:$AY50),0)</f>
        <v>0</v>
      </c>
      <c r="BU50" s="17" cm="1">
        <f t="array" aca="1" ref="BU50" ca="1">IF(AG50&gt;0,AG50*SUMPRODUCT(_xlfn.XLOOKUP(AG$26,$C$4:$C$22,$I$4:$S$22)*$AO50:$AY50),0)</f>
        <v>0</v>
      </c>
      <c r="BV50" s="17" cm="1">
        <f t="array" aca="1" ref="BV50" ca="1">IF(AH50&gt;0,AH50*SUMPRODUCT(_xlfn.XLOOKUP(AH$26,$C$4:$C$22,$I$4:$S$22)*$AO50:$AY50),0)</f>
        <v>0</v>
      </c>
      <c r="BW50" s="17" cm="1">
        <f t="array" aca="1" ref="BW50" ca="1">IF(AI50&gt;0,AI50*SUMPRODUCT(_xlfn.XLOOKUP(AI$26,$C$4:$C$22,$I$4:$S$22)*$AO50:$AY50),0)</f>
        <v>0</v>
      </c>
      <c r="BX50" s="17" cm="1">
        <f t="array" aca="1" ref="BX50" ca="1">IF(AJ50&gt;0,AJ50*SUMPRODUCT(_xlfn.XLOOKUP(AJ$26,$C$4:$C$22,$I$4:$S$22)*$AO50:$AY50),0)</f>
        <v>0</v>
      </c>
      <c r="BY50" s="17" cm="1">
        <f t="array" aca="1" ref="BY50" ca="1">IF(AK50&gt;0,AK50*SUMPRODUCT(_xlfn.XLOOKUP(AK$26,$C$4:$C$22,$I$4:$S$22)*$AO50:$AY50),0)</f>
        <v>0</v>
      </c>
      <c r="BZ50" s="17" cm="1">
        <f t="array" aca="1" ref="BZ50" ca="1">IF(AL50&gt;0,AL50*SUMPRODUCT(_xlfn.XLOOKUP(AL$26,$C$4:$C$22,$I$4:$S$22)*$AO50:$AY50),0)</f>
        <v>0</v>
      </c>
      <c r="CA50" s="17" cm="1">
        <f t="array" aca="1" ref="CA50" ca="1">IF(AM50&gt;0,AM50*SUMPRODUCT(_xlfn.XLOOKUP(AM$26,$C$4:$C$22,$I$4:$S$22)*$AO50:$AY50),0)</f>
        <v>0</v>
      </c>
      <c r="CB50" s="9" cm="1">
        <f t="array" aca="1" ref="CB50" ca="1">IF(AN50&gt;0,AN50*SUMPRODUCT(_xlfn.XLOOKUP(AN$26,$C$4:$C$22,$I$4:$S$22)*$AO50:$AY50),0)</f>
        <v>0</v>
      </c>
      <c r="CC50" s="215">
        <f t="shared" ca="1" si="71"/>
        <v>-0.75</v>
      </c>
      <c r="CD50" s="8" cm="1">
        <f t="array" aca="1" ref="CD50" ca="1">IF(AC50&lt;0,AC50*SUMPRODUCT(_xlfn.XLOOKUP(AC$26,$C$4:$C$22,$T$4:$AD$22)*$AO50:$AY50),0)</f>
        <v>0</v>
      </c>
      <c r="CE50" s="17" cm="1">
        <f t="array" aca="1" ref="CE50" ca="1">IF(AD50&lt;0,AD50*SUMPRODUCT(_xlfn.XLOOKUP(AD$26,$C$4:$C$22,$T$4:$AC$22)*$AO50:$AX50),0)</f>
        <v>0</v>
      </c>
      <c r="CF50" s="17" cm="1">
        <f t="array" aca="1" ref="CF50" ca="1">IF(AE50&lt;0,AE50*SUMPRODUCT(_xlfn.XLOOKUP(AE$26,$C$4:$C$22,$T$4:$AC$22)*$AO50:$AX50),0)</f>
        <v>0</v>
      </c>
      <c r="CG50" s="71" cm="1">
        <f t="array" aca="1" ref="CG50" ca="1">IF(AF50&lt;0,AF50*SUMPRODUCT(_xlfn.XLOOKUP(AF$26,$C$4:$C$22,$T$4:$AC$22)*$AO50:$AX50),0)</f>
        <v>0</v>
      </c>
      <c r="CH50" s="17" cm="1">
        <f t="array" aca="1" ref="CH50" ca="1">IF(AG50&lt;0,AG50*SUMPRODUCT(_xlfn.XLOOKUP(AG$26,$C$4:$C$22,$T$4:$AC$22)*$AO50:$AX50),0)</f>
        <v>0</v>
      </c>
      <c r="CI50" s="17" cm="1">
        <f t="array" aca="1" ref="CI50" ca="1">IF(AH50&lt;0,AH50*SUMPRODUCT(_xlfn.XLOOKUP(AH$26,$C$4:$C$22,$T$4:$AC$22)*$AO50:$AX50),0)</f>
        <v>0</v>
      </c>
      <c r="CJ50" s="17" cm="1">
        <f t="array" aca="1" ref="CJ50" ca="1">IF(AI50&lt;0,AI50*SUMPRODUCT(_xlfn.XLOOKUP(AI$26,$C$4:$C$22,$T$4:$AC$22)*$AO50:$AX50),0)</f>
        <v>-0.5</v>
      </c>
      <c r="CK50" s="17" cm="1">
        <f t="array" aca="1" ref="CK50" ca="1">IF(AJ50&lt;0,AJ50*SUMPRODUCT(_xlfn.XLOOKUP(AJ$26,$C$4:$C$22,$T$4:$AC$22)*$AO50:$AX50),0)</f>
        <v>-0.5</v>
      </c>
      <c r="CL50" s="17" cm="1">
        <f t="array" aca="1" ref="CL50" ca="1">IF(AK50&lt;0,AK50*SUMPRODUCT(_xlfn.XLOOKUP(AK$26,$C$4:$C$22,$T$4:$AC$22)*$AO50:$AX50),0)</f>
        <v>0</v>
      </c>
      <c r="CM50" s="17" cm="1">
        <f t="array" aca="1" ref="CM50" ca="1">IF(AL50&lt;0,AL50*SUMPRODUCT(_xlfn.XLOOKUP(AL$26,$C$4:$C$22,$T$4:$AC$22)*$AO50:$AX50),0)</f>
        <v>0</v>
      </c>
      <c r="CN50" s="17" cm="1">
        <f t="array" aca="1" ref="CN50" ca="1">IF(AM50&lt;0,AM50*SUMPRODUCT(_xlfn.XLOOKUP(AM$26,$C$4:$C$22,$T$4:$AC$22)*$AO50:$AX50),0)</f>
        <v>0</v>
      </c>
      <c r="CO50" s="9" cm="1">
        <f t="array" aca="1" ref="CO50" ca="1">IF(AN50&lt;0,AN50*SUMPRODUCT(_xlfn.XLOOKUP(AN$26,$C$4:$C$22,$T$4:$AC$22)*$AO50:$AX50),0)</f>
        <v>0</v>
      </c>
      <c r="CP50" s="215">
        <f t="shared" ca="1" si="72"/>
        <v>-1</v>
      </c>
      <c r="CQ50" s="8" cm="1">
        <f t="array" aca="1" ref="CQ50" ca="1">IF(AC50&lt;0,AC50*SUMPRODUCT(_xlfn.XLOOKUP(AC$26,$C$4:$C$22,$I$4:$S$22)*$AO50:$AY50),0)</f>
        <v>0</v>
      </c>
      <c r="CR50" s="17" cm="1">
        <f t="array" aca="1" ref="CR50" ca="1">IF(AD50&lt;0,AD50*SUMPRODUCT(_xlfn.XLOOKUP(AD$26,$C$4:$C$22,$I$4:$R$22)*$AO50:$AX50),0)</f>
        <v>0</v>
      </c>
      <c r="CS50" s="17" cm="1">
        <f t="array" aca="1" ref="CS50" ca="1">IF(AE50&lt;0,AE50*SUMPRODUCT(_xlfn.XLOOKUP(AE$26,$C$4:$C$22,$I$4:$R$22)*$AO50:$AX50),0)</f>
        <v>0</v>
      </c>
      <c r="CT50" s="71" cm="1">
        <f t="array" aca="1" ref="CT50" ca="1">IF(AF50&lt;0,AF50*SUMPRODUCT(_xlfn.XLOOKUP(AF$26,$C$4:$C$22,$I$4:$R$22)*$AO50:$AX50),0)</f>
        <v>0</v>
      </c>
      <c r="CU50" s="17" cm="1">
        <f t="array" aca="1" ref="CU50" ca="1">IF(AG50&lt;0,AG50*SUMPRODUCT(_xlfn.XLOOKUP(AG$26,$C$4:$C$22,$I$4:$R$22)*$AO50:$AX50),0)</f>
        <v>0</v>
      </c>
      <c r="CV50" s="17" cm="1">
        <f t="array" aca="1" ref="CV50" ca="1">IF(AH50&lt;0,AH50*SUMPRODUCT(_xlfn.XLOOKUP(AH$26,$C$4:$C$22,$I$4:$R$22)*$AO50:$AX50),0)</f>
        <v>0</v>
      </c>
      <c r="CW50" s="17" cm="1">
        <f t="array" aca="1" ref="CW50" ca="1">IF(AI50&lt;0,AI50*SUMPRODUCT(_xlfn.XLOOKUP(AI$26,$C$4:$C$22,$I$4:$R$22)*$AO50:$AX50),0)</f>
        <v>0.5</v>
      </c>
      <c r="CX50" s="17" cm="1">
        <f t="array" aca="1" ref="CX50" ca="1">IF(AJ50&lt;0,AJ50*SUMPRODUCT(_xlfn.XLOOKUP(AJ$26,$C$4:$C$22,$I$4:$R$22)*$AO50:$AX50),0)</f>
        <v>0.5</v>
      </c>
      <c r="CY50" s="17" cm="1">
        <f t="array" aca="1" ref="CY50" ca="1">IF(AK50&lt;0,AK50*SUMPRODUCT(_xlfn.XLOOKUP(AK$26,$C$4:$C$22,$I$4:$R$22)*$AO50:$AX50),0)</f>
        <v>0</v>
      </c>
      <c r="CZ50" s="17" cm="1">
        <f t="array" aca="1" ref="CZ50" ca="1">IF(AL50&lt;0,AL50*SUMPRODUCT(_xlfn.XLOOKUP(AL$26,$C$4:$C$22,$I$4:$R$22)*$AO50:$AX50),0)</f>
        <v>0</v>
      </c>
      <c r="DA50" s="17" cm="1">
        <f t="array" aca="1" ref="DA50" ca="1">IF(AM50&lt;0,AM50*SUMPRODUCT(_xlfn.XLOOKUP(AM$26,$C$4:$C$22,$I$4:$R$22)*$AO50:$AX50),0)</f>
        <v>0</v>
      </c>
      <c r="DB50" s="9" cm="1">
        <f t="array" aca="1" ref="DB50" ca="1">IF(AN50&lt;0,AN50*SUMPRODUCT(_xlfn.XLOOKUP(AN$26,$C$4:$C$22,$I$4:$R$22)*$AO50:$AX50),0)</f>
        <v>0</v>
      </c>
      <c r="DC50" s="240">
        <f t="shared" ca="1" si="73"/>
        <v>1</v>
      </c>
    </row>
    <row r="51" spans="1:107" x14ac:dyDescent="0.25">
      <c r="A51" s="389"/>
      <c r="B51" s="390"/>
      <c r="C51" s="735">
        <v>18</v>
      </c>
      <c r="D51" s="18" t="str">
        <f>_xlfn.XLOOKUP($C51,'Load Combinations'!$B$4:$B$22,'Load Combinations'!$C$4:$C$22)</f>
        <v>Target Change Out</v>
      </c>
      <c r="E51" s="118"/>
      <c r="F51" s="119"/>
      <c r="G51" s="7">
        <f t="shared" si="65"/>
        <v>6</v>
      </c>
      <c r="H51" s="130">
        <f t="shared" ca="1" si="66"/>
        <v>8.25</v>
      </c>
      <c r="I51" s="130">
        <f t="shared" ca="1" si="67"/>
        <v>3.8</v>
      </c>
      <c r="J51" s="62"/>
      <c r="K51" s="72">
        <f t="shared" ca="1" si="74"/>
        <v>0</v>
      </c>
      <c r="L51" s="73">
        <f t="shared" ca="1" si="74"/>
        <v>0</v>
      </c>
      <c r="M51" s="73">
        <f t="shared" ca="1" si="74"/>
        <v>0</v>
      </c>
      <c r="N51" s="73">
        <f t="shared" ca="1" si="74"/>
        <v>0</v>
      </c>
      <c r="O51" s="73">
        <f t="shared" ca="1" si="74"/>
        <v>0</v>
      </c>
      <c r="P51" s="73">
        <f t="shared" ca="1" si="74"/>
        <v>0</v>
      </c>
      <c r="Q51" s="73">
        <f t="shared" ca="1" si="74"/>
        <v>0</v>
      </c>
      <c r="R51" s="73">
        <f t="shared" ca="1" si="74"/>
        <v>0</v>
      </c>
      <c r="S51" s="73">
        <f t="shared" ca="1" si="74"/>
        <v>0</v>
      </c>
      <c r="T51" s="73">
        <f t="shared" ca="1" si="74"/>
        <v>0</v>
      </c>
      <c r="U51" s="73">
        <f t="shared" ca="1" si="74"/>
        <v>0</v>
      </c>
      <c r="V51" s="73">
        <f t="shared" ca="1" si="74"/>
        <v>1</v>
      </c>
      <c r="W51" s="73">
        <f t="shared" ca="1" si="74"/>
        <v>0</v>
      </c>
      <c r="X51" s="73">
        <f t="shared" ca="1" si="74"/>
        <v>1</v>
      </c>
      <c r="Y51" s="73">
        <f t="shared" ca="1" si="74"/>
        <v>0</v>
      </c>
      <c r="Z51" s="73">
        <f t="shared" ca="1" si="74"/>
        <v>0</v>
      </c>
      <c r="AA51" s="73">
        <f t="shared" ca="1" si="78"/>
        <v>0</v>
      </c>
      <c r="AB51" s="139">
        <f t="shared" ca="1" si="78"/>
        <v>0</v>
      </c>
      <c r="AC51" s="72">
        <f t="shared" ca="1" si="75"/>
        <v>1</v>
      </c>
      <c r="AD51" s="73">
        <f t="shared" ca="1" si="75"/>
        <v>1</v>
      </c>
      <c r="AE51" s="73">
        <f t="shared" ca="1" si="75"/>
        <v>1</v>
      </c>
      <c r="AF51" s="73">
        <f t="shared" ca="1" si="75"/>
        <v>1</v>
      </c>
      <c r="AG51" s="73">
        <f t="shared" ca="1" si="75"/>
        <v>0</v>
      </c>
      <c r="AH51" s="73">
        <f t="shared" ca="1" si="75"/>
        <v>0</v>
      </c>
      <c r="AI51" s="73">
        <f t="shared" ca="1" si="75"/>
        <v>-1</v>
      </c>
      <c r="AJ51" s="73">
        <f t="shared" ca="1" si="75"/>
        <v>-1</v>
      </c>
      <c r="AK51" s="73">
        <f t="shared" ca="1" si="75"/>
        <v>0</v>
      </c>
      <c r="AL51" s="73">
        <f t="shared" ca="1" si="75"/>
        <v>0</v>
      </c>
      <c r="AM51" s="73">
        <f t="shared" ca="1" si="75"/>
        <v>0</v>
      </c>
      <c r="AN51" s="139">
        <f t="shared" ca="1" si="75"/>
        <v>0</v>
      </c>
      <c r="AO51" s="72">
        <f>+INDEX('Load Combinations'!$D$4:$N$22,MATCH(Horizontal!$C51,'Load Combinations'!$B$4:$B$22,0),MATCH(Horizontal!AO$26,'Load Combinations'!$D$3:$N$3,0))</f>
        <v>1</v>
      </c>
      <c r="AP51" s="73">
        <f>+INDEX('Load Combinations'!$D$4:$N$22,MATCH(Horizontal!$C51,'Load Combinations'!$B$4:$B$22,0),MATCH(Horizontal!AP$26,'Load Combinations'!$D$3:$N$3,0))</f>
        <v>0</v>
      </c>
      <c r="AQ51" s="73">
        <f>+INDEX('Load Combinations'!$D$4:$N$22,MATCH(Horizontal!$C51,'Load Combinations'!$B$4:$B$22,0),MATCH(Horizontal!AQ$26,'Load Combinations'!$D$3:$N$3,0))</f>
        <v>1</v>
      </c>
      <c r="AR51" s="73">
        <f>+INDEX('Load Combinations'!$D$4:$N$22,MATCH(Horizontal!$C51,'Load Combinations'!$B$4:$B$22,0),MATCH(Horizontal!AR$26,'Load Combinations'!$D$3:$N$3,0))</f>
        <v>1</v>
      </c>
      <c r="AS51" s="73">
        <f>+INDEX('Load Combinations'!$D$4:$N$22,MATCH(Horizontal!$C51,'Load Combinations'!$B$4:$B$22,0),MATCH(Horizontal!AS$26,'Load Combinations'!$D$3:$N$3,0))</f>
        <v>0</v>
      </c>
      <c r="AT51" s="73">
        <f>+INDEX('Load Combinations'!$D$4:$N$22,MATCH(Horizontal!$C51,'Load Combinations'!$B$4:$B$22,0),MATCH(Horizontal!AT$26,'Load Combinations'!$D$3:$N$3,0))</f>
        <v>0</v>
      </c>
      <c r="AU51" s="73">
        <f>+INDEX('Load Combinations'!$D$4:$N$22,MATCH(Horizontal!$C51,'Load Combinations'!$B$4:$B$22,0),MATCH(Horizontal!AU$26,'Load Combinations'!$D$3:$N$3,0))</f>
        <v>0</v>
      </c>
      <c r="AV51" s="73">
        <f>+INDEX('Load Combinations'!$D$4:$N$22,MATCH(Horizontal!$C51,'Load Combinations'!$B$4:$B$22,0),MATCH(Horizontal!AV$26,'Load Combinations'!$D$3:$N$3,0))</f>
        <v>0</v>
      </c>
      <c r="AW51" s="73">
        <f>+INDEX('Load Combinations'!$D$4:$N$22,MATCH(Horizontal!$C51,'Load Combinations'!$B$4:$B$22,0),MATCH(Horizontal!AW$26,'Load Combinations'!$D$3:$N$3,0))</f>
        <v>0</v>
      </c>
      <c r="AX51" s="670">
        <f>+INDEX('Load Combinations'!$D$4:$N$22,MATCH(Horizontal!$C51,'Load Combinations'!$B$4:$B$22,0),MATCH(Horizontal!AX$26,'Load Combinations'!$D$3:$N$3,0))</f>
        <v>0</v>
      </c>
      <c r="AY51" s="556">
        <f>+INDEX('Load Combinations'!$D$4:$N$22,MATCH(Horizontal!$C51,'Load Combinations'!$B$4:$B$22,0),MATCH(Horizontal!AY$26,'Load Combinations'!$D$3:$N$3,0))</f>
        <v>0</v>
      </c>
      <c r="AZ51" s="202" cm="1">
        <f t="array" aca="1" ref="AZ51" ca="1">SUMPRODUCT(--($K51:$AB51&gt;0),INDEX($H$4:$H$22,MATCH($K$26:$AB$26,$C$4:$C$22,0)))</f>
        <v>2</v>
      </c>
      <c r="BA51" s="73" cm="1">
        <f t="array" aca="1" ref="BA51" ca="1">SUMPRODUCT(--($K51:$AB51&gt;0),INDEX($G$4:$G$22,MATCH($K$26:$AB$26,$C$4:$C$22,0)))</f>
        <v>-2</v>
      </c>
      <c r="BB51" s="73" cm="1">
        <f t="array" aca="1" ref="BB51" ca="1">-1*SUMPRODUCT(--($K51:$AB51&lt;0),INDEX($H$4:$H$22,MATCH($K$26:$AB$26,$C$4:$C$22,0)))</f>
        <v>0</v>
      </c>
      <c r="BC51" s="74" cm="1">
        <f t="array" aca="1" ref="BC51" ca="1">-1*SUMPRODUCT(--($K51:$AB51&lt;0),INDEX($G$4:$G$22,MATCH($K$26:$AB$26,$C$4:$C$22,0)))</f>
        <v>0</v>
      </c>
      <c r="BD51" s="66" cm="1">
        <f t="array" aca="1" ref="BD51" ca="1">IF(AC51&gt;0,AC51*SUMPRODUCT(_xlfn.XLOOKUP(AC$26,$C$4:$C$22,$T$4:$AD$22)*$AO51:$AY51),0)</f>
        <v>0</v>
      </c>
      <c r="BE51" s="67" cm="1">
        <f t="array" aca="1" ref="BE51" ca="1">IF(AD51&gt;0,AD51*SUMPRODUCT(_xlfn.XLOOKUP(AD$26,$C$4:$C$22,$T$4:$AD$22)*$AO51:$AY51),0)</f>
        <v>0.125</v>
      </c>
      <c r="BF51" s="67" cm="1">
        <f t="array" aca="1" ref="BF51" ca="1">IF(AE51&gt;0,AE51*SUMPRODUCT(_xlfn.XLOOKUP(AE$26,$C$4:$C$22,$T$4:$AD$22)*$AO51:$AY51),0)</f>
        <v>0</v>
      </c>
      <c r="BG51" s="67" cm="1">
        <f t="array" aca="1" ref="BG51" ca="1">IF(AF51&gt;0,AF51*SUMPRODUCT(_xlfn.XLOOKUP(AF$26,$C$4:$C$22,$T$4:$AD$22)*$AO51:$AY51),0)</f>
        <v>0.125</v>
      </c>
      <c r="BH51" s="67" cm="1">
        <f t="array" aca="1" ref="BH51" ca="1">IF(AG51&gt;0,AG51*SUMPRODUCT(_xlfn.XLOOKUP(AG$26,$C$4:$C$22,$T$4:$AD$22)*$AO51:$AY51),0)</f>
        <v>0</v>
      </c>
      <c r="BI51" s="67" cm="1">
        <f t="array" aca="1" ref="BI51" ca="1">IF(AH51&gt;0,AH51*SUMPRODUCT(_xlfn.XLOOKUP(AH$26,$C$4:$C$22,$T$4:$AD$22)*$AO51:$AY51),0)</f>
        <v>0</v>
      </c>
      <c r="BJ51" s="67" cm="1">
        <f t="array" aca="1" ref="BJ51" ca="1">IF(AI51&gt;0,AI51*SUMPRODUCT(_xlfn.XLOOKUP(AI$26,$C$4:$C$22,$T$4:$AD$22)*$AO51:$AY51),0)</f>
        <v>0</v>
      </c>
      <c r="BK51" s="67" cm="1">
        <f t="array" aca="1" ref="BK51" ca="1">IF(AJ51&gt;0,AJ51*SUMPRODUCT(_xlfn.XLOOKUP(AJ$26,$C$4:$C$22,$T$4:$AD$22)*$AO51:$AY51),0)</f>
        <v>0</v>
      </c>
      <c r="BL51" s="67" cm="1">
        <f t="array" aca="1" ref="BL51" ca="1">IF(AK51&gt;0,AK51*SUMPRODUCT(_xlfn.XLOOKUP(AK$26,$C$4:$C$22,$T$4:$AD$22)*$AO51:$AY51),0)</f>
        <v>0</v>
      </c>
      <c r="BM51" s="67" cm="1">
        <f t="array" aca="1" ref="BM51" ca="1">IF(AL51&gt;0,AL51*SUMPRODUCT(_xlfn.XLOOKUP(AL$26,$C$4:$C$22,$T$4:$AD$22)*$AO51:$AY51),0)</f>
        <v>0</v>
      </c>
      <c r="BN51" s="67" cm="1">
        <f t="array" aca="1" ref="BN51" ca="1">IF(AM51&gt;0,AM51*SUMPRODUCT(_xlfn.XLOOKUP(AM$26,$C$4:$C$22,$T$4:$AD$22)*$AO51:$AY51),0)</f>
        <v>0</v>
      </c>
      <c r="BO51" s="68" cm="1">
        <f t="array" aca="1" ref="BO51" ca="1">IF(AN51&gt;0,AN51*SUMPRODUCT(_xlfn.XLOOKUP(AN$26,$C$4:$C$22,$T$4:$AD$22)*$AO51:$AY51),0)</f>
        <v>0</v>
      </c>
      <c r="BP51" s="214">
        <f t="shared" ca="1" si="70"/>
        <v>0.25</v>
      </c>
      <c r="BQ51" s="66" cm="1">
        <f t="array" aca="1" ref="BQ51" ca="1">IF(AC51&gt;0,AC51*SUMPRODUCT(_xlfn.XLOOKUP(AC$26,$C$4:$C$22,$I$4:$S$22)*$AO51:$AY51),0)</f>
        <v>0</v>
      </c>
      <c r="BR51" s="67" cm="1">
        <f t="array" aca="1" ref="BR51" ca="1">IF(AD51&gt;0,AD51*SUMPRODUCT(_xlfn.XLOOKUP(AD$26,$C$4:$C$22,$I$4:$S$22)*$AO51:$AY51),0)</f>
        <v>-0.1</v>
      </c>
      <c r="BS51" s="67" cm="1">
        <f t="array" aca="1" ref="BS51" ca="1">IF(AE51&gt;0,AE51*SUMPRODUCT(_xlfn.XLOOKUP(AE$26,$C$4:$C$22,$I$4:$S$22)*$AO51:$AY51),0)</f>
        <v>0</v>
      </c>
      <c r="BT51" s="67" cm="1">
        <f t="array" aca="1" ref="BT51" ca="1">IF(AF51&gt;0,AF51*SUMPRODUCT(_xlfn.XLOOKUP(AF$26,$C$4:$C$22,$I$4:$S$22)*$AO51:$AY51),0)</f>
        <v>-0.1</v>
      </c>
      <c r="BU51" s="67" cm="1">
        <f t="array" aca="1" ref="BU51" ca="1">IF(AG51&gt;0,AG51*SUMPRODUCT(_xlfn.XLOOKUP(AG$26,$C$4:$C$22,$I$4:$S$22)*$AO51:$AY51),0)</f>
        <v>0</v>
      </c>
      <c r="BV51" s="67" cm="1">
        <f t="array" aca="1" ref="BV51" ca="1">IF(AH51&gt;0,AH51*SUMPRODUCT(_xlfn.XLOOKUP(AH$26,$C$4:$C$22,$I$4:$S$22)*$AO51:$AY51),0)</f>
        <v>0</v>
      </c>
      <c r="BW51" s="67" cm="1">
        <f t="array" aca="1" ref="BW51" ca="1">IF(AI51&gt;0,AI51*SUMPRODUCT(_xlfn.XLOOKUP(AI$26,$C$4:$C$22,$I$4:$S$22)*$AO51:$AY51),0)</f>
        <v>0</v>
      </c>
      <c r="BX51" s="67" cm="1">
        <f t="array" aca="1" ref="BX51" ca="1">IF(AJ51&gt;0,AJ51*SUMPRODUCT(_xlfn.XLOOKUP(AJ$26,$C$4:$C$22,$I$4:$S$22)*$AO51:$AY51),0)</f>
        <v>0</v>
      </c>
      <c r="BY51" s="67" cm="1">
        <f t="array" aca="1" ref="BY51" ca="1">IF(AK51&gt;0,AK51*SUMPRODUCT(_xlfn.XLOOKUP(AK$26,$C$4:$C$22,$I$4:$S$22)*$AO51:$AY51),0)</f>
        <v>0</v>
      </c>
      <c r="BZ51" s="67" cm="1">
        <f t="array" aca="1" ref="BZ51" ca="1">IF(AL51&gt;0,AL51*SUMPRODUCT(_xlfn.XLOOKUP(AL$26,$C$4:$C$22,$I$4:$S$22)*$AO51:$AY51),0)</f>
        <v>0</v>
      </c>
      <c r="CA51" s="67" cm="1">
        <f t="array" aca="1" ref="CA51" ca="1">IF(AM51&gt;0,AM51*SUMPRODUCT(_xlfn.XLOOKUP(AM$26,$C$4:$C$22,$I$4:$S$22)*$AO51:$AY51),0)</f>
        <v>0</v>
      </c>
      <c r="CB51" s="68" cm="1">
        <f t="array" aca="1" ref="CB51" ca="1">IF(AN51&gt;0,AN51*SUMPRODUCT(_xlfn.XLOOKUP(AN$26,$C$4:$C$22,$I$4:$S$22)*$AO51:$AY51),0)</f>
        <v>0</v>
      </c>
      <c r="CC51" s="214">
        <f t="shared" ca="1" si="71"/>
        <v>-0.2</v>
      </c>
      <c r="CD51" s="66" cm="1">
        <f t="array" aca="1" ref="CD51" ca="1">IF(AC51&lt;0,AC51*SUMPRODUCT(_xlfn.XLOOKUP(AC$26,$C$4:$C$22,$T$4:$AD$22)*$AO51:$AY51),0)</f>
        <v>0</v>
      </c>
      <c r="CE51" s="67" cm="1">
        <f t="array" aca="1" ref="CE51" ca="1">IF(AD51&lt;0,AD51*SUMPRODUCT(_xlfn.XLOOKUP(AD$26,$C$4:$C$22,$T$4:$AC$22)*$AO51:$AX51),0)</f>
        <v>0</v>
      </c>
      <c r="CF51" s="67" cm="1">
        <f t="array" aca="1" ref="CF51" ca="1">IF(AE51&lt;0,AE51*SUMPRODUCT(_xlfn.XLOOKUP(AE$26,$C$4:$C$22,$T$4:$AC$22)*$AO51:$AX51),0)</f>
        <v>0</v>
      </c>
      <c r="CG51" s="67" cm="1">
        <f t="array" aca="1" ref="CG51" ca="1">IF(AF51&lt;0,AF51*SUMPRODUCT(_xlfn.XLOOKUP(AF$26,$C$4:$C$22,$T$4:$AC$22)*$AO51:$AX51),0)</f>
        <v>0</v>
      </c>
      <c r="CH51" s="67" cm="1">
        <f t="array" aca="1" ref="CH51" ca="1">IF(AG51&lt;0,AG51*SUMPRODUCT(_xlfn.XLOOKUP(AG$26,$C$4:$C$22,$T$4:$AC$22)*$AO51:$AX51),0)</f>
        <v>0</v>
      </c>
      <c r="CI51" s="67" cm="1">
        <f t="array" aca="1" ref="CI51" ca="1">IF(AH51&lt;0,AH51*SUMPRODUCT(_xlfn.XLOOKUP(AH$26,$C$4:$C$22,$T$4:$AC$22)*$AO51:$AX51),0)</f>
        <v>0</v>
      </c>
      <c r="CJ51" s="67" cm="1">
        <f t="array" aca="1" ref="CJ51" ca="1">IF(AI51&lt;0,AI51*SUMPRODUCT(_xlfn.XLOOKUP(AI$26,$C$4:$C$22,$T$4:$AC$22)*$AO51:$AX51),0)</f>
        <v>0</v>
      </c>
      <c r="CK51" s="67" cm="1">
        <f t="array" aca="1" ref="CK51" ca="1">IF(AJ51&lt;0,AJ51*SUMPRODUCT(_xlfn.XLOOKUP(AJ$26,$C$4:$C$22,$T$4:$AC$22)*$AO51:$AX51),0)</f>
        <v>0</v>
      </c>
      <c r="CL51" s="67" cm="1">
        <f t="array" aca="1" ref="CL51" ca="1">IF(AK51&lt;0,AK51*SUMPRODUCT(_xlfn.XLOOKUP(AK$26,$C$4:$C$22,$T$4:$AC$22)*$AO51:$AX51),0)</f>
        <v>0</v>
      </c>
      <c r="CM51" s="67" cm="1">
        <f t="array" aca="1" ref="CM51" ca="1">IF(AL51&lt;0,AL51*SUMPRODUCT(_xlfn.XLOOKUP(AL$26,$C$4:$C$22,$T$4:$AC$22)*$AO51:$AX51),0)</f>
        <v>0</v>
      </c>
      <c r="CN51" s="67" cm="1">
        <f t="array" aca="1" ref="CN51" ca="1">IF(AM51&lt;0,AM51*SUMPRODUCT(_xlfn.XLOOKUP(AM$26,$C$4:$C$22,$T$4:$AC$22)*$AO51:$AX51),0)</f>
        <v>0</v>
      </c>
      <c r="CO51" s="68" cm="1">
        <f t="array" aca="1" ref="CO51" ca="1">IF(AN51&lt;0,AN51*SUMPRODUCT(_xlfn.XLOOKUP(AN$26,$C$4:$C$22,$T$4:$AC$22)*$AO51:$AX51),0)</f>
        <v>0</v>
      </c>
      <c r="CP51" s="214">
        <f t="shared" ca="1" si="72"/>
        <v>0</v>
      </c>
      <c r="CQ51" s="66" cm="1">
        <f t="array" aca="1" ref="CQ51" ca="1">IF(AC51&lt;0,AC51*SUMPRODUCT(_xlfn.XLOOKUP(AC$26,$C$4:$C$22,$I$4:$S$22)*$AO51:$AY51),0)</f>
        <v>0</v>
      </c>
      <c r="CR51" s="67" cm="1">
        <f t="array" aca="1" ref="CR51" ca="1">IF(AD51&lt;0,AD51*SUMPRODUCT(_xlfn.XLOOKUP(AD$26,$C$4:$C$22,$I$4:$R$22)*$AO51:$AX51),0)</f>
        <v>0</v>
      </c>
      <c r="CS51" s="67" cm="1">
        <f t="array" aca="1" ref="CS51" ca="1">IF(AE51&lt;0,AE51*SUMPRODUCT(_xlfn.XLOOKUP(AE$26,$C$4:$C$22,$I$4:$R$22)*$AO51:$AX51),0)</f>
        <v>0</v>
      </c>
      <c r="CT51" s="67" cm="1">
        <f t="array" aca="1" ref="CT51" ca="1">IF(AF51&lt;0,AF51*SUMPRODUCT(_xlfn.XLOOKUP(AF$26,$C$4:$C$22,$I$4:$R$22)*$AO51:$AX51),0)</f>
        <v>0</v>
      </c>
      <c r="CU51" s="67" cm="1">
        <f t="array" aca="1" ref="CU51" ca="1">IF(AG51&lt;0,AG51*SUMPRODUCT(_xlfn.XLOOKUP(AG$26,$C$4:$C$22,$I$4:$R$22)*$AO51:$AX51),0)</f>
        <v>0</v>
      </c>
      <c r="CV51" s="67" cm="1">
        <f t="array" aca="1" ref="CV51" ca="1">IF(AH51&lt;0,AH51*SUMPRODUCT(_xlfn.XLOOKUP(AH$26,$C$4:$C$22,$I$4:$R$22)*$AO51:$AX51),0)</f>
        <v>0</v>
      </c>
      <c r="CW51" s="67" cm="1">
        <f t="array" aca="1" ref="CW51" ca="1">IF(AI51&lt;0,AI51*SUMPRODUCT(_xlfn.XLOOKUP(AI$26,$C$4:$C$22,$I$4:$R$22)*$AO51:$AX51),0)</f>
        <v>0</v>
      </c>
      <c r="CX51" s="67" cm="1">
        <f t="array" aca="1" ref="CX51" ca="1">IF(AJ51&lt;0,AJ51*SUMPRODUCT(_xlfn.XLOOKUP(AJ$26,$C$4:$C$22,$I$4:$R$22)*$AO51:$AX51),0)</f>
        <v>0</v>
      </c>
      <c r="CY51" s="67" cm="1">
        <f t="array" aca="1" ref="CY51" ca="1">IF(AK51&lt;0,AK51*SUMPRODUCT(_xlfn.XLOOKUP(AK$26,$C$4:$C$22,$I$4:$R$22)*$AO51:$AX51),0)</f>
        <v>0</v>
      </c>
      <c r="CZ51" s="67" cm="1">
        <f t="array" aca="1" ref="CZ51" ca="1">IF(AL51&lt;0,AL51*SUMPRODUCT(_xlfn.XLOOKUP(AL$26,$C$4:$C$22,$I$4:$R$22)*$AO51:$AX51),0)</f>
        <v>0</v>
      </c>
      <c r="DA51" s="67" cm="1">
        <f t="array" aca="1" ref="DA51" ca="1">IF(AM51&lt;0,AM51*SUMPRODUCT(_xlfn.XLOOKUP(AM$26,$C$4:$C$22,$I$4:$R$22)*$AO51:$AX51),0)</f>
        <v>0</v>
      </c>
      <c r="DB51" s="68" cm="1">
        <f t="array" aca="1" ref="DB51" ca="1">IF(AN51&lt;0,AN51*SUMPRODUCT(_xlfn.XLOOKUP(AN$26,$C$4:$C$22,$I$4:$R$22)*$AO51:$AX51),0)</f>
        <v>0</v>
      </c>
      <c r="DC51" s="239">
        <f t="shared" ca="1" si="73"/>
        <v>0</v>
      </c>
    </row>
    <row r="52" spans="1:107" ht="15.75" thickBot="1" x14ac:dyDescent="0.3">
      <c r="A52" s="389"/>
      <c r="B52" s="390"/>
      <c r="C52" s="737">
        <v>19</v>
      </c>
      <c r="D52" s="565" t="str">
        <f>_xlfn.XLOOKUP($C52,'Load Combinations'!$B$4:$B$22,'Load Combinations'!$C$4:$C$22)</f>
        <v>Bearing Change Out (Shaft on lid)</v>
      </c>
      <c r="E52" s="566"/>
      <c r="F52" s="567"/>
      <c r="G52" s="568">
        <f t="shared" si="65"/>
        <v>6</v>
      </c>
      <c r="H52" s="569">
        <f t="shared" ca="1" si="66"/>
        <v>8</v>
      </c>
      <c r="I52" s="569">
        <f t="shared" ca="1" si="67"/>
        <v>4</v>
      </c>
      <c r="J52" s="570"/>
      <c r="K52" s="571">
        <f t="shared" ca="1" si="74"/>
        <v>0</v>
      </c>
      <c r="L52" s="572">
        <f t="shared" ca="1" si="74"/>
        <v>0</v>
      </c>
      <c r="M52" s="572">
        <f t="shared" ca="1" si="74"/>
        <v>0</v>
      </c>
      <c r="N52" s="572">
        <f t="shared" ca="1" si="74"/>
        <v>0</v>
      </c>
      <c r="O52" s="572">
        <f t="shared" ca="1" si="74"/>
        <v>0</v>
      </c>
      <c r="P52" s="572">
        <f t="shared" ca="1" si="74"/>
        <v>0</v>
      </c>
      <c r="Q52" s="572">
        <f t="shared" ca="1" si="74"/>
        <v>0</v>
      </c>
      <c r="R52" s="572">
        <f t="shared" ca="1" si="74"/>
        <v>0</v>
      </c>
      <c r="S52" s="572">
        <f t="shared" ca="1" si="74"/>
        <v>0</v>
      </c>
      <c r="T52" s="572">
        <f t="shared" ca="1" si="74"/>
        <v>0</v>
      </c>
      <c r="U52" s="572">
        <f t="shared" ca="1" si="74"/>
        <v>0</v>
      </c>
      <c r="V52" s="572">
        <f t="shared" ca="1" si="74"/>
        <v>1</v>
      </c>
      <c r="W52" s="572">
        <f t="shared" ca="1" si="74"/>
        <v>0</v>
      </c>
      <c r="X52" s="572">
        <f t="shared" ca="1" si="74"/>
        <v>1</v>
      </c>
      <c r="Y52" s="572">
        <f t="shared" ca="1" si="74"/>
        <v>0</v>
      </c>
      <c r="Z52" s="572">
        <f t="shared" ca="1" si="74"/>
        <v>0</v>
      </c>
      <c r="AA52" s="572">
        <f t="shared" ca="1" si="78"/>
        <v>0</v>
      </c>
      <c r="AB52" s="573">
        <f t="shared" ca="1" si="78"/>
        <v>0</v>
      </c>
      <c r="AC52" s="571">
        <f t="shared" ca="1" si="75"/>
        <v>1</v>
      </c>
      <c r="AD52" s="572">
        <f t="shared" ca="1" si="75"/>
        <v>1</v>
      </c>
      <c r="AE52" s="572">
        <f t="shared" ca="1" si="75"/>
        <v>1</v>
      </c>
      <c r="AF52" s="572">
        <f t="shared" ca="1" si="75"/>
        <v>1</v>
      </c>
      <c r="AG52" s="572">
        <f t="shared" ca="1" si="75"/>
        <v>0</v>
      </c>
      <c r="AH52" s="572">
        <f t="shared" ca="1" si="75"/>
        <v>0</v>
      </c>
      <c r="AI52" s="572">
        <f t="shared" ca="1" si="75"/>
        <v>-1</v>
      </c>
      <c r="AJ52" s="572">
        <f t="shared" ca="1" si="75"/>
        <v>-1</v>
      </c>
      <c r="AK52" s="572">
        <f t="shared" ca="1" si="75"/>
        <v>0</v>
      </c>
      <c r="AL52" s="572">
        <f t="shared" ca="1" si="75"/>
        <v>0</v>
      </c>
      <c r="AM52" s="572">
        <f t="shared" ca="1" si="75"/>
        <v>0</v>
      </c>
      <c r="AN52" s="573">
        <f t="shared" ca="1" si="75"/>
        <v>0</v>
      </c>
      <c r="AO52" s="571">
        <f>+INDEX('Load Combinations'!$D$4:$N$22,MATCH(Horizontal!$C52,'Load Combinations'!$B$4:$B$22,0),MATCH(Horizontal!AO$26,'Load Combinations'!$D$3:$N$3,0))</f>
        <v>1</v>
      </c>
      <c r="AP52" s="572">
        <f>+INDEX('Load Combinations'!$D$4:$N$22,MATCH(Horizontal!$C52,'Load Combinations'!$B$4:$B$22,0),MATCH(Horizontal!AP$26,'Load Combinations'!$D$3:$N$3,0))</f>
        <v>0</v>
      </c>
      <c r="AQ52" s="572">
        <f>+INDEX('Load Combinations'!$D$4:$N$22,MATCH(Horizontal!$C52,'Load Combinations'!$B$4:$B$22,0),MATCH(Horizontal!AQ$26,'Load Combinations'!$D$3:$N$3,0))</f>
        <v>0</v>
      </c>
      <c r="AR52" s="572">
        <f>+INDEX('Load Combinations'!$D$4:$N$22,MATCH(Horizontal!$C52,'Load Combinations'!$B$4:$B$22,0),MATCH(Horizontal!AR$26,'Load Combinations'!$D$3:$N$3,0))</f>
        <v>0</v>
      </c>
      <c r="AS52" s="572">
        <f>+INDEX('Load Combinations'!$D$4:$N$22,MATCH(Horizontal!$C52,'Load Combinations'!$B$4:$B$22,0),MATCH(Horizontal!AS$26,'Load Combinations'!$D$3:$N$3,0))</f>
        <v>0</v>
      </c>
      <c r="AT52" s="572">
        <f>+INDEX('Load Combinations'!$D$4:$N$22,MATCH(Horizontal!$C52,'Load Combinations'!$B$4:$B$22,0),MATCH(Horizontal!AT$26,'Load Combinations'!$D$3:$N$3,0))</f>
        <v>0</v>
      </c>
      <c r="AU52" s="572">
        <f>+INDEX('Load Combinations'!$D$4:$N$22,MATCH(Horizontal!$C52,'Load Combinations'!$B$4:$B$22,0),MATCH(Horizontal!AU$26,'Load Combinations'!$D$3:$N$3,0))</f>
        <v>0</v>
      </c>
      <c r="AV52" s="572">
        <f>+INDEX('Load Combinations'!$D$4:$N$22,MATCH(Horizontal!$C52,'Load Combinations'!$B$4:$B$22,0),MATCH(Horizontal!AV$26,'Load Combinations'!$D$3:$N$3,0))</f>
        <v>0</v>
      </c>
      <c r="AW52" s="572">
        <f>+INDEX('Load Combinations'!$D$4:$N$22,MATCH(Horizontal!$C52,'Load Combinations'!$B$4:$B$22,0),MATCH(Horizontal!AW$26,'Load Combinations'!$D$3:$N$3,0))</f>
        <v>0</v>
      </c>
      <c r="AX52" s="676">
        <f>+INDEX('Load Combinations'!$D$4:$N$22,MATCH(Horizontal!$C52,'Load Combinations'!$B$4:$B$22,0),MATCH(Horizontal!AX$26,'Load Combinations'!$D$3:$N$3,0))</f>
        <v>0</v>
      </c>
      <c r="AY52" s="677">
        <f>+INDEX('Load Combinations'!$D$4:$N$22,MATCH(Horizontal!$C52,'Load Combinations'!$B$4:$B$22,0),MATCH(Horizontal!AY$26,'Load Combinations'!$D$3:$N$3,0))</f>
        <v>1</v>
      </c>
      <c r="AZ52" s="575" cm="1">
        <f t="array" aca="1" ref="AZ52" ca="1">SUMPRODUCT(--($K52:$AB52&gt;0),INDEX($H$4:$H$22,MATCH($K$26:$AB$26,$C$4:$C$22,0)))</f>
        <v>2</v>
      </c>
      <c r="BA52" s="572" cm="1">
        <f t="array" aca="1" ref="BA52" ca="1">SUMPRODUCT(--($K52:$AB52&gt;0),INDEX($G$4:$G$22,MATCH($K$26:$AB$26,$C$4:$C$22,0)))</f>
        <v>-2</v>
      </c>
      <c r="BB52" s="572" cm="1">
        <f t="array" aca="1" ref="BB52" ca="1">-1*SUMPRODUCT(--($K52:$AB52&lt;0),INDEX($H$4:$H$22,MATCH($K$26:$AB$26,$C$4:$C$22,0)))</f>
        <v>0</v>
      </c>
      <c r="BC52" s="574" cm="1">
        <f t="array" aca="1" ref="BC52" ca="1">-1*SUMPRODUCT(--($K52:$AB52&lt;0),INDEX($G$4:$G$22,MATCH($K$26:$AB$26,$C$4:$C$22,0)))</f>
        <v>0</v>
      </c>
      <c r="BD52" s="568" cm="1">
        <f t="array" aca="1" ref="BD52" ca="1">IF(AC52&gt;0,AC52*SUMPRODUCT(_xlfn.XLOOKUP(AC$26,$C$4:$C$22,$T$4:$AD$22)*$AO52:$AY52),0)</f>
        <v>0</v>
      </c>
      <c r="BE52" s="576" cm="1">
        <f t="array" aca="1" ref="BE52" ca="1">IF(AD52&gt;0,AD52*SUMPRODUCT(_xlfn.XLOOKUP(AD$26,$C$4:$C$22,$T$4:$AD$22)*$AO52:$AY52),0)</f>
        <v>0</v>
      </c>
      <c r="BF52" s="576" cm="1">
        <f t="array" aca="1" ref="BF52" ca="1">IF(AE52&gt;0,AE52*SUMPRODUCT(_xlfn.XLOOKUP(AE$26,$C$4:$C$22,$T$4:$AD$22)*$AO52:$AY52),0)</f>
        <v>0</v>
      </c>
      <c r="BG52" s="577" cm="1">
        <f t="array" aca="1" ref="BG52" ca="1">IF(AF52&gt;0,AF52*SUMPRODUCT(_xlfn.XLOOKUP(AF$26,$C$4:$C$22,$T$4:$AD$22)*$AO52:$AY52),0)</f>
        <v>0</v>
      </c>
      <c r="BH52" s="576" cm="1">
        <f t="array" aca="1" ref="BH52" ca="1">IF(AG52&gt;0,AG52*SUMPRODUCT(_xlfn.XLOOKUP(AG$26,$C$4:$C$22,$T$4:$AD$22)*$AO52:$AY52),0)</f>
        <v>0</v>
      </c>
      <c r="BI52" s="576" cm="1">
        <f t="array" aca="1" ref="BI52" ca="1">IF(AH52&gt;0,AH52*SUMPRODUCT(_xlfn.XLOOKUP(AH$26,$C$4:$C$22,$T$4:$AD$22)*$AO52:$AY52),0)</f>
        <v>0</v>
      </c>
      <c r="BJ52" s="576" cm="1">
        <f t="array" aca="1" ref="BJ52" ca="1">IF(AI52&gt;0,AI52*SUMPRODUCT(_xlfn.XLOOKUP(AI$26,$C$4:$C$22,$T$4:$AD$22)*$AO52:$AY52),0)</f>
        <v>0</v>
      </c>
      <c r="BK52" s="576" cm="1">
        <f t="array" aca="1" ref="BK52" ca="1">IF(AJ52&gt;0,AJ52*SUMPRODUCT(_xlfn.XLOOKUP(AJ$26,$C$4:$C$22,$T$4:$AD$22)*$AO52:$AY52),0)</f>
        <v>0</v>
      </c>
      <c r="BL52" s="576" cm="1">
        <f t="array" aca="1" ref="BL52" ca="1">IF(AK52&gt;0,AK52*SUMPRODUCT(_xlfn.XLOOKUP(AK$26,$C$4:$C$22,$T$4:$AD$22)*$AO52:$AY52),0)</f>
        <v>0</v>
      </c>
      <c r="BM52" s="576" cm="1">
        <f t="array" aca="1" ref="BM52" ca="1">IF(AL52&gt;0,AL52*SUMPRODUCT(_xlfn.XLOOKUP(AL$26,$C$4:$C$22,$T$4:$AD$22)*$AO52:$AY52),0)</f>
        <v>0</v>
      </c>
      <c r="BN52" s="576" cm="1">
        <f t="array" aca="1" ref="BN52" ca="1">IF(AM52&gt;0,AM52*SUMPRODUCT(_xlfn.XLOOKUP(AM$26,$C$4:$C$22,$T$4:$AD$22)*$AO52:$AY52),0)</f>
        <v>0</v>
      </c>
      <c r="BO52" s="578" cm="1">
        <f t="array" aca="1" ref="BO52" ca="1">IF(AN52&gt;0,AN52*SUMPRODUCT(_xlfn.XLOOKUP(AN$26,$C$4:$C$22,$T$4:$AD$22)*$AO52:$AY52),0)</f>
        <v>0</v>
      </c>
      <c r="BP52" s="579">
        <f t="shared" ca="1" si="70"/>
        <v>0</v>
      </c>
      <c r="BQ52" s="568" cm="1">
        <f t="array" aca="1" ref="BQ52" ca="1">IF(AC52&gt;0,AC52*SUMPRODUCT(_xlfn.XLOOKUP(AC$26,$C$4:$C$22,$I$4:$S$22)*$AO52:$AY52),0)</f>
        <v>0</v>
      </c>
      <c r="BR52" s="576" cm="1">
        <f t="array" aca="1" ref="BR52" ca="1">IF(AD52&gt;0,AD52*SUMPRODUCT(_xlfn.XLOOKUP(AD$26,$C$4:$C$22,$I$4:$S$22)*$AO52:$AY52),0)</f>
        <v>0</v>
      </c>
      <c r="BS52" s="576" cm="1">
        <f t="array" aca="1" ref="BS52" ca="1">IF(AE52&gt;0,AE52*SUMPRODUCT(_xlfn.XLOOKUP(AE$26,$C$4:$C$22,$I$4:$S$22)*$AO52:$AY52),0)</f>
        <v>0</v>
      </c>
      <c r="BT52" s="577" cm="1">
        <f t="array" aca="1" ref="BT52" ca="1">IF(AF52&gt;0,AF52*SUMPRODUCT(_xlfn.XLOOKUP(AF$26,$C$4:$C$22,$I$4:$S$22)*$AO52:$AY52),0)</f>
        <v>0</v>
      </c>
      <c r="BU52" s="576" cm="1">
        <f t="array" aca="1" ref="BU52" ca="1">IF(AG52&gt;0,AG52*SUMPRODUCT(_xlfn.XLOOKUP(AG$26,$C$4:$C$22,$I$4:$S$22)*$AO52:$AY52),0)</f>
        <v>0</v>
      </c>
      <c r="BV52" s="576" cm="1">
        <f t="array" aca="1" ref="BV52" ca="1">IF(AH52&gt;0,AH52*SUMPRODUCT(_xlfn.XLOOKUP(AH$26,$C$4:$C$22,$I$4:$S$22)*$AO52:$AY52),0)</f>
        <v>0</v>
      </c>
      <c r="BW52" s="576" cm="1">
        <f t="array" aca="1" ref="BW52" ca="1">IF(AI52&gt;0,AI52*SUMPRODUCT(_xlfn.XLOOKUP(AI$26,$C$4:$C$22,$I$4:$S$22)*$AO52:$AY52),0)</f>
        <v>0</v>
      </c>
      <c r="BX52" s="576" cm="1">
        <f t="array" aca="1" ref="BX52" ca="1">IF(AJ52&gt;0,AJ52*SUMPRODUCT(_xlfn.XLOOKUP(AJ$26,$C$4:$C$22,$I$4:$S$22)*$AO52:$AY52),0)</f>
        <v>0</v>
      </c>
      <c r="BY52" s="576" cm="1">
        <f t="array" aca="1" ref="BY52" ca="1">IF(AK52&gt;0,AK52*SUMPRODUCT(_xlfn.XLOOKUP(AK$26,$C$4:$C$22,$I$4:$S$22)*$AO52:$AY52),0)</f>
        <v>0</v>
      </c>
      <c r="BZ52" s="576" cm="1">
        <f t="array" aca="1" ref="BZ52" ca="1">IF(AL52&gt;0,AL52*SUMPRODUCT(_xlfn.XLOOKUP(AL$26,$C$4:$C$22,$I$4:$S$22)*$AO52:$AY52),0)</f>
        <v>0</v>
      </c>
      <c r="CA52" s="576" cm="1">
        <f t="array" aca="1" ref="CA52" ca="1">IF(AM52&gt;0,AM52*SUMPRODUCT(_xlfn.XLOOKUP(AM$26,$C$4:$C$22,$I$4:$S$22)*$AO52:$AY52),0)</f>
        <v>0</v>
      </c>
      <c r="CB52" s="578" cm="1">
        <f t="array" aca="1" ref="CB52" ca="1">IF(AN52&gt;0,AN52*SUMPRODUCT(_xlfn.XLOOKUP(AN$26,$C$4:$C$22,$I$4:$S$22)*$AO52:$AY52),0)</f>
        <v>0</v>
      </c>
      <c r="CC52" s="579">
        <f t="shared" ca="1" si="71"/>
        <v>0</v>
      </c>
      <c r="CD52" s="568" cm="1">
        <f t="array" aca="1" ref="CD52" ca="1">IF(AC52&lt;0,AC52*SUMPRODUCT(_xlfn.XLOOKUP(AC$26,$C$4:$C$22,$T$4:$AD$22)*$AO52:$AY52),0)</f>
        <v>0</v>
      </c>
      <c r="CE52" s="576" cm="1">
        <f t="array" aca="1" ref="CE52" ca="1">IF(AD52&lt;0,AD52*SUMPRODUCT(_xlfn.XLOOKUP(AD$26,$C$4:$C$22,$T$4:$AC$22)*$AO52:$AX52),0)</f>
        <v>0</v>
      </c>
      <c r="CF52" s="576" cm="1">
        <f t="array" aca="1" ref="CF52" ca="1">IF(AE52&lt;0,AE52*SUMPRODUCT(_xlfn.XLOOKUP(AE$26,$C$4:$C$22,$T$4:$AC$22)*$AO52:$AX52),0)</f>
        <v>0</v>
      </c>
      <c r="CG52" s="577" cm="1">
        <f t="array" aca="1" ref="CG52" ca="1">IF(AF52&lt;0,AF52*SUMPRODUCT(_xlfn.XLOOKUP(AF$26,$C$4:$C$22,$T$4:$AC$22)*$AO52:$AX52),0)</f>
        <v>0</v>
      </c>
      <c r="CH52" s="576" cm="1">
        <f t="array" aca="1" ref="CH52" ca="1">IF(AG52&lt;0,AG52*SUMPRODUCT(_xlfn.XLOOKUP(AG$26,$C$4:$C$22,$T$4:$AC$22)*$AO52:$AX52),0)</f>
        <v>0</v>
      </c>
      <c r="CI52" s="576" cm="1">
        <f t="array" aca="1" ref="CI52" ca="1">IF(AH52&lt;0,AH52*SUMPRODUCT(_xlfn.XLOOKUP(AH$26,$C$4:$C$22,$T$4:$AC$22)*$AO52:$AX52),0)</f>
        <v>0</v>
      </c>
      <c r="CJ52" s="576" cm="1">
        <f t="array" aca="1" ref="CJ52" ca="1">IF(AI52&lt;0,AI52*SUMPRODUCT(_xlfn.XLOOKUP(AI$26,$C$4:$C$22,$T$4:$AC$22)*$AO52:$AX52),0)</f>
        <v>0</v>
      </c>
      <c r="CK52" s="576" cm="1">
        <f t="array" aca="1" ref="CK52" ca="1">IF(AJ52&lt;0,AJ52*SUMPRODUCT(_xlfn.XLOOKUP(AJ$26,$C$4:$C$22,$T$4:$AC$22)*$AO52:$AX52),0)</f>
        <v>0</v>
      </c>
      <c r="CL52" s="576" cm="1">
        <f t="array" aca="1" ref="CL52" ca="1">IF(AK52&lt;0,AK52*SUMPRODUCT(_xlfn.XLOOKUP(AK$26,$C$4:$C$22,$T$4:$AC$22)*$AO52:$AX52),0)</f>
        <v>0</v>
      </c>
      <c r="CM52" s="576" cm="1">
        <f t="array" aca="1" ref="CM52" ca="1">IF(AL52&lt;0,AL52*SUMPRODUCT(_xlfn.XLOOKUP(AL$26,$C$4:$C$22,$T$4:$AC$22)*$AO52:$AX52),0)</f>
        <v>0</v>
      </c>
      <c r="CN52" s="576" cm="1">
        <f t="array" aca="1" ref="CN52" ca="1">IF(AM52&lt;0,AM52*SUMPRODUCT(_xlfn.XLOOKUP(AM$26,$C$4:$C$22,$T$4:$AC$22)*$AO52:$AX52),0)</f>
        <v>0</v>
      </c>
      <c r="CO52" s="578" cm="1">
        <f t="array" aca="1" ref="CO52" ca="1">IF(AN52&lt;0,AN52*SUMPRODUCT(_xlfn.XLOOKUP(AN$26,$C$4:$C$22,$T$4:$AC$22)*$AO52:$AX52),0)</f>
        <v>0</v>
      </c>
      <c r="CP52" s="579">
        <f t="shared" ca="1" si="72"/>
        <v>0</v>
      </c>
      <c r="CQ52" s="568" cm="1">
        <f t="array" aca="1" ref="CQ52" ca="1">IF(AC52&lt;0,AC52*SUMPRODUCT(_xlfn.XLOOKUP(AC$26,$C$4:$C$22,$I$4:$S$22)*$AO52:$AY52),0)</f>
        <v>0</v>
      </c>
      <c r="CR52" s="576" cm="1">
        <f t="array" aca="1" ref="CR52" ca="1">IF(AD52&lt;0,AD52*SUMPRODUCT(_xlfn.XLOOKUP(AD$26,$C$4:$C$22,$I$4:$R$22)*$AO52:$AX52),0)</f>
        <v>0</v>
      </c>
      <c r="CS52" s="576" cm="1">
        <f t="array" aca="1" ref="CS52" ca="1">IF(AE52&lt;0,AE52*SUMPRODUCT(_xlfn.XLOOKUP(AE$26,$C$4:$C$22,$I$4:$R$22)*$AO52:$AX52),0)</f>
        <v>0</v>
      </c>
      <c r="CT52" s="577" cm="1">
        <f t="array" aca="1" ref="CT52" ca="1">IF(AF52&lt;0,AF52*SUMPRODUCT(_xlfn.XLOOKUP(AF$26,$C$4:$C$22,$I$4:$R$22)*$AO52:$AX52),0)</f>
        <v>0</v>
      </c>
      <c r="CU52" s="576" cm="1">
        <f t="array" aca="1" ref="CU52" ca="1">IF(AG52&lt;0,AG52*SUMPRODUCT(_xlfn.XLOOKUP(AG$26,$C$4:$C$22,$I$4:$R$22)*$AO52:$AX52),0)</f>
        <v>0</v>
      </c>
      <c r="CV52" s="576" cm="1">
        <f t="array" aca="1" ref="CV52" ca="1">IF(AH52&lt;0,AH52*SUMPRODUCT(_xlfn.XLOOKUP(AH$26,$C$4:$C$22,$I$4:$R$22)*$AO52:$AX52),0)</f>
        <v>0</v>
      </c>
      <c r="CW52" s="576" cm="1">
        <f t="array" aca="1" ref="CW52" ca="1">IF(AI52&lt;0,AI52*SUMPRODUCT(_xlfn.XLOOKUP(AI$26,$C$4:$C$22,$I$4:$R$22)*$AO52:$AX52),0)</f>
        <v>0</v>
      </c>
      <c r="CX52" s="576" cm="1">
        <f t="array" aca="1" ref="CX52" ca="1">IF(AJ52&lt;0,AJ52*SUMPRODUCT(_xlfn.XLOOKUP(AJ$26,$C$4:$C$22,$I$4:$R$22)*$AO52:$AX52),0)</f>
        <v>0</v>
      </c>
      <c r="CY52" s="576" cm="1">
        <f t="array" aca="1" ref="CY52" ca="1">IF(AK52&lt;0,AK52*SUMPRODUCT(_xlfn.XLOOKUP(AK$26,$C$4:$C$22,$I$4:$R$22)*$AO52:$AX52),0)</f>
        <v>0</v>
      </c>
      <c r="CZ52" s="576" cm="1">
        <f t="array" aca="1" ref="CZ52" ca="1">IF(AL52&lt;0,AL52*SUMPRODUCT(_xlfn.XLOOKUP(AL$26,$C$4:$C$22,$I$4:$R$22)*$AO52:$AX52),0)</f>
        <v>0</v>
      </c>
      <c r="DA52" s="576" cm="1">
        <f t="array" aca="1" ref="DA52" ca="1">IF(AM52&lt;0,AM52*SUMPRODUCT(_xlfn.XLOOKUP(AM$26,$C$4:$C$22,$I$4:$R$22)*$AO52:$AX52),0)</f>
        <v>0</v>
      </c>
      <c r="DB52" s="578" cm="1">
        <f t="array" aca="1" ref="DB52" ca="1">IF(AN52&lt;0,AN52*SUMPRODUCT(_xlfn.XLOOKUP(AN$26,$C$4:$C$22,$I$4:$R$22)*$AO52:$AX52),0)</f>
        <v>0</v>
      </c>
      <c r="DC52" s="580">
        <f t="shared" ca="1" si="73"/>
        <v>0</v>
      </c>
    </row>
    <row r="53" spans="1:107" ht="15.75" x14ac:dyDescent="0.25">
      <c r="A53" s="732" t="s">
        <v>153</v>
      </c>
      <c r="B53" s="738"/>
      <c r="C53" s="734">
        <v>1</v>
      </c>
      <c r="D53" s="148" t="str">
        <f>_xlfn.XLOOKUP($C53,'Load Combinations'!$B$4:$B$22,'Load Combinations'!$C$4:$C$22)</f>
        <v xml:space="preserve">Installation - Target Assembly </v>
      </c>
      <c r="E53" s="149">
        <v>5</v>
      </c>
      <c r="F53" s="150">
        <v>12</v>
      </c>
      <c r="G53" s="151">
        <f>$A$55</f>
        <v>6</v>
      </c>
      <c r="H53" s="152">
        <f t="shared" si="66"/>
        <v>8</v>
      </c>
      <c r="I53" s="152">
        <f t="shared" si="67"/>
        <v>4</v>
      </c>
      <c r="J53" s="235"/>
      <c r="K53" s="149"/>
      <c r="L53" s="154"/>
      <c r="M53" s="154"/>
      <c r="N53" s="154"/>
      <c r="O53" s="154"/>
      <c r="P53" s="154"/>
      <c r="Q53" s="154"/>
      <c r="R53" s="154"/>
      <c r="S53" s="154"/>
      <c r="T53" s="154"/>
      <c r="U53" s="154"/>
      <c r="V53" s="154">
        <v>-1</v>
      </c>
      <c r="W53" s="154"/>
      <c r="X53" s="154">
        <v>-1</v>
      </c>
      <c r="Y53" s="154"/>
      <c r="Z53" s="154"/>
      <c r="AA53" s="154"/>
      <c r="AB53" s="155"/>
      <c r="AC53" s="149">
        <v>-1</v>
      </c>
      <c r="AD53" s="154">
        <v>-1</v>
      </c>
      <c r="AE53" s="154">
        <v>-1</v>
      </c>
      <c r="AF53" s="154">
        <v>-1</v>
      </c>
      <c r="AG53" s="154"/>
      <c r="AH53" s="154"/>
      <c r="AI53" s="154">
        <v>1</v>
      </c>
      <c r="AJ53" s="154">
        <v>1</v>
      </c>
      <c r="AK53" s="154"/>
      <c r="AL53" s="154"/>
      <c r="AM53" s="154"/>
      <c r="AN53" s="155"/>
      <c r="AO53" s="149">
        <f>+INDEX('Load Combinations'!$D$4:$N$22,MATCH(Horizontal!$C53,'Load Combinations'!$B$4:$B$22,0),MATCH(Horizontal!AO$26,'Load Combinations'!$D$3:$N$3,0))</f>
        <v>0</v>
      </c>
      <c r="AP53" s="154">
        <f>+INDEX('Load Combinations'!$D$4:$N$22,MATCH(Horizontal!$C53,'Load Combinations'!$B$4:$B$22,0),MATCH(Horizontal!AP$26,'Load Combinations'!$D$3:$N$3,0))</f>
        <v>0</v>
      </c>
      <c r="AQ53" s="154">
        <f>+INDEX('Load Combinations'!$D$4:$N$22,MATCH(Horizontal!$C53,'Load Combinations'!$B$4:$B$22,0),MATCH(Horizontal!AQ$26,'Load Combinations'!$D$3:$N$3,0))</f>
        <v>0</v>
      </c>
      <c r="AR53" s="154">
        <f>+INDEX('Load Combinations'!$D$4:$N$22,MATCH(Horizontal!$C53,'Load Combinations'!$B$4:$B$22,0),MATCH(Horizontal!AR$26,'Load Combinations'!$D$3:$N$3,0))</f>
        <v>0</v>
      </c>
      <c r="AS53" s="154">
        <f>+INDEX('Load Combinations'!$D$4:$N$22,MATCH(Horizontal!$C53,'Load Combinations'!$B$4:$B$22,0),MATCH(Horizontal!AS$26,'Load Combinations'!$D$3:$N$3,0))</f>
        <v>0</v>
      </c>
      <c r="AT53" s="154">
        <f>+INDEX('Load Combinations'!$D$4:$N$22,MATCH(Horizontal!$C53,'Load Combinations'!$B$4:$B$22,0),MATCH(Horizontal!AT$26,'Load Combinations'!$D$3:$N$3,0))</f>
        <v>0</v>
      </c>
      <c r="AU53" s="154">
        <f>+INDEX('Load Combinations'!$D$4:$N$22,MATCH(Horizontal!$C53,'Load Combinations'!$B$4:$B$22,0),MATCH(Horizontal!AU$26,'Load Combinations'!$D$3:$N$3,0))</f>
        <v>0</v>
      </c>
      <c r="AV53" s="154">
        <f>+INDEX('Load Combinations'!$D$4:$N$22,MATCH(Horizontal!$C53,'Load Combinations'!$B$4:$B$22,0),MATCH(Horizontal!AV$26,'Load Combinations'!$D$3:$N$3,0))</f>
        <v>0</v>
      </c>
      <c r="AW53" s="154">
        <f>+INDEX('Load Combinations'!$D$4:$N$22,MATCH(Horizontal!$C53,'Load Combinations'!$B$4:$B$22,0),MATCH(Horizontal!AW$26,'Load Combinations'!$D$3:$N$3,0))</f>
        <v>0</v>
      </c>
      <c r="AX53" s="672">
        <f>+INDEX('Load Combinations'!$D$4:$N$22,MATCH(Horizontal!$C53,'Load Combinations'!$B$4:$B$22,0),MATCH(Horizontal!AX$26,'Load Combinations'!$D$3:$N$3,0))</f>
        <v>0</v>
      </c>
      <c r="AY53" s="673">
        <f>+INDEX('Load Combinations'!$D$4:$N$22,MATCH(Horizontal!$C53,'Load Combinations'!$B$4:$B$22,0),MATCH(Horizontal!AY$26,'Load Combinations'!$D$3:$N$3,0))</f>
        <v>0</v>
      </c>
      <c r="AZ53" s="204" cm="1">
        <f t="array" ref="AZ53">SUMPRODUCT(--($K53:$AB53&gt;0),INDEX($H$4:$H$22,MATCH($K$26:$AB$26,$C$4:$C$22,0)))</f>
        <v>0</v>
      </c>
      <c r="BA53" s="154" cm="1">
        <f t="array" ref="BA53">SUMPRODUCT(--($K53:$AB53&gt;0),INDEX($G$4:$G$22,MATCH($K$26:$AB$26,$C$4:$C$22,0)))</f>
        <v>0</v>
      </c>
      <c r="BB53" s="154" cm="1">
        <f t="array" ref="BB53">-1*SUMPRODUCT(--($K53:$AB53&lt;0),INDEX($H$4:$H$22,MATCH($K$26:$AB$26,$C$4:$C$22,0)))</f>
        <v>-2</v>
      </c>
      <c r="BC53" s="150" cm="1">
        <f t="array" ref="BC53">-1*SUMPRODUCT(--($K53:$AB53&lt;0),INDEX($G$4:$G$22,MATCH($K$26:$AB$26,$C$4:$C$22,0)))</f>
        <v>2</v>
      </c>
      <c r="BD53" s="156" cm="1">
        <f t="array" ref="BD53">IF(AC53&gt;0,AC53*SUMPRODUCT(_xlfn.XLOOKUP(AC$26,$C$4:$C$22,$T$4:$AD$22)*$AO53:$AY53),0)</f>
        <v>0</v>
      </c>
      <c r="BE53" s="157" cm="1">
        <f t="array" ref="BE53">IF(AD53&gt;0,AD53*SUMPRODUCT(_xlfn.XLOOKUP(AD$26,$C$4:$C$22,$T$4:$AD$22)*$AO53:$AY53),0)</f>
        <v>0</v>
      </c>
      <c r="BF53" s="157" cm="1">
        <f t="array" ref="BF53">IF(AE53&gt;0,AE53*SUMPRODUCT(_xlfn.XLOOKUP(AE$26,$C$4:$C$22,$T$4:$AD$22)*$AO53:$AY53),0)</f>
        <v>0</v>
      </c>
      <c r="BG53" s="157" cm="1">
        <f t="array" ref="BG53">IF(AF53&gt;0,AF53*SUMPRODUCT(_xlfn.XLOOKUP(AF$26,$C$4:$C$22,$T$4:$AD$22)*$AO53:$AY53),0)</f>
        <v>0</v>
      </c>
      <c r="BH53" s="157" cm="1">
        <f t="array" ref="BH53">IF(AG53&gt;0,AG53*SUMPRODUCT(_xlfn.XLOOKUP(AG$26,$C$4:$C$22,$T$4:$AD$22)*$AO53:$AY53),0)</f>
        <v>0</v>
      </c>
      <c r="BI53" s="157" cm="1">
        <f t="array" ref="BI53">IF(AH53&gt;0,AH53*SUMPRODUCT(_xlfn.XLOOKUP(AH$26,$C$4:$C$22,$T$4:$AD$22)*$AO53:$AY53),0)</f>
        <v>0</v>
      </c>
      <c r="BJ53" s="157" cm="1">
        <f t="array" ref="BJ53">IF(AI53&gt;0,AI53*SUMPRODUCT(_xlfn.XLOOKUP(AI$26,$C$4:$C$22,$T$4:$AD$22)*$AO53:$AY53),0)</f>
        <v>0</v>
      </c>
      <c r="BK53" s="157" cm="1">
        <f t="array" ref="BK53">IF(AJ53&gt;0,AJ53*SUMPRODUCT(_xlfn.XLOOKUP(AJ$26,$C$4:$C$22,$T$4:$AD$22)*$AO53:$AY53),0)</f>
        <v>0</v>
      </c>
      <c r="BL53" s="157" cm="1">
        <f t="array" ref="BL53">IF(AK53&gt;0,AK53*SUMPRODUCT(_xlfn.XLOOKUP(AK$26,$C$4:$C$22,$T$4:$AD$22)*$AO53:$AY53),0)</f>
        <v>0</v>
      </c>
      <c r="BM53" s="157" cm="1">
        <f t="array" ref="BM53">IF(AL53&gt;0,AL53*SUMPRODUCT(_xlfn.XLOOKUP(AL$26,$C$4:$C$22,$T$4:$AD$22)*$AO53:$AY53),0)</f>
        <v>0</v>
      </c>
      <c r="BN53" s="157" cm="1">
        <f t="array" ref="BN53">IF(AM53&gt;0,AM53*SUMPRODUCT(_xlfn.XLOOKUP(AM$26,$C$4:$C$22,$T$4:$AD$22)*$AO53:$AY53),0)</f>
        <v>0</v>
      </c>
      <c r="BO53" s="158" cm="1">
        <f t="array" ref="BO53">IF(AN53&gt;0,AN53*SUMPRODUCT(_xlfn.XLOOKUP(AN$26,$C$4:$C$22,$T$4:$AD$22)*$AO53:$AY53),0)</f>
        <v>0</v>
      </c>
      <c r="BP53" s="209">
        <f t="shared" si="70"/>
        <v>0</v>
      </c>
      <c r="BQ53" s="156" cm="1">
        <f t="array" ref="BQ53">IF(AC53&gt;0,AC53*SUMPRODUCT(_xlfn.XLOOKUP(AC$26,$C$4:$C$22,$I$4:$S$22)*$AO53:$AY53),0)</f>
        <v>0</v>
      </c>
      <c r="BR53" s="157" cm="1">
        <f t="array" ref="BR53">IF(AD53&gt;0,AD53*SUMPRODUCT(_xlfn.XLOOKUP(AD$26,$C$4:$C$22,$I$4:$S$22)*$AO53:$AY53),0)</f>
        <v>0</v>
      </c>
      <c r="BS53" s="157" cm="1">
        <f t="array" ref="BS53">IF(AE53&gt;0,AE53*SUMPRODUCT(_xlfn.XLOOKUP(AE$26,$C$4:$C$22,$I$4:$S$22)*$AO53:$AY53),0)</f>
        <v>0</v>
      </c>
      <c r="BT53" s="157" cm="1">
        <f t="array" ref="BT53">IF(AF53&gt;0,AF53*SUMPRODUCT(_xlfn.XLOOKUP(AF$26,$C$4:$C$22,$I$4:$S$22)*$AO53:$AY53),0)</f>
        <v>0</v>
      </c>
      <c r="BU53" s="157" cm="1">
        <f t="array" ref="BU53">IF(AG53&gt;0,AG53*SUMPRODUCT(_xlfn.XLOOKUP(AG$26,$C$4:$C$22,$I$4:$S$22)*$AO53:$AY53),0)</f>
        <v>0</v>
      </c>
      <c r="BV53" s="157" cm="1">
        <f t="array" ref="BV53">IF(AH53&gt;0,AH53*SUMPRODUCT(_xlfn.XLOOKUP(AH$26,$C$4:$C$22,$I$4:$S$22)*$AO53:$AY53),0)</f>
        <v>0</v>
      </c>
      <c r="BW53" s="157" cm="1">
        <f t="array" ref="BW53">IF(AI53&gt;0,AI53*SUMPRODUCT(_xlfn.XLOOKUP(AI$26,$C$4:$C$22,$I$4:$S$22)*$AO53:$AY53),0)</f>
        <v>0</v>
      </c>
      <c r="BX53" s="157" cm="1">
        <f t="array" ref="BX53">IF(AJ53&gt;0,AJ53*SUMPRODUCT(_xlfn.XLOOKUP(AJ$26,$C$4:$C$22,$I$4:$S$22)*$AO53:$AY53),0)</f>
        <v>0</v>
      </c>
      <c r="BY53" s="157" cm="1">
        <f t="array" ref="BY53">IF(AK53&gt;0,AK53*SUMPRODUCT(_xlfn.XLOOKUP(AK$26,$C$4:$C$22,$I$4:$S$22)*$AO53:$AY53),0)</f>
        <v>0</v>
      </c>
      <c r="BZ53" s="157" cm="1">
        <f t="array" ref="BZ53">IF(AL53&gt;0,AL53*SUMPRODUCT(_xlfn.XLOOKUP(AL$26,$C$4:$C$22,$I$4:$S$22)*$AO53:$AY53),0)</f>
        <v>0</v>
      </c>
      <c r="CA53" s="157" cm="1">
        <f t="array" ref="CA53">IF(AM53&gt;0,AM53*SUMPRODUCT(_xlfn.XLOOKUP(AM$26,$C$4:$C$22,$I$4:$S$22)*$AO53:$AY53),0)</f>
        <v>0</v>
      </c>
      <c r="CB53" s="158" cm="1">
        <f t="array" ref="CB53">IF(AN53&gt;0,AN53*SUMPRODUCT(_xlfn.XLOOKUP(AN$26,$C$4:$C$22,$I$4:$S$22)*$AO53:$AY53),0)</f>
        <v>0</v>
      </c>
      <c r="CC53" s="209">
        <f t="shared" si="71"/>
        <v>0</v>
      </c>
      <c r="CD53" s="156" cm="1">
        <f t="array" ref="CD53">IF(AC53&lt;0,AC53*SUMPRODUCT(_xlfn.XLOOKUP(AC$26,$C$4:$C$22,$T$4:$AD$22)*$AO53:$AY53),0)</f>
        <v>0</v>
      </c>
      <c r="CE53" s="157" cm="1">
        <f t="array" ref="CE53">IF(AD53&lt;0,AD53*SUMPRODUCT(_xlfn.XLOOKUP(AD$26,$C$4:$C$22,$T$4:$AC$22)*$AO53:$AX53),0)</f>
        <v>0</v>
      </c>
      <c r="CF53" s="157" cm="1">
        <f t="array" ref="CF53">IF(AE53&lt;0,AE53*SUMPRODUCT(_xlfn.XLOOKUP(AE$26,$C$4:$C$22,$T$4:$AC$22)*$AO53:$AX53),0)</f>
        <v>0</v>
      </c>
      <c r="CG53" s="157" cm="1">
        <f t="array" ref="CG53">IF(AF53&lt;0,AF53*SUMPRODUCT(_xlfn.XLOOKUP(AF$26,$C$4:$C$22,$T$4:$AC$22)*$AO53:$AX53),0)</f>
        <v>0</v>
      </c>
      <c r="CH53" s="157" cm="1">
        <f t="array" ref="CH53">IF(AG53&lt;0,AG53*SUMPRODUCT(_xlfn.XLOOKUP(AG$26,$C$4:$C$22,$T$4:$AC$22)*$AO53:$AX53),0)</f>
        <v>0</v>
      </c>
      <c r="CI53" s="157" cm="1">
        <f t="array" ref="CI53">IF(AH53&lt;0,AH53*SUMPRODUCT(_xlfn.XLOOKUP(AH$26,$C$4:$C$22,$T$4:$AC$22)*$AO53:$AX53),0)</f>
        <v>0</v>
      </c>
      <c r="CJ53" s="157" cm="1">
        <f t="array" ref="CJ53">IF(AI53&lt;0,AI53*SUMPRODUCT(_xlfn.XLOOKUP(AI$26,$C$4:$C$22,$T$4:$AC$22)*$AO53:$AX53),0)</f>
        <v>0</v>
      </c>
      <c r="CK53" s="157" cm="1">
        <f t="array" ref="CK53">IF(AJ53&lt;0,AJ53*SUMPRODUCT(_xlfn.XLOOKUP(AJ$26,$C$4:$C$22,$T$4:$AC$22)*$AO53:$AX53),0)</f>
        <v>0</v>
      </c>
      <c r="CL53" s="157" cm="1">
        <f t="array" ref="CL53">IF(AK53&lt;0,AK53*SUMPRODUCT(_xlfn.XLOOKUP(AK$26,$C$4:$C$22,$T$4:$AC$22)*$AO53:$AX53),0)</f>
        <v>0</v>
      </c>
      <c r="CM53" s="157" cm="1">
        <f t="array" ref="CM53">IF(AL53&lt;0,AL53*SUMPRODUCT(_xlfn.XLOOKUP(AL$26,$C$4:$C$22,$T$4:$AC$22)*$AO53:$AX53),0)</f>
        <v>0</v>
      </c>
      <c r="CN53" s="157" cm="1">
        <f t="array" ref="CN53">IF(AM53&lt;0,AM53*SUMPRODUCT(_xlfn.XLOOKUP(AM$26,$C$4:$C$22,$T$4:$AC$22)*$AO53:$AX53),0)</f>
        <v>0</v>
      </c>
      <c r="CO53" s="158" cm="1">
        <f t="array" ref="CO53">IF(AN53&lt;0,AN53*SUMPRODUCT(_xlfn.XLOOKUP(AN$26,$C$4:$C$22,$T$4:$AC$22)*$AO53:$AX53),0)</f>
        <v>0</v>
      </c>
      <c r="CP53" s="209">
        <f t="shared" si="72"/>
        <v>0</v>
      </c>
      <c r="CQ53" s="156" cm="1">
        <f t="array" ref="CQ53">IF(AC53&lt;0,AC53*SUMPRODUCT(_xlfn.XLOOKUP(AC$26,$C$4:$C$22,$I$4:$S$22)*$AO53:$AY53),0)</f>
        <v>0</v>
      </c>
      <c r="CR53" s="157" cm="1">
        <f t="array" ref="CR53">IF(AD53&lt;0,AD53*SUMPRODUCT(_xlfn.XLOOKUP(AD$26,$C$4:$C$22,$I$4:$R$22)*$AO53:$AX53),0)</f>
        <v>0</v>
      </c>
      <c r="CS53" s="157" cm="1">
        <f t="array" ref="CS53">IF(AE53&lt;0,AE53*SUMPRODUCT(_xlfn.XLOOKUP(AE$26,$C$4:$C$22,$I$4:$R$22)*$AO53:$AX53),0)</f>
        <v>0</v>
      </c>
      <c r="CT53" s="157" cm="1">
        <f t="array" ref="CT53">IF(AF53&lt;0,AF53*SUMPRODUCT(_xlfn.XLOOKUP(AF$26,$C$4:$C$22,$I$4:$R$22)*$AO53:$AX53),0)</f>
        <v>0</v>
      </c>
      <c r="CU53" s="157" cm="1">
        <f t="array" ref="CU53">IF(AG53&lt;0,AG53*SUMPRODUCT(_xlfn.XLOOKUP(AG$26,$C$4:$C$22,$I$4:$R$22)*$AO53:$AX53),0)</f>
        <v>0</v>
      </c>
      <c r="CV53" s="157" cm="1">
        <f t="array" ref="CV53">IF(AH53&lt;0,AH53*SUMPRODUCT(_xlfn.XLOOKUP(AH$26,$C$4:$C$22,$I$4:$R$22)*$AO53:$AX53),0)</f>
        <v>0</v>
      </c>
      <c r="CW53" s="157" cm="1">
        <f t="array" ref="CW53">IF(AI53&lt;0,AI53*SUMPRODUCT(_xlfn.XLOOKUP(AI$26,$C$4:$C$22,$I$4:$R$22)*$AO53:$AX53),0)</f>
        <v>0</v>
      </c>
      <c r="CX53" s="157" cm="1">
        <f t="array" ref="CX53">IF(AJ53&lt;0,AJ53*SUMPRODUCT(_xlfn.XLOOKUP(AJ$26,$C$4:$C$22,$I$4:$R$22)*$AO53:$AX53),0)</f>
        <v>0</v>
      </c>
      <c r="CY53" s="157" cm="1">
        <f t="array" ref="CY53">IF(AK53&lt;0,AK53*SUMPRODUCT(_xlfn.XLOOKUP(AK$26,$C$4:$C$22,$I$4:$R$22)*$AO53:$AX53),0)</f>
        <v>0</v>
      </c>
      <c r="CZ53" s="157" cm="1">
        <f t="array" ref="CZ53">IF(AL53&lt;0,AL53*SUMPRODUCT(_xlfn.XLOOKUP(AL$26,$C$4:$C$22,$I$4:$R$22)*$AO53:$AX53),0)</f>
        <v>0</v>
      </c>
      <c r="DA53" s="157" cm="1">
        <f t="array" ref="DA53">IF(AM53&lt;0,AM53*SUMPRODUCT(_xlfn.XLOOKUP(AM$26,$C$4:$C$22,$I$4:$R$22)*$AO53:$AX53),0)</f>
        <v>0</v>
      </c>
      <c r="DB53" s="158" cm="1">
        <f t="array" ref="DB53">IF(AN53&lt;0,AN53*SUMPRODUCT(_xlfn.XLOOKUP(AN$26,$C$4:$C$22,$I$4:$R$22)*$AO53:$AX53),0)</f>
        <v>0</v>
      </c>
      <c r="DC53" s="238">
        <f t="shared" si="73"/>
        <v>0</v>
      </c>
    </row>
    <row r="54" spans="1:107" x14ac:dyDescent="0.25">
      <c r="A54" s="255" t="s">
        <v>148</v>
      </c>
      <c r="B54" s="739"/>
      <c r="C54" s="735">
        <v>2</v>
      </c>
      <c r="D54" s="18" t="str">
        <f>_xlfn.XLOOKUP($C54,'Load Combinations'!$B$4:$B$22,'Load Combinations'!$C$4:$C$22)</f>
        <v>Rotation Test, Target Assembly</v>
      </c>
      <c r="E54" s="118"/>
      <c r="F54" s="119"/>
      <c r="G54" s="7">
        <f t="shared" ref="G54:G71" si="79">$A$55</f>
        <v>6</v>
      </c>
      <c r="H54" s="130">
        <f t="shared" ca="1" si="66"/>
        <v>8.625</v>
      </c>
      <c r="I54" s="130">
        <f t="shared" ca="1" si="67"/>
        <v>3.375</v>
      </c>
      <c r="J54" s="62"/>
      <c r="K54" s="72">
        <f ca="1">OFFSET(K54,-1,0)</f>
        <v>0</v>
      </c>
      <c r="L54" s="73">
        <f t="shared" ref="L54:AB68" ca="1" si="80">OFFSET(L54,-1,0)</f>
        <v>0</v>
      </c>
      <c r="M54" s="73">
        <f t="shared" ca="1" si="80"/>
        <v>0</v>
      </c>
      <c r="N54" s="73">
        <f t="shared" ca="1" si="80"/>
        <v>0</v>
      </c>
      <c r="O54" s="73">
        <f t="shared" ca="1" si="80"/>
        <v>0</v>
      </c>
      <c r="P54" s="73">
        <f t="shared" ca="1" si="80"/>
        <v>0</v>
      </c>
      <c r="Q54" s="73">
        <f t="shared" ca="1" si="80"/>
        <v>0</v>
      </c>
      <c r="R54" s="73">
        <f t="shared" ca="1" si="80"/>
        <v>0</v>
      </c>
      <c r="S54" s="73">
        <f t="shared" ca="1" si="80"/>
        <v>0</v>
      </c>
      <c r="T54" s="73">
        <f t="shared" ca="1" si="80"/>
        <v>0</v>
      </c>
      <c r="U54" s="73">
        <f t="shared" ca="1" si="80"/>
        <v>0</v>
      </c>
      <c r="V54" s="73">
        <f t="shared" ca="1" si="80"/>
        <v>-1</v>
      </c>
      <c r="W54" s="73">
        <f t="shared" ca="1" si="80"/>
        <v>0</v>
      </c>
      <c r="X54" s="73">
        <f t="shared" ca="1" si="80"/>
        <v>-1</v>
      </c>
      <c r="Y54" s="73">
        <f t="shared" ca="1" si="80"/>
        <v>0</v>
      </c>
      <c r="Z54" s="73">
        <f t="shared" ca="1" si="80"/>
        <v>0</v>
      </c>
      <c r="AA54" s="73">
        <f t="shared" ca="1" si="80"/>
        <v>0</v>
      </c>
      <c r="AB54" s="139">
        <f t="shared" ca="1" si="80"/>
        <v>0</v>
      </c>
      <c r="AC54" s="72">
        <f ca="1">OFFSET(AC54,-1,0)</f>
        <v>-1</v>
      </c>
      <c r="AD54" s="73">
        <f t="shared" ref="AD54:AN69" ca="1" si="81">OFFSET(AD54,-1,0)</f>
        <v>-1</v>
      </c>
      <c r="AE54" s="73">
        <f t="shared" ca="1" si="81"/>
        <v>-1</v>
      </c>
      <c r="AF54" s="73">
        <f t="shared" ca="1" si="81"/>
        <v>-1</v>
      </c>
      <c r="AG54" s="73">
        <f t="shared" ca="1" si="81"/>
        <v>0</v>
      </c>
      <c r="AH54" s="73">
        <f t="shared" ca="1" si="81"/>
        <v>0</v>
      </c>
      <c r="AI54" s="73">
        <f t="shared" ca="1" si="81"/>
        <v>1</v>
      </c>
      <c r="AJ54" s="73">
        <f t="shared" ca="1" si="81"/>
        <v>1</v>
      </c>
      <c r="AK54" s="73">
        <f t="shared" ca="1" si="81"/>
        <v>0</v>
      </c>
      <c r="AL54" s="73">
        <f t="shared" ca="1" si="81"/>
        <v>0</v>
      </c>
      <c r="AM54" s="73">
        <f t="shared" ca="1" si="81"/>
        <v>0</v>
      </c>
      <c r="AN54" s="139">
        <f t="shared" ca="1" si="81"/>
        <v>0</v>
      </c>
      <c r="AO54" s="72">
        <f>+INDEX('Load Combinations'!$D$4:$N$22,MATCH(Horizontal!$C54,'Load Combinations'!$B$4:$B$22,0),MATCH(Horizontal!AO$26,'Load Combinations'!$D$3:$N$3,0))</f>
        <v>1</v>
      </c>
      <c r="AP54" s="73">
        <f>+INDEX('Load Combinations'!$D$4:$N$22,MATCH(Horizontal!$C54,'Load Combinations'!$B$4:$B$22,0),MATCH(Horizontal!AP$26,'Load Combinations'!$D$3:$N$3,0))</f>
        <v>1</v>
      </c>
      <c r="AQ54" s="73">
        <f>+INDEX('Load Combinations'!$D$4:$N$22,MATCH(Horizontal!$C54,'Load Combinations'!$B$4:$B$22,0),MATCH(Horizontal!AQ$26,'Load Combinations'!$D$3:$N$3,0))</f>
        <v>0</v>
      </c>
      <c r="AR54" s="73">
        <f>+INDEX('Load Combinations'!$D$4:$N$22,MATCH(Horizontal!$C54,'Load Combinations'!$B$4:$B$22,0),MATCH(Horizontal!AR$26,'Load Combinations'!$D$3:$N$3,0))</f>
        <v>0</v>
      </c>
      <c r="AS54" s="73">
        <f>+INDEX('Load Combinations'!$D$4:$N$22,MATCH(Horizontal!$C54,'Load Combinations'!$B$4:$B$22,0),MATCH(Horizontal!AS$26,'Load Combinations'!$D$3:$N$3,0))</f>
        <v>0</v>
      </c>
      <c r="AT54" s="73">
        <f>+INDEX('Load Combinations'!$D$4:$N$22,MATCH(Horizontal!$C54,'Load Combinations'!$B$4:$B$22,0),MATCH(Horizontal!AT$26,'Load Combinations'!$D$3:$N$3,0))</f>
        <v>0</v>
      </c>
      <c r="AU54" s="73">
        <f>+INDEX('Load Combinations'!$D$4:$N$22,MATCH(Horizontal!$C54,'Load Combinations'!$B$4:$B$22,0),MATCH(Horizontal!AU$26,'Load Combinations'!$D$3:$N$3,0))</f>
        <v>0</v>
      </c>
      <c r="AV54" s="73">
        <f>+INDEX('Load Combinations'!$D$4:$N$22,MATCH(Horizontal!$C54,'Load Combinations'!$B$4:$B$22,0),MATCH(Horizontal!AV$26,'Load Combinations'!$D$3:$N$3,0))</f>
        <v>0</v>
      </c>
      <c r="AW54" s="73">
        <f>+INDEX('Load Combinations'!$D$4:$N$22,MATCH(Horizontal!$C54,'Load Combinations'!$B$4:$B$22,0),MATCH(Horizontal!AW$26,'Load Combinations'!$D$3:$N$3,0))</f>
        <v>0</v>
      </c>
      <c r="AX54" s="670">
        <f>+INDEX('Load Combinations'!$D$4:$N$22,MATCH(Horizontal!$C54,'Load Combinations'!$B$4:$B$22,0),MATCH(Horizontal!AX$26,'Load Combinations'!$D$3:$N$3,0))</f>
        <v>0</v>
      </c>
      <c r="AY54" s="556">
        <f>+INDEX('Load Combinations'!$D$4:$N$22,MATCH(Horizontal!$C54,'Load Combinations'!$B$4:$B$22,0),MATCH(Horizontal!AY$26,'Load Combinations'!$D$3:$N$3,0))</f>
        <v>0</v>
      </c>
      <c r="AZ54" s="202" cm="1">
        <f t="array" aca="1" ref="AZ54" ca="1">SUMPRODUCT(--($K54:$AB54&gt;0),INDEX($H$4:$H$22,MATCH($K$26:$AB$26,$C$4:$C$22,0)))</f>
        <v>0</v>
      </c>
      <c r="BA54" s="73" cm="1">
        <f t="array" aca="1" ref="BA54" ca="1">SUMPRODUCT(--($K54:$AB54&gt;0),INDEX($G$4:$G$22,MATCH($K$26:$AB$26,$C$4:$C$22,0)))</f>
        <v>0</v>
      </c>
      <c r="BB54" s="73" cm="1">
        <f t="array" aca="1" ref="BB54" ca="1">-1*SUMPRODUCT(--($K54:$AB54&lt;0),INDEX($H$4:$H$22,MATCH($K$26:$AB$26,$C$4:$C$22,0)))</f>
        <v>-2</v>
      </c>
      <c r="BC54" s="74" cm="1">
        <f t="array" aca="1" ref="BC54" ca="1">-1*SUMPRODUCT(--($K54:$AB54&lt;0),INDEX($G$4:$G$22,MATCH($K$26:$AB$26,$C$4:$C$22,0)))</f>
        <v>2</v>
      </c>
      <c r="BD54" s="66" cm="1">
        <f t="array" aca="1" ref="BD54" ca="1">IF(AC54&gt;0,AC54*SUMPRODUCT(_xlfn.XLOOKUP(AC$26,$C$4:$C$22,$T$4:$AD$22)*$AO54:$AY54),0)</f>
        <v>0</v>
      </c>
      <c r="BE54" s="67" cm="1">
        <f t="array" aca="1" ref="BE54" ca="1">IF(AD54&gt;0,AD54*SUMPRODUCT(_xlfn.XLOOKUP(AD$26,$C$4:$C$22,$T$4:$AD$22)*$AO54:$AY54),0)</f>
        <v>0</v>
      </c>
      <c r="BF54" s="67" cm="1">
        <f t="array" aca="1" ref="BF54" ca="1">IF(AE54&gt;0,AE54*SUMPRODUCT(_xlfn.XLOOKUP(AE$26,$C$4:$C$22,$T$4:$AD$22)*$AO54:$AY54),0)</f>
        <v>0</v>
      </c>
      <c r="BG54" s="67" cm="1">
        <f t="array" aca="1" ref="BG54" ca="1">IF(AF54&gt;0,AF54*SUMPRODUCT(_xlfn.XLOOKUP(AF$26,$C$4:$C$22,$T$4:$AD$22)*$AO54:$AY54),0)</f>
        <v>0</v>
      </c>
      <c r="BH54" s="67" cm="1">
        <f t="array" aca="1" ref="BH54" ca="1">IF(AG54&gt;0,AG54*SUMPRODUCT(_xlfn.XLOOKUP(AG$26,$C$4:$C$22,$T$4:$AD$22)*$AO54:$AY54),0)</f>
        <v>0</v>
      </c>
      <c r="BI54" s="67" cm="1">
        <f t="array" aca="1" ref="BI54" ca="1">IF(AH54&gt;0,AH54*SUMPRODUCT(_xlfn.XLOOKUP(AH$26,$C$4:$C$22,$T$4:$AD$22)*$AO54:$AY54),0)</f>
        <v>0</v>
      </c>
      <c r="BJ54" s="67" cm="1">
        <f t="array" aca="1" ref="BJ54" ca="1">IF(AI54&gt;0,AI54*SUMPRODUCT(_xlfn.XLOOKUP(AI$26,$C$4:$C$22,$T$4:$AD$22)*$AO54:$AY54),0)</f>
        <v>0</v>
      </c>
      <c r="BK54" s="67" cm="1">
        <f t="array" aca="1" ref="BK54" ca="1">IF(AJ54&gt;0,AJ54*SUMPRODUCT(_xlfn.XLOOKUP(AJ$26,$C$4:$C$22,$T$4:$AD$22)*$AO54:$AY54),0)</f>
        <v>0</v>
      </c>
      <c r="BL54" s="67" cm="1">
        <f t="array" aca="1" ref="BL54" ca="1">IF(AK54&gt;0,AK54*SUMPRODUCT(_xlfn.XLOOKUP(AK$26,$C$4:$C$22,$T$4:$AD$22)*$AO54:$AY54),0)</f>
        <v>0</v>
      </c>
      <c r="BM54" s="67" cm="1">
        <f t="array" aca="1" ref="BM54" ca="1">IF(AL54&gt;0,AL54*SUMPRODUCT(_xlfn.XLOOKUP(AL$26,$C$4:$C$22,$T$4:$AD$22)*$AO54:$AY54),0)</f>
        <v>0</v>
      </c>
      <c r="BN54" s="67" cm="1">
        <f t="array" aca="1" ref="BN54" ca="1">IF(AM54&gt;0,AM54*SUMPRODUCT(_xlfn.XLOOKUP(AM$26,$C$4:$C$22,$T$4:$AD$22)*$AO54:$AY54),0)</f>
        <v>0</v>
      </c>
      <c r="BO54" s="68" cm="1">
        <f t="array" aca="1" ref="BO54" ca="1">IF(AN54&gt;0,AN54*SUMPRODUCT(_xlfn.XLOOKUP(AN$26,$C$4:$C$22,$T$4:$AD$22)*$AO54:$AY54),0)</f>
        <v>0</v>
      </c>
      <c r="BP54" s="214">
        <f t="shared" ca="1" si="70"/>
        <v>0</v>
      </c>
      <c r="BQ54" s="66" cm="1">
        <f t="array" aca="1" ref="BQ54" ca="1">IF(AC54&gt;0,AC54*SUMPRODUCT(_xlfn.XLOOKUP(AC$26,$C$4:$C$22,$I$4:$S$22)*$AO54:$AY54),0)</f>
        <v>0</v>
      </c>
      <c r="BR54" s="67" cm="1">
        <f t="array" aca="1" ref="BR54" ca="1">IF(AD54&gt;0,AD54*SUMPRODUCT(_xlfn.XLOOKUP(AD$26,$C$4:$C$22,$I$4:$S$22)*$AO54:$AY54),0)</f>
        <v>0</v>
      </c>
      <c r="BS54" s="67" cm="1">
        <f t="array" aca="1" ref="BS54" ca="1">IF(AE54&gt;0,AE54*SUMPRODUCT(_xlfn.XLOOKUP(AE$26,$C$4:$C$22,$I$4:$S$22)*$AO54:$AY54),0)</f>
        <v>0</v>
      </c>
      <c r="BT54" s="67" cm="1">
        <f t="array" aca="1" ref="BT54" ca="1">IF(AF54&gt;0,AF54*SUMPRODUCT(_xlfn.XLOOKUP(AF$26,$C$4:$C$22,$I$4:$S$22)*$AO54:$AY54),0)</f>
        <v>0</v>
      </c>
      <c r="BU54" s="67" cm="1">
        <f t="array" aca="1" ref="BU54" ca="1">IF(AG54&gt;0,AG54*SUMPRODUCT(_xlfn.XLOOKUP(AG$26,$C$4:$C$22,$I$4:$S$22)*$AO54:$AY54),0)</f>
        <v>0</v>
      </c>
      <c r="BV54" s="67" cm="1">
        <f t="array" aca="1" ref="BV54" ca="1">IF(AH54&gt;0,AH54*SUMPRODUCT(_xlfn.XLOOKUP(AH$26,$C$4:$C$22,$I$4:$S$22)*$AO54:$AY54),0)</f>
        <v>0</v>
      </c>
      <c r="BW54" s="67" cm="1">
        <f t="array" aca="1" ref="BW54" ca="1">IF(AI54&gt;0,AI54*SUMPRODUCT(_xlfn.XLOOKUP(AI$26,$C$4:$C$22,$I$4:$S$22)*$AO54:$AY54),0)</f>
        <v>0</v>
      </c>
      <c r="BX54" s="67" cm="1">
        <f t="array" aca="1" ref="BX54" ca="1">IF(AJ54&gt;0,AJ54*SUMPRODUCT(_xlfn.XLOOKUP(AJ$26,$C$4:$C$22,$I$4:$S$22)*$AO54:$AY54),0)</f>
        <v>0</v>
      </c>
      <c r="BY54" s="67" cm="1">
        <f t="array" aca="1" ref="BY54" ca="1">IF(AK54&gt;0,AK54*SUMPRODUCT(_xlfn.XLOOKUP(AK$26,$C$4:$C$22,$I$4:$S$22)*$AO54:$AY54),0)</f>
        <v>0</v>
      </c>
      <c r="BZ54" s="67" cm="1">
        <f t="array" aca="1" ref="BZ54" ca="1">IF(AL54&gt;0,AL54*SUMPRODUCT(_xlfn.XLOOKUP(AL$26,$C$4:$C$22,$I$4:$S$22)*$AO54:$AY54),0)</f>
        <v>0</v>
      </c>
      <c r="CA54" s="67" cm="1">
        <f t="array" aca="1" ref="CA54" ca="1">IF(AM54&gt;0,AM54*SUMPRODUCT(_xlfn.XLOOKUP(AM$26,$C$4:$C$22,$I$4:$S$22)*$AO54:$AY54),0)</f>
        <v>0</v>
      </c>
      <c r="CB54" s="68" cm="1">
        <f t="array" aca="1" ref="CB54" ca="1">IF(AN54&gt;0,AN54*SUMPRODUCT(_xlfn.XLOOKUP(AN$26,$C$4:$C$22,$I$4:$S$22)*$AO54:$AY54),0)</f>
        <v>0</v>
      </c>
      <c r="CC54" s="214">
        <f t="shared" ca="1" si="71"/>
        <v>0</v>
      </c>
      <c r="CD54" s="66" cm="1">
        <f t="array" aca="1" ref="CD54" ca="1">IF(AC54&lt;0,AC54*SUMPRODUCT(_xlfn.XLOOKUP(AC$26,$C$4:$C$22,$T$4:$AD$22)*$AO54:$AY54),0)</f>
        <v>0</v>
      </c>
      <c r="CE54" s="67" cm="1">
        <f t="array" aca="1" ref="CE54" ca="1">IF(AD54&lt;0,AD54*SUMPRODUCT(_xlfn.XLOOKUP(AD$26,$C$4:$C$22,$T$4:$AC$22)*$AO54:$AX54),0)</f>
        <v>-0.125</v>
      </c>
      <c r="CF54" s="67" cm="1">
        <f t="array" aca="1" ref="CF54" ca="1">IF(AE54&lt;0,AE54*SUMPRODUCT(_xlfn.XLOOKUP(AE$26,$C$4:$C$22,$T$4:$AC$22)*$AO54:$AX54),0)</f>
        <v>0</v>
      </c>
      <c r="CG54" s="67" cm="1">
        <f t="array" aca="1" ref="CG54" ca="1">IF(AF54&lt;0,AF54*SUMPRODUCT(_xlfn.XLOOKUP(AF$26,$C$4:$C$22,$T$4:$AC$22)*$AO54:$AX54),0)</f>
        <v>-0.5</v>
      </c>
      <c r="CH54" s="67" cm="1">
        <f t="array" aca="1" ref="CH54" ca="1">IF(AG54&lt;0,AG54*SUMPRODUCT(_xlfn.XLOOKUP(AG$26,$C$4:$C$22,$T$4:$AC$22)*$AO54:$AX54),0)</f>
        <v>0</v>
      </c>
      <c r="CI54" s="67" cm="1">
        <f t="array" aca="1" ref="CI54" ca="1">IF(AH54&lt;0,AH54*SUMPRODUCT(_xlfn.XLOOKUP(AH$26,$C$4:$C$22,$T$4:$AC$22)*$AO54:$AX54),0)</f>
        <v>0</v>
      </c>
      <c r="CJ54" s="67" cm="1">
        <f t="array" aca="1" ref="CJ54" ca="1">IF(AI54&lt;0,AI54*SUMPRODUCT(_xlfn.XLOOKUP(AI$26,$C$4:$C$22,$T$4:$AC$22)*$AO54:$AX54),0)</f>
        <v>0</v>
      </c>
      <c r="CK54" s="67" cm="1">
        <f t="array" aca="1" ref="CK54" ca="1">IF(AJ54&lt;0,AJ54*SUMPRODUCT(_xlfn.XLOOKUP(AJ$26,$C$4:$C$22,$T$4:$AC$22)*$AO54:$AX54),0)</f>
        <v>0</v>
      </c>
      <c r="CL54" s="67" cm="1">
        <f t="array" aca="1" ref="CL54" ca="1">IF(AK54&lt;0,AK54*SUMPRODUCT(_xlfn.XLOOKUP(AK$26,$C$4:$C$22,$T$4:$AC$22)*$AO54:$AX54),0)</f>
        <v>0</v>
      </c>
      <c r="CM54" s="67" cm="1">
        <f t="array" aca="1" ref="CM54" ca="1">IF(AL54&lt;0,AL54*SUMPRODUCT(_xlfn.XLOOKUP(AL$26,$C$4:$C$22,$T$4:$AC$22)*$AO54:$AX54),0)</f>
        <v>0</v>
      </c>
      <c r="CN54" s="67" cm="1">
        <f t="array" aca="1" ref="CN54" ca="1">IF(AM54&lt;0,AM54*SUMPRODUCT(_xlfn.XLOOKUP(AM$26,$C$4:$C$22,$T$4:$AC$22)*$AO54:$AX54),0)</f>
        <v>0</v>
      </c>
      <c r="CO54" s="68" cm="1">
        <f t="array" aca="1" ref="CO54" ca="1">IF(AN54&lt;0,AN54*SUMPRODUCT(_xlfn.XLOOKUP(AN$26,$C$4:$C$22,$T$4:$AC$22)*$AO54:$AX54),0)</f>
        <v>0</v>
      </c>
      <c r="CP54" s="214">
        <f t="shared" ca="1" si="72"/>
        <v>-0.625</v>
      </c>
      <c r="CQ54" s="66" cm="1">
        <f t="array" aca="1" ref="CQ54" ca="1">IF(AC54&lt;0,AC54*SUMPRODUCT(_xlfn.XLOOKUP(AC$26,$C$4:$C$22,$I$4:$S$22)*$AO54:$AY54),0)</f>
        <v>0</v>
      </c>
      <c r="CR54" s="67" cm="1">
        <f t="array" aca="1" ref="CR54" ca="1">IF(AD54&lt;0,AD54*SUMPRODUCT(_xlfn.XLOOKUP(AD$26,$C$4:$C$22,$I$4:$R$22)*$AO54:$AX54),0)</f>
        <v>0.125</v>
      </c>
      <c r="CS54" s="67" cm="1">
        <f t="array" aca="1" ref="CS54" ca="1">IF(AE54&lt;0,AE54*SUMPRODUCT(_xlfn.XLOOKUP(AE$26,$C$4:$C$22,$I$4:$R$22)*$AO54:$AX54),0)</f>
        <v>0</v>
      </c>
      <c r="CT54" s="67" cm="1">
        <f t="array" aca="1" ref="CT54" ca="1">IF(AF54&lt;0,AF54*SUMPRODUCT(_xlfn.XLOOKUP(AF$26,$C$4:$C$22,$I$4:$R$22)*$AO54:$AX54),0)</f>
        <v>0.5</v>
      </c>
      <c r="CU54" s="67" cm="1">
        <f t="array" aca="1" ref="CU54" ca="1">IF(AG54&lt;0,AG54*SUMPRODUCT(_xlfn.XLOOKUP(AG$26,$C$4:$C$22,$I$4:$R$22)*$AO54:$AX54),0)</f>
        <v>0</v>
      </c>
      <c r="CV54" s="67" cm="1">
        <f t="array" aca="1" ref="CV54" ca="1">IF(AH54&lt;0,AH54*SUMPRODUCT(_xlfn.XLOOKUP(AH$26,$C$4:$C$22,$I$4:$R$22)*$AO54:$AX54),0)</f>
        <v>0</v>
      </c>
      <c r="CW54" s="67" cm="1">
        <f t="array" aca="1" ref="CW54" ca="1">IF(AI54&lt;0,AI54*SUMPRODUCT(_xlfn.XLOOKUP(AI$26,$C$4:$C$22,$I$4:$R$22)*$AO54:$AX54),0)</f>
        <v>0</v>
      </c>
      <c r="CX54" s="67" cm="1">
        <f t="array" aca="1" ref="CX54" ca="1">IF(AJ54&lt;0,AJ54*SUMPRODUCT(_xlfn.XLOOKUP(AJ$26,$C$4:$C$22,$I$4:$R$22)*$AO54:$AX54),0)</f>
        <v>0</v>
      </c>
      <c r="CY54" s="67" cm="1">
        <f t="array" aca="1" ref="CY54" ca="1">IF(AK54&lt;0,AK54*SUMPRODUCT(_xlfn.XLOOKUP(AK$26,$C$4:$C$22,$I$4:$R$22)*$AO54:$AX54),0)</f>
        <v>0</v>
      </c>
      <c r="CZ54" s="67" cm="1">
        <f t="array" aca="1" ref="CZ54" ca="1">IF(AL54&lt;0,AL54*SUMPRODUCT(_xlfn.XLOOKUP(AL$26,$C$4:$C$22,$I$4:$R$22)*$AO54:$AX54),0)</f>
        <v>0</v>
      </c>
      <c r="DA54" s="67" cm="1">
        <f t="array" aca="1" ref="DA54" ca="1">IF(AM54&lt;0,AM54*SUMPRODUCT(_xlfn.XLOOKUP(AM$26,$C$4:$C$22,$I$4:$R$22)*$AO54:$AX54),0)</f>
        <v>0</v>
      </c>
      <c r="DB54" s="68" cm="1">
        <f t="array" aca="1" ref="DB54" ca="1">IF(AN54&lt;0,AN54*SUMPRODUCT(_xlfn.XLOOKUP(AN$26,$C$4:$C$22,$I$4:$R$22)*$AO54:$AX54),0)</f>
        <v>0</v>
      </c>
      <c r="DC54" s="239">
        <f t="shared" ca="1" si="73"/>
        <v>0.625</v>
      </c>
    </row>
    <row r="55" spans="1:107" x14ac:dyDescent="0.25">
      <c r="A55" s="255">
        <v>6</v>
      </c>
      <c r="B55" s="739"/>
      <c r="C55" s="736">
        <v>3</v>
      </c>
      <c r="D55" s="19" t="str">
        <f>_xlfn.XLOOKUP($C55,'Load Combinations'!$B$4:$B$22,'Load Combinations'!$C$4:$C$22)</f>
        <v>Component Pressure Test</v>
      </c>
      <c r="E55" s="120"/>
      <c r="F55" s="121"/>
      <c r="G55" s="8">
        <f t="shared" si="79"/>
        <v>6</v>
      </c>
      <c r="H55" s="61">
        <f t="shared" ca="1" si="66"/>
        <v>8</v>
      </c>
      <c r="I55" s="61">
        <f t="shared" ca="1" si="67"/>
        <v>4</v>
      </c>
      <c r="J55" s="63"/>
      <c r="K55" s="75">
        <f t="shared" ref="K55:Z71" ca="1" si="82">OFFSET(K55,-1,0)</f>
        <v>0</v>
      </c>
      <c r="L55" s="76">
        <f t="shared" ca="1" si="80"/>
        <v>0</v>
      </c>
      <c r="M55" s="76">
        <f t="shared" ca="1" si="80"/>
        <v>0</v>
      </c>
      <c r="N55" s="76">
        <f t="shared" ca="1" si="80"/>
        <v>0</v>
      </c>
      <c r="O55" s="76">
        <f t="shared" ca="1" si="80"/>
        <v>0</v>
      </c>
      <c r="P55" s="76">
        <f t="shared" ca="1" si="80"/>
        <v>0</v>
      </c>
      <c r="Q55" s="76">
        <f t="shared" ca="1" si="80"/>
        <v>0</v>
      </c>
      <c r="R55" s="76">
        <f t="shared" ca="1" si="80"/>
        <v>0</v>
      </c>
      <c r="S55" s="76">
        <f t="shared" ca="1" si="80"/>
        <v>0</v>
      </c>
      <c r="T55" s="76">
        <f t="shared" ca="1" si="80"/>
        <v>0</v>
      </c>
      <c r="U55" s="76">
        <f t="shared" ca="1" si="80"/>
        <v>0</v>
      </c>
      <c r="V55" s="76">
        <f t="shared" ca="1" si="80"/>
        <v>-1</v>
      </c>
      <c r="W55" s="76">
        <f t="shared" ca="1" si="80"/>
        <v>0</v>
      </c>
      <c r="X55" s="76">
        <f t="shared" ca="1" si="80"/>
        <v>-1</v>
      </c>
      <c r="Y55" s="76">
        <f t="shared" ca="1" si="80"/>
        <v>0</v>
      </c>
      <c r="Z55" s="76">
        <f t="shared" ca="1" si="80"/>
        <v>0</v>
      </c>
      <c r="AA55" s="76">
        <f t="shared" ca="1" si="80"/>
        <v>0</v>
      </c>
      <c r="AB55" s="140">
        <f t="shared" ca="1" si="80"/>
        <v>0</v>
      </c>
      <c r="AC55" s="75">
        <f t="shared" ref="AC55:AN71" ca="1" si="83">OFFSET(AC55,-1,0)</f>
        <v>-1</v>
      </c>
      <c r="AD55" s="76">
        <f t="shared" ca="1" si="81"/>
        <v>-1</v>
      </c>
      <c r="AE55" s="76">
        <f t="shared" ca="1" si="81"/>
        <v>-1</v>
      </c>
      <c r="AF55" s="76">
        <f t="shared" ca="1" si="81"/>
        <v>-1</v>
      </c>
      <c r="AG55" s="76">
        <f t="shared" ca="1" si="81"/>
        <v>0</v>
      </c>
      <c r="AH55" s="76">
        <f t="shared" ca="1" si="81"/>
        <v>0</v>
      </c>
      <c r="AI55" s="76">
        <f t="shared" ca="1" si="81"/>
        <v>1</v>
      </c>
      <c r="AJ55" s="76">
        <f t="shared" ca="1" si="81"/>
        <v>1</v>
      </c>
      <c r="AK55" s="76">
        <f t="shared" ca="1" si="81"/>
        <v>0</v>
      </c>
      <c r="AL55" s="76">
        <f t="shared" ca="1" si="81"/>
        <v>0</v>
      </c>
      <c r="AM55" s="76">
        <f t="shared" ca="1" si="81"/>
        <v>0</v>
      </c>
      <c r="AN55" s="140">
        <f t="shared" ca="1" si="81"/>
        <v>0</v>
      </c>
      <c r="AO55" s="75">
        <f>+INDEX('Load Combinations'!$D$4:$N$22,MATCH(Horizontal!$C55,'Load Combinations'!$B$4:$B$22,0),MATCH(Horizontal!AO$26,'Load Combinations'!$D$3:$N$3,0))</f>
        <v>1</v>
      </c>
      <c r="AP55" s="76">
        <f>+INDEX('Load Combinations'!$D$4:$N$22,MATCH(Horizontal!$C55,'Load Combinations'!$B$4:$B$22,0),MATCH(Horizontal!AP$26,'Load Combinations'!$D$3:$N$3,0))</f>
        <v>0</v>
      </c>
      <c r="AQ55" s="76">
        <f>+INDEX('Load Combinations'!$D$4:$N$22,MATCH(Horizontal!$C55,'Load Combinations'!$B$4:$B$22,0),MATCH(Horizontal!AQ$26,'Load Combinations'!$D$3:$N$3,0))</f>
        <v>0</v>
      </c>
      <c r="AR55" s="76">
        <f>+INDEX('Load Combinations'!$D$4:$N$22,MATCH(Horizontal!$C55,'Load Combinations'!$B$4:$B$22,0),MATCH(Horizontal!AR$26,'Load Combinations'!$D$3:$N$3,0))</f>
        <v>0</v>
      </c>
      <c r="AS55" s="76">
        <f>+INDEX('Load Combinations'!$D$4:$N$22,MATCH(Horizontal!$C55,'Load Combinations'!$B$4:$B$22,0),MATCH(Horizontal!AS$26,'Load Combinations'!$D$3:$N$3,0))</f>
        <v>1</v>
      </c>
      <c r="AT55" s="76">
        <f>+INDEX('Load Combinations'!$D$4:$N$22,MATCH(Horizontal!$C55,'Load Combinations'!$B$4:$B$22,0),MATCH(Horizontal!AT$26,'Load Combinations'!$D$3:$N$3,0))</f>
        <v>0</v>
      </c>
      <c r="AU55" s="76">
        <f>+INDEX('Load Combinations'!$D$4:$N$22,MATCH(Horizontal!$C55,'Load Combinations'!$B$4:$B$22,0),MATCH(Horizontal!AU$26,'Load Combinations'!$D$3:$N$3,0))</f>
        <v>0</v>
      </c>
      <c r="AV55" s="76">
        <f>+INDEX('Load Combinations'!$D$4:$N$22,MATCH(Horizontal!$C55,'Load Combinations'!$B$4:$B$22,0),MATCH(Horizontal!AV$26,'Load Combinations'!$D$3:$N$3,0))</f>
        <v>0</v>
      </c>
      <c r="AW55" s="76">
        <f>+INDEX('Load Combinations'!$D$4:$N$22,MATCH(Horizontal!$C55,'Load Combinations'!$B$4:$B$22,0),MATCH(Horizontal!AW$26,'Load Combinations'!$D$3:$N$3,0))</f>
        <v>0</v>
      </c>
      <c r="AX55" s="671">
        <f>+INDEX('Load Combinations'!$D$4:$N$22,MATCH(Horizontal!$C55,'Load Combinations'!$B$4:$B$22,0),MATCH(Horizontal!AX$26,'Load Combinations'!$D$3:$N$3,0))</f>
        <v>0</v>
      </c>
      <c r="AY55" s="557">
        <f>+INDEX('Load Combinations'!$D$4:$N$22,MATCH(Horizontal!$C55,'Load Combinations'!$B$4:$B$22,0),MATCH(Horizontal!AY$26,'Load Combinations'!$D$3:$N$3,0))</f>
        <v>0</v>
      </c>
      <c r="AZ55" s="203" cm="1">
        <f t="array" aca="1" ref="AZ55" ca="1">SUMPRODUCT(--($K55:$AB55&gt;0),INDEX($H$4:$H$22,MATCH($K$26:$AB$26,$C$4:$C$22,0)))</f>
        <v>0</v>
      </c>
      <c r="BA55" s="76" cm="1">
        <f t="array" aca="1" ref="BA55" ca="1">SUMPRODUCT(--($K55:$AB55&gt;0),INDEX($G$4:$G$22,MATCH($K$26:$AB$26,$C$4:$C$22,0)))</f>
        <v>0</v>
      </c>
      <c r="BB55" s="76" cm="1">
        <f t="array" aca="1" ref="BB55" ca="1">-1*SUMPRODUCT(--($K55:$AB55&lt;0),INDEX($H$4:$H$22,MATCH($K$26:$AB$26,$C$4:$C$22,0)))</f>
        <v>-2</v>
      </c>
      <c r="BC55" s="77" cm="1">
        <f t="array" aca="1" ref="BC55" ca="1">-1*SUMPRODUCT(--($K55:$AB55&lt;0),INDEX($G$4:$G$22,MATCH($K$26:$AB$26,$C$4:$C$22,0)))</f>
        <v>2</v>
      </c>
      <c r="BD55" s="8" cm="1">
        <f t="array" aca="1" ref="BD55" ca="1">IF(AC55&gt;0,AC55*SUMPRODUCT(_xlfn.XLOOKUP(AC$26,$C$4:$C$22,$T$4:$AD$22)*$AO55:$AY55),0)</f>
        <v>0</v>
      </c>
      <c r="BE55" s="17" cm="1">
        <f t="array" aca="1" ref="BE55" ca="1">IF(AD55&gt;0,AD55*SUMPRODUCT(_xlfn.XLOOKUP(AD$26,$C$4:$C$22,$T$4:$AD$22)*$AO55:$AY55),0)</f>
        <v>0</v>
      </c>
      <c r="BF55" s="17" cm="1">
        <f t="array" aca="1" ref="BF55" ca="1">IF(AE55&gt;0,AE55*SUMPRODUCT(_xlfn.XLOOKUP(AE$26,$C$4:$C$22,$T$4:$AD$22)*$AO55:$AY55),0)</f>
        <v>0</v>
      </c>
      <c r="BG55" s="71" cm="1">
        <f t="array" aca="1" ref="BG55" ca="1">IF(AF55&gt;0,AF55*SUMPRODUCT(_xlfn.XLOOKUP(AF$26,$C$4:$C$22,$T$4:$AD$22)*$AO55:$AY55),0)</f>
        <v>0</v>
      </c>
      <c r="BH55" s="17" cm="1">
        <f t="array" aca="1" ref="BH55" ca="1">IF(AG55&gt;0,AG55*SUMPRODUCT(_xlfn.XLOOKUP(AG$26,$C$4:$C$22,$T$4:$AD$22)*$AO55:$AY55),0)</f>
        <v>0</v>
      </c>
      <c r="BI55" s="17" cm="1">
        <f t="array" aca="1" ref="BI55" ca="1">IF(AH55&gt;0,AH55*SUMPRODUCT(_xlfn.XLOOKUP(AH$26,$C$4:$C$22,$T$4:$AD$22)*$AO55:$AY55),0)</f>
        <v>0</v>
      </c>
      <c r="BJ55" s="17" cm="1">
        <f t="array" aca="1" ref="BJ55" ca="1">IF(AI55&gt;0,AI55*SUMPRODUCT(_xlfn.XLOOKUP(AI$26,$C$4:$C$22,$T$4:$AD$22)*$AO55:$AY55),0)</f>
        <v>0</v>
      </c>
      <c r="BK55" s="17" cm="1">
        <f t="array" aca="1" ref="BK55" ca="1">IF(AJ55&gt;0,AJ55*SUMPRODUCT(_xlfn.XLOOKUP(AJ$26,$C$4:$C$22,$T$4:$AD$22)*$AO55:$AY55),0)</f>
        <v>0</v>
      </c>
      <c r="BL55" s="17" cm="1">
        <f t="array" aca="1" ref="BL55" ca="1">IF(AK55&gt;0,AK55*SUMPRODUCT(_xlfn.XLOOKUP(AK$26,$C$4:$C$22,$T$4:$AD$22)*$AO55:$AY55),0)</f>
        <v>0</v>
      </c>
      <c r="BM55" s="17" cm="1">
        <f t="array" aca="1" ref="BM55" ca="1">IF(AL55&gt;0,AL55*SUMPRODUCT(_xlfn.XLOOKUP(AL$26,$C$4:$C$22,$T$4:$AD$22)*$AO55:$AY55),0)</f>
        <v>0</v>
      </c>
      <c r="BN55" s="17" cm="1">
        <f t="array" aca="1" ref="BN55" ca="1">IF(AM55&gt;0,AM55*SUMPRODUCT(_xlfn.XLOOKUP(AM$26,$C$4:$C$22,$T$4:$AD$22)*$AO55:$AY55),0)</f>
        <v>0</v>
      </c>
      <c r="BO55" s="9" cm="1">
        <f t="array" aca="1" ref="BO55" ca="1">IF(AN55&gt;0,AN55*SUMPRODUCT(_xlfn.XLOOKUP(AN$26,$C$4:$C$22,$T$4:$AD$22)*$AO55:$AY55),0)</f>
        <v>0</v>
      </c>
      <c r="BP55" s="215">
        <f t="shared" ca="1" si="70"/>
        <v>0</v>
      </c>
      <c r="BQ55" s="8" cm="1">
        <f t="array" aca="1" ref="BQ55" ca="1">IF(AC55&gt;0,AC55*SUMPRODUCT(_xlfn.XLOOKUP(AC$26,$C$4:$C$22,$I$4:$S$22)*$AO55:$AY55),0)</f>
        <v>0</v>
      </c>
      <c r="BR55" s="17" cm="1">
        <f t="array" aca="1" ref="BR55" ca="1">IF(AD55&gt;0,AD55*SUMPRODUCT(_xlfn.XLOOKUP(AD$26,$C$4:$C$22,$I$4:$S$22)*$AO55:$AY55),0)</f>
        <v>0</v>
      </c>
      <c r="BS55" s="17" cm="1">
        <f t="array" aca="1" ref="BS55" ca="1">IF(AE55&gt;0,AE55*SUMPRODUCT(_xlfn.XLOOKUP(AE$26,$C$4:$C$22,$I$4:$S$22)*$AO55:$AY55),0)</f>
        <v>0</v>
      </c>
      <c r="BT55" s="71" cm="1">
        <f t="array" aca="1" ref="BT55" ca="1">IF(AF55&gt;0,AF55*SUMPRODUCT(_xlfn.XLOOKUP(AF$26,$C$4:$C$22,$I$4:$S$22)*$AO55:$AY55),0)</f>
        <v>0</v>
      </c>
      <c r="BU55" s="17" cm="1">
        <f t="array" aca="1" ref="BU55" ca="1">IF(AG55&gt;0,AG55*SUMPRODUCT(_xlfn.XLOOKUP(AG$26,$C$4:$C$22,$I$4:$S$22)*$AO55:$AY55),0)</f>
        <v>0</v>
      </c>
      <c r="BV55" s="17" cm="1">
        <f t="array" aca="1" ref="BV55" ca="1">IF(AH55&gt;0,AH55*SUMPRODUCT(_xlfn.XLOOKUP(AH$26,$C$4:$C$22,$I$4:$S$22)*$AO55:$AY55),0)</f>
        <v>0</v>
      </c>
      <c r="BW55" s="17" cm="1">
        <f t="array" aca="1" ref="BW55" ca="1">IF(AI55&gt;0,AI55*SUMPRODUCT(_xlfn.XLOOKUP(AI$26,$C$4:$C$22,$I$4:$S$22)*$AO55:$AY55),0)</f>
        <v>0</v>
      </c>
      <c r="BX55" s="17" cm="1">
        <f t="array" aca="1" ref="BX55" ca="1">IF(AJ55&gt;0,AJ55*SUMPRODUCT(_xlfn.XLOOKUP(AJ$26,$C$4:$C$22,$I$4:$S$22)*$AO55:$AY55),0)</f>
        <v>0</v>
      </c>
      <c r="BY55" s="17" cm="1">
        <f t="array" aca="1" ref="BY55" ca="1">IF(AK55&gt;0,AK55*SUMPRODUCT(_xlfn.XLOOKUP(AK$26,$C$4:$C$22,$I$4:$S$22)*$AO55:$AY55),0)</f>
        <v>0</v>
      </c>
      <c r="BZ55" s="17" cm="1">
        <f t="array" aca="1" ref="BZ55" ca="1">IF(AL55&gt;0,AL55*SUMPRODUCT(_xlfn.XLOOKUP(AL$26,$C$4:$C$22,$I$4:$S$22)*$AO55:$AY55),0)</f>
        <v>0</v>
      </c>
      <c r="CA55" s="17" cm="1">
        <f t="array" aca="1" ref="CA55" ca="1">IF(AM55&gt;0,AM55*SUMPRODUCT(_xlfn.XLOOKUP(AM$26,$C$4:$C$22,$I$4:$S$22)*$AO55:$AY55),0)</f>
        <v>0</v>
      </c>
      <c r="CB55" s="9" cm="1">
        <f t="array" aca="1" ref="CB55" ca="1">IF(AN55&gt;0,AN55*SUMPRODUCT(_xlfn.XLOOKUP(AN$26,$C$4:$C$22,$I$4:$S$22)*$AO55:$AY55),0)</f>
        <v>0</v>
      </c>
      <c r="CC55" s="215">
        <f t="shared" ca="1" si="71"/>
        <v>0</v>
      </c>
      <c r="CD55" s="8" cm="1">
        <f t="array" aca="1" ref="CD55" ca="1">IF(AC55&lt;0,AC55*SUMPRODUCT(_xlfn.XLOOKUP(AC$26,$C$4:$C$22,$T$4:$AD$22)*$AO55:$AY55),0)</f>
        <v>0</v>
      </c>
      <c r="CE55" s="17" cm="1">
        <f t="array" aca="1" ref="CE55" ca="1">IF(AD55&lt;0,AD55*SUMPRODUCT(_xlfn.XLOOKUP(AD$26,$C$4:$C$22,$T$4:$AC$22)*$AO55:$AX55),0)</f>
        <v>0</v>
      </c>
      <c r="CF55" s="17" cm="1">
        <f t="array" aca="1" ref="CF55" ca="1">IF(AE55&lt;0,AE55*SUMPRODUCT(_xlfn.XLOOKUP(AE$26,$C$4:$C$22,$T$4:$AC$22)*$AO55:$AX55),0)</f>
        <v>0</v>
      </c>
      <c r="CG55" s="71" cm="1">
        <f t="array" aca="1" ref="CG55" ca="1">IF(AF55&lt;0,AF55*SUMPRODUCT(_xlfn.XLOOKUP(AF$26,$C$4:$C$22,$T$4:$AC$22)*$AO55:$AX55),0)</f>
        <v>0</v>
      </c>
      <c r="CH55" s="17" cm="1">
        <f t="array" aca="1" ref="CH55" ca="1">IF(AG55&lt;0,AG55*SUMPRODUCT(_xlfn.XLOOKUP(AG$26,$C$4:$C$22,$T$4:$AC$22)*$AO55:$AX55),0)</f>
        <v>0</v>
      </c>
      <c r="CI55" s="17" cm="1">
        <f t="array" aca="1" ref="CI55" ca="1">IF(AH55&lt;0,AH55*SUMPRODUCT(_xlfn.XLOOKUP(AH$26,$C$4:$C$22,$T$4:$AC$22)*$AO55:$AX55),0)</f>
        <v>0</v>
      </c>
      <c r="CJ55" s="17" cm="1">
        <f t="array" aca="1" ref="CJ55" ca="1">IF(AI55&lt;0,AI55*SUMPRODUCT(_xlfn.XLOOKUP(AI$26,$C$4:$C$22,$T$4:$AC$22)*$AO55:$AX55),0)</f>
        <v>0</v>
      </c>
      <c r="CK55" s="17" cm="1">
        <f t="array" aca="1" ref="CK55" ca="1">IF(AJ55&lt;0,AJ55*SUMPRODUCT(_xlfn.XLOOKUP(AJ$26,$C$4:$C$22,$T$4:$AC$22)*$AO55:$AX55),0)</f>
        <v>0</v>
      </c>
      <c r="CL55" s="17" cm="1">
        <f t="array" aca="1" ref="CL55" ca="1">IF(AK55&lt;0,AK55*SUMPRODUCT(_xlfn.XLOOKUP(AK$26,$C$4:$C$22,$T$4:$AC$22)*$AO55:$AX55),0)</f>
        <v>0</v>
      </c>
      <c r="CM55" s="17" cm="1">
        <f t="array" aca="1" ref="CM55" ca="1">IF(AL55&lt;0,AL55*SUMPRODUCT(_xlfn.XLOOKUP(AL$26,$C$4:$C$22,$T$4:$AC$22)*$AO55:$AX55),0)</f>
        <v>0</v>
      </c>
      <c r="CN55" s="17" cm="1">
        <f t="array" aca="1" ref="CN55" ca="1">IF(AM55&lt;0,AM55*SUMPRODUCT(_xlfn.XLOOKUP(AM$26,$C$4:$C$22,$T$4:$AC$22)*$AO55:$AX55),0)</f>
        <v>0</v>
      </c>
      <c r="CO55" s="9" cm="1">
        <f t="array" aca="1" ref="CO55" ca="1">IF(AN55&lt;0,AN55*SUMPRODUCT(_xlfn.XLOOKUP(AN$26,$C$4:$C$22,$T$4:$AC$22)*$AO55:$AX55),0)</f>
        <v>0</v>
      </c>
      <c r="CP55" s="215">
        <f t="shared" ca="1" si="72"/>
        <v>0</v>
      </c>
      <c r="CQ55" s="8" cm="1">
        <f t="array" aca="1" ref="CQ55" ca="1">IF(AC55&lt;0,AC55*SUMPRODUCT(_xlfn.XLOOKUP(AC$26,$C$4:$C$22,$I$4:$S$22)*$AO55:$AY55),0)</f>
        <v>0</v>
      </c>
      <c r="CR55" s="17" cm="1">
        <f t="array" aca="1" ref="CR55" ca="1">IF(AD55&lt;0,AD55*SUMPRODUCT(_xlfn.XLOOKUP(AD$26,$C$4:$C$22,$I$4:$R$22)*$AO55:$AX55),0)</f>
        <v>0</v>
      </c>
      <c r="CS55" s="17" cm="1">
        <f t="array" aca="1" ref="CS55" ca="1">IF(AE55&lt;0,AE55*SUMPRODUCT(_xlfn.XLOOKUP(AE$26,$C$4:$C$22,$I$4:$R$22)*$AO55:$AX55),0)</f>
        <v>0</v>
      </c>
      <c r="CT55" s="71" cm="1">
        <f t="array" aca="1" ref="CT55" ca="1">IF(AF55&lt;0,AF55*SUMPRODUCT(_xlfn.XLOOKUP(AF$26,$C$4:$C$22,$I$4:$R$22)*$AO55:$AX55),0)</f>
        <v>0</v>
      </c>
      <c r="CU55" s="17" cm="1">
        <f t="array" aca="1" ref="CU55" ca="1">IF(AG55&lt;0,AG55*SUMPRODUCT(_xlfn.XLOOKUP(AG$26,$C$4:$C$22,$I$4:$R$22)*$AO55:$AX55),0)</f>
        <v>0</v>
      </c>
      <c r="CV55" s="17" cm="1">
        <f t="array" aca="1" ref="CV55" ca="1">IF(AH55&lt;0,AH55*SUMPRODUCT(_xlfn.XLOOKUP(AH$26,$C$4:$C$22,$I$4:$R$22)*$AO55:$AX55),0)</f>
        <v>0</v>
      </c>
      <c r="CW55" s="17" cm="1">
        <f t="array" aca="1" ref="CW55" ca="1">IF(AI55&lt;0,AI55*SUMPRODUCT(_xlfn.XLOOKUP(AI$26,$C$4:$C$22,$I$4:$R$22)*$AO55:$AX55),0)</f>
        <v>0</v>
      </c>
      <c r="CX55" s="17" cm="1">
        <f t="array" aca="1" ref="CX55" ca="1">IF(AJ55&lt;0,AJ55*SUMPRODUCT(_xlfn.XLOOKUP(AJ$26,$C$4:$C$22,$I$4:$R$22)*$AO55:$AX55),0)</f>
        <v>0</v>
      </c>
      <c r="CY55" s="17" cm="1">
        <f t="array" aca="1" ref="CY55" ca="1">IF(AK55&lt;0,AK55*SUMPRODUCT(_xlfn.XLOOKUP(AK$26,$C$4:$C$22,$I$4:$R$22)*$AO55:$AX55),0)</f>
        <v>0</v>
      </c>
      <c r="CZ55" s="17" cm="1">
        <f t="array" aca="1" ref="CZ55" ca="1">IF(AL55&lt;0,AL55*SUMPRODUCT(_xlfn.XLOOKUP(AL$26,$C$4:$C$22,$I$4:$R$22)*$AO55:$AX55),0)</f>
        <v>0</v>
      </c>
      <c r="DA55" s="17" cm="1">
        <f t="array" aca="1" ref="DA55" ca="1">IF(AM55&lt;0,AM55*SUMPRODUCT(_xlfn.XLOOKUP(AM$26,$C$4:$C$22,$I$4:$R$22)*$AO55:$AX55),0)</f>
        <v>0</v>
      </c>
      <c r="DB55" s="9" cm="1">
        <f t="array" aca="1" ref="DB55" ca="1">IF(AN55&lt;0,AN55*SUMPRODUCT(_xlfn.XLOOKUP(AN$26,$C$4:$C$22,$I$4:$R$22)*$AO55:$AX55),0)</f>
        <v>0</v>
      </c>
      <c r="DC55" s="240">
        <f t="shared" ca="1" si="73"/>
        <v>0</v>
      </c>
    </row>
    <row r="56" spans="1:107" x14ac:dyDescent="0.25">
      <c r="A56" s="255" t="s">
        <v>386</v>
      </c>
      <c r="B56" s="739" t="s">
        <v>388</v>
      </c>
      <c r="C56" s="735">
        <v>4</v>
      </c>
      <c r="D56" s="18" t="str">
        <f>_xlfn.XLOOKUP($C56,'Load Combinations'!$B$4:$B$22,'Load Combinations'!$C$4:$C$22)</f>
        <v>Core Vessel Vacuum, No Beam</v>
      </c>
      <c r="E56" s="118"/>
      <c r="F56" s="119"/>
      <c r="G56" s="7">
        <f t="shared" si="79"/>
        <v>6</v>
      </c>
      <c r="H56" s="130">
        <f t="shared" ca="1" si="66"/>
        <v>8.625</v>
      </c>
      <c r="I56" s="130">
        <f t="shared" ca="1" si="67"/>
        <v>1.875</v>
      </c>
      <c r="J56" s="62"/>
      <c r="K56" s="72">
        <f t="shared" ca="1" si="82"/>
        <v>0</v>
      </c>
      <c r="L56" s="73">
        <f t="shared" ca="1" si="80"/>
        <v>0</v>
      </c>
      <c r="M56" s="73">
        <f t="shared" ca="1" si="80"/>
        <v>0</v>
      </c>
      <c r="N56" s="73">
        <f t="shared" ca="1" si="80"/>
        <v>0</v>
      </c>
      <c r="O56" s="73">
        <f t="shared" ca="1" si="80"/>
        <v>0</v>
      </c>
      <c r="P56" s="73">
        <f t="shared" ca="1" si="80"/>
        <v>0</v>
      </c>
      <c r="Q56" s="73">
        <f t="shared" ca="1" si="80"/>
        <v>0</v>
      </c>
      <c r="R56" s="73">
        <f t="shared" ca="1" si="80"/>
        <v>0</v>
      </c>
      <c r="S56" s="73">
        <f t="shared" ca="1" si="80"/>
        <v>0</v>
      </c>
      <c r="T56" s="73">
        <f t="shared" ca="1" si="80"/>
        <v>0</v>
      </c>
      <c r="U56" s="73">
        <f t="shared" ca="1" si="80"/>
        <v>0</v>
      </c>
      <c r="V56" s="73">
        <f t="shared" ca="1" si="80"/>
        <v>-1</v>
      </c>
      <c r="W56" s="73">
        <f t="shared" ca="1" si="80"/>
        <v>0</v>
      </c>
      <c r="X56" s="73">
        <f t="shared" ca="1" si="80"/>
        <v>-1</v>
      </c>
      <c r="Y56" s="73">
        <f t="shared" ca="1" si="80"/>
        <v>0</v>
      </c>
      <c r="Z56" s="73">
        <f t="shared" ca="1" si="80"/>
        <v>0</v>
      </c>
      <c r="AA56" s="73">
        <f t="shared" ca="1" si="80"/>
        <v>0</v>
      </c>
      <c r="AB56" s="139">
        <f t="shared" ca="1" si="80"/>
        <v>0</v>
      </c>
      <c r="AC56" s="72">
        <f t="shared" ca="1" si="83"/>
        <v>-1</v>
      </c>
      <c r="AD56" s="73">
        <f t="shared" ca="1" si="81"/>
        <v>-1</v>
      </c>
      <c r="AE56" s="73">
        <f t="shared" ca="1" si="81"/>
        <v>-1</v>
      </c>
      <c r="AF56" s="73">
        <f t="shared" ca="1" si="81"/>
        <v>-1</v>
      </c>
      <c r="AG56" s="73">
        <f t="shared" ca="1" si="81"/>
        <v>0</v>
      </c>
      <c r="AH56" s="73">
        <f t="shared" ca="1" si="81"/>
        <v>0</v>
      </c>
      <c r="AI56" s="73">
        <f t="shared" ca="1" si="81"/>
        <v>1</v>
      </c>
      <c r="AJ56" s="73">
        <f t="shared" ca="1" si="81"/>
        <v>1</v>
      </c>
      <c r="AK56" s="73">
        <f t="shared" ca="1" si="81"/>
        <v>0</v>
      </c>
      <c r="AL56" s="73">
        <f t="shared" ca="1" si="81"/>
        <v>0</v>
      </c>
      <c r="AM56" s="73">
        <f t="shared" ca="1" si="81"/>
        <v>0</v>
      </c>
      <c r="AN56" s="139">
        <f t="shared" ca="1" si="81"/>
        <v>0</v>
      </c>
      <c r="AO56" s="72">
        <f>+INDEX('Load Combinations'!$D$4:$N$22,MATCH(Horizontal!$C56,'Load Combinations'!$B$4:$B$22,0),MATCH(Horizontal!AO$26,'Load Combinations'!$D$3:$N$3,0))</f>
        <v>1</v>
      </c>
      <c r="AP56" s="73">
        <f>+INDEX('Load Combinations'!$D$4:$N$22,MATCH(Horizontal!$C56,'Load Combinations'!$B$4:$B$22,0),MATCH(Horizontal!AP$26,'Load Combinations'!$D$3:$N$3,0))</f>
        <v>1</v>
      </c>
      <c r="AQ56" s="73">
        <f>+INDEX('Load Combinations'!$D$4:$N$22,MATCH(Horizontal!$C56,'Load Combinations'!$B$4:$B$22,0),MATCH(Horizontal!AQ$26,'Load Combinations'!$D$3:$N$3,0))</f>
        <v>0</v>
      </c>
      <c r="AR56" s="73">
        <f>+INDEX('Load Combinations'!$D$4:$N$22,MATCH(Horizontal!$C56,'Load Combinations'!$B$4:$B$22,0),MATCH(Horizontal!AR$26,'Load Combinations'!$D$3:$N$3,0))</f>
        <v>1</v>
      </c>
      <c r="AS56" s="73">
        <f>+INDEX('Load Combinations'!$D$4:$N$22,MATCH(Horizontal!$C56,'Load Combinations'!$B$4:$B$22,0),MATCH(Horizontal!AS$26,'Load Combinations'!$D$3:$N$3,0))</f>
        <v>0</v>
      </c>
      <c r="AT56" s="73">
        <f>+INDEX('Load Combinations'!$D$4:$N$22,MATCH(Horizontal!$C56,'Load Combinations'!$B$4:$B$22,0),MATCH(Horizontal!AT$26,'Load Combinations'!$D$3:$N$3,0))</f>
        <v>0</v>
      </c>
      <c r="AU56" s="73">
        <f>+INDEX('Load Combinations'!$D$4:$N$22,MATCH(Horizontal!$C56,'Load Combinations'!$B$4:$B$22,0),MATCH(Horizontal!AU$26,'Load Combinations'!$D$3:$N$3,0))</f>
        <v>0</v>
      </c>
      <c r="AV56" s="73">
        <f>+INDEX('Load Combinations'!$D$4:$N$22,MATCH(Horizontal!$C56,'Load Combinations'!$B$4:$B$22,0),MATCH(Horizontal!AV$26,'Load Combinations'!$D$3:$N$3,0))</f>
        <v>0</v>
      </c>
      <c r="AW56" s="73">
        <f>+INDEX('Load Combinations'!$D$4:$N$22,MATCH(Horizontal!$C56,'Load Combinations'!$B$4:$B$22,0),MATCH(Horizontal!AW$26,'Load Combinations'!$D$3:$N$3,0))</f>
        <v>1</v>
      </c>
      <c r="AX56" s="670">
        <f>+INDEX('Load Combinations'!$D$4:$N$22,MATCH(Horizontal!$C56,'Load Combinations'!$B$4:$B$22,0),MATCH(Horizontal!AX$26,'Load Combinations'!$D$3:$N$3,0))</f>
        <v>0</v>
      </c>
      <c r="AY56" s="556">
        <f>+INDEX('Load Combinations'!$D$4:$N$22,MATCH(Horizontal!$C56,'Load Combinations'!$B$4:$B$22,0),MATCH(Horizontal!AY$26,'Load Combinations'!$D$3:$N$3,0))</f>
        <v>0</v>
      </c>
      <c r="AZ56" s="202" cm="1">
        <f t="array" aca="1" ref="AZ56" ca="1">SUMPRODUCT(--($K56:$AB56&gt;0),INDEX($H$4:$H$22,MATCH($K$26:$AB$26,$C$4:$C$22,0)))</f>
        <v>0</v>
      </c>
      <c r="BA56" s="73" cm="1">
        <f t="array" aca="1" ref="BA56" ca="1">SUMPRODUCT(--($K56:$AB56&gt;0),INDEX($G$4:$G$22,MATCH($K$26:$AB$26,$C$4:$C$22,0)))</f>
        <v>0</v>
      </c>
      <c r="BB56" s="73" cm="1">
        <f t="array" aca="1" ref="BB56" ca="1">-1*SUMPRODUCT(--($K56:$AB56&lt;0),INDEX($H$4:$H$22,MATCH($K$26:$AB$26,$C$4:$C$22,0)))</f>
        <v>-2</v>
      </c>
      <c r="BC56" s="74" cm="1">
        <f t="array" aca="1" ref="BC56" ca="1">-1*SUMPRODUCT(--($K56:$AB56&lt;0),INDEX($G$4:$G$22,MATCH($K$26:$AB$26,$C$4:$C$22,0)))</f>
        <v>2</v>
      </c>
      <c r="BD56" s="66" cm="1">
        <f t="array" aca="1" ref="BD56" ca="1">IF(AC56&gt;0,AC56*SUMPRODUCT(_xlfn.XLOOKUP(AC$26,$C$4:$C$22,$T$4:$AD$22)*$AO56:$AY56),0)</f>
        <v>0</v>
      </c>
      <c r="BE56" s="67" cm="1">
        <f t="array" aca="1" ref="BE56" ca="1">IF(AD56&gt;0,AD56*SUMPRODUCT(_xlfn.XLOOKUP(AD$26,$C$4:$C$22,$T$4:$AD$22)*$AO56:$AY56),0)</f>
        <v>0</v>
      </c>
      <c r="BF56" s="67" cm="1">
        <f t="array" aca="1" ref="BF56" ca="1">IF(AE56&gt;0,AE56*SUMPRODUCT(_xlfn.XLOOKUP(AE$26,$C$4:$C$22,$T$4:$AD$22)*$AO56:$AY56),0)</f>
        <v>0</v>
      </c>
      <c r="BG56" s="67" cm="1">
        <f t="array" aca="1" ref="BG56" ca="1">IF(AF56&gt;0,AF56*SUMPRODUCT(_xlfn.XLOOKUP(AF$26,$C$4:$C$22,$T$4:$AD$22)*$AO56:$AY56),0)</f>
        <v>0</v>
      </c>
      <c r="BH56" s="67" cm="1">
        <f t="array" aca="1" ref="BH56" ca="1">IF(AG56&gt;0,AG56*SUMPRODUCT(_xlfn.XLOOKUP(AG$26,$C$4:$C$22,$T$4:$AD$22)*$AO56:$AY56),0)</f>
        <v>0</v>
      </c>
      <c r="BI56" s="67" cm="1">
        <f t="array" aca="1" ref="BI56" ca="1">IF(AH56&gt;0,AH56*SUMPRODUCT(_xlfn.XLOOKUP(AH$26,$C$4:$C$22,$T$4:$AD$22)*$AO56:$AY56),0)</f>
        <v>0</v>
      </c>
      <c r="BJ56" s="67" cm="1">
        <f t="array" aca="1" ref="BJ56" ca="1">IF(AI56&gt;0,AI56*SUMPRODUCT(_xlfn.XLOOKUP(AI$26,$C$4:$C$22,$T$4:$AD$22)*$AO56:$AY56),0)</f>
        <v>0</v>
      </c>
      <c r="BK56" s="67" cm="1">
        <f t="array" aca="1" ref="BK56" ca="1">IF(AJ56&gt;0,AJ56*SUMPRODUCT(_xlfn.XLOOKUP(AJ$26,$C$4:$C$22,$T$4:$AD$22)*$AO56:$AY56),0)</f>
        <v>0</v>
      </c>
      <c r="BL56" s="67" cm="1">
        <f t="array" aca="1" ref="BL56" ca="1">IF(AK56&gt;0,AK56*SUMPRODUCT(_xlfn.XLOOKUP(AK$26,$C$4:$C$22,$T$4:$AD$22)*$AO56:$AY56),0)</f>
        <v>0</v>
      </c>
      <c r="BM56" s="67" cm="1">
        <f t="array" aca="1" ref="BM56" ca="1">IF(AL56&gt;0,AL56*SUMPRODUCT(_xlfn.XLOOKUP(AL$26,$C$4:$C$22,$T$4:$AD$22)*$AO56:$AY56),0)</f>
        <v>0</v>
      </c>
      <c r="BN56" s="67" cm="1">
        <f t="array" aca="1" ref="BN56" ca="1">IF(AM56&gt;0,AM56*SUMPRODUCT(_xlfn.XLOOKUP(AM$26,$C$4:$C$22,$T$4:$AD$22)*$AO56:$AY56),0)</f>
        <v>0</v>
      </c>
      <c r="BO56" s="68" cm="1">
        <f t="array" aca="1" ref="BO56" ca="1">IF(AN56&gt;0,AN56*SUMPRODUCT(_xlfn.XLOOKUP(AN$26,$C$4:$C$22,$T$4:$AD$22)*$AO56:$AY56),0)</f>
        <v>0</v>
      </c>
      <c r="BP56" s="214">
        <f t="shared" ca="1" si="70"/>
        <v>0</v>
      </c>
      <c r="BQ56" s="66" cm="1">
        <f t="array" aca="1" ref="BQ56" ca="1">IF(AC56&gt;0,AC56*SUMPRODUCT(_xlfn.XLOOKUP(AC$26,$C$4:$C$22,$I$4:$S$22)*$AO56:$AY56),0)</f>
        <v>0</v>
      </c>
      <c r="BR56" s="67" cm="1">
        <f t="array" aca="1" ref="BR56" ca="1">IF(AD56&gt;0,AD56*SUMPRODUCT(_xlfn.XLOOKUP(AD$26,$C$4:$C$22,$I$4:$S$22)*$AO56:$AY56),0)</f>
        <v>0</v>
      </c>
      <c r="BS56" s="67" cm="1">
        <f t="array" aca="1" ref="BS56" ca="1">IF(AE56&gt;0,AE56*SUMPRODUCT(_xlfn.XLOOKUP(AE$26,$C$4:$C$22,$I$4:$S$22)*$AO56:$AY56),0)</f>
        <v>0</v>
      </c>
      <c r="BT56" s="67" cm="1">
        <f t="array" aca="1" ref="BT56" ca="1">IF(AF56&gt;0,AF56*SUMPRODUCT(_xlfn.XLOOKUP(AF$26,$C$4:$C$22,$I$4:$S$22)*$AO56:$AY56),0)</f>
        <v>0</v>
      </c>
      <c r="BU56" s="67" cm="1">
        <f t="array" aca="1" ref="BU56" ca="1">IF(AG56&gt;0,AG56*SUMPRODUCT(_xlfn.XLOOKUP(AG$26,$C$4:$C$22,$I$4:$S$22)*$AO56:$AY56),0)</f>
        <v>0</v>
      </c>
      <c r="BV56" s="67" cm="1">
        <f t="array" aca="1" ref="BV56" ca="1">IF(AH56&gt;0,AH56*SUMPRODUCT(_xlfn.XLOOKUP(AH$26,$C$4:$C$22,$I$4:$S$22)*$AO56:$AY56),0)</f>
        <v>0</v>
      </c>
      <c r="BW56" s="67" cm="1">
        <f t="array" aca="1" ref="BW56" ca="1">IF(AI56&gt;0,AI56*SUMPRODUCT(_xlfn.XLOOKUP(AI$26,$C$4:$C$22,$I$4:$S$22)*$AO56:$AY56),0)</f>
        <v>0</v>
      </c>
      <c r="BX56" s="67" cm="1">
        <f t="array" aca="1" ref="BX56" ca="1">IF(AJ56&gt;0,AJ56*SUMPRODUCT(_xlfn.XLOOKUP(AJ$26,$C$4:$C$22,$I$4:$S$22)*$AO56:$AY56),0)</f>
        <v>0</v>
      </c>
      <c r="BY56" s="67" cm="1">
        <f t="array" aca="1" ref="BY56" ca="1">IF(AK56&gt;0,AK56*SUMPRODUCT(_xlfn.XLOOKUP(AK$26,$C$4:$C$22,$I$4:$S$22)*$AO56:$AY56),0)</f>
        <v>0</v>
      </c>
      <c r="BZ56" s="67" cm="1">
        <f t="array" aca="1" ref="BZ56" ca="1">IF(AL56&gt;0,AL56*SUMPRODUCT(_xlfn.XLOOKUP(AL$26,$C$4:$C$22,$I$4:$S$22)*$AO56:$AY56),0)</f>
        <v>0</v>
      </c>
      <c r="CA56" s="67" cm="1">
        <f t="array" aca="1" ref="CA56" ca="1">IF(AM56&gt;0,AM56*SUMPRODUCT(_xlfn.XLOOKUP(AM$26,$C$4:$C$22,$I$4:$S$22)*$AO56:$AY56),0)</f>
        <v>0</v>
      </c>
      <c r="CB56" s="68" cm="1">
        <f t="array" aca="1" ref="CB56" ca="1">IF(AN56&gt;0,AN56*SUMPRODUCT(_xlfn.XLOOKUP(AN$26,$C$4:$C$22,$I$4:$S$22)*$AO56:$AY56),0)</f>
        <v>0</v>
      </c>
      <c r="CC56" s="214">
        <f t="shared" ca="1" si="71"/>
        <v>0</v>
      </c>
      <c r="CD56" s="66" cm="1">
        <f t="array" aca="1" ref="CD56" ca="1">IF(AC56&lt;0,AC56*SUMPRODUCT(_xlfn.XLOOKUP(AC$26,$C$4:$C$22,$T$4:$AD$22)*$AO56:$AY56),0)</f>
        <v>0</v>
      </c>
      <c r="CE56" s="67" cm="1">
        <f t="array" aca="1" ref="CE56" ca="1">IF(AD56&lt;0,AD56*SUMPRODUCT(_xlfn.XLOOKUP(AD$26,$C$4:$C$22,$T$4:$AC$22)*$AO56:$AX56),0)</f>
        <v>-1.625</v>
      </c>
      <c r="CF56" s="67" cm="1">
        <f t="array" aca="1" ref="CF56" ca="1">IF(AE56&lt;0,AE56*SUMPRODUCT(_xlfn.XLOOKUP(AE$26,$C$4:$C$22,$T$4:$AC$22)*$AO56:$AX56),0)</f>
        <v>0</v>
      </c>
      <c r="CG56" s="67" cm="1">
        <f t="array" aca="1" ref="CG56" ca="1">IF(AF56&lt;0,AF56*SUMPRODUCT(_xlfn.XLOOKUP(AF$26,$C$4:$C$22,$T$4:$AC$22)*$AO56:$AX56),0)</f>
        <v>-0.5</v>
      </c>
      <c r="CH56" s="67" cm="1">
        <f t="array" aca="1" ref="CH56" ca="1">IF(AG56&lt;0,AG56*SUMPRODUCT(_xlfn.XLOOKUP(AG$26,$C$4:$C$22,$T$4:$AC$22)*$AO56:$AX56),0)</f>
        <v>0</v>
      </c>
      <c r="CI56" s="67" cm="1">
        <f t="array" aca="1" ref="CI56" ca="1">IF(AH56&lt;0,AH56*SUMPRODUCT(_xlfn.XLOOKUP(AH$26,$C$4:$C$22,$T$4:$AC$22)*$AO56:$AX56),0)</f>
        <v>0</v>
      </c>
      <c r="CJ56" s="67" cm="1">
        <f t="array" aca="1" ref="CJ56" ca="1">IF(AI56&lt;0,AI56*SUMPRODUCT(_xlfn.XLOOKUP(AI$26,$C$4:$C$22,$T$4:$AC$22)*$AO56:$AX56),0)</f>
        <v>0</v>
      </c>
      <c r="CK56" s="67" cm="1">
        <f t="array" aca="1" ref="CK56" ca="1">IF(AJ56&lt;0,AJ56*SUMPRODUCT(_xlfn.XLOOKUP(AJ$26,$C$4:$C$22,$T$4:$AC$22)*$AO56:$AX56),0)</f>
        <v>0</v>
      </c>
      <c r="CL56" s="67" cm="1">
        <f t="array" aca="1" ref="CL56" ca="1">IF(AK56&lt;0,AK56*SUMPRODUCT(_xlfn.XLOOKUP(AK$26,$C$4:$C$22,$T$4:$AC$22)*$AO56:$AX56),0)</f>
        <v>0</v>
      </c>
      <c r="CM56" s="67" cm="1">
        <f t="array" aca="1" ref="CM56" ca="1">IF(AL56&lt;0,AL56*SUMPRODUCT(_xlfn.XLOOKUP(AL$26,$C$4:$C$22,$T$4:$AC$22)*$AO56:$AX56),0)</f>
        <v>0</v>
      </c>
      <c r="CN56" s="67" cm="1">
        <f t="array" aca="1" ref="CN56" ca="1">IF(AM56&lt;0,AM56*SUMPRODUCT(_xlfn.XLOOKUP(AM$26,$C$4:$C$22,$T$4:$AC$22)*$AO56:$AX56),0)</f>
        <v>0</v>
      </c>
      <c r="CO56" s="68" cm="1">
        <f t="array" aca="1" ref="CO56" ca="1">IF(AN56&lt;0,AN56*SUMPRODUCT(_xlfn.XLOOKUP(AN$26,$C$4:$C$22,$T$4:$AC$22)*$AO56:$AX56),0)</f>
        <v>0</v>
      </c>
      <c r="CP56" s="214">
        <f t="shared" ca="1" si="72"/>
        <v>-2.125</v>
      </c>
      <c r="CQ56" s="66" cm="1">
        <f t="array" aca="1" ref="CQ56" ca="1">IF(AC56&lt;0,AC56*SUMPRODUCT(_xlfn.XLOOKUP(AC$26,$C$4:$C$22,$I$4:$S$22)*$AO56:$AY56),0)</f>
        <v>0</v>
      </c>
      <c r="CR56" s="67" cm="1">
        <f t="array" aca="1" ref="CR56" ca="1">IF(AD56&lt;0,AD56*SUMPRODUCT(_xlfn.XLOOKUP(AD$26,$C$4:$C$22,$I$4:$R$22)*$AO56:$AX56),0)</f>
        <v>0.125</v>
      </c>
      <c r="CS56" s="67" cm="1">
        <f t="array" aca="1" ref="CS56" ca="1">IF(AE56&lt;0,AE56*SUMPRODUCT(_xlfn.XLOOKUP(AE$26,$C$4:$C$22,$I$4:$R$22)*$AO56:$AX56),0)</f>
        <v>0</v>
      </c>
      <c r="CT56" s="67" cm="1">
        <f t="array" aca="1" ref="CT56" ca="1">IF(AF56&lt;0,AF56*SUMPRODUCT(_xlfn.XLOOKUP(AF$26,$C$4:$C$22,$I$4:$R$22)*$AO56:$AX56),0)</f>
        <v>0.5</v>
      </c>
      <c r="CU56" s="67" cm="1">
        <f t="array" aca="1" ref="CU56" ca="1">IF(AG56&lt;0,AG56*SUMPRODUCT(_xlfn.XLOOKUP(AG$26,$C$4:$C$22,$I$4:$R$22)*$AO56:$AX56),0)</f>
        <v>0</v>
      </c>
      <c r="CV56" s="67" cm="1">
        <f t="array" aca="1" ref="CV56" ca="1">IF(AH56&lt;0,AH56*SUMPRODUCT(_xlfn.XLOOKUP(AH$26,$C$4:$C$22,$I$4:$R$22)*$AO56:$AX56),0)</f>
        <v>0</v>
      </c>
      <c r="CW56" s="67" cm="1">
        <f t="array" aca="1" ref="CW56" ca="1">IF(AI56&lt;0,AI56*SUMPRODUCT(_xlfn.XLOOKUP(AI$26,$C$4:$C$22,$I$4:$R$22)*$AO56:$AX56),0)</f>
        <v>0</v>
      </c>
      <c r="CX56" s="67" cm="1">
        <f t="array" aca="1" ref="CX56" ca="1">IF(AJ56&lt;0,AJ56*SUMPRODUCT(_xlfn.XLOOKUP(AJ$26,$C$4:$C$22,$I$4:$R$22)*$AO56:$AX56),0)</f>
        <v>0</v>
      </c>
      <c r="CY56" s="67" cm="1">
        <f t="array" aca="1" ref="CY56" ca="1">IF(AK56&lt;0,AK56*SUMPRODUCT(_xlfn.XLOOKUP(AK$26,$C$4:$C$22,$I$4:$R$22)*$AO56:$AX56),0)</f>
        <v>0</v>
      </c>
      <c r="CZ56" s="67" cm="1">
        <f t="array" aca="1" ref="CZ56" ca="1">IF(AL56&lt;0,AL56*SUMPRODUCT(_xlfn.XLOOKUP(AL$26,$C$4:$C$22,$I$4:$R$22)*$AO56:$AX56),0)</f>
        <v>0</v>
      </c>
      <c r="DA56" s="67" cm="1">
        <f t="array" aca="1" ref="DA56" ca="1">IF(AM56&lt;0,AM56*SUMPRODUCT(_xlfn.XLOOKUP(AM$26,$C$4:$C$22,$I$4:$R$22)*$AO56:$AX56),0)</f>
        <v>0</v>
      </c>
      <c r="DB56" s="68" cm="1">
        <f t="array" aca="1" ref="DB56" ca="1">IF(AN56&lt;0,AN56*SUMPRODUCT(_xlfn.XLOOKUP(AN$26,$C$4:$C$22,$I$4:$R$22)*$AO56:$AX56),0)</f>
        <v>0</v>
      </c>
      <c r="DC56" s="239">
        <f t="shared" ca="1" si="73"/>
        <v>0.625</v>
      </c>
    </row>
    <row r="57" spans="1:107" x14ac:dyDescent="0.25">
      <c r="A57" s="730">
        <f ca="1">MIN(H53:I71)</f>
        <v>0.875</v>
      </c>
      <c r="B57" s="740" t="s">
        <v>360</v>
      </c>
      <c r="C57" s="736">
        <v>5</v>
      </c>
      <c r="D57" s="19" t="str">
        <f>_xlfn.XLOOKUP($C57,'Load Combinations'!$B$4:$B$22,'Load Combinations'!$C$4:$C$22)</f>
        <v>Core Vessel Vacuum, Beam on</v>
      </c>
      <c r="E57" s="120"/>
      <c r="F57" s="121"/>
      <c r="G57" s="8">
        <f t="shared" si="79"/>
        <v>6</v>
      </c>
      <c r="H57" s="61">
        <f t="shared" ca="1" si="66"/>
        <v>9.625</v>
      </c>
      <c r="I57" s="61">
        <f t="shared" ca="1" si="67"/>
        <v>0.875</v>
      </c>
      <c r="J57" s="63"/>
      <c r="K57" s="75">
        <f t="shared" ca="1" si="82"/>
        <v>0</v>
      </c>
      <c r="L57" s="76">
        <f t="shared" ca="1" si="80"/>
        <v>0</v>
      </c>
      <c r="M57" s="76">
        <f t="shared" ca="1" si="80"/>
        <v>0</v>
      </c>
      <c r="N57" s="76">
        <f t="shared" ca="1" si="80"/>
        <v>0</v>
      </c>
      <c r="O57" s="76">
        <f t="shared" ca="1" si="80"/>
        <v>0</v>
      </c>
      <c r="P57" s="76">
        <f t="shared" ca="1" si="80"/>
        <v>0</v>
      </c>
      <c r="Q57" s="76">
        <f t="shared" ca="1" si="80"/>
        <v>0</v>
      </c>
      <c r="R57" s="76">
        <f t="shared" ca="1" si="80"/>
        <v>0</v>
      </c>
      <c r="S57" s="76">
        <f t="shared" ca="1" si="80"/>
        <v>0</v>
      </c>
      <c r="T57" s="76">
        <f t="shared" ca="1" si="80"/>
        <v>0</v>
      </c>
      <c r="U57" s="76">
        <f t="shared" ca="1" si="80"/>
        <v>0</v>
      </c>
      <c r="V57" s="76">
        <f t="shared" ca="1" si="80"/>
        <v>-1</v>
      </c>
      <c r="W57" s="76">
        <f t="shared" ca="1" si="80"/>
        <v>0</v>
      </c>
      <c r="X57" s="76">
        <f t="shared" ca="1" si="80"/>
        <v>-1</v>
      </c>
      <c r="Y57" s="76">
        <f t="shared" ca="1" si="80"/>
        <v>0</v>
      </c>
      <c r="Z57" s="76">
        <f t="shared" ca="1" si="80"/>
        <v>0</v>
      </c>
      <c r="AA57" s="76">
        <f t="shared" ca="1" si="80"/>
        <v>0</v>
      </c>
      <c r="AB57" s="140">
        <f t="shared" ca="1" si="80"/>
        <v>0</v>
      </c>
      <c r="AC57" s="75">
        <f t="shared" ca="1" si="83"/>
        <v>-1</v>
      </c>
      <c r="AD57" s="76">
        <f t="shared" ca="1" si="81"/>
        <v>-1</v>
      </c>
      <c r="AE57" s="76">
        <f t="shared" ca="1" si="81"/>
        <v>-1</v>
      </c>
      <c r="AF57" s="76">
        <f t="shared" ca="1" si="81"/>
        <v>-1</v>
      </c>
      <c r="AG57" s="76">
        <f t="shared" ca="1" si="81"/>
        <v>0</v>
      </c>
      <c r="AH57" s="76">
        <f t="shared" ca="1" si="81"/>
        <v>0</v>
      </c>
      <c r="AI57" s="76">
        <f t="shared" ca="1" si="81"/>
        <v>1</v>
      </c>
      <c r="AJ57" s="76">
        <f t="shared" ca="1" si="81"/>
        <v>1</v>
      </c>
      <c r="AK57" s="76">
        <f t="shared" ca="1" si="81"/>
        <v>0</v>
      </c>
      <c r="AL57" s="76">
        <f t="shared" ca="1" si="81"/>
        <v>0</v>
      </c>
      <c r="AM57" s="76">
        <f t="shared" ca="1" si="81"/>
        <v>0</v>
      </c>
      <c r="AN57" s="140">
        <f t="shared" ca="1" si="81"/>
        <v>0</v>
      </c>
      <c r="AO57" s="75">
        <f>+INDEX('Load Combinations'!$D$4:$N$22,MATCH(Horizontal!$C57,'Load Combinations'!$B$4:$B$22,0),MATCH(Horizontal!AO$26,'Load Combinations'!$D$3:$N$3,0))</f>
        <v>1</v>
      </c>
      <c r="AP57" s="76">
        <f>+INDEX('Load Combinations'!$D$4:$N$22,MATCH(Horizontal!$C57,'Load Combinations'!$B$4:$B$22,0),MATCH(Horizontal!AP$26,'Load Combinations'!$D$3:$N$3,0))</f>
        <v>1</v>
      </c>
      <c r="AQ57" s="76">
        <f>+INDEX('Load Combinations'!$D$4:$N$22,MATCH(Horizontal!$C57,'Load Combinations'!$B$4:$B$22,0),MATCH(Horizontal!AQ$26,'Load Combinations'!$D$3:$N$3,0))</f>
        <v>0</v>
      </c>
      <c r="AR57" s="76">
        <f>+INDEX('Load Combinations'!$D$4:$N$22,MATCH(Horizontal!$C57,'Load Combinations'!$B$4:$B$22,0),MATCH(Horizontal!AR$26,'Load Combinations'!$D$3:$N$3,0))</f>
        <v>1</v>
      </c>
      <c r="AS57" s="76">
        <f>+INDEX('Load Combinations'!$D$4:$N$22,MATCH(Horizontal!$C57,'Load Combinations'!$B$4:$B$22,0),MATCH(Horizontal!AS$26,'Load Combinations'!$D$3:$N$3,0))</f>
        <v>0</v>
      </c>
      <c r="AT57" s="76">
        <f>+INDEX('Load Combinations'!$D$4:$N$22,MATCH(Horizontal!$C57,'Load Combinations'!$B$4:$B$22,0),MATCH(Horizontal!AT$26,'Load Combinations'!$D$3:$N$3,0))</f>
        <v>1</v>
      </c>
      <c r="AU57" s="76">
        <f>+INDEX('Load Combinations'!$D$4:$N$22,MATCH(Horizontal!$C57,'Load Combinations'!$B$4:$B$22,0),MATCH(Horizontal!AU$26,'Load Combinations'!$D$3:$N$3,0))</f>
        <v>0</v>
      </c>
      <c r="AV57" s="76">
        <f>+INDEX('Load Combinations'!$D$4:$N$22,MATCH(Horizontal!$C57,'Load Combinations'!$B$4:$B$22,0),MATCH(Horizontal!AV$26,'Load Combinations'!$D$3:$N$3,0))</f>
        <v>0</v>
      </c>
      <c r="AW57" s="76">
        <f>+INDEX('Load Combinations'!$D$4:$N$22,MATCH(Horizontal!$C57,'Load Combinations'!$B$4:$B$22,0),MATCH(Horizontal!AW$26,'Load Combinations'!$D$3:$N$3,0))</f>
        <v>1</v>
      </c>
      <c r="AX57" s="671">
        <f>+INDEX('Load Combinations'!$D$4:$N$22,MATCH(Horizontal!$C57,'Load Combinations'!$B$4:$B$22,0),MATCH(Horizontal!AX$26,'Load Combinations'!$D$3:$N$3,0))</f>
        <v>0</v>
      </c>
      <c r="AY57" s="557">
        <f>+INDEX('Load Combinations'!$D$4:$N$22,MATCH(Horizontal!$C57,'Load Combinations'!$B$4:$B$22,0),MATCH(Horizontal!AY$26,'Load Combinations'!$D$3:$N$3,0))</f>
        <v>0</v>
      </c>
      <c r="AZ57" s="203" cm="1">
        <f t="array" aca="1" ref="AZ57" ca="1">SUMPRODUCT(--($K57:$AB57&gt;0),INDEX($H$4:$H$22,MATCH($K$26:$AB$26,$C$4:$C$22,0)))</f>
        <v>0</v>
      </c>
      <c r="BA57" s="76" cm="1">
        <f t="array" aca="1" ref="BA57" ca="1">SUMPRODUCT(--($K57:$AB57&gt;0),INDEX($G$4:$G$22,MATCH($K$26:$AB$26,$C$4:$C$22,0)))</f>
        <v>0</v>
      </c>
      <c r="BB57" s="76" cm="1">
        <f t="array" aca="1" ref="BB57" ca="1">-1*SUMPRODUCT(--($K57:$AB57&lt;0),INDEX($H$4:$H$22,MATCH($K$26:$AB$26,$C$4:$C$22,0)))</f>
        <v>-2</v>
      </c>
      <c r="BC57" s="77" cm="1">
        <f t="array" aca="1" ref="BC57" ca="1">-1*SUMPRODUCT(--($K57:$AB57&lt;0),INDEX($G$4:$G$22,MATCH($K$26:$AB$26,$C$4:$C$22,0)))</f>
        <v>2</v>
      </c>
      <c r="BD57" s="8" cm="1">
        <f t="array" aca="1" ref="BD57" ca="1">IF(AC57&gt;0,AC57*SUMPRODUCT(_xlfn.XLOOKUP(AC$26,$C$4:$C$22,$T$4:$AD$22)*$AO57:$AY57),0)</f>
        <v>0</v>
      </c>
      <c r="BE57" s="17" cm="1">
        <f t="array" aca="1" ref="BE57" ca="1">IF(AD57&gt;0,AD57*SUMPRODUCT(_xlfn.XLOOKUP(AD$26,$C$4:$C$22,$T$4:$AD$22)*$AO57:$AY57),0)</f>
        <v>0</v>
      </c>
      <c r="BF57" s="17" cm="1">
        <f t="array" aca="1" ref="BF57" ca="1">IF(AE57&gt;0,AE57*SUMPRODUCT(_xlfn.XLOOKUP(AE$26,$C$4:$C$22,$T$4:$AD$22)*$AO57:$AY57),0)</f>
        <v>0</v>
      </c>
      <c r="BG57" s="71" cm="1">
        <f t="array" aca="1" ref="BG57" ca="1">IF(AF57&gt;0,AF57*SUMPRODUCT(_xlfn.XLOOKUP(AF$26,$C$4:$C$22,$T$4:$AD$22)*$AO57:$AY57),0)</f>
        <v>0</v>
      </c>
      <c r="BH57" s="17" cm="1">
        <f t="array" aca="1" ref="BH57" ca="1">IF(AG57&gt;0,AG57*SUMPRODUCT(_xlfn.XLOOKUP(AG$26,$C$4:$C$22,$T$4:$AD$22)*$AO57:$AY57),0)</f>
        <v>0</v>
      </c>
      <c r="BI57" s="17" cm="1">
        <f t="array" aca="1" ref="BI57" ca="1">IF(AH57&gt;0,AH57*SUMPRODUCT(_xlfn.XLOOKUP(AH$26,$C$4:$C$22,$T$4:$AD$22)*$AO57:$AY57),0)</f>
        <v>0</v>
      </c>
      <c r="BJ57" s="17" cm="1">
        <f t="array" aca="1" ref="BJ57" ca="1">IF(AI57&gt;0,AI57*SUMPRODUCT(_xlfn.XLOOKUP(AI$26,$C$4:$C$22,$T$4:$AD$22)*$AO57:$AY57),0)</f>
        <v>0.5</v>
      </c>
      <c r="BK57" s="17" cm="1">
        <f t="array" aca="1" ref="BK57" ca="1">IF(AJ57&gt;0,AJ57*SUMPRODUCT(_xlfn.XLOOKUP(AJ$26,$C$4:$C$22,$T$4:$AD$22)*$AO57:$AY57),0)</f>
        <v>0.5</v>
      </c>
      <c r="BL57" s="17" cm="1">
        <f t="array" aca="1" ref="BL57" ca="1">IF(AK57&gt;0,AK57*SUMPRODUCT(_xlfn.XLOOKUP(AK$26,$C$4:$C$22,$T$4:$AD$22)*$AO57:$AY57),0)</f>
        <v>0</v>
      </c>
      <c r="BM57" s="17" cm="1">
        <f t="array" aca="1" ref="BM57" ca="1">IF(AL57&gt;0,AL57*SUMPRODUCT(_xlfn.XLOOKUP(AL$26,$C$4:$C$22,$T$4:$AD$22)*$AO57:$AY57),0)</f>
        <v>0</v>
      </c>
      <c r="BN57" s="17" cm="1">
        <f t="array" aca="1" ref="BN57" ca="1">IF(AM57&gt;0,AM57*SUMPRODUCT(_xlfn.XLOOKUP(AM$26,$C$4:$C$22,$T$4:$AD$22)*$AO57:$AY57),0)</f>
        <v>0</v>
      </c>
      <c r="BO57" s="9" cm="1">
        <f t="array" aca="1" ref="BO57" ca="1">IF(AN57&gt;0,AN57*SUMPRODUCT(_xlfn.XLOOKUP(AN$26,$C$4:$C$22,$T$4:$AD$22)*$AO57:$AY57),0)</f>
        <v>0</v>
      </c>
      <c r="BP57" s="215">
        <f t="shared" ca="1" si="70"/>
        <v>1</v>
      </c>
      <c r="BQ57" s="8" cm="1">
        <f t="array" aca="1" ref="BQ57" ca="1">IF(AC57&gt;0,AC57*SUMPRODUCT(_xlfn.XLOOKUP(AC$26,$C$4:$C$22,$I$4:$S$22)*$AO57:$AY57),0)</f>
        <v>0</v>
      </c>
      <c r="BR57" s="17" cm="1">
        <f t="array" aca="1" ref="BR57" ca="1">IF(AD57&gt;0,AD57*SUMPRODUCT(_xlfn.XLOOKUP(AD$26,$C$4:$C$22,$I$4:$S$22)*$AO57:$AY57),0)</f>
        <v>0</v>
      </c>
      <c r="BS57" s="17" cm="1">
        <f t="array" aca="1" ref="BS57" ca="1">IF(AE57&gt;0,AE57*SUMPRODUCT(_xlfn.XLOOKUP(AE$26,$C$4:$C$22,$I$4:$S$22)*$AO57:$AY57),0)</f>
        <v>0</v>
      </c>
      <c r="BT57" s="71" cm="1">
        <f t="array" aca="1" ref="BT57" ca="1">IF(AF57&gt;0,AF57*SUMPRODUCT(_xlfn.XLOOKUP(AF$26,$C$4:$C$22,$I$4:$S$22)*$AO57:$AY57),0)</f>
        <v>0</v>
      </c>
      <c r="BU57" s="17" cm="1">
        <f t="array" aca="1" ref="BU57" ca="1">IF(AG57&gt;0,AG57*SUMPRODUCT(_xlfn.XLOOKUP(AG$26,$C$4:$C$22,$I$4:$S$22)*$AO57:$AY57),0)</f>
        <v>0</v>
      </c>
      <c r="BV57" s="17" cm="1">
        <f t="array" aca="1" ref="BV57" ca="1">IF(AH57&gt;0,AH57*SUMPRODUCT(_xlfn.XLOOKUP(AH$26,$C$4:$C$22,$I$4:$S$22)*$AO57:$AY57),0)</f>
        <v>0</v>
      </c>
      <c r="BW57" s="17" cm="1">
        <f t="array" aca="1" ref="BW57" ca="1">IF(AI57&gt;0,AI57*SUMPRODUCT(_xlfn.XLOOKUP(AI$26,$C$4:$C$22,$I$4:$S$22)*$AO57:$AY57),0)</f>
        <v>-0.5</v>
      </c>
      <c r="BX57" s="17" cm="1">
        <f t="array" aca="1" ref="BX57" ca="1">IF(AJ57&gt;0,AJ57*SUMPRODUCT(_xlfn.XLOOKUP(AJ$26,$C$4:$C$22,$I$4:$S$22)*$AO57:$AY57),0)</f>
        <v>-0.5</v>
      </c>
      <c r="BY57" s="17" cm="1">
        <f t="array" aca="1" ref="BY57" ca="1">IF(AK57&gt;0,AK57*SUMPRODUCT(_xlfn.XLOOKUP(AK$26,$C$4:$C$22,$I$4:$S$22)*$AO57:$AY57),0)</f>
        <v>0</v>
      </c>
      <c r="BZ57" s="17" cm="1">
        <f t="array" aca="1" ref="BZ57" ca="1">IF(AL57&gt;0,AL57*SUMPRODUCT(_xlfn.XLOOKUP(AL$26,$C$4:$C$22,$I$4:$S$22)*$AO57:$AY57),0)</f>
        <v>0</v>
      </c>
      <c r="CA57" s="17" cm="1">
        <f t="array" aca="1" ref="CA57" ca="1">IF(AM57&gt;0,AM57*SUMPRODUCT(_xlfn.XLOOKUP(AM$26,$C$4:$C$22,$I$4:$S$22)*$AO57:$AY57),0)</f>
        <v>0</v>
      </c>
      <c r="CB57" s="9" cm="1">
        <f t="array" aca="1" ref="CB57" ca="1">IF(AN57&gt;0,AN57*SUMPRODUCT(_xlfn.XLOOKUP(AN$26,$C$4:$C$22,$I$4:$S$22)*$AO57:$AY57),0)</f>
        <v>0</v>
      </c>
      <c r="CC57" s="215">
        <f t="shared" ca="1" si="71"/>
        <v>-1</v>
      </c>
      <c r="CD57" s="8" cm="1">
        <f t="array" aca="1" ref="CD57" ca="1">IF(AC57&lt;0,AC57*SUMPRODUCT(_xlfn.XLOOKUP(AC$26,$C$4:$C$22,$T$4:$AD$22)*$AO57:$AY57),0)</f>
        <v>0</v>
      </c>
      <c r="CE57" s="17" cm="1">
        <f t="array" aca="1" ref="CE57" ca="1">IF(AD57&lt;0,AD57*SUMPRODUCT(_xlfn.XLOOKUP(AD$26,$C$4:$C$22,$T$4:$AC$22)*$AO57:$AX57),0)</f>
        <v>-1.625</v>
      </c>
      <c r="CF57" s="17" cm="1">
        <f t="array" aca="1" ref="CF57" ca="1">IF(AE57&lt;0,AE57*SUMPRODUCT(_xlfn.XLOOKUP(AE$26,$C$4:$C$22,$T$4:$AC$22)*$AO57:$AX57),0)</f>
        <v>0</v>
      </c>
      <c r="CG57" s="71" cm="1">
        <f t="array" aca="1" ref="CG57" ca="1">IF(AF57&lt;0,AF57*SUMPRODUCT(_xlfn.XLOOKUP(AF$26,$C$4:$C$22,$T$4:$AC$22)*$AO57:$AX57),0)</f>
        <v>-0.5</v>
      </c>
      <c r="CH57" s="17" cm="1">
        <f t="array" aca="1" ref="CH57" ca="1">IF(AG57&lt;0,AG57*SUMPRODUCT(_xlfn.XLOOKUP(AG$26,$C$4:$C$22,$T$4:$AC$22)*$AO57:$AX57),0)</f>
        <v>0</v>
      </c>
      <c r="CI57" s="17" cm="1">
        <f t="array" aca="1" ref="CI57" ca="1">IF(AH57&lt;0,AH57*SUMPRODUCT(_xlfn.XLOOKUP(AH$26,$C$4:$C$22,$T$4:$AC$22)*$AO57:$AX57),0)</f>
        <v>0</v>
      </c>
      <c r="CJ57" s="17" cm="1">
        <f t="array" aca="1" ref="CJ57" ca="1">IF(AI57&lt;0,AI57*SUMPRODUCT(_xlfn.XLOOKUP(AI$26,$C$4:$C$22,$T$4:$AC$22)*$AO57:$AX57),0)</f>
        <v>0</v>
      </c>
      <c r="CK57" s="17" cm="1">
        <f t="array" aca="1" ref="CK57" ca="1">IF(AJ57&lt;0,AJ57*SUMPRODUCT(_xlfn.XLOOKUP(AJ$26,$C$4:$C$22,$T$4:$AC$22)*$AO57:$AX57),0)</f>
        <v>0</v>
      </c>
      <c r="CL57" s="17" cm="1">
        <f t="array" aca="1" ref="CL57" ca="1">IF(AK57&lt;0,AK57*SUMPRODUCT(_xlfn.XLOOKUP(AK$26,$C$4:$C$22,$T$4:$AC$22)*$AO57:$AX57),0)</f>
        <v>0</v>
      </c>
      <c r="CM57" s="17" cm="1">
        <f t="array" aca="1" ref="CM57" ca="1">IF(AL57&lt;0,AL57*SUMPRODUCT(_xlfn.XLOOKUP(AL$26,$C$4:$C$22,$T$4:$AC$22)*$AO57:$AX57),0)</f>
        <v>0</v>
      </c>
      <c r="CN57" s="17" cm="1">
        <f t="array" aca="1" ref="CN57" ca="1">IF(AM57&lt;0,AM57*SUMPRODUCT(_xlfn.XLOOKUP(AM$26,$C$4:$C$22,$T$4:$AC$22)*$AO57:$AX57),0)</f>
        <v>0</v>
      </c>
      <c r="CO57" s="9" cm="1">
        <f t="array" aca="1" ref="CO57" ca="1">IF(AN57&lt;0,AN57*SUMPRODUCT(_xlfn.XLOOKUP(AN$26,$C$4:$C$22,$T$4:$AC$22)*$AO57:$AX57),0)</f>
        <v>0</v>
      </c>
      <c r="CP57" s="215">
        <f t="shared" ca="1" si="72"/>
        <v>-2.125</v>
      </c>
      <c r="CQ57" s="8" cm="1">
        <f t="array" aca="1" ref="CQ57" ca="1">IF(AC57&lt;0,AC57*SUMPRODUCT(_xlfn.XLOOKUP(AC$26,$C$4:$C$22,$I$4:$S$22)*$AO57:$AY57),0)</f>
        <v>0</v>
      </c>
      <c r="CR57" s="17" cm="1">
        <f t="array" aca="1" ref="CR57" ca="1">IF(AD57&lt;0,AD57*SUMPRODUCT(_xlfn.XLOOKUP(AD$26,$C$4:$C$22,$I$4:$R$22)*$AO57:$AX57),0)</f>
        <v>0.125</v>
      </c>
      <c r="CS57" s="17" cm="1">
        <f t="array" aca="1" ref="CS57" ca="1">IF(AE57&lt;0,AE57*SUMPRODUCT(_xlfn.XLOOKUP(AE$26,$C$4:$C$22,$I$4:$R$22)*$AO57:$AX57),0)</f>
        <v>0</v>
      </c>
      <c r="CT57" s="71" cm="1">
        <f t="array" aca="1" ref="CT57" ca="1">IF(AF57&lt;0,AF57*SUMPRODUCT(_xlfn.XLOOKUP(AF$26,$C$4:$C$22,$I$4:$R$22)*$AO57:$AX57),0)</f>
        <v>0.5</v>
      </c>
      <c r="CU57" s="17" cm="1">
        <f t="array" aca="1" ref="CU57" ca="1">IF(AG57&lt;0,AG57*SUMPRODUCT(_xlfn.XLOOKUP(AG$26,$C$4:$C$22,$I$4:$R$22)*$AO57:$AX57),0)</f>
        <v>0</v>
      </c>
      <c r="CV57" s="17" cm="1">
        <f t="array" aca="1" ref="CV57" ca="1">IF(AH57&lt;0,AH57*SUMPRODUCT(_xlfn.XLOOKUP(AH$26,$C$4:$C$22,$I$4:$R$22)*$AO57:$AX57),0)</f>
        <v>0</v>
      </c>
      <c r="CW57" s="17" cm="1">
        <f t="array" aca="1" ref="CW57" ca="1">IF(AI57&lt;0,AI57*SUMPRODUCT(_xlfn.XLOOKUP(AI$26,$C$4:$C$22,$I$4:$R$22)*$AO57:$AX57),0)</f>
        <v>0</v>
      </c>
      <c r="CX57" s="17" cm="1">
        <f t="array" aca="1" ref="CX57" ca="1">IF(AJ57&lt;0,AJ57*SUMPRODUCT(_xlfn.XLOOKUP(AJ$26,$C$4:$C$22,$I$4:$R$22)*$AO57:$AX57),0)</f>
        <v>0</v>
      </c>
      <c r="CY57" s="17" cm="1">
        <f t="array" aca="1" ref="CY57" ca="1">IF(AK57&lt;0,AK57*SUMPRODUCT(_xlfn.XLOOKUP(AK$26,$C$4:$C$22,$I$4:$R$22)*$AO57:$AX57),0)</f>
        <v>0</v>
      </c>
      <c r="CZ57" s="17" cm="1">
        <f t="array" aca="1" ref="CZ57" ca="1">IF(AL57&lt;0,AL57*SUMPRODUCT(_xlfn.XLOOKUP(AL$26,$C$4:$C$22,$I$4:$R$22)*$AO57:$AX57),0)</f>
        <v>0</v>
      </c>
      <c r="DA57" s="17" cm="1">
        <f t="array" aca="1" ref="DA57" ca="1">IF(AM57&lt;0,AM57*SUMPRODUCT(_xlfn.XLOOKUP(AM$26,$C$4:$C$22,$I$4:$R$22)*$AO57:$AX57),0)</f>
        <v>0</v>
      </c>
      <c r="DB57" s="9" cm="1">
        <f t="array" aca="1" ref="DB57" ca="1">IF(AN57&lt;0,AN57*SUMPRODUCT(_xlfn.XLOOKUP(AN$26,$C$4:$C$22,$I$4:$R$22)*$AO57:$AX57),0)</f>
        <v>0</v>
      </c>
      <c r="DC57" s="240">
        <f t="shared" ca="1" si="73"/>
        <v>0.625</v>
      </c>
    </row>
    <row r="58" spans="1:107" x14ac:dyDescent="0.25">
      <c r="A58" s="255" t="s">
        <v>387</v>
      </c>
      <c r="B58" s="739" t="s">
        <v>389</v>
      </c>
      <c r="C58" s="735">
        <v>6</v>
      </c>
      <c r="D58" s="18" t="str">
        <f>_xlfn.XLOOKUP($C58,'Load Combinations'!$B$4:$B$22,'Load Combinations'!$C$4:$C$22)</f>
        <v>Core Vessel Vaccuum,  No Beam, Seismic</v>
      </c>
      <c r="E58" s="118"/>
      <c r="F58" s="119"/>
      <c r="G58" s="552" t="s">
        <v>133</v>
      </c>
      <c r="H58" s="130"/>
      <c r="I58" s="130"/>
      <c r="J58" s="62"/>
      <c r="K58" s="72">
        <f t="shared" ca="1" si="82"/>
        <v>0</v>
      </c>
      <c r="L58" s="73">
        <f t="shared" ca="1" si="80"/>
        <v>0</v>
      </c>
      <c r="M58" s="73">
        <f t="shared" ca="1" si="80"/>
        <v>0</v>
      </c>
      <c r="N58" s="73">
        <f t="shared" ca="1" si="80"/>
        <v>0</v>
      </c>
      <c r="O58" s="73">
        <f t="shared" ca="1" si="80"/>
        <v>0</v>
      </c>
      <c r="P58" s="73">
        <f t="shared" ca="1" si="80"/>
        <v>0</v>
      </c>
      <c r="Q58" s="73">
        <f t="shared" ca="1" si="80"/>
        <v>0</v>
      </c>
      <c r="R58" s="73">
        <f t="shared" ca="1" si="80"/>
        <v>0</v>
      </c>
      <c r="S58" s="73">
        <f t="shared" ca="1" si="80"/>
        <v>0</v>
      </c>
      <c r="T58" s="73">
        <f t="shared" ca="1" si="80"/>
        <v>0</v>
      </c>
      <c r="U58" s="73">
        <f t="shared" ca="1" si="80"/>
        <v>0</v>
      </c>
      <c r="V58" s="73">
        <f t="shared" ca="1" si="80"/>
        <v>-1</v>
      </c>
      <c r="W58" s="73">
        <f t="shared" ca="1" si="80"/>
        <v>0</v>
      </c>
      <c r="X58" s="73">
        <f t="shared" ca="1" si="80"/>
        <v>-1</v>
      </c>
      <c r="Y58" s="73">
        <f t="shared" ca="1" si="80"/>
        <v>0</v>
      </c>
      <c r="Z58" s="73">
        <f t="shared" ca="1" si="80"/>
        <v>0</v>
      </c>
      <c r="AA58" s="73">
        <f t="shared" ca="1" si="80"/>
        <v>0</v>
      </c>
      <c r="AB58" s="139">
        <f t="shared" ca="1" si="80"/>
        <v>0</v>
      </c>
      <c r="AC58" s="72">
        <f t="shared" ca="1" si="83"/>
        <v>-1</v>
      </c>
      <c r="AD58" s="73">
        <f t="shared" ca="1" si="81"/>
        <v>-1</v>
      </c>
      <c r="AE58" s="73">
        <f t="shared" ca="1" si="81"/>
        <v>-1</v>
      </c>
      <c r="AF58" s="73">
        <f t="shared" ca="1" si="81"/>
        <v>-1</v>
      </c>
      <c r="AG58" s="73">
        <f t="shared" ca="1" si="81"/>
        <v>0</v>
      </c>
      <c r="AH58" s="73">
        <f t="shared" ca="1" si="81"/>
        <v>0</v>
      </c>
      <c r="AI58" s="73">
        <f t="shared" ca="1" si="81"/>
        <v>1</v>
      </c>
      <c r="AJ58" s="73">
        <f t="shared" ca="1" si="81"/>
        <v>1</v>
      </c>
      <c r="AK58" s="73">
        <f t="shared" ca="1" si="81"/>
        <v>0</v>
      </c>
      <c r="AL58" s="73">
        <f t="shared" ca="1" si="81"/>
        <v>0</v>
      </c>
      <c r="AM58" s="73">
        <f t="shared" ca="1" si="81"/>
        <v>0</v>
      </c>
      <c r="AN58" s="139">
        <f t="shared" ca="1" si="81"/>
        <v>0</v>
      </c>
      <c r="AO58" s="72">
        <f>+INDEX('Load Combinations'!$D$4:$N$22,MATCH(Horizontal!$C58,'Load Combinations'!$B$4:$B$22,0),MATCH(Horizontal!AO$26,'Load Combinations'!$D$3:$N$3,0))</f>
        <v>1</v>
      </c>
      <c r="AP58" s="73">
        <f>+INDEX('Load Combinations'!$D$4:$N$22,MATCH(Horizontal!$C58,'Load Combinations'!$B$4:$B$22,0),MATCH(Horizontal!AP$26,'Load Combinations'!$D$3:$N$3,0))</f>
        <v>1</v>
      </c>
      <c r="AQ58" s="73">
        <f>+INDEX('Load Combinations'!$D$4:$N$22,MATCH(Horizontal!$C58,'Load Combinations'!$B$4:$B$22,0),MATCH(Horizontal!AQ$26,'Load Combinations'!$D$3:$N$3,0))</f>
        <v>0</v>
      </c>
      <c r="AR58" s="73">
        <f>+INDEX('Load Combinations'!$D$4:$N$22,MATCH(Horizontal!$C58,'Load Combinations'!$B$4:$B$22,0),MATCH(Horizontal!AR$26,'Load Combinations'!$D$3:$N$3,0))</f>
        <v>1</v>
      </c>
      <c r="AS58" s="73">
        <f>+INDEX('Load Combinations'!$D$4:$N$22,MATCH(Horizontal!$C58,'Load Combinations'!$B$4:$B$22,0),MATCH(Horizontal!AS$26,'Load Combinations'!$D$3:$N$3,0))</f>
        <v>0</v>
      </c>
      <c r="AT58" s="73">
        <f>+INDEX('Load Combinations'!$D$4:$N$22,MATCH(Horizontal!$C58,'Load Combinations'!$B$4:$B$22,0),MATCH(Horizontal!AT$26,'Load Combinations'!$D$3:$N$3,0))</f>
        <v>0</v>
      </c>
      <c r="AU58" s="73">
        <f>+INDEX('Load Combinations'!$D$4:$N$22,MATCH(Horizontal!$C58,'Load Combinations'!$B$4:$B$22,0),MATCH(Horizontal!AU$26,'Load Combinations'!$D$3:$N$3,0))</f>
        <v>0</v>
      </c>
      <c r="AV58" s="73">
        <f>+INDEX('Load Combinations'!$D$4:$N$22,MATCH(Horizontal!$C58,'Load Combinations'!$B$4:$B$22,0),MATCH(Horizontal!AV$26,'Load Combinations'!$D$3:$N$3,0))</f>
        <v>0</v>
      </c>
      <c r="AW58" s="73">
        <f>+INDEX('Load Combinations'!$D$4:$N$22,MATCH(Horizontal!$C58,'Load Combinations'!$B$4:$B$22,0),MATCH(Horizontal!AW$26,'Load Combinations'!$D$3:$N$3,0))</f>
        <v>1</v>
      </c>
      <c r="AX58" s="670">
        <f>+INDEX('Load Combinations'!$D$4:$N$22,MATCH(Horizontal!$C58,'Load Combinations'!$B$4:$B$22,0),MATCH(Horizontal!AX$26,'Load Combinations'!$D$3:$N$3,0))</f>
        <v>1</v>
      </c>
      <c r="AY58" s="556">
        <f>+INDEX('Load Combinations'!$D$4:$N$22,MATCH(Horizontal!$C58,'Load Combinations'!$B$4:$B$22,0),MATCH(Horizontal!AY$26,'Load Combinations'!$D$3:$N$3,0))</f>
        <v>0</v>
      </c>
      <c r="AZ58" s="202" cm="1">
        <f t="array" aca="1" ref="AZ58" ca="1">SUMPRODUCT(--($K58:$AB58&gt;0),INDEX($H$4:$H$22,MATCH($K$26:$AB$26,$C$4:$C$22,0)))</f>
        <v>0</v>
      </c>
      <c r="BA58" s="73" cm="1">
        <f t="array" aca="1" ref="BA58" ca="1">SUMPRODUCT(--($K58:$AB58&gt;0),INDEX($G$4:$G$22,MATCH($K$26:$AB$26,$C$4:$C$22,0)))</f>
        <v>0</v>
      </c>
      <c r="BB58" s="73" cm="1">
        <f t="array" aca="1" ref="BB58" ca="1">-1*SUMPRODUCT(--($K58:$AB58&lt;0),INDEX($H$4:$H$22,MATCH($K$26:$AB$26,$C$4:$C$22,0)))</f>
        <v>-2</v>
      </c>
      <c r="BC58" s="74" cm="1">
        <f t="array" aca="1" ref="BC58" ca="1">-1*SUMPRODUCT(--($K58:$AB58&lt;0),INDEX($G$4:$G$22,MATCH($K$26:$AB$26,$C$4:$C$22,0)))</f>
        <v>2</v>
      </c>
      <c r="BD58" s="66" cm="1">
        <f t="array" aca="1" ref="BD58" ca="1">IF(AC58&gt;0,AC58*SUMPRODUCT(_xlfn.XLOOKUP(AC$26,$C$4:$C$22,$T$4:$AD$22)*$AO58:$AY58),0)</f>
        <v>0</v>
      </c>
      <c r="BE58" s="67" cm="1">
        <f t="array" aca="1" ref="BE58" ca="1">IF(AD58&gt;0,AD58*SUMPRODUCT(_xlfn.XLOOKUP(AD$26,$C$4:$C$22,$T$4:$AD$22)*$AO58:$AY58),0)</f>
        <v>0</v>
      </c>
      <c r="BF58" s="67" cm="1">
        <f t="array" aca="1" ref="BF58" ca="1">IF(AE58&gt;0,AE58*SUMPRODUCT(_xlfn.XLOOKUP(AE$26,$C$4:$C$22,$T$4:$AD$22)*$AO58:$AY58),0)</f>
        <v>0</v>
      </c>
      <c r="BG58" s="67" cm="1">
        <f t="array" aca="1" ref="BG58" ca="1">IF(AF58&gt;0,AF58*SUMPRODUCT(_xlfn.XLOOKUP(AF$26,$C$4:$C$22,$T$4:$AD$22)*$AO58:$AY58),0)</f>
        <v>0</v>
      </c>
      <c r="BH58" s="67" cm="1">
        <f t="array" aca="1" ref="BH58" ca="1">IF(AG58&gt;0,AG58*SUMPRODUCT(_xlfn.XLOOKUP(AG$26,$C$4:$C$22,$T$4:$AD$22)*$AO58:$AY58),0)</f>
        <v>0</v>
      </c>
      <c r="BI58" s="67" cm="1">
        <f t="array" aca="1" ref="BI58" ca="1">IF(AH58&gt;0,AH58*SUMPRODUCT(_xlfn.XLOOKUP(AH$26,$C$4:$C$22,$T$4:$AD$22)*$AO58:$AY58),0)</f>
        <v>0</v>
      </c>
      <c r="BJ58" s="67" cm="1">
        <f t="array" aca="1" ref="BJ58" ca="1">IF(AI58&gt;0,AI58*SUMPRODUCT(_xlfn.XLOOKUP(AI$26,$C$4:$C$22,$T$4:$AD$22)*$AO58:$AY58),0)</f>
        <v>0.125</v>
      </c>
      <c r="BK58" s="67" cm="1">
        <f t="array" aca="1" ref="BK58" ca="1">IF(AJ58&gt;0,AJ58*SUMPRODUCT(_xlfn.XLOOKUP(AJ$26,$C$4:$C$22,$T$4:$AD$22)*$AO58:$AY58),0)</f>
        <v>0.125</v>
      </c>
      <c r="BL58" s="67" cm="1">
        <f t="array" aca="1" ref="BL58" ca="1">IF(AK58&gt;0,AK58*SUMPRODUCT(_xlfn.XLOOKUP(AK$26,$C$4:$C$22,$T$4:$AD$22)*$AO58:$AY58),0)</f>
        <v>0</v>
      </c>
      <c r="BM58" s="67" cm="1">
        <f t="array" aca="1" ref="BM58" ca="1">IF(AL58&gt;0,AL58*SUMPRODUCT(_xlfn.XLOOKUP(AL$26,$C$4:$C$22,$T$4:$AD$22)*$AO58:$AY58),0)</f>
        <v>0</v>
      </c>
      <c r="BN58" s="67" cm="1">
        <f t="array" aca="1" ref="BN58" ca="1">IF(AM58&gt;0,AM58*SUMPRODUCT(_xlfn.XLOOKUP(AM$26,$C$4:$C$22,$T$4:$AD$22)*$AO58:$AY58),0)</f>
        <v>0</v>
      </c>
      <c r="BO58" s="68" cm="1">
        <f t="array" aca="1" ref="BO58" ca="1">IF(AN58&gt;0,AN58*SUMPRODUCT(_xlfn.XLOOKUP(AN$26,$C$4:$C$22,$T$4:$AD$22)*$AO58:$AY58),0)</f>
        <v>0</v>
      </c>
      <c r="BP58" s="214">
        <f t="shared" ca="1" si="70"/>
        <v>0.25</v>
      </c>
      <c r="BQ58" s="66" cm="1">
        <f t="array" aca="1" ref="BQ58" ca="1">IF(AC58&gt;0,AC58*SUMPRODUCT(_xlfn.XLOOKUP(AC$26,$C$4:$C$22,$I$4:$S$22)*$AO58:$AY58),0)</f>
        <v>0</v>
      </c>
      <c r="BR58" s="67" cm="1">
        <f t="array" aca="1" ref="BR58" ca="1">IF(AD58&gt;0,AD58*SUMPRODUCT(_xlfn.XLOOKUP(AD$26,$C$4:$C$22,$I$4:$S$22)*$AO58:$AY58),0)</f>
        <v>0</v>
      </c>
      <c r="BS58" s="67" cm="1">
        <f t="array" aca="1" ref="BS58" ca="1">IF(AE58&gt;0,AE58*SUMPRODUCT(_xlfn.XLOOKUP(AE$26,$C$4:$C$22,$I$4:$S$22)*$AO58:$AY58),0)</f>
        <v>0</v>
      </c>
      <c r="BT58" s="67" cm="1">
        <f t="array" aca="1" ref="BT58" ca="1">IF(AF58&gt;0,AF58*SUMPRODUCT(_xlfn.XLOOKUP(AF$26,$C$4:$C$22,$I$4:$S$22)*$AO58:$AY58),0)</f>
        <v>0</v>
      </c>
      <c r="BU58" s="67" cm="1">
        <f t="array" aca="1" ref="BU58" ca="1">IF(AG58&gt;0,AG58*SUMPRODUCT(_xlfn.XLOOKUP(AG$26,$C$4:$C$22,$I$4:$S$22)*$AO58:$AY58),0)</f>
        <v>0</v>
      </c>
      <c r="BV58" s="67" cm="1">
        <f t="array" aca="1" ref="BV58" ca="1">IF(AH58&gt;0,AH58*SUMPRODUCT(_xlfn.XLOOKUP(AH$26,$C$4:$C$22,$I$4:$S$22)*$AO58:$AY58),0)</f>
        <v>0</v>
      </c>
      <c r="BW58" s="67" cm="1">
        <f t="array" aca="1" ref="BW58" ca="1">IF(AI58&gt;0,AI58*SUMPRODUCT(_xlfn.XLOOKUP(AI$26,$C$4:$C$22,$I$4:$S$22)*$AO58:$AY58),0)</f>
        <v>-0.125</v>
      </c>
      <c r="BX58" s="67" cm="1">
        <f t="array" aca="1" ref="BX58" ca="1">IF(AJ58&gt;0,AJ58*SUMPRODUCT(_xlfn.XLOOKUP(AJ$26,$C$4:$C$22,$I$4:$S$22)*$AO58:$AY58),0)</f>
        <v>-0.125</v>
      </c>
      <c r="BY58" s="67" cm="1">
        <f t="array" aca="1" ref="BY58" ca="1">IF(AK58&gt;0,AK58*SUMPRODUCT(_xlfn.XLOOKUP(AK$26,$C$4:$C$22,$I$4:$S$22)*$AO58:$AY58),0)</f>
        <v>0</v>
      </c>
      <c r="BZ58" s="67" cm="1">
        <f t="array" aca="1" ref="BZ58" ca="1">IF(AL58&gt;0,AL58*SUMPRODUCT(_xlfn.XLOOKUP(AL$26,$C$4:$C$22,$I$4:$S$22)*$AO58:$AY58),0)</f>
        <v>0</v>
      </c>
      <c r="CA58" s="67" cm="1">
        <f t="array" aca="1" ref="CA58" ca="1">IF(AM58&gt;0,AM58*SUMPRODUCT(_xlfn.XLOOKUP(AM$26,$C$4:$C$22,$I$4:$S$22)*$AO58:$AY58),0)</f>
        <v>0</v>
      </c>
      <c r="CB58" s="68" cm="1">
        <f t="array" aca="1" ref="CB58" ca="1">IF(AN58&gt;0,AN58*SUMPRODUCT(_xlfn.XLOOKUP(AN$26,$C$4:$C$22,$I$4:$S$22)*$AO58:$AY58),0)</f>
        <v>0</v>
      </c>
      <c r="CC58" s="214">
        <f t="shared" ca="1" si="71"/>
        <v>-0.25</v>
      </c>
      <c r="CD58" s="66" cm="1">
        <f t="array" aca="1" ref="CD58" ca="1">IF(AC58&lt;0,AC58*SUMPRODUCT(_xlfn.XLOOKUP(AC$26,$C$4:$C$22,$T$4:$AD$22)*$AO58:$AY58),0)</f>
        <v>0</v>
      </c>
      <c r="CE58" s="67" cm="1">
        <f t="array" aca="1" ref="CE58" ca="1">IF(AD58&lt;0,AD58*SUMPRODUCT(_xlfn.XLOOKUP(AD$26,$C$4:$C$22,$T$4:$AC$22)*$AO58:$AX58),0)</f>
        <v>-2.625</v>
      </c>
      <c r="CF58" s="67" cm="1">
        <f t="array" aca="1" ref="CF58" ca="1">IF(AE58&lt;0,AE58*SUMPRODUCT(_xlfn.XLOOKUP(AE$26,$C$4:$C$22,$T$4:$AC$22)*$AO58:$AX58),0)</f>
        <v>0</v>
      </c>
      <c r="CG58" s="67" cm="1">
        <f t="array" aca="1" ref="CG58" ca="1">IF(AF58&lt;0,AF58*SUMPRODUCT(_xlfn.XLOOKUP(AF$26,$C$4:$C$22,$T$4:$AC$22)*$AO58:$AX58),0)</f>
        <v>-1.5</v>
      </c>
      <c r="CH58" s="67" cm="1">
        <f t="array" aca="1" ref="CH58" ca="1">IF(AG58&lt;0,AG58*SUMPRODUCT(_xlfn.XLOOKUP(AG$26,$C$4:$C$22,$T$4:$AC$22)*$AO58:$AX58),0)</f>
        <v>0</v>
      </c>
      <c r="CI58" s="67" cm="1">
        <f t="array" aca="1" ref="CI58" ca="1">IF(AH58&lt;0,AH58*SUMPRODUCT(_xlfn.XLOOKUP(AH$26,$C$4:$C$22,$T$4:$AC$22)*$AO58:$AX58),0)</f>
        <v>0</v>
      </c>
      <c r="CJ58" s="67" cm="1">
        <f t="array" aca="1" ref="CJ58" ca="1">IF(AI58&lt;0,AI58*SUMPRODUCT(_xlfn.XLOOKUP(AI$26,$C$4:$C$22,$T$4:$AC$22)*$AO58:$AX58),0)</f>
        <v>0</v>
      </c>
      <c r="CK58" s="67" cm="1">
        <f t="array" aca="1" ref="CK58" ca="1">IF(AJ58&lt;0,AJ58*SUMPRODUCT(_xlfn.XLOOKUP(AJ$26,$C$4:$C$22,$T$4:$AC$22)*$AO58:$AX58),0)</f>
        <v>0</v>
      </c>
      <c r="CL58" s="67" cm="1">
        <f t="array" aca="1" ref="CL58" ca="1">IF(AK58&lt;0,AK58*SUMPRODUCT(_xlfn.XLOOKUP(AK$26,$C$4:$C$22,$T$4:$AC$22)*$AO58:$AX58),0)</f>
        <v>0</v>
      </c>
      <c r="CM58" s="67" cm="1">
        <f t="array" aca="1" ref="CM58" ca="1">IF(AL58&lt;0,AL58*SUMPRODUCT(_xlfn.XLOOKUP(AL$26,$C$4:$C$22,$T$4:$AC$22)*$AO58:$AX58),0)</f>
        <v>0</v>
      </c>
      <c r="CN58" s="67" cm="1">
        <f t="array" aca="1" ref="CN58" ca="1">IF(AM58&lt;0,AM58*SUMPRODUCT(_xlfn.XLOOKUP(AM$26,$C$4:$C$22,$T$4:$AC$22)*$AO58:$AX58),0)</f>
        <v>0</v>
      </c>
      <c r="CO58" s="68" cm="1">
        <f t="array" aca="1" ref="CO58" ca="1">IF(AN58&lt;0,AN58*SUMPRODUCT(_xlfn.XLOOKUP(AN$26,$C$4:$C$22,$T$4:$AC$22)*$AO58:$AX58),0)</f>
        <v>0</v>
      </c>
      <c r="CP58" s="214">
        <f t="shared" ca="1" si="72"/>
        <v>-4.125</v>
      </c>
      <c r="CQ58" s="66" cm="1">
        <f t="array" aca="1" ref="CQ58" ca="1">IF(AC58&lt;0,AC58*SUMPRODUCT(_xlfn.XLOOKUP(AC$26,$C$4:$C$22,$I$4:$S$22)*$AO58:$AY58),0)</f>
        <v>0</v>
      </c>
      <c r="CR58" s="67" cm="1">
        <f t="array" aca="1" ref="CR58" ca="1">IF(AD58&lt;0,AD58*SUMPRODUCT(_xlfn.XLOOKUP(AD$26,$C$4:$C$22,$I$4:$R$22)*$AO58:$AX58),0)</f>
        <v>1.125</v>
      </c>
      <c r="CS58" s="67" cm="1">
        <f t="array" aca="1" ref="CS58" ca="1">IF(AE58&lt;0,AE58*SUMPRODUCT(_xlfn.XLOOKUP(AE$26,$C$4:$C$22,$I$4:$R$22)*$AO58:$AX58),0)</f>
        <v>0</v>
      </c>
      <c r="CT58" s="67" cm="1">
        <f t="array" aca="1" ref="CT58" ca="1">IF(AF58&lt;0,AF58*SUMPRODUCT(_xlfn.XLOOKUP(AF$26,$C$4:$C$22,$I$4:$R$22)*$AO58:$AX58),0)</f>
        <v>1.5</v>
      </c>
      <c r="CU58" s="67" cm="1">
        <f t="array" aca="1" ref="CU58" ca="1">IF(AG58&lt;0,AG58*SUMPRODUCT(_xlfn.XLOOKUP(AG$26,$C$4:$C$22,$I$4:$R$22)*$AO58:$AX58),0)</f>
        <v>0</v>
      </c>
      <c r="CV58" s="67" cm="1">
        <f t="array" aca="1" ref="CV58" ca="1">IF(AH58&lt;0,AH58*SUMPRODUCT(_xlfn.XLOOKUP(AH$26,$C$4:$C$22,$I$4:$R$22)*$AO58:$AX58),0)</f>
        <v>0</v>
      </c>
      <c r="CW58" s="67" cm="1">
        <f t="array" aca="1" ref="CW58" ca="1">IF(AI58&lt;0,AI58*SUMPRODUCT(_xlfn.XLOOKUP(AI$26,$C$4:$C$22,$I$4:$R$22)*$AO58:$AX58),0)</f>
        <v>0</v>
      </c>
      <c r="CX58" s="67" cm="1">
        <f t="array" aca="1" ref="CX58" ca="1">IF(AJ58&lt;0,AJ58*SUMPRODUCT(_xlfn.XLOOKUP(AJ$26,$C$4:$C$22,$I$4:$R$22)*$AO58:$AX58),0)</f>
        <v>0</v>
      </c>
      <c r="CY58" s="67" cm="1">
        <f t="array" aca="1" ref="CY58" ca="1">IF(AK58&lt;0,AK58*SUMPRODUCT(_xlfn.XLOOKUP(AK$26,$C$4:$C$22,$I$4:$R$22)*$AO58:$AX58),0)</f>
        <v>0</v>
      </c>
      <c r="CZ58" s="67" cm="1">
        <f t="array" aca="1" ref="CZ58" ca="1">IF(AL58&lt;0,AL58*SUMPRODUCT(_xlfn.XLOOKUP(AL$26,$C$4:$C$22,$I$4:$R$22)*$AO58:$AX58),0)</f>
        <v>0</v>
      </c>
      <c r="DA58" s="67" cm="1">
        <f t="array" aca="1" ref="DA58" ca="1">IF(AM58&lt;0,AM58*SUMPRODUCT(_xlfn.XLOOKUP(AM$26,$C$4:$C$22,$I$4:$R$22)*$AO58:$AX58),0)</f>
        <v>0</v>
      </c>
      <c r="DB58" s="68" cm="1">
        <f t="array" aca="1" ref="DB58" ca="1">IF(AN58&lt;0,AN58*SUMPRODUCT(_xlfn.XLOOKUP(AN$26,$C$4:$C$22,$I$4:$R$22)*$AO58:$AX58),0)</f>
        <v>0</v>
      </c>
      <c r="DC58" s="239">
        <f t="shared" ca="1" si="73"/>
        <v>2.625</v>
      </c>
    </row>
    <row r="59" spans="1:107" x14ac:dyDescent="0.25">
      <c r="A59" s="731">
        <f ca="1">MAX(H53:I71)</f>
        <v>9.75</v>
      </c>
      <c r="B59" s="741" t="s">
        <v>360</v>
      </c>
      <c r="C59" s="736">
        <v>7</v>
      </c>
      <c r="D59" s="191" t="str">
        <f>_xlfn.XLOOKUP($C59,'Load Combinations'!$B$4:$B$22,'Load Combinations'!$C$4:$C$22)</f>
        <v>Core Vessel Vaccuum,  Beam On, Seismic</v>
      </c>
      <c r="E59" s="120"/>
      <c r="F59" s="121"/>
      <c r="G59" s="553" t="s">
        <v>133</v>
      </c>
      <c r="H59" s="61"/>
      <c r="I59" s="61"/>
      <c r="J59" s="63"/>
      <c r="K59" s="75">
        <f t="shared" ca="1" si="82"/>
        <v>0</v>
      </c>
      <c r="L59" s="76">
        <f t="shared" ca="1" si="80"/>
        <v>0</v>
      </c>
      <c r="M59" s="76">
        <f t="shared" ca="1" si="80"/>
        <v>0</v>
      </c>
      <c r="N59" s="76">
        <f t="shared" ca="1" si="80"/>
        <v>0</v>
      </c>
      <c r="O59" s="76">
        <f t="shared" ca="1" si="80"/>
        <v>0</v>
      </c>
      <c r="P59" s="76">
        <f t="shared" ca="1" si="80"/>
        <v>0</v>
      </c>
      <c r="Q59" s="76">
        <f t="shared" ca="1" si="80"/>
        <v>0</v>
      </c>
      <c r="R59" s="76">
        <f t="shared" ca="1" si="80"/>
        <v>0</v>
      </c>
      <c r="S59" s="76">
        <f t="shared" ca="1" si="80"/>
        <v>0</v>
      </c>
      <c r="T59" s="76">
        <f t="shared" ca="1" si="80"/>
        <v>0</v>
      </c>
      <c r="U59" s="76">
        <f t="shared" ca="1" si="80"/>
        <v>0</v>
      </c>
      <c r="V59" s="76">
        <f t="shared" ca="1" si="80"/>
        <v>-1</v>
      </c>
      <c r="W59" s="76">
        <f t="shared" ca="1" si="80"/>
        <v>0</v>
      </c>
      <c r="X59" s="76">
        <f t="shared" ca="1" si="80"/>
        <v>-1</v>
      </c>
      <c r="Y59" s="76">
        <f t="shared" ca="1" si="80"/>
        <v>0</v>
      </c>
      <c r="Z59" s="76">
        <f t="shared" ca="1" si="80"/>
        <v>0</v>
      </c>
      <c r="AA59" s="76">
        <f t="shared" ca="1" si="80"/>
        <v>0</v>
      </c>
      <c r="AB59" s="140">
        <f t="shared" ca="1" si="80"/>
        <v>0</v>
      </c>
      <c r="AC59" s="75">
        <f t="shared" ca="1" si="83"/>
        <v>-1</v>
      </c>
      <c r="AD59" s="76">
        <f t="shared" ca="1" si="81"/>
        <v>-1</v>
      </c>
      <c r="AE59" s="76">
        <f t="shared" ca="1" si="81"/>
        <v>-1</v>
      </c>
      <c r="AF59" s="76">
        <f t="shared" ca="1" si="81"/>
        <v>-1</v>
      </c>
      <c r="AG59" s="76">
        <f t="shared" ca="1" si="81"/>
        <v>0</v>
      </c>
      <c r="AH59" s="76">
        <f t="shared" ca="1" si="81"/>
        <v>0</v>
      </c>
      <c r="AI59" s="76">
        <f t="shared" ca="1" si="81"/>
        <v>1</v>
      </c>
      <c r="AJ59" s="76">
        <f t="shared" ca="1" si="81"/>
        <v>1</v>
      </c>
      <c r="AK59" s="76">
        <f t="shared" ca="1" si="81"/>
        <v>0</v>
      </c>
      <c r="AL59" s="76">
        <f t="shared" ca="1" si="81"/>
        <v>0</v>
      </c>
      <c r="AM59" s="76">
        <f t="shared" ca="1" si="81"/>
        <v>0</v>
      </c>
      <c r="AN59" s="140">
        <f t="shared" ca="1" si="81"/>
        <v>0</v>
      </c>
      <c r="AO59" s="75">
        <f>+INDEX('Load Combinations'!$D$4:$N$22,MATCH(Horizontal!$C59,'Load Combinations'!$B$4:$B$22,0),MATCH(Horizontal!AO$26,'Load Combinations'!$D$3:$N$3,0))</f>
        <v>1</v>
      </c>
      <c r="AP59" s="76">
        <f>+INDEX('Load Combinations'!$D$4:$N$22,MATCH(Horizontal!$C59,'Load Combinations'!$B$4:$B$22,0),MATCH(Horizontal!AP$26,'Load Combinations'!$D$3:$N$3,0))</f>
        <v>1</v>
      </c>
      <c r="AQ59" s="76">
        <f>+INDEX('Load Combinations'!$D$4:$N$22,MATCH(Horizontal!$C59,'Load Combinations'!$B$4:$B$22,0),MATCH(Horizontal!AQ$26,'Load Combinations'!$D$3:$N$3,0))</f>
        <v>0</v>
      </c>
      <c r="AR59" s="76">
        <f>+INDEX('Load Combinations'!$D$4:$N$22,MATCH(Horizontal!$C59,'Load Combinations'!$B$4:$B$22,0),MATCH(Horizontal!AR$26,'Load Combinations'!$D$3:$N$3,0))</f>
        <v>1</v>
      </c>
      <c r="AS59" s="76">
        <f>+INDEX('Load Combinations'!$D$4:$N$22,MATCH(Horizontal!$C59,'Load Combinations'!$B$4:$B$22,0),MATCH(Horizontal!AS$26,'Load Combinations'!$D$3:$N$3,0))</f>
        <v>0</v>
      </c>
      <c r="AT59" s="76">
        <f>+INDEX('Load Combinations'!$D$4:$N$22,MATCH(Horizontal!$C59,'Load Combinations'!$B$4:$B$22,0),MATCH(Horizontal!AT$26,'Load Combinations'!$D$3:$N$3,0))</f>
        <v>1</v>
      </c>
      <c r="AU59" s="76">
        <f>+INDEX('Load Combinations'!$D$4:$N$22,MATCH(Horizontal!$C59,'Load Combinations'!$B$4:$B$22,0),MATCH(Horizontal!AU$26,'Load Combinations'!$D$3:$N$3,0))</f>
        <v>0</v>
      </c>
      <c r="AV59" s="76">
        <f>+INDEX('Load Combinations'!$D$4:$N$22,MATCH(Horizontal!$C59,'Load Combinations'!$B$4:$B$22,0),MATCH(Horizontal!AV$26,'Load Combinations'!$D$3:$N$3,0))</f>
        <v>0</v>
      </c>
      <c r="AW59" s="76">
        <f>+INDEX('Load Combinations'!$D$4:$N$22,MATCH(Horizontal!$C59,'Load Combinations'!$B$4:$B$22,0),MATCH(Horizontal!AW$26,'Load Combinations'!$D$3:$N$3,0))</f>
        <v>1</v>
      </c>
      <c r="AX59" s="671">
        <f>+INDEX('Load Combinations'!$D$4:$N$22,MATCH(Horizontal!$C59,'Load Combinations'!$B$4:$B$22,0),MATCH(Horizontal!AX$26,'Load Combinations'!$D$3:$N$3,0))</f>
        <v>1</v>
      </c>
      <c r="AY59" s="557">
        <f>+INDEX('Load Combinations'!$D$4:$N$22,MATCH(Horizontal!$C59,'Load Combinations'!$B$4:$B$22,0),MATCH(Horizontal!AY$26,'Load Combinations'!$D$3:$N$3,0))</f>
        <v>0</v>
      </c>
      <c r="AZ59" s="203" cm="1">
        <f t="array" aca="1" ref="AZ59" ca="1">SUMPRODUCT(--($K59:$AB59&gt;0),INDEX($H$4:$H$22,MATCH($K$26:$AB$26,$C$4:$C$22,0)))</f>
        <v>0</v>
      </c>
      <c r="BA59" s="76" cm="1">
        <f t="array" aca="1" ref="BA59" ca="1">SUMPRODUCT(--($K59:$AB59&gt;0),INDEX($G$4:$G$22,MATCH($K$26:$AB$26,$C$4:$C$22,0)))</f>
        <v>0</v>
      </c>
      <c r="BB59" s="76" cm="1">
        <f t="array" aca="1" ref="BB59" ca="1">-1*SUMPRODUCT(--($K59:$AB59&lt;0),INDEX($H$4:$H$22,MATCH($K$26:$AB$26,$C$4:$C$22,0)))</f>
        <v>-2</v>
      </c>
      <c r="BC59" s="77" cm="1">
        <f t="array" aca="1" ref="BC59" ca="1">-1*SUMPRODUCT(--($K59:$AB59&lt;0),INDEX($G$4:$G$22,MATCH($K$26:$AB$26,$C$4:$C$22,0)))</f>
        <v>2</v>
      </c>
      <c r="BD59" s="8" cm="1">
        <f t="array" aca="1" ref="BD59" ca="1">IF(AC59&gt;0,AC59*SUMPRODUCT(_xlfn.XLOOKUP(AC$26,$C$4:$C$22,$T$4:$AD$22)*$AO59:$AY59),0)</f>
        <v>0</v>
      </c>
      <c r="BE59" s="17" cm="1">
        <f t="array" aca="1" ref="BE59" ca="1">IF(AD59&gt;0,AD59*SUMPRODUCT(_xlfn.XLOOKUP(AD$26,$C$4:$C$22,$T$4:$AD$22)*$AO59:$AY59),0)</f>
        <v>0</v>
      </c>
      <c r="BF59" s="17" cm="1">
        <f t="array" aca="1" ref="BF59" ca="1">IF(AE59&gt;0,AE59*SUMPRODUCT(_xlfn.XLOOKUP(AE$26,$C$4:$C$22,$T$4:$AD$22)*$AO59:$AY59),0)</f>
        <v>0</v>
      </c>
      <c r="BG59" s="71" cm="1">
        <f t="array" aca="1" ref="BG59" ca="1">IF(AF59&gt;0,AF59*SUMPRODUCT(_xlfn.XLOOKUP(AF$26,$C$4:$C$22,$T$4:$AD$22)*$AO59:$AY59),0)</f>
        <v>0</v>
      </c>
      <c r="BH59" s="17" cm="1">
        <f t="array" aca="1" ref="BH59" ca="1">IF(AG59&gt;0,AG59*SUMPRODUCT(_xlfn.XLOOKUP(AG$26,$C$4:$C$22,$T$4:$AD$22)*$AO59:$AY59),0)</f>
        <v>0</v>
      </c>
      <c r="BI59" s="17" cm="1">
        <f t="array" aca="1" ref="BI59" ca="1">IF(AH59&gt;0,AH59*SUMPRODUCT(_xlfn.XLOOKUP(AH$26,$C$4:$C$22,$T$4:$AD$22)*$AO59:$AY59),0)</f>
        <v>0</v>
      </c>
      <c r="BJ59" s="17" cm="1">
        <f t="array" aca="1" ref="BJ59" ca="1">IF(AI59&gt;0,AI59*SUMPRODUCT(_xlfn.XLOOKUP(AI$26,$C$4:$C$22,$T$4:$AD$22)*$AO59:$AY59),0)</f>
        <v>0.625</v>
      </c>
      <c r="BK59" s="17" cm="1">
        <f t="array" aca="1" ref="BK59" ca="1">IF(AJ59&gt;0,AJ59*SUMPRODUCT(_xlfn.XLOOKUP(AJ$26,$C$4:$C$22,$T$4:$AD$22)*$AO59:$AY59),0)</f>
        <v>0.625</v>
      </c>
      <c r="BL59" s="17" cm="1">
        <f t="array" aca="1" ref="BL59" ca="1">IF(AK59&gt;0,AK59*SUMPRODUCT(_xlfn.XLOOKUP(AK$26,$C$4:$C$22,$T$4:$AD$22)*$AO59:$AY59),0)</f>
        <v>0</v>
      </c>
      <c r="BM59" s="17" cm="1">
        <f t="array" aca="1" ref="BM59" ca="1">IF(AL59&gt;0,AL59*SUMPRODUCT(_xlfn.XLOOKUP(AL$26,$C$4:$C$22,$T$4:$AD$22)*$AO59:$AY59),0)</f>
        <v>0</v>
      </c>
      <c r="BN59" s="17" cm="1">
        <f t="array" aca="1" ref="BN59" ca="1">IF(AM59&gt;0,AM59*SUMPRODUCT(_xlfn.XLOOKUP(AM$26,$C$4:$C$22,$T$4:$AD$22)*$AO59:$AY59),0)</f>
        <v>0</v>
      </c>
      <c r="BO59" s="9" cm="1">
        <f t="array" aca="1" ref="BO59" ca="1">IF(AN59&gt;0,AN59*SUMPRODUCT(_xlfn.XLOOKUP(AN$26,$C$4:$C$22,$T$4:$AD$22)*$AO59:$AY59),0)</f>
        <v>0</v>
      </c>
      <c r="BP59" s="215">
        <f t="shared" ca="1" si="70"/>
        <v>1.25</v>
      </c>
      <c r="BQ59" s="8" cm="1">
        <f t="array" aca="1" ref="BQ59" ca="1">IF(AC59&gt;0,AC59*SUMPRODUCT(_xlfn.XLOOKUP(AC$26,$C$4:$C$22,$I$4:$S$22)*$AO59:$AY59),0)</f>
        <v>0</v>
      </c>
      <c r="BR59" s="17" cm="1">
        <f t="array" aca="1" ref="BR59" ca="1">IF(AD59&gt;0,AD59*SUMPRODUCT(_xlfn.XLOOKUP(AD$26,$C$4:$C$22,$I$4:$S$22)*$AO59:$AY59),0)</f>
        <v>0</v>
      </c>
      <c r="BS59" s="17" cm="1">
        <f t="array" aca="1" ref="BS59" ca="1">IF(AE59&gt;0,AE59*SUMPRODUCT(_xlfn.XLOOKUP(AE$26,$C$4:$C$22,$I$4:$S$22)*$AO59:$AY59),0)</f>
        <v>0</v>
      </c>
      <c r="BT59" s="71" cm="1">
        <f t="array" aca="1" ref="BT59" ca="1">IF(AF59&gt;0,AF59*SUMPRODUCT(_xlfn.XLOOKUP(AF$26,$C$4:$C$22,$I$4:$S$22)*$AO59:$AY59),0)</f>
        <v>0</v>
      </c>
      <c r="BU59" s="17" cm="1">
        <f t="array" aca="1" ref="BU59" ca="1">IF(AG59&gt;0,AG59*SUMPRODUCT(_xlfn.XLOOKUP(AG$26,$C$4:$C$22,$I$4:$S$22)*$AO59:$AY59),0)</f>
        <v>0</v>
      </c>
      <c r="BV59" s="17" cm="1">
        <f t="array" aca="1" ref="BV59" ca="1">IF(AH59&gt;0,AH59*SUMPRODUCT(_xlfn.XLOOKUP(AH$26,$C$4:$C$22,$I$4:$S$22)*$AO59:$AY59),0)</f>
        <v>0</v>
      </c>
      <c r="BW59" s="17" cm="1">
        <f t="array" aca="1" ref="BW59" ca="1">IF(AI59&gt;0,AI59*SUMPRODUCT(_xlfn.XLOOKUP(AI$26,$C$4:$C$22,$I$4:$S$22)*$AO59:$AY59),0)</f>
        <v>-0.625</v>
      </c>
      <c r="BX59" s="17" cm="1">
        <f t="array" aca="1" ref="BX59" ca="1">IF(AJ59&gt;0,AJ59*SUMPRODUCT(_xlfn.XLOOKUP(AJ$26,$C$4:$C$22,$I$4:$S$22)*$AO59:$AY59),0)</f>
        <v>-0.625</v>
      </c>
      <c r="BY59" s="17" cm="1">
        <f t="array" aca="1" ref="BY59" ca="1">IF(AK59&gt;0,AK59*SUMPRODUCT(_xlfn.XLOOKUP(AK$26,$C$4:$C$22,$I$4:$S$22)*$AO59:$AY59),0)</f>
        <v>0</v>
      </c>
      <c r="BZ59" s="17" cm="1">
        <f t="array" aca="1" ref="BZ59" ca="1">IF(AL59&gt;0,AL59*SUMPRODUCT(_xlfn.XLOOKUP(AL$26,$C$4:$C$22,$I$4:$S$22)*$AO59:$AY59),0)</f>
        <v>0</v>
      </c>
      <c r="CA59" s="17" cm="1">
        <f t="array" aca="1" ref="CA59" ca="1">IF(AM59&gt;0,AM59*SUMPRODUCT(_xlfn.XLOOKUP(AM$26,$C$4:$C$22,$I$4:$S$22)*$AO59:$AY59),0)</f>
        <v>0</v>
      </c>
      <c r="CB59" s="9" cm="1">
        <f t="array" aca="1" ref="CB59" ca="1">IF(AN59&gt;0,AN59*SUMPRODUCT(_xlfn.XLOOKUP(AN$26,$C$4:$C$22,$I$4:$S$22)*$AO59:$AY59),0)</f>
        <v>0</v>
      </c>
      <c r="CC59" s="215">
        <f t="shared" ca="1" si="71"/>
        <v>-1.25</v>
      </c>
      <c r="CD59" s="8" cm="1">
        <f t="array" aca="1" ref="CD59" ca="1">IF(AC59&lt;0,AC59*SUMPRODUCT(_xlfn.XLOOKUP(AC$26,$C$4:$C$22,$T$4:$AD$22)*$AO59:$AY59),0)</f>
        <v>0</v>
      </c>
      <c r="CE59" s="17" cm="1">
        <f t="array" aca="1" ref="CE59" ca="1">IF(AD59&lt;0,AD59*SUMPRODUCT(_xlfn.XLOOKUP(AD$26,$C$4:$C$22,$T$4:$AC$22)*$AO59:$AX59),0)</f>
        <v>-2.625</v>
      </c>
      <c r="CF59" s="17" cm="1">
        <f t="array" aca="1" ref="CF59" ca="1">IF(AE59&lt;0,AE59*SUMPRODUCT(_xlfn.XLOOKUP(AE$26,$C$4:$C$22,$T$4:$AC$22)*$AO59:$AX59),0)</f>
        <v>0</v>
      </c>
      <c r="CG59" s="71" cm="1">
        <f t="array" aca="1" ref="CG59" ca="1">IF(AF59&lt;0,AF59*SUMPRODUCT(_xlfn.XLOOKUP(AF$26,$C$4:$C$22,$T$4:$AC$22)*$AO59:$AX59),0)</f>
        <v>-1.5</v>
      </c>
      <c r="CH59" s="17" cm="1">
        <f t="array" aca="1" ref="CH59" ca="1">IF(AG59&lt;0,AG59*SUMPRODUCT(_xlfn.XLOOKUP(AG$26,$C$4:$C$22,$T$4:$AC$22)*$AO59:$AX59),0)</f>
        <v>0</v>
      </c>
      <c r="CI59" s="17" cm="1">
        <f t="array" aca="1" ref="CI59" ca="1">IF(AH59&lt;0,AH59*SUMPRODUCT(_xlfn.XLOOKUP(AH$26,$C$4:$C$22,$T$4:$AC$22)*$AO59:$AX59),0)</f>
        <v>0</v>
      </c>
      <c r="CJ59" s="17" cm="1">
        <f t="array" aca="1" ref="CJ59" ca="1">IF(AI59&lt;0,AI59*SUMPRODUCT(_xlfn.XLOOKUP(AI$26,$C$4:$C$22,$T$4:$AC$22)*$AO59:$AX59),0)</f>
        <v>0</v>
      </c>
      <c r="CK59" s="17" cm="1">
        <f t="array" aca="1" ref="CK59" ca="1">IF(AJ59&lt;0,AJ59*SUMPRODUCT(_xlfn.XLOOKUP(AJ$26,$C$4:$C$22,$T$4:$AC$22)*$AO59:$AX59),0)</f>
        <v>0</v>
      </c>
      <c r="CL59" s="17" cm="1">
        <f t="array" aca="1" ref="CL59" ca="1">IF(AK59&lt;0,AK59*SUMPRODUCT(_xlfn.XLOOKUP(AK$26,$C$4:$C$22,$T$4:$AC$22)*$AO59:$AX59),0)</f>
        <v>0</v>
      </c>
      <c r="CM59" s="17" cm="1">
        <f t="array" aca="1" ref="CM59" ca="1">IF(AL59&lt;0,AL59*SUMPRODUCT(_xlfn.XLOOKUP(AL$26,$C$4:$C$22,$T$4:$AC$22)*$AO59:$AX59),0)</f>
        <v>0</v>
      </c>
      <c r="CN59" s="17" cm="1">
        <f t="array" aca="1" ref="CN59" ca="1">IF(AM59&lt;0,AM59*SUMPRODUCT(_xlfn.XLOOKUP(AM$26,$C$4:$C$22,$T$4:$AC$22)*$AO59:$AX59),0)</f>
        <v>0</v>
      </c>
      <c r="CO59" s="9" cm="1">
        <f t="array" aca="1" ref="CO59" ca="1">IF(AN59&lt;0,AN59*SUMPRODUCT(_xlfn.XLOOKUP(AN$26,$C$4:$C$22,$T$4:$AC$22)*$AO59:$AX59),0)</f>
        <v>0</v>
      </c>
      <c r="CP59" s="215">
        <f t="shared" ca="1" si="72"/>
        <v>-4.125</v>
      </c>
      <c r="CQ59" s="8" cm="1">
        <f t="array" aca="1" ref="CQ59" ca="1">IF(AC59&lt;0,AC59*SUMPRODUCT(_xlfn.XLOOKUP(AC$26,$C$4:$C$22,$I$4:$S$22)*$AO59:$AY59),0)</f>
        <v>0</v>
      </c>
      <c r="CR59" s="17" cm="1">
        <f t="array" aca="1" ref="CR59" ca="1">IF(AD59&lt;0,AD59*SUMPRODUCT(_xlfn.XLOOKUP(AD$26,$C$4:$C$22,$I$4:$R$22)*$AO59:$AX59),0)</f>
        <v>1.125</v>
      </c>
      <c r="CS59" s="17" cm="1">
        <f t="array" aca="1" ref="CS59" ca="1">IF(AE59&lt;0,AE59*SUMPRODUCT(_xlfn.XLOOKUP(AE$26,$C$4:$C$22,$I$4:$R$22)*$AO59:$AX59),0)</f>
        <v>0</v>
      </c>
      <c r="CT59" s="71" cm="1">
        <f t="array" aca="1" ref="CT59" ca="1">IF(AF59&lt;0,AF59*SUMPRODUCT(_xlfn.XLOOKUP(AF$26,$C$4:$C$22,$I$4:$R$22)*$AO59:$AX59),0)</f>
        <v>1.5</v>
      </c>
      <c r="CU59" s="17" cm="1">
        <f t="array" aca="1" ref="CU59" ca="1">IF(AG59&lt;0,AG59*SUMPRODUCT(_xlfn.XLOOKUP(AG$26,$C$4:$C$22,$I$4:$R$22)*$AO59:$AX59),0)</f>
        <v>0</v>
      </c>
      <c r="CV59" s="17" cm="1">
        <f t="array" aca="1" ref="CV59" ca="1">IF(AH59&lt;0,AH59*SUMPRODUCT(_xlfn.XLOOKUP(AH$26,$C$4:$C$22,$I$4:$R$22)*$AO59:$AX59),0)</f>
        <v>0</v>
      </c>
      <c r="CW59" s="17" cm="1">
        <f t="array" aca="1" ref="CW59" ca="1">IF(AI59&lt;0,AI59*SUMPRODUCT(_xlfn.XLOOKUP(AI$26,$C$4:$C$22,$I$4:$R$22)*$AO59:$AX59),0)</f>
        <v>0</v>
      </c>
      <c r="CX59" s="17" cm="1">
        <f t="array" aca="1" ref="CX59" ca="1">IF(AJ59&lt;0,AJ59*SUMPRODUCT(_xlfn.XLOOKUP(AJ$26,$C$4:$C$22,$I$4:$R$22)*$AO59:$AX59),0)</f>
        <v>0</v>
      </c>
      <c r="CY59" s="17" cm="1">
        <f t="array" aca="1" ref="CY59" ca="1">IF(AK59&lt;0,AK59*SUMPRODUCT(_xlfn.XLOOKUP(AK$26,$C$4:$C$22,$I$4:$R$22)*$AO59:$AX59),0)</f>
        <v>0</v>
      </c>
      <c r="CZ59" s="17" cm="1">
        <f t="array" aca="1" ref="CZ59" ca="1">IF(AL59&lt;0,AL59*SUMPRODUCT(_xlfn.XLOOKUP(AL$26,$C$4:$C$22,$I$4:$R$22)*$AO59:$AX59),0)</f>
        <v>0</v>
      </c>
      <c r="DA59" s="17" cm="1">
        <f t="array" aca="1" ref="DA59" ca="1">IF(AM59&lt;0,AM59*SUMPRODUCT(_xlfn.XLOOKUP(AM$26,$C$4:$C$22,$I$4:$R$22)*$AO59:$AX59),0)</f>
        <v>0</v>
      </c>
      <c r="DB59" s="9" cm="1">
        <f t="array" aca="1" ref="DB59" ca="1">IF(AN59&lt;0,AN59*SUMPRODUCT(_xlfn.XLOOKUP(AN$26,$C$4:$C$22,$I$4:$R$22)*$AO59:$AX59),0)</f>
        <v>0</v>
      </c>
      <c r="DC59" s="240">
        <f t="shared" ca="1" si="73"/>
        <v>2.625</v>
      </c>
    </row>
    <row r="60" spans="1:107" x14ac:dyDescent="0.25">
      <c r="A60" s="389"/>
      <c r="B60" s="390"/>
      <c r="C60" s="735">
        <v>8</v>
      </c>
      <c r="D60" s="18" t="str">
        <f>_xlfn.XLOOKUP($C60,'Load Combinations'!$B$4:$B$22,'Load Combinations'!$C$4:$C$22)</f>
        <v>CV Vac, Component MAWP, No Beam</v>
      </c>
      <c r="E60" s="118"/>
      <c r="F60" s="119"/>
      <c r="G60" s="7">
        <f t="shared" si="79"/>
        <v>6</v>
      </c>
      <c r="H60" s="130">
        <f t="shared" ca="1" si="66"/>
        <v>8.625</v>
      </c>
      <c r="I60" s="130">
        <f t="shared" ca="1" si="67"/>
        <v>1.875</v>
      </c>
      <c r="J60" s="62"/>
      <c r="K60" s="72">
        <f t="shared" ca="1" si="82"/>
        <v>0</v>
      </c>
      <c r="L60" s="73">
        <f t="shared" ca="1" si="80"/>
        <v>0</v>
      </c>
      <c r="M60" s="73">
        <f t="shared" ca="1" si="80"/>
        <v>0</v>
      </c>
      <c r="N60" s="73">
        <f t="shared" ca="1" si="80"/>
        <v>0</v>
      </c>
      <c r="O60" s="73">
        <f t="shared" ca="1" si="80"/>
        <v>0</v>
      </c>
      <c r="P60" s="73">
        <f t="shared" ca="1" si="80"/>
        <v>0</v>
      </c>
      <c r="Q60" s="73">
        <f t="shared" ca="1" si="80"/>
        <v>0</v>
      </c>
      <c r="R60" s="73">
        <f t="shared" ca="1" si="80"/>
        <v>0</v>
      </c>
      <c r="S60" s="73">
        <f t="shared" ca="1" si="80"/>
        <v>0</v>
      </c>
      <c r="T60" s="73">
        <f t="shared" ca="1" si="80"/>
        <v>0</v>
      </c>
      <c r="U60" s="73">
        <f t="shared" ca="1" si="80"/>
        <v>0</v>
      </c>
      <c r="V60" s="73">
        <f t="shared" ca="1" si="80"/>
        <v>-1</v>
      </c>
      <c r="W60" s="73">
        <f t="shared" ca="1" si="80"/>
        <v>0</v>
      </c>
      <c r="X60" s="73">
        <f t="shared" ca="1" si="80"/>
        <v>-1</v>
      </c>
      <c r="Y60" s="73">
        <f t="shared" ca="1" si="80"/>
        <v>0</v>
      </c>
      <c r="Z60" s="73">
        <f t="shared" ca="1" si="80"/>
        <v>0</v>
      </c>
      <c r="AA60" s="73">
        <f t="shared" ca="1" si="80"/>
        <v>0</v>
      </c>
      <c r="AB60" s="139">
        <f t="shared" ca="1" si="80"/>
        <v>0</v>
      </c>
      <c r="AC60" s="72">
        <f t="shared" ca="1" si="83"/>
        <v>-1</v>
      </c>
      <c r="AD60" s="73">
        <f t="shared" ca="1" si="81"/>
        <v>-1</v>
      </c>
      <c r="AE60" s="73">
        <f t="shared" ca="1" si="81"/>
        <v>-1</v>
      </c>
      <c r="AF60" s="73">
        <f t="shared" ca="1" si="81"/>
        <v>-1</v>
      </c>
      <c r="AG60" s="73">
        <f t="shared" ca="1" si="81"/>
        <v>0</v>
      </c>
      <c r="AH60" s="73">
        <f t="shared" ca="1" si="81"/>
        <v>0</v>
      </c>
      <c r="AI60" s="73">
        <f t="shared" ca="1" si="81"/>
        <v>1</v>
      </c>
      <c r="AJ60" s="73">
        <f t="shared" ca="1" si="81"/>
        <v>1</v>
      </c>
      <c r="AK60" s="73">
        <f t="shared" ca="1" si="81"/>
        <v>0</v>
      </c>
      <c r="AL60" s="73">
        <f t="shared" ca="1" si="81"/>
        <v>0</v>
      </c>
      <c r="AM60" s="73">
        <f t="shared" ca="1" si="81"/>
        <v>0</v>
      </c>
      <c r="AN60" s="139">
        <f t="shared" ca="1" si="81"/>
        <v>0</v>
      </c>
      <c r="AO60" s="72">
        <f>+INDEX('Load Combinations'!$D$4:$N$22,MATCH(Horizontal!$C60,'Load Combinations'!$B$4:$B$22,0),MATCH(Horizontal!AO$26,'Load Combinations'!$D$3:$N$3,0))</f>
        <v>1</v>
      </c>
      <c r="AP60" s="73">
        <f>+INDEX('Load Combinations'!$D$4:$N$22,MATCH(Horizontal!$C60,'Load Combinations'!$B$4:$B$22,0),MATCH(Horizontal!AP$26,'Load Combinations'!$D$3:$N$3,0))</f>
        <v>1</v>
      </c>
      <c r="AQ60" s="73">
        <f>+INDEX('Load Combinations'!$D$4:$N$22,MATCH(Horizontal!$C60,'Load Combinations'!$B$4:$B$22,0),MATCH(Horizontal!AQ$26,'Load Combinations'!$D$3:$N$3,0))</f>
        <v>0</v>
      </c>
      <c r="AR60" s="73">
        <f>+INDEX('Load Combinations'!$D$4:$N$22,MATCH(Horizontal!$C60,'Load Combinations'!$B$4:$B$22,0),MATCH(Horizontal!AR$26,'Load Combinations'!$D$3:$N$3,0))</f>
        <v>0</v>
      </c>
      <c r="AS60" s="73">
        <f>+INDEX('Load Combinations'!$D$4:$N$22,MATCH(Horizontal!$C60,'Load Combinations'!$B$4:$B$22,0),MATCH(Horizontal!AS$26,'Load Combinations'!$D$3:$N$3,0))</f>
        <v>1</v>
      </c>
      <c r="AT60" s="73">
        <f>+INDEX('Load Combinations'!$D$4:$N$22,MATCH(Horizontal!$C60,'Load Combinations'!$B$4:$B$22,0),MATCH(Horizontal!AT$26,'Load Combinations'!$D$3:$N$3,0))</f>
        <v>0</v>
      </c>
      <c r="AU60" s="73">
        <f>+INDEX('Load Combinations'!$D$4:$N$22,MATCH(Horizontal!$C60,'Load Combinations'!$B$4:$B$22,0),MATCH(Horizontal!AU$26,'Load Combinations'!$D$3:$N$3,0))</f>
        <v>0</v>
      </c>
      <c r="AV60" s="73">
        <f>+INDEX('Load Combinations'!$D$4:$N$22,MATCH(Horizontal!$C60,'Load Combinations'!$B$4:$B$22,0),MATCH(Horizontal!AV$26,'Load Combinations'!$D$3:$N$3,0))</f>
        <v>0</v>
      </c>
      <c r="AW60" s="73">
        <f>+INDEX('Load Combinations'!$D$4:$N$22,MATCH(Horizontal!$C60,'Load Combinations'!$B$4:$B$22,0),MATCH(Horizontal!AW$26,'Load Combinations'!$D$3:$N$3,0))</f>
        <v>1</v>
      </c>
      <c r="AX60" s="670">
        <f>+INDEX('Load Combinations'!$D$4:$N$22,MATCH(Horizontal!$C60,'Load Combinations'!$B$4:$B$22,0),MATCH(Horizontal!AX$26,'Load Combinations'!$D$3:$N$3,0))</f>
        <v>0</v>
      </c>
      <c r="AY60" s="556">
        <f>+INDEX('Load Combinations'!$D$4:$N$22,MATCH(Horizontal!$C60,'Load Combinations'!$B$4:$B$22,0),MATCH(Horizontal!AY$26,'Load Combinations'!$D$3:$N$3,0))</f>
        <v>0</v>
      </c>
      <c r="AZ60" s="202" cm="1">
        <f t="array" aca="1" ref="AZ60" ca="1">SUMPRODUCT(--($K60:$AB60&gt;0),INDEX($H$4:$H$22,MATCH($K$26:$AB$26,$C$4:$C$22,0)))</f>
        <v>0</v>
      </c>
      <c r="BA60" s="73" cm="1">
        <f t="array" aca="1" ref="BA60" ca="1">SUMPRODUCT(--($K60:$AB60&gt;0),INDEX($G$4:$G$22,MATCH($K$26:$AB$26,$C$4:$C$22,0)))</f>
        <v>0</v>
      </c>
      <c r="BB60" s="73" cm="1">
        <f t="array" aca="1" ref="BB60" ca="1">-1*SUMPRODUCT(--($K60:$AB60&lt;0),INDEX($H$4:$H$22,MATCH($K$26:$AB$26,$C$4:$C$22,0)))</f>
        <v>-2</v>
      </c>
      <c r="BC60" s="74" cm="1">
        <f t="array" aca="1" ref="BC60" ca="1">-1*SUMPRODUCT(--($K60:$AB60&lt;0),INDEX($G$4:$G$22,MATCH($K$26:$AB$26,$C$4:$C$22,0)))</f>
        <v>2</v>
      </c>
      <c r="BD60" s="66" cm="1">
        <f t="array" aca="1" ref="BD60" ca="1">IF(AC60&gt;0,AC60*SUMPRODUCT(_xlfn.XLOOKUP(AC$26,$C$4:$C$22,$T$4:$AD$22)*$AO60:$AY60),0)</f>
        <v>0</v>
      </c>
      <c r="BE60" s="67" cm="1">
        <f t="array" aca="1" ref="BE60" ca="1">IF(AD60&gt;0,AD60*SUMPRODUCT(_xlfn.XLOOKUP(AD$26,$C$4:$C$22,$T$4:$AD$22)*$AO60:$AY60),0)</f>
        <v>0</v>
      </c>
      <c r="BF60" s="67" cm="1">
        <f t="array" aca="1" ref="BF60" ca="1">IF(AE60&gt;0,AE60*SUMPRODUCT(_xlfn.XLOOKUP(AE$26,$C$4:$C$22,$T$4:$AD$22)*$AO60:$AY60),0)</f>
        <v>0</v>
      </c>
      <c r="BG60" s="67" cm="1">
        <f t="array" aca="1" ref="BG60" ca="1">IF(AF60&gt;0,AF60*SUMPRODUCT(_xlfn.XLOOKUP(AF$26,$C$4:$C$22,$T$4:$AD$22)*$AO60:$AY60),0)</f>
        <v>0</v>
      </c>
      <c r="BH60" s="67" cm="1">
        <f t="array" aca="1" ref="BH60" ca="1">IF(AG60&gt;0,AG60*SUMPRODUCT(_xlfn.XLOOKUP(AG$26,$C$4:$C$22,$T$4:$AD$22)*$AO60:$AY60),0)</f>
        <v>0</v>
      </c>
      <c r="BI60" s="67" cm="1">
        <f t="array" aca="1" ref="BI60" ca="1">IF(AH60&gt;0,AH60*SUMPRODUCT(_xlfn.XLOOKUP(AH$26,$C$4:$C$22,$T$4:$AD$22)*$AO60:$AY60),0)</f>
        <v>0</v>
      </c>
      <c r="BJ60" s="67" cm="1">
        <f t="array" aca="1" ref="BJ60" ca="1">IF(AI60&gt;0,AI60*SUMPRODUCT(_xlfn.XLOOKUP(AI$26,$C$4:$C$22,$T$4:$AD$22)*$AO60:$AY60),0)</f>
        <v>0</v>
      </c>
      <c r="BK60" s="67" cm="1">
        <f t="array" aca="1" ref="BK60" ca="1">IF(AJ60&gt;0,AJ60*SUMPRODUCT(_xlfn.XLOOKUP(AJ$26,$C$4:$C$22,$T$4:$AD$22)*$AO60:$AY60),0)</f>
        <v>0</v>
      </c>
      <c r="BL60" s="67" cm="1">
        <f t="array" aca="1" ref="BL60" ca="1">IF(AK60&gt;0,AK60*SUMPRODUCT(_xlfn.XLOOKUP(AK$26,$C$4:$C$22,$T$4:$AD$22)*$AO60:$AY60),0)</f>
        <v>0</v>
      </c>
      <c r="BM60" s="67" cm="1">
        <f t="array" aca="1" ref="BM60" ca="1">IF(AL60&gt;0,AL60*SUMPRODUCT(_xlfn.XLOOKUP(AL$26,$C$4:$C$22,$T$4:$AD$22)*$AO60:$AY60),0)</f>
        <v>0</v>
      </c>
      <c r="BN60" s="67" cm="1">
        <f t="array" aca="1" ref="BN60" ca="1">IF(AM60&gt;0,AM60*SUMPRODUCT(_xlfn.XLOOKUP(AM$26,$C$4:$C$22,$T$4:$AD$22)*$AO60:$AY60),0)</f>
        <v>0</v>
      </c>
      <c r="BO60" s="68" cm="1">
        <f t="array" aca="1" ref="BO60" ca="1">IF(AN60&gt;0,AN60*SUMPRODUCT(_xlfn.XLOOKUP(AN$26,$C$4:$C$22,$T$4:$AD$22)*$AO60:$AY60),0)</f>
        <v>0</v>
      </c>
      <c r="BP60" s="214">
        <f t="shared" ca="1" si="70"/>
        <v>0</v>
      </c>
      <c r="BQ60" s="66" cm="1">
        <f t="array" aca="1" ref="BQ60" ca="1">IF(AC60&gt;0,AC60*SUMPRODUCT(_xlfn.XLOOKUP(AC$26,$C$4:$C$22,$I$4:$S$22)*$AO60:$AY60),0)</f>
        <v>0</v>
      </c>
      <c r="BR60" s="67" cm="1">
        <f t="array" aca="1" ref="BR60" ca="1">IF(AD60&gt;0,AD60*SUMPRODUCT(_xlfn.XLOOKUP(AD$26,$C$4:$C$22,$I$4:$S$22)*$AO60:$AY60),0)</f>
        <v>0</v>
      </c>
      <c r="BS60" s="67" cm="1">
        <f t="array" aca="1" ref="BS60" ca="1">IF(AE60&gt;0,AE60*SUMPRODUCT(_xlfn.XLOOKUP(AE$26,$C$4:$C$22,$I$4:$S$22)*$AO60:$AY60),0)</f>
        <v>0</v>
      </c>
      <c r="BT60" s="67" cm="1">
        <f t="array" aca="1" ref="BT60" ca="1">IF(AF60&gt;0,AF60*SUMPRODUCT(_xlfn.XLOOKUP(AF$26,$C$4:$C$22,$I$4:$S$22)*$AO60:$AY60),0)</f>
        <v>0</v>
      </c>
      <c r="BU60" s="67" cm="1">
        <f t="array" aca="1" ref="BU60" ca="1">IF(AG60&gt;0,AG60*SUMPRODUCT(_xlfn.XLOOKUP(AG$26,$C$4:$C$22,$I$4:$S$22)*$AO60:$AY60),0)</f>
        <v>0</v>
      </c>
      <c r="BV60" s="67" cm="1">
        <f t="array" aca="1" ref="BV60" ca="1">IF(AH60&gt;0,AH60*SUMPRODUCT(_xlfn.XLOOKUP(AH$26,$C$4:$C$22,$I$4:$S$22)*$AO60:$AY60),0)</f>
        <v>0</v>
      </c>
      <c r="BW60" s="67" cm="1">
        <f t="array" aca="1" ref="BW60" ca="1">IF(AI60&gt;0,AI60*SUMPRODUCT(_xlfn.XLOOKUP(AI$26,$C$4:$C$22,$I$4:$S$22)*$AO60:$AY60),0)</f>
        <v>0</v>
      </c>
      <c r="BX60" s="67" cm="1">
        <f t="array" aca="1" ref="BX60" ca="1">IF(AJ60&gt;0,AJ60*SUMPRODUCT(_xlfn.XLOOKUP(AJ$26,$C$4:$C$22,$I$4:$S$22)*$AO60:$AY60),0)</f>
        <v>0</v>
      </c>
      <c r="BY60" s="67" cm="1">
        <f t="array" aca="1" ref="BY60" ca="1">IF(AK60&gt;0,AK60*SUMPRODUCT(_xlfn.XLOOKUP(AK$26,$C$4:$C$22,$I$4:$S$22)*$AO60:$AY60),0)</f>
        <v>0</v>
      </c>
      <c r="BZ60" s="67" cm="1">
        <f t="array" aca="1" ref="BZ60" ca="1">IF(AL60&gt;0,AL60*SUMPRODUCT(_xlfn.XLOOKUP(AL$26,$C$4:$C$22,$I$4:$S$22)*$AO60:$AY60),0)</f>
        <v>0</v>
      </c>
      <c r="CA60" s="67" cm="1">
        <f t="array" aca="1" ref="CA60" ca="1">IF(AM60&gt;0,AM60*SUMPRODUCT(_xlfn.XLOOKUP(AM$26,$C$4:$C$22,$I$4:$S$22)*$AO60:$AY60),0)</f>
        <v>0</v>
      </c>
      <c r="CB60" s="68" cm="1">
        <f t="array" aca="1" ref="CB60" ca="1">IF(AN60&gt;0,AN60*SUMPRODUCT(_xlfn.XLOOKUP(AN$26,$C$4:$C$22,$I$4:$S$22)*$AO60:$AY60),0)</f>
        <v>0</v>
      </c>
      <c r="CC60" s="214">
        <f t="shared" ca="1" si="71"/>
        <v>0</v>
      </c>
      <c r="CD60" s="66" cm="1">
        <f t="array" aca="1" ref="CD60" ca="1">IF(AC60&lt;0,AC60*SUMPRODUCT(_xlfn.XLOOKUP(AC$26,$C$4:$C$22,$T$4:$AD$22)*$AO60:$AY60),0)</f>
        <v>0</v>
      </c>
      <c r="CE60" s="67" cm="1">
        <f t="array" aca="1" ref="CE60" ca="1">IF(AD60&lt;0,AD60*SUMPRODUCT(_xlfn.XLOOKUP(AD$26,$C$4:$C$22,$T$4:$AC$22)*$AO60:$AX60),0)</f>
        <v>-1.625</v>
      </c>
      <c r="CF60" s="67" cm="1">
        <f t="array" aca="1" ref="CF60" ca="1">IF(AE60&lt;0,AE60*SUMPRODUCT(_xlfn.XLOOKUP(AE$26,$C$4:$C$22,$T$4:$AC$22)*$AO60:$AX60),0)</f>
        <v>0</v>
      </c>
      <c r="CG60" s="67" cm="1">
        <f t="array" aca="1" ref="CG60" ca="1">IF(AF60&lt;0,AF60*SUMPRODUCT(_xlfn.XLOOKUP(AF$26,$C$4:$C$22,$T$4:$AC$22)*$AO60:$AX60),0)</f>
        <v>-0.5</v>
      </c>
      <c r="CH60" s="67" cm="1">
        <f t="array" aca="1" ref="CH60" ca="1">IF(AG60&lt;0,AG60*SUMPRODUCT(_xlfn.XLOOKUP(AG$26,$C$4:$C$22,$T$4:$AC$22)*$AO60:$AX60),0)</f>
        <v>0</v>
      </c>
      <c r="CI60" s="67" cm="1">
        <f t="array" aca="1" ref="CI60" ca="1">IF(AH60&lt;0,AH60*SUMPRODUCT(_xlfn.XLOOKUP(AH$26,$C$4:$C$22,$T$4:$AC$22)*$AO60:$AX60),0)</f>
        <v>0</v>
      </c>
      <c r="CJ60" s="67" cm="1">
        <f t="array" aca="1" ref="CJ60" ca="1">IF(AI60&lt;0,AI60*SUMPRODUCT(_xlfn.XLOOKUP(AI$26,$C$4:$C$22,$T$4:$AC$22)*$AO60:$AX60),0)</f>
        <v>0</v>
      </c>
      <c r="CK60" s="67" cm="1">
        <f t="array" aca="1" ref="CK60" ca="1">IF(AJ60&lt;0,AJ60*SUMPRODUCT(_xlfn.XLOOKUP(AJ$26,$C$4:$C$22,$T$4:$AC$22)*$AO60:$AX60),0)</f>
        <v>0</v>
      </c>
      <c r="CL60" s="67" cm="1">
        <f t="array" aca="1" ref="CL60" ca="1">IF(AK60&lt;0,AK60*SUMPRODUCT(_xlfn.XLOOKUP(AK$26,$C$4:$C$22,$T$4:$AC$22)*$AO60:$AX60),0)</f>
        <v>0</v>
      </c>
      <c r="CM60" s="67" cm="1">
        <f t="array" aca="1" ref="CM60" ca="1">IF(AL60&lt;0,AL60*SUMPRODUCT(_xlfn.XLOOKUP(AL$26,$C$4:$C$22,$T$4:$AC$22)*$AO60:$AX60),0)</f>
        <v>0</v>
      </c>
      <c r="CN60" s="67" cm="1">
        <f t="array" aca="1" ref="CN60" ca="1">IF(AM60&lt;0,AM60*SUMPRODUCT(_xlfn.XLOOKUP(AM$26,$C$4:$C$22,$T$4:$AC$22)*$AO60:$AX60),0)</f>
        <v>0</v>
      </c>
      <c r="CO60" s="68" cm="1">
        <f t="array" aca="1" ref="CO60" ca="1">IF(AN60&lt;0,AN60*SUMPRODUCT(_xlfn.XLOOKUP(AN$26,$C$4:$C$22,$T$4:$AC$22)*$AO60:$AX60),0)</f>
        <v>0</v>
      </c>
      <c r="CP60" s="214">
        <f t="shared" ca="1" si="72"/>
        <v>-2.125</v>
      </c>
      <c r="CQ60" s="66" cm="1">
        <f t="array" aca="1" ref="CQ60" ca="1">IF(AC60&lt;0,AC60*SUMPRODUCT(_xlfn.XLOOKUP(AC$26,$C$4:$C$22,$I$4:$S$22)*$AO60:$AY60),0)</f>
        <v>0</v>
      </c>
      <c r="CR60" s="67" cm="1">
        <f t="array" aca="1" ref="CR60" ca="1">IF(AD60&lt;0,AD60*SUMPRODUCT(_xlfn.XLOOKUP(AD$26,$C$4:$C$22,$I$4:$R$22)*$AO60:$AX60),0)</f>
        <v>0.125</v>
      </c>
      <c r="CS60" s="67" cm="1">
        <f t="array" aca="1" ref="CS60" ca="1">IF(AE60&lt;0,AE60*SUMPRODUCT(_xlfn.XLOOKUP(AE$26,$C$4:$C$22,$I$4:$R$22)*$AO60:$AX60),0)</f>
        <v>0</v>
      </c>
      <c r="CT60" s="67" cm="1">
        <f t="array" aca="1" ref="CT60" ca="1">IF(AF60&lt;0,AF60*SUMPRODUCT(_xlfn.XLOOKUP(AF$26,$C$4:$C$22,$I$4:$R$22)*$AO60:$AX60),0)</f>
        <v>0.5</v>
      </c>
      <c r="CU60" s="67" cm="1">
        <f t="array" aca="1" ref="CU60" ca="1">IF(AG60&lt;0,AG60*SUMPRODUCT(_xlfn.XLOOKUP(AG$26,$C$4:$C$22,$I$4:$R$22)*$AO60:$AX60),0)</f>
        <v>0</v>
      </c>
      <c r="CV60" s="67" cm="1">
        <f t="array" aca="1" ref="CV60" ca="1">IF(AH60&lt;0,AH60*SUMPRODUCT(_xlfn.XLOOKUP(AH$26,$C$4:$C$22,$I$4:$R$22)*$AO60:$AX60),0)</f>
        <v>0</v>
      </c>
      <c r="CW60" s="67" cm="1">
        <f t="array" aca="1" ref="CW60" ca="1">IF(AI60&lt;0,AI60*SUMPRODUCT(_xlfn.XLOOKUP(AI$26,$C$4:$C$22,$I$4:$R$22)*$AO60:$AX60),0)</f>
        <v>0</v>
      </c>
      <c r="CX60" s="67" cm="1">
        <f t="array" aca="1" ref="CX60" ca="1">IF(AJ60&lt;0,AJ60*SUMPRODUCT(_xlfn.XLOOKUP(AJ$26,$C$4:$C$22,$I$4:$R$22)*$AO60:$AX60),0)</f>
        <v>0</v>
      </c>
      <c r="CY60" s="67" cm="1">
        <f t="array" aca="1" ref="CY60" ca="1">IF(AK60&lt;0,AK60*SUMPRODUCT(_xlfn.XLOOKUP(AK$26,$C$4:$C$22,$I$4:$R$22)*$AO60:$AX60),0)</f>
        <v>0</v>
      </c>
      <c r="CZ60" s="67" cm="1">
        <f t="array" aca="1" ref="CZ60" ca="1">IF(AL60&lt;0,AL60*SUMPRODUCT(_xlfn.XLOOKUP(AL$26,$C$4:$C$22,$I$4:$R$22)*$AO60:$AX60),0)</f>
        <v>0</v>
      </c>
      <c r="DA60" s="67" cm="1">
        <f t="array" aca="1" ref="DA60" ca="1">IF(AM60&lt;0,AM60*SUMPRODUCT(_xlfn.XLOOKUP(AM$26,$C$4:$C$22,$I$4:$R$22)*$AO60:$AX60),0)</f>
        <v>0</v>
      </c>
      <c r="DB60" s="68" cm="1">
        <f t="array" aca="1" ref="DB60" ca="1">IF(AN60&lt;0,AN60*SUMPRODUCT(_xlfn.XLOOKUP(AN$26,$C$4:$C$22,$I$4:$R$22)*$AO60:$AX60),0)</f>
        <v>0</v>
      </c>
      <c r="DC60" s="239">
        <f t="shared" ca="1" si="73"/>
        <v>0.625</v>
      </c>
    </row>
    <row r="61" spans="1:107" x14ac:dyDescent="0.25">
      <c r="A61" s="389"/>
      <c r="B61" s="390"/>
      <c r="C61" s="736">
        <v>9</v>
      </c>
      <c r="D61" s="19" t="str">
        <f>_xlfn.XLOOKUP($C61,'Load Combinations'!$B$4:$B$22,'Load Combinations'!$C$4:$C$22)</f>
        <v>CV Vac, Component MAWP, Beam On</v>
      </c>
      <c r="E61" s="120"/>
      <c r="F61" s="121"/>
      <c r="G61" s="8">
        <f t="shared" si="79"/>
        <v>6</v>
      </c>
      <c r="H61" s="61">
        <f t="shared" ca="1" si="66"/>
        <v>9.625</v>
      </c>
      <c r="I61" s="61">
        <f t="shared" ca="1" si="67"/>
        <v>0.875</v>
      </c>
      <c r="J61" s="63"/>
      <c r="K61" s="75">
        <f t="shared" ca="1" si="82"/>
        <v>0</v>
      </c>
      <c r="L61" s="76">
        <f t="shared" ca="1" si="80"/>
        <v>0</v>
      </c>
      <c r="M61" s="76">
        <f t="shared" ca="1" si="80"/>
        <v>0</v>
      </c>
      <c r="N61" s="76">
        <f t="shared" ca="1" si="80"/>
        <v>0</v>
      </c>
      <c r="O61" s="76">
        <f t="shared" ca="1" si="80"/>
        <v>0</v>
      </c>
      <c r="P61" s="76">
        <f t="shared" ca="1" si="80"/>
        <v>0</v>
      </c>
      <c r="Q61" s="76">
        <f t="shared" ca="1" si="80"/>
        <v>0</v>
      </c>
      <c r="R61" s="76">
        <f t="shared" ca="1" si="80"/>
        <v>0</v>
      </c>
      <c r="S61" s="76">
        <f t="shared" ca="1" si="80"/>
        <v>0</v>
      </c>
      <c r="T61" s="76">
        <f t="shared" ca="1" si="80"/>
        <v>0</v>
      </c>
      <c r="U61" s="76">
        <f t="shared" ca="1" si="80"/>
        <v>0</v>
      </c>
      <c r="V61" s="76">
        <f t="shared" ca="1" si="80"/>
        <v>-1</v>
      </c>
      <c r="W61" s="76">
        <f t="shared" ca="1" si="80"/>
        <v>0</v>
      </c>
      <c r="X61" s="76">
        <f t="shared" ca="1" si="80"/>
        <v>-1</v>
      </c>
      <c r="Y61" s="76">
        <f t="shared" ca="1" si="80"/>
        <v>0</v>
      </c>
      <c r="Z61" s="76">
        <f t="shared" ca="1" si="80"/>
        <v>0</v>
      </c>
      <c r="AA61" s="76">
        <f t="shared" ca="1" si="80"/>
        <v>0</v>
      </c>
      <c r="AB61" s="140">
        <f t="shared" ca="1" si="80"/>
        <v>0</v>
      </c>
      <c r="AC61" s="75">
        <f t="shared" ca="1" si="83"/>
        <v>-1</v>
      </c>
      <c r="AD61" s="76">
        <f t="shared" ca="1" si="81"/>
        <v>-1</v>
      </c>
      <c r="AE61" s="76">
        <f t="shared" ca="1" si="81"/>
        <v>-1</v>
      </c>
      <c r="AF61" s="76">
        <f t="shared" ca="1" si="81"/>
        <v>-1</v>
      </c>
      <c r="AG61" s="76">
        <f t="shared" ca="1" si="81"/>
        <v>0</v>
      </c>
      <c r="AH61" s="76">
        <f t="shared" ca="1" si="81"/>
        <v>0</v>
      </c>
      <c r="AI61" s="76">
        <f t="shared" ca="1" si="81"/>
        <v>1</v>
      </c>
      <c r="AJ61" s="76">
        <f t="shared" ca="1" si="81"/>
        <v>1</v>
      </c>
      <c r="AK61" s="76">
        <f t="shared" ca="1" si="81"/>
        <v>0</v>
      </c>
      <c r="AL61" s="76">
        <f t="shared" ca="1" si="81"/>
        <v>0</v>
      </c>
      <c r="AM61" s="76">
        <f t="shared" ca="1" si="81"/>
        <v>0</v>
      </c>
      <c r="AN61" s="140">
        <f t="shared" ca="1" si="81"/>
        <v>0</v>
      </c>
      <c r="AO61" s="75">
        <f>+INDEX('Load Combinations'!$D$4:$N$22,MATCH(Horizontal!$C61,'Load Combinations'!$B$4:$B$22,0),MATCH(Horizontal!AO$26,'Load Combinations'!$D$3:$N$3,0))</f>
        <v>1</v>
      </c>
      <c r="AP61" s="76">
        <f>+INDEX('Load Combinations'!$D$4:$N$22,MATCH(Horizontal!$C61,'Load Combinations'!$B$4:$B$22,0),MATCH(Horizontal!AP$26,'Load Combinations'!$D$3:$N$3,0))</f>
        <v>1</v>
      </c>
      <c r="AQ61" s="76">
        <f>+INDEX('Load Combinations'!$D$4:$N$22,MATCH(Horizontal!$C61,'Load Combinations'!$B$4:$B$22,0),MATCH(Horizontal!AQ$26,'Load Combinations'!$D$3:$N$3,0))</f>
        <v>0</v>
      </c>
      <c r="AR61" s="76">
        <f>+INDEX('Load Combinations'!$D$4:$N$22,MATCH(Horizontal!$C61,'Load Combinations'!$B$4:$B$22,0),MATCH(Horizontal!AR$26,'Load Combinations'!$D$3:$N$3,0))</f>
        <v>0</v>
      </c>
      <c r="AS61" s="76">
        <f>+INDEX('Load Combinations'!$D$4:$N$22,MATCH(Horizontal!$C61,'Load Combinations'!$B$4:$B$22,0),MATCH(Horizontal!AS$26,'Load Combinations'!$D$3:$N$3,0))</f>
        <v>1</v>
      </c>
      <c r="AT61" s="76">
        <f>+INDEX('Load Combinations'!$D$4:$N$22,MATCH(Horizontal!$C61,'Load Combinations'!$B$4:$B$22,0),MATCH(Horizontal!AT$26,'Load Combinations'!$D$3:$N$3,0))</f>
        <v>1</v>
      </c>
      <c r="AU61" s="76">
        <f>+INDEX('Load Combinations'!$D$4:$N$22,MATCH(Horizontal!$C61,'Load Combinations'!$B$4:$B$22,0),MATCH(Horizontal!AU$26,'Load Combinations'!$D$3:$N$3,0))</f>
        <v>0</v>
      </c>
      <c r="AV61" s="76">
        <f>+INDEX('Load Combinations'!$D$4:$N$22,MATCH(Horizontal!$C61,'Load Combinations'!$B$4:$B$22,0),MATCH(Horizontal!AV$26,'Load Combinations'!$D$3:$N$3,0))</f>
        <v>0</v>
      </c>
      <c r="AW61" s="76">
        <f>+INDEX('Load Combinations'!$D$4:$N$22,MATCH(Horizontal!$C61,'Load Combinations'!$B$4:$B$22,0),MATCH(Horizontal!AW$26,'Load Combinations'!$D$3:$N$3,0))</f>
        <v>1</v>
      </c>
      <c r="AX61" s="671">
        <f>+INDEX('Load Combinations'!$D$4:$N$22,MATCH(Horizontal!$C61,'Load Combinations'!$B$4:$B$22,0),MATCH(Horizontal!AX$26,'Load Combinations'!$D$3:$N$3,0))</f>
        <v>0</v>
      </c>
      <c r="AY61" s="557">
        <f>+INDEX('Load Combinations'!$D$4:$N$22,MATCH(Horizontal!$C61,'Load Combinations'!$B$4:$B$22,0),MATCH(Horizontal!AY$26,'Load Combinations'!$D$3:$N$3,0))</f>
        <v>0</v>
      </c>
      <c r="AZ61" s="203" cm="1">
        <f t="array" aca="1" ref="AZ61" ca="1">SUMPRODUCT(--($K61:$AB61&gt;0),INDEX($H$4:$H$22,MATCH($K$26:$AB$26,$C$4:$C$22,0)))</f>
        <v>0</v>
      </c>
      <c r="BA61" s="76" cm="1">
        <f t="array" aca="1" ref="BA61" ca="1">SUMPRODUCT(--($K61:$AB61&gt;0),INDEX($G$4:$G$22,MATCH($K$26:$AB$26,$C$4:$C$22,0)))</f>
        <v>0</v>
      </c>
      <c r="BB61" s="76" cm="1">
        <f t="array" aca="1" ref="BB61" ca="1">-1*SUMPRODUCT(--($K61:$AB61&lt;0),INDEX($H$4:$H$22,MATCH($K$26:$AB$26,$C$4:$C$22,0)))</f>
        <v>-2</v>
      </c>
      <c r="BC61" s="77" cm="1">
        <f t="array" aca="1" ref="BC61" ca="1">-1*SUMPRODUCT(--($K61:$AB61&lt;0),INDEX($G$4:$G$22,MATCH($K$26:$AB$26,$C$4:$C$22,0)))</f>
        <v>2</v>
      </c>
      <c r="BD61" s="8" cm="1">
        <f t="array" aca="1" ref="BD61" ca="1">IF(AC61&gt;0,AC61*SUMPRODUCT(_xlfn.XLOOKUP(AC$26,$C$4:$C$22,$T$4:$AD$22)*$AO61:$AY61),0)</f>
        <v>0</v>
      </c>
      <c r="BE61" s="17" cm="1">
        <f t="array" aca="1" ref="BE61" ca="1">IF(AD61&gt;0,AD61*SUMPRODUCT(_xlfn.XLOOKUP(AD$26,$C$4:$C$22,$T$4:$AD$22)*$AO61:$AY61),0)</f>
        <v>0</v>
      </c>
      <c r="BF61" s="17" cm="1">
        <f t="array" aca="1" ref="BF61" ca="1">IF(AE61&gt;0,AE61*SUMPRODUCT(_xlfn.XLOOKUP(AE$26,$C$4:$C$22,$T$4:$AD$22)*$AO61:$AY61),0)</f>
        <v>0</v>
      </c>
      <c r="BG61" s="71" cm="1">
        <f t="array" aca="1" ref="BG61" ca="1">IF(AF61&gt;0,AF61*SUMPRODUCT(_xlfn.XLOOKUP(AF$26,$C$4:$C$22,$T$4:$AD$22)*$AO61:$AY61),0)</f>
        <v>0</v>
      </c>
      <c r="BH61" s="17" cm="1">
        <f t="array" aca="1" ref="BH61" ca="1">IF(AG61&gt;0,AG61*SUMPRODUCT(_xlfn.XLOOKUP(AG$26,$C$4:$C$22,$T$4:$AD$22)*$AO61:$AY61),0)</f>
        <v>0</v>
      </c>
      <c r="BI61" s="17" cm="1">
        <f t="array" aca="1" ref="BI61" ca="1">IF(AH61&gt;0,AH61*SUMPRODUCT(_xlfn.XLOOKUP(AH$26,$C$4:$C$22,$T$4:$AD$22)*$AO61:$AY61),0)</f>
        <v>0</v>
      </c>
      <c r="BJ61" s="17" cm="1">
        <f t="array" aca="1" ref="BJ61" ca="1">IF(AI61&gt;0,AI61*SUMPRODUCT(_xlfn.XLOOKUP(AI$26,$C$4:$C$22,$T$4:$AD$22)*$AO61:$AY61),0)</f>
        <v>0.5</v>
      </c>
      <c r="BK61" s="17" cm="1">
        <f t="array" aca="1" ref="BK61" ca="1">IF(AJ61&gt;0,AJ61*SUMPRODUCT(_xlfn.XLOOKUP(AJ$26,$C$4:$C$22,$T$4:$AD$22)*$AO61:$AY61),0)</f>
        <v>0.5</v>
      </c>
      <c r="BL61" s="17" cm="1">
        <f t="array" aca="1" ref="BL61" ca="1">IF(AK61&gt;0,AK61*SUMPRODUCT(_xlfn.XLOOKUP(AK$26,$C$4:$C$22,$T$4:$AD$22)*$AO61:$AY61),0)</f>
        <v>0</v>
      </c>
      <c r="BM61" s="17" cm="1">
        <f t="array" aca="1" ref="BM61" ca="1">IF(AL61&gt;0,AL61*SUMPRODUCT(_xlfn.XLOOKUP(AL$26,$C$4:$C$22,$T$4:$AD$22)*$AO61:$AY61),0)</f>
        <v>0</v>
      </c>
      <c r="BN61" s="17" cm="1">
        <f t="array" aca="1" ref="BN61" ca="1">IF(AM61&gt;0,AM61*SUMPRODUCT(_xlfn.XLOOKUP(AM$26,$C$4:$C$22,$T$4:$AD$22)*$AO61:$AY61),0)</f>
        <v>0</v>
      </c>
      <c r="BO61" s="9" cm="1">
        <f t="array" aca="1" ref="BO61" ca="1">IF(AN61&gt;0,AN61*SUMPRODUCT(_xlfn.XLOOKUP(AN$26,$C$4:$C$22,$T$4:$AD$22)*$AO61:$AY61),0)</f>
        <v>0</v>
      </c>
      <c r="BP61" s="215">
        <f t="shared" ca="1" si="70"/>
        <v>1</v>
      </c>
      <c r="BQ61" s="8" cm="1">
        <f t="array" aca="1" ref="BQ61" ca="1">IF(AC61&gt;0,AC61*SUMPRODUCT(_xlfn.XLOOKUP(AC$26,$C$4:$C$22,$I$4:$S$22)*$AO61:$AY61),0)</f>
        <v>0</v>
      </c>
      <c r="BR61" s="17" cm="1">
        <f t="array" aca="1" ref="BR61" ca="1">IF(AD61&gt;0,AD61*SUMPRODUCT(_xlfn.XLOOKUP(AD$26,$C$4:$C$22,$I$4:$S$22)*$AO61:$AY61),0)</f>
        <v>0</v>
      </c>
      <c r="BS61" s="17" cm="1">
        <f t="array" aca="1" ref="BS61" ca="1">IF(AE61&gt;0,AE61*SUMPRODUCT(_xlfn.XLOOKUP(AE$26,$C$4:$C$22,$I$4:$S$22)*$AO61:$AY61),0)</f>
        <v>0</v>
      </c>
      <c r="BT61" s="71" cm="1">
        <f t="array" aca="1" ref="BT61" ca="1">IF(AF61&gt;0,AF61*SUMPRODUCT(_xlfn.XLOOKUP(AF$26,$C$4:$C$22,$I$4:$S$22)*$AO61:$AY61),0)</f>
        <v>0</v>
      </c>
      <c r="BU61" s="17" cm="1">
        <f t="array" aca="1" ref="BU61" ca="1">IF(AG61&gt;0,AG61*SUMPRODUCT(_xlfn.XLOOKUP(AG$26,$C$4:$C$22,$I$4:$S$22)*$AO61:$AY61),0)</f>
        <v>0</v>
      </c>
      <c r="BV61" s="17" cm="1">
        <f t="array" aca="1" ref="BV61" ca="1">IF(AH61&gt;0,AH61*SUMPRODUCT(_xlfn.XLOOKUP(AH$26,$C$4:$C$22,$I$4:$S$22)*$AO61:$AY61),0)</f>
        <v>0</v>
      </c>
      <c r="BW61" s="17" cm="1">
        <f t="array" aca="1" ref="BW61" ca="1">IF(AI61&gt;0,AI61*SUMPRODUCT(_xlfn.XLOOKUP(AI$26,$C$4:$C$22,$I$4:$S$22)*$AO61:$AY61),0)</f>
        <v>-0.5</v>
      </c>
      <c r="BX61" s="17" cm="1">
        <f t="array" aca="1" ref="BX61" ca="1">IF(AJ61&gt;0,AJ61*SUMPRODUCT(_xlfn.XLOOKUP(AJ$26,$C$4:$C$22,$I$4:$S$22)*$AO61:$AY61),0)</f>
        <v>-0.5</v>
      </c>
      <c r="BY61" s="17" cm="1">
        <f t="array" aca="1" ref="BY61" ca="1">IF(AK61&gt;0,AK61*SUMPRODUCT(_xlfn.XLOOKUP(AK$26,$C$4:$C$22,$I$4:$S$22)*$AO61:$AY61),0)</f>
        <v>0</v>
      </c>
      <c r="BZ61" s="17" cm="1">
        <f t="array" aca="1" ref="BZ61" ca="1">IF(AL61&gt;0,AL61*SUMPRODUCT(_xlfn.XLOOKUP(AL$26,$C$4:$C$22,$I$4:$S$22)*$AO61:$AY61),0)</f>
        <v>0</v>
      </c>
      <c r="CA61" s="17" cm="1">
        <f t="array" aca="1" ref="CA61" ca="1">IF(AM61&gt;0,AM61*SUMPRODUCT(_xlfn.XLOOKUP(AM$26,$C$4:$C$22,$I$4:$S$22)*$AO61:$AY61),0)</f>
        <v>0</v>
      </c>
      <c r="CB61" s="9" cm="1">
        <f t="array" aca="1" ref="CB61" ca="1">IF(AN61&gt;0,AN61*SUMPRODUCT(_xlfn.XLOOKUP(AN$26,$C$4:$C$22,$I$4:$S$22)*$AO61:$AY61),0)</f>
        <v>0</v>
      </c>
      <c r="CC61" s="215">
        <f t="shared" ca="1" si="71"/>
        <v>-1</v>
      </c>
      <c r="CD61" s="8" cm="1">
        <f t="array" aca="1" ref="CD61" ca="1">IF(AC61&lt;0,AC61*SUMPRODUCT(_xlfn.XLOOKUP(AC$26,$C$4:$C$22,$T$4:$AD$22)*$AO61:$AY61),0)</f>
        <v>0</v>
      </c>
      <c r="CE61" s="17" cm="1">
        <f t="array" aca="1" ref="CE61" ca="1">IF(AD61&lt;0,AD61*SUMPRODUCT(_xlfn.XLOOKUP(AD$26,$C$4:$C$22,$T$4:$AC$22)*$AO61:$AX61),0)</f>
        <v>-1.625</v>
      </c>
      <c r="CF61" s="17" cm="1">
        <f t="array" aca="1" ref="CF61" ca="1">IF(AE61&lt;0,AE61*SUMPRODUCT(_xlfn.XLOOKUP(AE$26,$C$4:$C$22,$T$4:$AC$22)*$AO61:$AX61),0)</f>
        <v>0</v>
      </c>
      <c r="CG61" s="71" cm="1">
        <f t="array" aca="1" ref="CG61" ca="1">IF(AF61&lt;0,AF61*SUMPRODUCT(_xlfn.XLOOKUP(AF$26,$C$4:$C$22,$T$4:$AC$22)*$AO61:$AX61),0)</f>
        <v>-0.5</v>
      </c>
      <c r="CH61" s="17" cm="1">
        <f t="array" aca="1" ref="CH61" ca="1">IF(AG61&lt;0,AG61*SUMPRODUCT(_xlfn.XLOOKUP(AG$26,$C$4:$C$22,$T$4:$AC$22)*$AO61:$AX61),0)</f>
        <v>0</v>
      </c>
      <c r="CI61" s="17" cm="1">
        <f t="array" aca="1" ref="CI61" ca="1">IF(AH61&lt;0,AH61*SUMPRODUCT(_xlfn.XLOOKUP(AH$26,$C$4:$C$22,$T$4:$AC$22)*$AO61:$AX61),0)</f>
        <v>0</v>
      </c>
      <c r="CJ61" s="17" cm="1">
        <f t="array" aca="1" ref="CJ61" ca="1">IF(AI61&lt;0,AI61*SUMPRODUCT(_xlfn.XLOOKUP(AI$26,$C$4:$C$22,$T$4:$AC$22)*$AO61:$AX61),0)</f>
        <v>0</v>
      </c>
      <c r="CK61" s="17" cm="1">
        <f t="array" aca="1" ref="CK61" ca="1">IF(AJ61&lt;0,AJ61*SUMPRODUCT(_xlfn.XLOOKUP(AJ$26,$C$4:$C$22,$T$4:$AC$22)*$AO61:$AX61),0)</f>
        <v>0</v>
      </c>
      <c r="CL61" s="17" cm="1">
        <f t="array" aca="1" ref="CL61" ca="1">IF(AK61&lt;0,AK61*SUMPRODUCT(_xlfn.XLOOKUP(AK$26,$C$4:$C$22,$T$4:$AC$22)*$AO61:$AX61),0)</f>
        <v>0</v>
      </c>
      <c r="CM61" s="17" cm="1">
        <f t="array" aca="1" ref="CM61" ca="1">IF(AL61&lt;0,AL61*SUMPRODUCT(_xlfn.XLOOKUP(AL$26,$C$4:$C$22,$T$4:$AC$22)*$AO61:$AX61),0)</f>
        <v>0</v>
      </c>
      <c r="CN61" s="17" cm="1">
        <f t="array" aca="1" ref="CN61" ca="1">IF(AM61&lt;0,AM61*SUMPRODUCT(_xlfn.XLOOKUP(AM$26,$C$4:$C$22,$T$4:$AC$22)*$AO61:$AX61),0)</f>
        <v>0</v>
      </c>
      <c r="CO61" s="9" cm="1">
        <f t="array" aca="1" ref="CO61" ca="1">IF(AN61&lt;0,AN61*SUMPRODUCT(_xlfn.XLOOKUP(AN$26,$C$4:$C$22,$T$4:$AC$22)*$AO61:$AX61),0)</f>
        <v>0</v>
      </c>
      <c r="CP61" s="215">
        <f t="shared" ca="1" si="72"/>
        <v>-2.125</v>
      </c>
      <c r="CQ61" s="8" cm="1">
        <f t="array" aca="1" ref="CQ61" ca="1">IF(AC61&lt;0,AC61*SUMPRODUCT(_xlfn.XLOOKUP(AC$26,$C$4:$C$22,$I$4:$S$22)*$AO61:$AY61),0)</f>
        <v>0</v>
      </c>
      <c r="CR61" s="17" cm="1">
        <f t="array" aca="1" ref="CR61" ca="1">IF(AD61&lt;0,AD61*SUMPRODUCT(_xlfn.XLOOKUP(AD$26,$C$4:$C$22,$I$4:$R$22)*$AO61:$AX61),0)</f>
        <v>0.125</v>
      </c>
      <c r="CS61" s="17" cm="1">
        <f t="array" aca="1" ref="CS61" ca="1">IF(AE61&lt;0,AE61*SUMPRODUCT(_xlfn.XLOOKUP(AE$26,$C$4:$C$22,$I$4:$R$22)*$AO61:$AX61),0)</f>
        <v>0</v>
      </c>
      <c r="CT61" s="71" cm="1">
        <f t="array" aca="1" ref="CT61" ca="1">IF(AF61&lt;0,AF61*SUMPRODUCT(_xlfn.XLOOKUP(AF$26,$C$4:$C$22,$I$4:$R$22)*$AO61:$AX61),0)</f>
        <v>0.5</v>
      </c>
      <c r="CU61" s="17" cm="1">
        <f t="array" aca="1" ref="CU61" ca="1">IF(AG61&lt;0,AG61*SUMPRODUCT(_xlfn.XLOOKUP(AG$26,$C$4:$C$22,$I$4:$R$22)*$AO61:$AX61),0)</f>
        <v>0</v>
      </c>
      <c r="CV61" s="17" cm="1">
        <f t="array" aca="1" ref="CV61" ca="1">IF(AH61&lt;0,AH61*SUMPRODUCT(_xlfn.XLOOKUP(AH$26,$C$4:$C$22,$I$4:$R$22)*$AO61:$AX61),0)</f>
        <v>0</v>
      </c>
      <c r="CW61" s="17" cm="1">
        <f t="array" aca="1" ref="CW61" ca="1">IF(AI61&lt;0,AI61*SUMPRODUCT(_xlfn.XLOOKUP(AI$26,$C$4:$C$22,$I$4:$R$22)*$AO61:$AX61),0)</f>
        <v>0</v>
      </c>
      <c r="CX61" s="17" cm="1">
        <f t="array" aca="1" ref="CX61" ca="1">IF(AJ61&lt;0,AJ61*SUMPRODUCT(_xlfn.XLOOKUP(AJ$26,$C$4:$C$22,$I$4:$R$22)*$AO61:$AX61),0)</f>
        <v>0</v>
      </c>
      <c r="CY61" s="17" cm="1">
        <f t="array" aca="1" ref="CY61" ca="1">IF(AK61&lt;0,AK61*SUMPRODUCT(_xlfn.XLOOKUP(AK$26,$C$4:$C$22,$I$4:$R$22)*$AO61:$AX61),0)</f>
        <v>0</v>
      </c>
      <c r="CZ61" s="17" cm="1">
        <f t="array" aca="1" ref="CZ61" ca="1">IF(AL61&lt;0,AL61*SUMPRODUCT(_xlfn.XLOOKUP(AL$26,$C$4:$C$22,$I$4:$R$22)*$AO61:$AX61),0)</f>
        <v>0</v>
      </c>
      <c r="DA61" s="17" cm="1">
        <f t="array" aca="1" ref="DA61" ca="1">IF(AM61&lt;0,AM61*SUMPRODUCT(_xlfn.XLOOKUP(AM$26,$C$4:$C$22,$I$4:$R$22)*$AO61:$AX61),0)</f>
        <v>0</v>
      </c>
      <c r="DB61" s="9" cm="1">
        <f t="array" aca="1" ref="DB61" ca="1">IF(AN61&lt;0,AN61*SUMPRODUCT(_xlfn.XLOOKUP(AN$26,$C$4:$C$22,$I$4:$R$22)*$AO61:$AX61),0)</f>
        <v>0</v>
      </c>
      <c r="DC61" s="240">
        <f t="shared" ca="1" si="73"/>
        <v>0.625</v>
      </c>
    </row>
    <row r="62" spans="1:107" x14ac:dyDescent="0.25">
      <c r="A62" s="389"/>
      <c r="B62" s="390"/>
      <c r="C62" s="735">
        <v>10</v>
      </c>
      <c r="D62" s="18" t="str">
        <f>_xlfn.XLOOKUP($C62,'Load Combinations'!$B$4:$B$22,'Load Combinations'!$C$4:$C$22)</f>
        <v>CV Helium Mode, No Beam</v>
      </c>
      <c r="E62" s="118"/>
      <c r="F62" s="119"/>
      <c r="G62" s="7">
        <f t="shared" si="79"/>
        <v>6</v>
      </c>
      <c r="H62" s="130">
        <f t="shared" ref="H62:H69" ca="1" si="84">G62+AZ62+BC62+BP62+DC62</f>
        <v>8.625</v>
      </c>
      <c r="I62" s="130">
        <f t="shared" ref="I62:I69" ca="1" si="85">G62+BA62+BB62+CC62+CP62</f>
        <v>3.375</v>
      </c>
      <c r="J62" s="62"/>
      <c r="K62" s="72">
        <f t="shared" ca="1" si="82"/>
        <v>0</v>
      </c>
      <c r="L62" s="73">
        <f t="shared" ca="1" si="80"/>
        <v>0</v>
      </c>
      <c r="M62" s="73">
        <f t="shared" ca="1" si="80"/>
        <v>0</v>
      </c>
      <c r="N62" s="73">
        <f t="shared" ca="1" si="80"/>
        <v>0</v>
      </c>
      <c r="O62" s="73">
        <f t="shared" ca="1" si="80"/>
        <v>0</v>
      </c>
      <c r="P62" s="73">
        <f t="shared" ca="1" si="80"/>
        <v>0</v>
      </c>
      <c r="Q62" s="73">
        <f t="shared" ca="1" si="80"/>
        <v>0</v>
      </c>
      <c r="R62" s="73">
        <f t="shared" ca="1" si="80"/>
        <v>0</v>
      </c>
      <c r="S62" s="73">
        <f t="shared" ca="1" si="80"/>
        <v>0</v>
      </c>
      <c r="T62" s="73">
        <f t="shared" ca="1" si="80"/>
        <v>0</v>
      </c>
      <c r="U62" s="73">
        <f t="shared" ca="1" si="80"/>
        <v>0</v>
      </c>
      <c r="V62" s="73">
        <f t="shared" ca="1" si="80"/>
        <v>-1</v>
      </c>
      <c r="W62" s="73">
        <f t="shared" ca="1" si="80"/>
        <v>0</v>
      </c>
      <c r="X62" s="73">
        <f t="shared" ca="1" si="80"/>
        <v>-1</v>
      </c>
      <c r="Y62" s="73">
        <f t="shared" ca="1" si="80"/>
        <v>0</v>
      </c>
      <c r="Z62" s="73">
        <f t="shared" ca="1" si="80"/>
        <v>0</v>
      </c>
      <c r="AA62" s="73">
        <f t="shared" ca="1" si="80"/>
        <v>0</v>
      </c>
      <c r="AB62" s="139">
        <f t="shared" ca="1" si="80"/>
        <v>0</v>
      </c>
      <c r="AC62" s="72">
        <f t="shared" ca="1" si="83"/>
        <v>-1</v>
      </c>
      <c r="AD62" s="73">
        <f t="shared" ca="1" si="81"/>
        <v>-1</v>
      </c>
      <c r="AE62" s="73">
        <f t="shared" ca="1" si="81"/>
        <v>-1</v>
      </c>
      <c r="AF62" s="73">
        <f t="shared" ca="1" si="81"/>
        <v>-1</v>
      </c>
      <c r="AG62" s="73">
        <f t="shared" ca="1" si="81"/>
        <v>0</v>
      </c>
      <c r="AH62" s="73">
        <f t="shared" ca="1" si="81"/>
        <v>0</v>
      </c>
      <c r="AI62" s="73">
        <f t="shared" ca="1" si="81"/>
        <v>1</v>
      </c>
      <c r="AJ62" s="73">
        <f t="shared" ca="1" si="81"/>
        <v>1</v>
      </c>
      <c r="AK62" s="73">
        <f t="shared" ca="1" si="81"/>
        <v>0</v>
      </c>
      <c r="AL62" s="73">
        <f t="shared" ca="1" si="81"/>
        <v>0</v>
      </c>
      <c r="AM62" s="73">
        <f t="shared" ca="1" si="81"/>
        <v>0</v>
      </c>
      <c r="AN62" s="139">
        <f t="shared" ca="1" si="81"/>
        <v>0</v>
      </c>
      <c r="AO62" s="72">
        <f>+INDEX('Load Combinations'!$D$4:$N$22,MATCH(Horizontal!$C62,'Load Combinations'!$B$4:$B$22,0),MATCH(Horizontal!AO$26,'Load Combinations'!$D$3:$N$3,0))</f>
        <v>1</v>
      </c>
      <c r="AP62" s="73">
        <f>+INDEX('Load Combinations'!$D$4:$N$22,MATCH(Horizontal!$C62,'Load Combinations'!$B$4:$B$22,0),MATCH(Horizontal!AP$26,'Load Combinations'!$D$3:$N$3,0))</f>
        <v>1</v>
      </c>
      <c r="AQ62" s="73">
        <f>+INDEX('Load Combinations'!$D$4:$N$22,MATCH(Horizontal!$C62,'Load Combinations'!$B$4:$B$22,0),MATCH(Horizontal!AQ$26,'Load Combinations'!$D$3:$N$3,0))</f>
        <v>0</v>
      </c>
      <c r="AR62" s="73">
        <f>+INDEX('Load Combinations'!$D$4:$N$22,MATCH(Horizontal!$C62,'Load Combinations'!$B$4:$B$22,0),MATCH(Horizontal!AR$26,'Load Combinations'!$D$3:$N$3,0))</f>
        <v>1</v>
      </c>
      <c r="AS62" s="73">
        <f>+INDEX('Load Combinations'!$D$4:$N$22,MATCH(Horizontal!$C62,'Load Combinations'!$B$4:$B$22,0),MATCH(Horizontal!AS$26,'Load Combinations'!$D$3:$N$3,0))</f>
        <v>0</v>
      </c>
      <c r="AT62" s="73">
        <f>+INDEX('Load Combinations'!$D$4:$N$22,MATCH(Horizontal!$C62,'Load Combinations'!$B$4:$B$22,0),MATCH(Horizontal!AT$26,'Load Combinations'!$D$3:$N$3,0))</f>
        <v>0</v>
      </c>
      <c r="AU62" s="73">
        <f>+INDEX('Load Combinations'!$D$4:$N$22,MATCH(Horizontal!$C62,'Load Combinations'!$B$4:$B$22,0),MATCH(Horizontal!AU$26,'Load Combinations'!$D$3:$N$3,0))</f>
        <v>0</v>
      </c>
      <c r="AV62" s="73">
        <f>+INDEX('Load Combinations'!$D$4:$N$22,MATCH(Horizontal!$C62,'Load Combinations'!$B$4:$B$22,0),MATCH(Horizontal!AV$26,'Load Combinations'!$D$3:$N$3,0))</f>
        <v>1</v>
      </c>
      <c r="AW62" s="73">
        <f>+INDEX('Load Combinations'!$D$4:$N$22,MATCH(Horizontal!$C62,'Load Combinations'!$B$4:$B$22,0),MATCH(Horizontal!AW$26,'Load Combinations'!$D$3:$N$3,0))</f>
        <v>0</v>
      </c>
      <c r="AX62" s="670">
        <f>+INDEX('Load Combinations'!$D$4:$N$22,MATCH(Horizontal!$C62,'Load Combinations'!$B$4:$B$22,0),MATCH(Horizontal!AX$26,'Load Combinations'!$D$3:$N$3,0))</f>
        <v>0</v>
      </c>
      <c r="AY62" s="556">
        <f>+INDEX('Load Combinations'!$D$4:$N$22,MATCH(Horizontal!$C62,'Load Combinations'!$B$4:$B$22,0),MATCH(Horizontal!AY$26,'Load Combinations'!$D$3:$N$3,0))</f>
        <v>0</v>
      </c>
      <c r="AZ62" s="202" cm="1">
        <f t="array" aca="1" ref="AZ62" ca="1">SUMPRODUCT(--($K62:$AB62&gt;0),INDEX($H$4:$H$22,MATCH($K$26:$AB$26,$C$4:$C$22,0)))</f>
        <v>0</v>
      </c>
      <c r="BA62" s="73" cm="1">
        <f t="array" aca="1" ref="BA62" ca="1">SUMPRODUCT(--($K62:$AB62&gt;0),INDEX($G$4:$G$22,MATCH($K$26:$AB$26,$C$4:$C$22,0)))</f>
        <v>0</v>
      </c>
      <c r="BB62" s="73" cm="1">
        <f t="array" aca="1" ref="BB62" ca="1">-1*SUMPRODUCT(--($K62:$AB62&lt;0),INDEX($H$4:$H$22,MATCH($K$26:$AB$26,$C$4:$C$22,0)))</f>
        <v>-2</v>
      </c>
      <c r="BC62" s="74" cm="1">
        <f t="array" aca="1" ref="BC62" ca="1">-1*SUMPRODUCT(--($K62:$AB62&lt;0),INDEX($G$4:$G$22,MATCH($K$26:$AB$26,$C$4:$C$22,0)))</f>
        <v>2</v>
      </c>
      <c r="BD62" s="66" cm="1">
        <f t="array" aca="1" ref="BD62" ca="1">IF(AC62&gt;0,AC62*SUMPRODUCT(_xlfn.XLOOKUP(AC$26,$C$4:$C$22,$T$4:$AD$22)*$AO62:$AY62),0)</f>
        <v>0</v>
      </c>
      <c r="BE62" s="67" cm="1">
        <f t="array" aca="1" ref="BE62" ca="1">IF(AD62&gt;0,AD62*SUMPRODUCT(_xlfn.XLOOKUP(AD$26,$C$4:$C$22,$T$4:$AD$22)*$AO62:$AY62),0)</f>
        <v>0</v>
      </c>
      <c r="BF62" s="67" cm="1">
        <f t="array" aca="1" ref="BF62" ca="1">IF(AE62&gt;0,AE62*SUMPRODUCT(_xlfn.XLOOKUP(AE$26,$C$4:$C$22,$T$4:$AD$22)*$AO62:$AY62),0)</f>
        <v>0</v>
      </c>
      <c r="BG62" s="67" cm="1">
        <f t="array" aca="1" ref="BG62" ca="1">IF(AF62&gt;0,AF62*SUMPRODUCT(_xlfn.XLOOKUP(AF$26,$C$4:$C$22,$T$4:$AD$22)*$AO62:$AY62),0)</f>
        <v>0</v>
      </c>
      <c r="BH62" s="67" cm="1">
        <f t="array" aca="1" ref="BH62" ca="1">IF(AG62&gt;0,AG62*SUMPRODUCT(_xlfn.XLOOKUP(AG$26,$C$4:$C$22,$T$4:$AD$22)*$AO62:$AY62),0)</f>
        <v>0</v>
      </c>
      <c r="BI62" s="67" cm="1">
        <f t="array" aca="1" ref="BI62" ca="1">IF(AH62&gt;0,AH62*SUMPRODUCT(_xlfn.XLOOKUP(AH$26,$C$4:$C$22,$T$4:$AD$22)*$AO62:$AY62),0)</f>
        <v>0</v>
      </c>
      <c r="BJ62" s="67" cm="1">
        <f t="array" aca="1" ref="BJ62" ca="1">IF(AI62&gt;0,AI62*SUMPRODUCT(_xlfn.XLOOKUP(AI$26,$C$4:$C$22,$T$4:$AD$22)*$AO62:$AY62),0)</f>
        <v>0</v>
      </c>
      <c r="BK62" s="67" cm="1">
        <f t="array" aca="1" ref="BK62" ca="1">IF(AJ62&gt;0,AJ62*SUMPRODUCT(_xlfn.XLOOKUP(AJ$26,$C$4:$C$22,$T$4:$AD$22)*$AO62:$AY62),0)</f>
        <v>0</v>
      </c>
      <c r="BL62" s="67" cm="1">
        <f t="array" aca="1" ref="BL62" ca="1">IF(AK62&gt;0,AK62*SUMPRODUCT(_xlfn.XLOOKUP(AK$26,$C$4:$C$22,$T$4:$AD$22)*$AO62:$AY62),0)</f>
        <v>0</v>
      </c>
      <c r="BM62" s="67" cm="1">
        <f t="array" aca="1" ref="BM62" ca="1">IF(AL62&gt;0,AL62*SUMPRODUCT(_xlfn.XLOOKUP(AL$26,$C$4:$C$22,$T$4:$AD$22)*$AO62:$AY62),0)</f>
        <v>0</v>
      </c>
      <c r="BN62" s="67" cm="1">
        <f t="array" aca="1" ref="BN62" ca="1">IF(AM62&gt;0,AM62*SUMPRODUCT(_xlfn.XLOOKUP(AM$26,$C$4:$C$22,$T$4:$AD$22)*$AO62:$AY62),0)</f>
        <v>0</v>
      </c>
      <c r="BO62" s="68" cm="1">
        <f t="array" aca="1" ref="BO62" ca="1">IF(AN62&gt;0,AN62*SUMPRODUCT(_xlfn.XLOOKUP(AN$26,$C$4:$C$22,$T$4:$AD$22)*$AO62:$AY62),0)</f>
        <v>0</v>
      </c>
      <c r="BP62" s="214">
        <f t="shared" ca="1" si="70"/>
        <v>0</v>
      </c>
      <c r="BQ62" s="66" cm="1">
        <f t="array" aca="1" ref="BQ62" ca="1">IF(AC62&gt;0,AC62*SUMPRODUCT(_xlfn.XLOOKUP(AC$26,$C$4:$C$22,$I$4:$S$22)*$AO62:$AY62),0)</f>
        <v>0</v>
      </c>
      <c r="BR62" s="67" cm="1">
        <f t="array" aca="1" ref="BR62" ca="1">IF(AD62&gt;0,AD62*SUMPRODUCT(_xlfn.XLOOKUP(AD$26,$C$4:$C$22,$I$4:$S$22)*$AO62:$AY62),0)</f>
        <v>0</v>
      </c>
      <c r="BS62" s="67" cm="1">
        <f t="array" aca="1" ref="BS62" ca="1">IF(AE62&gt;0,AE62*SUMPRODUCT(_xlfn.XLOOKUP(AE$26,$C$4:$C$22,$I$4:$S$22)*$AO62:$AY62),0)</f>
        <v>0</v>
      </c>
      <c r="BT62" s="67" cm="1">
        <f t="array" aca="1" ref="BT62" ca="1">IF(AF62&gt;0,AF62*SUMPRODUCT(_xlfn.XLOOKUP(AF$26,$C$4:$C$22,$I$4:$S$22)*$AO62:$AY62),0)</f>
        <v>0</v>
      </c>
      <c r="BU62" s="67" cm="1">
        <f t="array" aca="1" ref="BU62" ca="1">IF(AG62&gt;0,AG62*SUMPRODUCT(_xlfn.XLOOKUP(AG$26,$C$4:$C$22,$I$4:$S$22)*$AO62:$AY62),0)</f>
        <v>0</v>
      </c>
      <c r="BV62" s="67" cm="1">
        <f t="array" aca="1" ref="BV62" ca="1">IF(AH62&gt;0,AH62*SUMPRODUCT(_xlfn.XLOOKUP(AH$26,$C$4:$C$22,$I$4:$S$22)*$AO62:$AY62),0)</f>
        <v>0</v>
      </c>
      <c r="BW62" s="67" cm="1">
        <f t="array" aca="1" ref="BW62" ca="1">IF(AI62&gt;0,AI62*SUMPRODUCT(_xlfn.XLOOKUP(AI$26,$C$4:$C$22,$I$4:$S$22)*$AO62:$AY62),0)</f>
        <v>0</v>
      </c>
      <c r="BX62" s="67" cm="1">
        <f t="array" aca="1" ref="BX62" ca="1">IF(AJ62&gt;0,AJ62*SUMPRODUCT(_xlfn.XLOOKUP(AJ$26,$C$4:$C$22,$I$4:$S$22)*$AO62:$AY62),0)</f>
        <v>0</v>
      </c>
      <c r="BY62" s="67" cm="1">
        <f t="array" aca="1" ref="BY62" ca="1">IF(AK62&gt;0,AK62*SUMPRODUCT(_xlfn.XLOOKUP(AK$26,$C$4:$C$22,$I$4:$S$22)*$AO62:$AY62),0)</f>
        <v>0</v>
      </c>
      <c r="BZ62" s="67" cm="1">
        <f t="array" aca="1" ref="BZ62" ca="1">IF(AL62&gt;0,AL62*SUMPRODUCT(_xlfn.XLOOKUP(AL$26,$C$4:$C$22,$I$4:$S$22)*$AO62:$AY62),0)</f>
        <v>0</v>
      </c>
      <c r="CA62" s="67" cm="1">
        <f t="array" aca="1" ref="CA62" ca="1">IF(AM62&gt;0,AM62*SUMPRODUCT(_xlfn.XLOOKUP(AM$26,$C$4:$C$22,$I$4:$S$22)*$AO62:$AY62),0)</f>
        <v>0</v>
      </c>
      <c r="CB62" s="68" cm="1">
        <f t="array" aca="1" ref="CB62" ca="1">IF(AN62&gt;0,AN62*SUMPRODUCT(_xlfn.XLOOKUP(AN$26,$C$4:$C$22,$I$4:$S$22)*$AO62:$AY62),0)</f>
        <v>0</v>
      </c>
      <c r="CC62" s="214">
        <f t="shared" ca="1" si="71"/>
        <v>0</v>
      </c>
      <c r="CD62" s="66" cm="1">
        <f t="array" aca="1" ref="CD62" ca="1">IF(AC62&lt;0,AC62*SUMPRODUCT(_xlfn.XLOOKUP(AC$26,$C$4:$C$22,$T$4:$AD$22)*$AO62:$AY62),0)</f>
        <v>0</v>
      </c>
      <c r="CE62" s="67" cm="1">
        <f t="array" aca="1" ref="CE62" ca="1">IF(AD62&lt;0,AD62*SUMPRODUCT(_xlfn.XLOOKUP(AD$26,$C$4:$C$22,$T$4:$AC$22)*$AO62:$AX62),0)</f>
        <v>-0.125</v>
      </c>
      <c r="CF62" s="67" cm="1">
        <f t="array" aca="1" ref="CF62" ca="1">IF(AE62&lt;0,AE62*SUMPRODUCT(_xlfn.XLOOKUP(AE$26,$C$4:$C$22,$T$4:$AC$22)*$AO62:$AX62),0)</f>
        <v>0</v>
      </c>
      <c r="CG62" s="67" cm="1">
        <f t="array" aca="1" ref="CG62" ca="1">IF(AF62&lt;0,AF62*SUMPRODUCT(_xlfn.XLOOKUP(AF$26,$C$4:$C$22,$T$4:$AC$22)*$AO62:$AX62),0)</f>
        <v>-0.5</v>
      </c>
      <c r="CH62" s="67" cm="1">
        <f t="array" aca="1" ref="CH62" ca="1">IF(AG62&lt;0,AG62*SUMPRODUCT(_xlfn.XLOOKUP(AG$26,$C$4:$C$22,$T$4:$AC$22)*$AO62:$AX62),0)</f>
        <v>0</v>
      </c>
      <c r="CI62" s="67" cm="1">
        <f t="array" aca="1" ref="CI62" ca="1">IF(AH62&lt;0,AH62*SUMPRODUCT(_xlfn.XLOOKUP(AH$26,$C$4:$C$22,$T$4:$AC$22)*$AO62:$AX62),0)</f>
        <v>0</v>
      </c>
      <c r="CJ62" s="67" cm="1">
        <f t="array" aca="1" ref="CJ62" ca="1">IF(AI62&lt;0,AI62*SUMPRODUCT(_xlfn.XLOOKUP(AI$26,$C$4:$C$22,$T$4:$AC$22)*$AO62:$AX62),0)</f>
        <v>0</v>
      </c>
      <c r="CK62" s="67" cm="1">
        <f t="array" aca="1" ref="CK62" ca="1">IF(AJ62&lt;0,AJ62*SUMPRODUCT(_xlfn.XLOOKUP(AJ$26,$C$4:$C$22,$T$4:$AC$22)*$AO62:$AX62),0)</f>
        <v>0</v>
      </c>
      <c r="CL62" s="67" cm="1">
        <f t="array" aca="1" ref="CL62" ca="1">IF(AK62&lt;0,AK62*SUMPRODUCT(_xlfn.XLOOKUP(AK$26,$C$4:$C$22,$T$4:$AC$22)*$AO62:$AX62),0)</f>
        <v>0</v>
      </c>
      <c r="CM62" s="67" cm="1">
        <f t="array" aca="1" ref="CM62" ca="1">IF(AL62&lt;0,AL62*SUMPRODUCT(_xlfn.XLOOKUP(AL$26,$C$4:$C$22,$T$4:$AC$22)*$AO62:$AX62),0)</f>
        <v>0</v>
      </c>
      <c r="CN62" s="67" cm="1">
        <f t="array" aca="1" ref="CN62" ca="1">IF(AM62&lt;0,AM62*SUMPRODUCT(_xlfn.XLOOKUP(AM$26,$C$4:$C$22,$T$4:$AC$22)*$AO62:$AX62),0)</f>
        <v>0</v>
      </c>
      <c r="CO62" s="68" cm="1">
        <f t="array" aca="1" ref="CO62" ca="1">IF(AN62&lt;0,AN62*SUMPRODUCT(_xlfn.XLOOKUP(AN$26,$C$4:$C$22,$T$4:$AC$22)*$AO62:$AX62),0)</f>
        <v>0</v>
      </c>
      <c r="CP62" s="214">
        <f t="shared" ca="1" si="72"/>
        <v>-0.625</v>
      </c>
      <c r="CQ62" s="66" cm="1">
        <f t="array" aca="1" ref="CQ62" ca="1">IF(AC62&lt;0,AC62*SUMPRODUCT(_xlfn.XLOOKUP(AC$26,$C$4:$C$22,$I$4:$S$22)*$AO62:$AY62),0)</f>
        <v>0</v>
      </c>
      <c r="CR62" s="67" cm="1">
        <f t="array" aca="1" ref="CR62" ca="1">IF(AD62&lt;0,AD62*SUMPRODUCT(_xlfn.XLOOKUP(AD$26,$C$4:$C$22,$I$4:$R$22)*$AO62:$AX62),0)</f>
        <v>0.125</v>
      </c>
      <c r="CS62" s="67" cm="1">
        <f t="array" aca="1" ref="CS62" ca="1">IF(AE62&lt;0,AE62*SUMPRODUCT(_xlfn.XLOOKUP(AE$26,$C$4:$C$22,$I$4:$R$22)*$AO62:$AX62),0)</f>
        <v>0</v>
      </c>
      <c r="CT62" s="67" cm="1">
        <f t="array" aca="1" ref="CT62" ca="1">IF(AF62&lt;0,AF62*SUMPRODUCT(_xlfn.XLOOKUP(AF$26,$C$4:$C$22,$I$4:$R$22)*$AO62:$AX62),0)</f>
        <v>0.5</v>
      </c>
      <c r="CU62" s="67" cm="1">
        <f t="array" aca="1" ref="CU62" ca="1">IF(AG62&lt;0,AG62*SUMPRODUCT(_xlfn.XLOOKUP(AG$26,$C$4:$C$22,$I$4:$R$22)*$AO62:$AX62),0)</f>
        <v>0</v>
      </c>
      <c r="CV62" s="67" cm="1">
        <f t="array" aca="1" ref="CV62" ca="1">IF(AH62&lt;0,AH62*SUMPRODUCT(_xlfn.XLOOKUP(AH$26,$C$4:$C$22,$I$4:$R$22)*$AO62:$AX62),0)</f>
        <v>0</v>
      </c>
      <c r="CW62" s="67" cm="1">
        <f t="array" aca="1" ref="CW62" ca="1">IF(AI62&lt;0,AI62*SUMPRODUCT(_xlfn.XLOOKUP(AI$26,$C$4:$C$22,$I$4:$R$22)*$AO62:$AX62),0)</f>
        <v>0</v>
      </c>
      <c r="CX62" s="67" cm="1">
        <f t="array" aca="1" ref="CX62" ca="1">IF(AJ62&lt;0,AJ62*SUMPRODUCT(_xlfn.XLOOKUP(AJ$26,$C$4:$C$22,$I$4:$R$22)*$AO62:$AX62),0)</f>
        <v>0</v>
      </c>
      <c r="CY62" s="67" cm="1">
        <f t="array" aca="1" ref="CY62" ca="1">IF(AK62&lt;0,AK62*SUMPRODUCT(_xlfn.XLOOKUP(AK$26,$C$4:$C$22,$I$4:$R$22)*$AO62:$AX62),0)</f>
        <v>0</v>
      </c>
      <c r="CZ62" s="67" cm="1">
        <f t="array" aca="1" ref="CZ62" ca="1">IF(AL62&lt;0,AL62*SUMPRODUCT(_xlfn.XLOOKUP(AL$26,$C$4:$C$22,$I$4:$R$22)*$AO62:$AX62),0)</f>
        <v>0</v>
      </c>
      <c r="DA62" s="67" cm="1">
        <f t="array" aca="1" ref="DA62" ca="1">IF(AM62&lt;0,AM62*SUMPRODUCT(_xlfn.XLOOKUP(AM$26,$C$4:$C$22,$I$4:$R$22)*$AO62:$AX62),0)</f>
        <v>0</v>
      </c>
      <c r="DB62" s="68" cm="1">
        <f t="array" aca="1" ref="DB62" ca="1">IF(AN62&lt;0,AN62*SUMPRODUCT(_xlfn.XLOOKUP(AN$26,$C$4:$C$22,$I$4:$R$22)*$AO62:$AX62),0)</f>
        <v>0</v>
      </c>
      <c r="DC62" s="239">
        <f t="shared" ca="1" si="73"/>
        <v>0.625</v>
      </c>
    </row>
    <row r="63" spans="1:107" x14ac:dyDescent="0.25">
      <c r="A63" s="389"/>
      <c r="B63" s="390"/>
      <c r="C63" s="736">
        <v>11</v>
      </c>
      <c r="D63" s="19" t="str">
        <f>_xlfn.XLOOKUP($C63,'Load Combinations'!$B$4:$B$22,'Load Combinations'!$C$4:$C$22)</f>
        <v>CV Helium Mode, Beam On</v>
      </c>
      <c r="E63" s="120"/>
      <c r="F63" s="121"/>
      <c r="G63" s="8">
        <f t="shared" si="79"/>
        <v>6</v>
      </c>
      <c r="H63" s="61">
        <f t="shared" ca="1" si="84"/>
        <v>9.625</v>
      </c>
      <c r="I63" s="61">
        <f t="shared" ca="1" si="85"/>
        <v>2.375</v>
      </c>
      <c r="J63" s="63"/>
      <c r="K63" s="75">
        <f t="shared" ca="1" si="82"/>
        <v>0</v>
      </c>
      <c r="L63" s="76">
        <f t="shared" ca="1" si="80"/>
        <v>0</v>
      </c>
      <c r="M63" s="76">
        <f t="shared" ca="1" si="80"/>
        <v>0</v>
      </c>
      <c r="N63" s="76">
        <f t="shared" ca="1" si="80"/>
        <v>0</v>
      </c>
      <c r="O63" s="76">
        <f t="shared" ca="1" si="80"/>
        <v>0</v>
      </c>
      <c r="P63" s="76">
        <f t="shared" ca="1" si="80"/>
        <v>0</v>
      </c>
      <c r="Q63" s="76">
        <f t="shared" ca="1" si="80"/>
        <v>0</v>
      </c>
      <c r="R63" s="76">
        <f t="shared" ca="1" si="80"/>
        <v>0</v>
      </c>
      <c r="S63" s="76">
        <f t="shared" ca="1" si="80"/>
        <v>0</v>
      </c>
      <c r="T63" s="76">
        <f t="shared" ca="1" si="80"/>
        <v>0</v>
      </c>
      <c r="U63" s="76">
        <f t="shared" ca="1" si="80"/>
        <v>0</v>
      </c>
      <c r="V63" s="76">
        <f t="shared" ca="1" si="80"/>
        <v>-1</v>
      </c>
      <c r="W63" s="76">
        <f t="shared" ca="1" si="80"/>
        <v>0</v>
      </c>
      <c r="X63" s="76">
        <f t="shared" ca="1" si="80"/>
        <v>-1</v>
      </c>
      <c r="Y63" s="76">
        <f t="shared" ca="1" si="80"/>
        <v>0</v>
      </c>
      <c r="Z63" s="76">
        <f t="shared" ca="1" si="80"/>
        <v>0</v>
      </c>
      <c r="AA63" s="76">
        <f t="shared" ca="1" si="80"/>
        <v>0</v>
      </c>
      <c r="AB63" s="140">
        <f t="shared" ca="1" si="80"/>
        <v>0</v>
      </c>
      <c r="AC63" s="75">
        <f t="shared" ca="1" si="83"/>
        <v>-1</v>
      </c>
      <c r="AD63" s="76">
        <f t="shared" ca="1" si="81"/>
        <v>-1</v>
      </c>
      <c r="AE63" s="76">
        <f t="shared" ca="1" si="81"/>
        <v>-1</v>
      </c>
      <c r="AF63" s="76">
        <f t="shared" ca="1" si="81"/>
        <v>-1</v>
      </c>
      <c r="AG63" s="76">
        <f t="shared" ca="1" si="81"/>
        <v>0</v>
      </c>
      <c r="AH63" s="76">
        <f t="shared" ca="1" si="81"/>
        <v>0</v>
      </c>
      <c r="AI63" s="76">
        <f t="shared" ca="1" si="81"/>
        <v>1</v>
      </c>
      <c r="AJ63" s="76">
        <f t="shared" ca="1" si="81"/>
        <v>1</v>
      </c>
      <c r="AK63" s="76">
        <f t="shared" ca="1" si="81"/>
        <v>0</v>
      </c>
      <c r="AL63" s="76">
        <f t="shared" ca="1" si="81"/>
        <v>0</v>
      </c>
      <c r="AM63" s="76">
        <f t="shared" ca="1" si="81"/>
        <v>0</v>
      </c>
      <c r="AN63" s="140">
        <f t="shared" ca="1" si="81"/>
        <v>0</v>
      </c>
      <c r="AO63" s="75">
        <f>+INDEX('Load Combinations'!$D$4:$N$22,MATCH(Horizontal!$C63,'Load Combinations'!$B$4:$B$22,0),MATCH(Horizontal!AO$26,'Load Combinations'!$D$3:$N$3,0))</f>
        <v>1</v>
      </c>
      <c r="AP63" s="76">
        <f>+INDEX('Load Combinations'!$D$4:$N$22,MATCH(Horizontal!$C63,'Load Combinations'!$B$4:$B$22,0),MATCH(Horizontal!AP$26,'Load Combinations'!$D$3:$N$3,0))</f>
        <v>1</v>
      </c>
      <c r="AQ63" s="76">
        <f>+INDEX('Load Combinations'!$D$4:$N$22,MATCH(Horizontal!$C63,'Load Combinations'!$B$4:$B$22,0),MATCH(Horizontal!AQ$26,'Load Combinations'!$D$3:$N$3,0))</f>
        <v>0</v>
      </c>
      <c r="AR63" s="76">
        <f>+INDEX('Load Combinations'!$D$4:$N$22,MATCH(Horizontal!$C63,'Load Combinations'!$B$4:$B$22,0),MATCH(Horizontal!AR$26,'Load Combinations'!$D$3:$N$3,0))</f>
        <v>1</v>
      </c>
      <c r="AS63" s="76">
        <f>+INDEX('Load Combinations'!$D$4:$N$22,MATCH(Horizontal!$C63,'Load Combinations'!$B$4:$B$22,0),MATCH(Horizontal!AS$26,'Load Combinations'!$D$3:$N$3,0))</f>
        <v>0</v>
      </c>
      <c r="AT63" s="76">
        <f>+INDEX('Load Combinations'!$D$4:$N$22,MATCH(Horizontal!$C63,'Load Combinations'!$B$4:$B$22,0),MATCH(Horizontal!AT$26,'Load Combinations'!$D$3:$N$3,0))</f>
        <v>1</v>
      </c>
      <c r="AU63" s="76">
        <f>+INDEX('Load Combinations'!$D$4:$N$22,MATCH(Horizontal!$C63,'Load Combinations'!$B$4:$B$22,0),MATCH(Horizontal!AU$26,'Load Combinations'!$D$3:$N$3,0))</f>
        <v>0</v>
      </c>
      <c r="AV63" s="76">
        <f>+INDEX('Load Combinations'!$D$4:$N$22,MATCH(Horizontal!$C63,'Load Combinations'!$B$4:$B$22,0),MATCH(Horizontal!AV$26,'Load Combinations'!$D$3:$N$3,0))</f>
        <v>1</v>
      </c>
      <c r="AW63" s="76">
        <f>+INDEX('Load Combinations'!$D$4:$N$22,MATCH(Horizontal!$C63,'Load Combinations'!$B$4:$B$22,0),MATCH(Horizontal!AW$26,'Load Combinations'!$D$3:$N$3,0))</f>
        <v>0</v>
      </c>
      <c r="AX63" s="671">
        <f>+INDEX('Load Combinations'!$D$4:$N$22,MATCH(Horizontal!$C63,'Load Combinations'!$B$4:$B$22,0),MATCH(Horizontal!AX$26,'Load Combinations'!$D$3:$N$3,0))</f>
        <v>0</v>
      </c>
      <c r="AY63" s="557">
        <f>+INDEX('Load Combinations'!$D$4:$N$22,MATCH(Horizontal!$C63,'Load Combinations'!$B$4:$B$22,0),MATCH(Horizontal!AY$26,'Load Combinations'!$D$3:$N$3,0))</f>
        <v>0</v>
      </c>
      <c r="AZ63" s="203" cm="1">
        <f t="array" aca="1" ref="AZ63" ca="1">SUMPRODUCT(--($K63:$AB63&gt;0),INDEX($H$4:$H$22,MATCH($K$26:$AB$26,$C$4:$C$22,0)))</f>
        <v>0</v>
      </c>
      <c r="BA63" s="76" cm="1">
        <f t="array" aca="1" ref="BA63" ca="1">SUMPRODUCT(--($K63:$AB63&gt;0),INDEX($G$4:$G$22,MATCH($K$26:$AB$26,$C$4:$C$22,0)))</f>
        <v>0</v>
      </c>
      <c r="BB63" s="76" cm="1">
        <f t="array" aca="1" ref="BB63" ca="1">-1*SUMPRODUCT(--($K63:$AB63&lt;0),INDEX($H$4:$H$22,MATCH($K$26:$AB$26,$C$4:$C$22,0)))</f>
        <v>-2</v>
      </c>
      <c r="BC63" s="77" cm="1">
        <f t="array" aca="1" ref="BC63" ca="1">-1*SUMPRODUCT(--($K63:$AB63&lt;0),INDEX($G$4:$G$22,MATCH($K$26:$AB$26,$C$4:$C$22,0)))</f>
        <v>2</v>
      </c>
      <c r="BD63" s="8" cm="1">
        <f t="array" aca="1" ref="BD63" ca="1">IF(AC63&gt;0,AC63*SUMPRODUCT(_xlfn.XLOOKUP(AC$26,$C$4:$C$22,$T$4:$AD$22)*$AO63:$AY63),0)</f>
        <v>0</v>
      </c>
      <c r="BE63" s="17" cm="1">
        <f t="array" aca="1" ref="BE63" ca="1">IF(AD63&gt;0,AD63*SUMPRODUCT(_xlfn.XLOOKUP(AD$26,$C$4:$C$22,$T$4:$AD$22)*$AO63:$AY63),0)</f>
        <v>0</v>
      </c>
      <c r="BF63" s="17" cm="1">
        <f t="array" aca="1" ref="BF63" ca="1">IF(AE63&gt;0,AE63*SUMPRODUCT(_xlfn.XLOOKUP(AE$26,$C$4:$C$22,$T$4:$AD$22)*$AO63:$AY63),0)</f>
        <v>0</v>
      </c>
      <c r="BG63" s="71" cm="1">
        <f t="array" aca="1" ref="BG63" ca="1">IF(AF63&gt;0,AF63*SUMPRODUCT(_xlfn.XLOOKUP(AF$26,$C$4:$C$22,$T$4:$AD$22)*$AO63:$AY63),0)</f>
        <v>0</v>
      </c>
      <c r="BH63" s="17" cm="1">
        <f t="array" aca="1" ref="BH63" ca="1">IF(AG63&gt;0,AG63*SUMPRODUCT(_xlfn.XLOOKUP(AG$26,$C$4:$C$22,$T$4:$AD$22)*$AO63:$AY63),0)</f>
        <v>0</v>
      </c>
      <c r="BI63" s="17" cm="1">
        <f t="array" aca="1" ref="BI63" ca="1">IF(AH63&gt;0,AH63*SUMPRODUCT(_xlfn.XLOOKUP(AH$26,$C$4:$C$22,$T$4:$AD$22)*$AO63:$AY63),0)</f>
        <v>0</v>
      </c>
      <c r="BJ63" s="17" cm="1">
        <f t="array" aca="1" ref="BJ63" ca="1">IF(AI63&gt;0,AI63*SUMPRODUCT(_xlfn.XLOOKUP(AI$26,$C$4:$C$22,$T$4:$AD$22)*$AO63:$AY63),0)</f>
        <v>0.5</v>
      </c>
      <c r="BK63" s="17" cm="1">
        <f t="array" aca="1" ref="BK63" ca="1">IF(AJ63&gt;0,AJ63*SUMPRODUCT(_xlfn.XLOOKUP(AJ$26,$C$4:$C$22,$T$4:$AD$22)*$AO63:$AY63),0)</f>
        <v>0.5</v>
      </c>
      <c r="BL63" s="17" cm="1">
        <f t="array" aca="1" ref="BL63" ca="1">IF(AK63&gt;0,AK63*SUMPRODUCT(_xlfn.XLOOKUP(AK$26,$C$4:$C$22,$T$4:$AD$22)*$AO63:$AY63),0)</f>
        <v>0</v>
      </c>
      <c r="BM63" s="17" cm="1">
        <f t="array" aca="1" ref="BM63" ca="1">IF(AL63&gt;0,AL63*SUMPRODUCT(_xlfn.XLOOKUP(AL$26,$C$4:$C$22,$T$4:$AD$22)*$AO63:$AY63),0)</f>
        <v>0</v>
      </c>
      <c r="BN63" s="17" cm="1">
        <f t="array" aca="1" ref="BN63" ca="1">IF(AM63&gt;0,AM63*SUMPRODUCT(_xlfn.XLOOKUP(AM$26,$C$4:$C$22,$T$4:$AD$22)*$AO63:$AY63),0)</f>
        <v>0</v>
      </c>
      <c r="BO63" s="9" cm="1">
        <f t="array" aca="1" ref="BO63" ca="1">IF(AN63&gt;0,AN63*SUMPRODUCT(_xlfn.XLOOKUP(AN$26,$C$4:$C$22,$T$4:$AD$22)*$AO63:$AY63),0)</f>
        <v>0</v>
      </c>
      <c r="BP63" s="215">
        <f t="shared" ca="1" si="70"/>
        <v>1</v>
      </c>
      <c r="BQ63" s="8" cm="1">
        <f t="array" aca="1" ref="BQ63" ca="1">IF(AC63&gt;0,AC63*SUMPRODUCT(_xlfn.XLOOKUP(AC$26,$C$4:$C$22,$I$4:$S$22)*$AO63:$AY63),0)</f>
        <v>0</v>
      </c>
      <c r="BR63" s="17" cm="1">
        <f t="array" aca="1" ref="BR63" ca="1">IF(AD63&gt;0,AD63*SUMPRODUCT(_xlfn.XLOOKUP(AD$26,$C$4:$C$22,$I$4:$S$22)*$AO63:$AY63),0)</f>
        <v>0</v>
      </c>
      <c r="BS63" s="17" cm="1">
        <f t="array" aca="1" ref="BS63" ca="1">IF(AE63&gt;0,AE63*SUMPRODUCT(_xlfn.XLOOKUP(AE$26,$C$4:$C$22,$I$4:$S$22)*$AO63:$AY63),0)</f>
        <v>0</v>
      </c>
      <c r="BT63" s="71" cm="1">
        <f t="array" aca="1" ref="BT63" ca="1">IF(AF63&gt;0,AF63*SUMPRODUCT(_xlfn.XLOOKUP(AF$26,$C$4:$C$22,$I$4:$S$22)*$AO63:$AY63),0)</f>
        <v>0</v>
      </c>
      <c r="BU63" s="17" cm="1">
        <f t="array" aca="1" ref="BU63" ca="1">IF(AG63&gt;0,AG63*SUMPRODUCT(_xlfn.XLOOKUP(AG$26,$C$4:$C$22,$I$4:$S$22)*$AO63:$AY63),0)</f>
        <v>0</v>
      </c>
      <c r="BV63" s="17" cm="1">
        <f t="array" aca="1" ref="BV63" ca="1">IF(AH63&gt;0,AH63*SUMPRODUCT(_xlfn.XLOOKUP(AH$26,$C$4:$C$22,$I$4:$S$22)*$AO63:$AY63),0)</f>
        <v>0</v>
      </c>
      <c r="BW63" s="17" cm="1">
        <f t="array" aca="1" ref="BW63" ca="1">IF(AI63&gt;0,AI63*SUMPRODUCT(_xlfn.XLOOKUP(AI$26,$C$4:$C$22,$I$4:$S$22)*$AO63:$AY63),0)</f>
        <v>-0.5</v>
      </c>
      <c r="BX63" s="17" cm="1">
        <f t="array" aca="1" ref="BX63" ca="1">IF(AJ63&gt;0,AJ63*SUMPRODUCT(_xlfn.XLOOKUP(AJ$26,$C$4:$C$22,$I$4:$S$22)*$AO63:$AY63),0)</f>
        <v>-0.5</v>
      </c>
      <c r="BY63" s="17" cm="1">
        <f t="array" aca="1" ref="BY63" ca="1">IF(AK63&gt;0,AK63*SUMPRODUCT(_xlfn.XLOOKUP(AK$26,$C$4:$C$22,$I$4:$S$22)*$AO63:$AY63),0)</f>
        <v>0</v>
      </c>
      <c r="BZ63" s="17" cm="1">
        <f t="array" aca="1" ref="BZ63" ca="1">IF(AL63&gt;0,AL63*SUMPRODUCT(_xlfn.XLOOKUP(AL$26,$C$4:$C$22,$I$4:$S$22)*$AO63:$AY63),0)</f>
        <v>0</v>
      </c>
      <c r="CA63" s="17" cm="1">
        <f t="array" aca="1" ref="CA63" ca="1">IF(AM63&gt;0,AM63*SUMPRODUCT(_xlfn.XLOOKUP(AM$26,$C$4:$C$22,$I$4:$S$22)*$AO63:$AY63),0)</f>
        <v>0</v>
      </c>
      <c r="CB63" s="9" cm="1">
        <f t="array" aca="1" ref="CB63" ca="1">IF(AN63&gt;0,AN63*SUMPRODUCT(_xlfn.XLOOKUP(AN$26,$C$4:$C$22,$I$4:$S$22)*$AO63:$AY63),0)</f>
        <v>0</v>
      </c>
      <c r="CC63" s="215">
        <f t="shared" ca="1" si="71"/>
        <v>-1</v>
      </c>
      <c r="CD63" s="8" cm="1">
        <f t="array" aca="1" ref="CD63" ca="1">IF(AC63&lt;0,AC63*SUMPRODUCT(_xlfn.XLOOKUP(AC$26,$C$4:$C$22,$T$4:$AD$22)*$AO63:$AY63),0)</f>
        <v>0</v>
      </c>
      <c r="CE63" s="17" cm="1">
        <f t="array" aca="1" ref="CE63" ca="1">IF(AD63&lt;0,AD63*SUMPRODUCT(_xlfn.XLOOKUP(AD$26,$C$4:$C$22,$T$4:$AC$22)*$AO63:$AX63),0)</f>
        <v>-0.125</v>
      </c>
      <c r="CF63" s="17" cm="1">
        <f t="array" aca="1" ref="CF63" ca="1">IF(AE63&lt;0,AE63*SUMPRODUCT(_xlfn.XLOOKUP(AE$26,$C$4:$C$22,$T$4:$AC$22)*$AO63:$AX63),0)</f>
        <v>0</v>
      </c>
      <c r="CG63" s="71" cm="1">
        <f t="array" aca="1" ref="CG63" ca="1">IF(AF63&lt;0,AF63*SUMPRODUCT(_xlfn.XLOOKUP(AF$26,$C$4:$C$22,$T$4:$AC$22)*$AO63:$AX63),0)</f>
        <v>-0.5</v>
      </c>
      <c r="CH63" s="17" cm="1">
        <f t="array" aca="1" ref="CH63" ca="1">IF(AG63&lt;0,AG63*SUMPRODUCT(_xlfn.XLOOKUP(AG$26,$C$4:$C$22,$T$4:$AC$22)*$AO63:$AX63),0)</f>
        <v>0</v>
      </c>
      <c r="CI63" s="17" cm="1">
        <f t="array" aca="1" ref="CI63" ca="1">IF(AH63&lt;0,AH63*SUMPRODUCT(_xlfn.XLOOKUP(AH$26,$C$4:$C$22,$T$4:$AC$22)*$AO63:$AX63),0)</f>
        <v>0</v>
      </c>
      <c r="CJ63" s="17" cm="1">
        <f t="array" aca="1" ref="CJ63" ca="1">IF(AI63&lt;0,AI63*SUMPRODUCT(_xlfn.XLOOKUP(AI$26,$C$4:$C$22,$T$4:$AC$22)*$AO63:$AX63),0)</f>
        <v>0</v>
      </c>
      <c r="CK63" s="17" cm="1">
        <f t="array" aca="1" ref="CK63" ca="1">IF(AJ63&lt;0,AJ63*SUMPRODUCT(_xlfn.XLOOKUP(AJ$26,$C$4:$C$22,$T$4:$AC$22)*$AO63:$AX63),0)</f>
        <v>0</v>
      </c>
      <c r="CL63" s="17" cm="1">
        <f t="array" aca="1" ref="CL63" ca="1">IF(AK63&lt;0,AK63*SUMPRODUCT(_xlfn.XLOOKUP(AK$26,$C$4:$C$22,$T$4:$AC$22)*$AO63:$AX63),0)</f>
        <v>0</v>
      </c>
      <c r="CM63" s="17" cm="1">
        <f t="array" aca="1" ref="CM63" ca="1">IF(AL63&lt;0,AL63*SUMPRODUCT(_xlfn.XLOOKUP(AL$26,$C$4:$C$22,$T$4:$AC$22)*$AO63:$AX63),0)</f>
        <v>0</v>
      </c>
      <c r="CN63" s="17" cm="1">
        <f t="array" aca="1" ref="CN63" ca="1">IF(AM63&lt;0,AM63*SUMPRODUCT(_xlfn.XLOOKUP(AM$26,$C$4:$C$22,$T$4:$AC$22)*$AO63:$AX63),0)</f>
        <v>0</v>
      </c>
      <c r="CO63" s="9" cm="1">
        <f t="array" aca="1" ref="CO63" ca="1">IF(AN63&lt;0,AN63*SUMPRODUCT(_xlfn.XLOOKUP(AN$26,$C$4:$C$22,$T$4:$AC$22)*$AO63:$AX63),0)</f>
        <v>0</v>
      </c>
      <c r="CP63" s="215">
        <f t="shared" ca="1" si="72"/>
        <v>-0.625</v>
      </c>
      <c r="CQ63" s="8" cm="1">
        <f t="array" aca="1" ref="CQ63" ca="1">IF(AC63&lt;0,AC63*SUMPRODUCT(_xlfn.XLOOKUP(AC$26,$C$4:$C$22,$I$4:$S$22)*$AO63:$AY63),0)</f>
        <v>0</v>
      </c>
      <c r="CR63" s="17" cm="1">
        <f t="array" aca="1" ref="CR63" ca="1">IF(AD63&lt;0,AD63*SUMPRODUCT(_xlfn.XLOOKUP(AD$26,$C$4:$C$22,$I$4:$R$22)*$AO63:$AX63),0)</f>
        <v>0.125</v>
      </c>
      <c r="CS63" s="17" cm="1">
        <f t="array" aca="1" ref="CS63" ca="1">IF(AE63&lt;0,AE63*SUMPRODUCT(_xlfn.XLOOKUP(AE$26,$C$4:$C$22,$I$4:$R$22)*$AO63:$AX63),0)</f>
        <v>0</v>
      </c>
      <c r="CT63" s="71" cm="1">
        <f t="array" aca="1" ref="CT63" ca="1">IF(AF63&lt;0,AF63*SUMPRODUCT(_xlfn.XLOOKUP(AF$26,$C$4:$C$22,$I$4:$R$22)*$AO63:$AX63),0)</f>
        <v>0.5</v>
      </c>
      <c r="CU63" s="17" cm="1">
        <f t="array" aca="1" ref="CU63" ca="1">IF(AG63&lt;0,AG63*SUMPRODUCT(_xlfn.XLOOKUP(AG$26,$C$4:$C$22,$I$4:$R$22)*$AO63:$AX63),0)</f>
        <v>0</v>
      </c>
      <c r="CV63" s="17" cm="1">
        <f t="array" aca="1" ref="CV63" ca="1">IF(AH63&lt;0,AH63*SUMPRODUCT(_xlfn.XLOOKUP(AH$26,$C$4:$C$22,$I$4:$R$22)*$AO63:$AX63),0)</f>
        <v>0</v>
      </c>
      <c r="CW63" s="17" cm="1">
        <f t="array" aca="1" ref="CW63" ca="1">IF(AI63&lt;0,AI63*SUMPRODUCT(_xlfn.XLOOKUP(AI$26,$C$4:$C$22,$I$4:$R$22)*$AO63:$AX63),0)</f>
        <v>0</v>
      </c>
      <c r="CX63" s="17" cm="1">
        <f t="array" aca="1" ref="CX63" ca="1">IF(AJ63&lt;0,AJ63*SUMPRODUCT(_xlfn.XLOOKUP(AJ$26,$C$4:$C$22,$I$4:$R$22)*$AO63:$AX63),0)</f>
        <v>0</v>
      </c>
      <c r="CY63" s="17" cm="1">
        <f t="array" aca="1" ref="CY63" ca="1">IF(AK63&lt;0,AK63*SUMPRODUCT(_xlfn.XLOOKUP(AK$26,$C$4:$C$22,$I$4:$R$22)*$AO63:$AX63),0)</f>
        <v>0</v>
      </c>
      <c r="CZ63" s="17" cm="1">
        <f t="array" aca="1" ref="CZ63" ca="1">IF(AL63&lt;0,AL63*SUMPRODUCT(_xlfn.XLOOKUP(AL$26,$C$4:$C$22,$I$4:$R$22)*$AO63:$AX63),0)</f>
        <v>0</v>
      </c>
      <c r="DA63" s="17" cm="1">
        <f t="array" aca="1" ref="DA63" ca="1">IF(AM63&lt;0,AM63*SUMPRODUCT(_xlfn.XLOOKUP(AM$26,$C$4:$C$22,$I$4:$R$22)*$AO63:$AX63),0)</f>
        <v>0</v>
      </c>
      <c r="DB63" s="9" cm="1">
        <f t="array" aca="1" ref="DB63" ca="1">IF(AN63&lt;0,AN63*SUMPRODUCT(_xlfn.XLOOKUP(AN$26,$C$4:$C$22,$I$4:$R$22)*$AO63:$AX63),0)</f>
        <v>0</v>
      </c>
      <c r="DC63" s="240">
        <f t="shared" ca="1" si="73"/>
        <v>0.625</v>
      </c>
    </row>
    <row r="64" spans="1:107" x14ac:dyDescent="0.25">
      <c r="A64" s="389"/>
      <c r="B64" s="390"/>
      <c r="C64" s="735">
        <v>12</v>
      </c>
      <c r="D64" s="159" t="str">
        <f>_xlfn.XLOOKUP($C64,'Load Combinations'!$B$4:$B$22,'Load Combinations'!$C$4:$C$22)</f>
        <v>CV Helium Mode, No Beam, Seismic</v>
      </c>
      <c r="E64" s="118"/>
      <c r="F64" s="119"/>
      <c r="G64" s="552" t="s">
        <v>133</v>
      </c>
      <c r="H64" s="130"/>
      <c r="I64" s="130"/>
      <c r="J64" s="62"/>
      <c r="K64" s="72">
        <f t="shared" ca="1" si="82"/>
        <v>0</v>
      </c>
      <c r="L64" s="73">
        <f t="shared" ca="1" si="80"/>
        <v>0</v>
      </c>
      <c r="M64" s="73">
        <f t="shared" ca="1" si="80"/>
        <v>0</v>
      </c>
      <c r="N64" s="73">
        <f t="shared" ca="1" si="80"/>
        <v>0</v>
      </c>
      <c r="O64" s="73">
        <f t="shared" ca="1" si="80"/>
        <v>0</v>
      </c>
      <c r="P64" s="73">
        <f t="shared" ca="1" si="80"/>
        <v>0</v>
      </c>
      <c r="Q64" s="73">
        <f t="shared" ca="1" si="80"/>
        <v>0</v>
      </c>
      <c r="R64" s="73">
        <f t="shared" ca="1" si="80"/>
        <v>0</v>
      </c>
      <c r="S64" s="73">
        <f t="shared" ca="1" si="80"/>
        <v>0</v>
      </c>
      <c r="T64" s="73">
        <f t="shared" ca="1" si="80"/>
        <v>0</v>
      </c>
      <c r="U64" s="73">
        <f t="shared" ca="1" si="80"/>
        <v>0</v>
      </c>
      <c r="V64" s="73">
        <f t="shared" ca="1" si="80"/>
        <v>-1</v>
      </c>
      <c r="W64" s="73">
        <f t="shared" ca="1" si="80"/>
        <v>0</v>
      </c>
      <c r="X64" s="73">
        <f t="shared" ca="1" si="80"/>
        <v>-1</v>
      </c>
      <c r="Y64" s="73">
        <f t="shared" ca="1" si="80"/>
        <v>0</v>
      </c>
      <c r="Z64" s="73">
        <f t="shared" ca="1" si="80"/>
        <v>0</v>
      </c>
      <c r="AA64" s="73">
        <f t="shared" ca="1" si="80"/>
        <v>0</v>
      </c>
      <c r="AB64" s="139">
        <f t="shared" ca="1" si="80"/>
        <v>0</v>
      </c>
      <c r="AC64" s="72">
        <f t="shared" ca="1" si="83"/>
        <v>-1</v>
      </c>
      <c r="AD64" s="73">
        <f t="shared" ca="1" si="81"/>
        <v>-1</v>
      </c>
      <c r="AE64" s="73">
        <f t="shared" ca="1" si="81"/>
        <v>-1</v>
      </c>
      <c r="AF64" s="73">
        <f t="shared" ca="1" si="81"/>
        <v>-1</v>
      </c>
      <c r="AG64" s="73">
        <f t="shared" ca="1" si="81"/>
        <v>0</v>
      </c>
      <c r="AH64" s="73">
        <f t="shared" ca="1" si="81"/>
        <v>0</v>
      </c>
      <c r="AI64" s="73">
        <f t="shared" ca="1" si="81"/>
        <v>1</v>
      </c>
      <c r="AJ64" s="73">
        <f t="shared" ca="1" si="81"/>
        <v>1</v>
      </c>
      <c r="AK64" s="73">
        <f t="shared" ca="1" si="81"/>
        <v>0</v>
      </c>
      <c r="AL64" s="73">
        <f t="shared" ca="1" si="81"/>
        <v>0</v>
      </c>
      <c r="AM64" s="73">
        <f t="shared" ca="1" si="81"/>
        <v>0</v>
      </c>
      <c r="AN64" s="139">
        <f t="shared" ca="1" si="81"/>
        <v>0</v>
      </c>
      <c r="AO64" s="72">
        <f>+INDEX('Load Combinations'!$D$4:$N$22,MATCH(Horizontal!$C64,'Load Combinations'!$B$4:$B$22,0),MATCH(Horizontal!AO$26,'Load Combinations'!$D$3:$N$3,0))</f>
        <v>1</v>
      </c>
      <c r="AP64" s="73">
        <f>+INDEX('Load Combinations'!$D$4:$N$22,MATCH(Horizontal!$C64,'Load Combinations'!$B$4:$B$22,0),MATCH(Horizontal!AP$26,'Load Combinations'!$D$3:$N$3,0))</f>
        <v>1</v>
      </c>
      <c r="AQ64" s="73">
        <f>+INDEX('Load Combinations'!$D$4:$N$22,MATCH(Horizontal!$C64,'Load Combinations'!$B$4:$B$22,0),MATCH(Horizontal!AQ$26,'Load Combinations'!$D$3:$N$3,0))</f>
        <v>0</v>
      </c>
      <c r="AR64" s="73">
        <f>+INDEX('Load Combinations'!$D$4:$N$22,MATCH(Horizontal!$C64,'Load Combinations'!$B$4:$B$22,0),MATCH(Horizontal!AR$26,'Load Combinations'!$D$3:$N$3,0))</f>
        <v>1</v>
      </c>
      <c r="AS64" s="73">
        <f>+INDEX('Load Combinations'!$D$4:$N$22,MATCH(Horizontal!$C64,'Load Combinations'!$B$4:$B$22,0),MATCH(Horizontal!AS$26,'Load Combinations'!$D$3:$N$3,0))</f>
        <v>0</v>
      </c>
      <c r="AT64" s="73">
        <f>+INDEX('Load Combinations'!$D$4:$N$22,MATCH(Horizontal!$C64,'Load Combinations'!$B$4:$B$22,0),MATCH(Horizontal!AT$26,'Load Combinations'!$D$3:$N$3,0))</f>
        <v>0</v>
      </c>
      <c r="AU64" s="73">
        <f>+INDEX('Load Combinations'!$D$4:$N$22,MATCH(Horizontal!$C64,'Load Combinations'!$B$4:$B$22,0),MATCH(Horizontal!AU$26,'Load Combinations'!$D$3:$N$3,0))</f>
        <v>0</v>
      </c>
      <c r="AV64" s="73">
        <f>+INDEX('Load Combinations'!$D$4:$N$22,MATCH(Horizontal!$C64,'Load Combinations'!$B$4:$B$22,0),MATCH(Horizontal!AV$26,'Load Combinations'!$D$3:$N$3,0))</f>
        <v>1</v>
      </c>
      <c r="AW64" s="73">
        <f>+INDEX('Load Combinations'!$D$4:$N$22,MATCH(Horizontal!$C64,'Load Combinations'!$B$4:$B$22,0),MATCH(Horizontal!AW$26,'Load Combinations'!$D$3:$N$3,0))</f>
        <v>0</v>
      </c>
      <c r="AX64" s="670">
        <f>+INDEX('Load Combinations'!$D$4:$N$22,MATCH(Horizontal!$C64,'Load Combinations'!$B$4:$B$22,0),MATCH(Horizontal!AX$26,'Load Combinations'!$D$3:$N$3,0))</f>
        <v>1</v>
      </c>
      <c r="AY64" s="556">
        <f>+INDEX('Load Combinations'!$D$4:$N$22,MATCH(Horizontal!$C64,'Load Combinations'!$B$4:$B$22,0),MATCH(Horizontal!AY$26,'Load Combinations'!$D$3:$N$3,0))</f>
        <v>0</v>
      </c>
      <c r="AZ64" s="202" cm="1">
        <f t="array" aca="1" ref="AZ64" ca="1">SUMPRODUCT(--($K64:$AB64&gt;0),INDEX($H$4:$H$22,MATCH($K$26:$AB$26,$C$4:$C$22,0)))</f>
        <v>0</v>
      </c>
      <c r="BA64" s="73" cm="1">
        <f t="array" aca="1" ref="BA64" ca="1">SUMPRODUCT(--($K64:$AB64&gt;0),INDEX($G$4:$G$22,MATCH($K$26:$AB$26,$C$4:$C$22,0)))</f>
        <v>0</v>
      </c>
      <c r="BB64" s="73" cm="1">
        <f t="array" aca="1" ref="BB64" ca="1">-1*SUMPRODUCT(--($K64:$AB64&lt;0),INDEX($H$4:$H$22,MATCH($K$26:$AB$26,$C$4:$C$22,0)))</f>
        <v>-2</v>
      </c>
      <c r="BC64" s="74" cm="1">
        <f t="array" aca="1" ref="BC64" ca="1">-1*SUMPRODUCT(--($K64:$AB64&lt;0),INDEX($G$4:$G$22,MATCH($K$26:$AB$26,$C$4:$C$22,0)))</f>
        <v>2</v>
      </c>
      <c r="BD64" s="66" cm="1">
        <f t="array" aca="1" ref="BD64" ca="1">IF(AC64&gt;0,AC64*SUMPRODUCT(_xlfn.XLOOKUP(AC$26,$C$4:$C$22,$T$4:$AD$22)*$AO64:$AY64),0)</f>
        <v>0</v>
      </c>
      <c r="BE64" s="67" cm="1">
        <f t="array" aca="1" ref="BE64" ca="1">IF(AD64&gt;0,AD64*SUMPRODUCT(_xlfn.XLOOKUP(AD$26,$C$4:$C$22,$T$4:$AD$22)*$AO64:$AY64),0)</f>
        <v>0</v>
      </c>
      <c r="BF64" s="67" cm="1">
        <f t="array" aca="1" ref="BF64" ca="1">IF(AE64&gt;0,AE64*SUMPRODUCT(_xlfn.XLOOKUP(AE$26,$C$4:$C$22,$T$4:$AD$22)*$AO64:$AY64),0)</f>
        <v>0</v>
      </c>
      <c r="BG64" s="67" cm="1">
        <f t="array" aca="1" ref="BG64" ca="1">IF(AF64&gt;0,AF64*SUMPRODUCT(_xlfn.XLOOKUP(AF$26,$C$4:$C$22,$T$4:$AD$22)*$AO64:$AY64),0)</f>
        <v>0</v>
      </c>
      <c r="BH64" s="67" cm="1">
        <f t="array" aca="1" ref="BH64" ca="1">IF(AG64&gt;0,AG64*SUMPRODUCT(_xlfn.XLOOKUP(AG$26,$C$4:$C$22,$T$4:$AD$22)*$AO64:$AY64),0)</f>
        <v>0</v>
      </c>
      <c r="BI64" s="67" cm="1">
        <f t="array" aca="1" ref="BI64" ca="1">IF(AH64&gt;0,AH64*SUMPRODUCT(_xlfn.XLOOKUP(AH$26,$C$4:$C$22,$T$4:$AD$22)*$AO64:$AY64),0)</f>
        <v>0</v>
      </c>
      <c r="BJ64" s="67" cm="1">
        <f t="array" aca="1" ref="BJ64" ca="1">IF(AI64&gt;0,AI64*SUMPRODUCT(_xlfn.XLOOKUP(AI$26,$C$4:$C$22,$T$4:$AD$22)*$AO64:$AY64),0)</f>
        <v>0.125</v>
      </c>
      <c r="BK64" s="67" cm="1">
        <f t="array" aca="1" ref="BK64" ca="1">IF(AJ64&gt;0,AJ64*SUMPRODUCT(_xlfn.XLOOKUP(AJ$26,$C$4:$C$22,$T$4:$AD$22)*$AO64:$AY64),0)</f>
        <v>0.125</v>
      </c>
      <c r="BL64" s="67" cm="1">
        <f t="array" aca="1" ref="BL64" ca="1">IF(AK64&gt;0,AK64*SUMPRODUCT(_xlfn.XLOOKUP(AK$26,$C$4:$C$22,$T$4:$AD$22)*$AO64:$AY64),0)</f>
        <v>0</v>
      </c>
      <c r="BM64" s="67" cm="1">
        <f t="array" aca="1" ref="BM64" ca="1">IF(AL64&gt;0,AL64*SUMPRODUCT(_xlfn.XLOOKUP(AL$26,$C$4:$C$22,$T$4:$AD$22)*$AO64:$AY64),0)</f>
        <v>0</v>
      </c>
      <c r="BN64" s="67" cm="1">
        <f t="array" aca="1" ref="BN64" ca="1">IF(AM64&gt;0,AM64*SUMPRODUCT(_xlfn.XLOOKUP(AM$26,$C$4:$C$22,$T$4:$AD$22)*$AO64:$AY64),0)</f>
        <v>0</v>
      </c>
      <c r="BO64" s="68" cm="1">
        <f t="array" aca="1" ref="BO64" ca="1">IF(AN64&gt;0,AN64*SUMPRODUCT(_xlfn.XLOOKUP(AN$26,$C$4:$C$22,$T$4:$AD$22)*$AO64:$AY64),0)</f>
        <v>0</v>
      </c>
      <c r="BP64" s="214">
        <f t="shared" ca="1" si="70"/>
        <v>0.25</v>
      </c>
      <c r="BQ64" s="66" cm="1">
        <f t="array" aca="1" ref="BQ64" ca="1">IF(AC64&gt;0,AC64*SUMPRODUCT(_xlfn.XLOOKUP(AC$26,$C$4:$C$22,$I$4:$S$22)*$AO64:$AY64),0)</f>
        <v>0</v>
      </c>
      <c r="BR64" s="67" cm="1">
        <f t="array" aca="1" ref="BR64" ca="1">IF(AD64&gt;0,AD64*SUMPRODUCT(_xlfn.XLOOKUP(AD$26,$C$4:$C$22,$I$4:$S$22)*$AO64:$AY64),0)</f>
        <v>0</v>
      </c>
      <c r="BS64" s="67" cm="1">
        <f t="array" aca="1" ref="BS64" ca="1">IF(AE64&gt;0,AE64*SUMPRODUCT(_xlfn.XLOOKUP(AE$26,$C$4:$C$22,$I$4:$S$22)*$AO64:$AY64),0)</f>
        <v>0</v>
      </c>
      <c r="BT64" s="67" cm="1">
        <f t="array" aca="1" ref="BT64" ca="1">IF(AF64&gt;0,AF64*SUMPRODUCT(_xlfn.XLOOKUP(AF$26,$C$4:$C$22,$I$4:$S$22)*$AO64:$AY64),0)</f>
        <v>0</v>
      </c>
      <c r="BU64" s="67" cm="1">
        <f t="array" aca="1" ref="BU64" ca="1">IF(AG64&gt;0,AG64*SUMPRODUCT(_xlfn.XLOOKUP(AG$26,$C$4:$C$22,$I$4:$S$22)*$AO64:$AY64),0)</f>
        <v>0</v>
      </c>
      <c r="BV64" s="67" cm="1">
        <f t="array" aca="1" ref="BV64" ca="1">IF(AH64&gt;0,AH64*SUMPRODUCT(_xlfn.XLOOKUP(AH$26,$C$4:$C$22,$I$4:$S$22)*$AO64:$AY64),0)</f>
        <v>0</v>
      </c>
      <c r="BW64" s="67" cm="1">
        <f t="array" aca="1" ref="BW64" ca="1">IF(AI64&gt;0,AI64*SUMPRODUCT(_xlfn.XLOOKUP(AI$26,$C$4:$C$22,$I$4:$S$22)*$AO64:$AY64),0)</f>
        <v>-0.125</v>
      </c>
      <c r="BX64" s="67" cm="1">
        <f t="array" aca="1" ref="BX64" ca="1">IF(AJ64&gt;0,AJ64*SUMPRODUCT(_xlfn.XLOOKUP(AJ$26,$C$4:$C$22,$I$4:$S$22)*$AO64:$AY64),0)</f>
        <v>-0.125</v>
      </c>
      <c r="BY64" s="67" cm="1">
        <f t="array" aca="1" ref="BY64" ca="1">IF(AK64&gt;0,AK64*SUMPRODUCT(_xlfn.XLOOKUP(AK$26,$C$4:$C$22,$I$4:$S$22)*$AO64:$AY64),0)</f>
        <v>0</v>
      </c>
      <c r="BZ64" s="67" cm="1">
        <f t="array" aca="1" ref="BZ64" ca="1">IF(AL64&gt;0,AL64*SUMPRODUCT(_xlfn.XLOOKUP(AL$26,$C$4:$C$22,$I$4:$S$22)*$AO64:$AY64),0)</f>
        <v>0</v>
      </c>
      <c r="CA64" s="67" cm="1">
        <f t="array" aca="1" ref="CA64" ca="1">IF(AM64&gt;0,AM64*SUMPRODUCT(_xlfn.XLOOKUP(AM$26,$C$4:$C$22,$I$4:$S$22)*$AO64:$AY64),0)</f>
        <v>0</v>
      </c>
      <c r="CB64" s="68" cm="1">
        <f t="array" aca="1" ref="CB64" ca="1">IF(AN64&gt;0,AN64*SUMPRODUCT(_xlfn.XLOOKUP(AN$26,$C$4:$C$22,$I$4:$S$22)*$AO64:$AY64),0)</f>
        <v>0</v>
      </c>
      <c r="CC64" s="214">
        <f t="shared" ca="1" si="71"/>
        <v>-0.25</v>
      </c>
      <c r="CD64" s="66" cm="1">
        <f t="array" aca="1" ref="CD64" ca="1">IF(AC64&lt;0,AC64*SUMPRODUCT(_xlfn.XLOOKUP(AC$26,$C$4:$C$22,$T$4:$AD$22)*$AO64:$AY64),0)</f>
        <v>0</v>
      </c>
      <c r="CE64" s="67" cm="1">
        <f t="array" aca="1" ref="CE64" ca="1">IF(AD64&lt;0,AD64*SUMPRODUCT(_xlfn.XLOOKUP(AD$26,$C$4:$C$22,$T$4:$AC$22)*$AO64:$AX64),0)</f>
        <v>-1.125</v>
      </c>
      <c r="CF64" s="67" cm="1">
        <f t="array" aca="1" ref="CF64" ca="1">IF(AE64&lt;0,AE64*SUMPRODUCT(_xlfn.XLOOKUP(AE$26,$C$4:$C$22,$T$4:$AC$22)*$AO64:$AX64),0)</f>
        <v>0</v>
      </c>
      <c r="CG64" s="67" cm="1">
        <f t="array" aca="1" ref="CG64" ca="1">IF(AF64&lt;0,AF64*SUMPRODUCT(_xlfn.XLOOKUP(AF$26,$C$4:$C$22,$T$4:$AC$22)*$AO64:$AX64),0)</f>
        <v>-1.5</v>
      </c>
      <c r="CH64" s="67" cm="1">
        <f t="array" aca="1" ref="CH64" ca="1">IF(AG64&lt;0,AG64*SUMPRODUCT(_xlfn.XLOOKUP(AG$26,$C$4:$C$22,$T$4:$AC$22)*$AO64:$AX64),0)</f>
        <v>0</v>
      </c>
      <c r="CI64" s="67" cm="1">
        <f t="array" aca="1" ref="CI64" ca="1">IF(AH64&lt;0,AH64*SUMPRODUCT(_xlfn.XLOOKUP(AH$26,$C$4:$C$22,$T$4:$AC$22)*$AO64:$AX64),0)</f>
        <v>0</v>
      </c>
      <c r="CJ64" s="67" cm="1">
        <f t="array" aca="1" ref="CJ64" ca="1">IF(AI64&lt;0,AI64*SUMPRODUCT(_xlfn.XLOOKUP(AI$26,$C$4:$C$22,$T$4:$AC$22)*$AO64:$AX64),0)</f>
        <v>0</v>
      </c>
      <c r="CK64" s="67" cm="1">
        <f t="array" aca="1" ref="CK64" ca="1">IF(AJ64&lt;0,AJ64*SUMPRODUCT(_xlfn.XLOOKUP(AJ$26,$C$4:$C$22,$T$4:$AC$22)*$AO64:$AX64),0)</f>
        <v>0</v>
      </c>
      <c r="CL64" s="67" cm="1">
        <f t="array" aca="1" ref="CL64" ca="1">IF(AK64&lt;0,AK64*SUMPRODUCT(_xlfn.XLOOKUP(AK$26,$C$4:$C$22,$T$4:$AC$22)*$AO64:$AX64),0)</f>
        <v>0</v>
      </c>
      <c r="CM64" s="67" cm="1">
        <f t="array" aca="1" ref="CM64" ca="1">IF(AL64&lt;0,AL64*SUMPRODUCT(_xlfn.XLOOKUP(AL$26,$C$4:$C$22,$T$4:$AC$22)*$AO64:$AX64),0)</f>
        <v>0</v>
      </c>
      <c r="CN64" s="67" cm="1">
        <f t="array" aca="1" ref="CN64" ca="1">IF(AM64&lt;0,AM64*SUMPRODUCT(_xlfn.XLOOKUP(AM$26,$C$4:$C$22,$T$4:$AC$22)*$AO64:$AX64),0)</f>
        <v>0</v>
      </c>
      <c r="CO64" s="68" cm="1">
        <f t="array" aca="1" ref="CO64" ca="1">IF(AN64&lt;0,AN64*SUMPRODUCT(_xlfn.XLOOKUP(AN$26,$C$4:$C$22,$T$4:$AC$22)*$AO64:$AX64),0)</f>
        <v>0</v>
      </c>
      <c r="CP64" s="214">
        <f t="shared" ca="1" si="72"/>
        <v>-2.625</v>
      </c>
      <c r="CQ64" s="66" cm="1">
        <f t="array" aca="1" ref="CQ64" ca="1">IF(AC64&lt;0,AC64*SUMPRODUCT(_xlfn.XLOOKUP(AC$26,$C$4:$C$22,$I$4:$S$22)*$AO64:$AY64),0)</f>
        <v>0</v>
      </c>
      <c r="CR64" s="67" cm="1">
        <f t="array" aca="1" ref="CR64" ca="1">IF(AD64&lt;0,AD64*SUMPRODUCT(_xlfn.XLOOKUP(AD$26,$C$4:$C$22,$I$4:$R$22)*$AO64:$AX64),0)</f>
        <v>1.125</v>
      </c>
      <c r="CS64" s="67" cm="1">
        <f t="array" aca="1" ref="CS64" ca="1">IF(AE64&lt;0,AE64*SUMPRODUCT(_xlfn.XLOOKUP(AE$26,$C$4:$C$22,$I$4:$R$22)*$AO64:$AX64),0)</f>
        <v>0</v>
      </c>
      <c r="CT64" s="67" cm="1">
        <f t="array" aca="1" ref="CT64" ca="1">IF(AF64&lt;0,AF64*SUMPRODUCT(_xlfn.XLOOKUP(AF$26,$C$4:$C$22,$I$4:$R$22)*$AO64:$AX64),0)</f>
        <v>1.5</v>
      </c>
      <c r="CU64" s="67" cm="1">
        <f t="array" aca="1" ref="CU64" ca="1">IF(AG64&lt;0,AG64*SUMPRODUCT(_xlfn.XLOOKUP(AG$26,$C$4:$C$22,$I$4:$R$22)*$AO64:$AX64),0)</f>
        <v>0</v>
      </c>
      <c r="CV64" s="67" cm="1">
        <f t="array" aca="1" ref="CV64" ca="1">IF(AH64&lt;0,AH64*SUMPRODUCT(_xlfn.XLOOKUP(AH$26,$C$4:$C$22,$I$4:$R$22)*$AO64:$AX64),0)</f>
        <v>0</v>
      </c>
      <c r="CW64" s="67" cm="1">
        <f t="array" aca="1" ref="CW64" ca="1">IF(AI64&lt;0,AI64*SUMPRODUCT(_xlfn.XLOOKUP(AI$26,$C$4:$C$22,$I$4:$R$22)*$AO64:$AX64),0)</f>
        <v>0</v>
      </c>
      <c r="CX64" s="67" cm="1">
        <f t="array" aca="1" ref="CX64" ca="1">IF(AJ64&lt;0,AJ64*SUMPRODUCT(_xlfn.XLOOKUP(AJ$26,$C$4:$C$22,$I$4:$R$22)*$AO64:$AX64),0)</f>
        <v>0</v>
      </c>
      <c r="CY64" s="67" cm="1">
        <f t="array" aca="1" ref="CY64" ca="1">IF(AK64&lt;0,AK64*SUMPRODUCT(_xlfn.XLOOKUP(AK$26,$C$4:$C$22,$I$4:$R$22)*$AO64:$AX64),0)</f>
        <v>0</v>
      </c>
      <c r="CZ64" s="67" cm="1">
        <f t="array" aca="1" ref="CZ64" ca="1">IF(AL64&lt;0,AL64*SUMPRODUCT(_xlfn.XLOOKUP(AL$26,$C$4:$C$22,$I$4:$R$22)*$AO64:$AX64),0)</f>
        <v>0</v>
      </c>
      <c r="DA64" s="67" cm="1">
        <f t="array" aca="1" ref="DA64" ca="1">IF(AM64&lt;0,AM64*SUMPRODUCT(_xlfn.XLOOKUP(AM$26,$C$4:$C$22,$I$4:$R$22)*$AO64:$AX64),0)</f>
        <v>0</v>
      </c>
      <c r="DB64" s="68" cm="1">
        <f t="array" aca="1" ref="DB64" ca="1">IF(AN64&lt;0,AN64*SUMPRODUCT(_xlfn.XLOOKUP(AN$26,$C$4:$C$22,$I$4:$R$22)*$AO64:$AX64),0)</f>
        <v>0</v>
      </c>
      <c r="DC64" s="239">
        <f t="shared" ca="1" si="73"/>
        <v>2.625</v>
      </c>
    </row>
    <row r="65" spans="1:107" x14ac:dyDescent="0.25">
      <c r="A65" s="389"/>
      <c r="B65" s="390"/>
      <c r="C65" s="736">
        <v>13</v>
      </c>
      <c r="D65" s="191" t="str">
        <f>_xlfn.XLOOKUP($C65,'Load Combinations'!$B$4:$B$22,'Load Combinations'!$C$4:$C$22)</f>
        <v>CV Helium Mode, Beam On, Seismic</v>
      </c>
      <c r="E65" s="120"/>
      <c r="F65" s="121"/>
      <c r="G65" s="553" t="s">
        <v>133</v>
      </c>
      <c r="H65" s="61"/>
      <c r="I65" s="61"/>
      <c r="J65" s="63"/>
      <c r="K65" s="75">
        <f t="shared" ca="1" si="82"/>
        <v>0</v>
      </c>
      <c r="L65" s="76">
        <f t="shared" ca="1" si="80"/>
        <v>0</v>
      </c>
      <c r="M65" s="76">
        <f t="shared" ca="1" si="80"/>
        <v>0</v>
      </c>
      <c r="N65" s="76">
        <f t="shared" ca="1" si="80"/>
        <v>0</v>
      </c>
      <c r="O65" s="76">
        <f t="shared" ca="1" si="80"/>
        <v>0</v>
      </c>
      <c r="P65" s="76">
        <f t="shared" ca="1" si="80"/>
        <v>0</v>
      </c>
      <c r="Q65" s="76">
        <f t="shared" ca="1" si="80"/>
        <v>0</v>
      </c>
      <c r="R65" s="76">
        <f t="shared" ca="1" si="80"/>
        <v>0</v>
      </c>
      <c r="S65" s="76">
        <f t="shared" ca="1" si="80"/>
        <v>0</v>
      </c>
      <c r="T65" s="76">
        <f t="shared" ca="1" si="80"/>
        <v>0</v>
      </c>
      <c r="U65" s="76">
        <f t="shared" ca="1" si="80"/>
        <v>0</v>
      </c>
      <c r="V65" s="76">
        <f t="shared" ca="1" si="80"/>
        <v>-1</v>
      </c>
      <c r="W65" s="76">
        <f t="shared" ca="1" si="80"/>
        <v>0</v>
      </c>
      <c r="X65" s="76">
        <f t="shared" ca="1" si="80"/>
        <v>-1</v>
      </c>
      <c r="Y65" s="76">
        <f t="shared" ca="1" si="80"/>
        <v>0</v>
      </c>
      <c r="Z65" s="76">
        <f t="shared" ca="1" si="80"/>
        <v>0</v>
      </c>
      <c r="AA65" s="76">
        <f t="shared" ca="1" si="80"/>
        <v>0</v>
      </c>
      <c r="AB65" s="140">
        <f t="shared" ca="1" si="80"/>
        <v>0</v>
      </c>
      <c r="AC65" s="75">
        <f t="shared" ca="1" si="83"/>
        <v>-1</v>
      </c>
      <c r="AD65" s="76">
        <f t="shared" ca="1" si="81"/>
        <v>-1</v>
      </c>
      <c r="AE65" s="76">
        <f t="shared" ca="1" si="81"/>
        <v>-1</v>
      </c>
      <c r="AF65" s="76">
        <f t="shared" ca="1" si="81"/>
        <v>-1</v>
      </c>
      <c r="AG65" s="76">
        <f t="shared" ca="1" si="81"/>
        <v>0</v>
      </c>
      <c r="AH65" s="76">
        <f t="shared" ca="1" si="81"/>
        <v>0</v>
      </c>
      <c r="AI65" s="76">
        <f t="shared" ca="1" si="81"/>
        <v>1</v>
      </c>
      <c r="AJ65" s="76">
        <f t="shared" ca="1" si="81"/>
        <v>1</v>
      </c>
      <c r="AK65" s="76">
        <f t="shared" ca="1" si="81"/>
        <v>0</v>
      </c>
      <c r="AL65" s="76">
        <f t="shared" ca="1" si="81"/>
        <v>0</v>
      </c>
      <c r="AM65" s="76">
        <f t="shared" ca="1" si="81"/>
        <v>0</v>
      </c>
      <c r="AN65" s="140">
        <f t="shared" ca="1" si="81"/>
        <v>0</v>
      </c>
      <c r="AO65" s="75">
        <f>+INDEX('Load Combinations'!$D$4:$N$22,MATCH(Horizontal!$C65,'Load Combinations'!$B$4:$B$22,0),MATCH(Horizontal!AO$26,'Load Combinations'!$D$3:$N$3,0))</f>
        <v>1</v>
      </c>
      <c r="AP65" s="76">
        <f>+INDEX('Load Combinations'!$D$4:$N$22,MATCH(Horizontal!$C65,'Load Combinations'!$B$4:$B$22,0),MATCH(Horizontal!AP$26,'Load Combinations'!$D$3:$N$3,0))</f>
        <v>1</v>
      </c>
      <c r="AQ65" s="76">
        <f>+INDEX('Load Combinations'!$D$4:$N$22,MATCH(Horizontal!$C65,'Load Combinations'!$B$4:$B$22,0),MATCH(Horizontal!AQ$26,'Load Combinations'!$D$3:$N$3,0))</f>
        <v>0</v>
      </c>
      <c r="AR65" s="76">
        <f>+INDEX('Load Combinations'!$D$4:$N$22,MATCH(Horizontal!$C65,'Load Combinations'!$B$4:$B$22,0),MATCH(Horizontal!AR$26,'Load Combinations'!$D$3:$N$3,0))</f>
        <v>1</v>
      </c>
      <c r="AS65" s="76">
        <f>+INDEX('Load Combinations'!$D$4:$N$22,MATCH(Horizontal!$C65,'Load Combinations'!$B$4:$B$22,0),MATCH(Horizontal!AS$26,'Load Combinations'!$D$3:$N$3,0))</f>
        <v>0</v>
      </c>
      <c r="AT65" s="76">
        <f>+INDEX('Load Combinations'!$D$4:$N$22,MATCH(Horizontal!$C65,'Load Combinations'!$B$4:$B$22,0),MATCH(Horizontal!AT$26,'Load Combinations'!$D$3:$N$3,0))</f>
        <v>1</v>
      </c>
      <c r="AU65" s="76">
        <f>+INDEX('Load Combinations'!$D$4:$N$22,MATCH(Horizontal!$C65,'Load Combinations'!$B$4:$B$22,0),MATCH(Horizontal!AU$26,'Load Combinations'!$D$3:$N$3,0))</f>
        <v>0</v>
      </c>
      <c r="AV65" s="76">
        <f>+INDEX('Load Combinations'!$D$4:$N$22,MATCH(Horizontal!$C65,'Load Combinations'!$B$4:$B$22,0),MATCH(Horizontal!AV$26,'Load Combinations'!$D$3:$N$3,0))</f>
        <v>1</v>
      </c>
      <c r="AW65" s="76">
        <f>+INDEX('Load Combinations'!$D$4:$N$22,MATCH(Horizontal!$C65,'Load Combinations'!$B$4:$B$22,0),MATCH(Horizontal!AW$26,'Load Combinations'!$D$3:$N$3,0))</f>
        <v>0</v>
      </c>
      <c r="AX65" s="671">
        <f>+INDEX('Load Combinations'!$D$4:$N$22,MATCH(Horizontal!$C65,'Load Combinations'!$B$4:$B$22,0),MATCH(Horizontal!AX$26,'Load Combinations'!$D$3:$N$3,0))</f>
        <v>1</v>
      </c>
      <c r="AY65" s="557">
        <f>+INDEX('Load Combinations'!$D$4:$N$22,MATCH(Horizontal!$C65,'Load Combinations'!$B$4:$B$22,0),MATCH(Horizontal!AY$26,'Load Combinations'!$D$3:$N$3,0))</f>
        <v>0</v>
      </c>
      <c r="AZ65" s="203" cm="1">
        <f t="array" aca="1" ref="AZ65" ca="1">SUMPRODUCT(--($K65:$AB65&gt;0),INDEX($H$4:$H$22,MATCH($K$26:$AB$26,$C$4:$C$22,0)))</f>
        <v>0</v>
      </c>
      <c r="BA65" s="76" cm="1">
        <f t="array" aca="1" ref="BA65" ca="1">SUMPRODUCT(--($K65:$AB65&gt;0),INDEX($G$4:$G$22,MATCH($K$26:$AB$26,$C$4:$C$22,0)))</f>
        <v>0</v>
      </c>
      <c r="BB65" s="76" cm="1">
        <f t="array" aca="1" ref="BB65" ca="1">-1*SUMPRODUCT(--($K65:$AB65&lt;0),INDEX($H$4:$H$22,MATCH($K$26:$AB$26,$C$4:$C$22,0)))</f>
        <v>-2</v>
      </c>
      <c r="BC65" s="77" cm="1">
        <f t="array" aca="1" ref="BC65" ca="1">-1*SUMPRODUCT(--($K65:$AB65&lt;0),INDEX($G$4:$G$22,MATCH($K$26:$AB$26,$C$4:$C$22,0)))</f>
        <v>2</v>
      </c>
      <c r="BD65" s="8" cm="1">
        <f t="array" aca="1" ref="BD65" ca="1">IF(AC65&gt;0,AC65*SUMPRODUCT(_xlfn.XLOOKUP(AC$26,$C$4:$C$22,$T$4:$AD$22)*$AO65:$AY65),0)</f>
        <v>0</v>
      </c>
      <c r="BE65" s="17" cm="1">
        <f t="array" aca="1" ref="BE65" ca="1">IF(AD65&gt;0,AD65*SUMPRODUCT(_xlfn.XLOOKUP(AD$26,$C$4:$C$22,$T$4:$AD$22)*$AO65:$AY65),0)</f>
        <v>0</v>
      </c>
      <c r="BF65" s="17" cm="1">
        <f t="array" aca="1" ref="BF65" ca="1">IF(AE65&gt;0,AE65*SUMPRODUCT(_xlfn.XLOOKUP(AE$26,$C$4:$C$22,$T$4:$AD$22)*$AO65:$AY65),0)</f>
        <v>0</v>
      </c>
      <c r="BG65" s="71" cm="1">
        <f t="array" aca="1" ref="BG65" ca="1">IF(AF65&gt;0,AF65*SUMPRODUCT(_xlfn.XLOOKUP(AF$26,$C$4:$C$22,$T$4:$AD$22)*$AO65:$AY65),0)</f>
        <v>0</v>
      </c>
      <c r="BH65" s="17" cm="1">
        <f t="array" aca="1" ref="BH65" ca="1">IF(AG65&gt;0,AG65*SUMPRODUCT(_xlfn.XLOOKUP(AG$26,$C$4:$C$22,$T$4:$AD$22)*$AO65:$AY65),0)</f>
        <v>0</v>
      </c>
      <c r="BI65" s="17" cm="1">
        <f t="array" aca="1" ref="BI65" ca="1">IF(AH65&gt;0,AH65*SUMPRODUCT(_xlfn.XLOOKUP(AH$26,$C$4:$C$22,$T$4:$AD$22)*$AO65:$AY65),0)</f>
        <v>0</v>
      </c>
      <c r="BJ65" s="17" cm="1">
        <f t="array" aca="1" ref="BJ65" ca="1">IF(AI65&gt;0,AI65*SUMPRODUCT(_xlfn.XLOOKUP(AI$26,$C$4:$C$22,$T$4:$AD$22)*$AO65:$AY65),0)</f>
        <v>0.625</v>
      </c>
      <c r="BK65" s="17" cm="1">
        <f t="array" aca="1" ref="BK65" ca="1">IF(AJ65&gt;0,AJ65*SUMPRODUCT(_xlfn.XLOOKUP(AJ$26,$C$4:$C$22,$T$4:$AD$22)*$AO65:$AY65),0)</f>
        <v>0.625</v>
      </c>
      <c r="BL65" s="17" cm="1">
        <f t="array" aca="1" ref="BL65" ca="1">IF(AK65&gt;0,AK65*SUMPRODUCT(_xlfn.XLOOKUP(AK$26,$C$4:$C$22,$T$4:$AD$22)*$AO65:$AY65),0)</f>
        <v>0</v>
      </c>
      <c r="BM65" s="17" cm="1">
        <f t="array" aca="1" ref="BM65" ca="1">IF(AL65&gt;0,AL65*SUMPRODUCT(_xlfn.XLOOKUP(AL$26,$C$4:$C$22,$T$4:$AD$22)*$AO65:$AY65),0)</f>
        <v>0</v>
      </c>
      <c r="BN65" s="17" cm="1">
        <f t="array" aca="1" ref="BN65" ca="1">IF(AM65&gt;0,AM65*SUMPRODUCT(_xlfn.XLOOKUP(AM$26,$C$4:$C$22,$T$4:$AD$22)*$AO65:$AY65),0)</f>
        <v>0</v>
      </c>
      <c r="BO65" s="9" cm="1">
        <f t="array" aca="1" ref="BO65" ca="1">IF(AN65&gt;0,AN65*SUMPRODUCT(_xlfn.XLOOKUP(AN$26,$C$4:$C$22,$T$4:$AD$22)*$AO65:$AY65),0)</f>
        <v>0</v>
      </c>
      <c r="BP65" s="215">
        <f t="shared" ca="1" si="70"/>
        <v>1.25</v>
      </c>
      <c r="BQ65" s="8" cm="1">
        <f t="array" aca="1" ref="BQ65" ca="1">IF(AC65&gt;0,AC65*SUMPRODUCT(_xlfn.XLOOKUP(AC$26,$C$4:$C$22,$I$4:$S$22)*$AO65:$AY65),0)</f>
        <v>0</v>
      </c>
      <c r="BR65" s="17" cm="1">
        <f t="array" aca="1" ref="BR65" ca="1">IF(AD65&gt;0,AD65*SUMPRODUCT(_xlfn.XLOOKUP(AD$26,$C$4:$C$22,$I$4:$S$22)*$AO65:$AY65),0)</f>
        <v>0</v>
      </c>
      <c r="BS65" s="17" cm="1">
        <f t="array" aca="1" ref="BS65" ca="1">IF(AE65&gt;0,AE65*SUMPRODUCT(_xlfn.XLOOKUP(AE$26,$C$4:$C$22,$I$4:$S$22)*$AO65:$AY65),0)</f>
        <v>0</v>
      </c>
      <c r="BT65" s="71" cm="1">
        <f t="array" aca="1" ref="BT65" ca="1">IF(AF65&gt;0,AF65*SUMPRODUCT(_xlfn.XLOOKUP(AF$26,$C$4:$C$22,$I$4:$S$22)*$AO65:$AY65),0)</f>
        <v>0</v>
      </c>
      <c r="BU65" s="17" cm="1">
        <f t="array" aca="1" ref="BU65" ca="1">IF(AG65&gt;0,AG65*SUMPRODUCT(_xlfn.XLOOKUP(AG$26,$C$4:$C$22,$I$4:$S$22)*$AO65:$AY65),0)</f>
        <v>0</v>
      </c>
      <c r="BV65" s="17" cm="1">
        <f t="array" aca="1" ref="BV65" ca="1">IF(AH65&gt;0,AH65*SUMPRODUCT(_xlfn.XLOOKUP(AH$26,$C$4:$C$22,$I$4:$S$22)*$AO65:$AY65),0)</f>
        <v>0</v>
      </c>
      <c r="BW65" s="17" cm="1">
        <f t="array" aca="1" ref="BW65" ca="1">IF(AI65&gt;0,AI65*SUMPRODUCT(_xlfn.XLOOKUP(AI$26,$C$4:$C$22,$I$4:$S$22)*$AO65:$AY65),0)</f>
        <v>-0.625</v>
      </c>
      <c r="BX65" s="17" cm="1">
        <f t="array" aca="1" ref="BX65" ca="1">IF(AJ65&gt;0,AJ65*SUMPRODUCT(_xlfn.XLOOKUP(AJ$26,$C$4:$C$22,$I$4:$S$22)*$AO65:$AY65),0)</f>
        <v>-0.625</v>
      </c>
      <c r="BY65" s="17" cm="1">
        <f t="array" aca="1" ref="BY65" ca="1">IF(AK65&gt;0,AK65*SUMPRODUCT(_xlfn.XLOOKUP(AK$26,$C$4:$C$22,$I$4:$S$22)*$AO65:$AY65),0)</f>
        <v>0</v>
      </c>
      <c r="BZ65" s="17" cm="1">
        <f t="array" aca="1" ref="BZ65" ca="1">IF(AL65&gt;0,AL65*SUMPRODUCT(_xlfn.XLOOKUP(AL$26,$C$4:$C$22,$I$4:$S$22)*$AO65:$AY65),0)</f>
        <v>0</v>
      </c>
      <c r="CA65" s="17" cm="1">
        <f t="array" aca="1" ref="CA65" ca="1">IF(AM65&gt;0,AM65*SUMPRODUCT(_xlfn.XLOOKUP(AM$26,$C$4:$C$22,$I$4:$S$22)*$AO65:$AY65),0)</f>
        <v>0</v>
      </c>
      <c r="CB65" s="9" cm="1">
        <f t="array" aca="1" ref="CB65" ca="1">IF(AN65&gt;0,AN65*SUMPRODUCT(_xlfn.XLOOKUP(AN$26,$C$4:$C$22,$I$4:$S$22)*$AO65:$AY65),0)</f>
        <v>0</v>
      </c>
      <c r="CC65" s="215">
        <f t="shared" ca="1" si="71"/>
        <v>-1.25</v>
      </c>
      <c r="CD65" s="8" cm="1">
        <f t="array" aca="1" ref="CD65" ca="1">IF(AC65&lt;0,AC65*SUMPRODUCT(_xlfn.XLOOKUP(AC$26,$C$4:$C$22,$T$4:$AD$22)*$AO65:$AY65),0)</f>
        <v>0</v>
      </c>
      <c r="CE65" s="17" cm="1">
        <f t="array" aca="1" ref="CE65" ca="1">IF(AD65&lt;0,AD65*SUMPRODUCT(_xlfn.XLOOKUP(AD$26,$C$4:$C$22,$T$4:$AC$22)*$AO65:$AX65),0)</f>
        <v>-1.125</v>
      </c>
      <c r="CF65" s="17" cm="1">
        <f t="array" aca="1" ref="CF65" ca="1">IF(AE65&lt;0,AE65*SUMPRODUCT(_xlfn.XLOOKUP(AE$26,$C$4:$C$22,$T$4:$AC$22)*$AO65:$AX65),0)</f>
        <v>0</v>
      </c>
      <c r="CG65" s="71" cm="1">
        <f t="array" aca="1" ref="CG65" ca="1">IF(AF65&lt;0,AF65*SUMPRODUCT(_xlfn.XLOOKUP(AF$26,$C$4:$C$22,$T$4:$AC$22)*$AO65:$AX65),0)</f>
        <v>-1.5</v>
      </c>
      <c r="CH65" s="17" cm="1">
        <f t="array" aca="1" ref="CH65" ca="1">IF(AG65&lt;0,AG65*SUMPRODUCT(_xlfn.XLOOKUP(AG$26,$C$4:$C$22,$T$4:$AC$22)*$AO65:$AX65),0)</f>
        <v>0</v>
      </c>
      <c r="CI65" s="17" cm="1">
        <f t="array" aca="1" ref="CI65" ca="1">IF(AH65&lt;0,AH65*SUMPRODUCT(_xlfn.XLOOKUP(AH$26,$C$4:$C$22,$T$4:$AC$22)*$AO65:$AX65),0)</f>
        <v>0</v>
      </c>
      <c r="CJ65" s="17" cm="1">
        <f t="array" aca="1" ref="CJ65" ca="1">IF(AI65&lt;0,AI65*SUMPRODUCT(_xlfn.XLOOKUP(AI$26,$C$4:$C$22,$T$4:$AC$22)*$AO65:$AX65),0)</f>
        <v>0</v>
      </c>
      <c r="CK65" s="17" cm="1">
        <f t="array" aca="1" ref="CK65" ca="1">IF(AJ65&lt;0,AJ65*SUMPRODUCT(_xlfn.XLOOKUP(AJ$26,$C$4:$C$22,$T$4:$AC$22)*$AO65:$AX65),0)</f>
        <v>0</v>
      </c>
      <c r="CL65" s="17" cm="1">
        <f t="array" aca="1" ref="CL65" ca="1">IF(AK65&lt;0,AK65*SUMPRODUCT(_xlfn.XLOOKUP(AK$26,$C$4:$C$22,$T$4:$AC$22)*$AO65:$AX65),0)</f>
        <v>0</v>
      </c>
      <c r="CM65" s="17" cm="1">
        <f t="array" aca="1" ref="CM65" ca="1">IF(AL65&lt;0,AL65*SUMPRODUCT(_xlfn.XLOOKUP(AL$26,$C$4:$C$22,$T$4:$AC$22)*$AO65:$AX65),0)</f>
        <v>0</v>
      </c>
      <c r="CN65" s="17" cm="1">
        <f t="array" aca="1" ref="CN65" ca="1">IF(AM65&lt;0,AM65*SUMPRODUCT(_xlfn.XLOOKUP(AM$26,$C$4:$C$22,$T$4:$AC$22)*$AO65:$AX65),0)</f>
        <v>0</v>
      </c>
      <c r="CO65" s="9" cm="1">
        <f t="array" aca="1" ref="CO65" ca="1">IF(AN65&lt;0,AN65*SUMPRODUCT(_xlfn.XLOOKUP(AN$26,$C$4:$C$22,$T$4:$AC$22)*$AO65:$AX65),0)</f>
        <v>0</v>
      </c>
      <c r="CP65" s="215">
        <f t="shared" ca="1" si="72"/>
        <v>-2.625</v>
      </c>
      <c r="CQ65" s="8" cm="1">
        <f t="array" aca="1" ref="CQ65" ca="1">IF(AC65&lt;0,AC65*SUMPRODUCT(_xlfn.XLOOKUP(AC$26,$C$4:$C$22,$I$4:$S$22)*$AO65:$AY65),0)</f>
        <v>0</v>
      </c>
      <c r="CR65" s="17" cm="1">
        <f t="array" aca="1" ref="CR65" ca="1">IF(AD65&lt;0,AD65*SUMPRODUCT(_xlfn.XLOOKUP(AD$26,$C$4:$C$22,$I$4:$R$22)*$AO65:$AX65),0)</f>
        <v>1.125</v>
      </c>
      <c r="CS65" s="17" cm="1">
        <f t="array" aca="1" ref="CS65" ca="1">IF(AE65&lt;0,AE65*SUMPRODUCT(_xlfn.XLOOKUP(AE$26,$C$4:$C$22,$I$4:$R$22)*$AO65:$AX65),0)</f>
        <v>0</v>
      </c>
      <c r="CT65" s="71" cm="1">
        <f t="array" aca="1" ref="CT65" ca="1">IF(AF65&lt;0,AF65*SUMPRODUCT(_xlfn.XLOOKUP(AF$26,$C$4:$C$22,$I$4:$R$22)*$AO65:$AX65),0)</f>
        <v>1.5</v>
      </c>
      <c r="CU65" s="17" cm="1">
        <f t="array" aca="1" ref="CU65" ca="1">IF(AG65&lt;0,AG65*SUMPRODUCT(_xlfn.XLOOKUP(AG$26,$C$4:$C$22,$I$4:$R$22)*$AO65:$AX65),0)</f>
        <v>0</v>
      </c>
      <c r="CV65" s="17" cm="1">
        <f t="array" aca="1" ref="CV65" ca="1">IF(AH65&lt;0,AH65*SUMPRODUCT(_xlfn.XLOOKUP(AH$26,$C$4:$C$22,$I$4:$R$22)*$AO65:$AX65),0)</f>
        <v>0</v>
      </c>
      <c r="CW65" s="17" cm="1">
        <f t="array" aca="1" ref="CW65" ca="1">IF(AI65&lt;0,AI65*SUMPRODUCT(_xlfn.XLOOKUP(AI$26,$C$4:$C$22,$I$4:$R$22)*$AO65:$AX65),0)</f>
        <v>0</v>
      </c>
      <c r="CX65" s="17" cm="1">
        <f t="array" aca="1" ref="CX65" ca="1">IF(AJ65&lt;0,AJ65*SUMPRODUCT(_xlfn.XLOOKUP(AJ$26,$C$4:$C$22,$I$4:$R$22)*$AO65:$AX65),0)</f>
        <v>0</v>
      </c>
      <c r="CY65" s="17" cm="1">
        <f t="array" aca="1" ref="CY65" ca="1">IF(AK65&lt;0,AK65*SUMPRODUCT(_xlfn.XLOOKUP(AK$26,$C$4:$C$22,$I$4:$R$22)*$AO65:$AX65),0)</f>
        <v>0</v>
      </c>
      <c r="CZ65" s="17" cm="1">
        <f t="array" aca="1" ref="CZ65" ca="1">IF(AL65&lt;0,AL65*SUMPRODUCT(_xlfn.XLOOKUP(AL$26,$C$4:$C$22,$I$4:$R$22)*$AO65:$AX65),0)</f>
        <v>0</v>
      </c>
      <c r="DA65" s="17" cm="1">
        <f t="array" aca="1" ref="DA65" ca="1">IF(AM65&lt;0,AM65*SUMPRODUCT(_xlfn.XLOOKUP(AM$26,$C$4:$C$22,$I$4:$R$22)*$AO65:$AX65),0)</f>
        <v>0</v>
      </c>
      <c r="DB65" s="9" cm="1">
        <f t="array" aca="1" ref="DB65" ca="1">IF(AN65&lt;0,AN65*SUMPRODUCT(_xlfn.XLOOKUP(AN$26,$C$4:$C$22,$I$4:$R$22)*$AO65:$AX65),0)</f>
        <v>0</v>
      </c>
      <c r="DC65" s="240">
        <f t="shared" ca="1" si="73"/>
        <v>2.625</v>
      </c>
    </row>
    <row r="66" spans="1:107" x14ac:dyDescent="0.25">
      <c r="A66" s="389"/>
      <c r="B66" s="390"/>
      <c r="C66" s="735">
        <v>14</v>
      </c>
      <c r="D66" s="18" t="str">
        <f>_xlfn.XLOOKUP($C66,'Load Combinations'!$B$4:$B$22,'Load Combinations'!$C$4:$C$22)</f>
        <v>CV He, No Beam,Component MAWP</v>
      </c>
      <c r="E66" s="118"/>
      <c r="F66" s="119"/>
      <c r="G66" s="7">
        <f t="shared" si="79"/>
        <v>6</v>
      </c>
      <c r="H66" s="130">
        <f t="shared" ca="1" si="84"/>
        <v>8.625</v>
      </c>
      <c r="I66" s="130">
        <f t="shared" ca="1" si="85"/>
        <v>3.375</v>
      </c>
      <c r="J66" s="62"/>
      <c r="K66" s="72">
        <f t="shared" ca="1" si="82"/>
        <v>0</v>
      </c>
      <c r="L66" s="73">
        <f t="shared" ca="1" si="80"/>
        <v>0</v>
      </c>
      <c r="M66" s="73">
        <f t="shared" ca="1" si="80"/>
        <v>0</v>
      </c>
      <c r="N66" s="73">
        <f t="shared" ca="1" si="80"/>
        <v>0</v>
      </c>
      <c r="O66" s="73">
        <f t="shared" ca="1" si="80"/>
        <v>0</v>
      </c>
      <c r="P66" s="73">
        <f t="shared" ca="1" si="80"/>
        <v>0</v>
      </c>
      <c r="Q66" s="73">
        <f t="shared" ca="1" si="80"/>
        <v>0</v>
      </c>
      <c r="R66" s="73">
        <f t="shared" ca="1" si="80"/>
        <v>0</v>
      </c>
      <c r="S66" s="73">
        <f t="shared" ca="1" si="80"/>
        <v>0</v>
      </c>
      <c r="T66" s="73">
        <f t="shared" ca="1" si="80"/>
        <v>0</v>
      </c>
      <c r="U66" s="73">
        <f t="shared" ca="1" si="80"/>
        <v>0</v>
      </c>
      <c r="V66" s="73">
        <f t="shared" ca="1" si="80"/>
        <v>-1</v>
      </c>
      <c r="W66" s="73">
        <f t="shared" ca="1" si="80"/>
        <v>0</v>
      </c>
      <c r="X66" s="73">
        <f t="shared" ca="1" si="80"/>
        <v>-1</v>
      </c>
      <c r="Y66" s="73">
        <f t="shared" ca="1" si="80"/>
        <v>0</v>
      </c>
      <c r="Z66" s="73">
        <f t="shared" ca="1" si="80"/>
        <v>0</v>
      </c>
      <c r="AA66" s="73">
        <f t="shared" ca="1" si="80"/>
        <v>0</v>
      </c>
      <c r="AB66" s="139">
        <f t="shared" ca="1" si="80"/>
        <v>0</v>
      </c>
      <c r="AC66" s="72">
        <f t="shared" ca="1" si="83"/>
        <v>-1</v>
      </c>
      <c r="AD66" s="73">
        <f t="shared" ca="1" si="81"/>
        <v>-1</v>
      </c>
      <c r="AE66" s="73">
        <f t="shared" ca="1" si="81"/>
        <v>-1</v>
      </c>
      <c r="AF66" s="73">
        <f t="shared" ca="1" si="81"/>
        <v>-1</v>
      </c>
      <c r="AG66" s="73">
        <f t="shared" ca="1" si="81"/>
        <v>0</v>
      </c>
      <c r="AH66" s="73">
        <f t="shared" ca="1" si="81"/>
        <v>0</v>
      </c>
      <c r="AI66" s="73">
        <f t="shared" ca="1" si="81"/>
        <v>1</v>
      </c>
      <c r="AJ66" s="73">
        <f t="shared" ca="1" si="81"/>
        <v>1</v>
      </c>
      <c r="AK66" s="73">
        <f t="shared" ca="1" si="81"/>
        <v>0</v>
      </c>
      <c r="AL66" s="73">
        <f t="shared" ca="1" si="81"/>
        <v>0</v>
      </c>
      <c r="AM66" s="73">
        <f t="shared" ca="1" si="81"/>
        <v>0</v>
      </c>
      <c r="AN66" s="139">
        <f t="shared" ca="1" si="81"/>
        <v>0</v>
      </c>
      <c r="AO66" s="72">
        <f>+INDEX('Load Combinations'!$D$4:$N$22,MATCH(Horizontal!$C66,'Load Combinations'!$B$4:$B$22,0),MATCH(Horizontal!AO$26,'Load Combinations'!$D$3:$N$3,0))</f>
        <v>1</v>
      </c>
      <c r="AP66" s="73">
        <f>+INDEX('Load Combinations'!$D$4:$N$22,MATCH(Horizontal!$C66,'Load Combinations'!$B$4:$B$22,0),MATCH(Horizontal!AP$26,'Load Combinations'!$D$3:$N$3,0))</f>
        <v>1</v>
      </c>
      <c r="AQ66" s="73">
        <f>+INDEX('Load Combinations'!$D$4:$N$22,MATCH(Horizontal!$C66,'Load Combinations'!$B$4:$B$22,0),MATCH(Horizontal!AQ$26,'Load Combinations'!$D$3:$N$3,0))</f>
        <v>0</v>
      </c>
      <c r="AR66" s="73">
        <f>+INDEX('Load Combinations'!$D$4:$N$22,MATCH(Horizontal!$C66,'Load Combinations'!$B$4:$B$22,0),MATCH(Horizontal!AR$26,'Load Combinations'!$D$3:$N$3,0))</f>
        <v>0</v>
      </c>
      <c r="AS66" s="73">
        <f>+INDEX('Load Combinations'!$D$4:$N$22,MATCH(Horizontal!$C66,'Load Combinations'!$B$4:$B$22,0),MATCH(Horizontal!AS$26,'Load Combinations'!$D$3:$N$3,0))</f>
        <v>1</v>
      </c>
      <c r="AT66" s="73">
        <f>+INDEX('Load Combinations'!$D$4:$N$22,MATCH(Horizontal!$C66,'Load Combinations'!$B$4:$B$22,0),MATCH(Horizontal!AT$26,'Load Combinations'!$D$3:$N$3,0))</f>
        <v>0</v>
      </c>
      <c r="AU66" s="73">
        <f>+INDEX('Load Combinations'!$D$4:$N$22,MATCH(Horizontal!$C66,'Load Combinations'!$B$4:$B$22,0),MATCH(Horizontal!AU$26,'Load Combinations'!$D$3:$N$3,0))</f>
        <v>0</v>
      </c>
      <c r="AV66" s="73">
        <f>+INDEX('Load Combinations'!$D$4:$N$22,MATCH(Horizontal!$C66,'Load Combinations'!$B$4:$B$22,0),MATCH(Horizontal!AV$26,'Load Combinations'!$D$3:$N$3,0))</f>
        <v>1</v>
      </c>
      <c r="AW66" s="73">
        <f>+INDEX('Load Combinations'!$D$4:$N$22,MATCH(Horizontal!$C66,'Load Combinations'!$B$4:$B$22,0),MATCH(Horizontal!AW$26,'Load Combinations'!$D$3:$N$3,0))</f>
        <v>0</v>
      </c>
      <c r="AX66" s="670">
        <f>+INDEX('Load Combinations'!$D$4:$N$22,MATCH(Horizontal!$C66,'Load Combinations'!$B$4:$B$22,0),MATCH(Horizontal!AX$26,'Load Combinations'!$D$3:$N$3,0))</f>
        <v>0</v>
      </c>
      <c r="AY66" s="556">
        <f>+INDEX('Load Combinations'!$D$4:$N$22,MATCH(Horizontal!$C66,'Load Combinations'!$B$4:$B$22,0),MATCH(Horizontal!AY$26,'Load Combinations'!$D$3:$N$3,0))</f>
        <v>0</v>
      </c>
      <c r="AZ66" s="202" cm="1">
        <f t="array" aca="1" ref="AZ66" ca="1">SUMPRODUCT(--($K66:$AB66&gt;0),INDEX($H$4:$H$22,MATCH($K$26:$AB$26,$C$4:$C$22,0)))</f>
        <v>0</v>
      </c>
      <c r="BA66" s="73" cm="1">
        <f t="array" aca="1" ref="BA66" ca="1">SUMPRODUCT(--($K66:$AB66&gt;0),INDEX($G$4:$G$22,MATCH($K$26:$AB$26,$C$4:$C$22,0)))</f>
        <v>0</v>
      </c>
      <c r="BB66" s="73" cm="1">
        <f t="array" aca="1" ref="BB66" ca="1">-1*SUMPRODUCT(--($K66:$AB66&lt;0),INDEX($H$4:$H$22,MATCH($K$26:$AB$26,$C$4:$C$22,0)))</f>
        <v>-2</v>
      </c>
      <c r="BC66" s="74" cm="1">
        <f t="array" aca="1" ref="BC66" ca="1">-1*SUMPRODUCT(--($K66:$AB66&lt;0),INDEX($G$4:$G$22,MATCH($K$26:$AB$26,$C$4:$C$22,0)))</f>
        <v>2</v>
      </c>
      <c r="BD66" s="66" cm="1">
        <f t="array" aca="1" ref="BD66" ca="1">IF(AC66&gt;0,AC66*SUMPRODUCT(_xlfn.XLOOKUP(AC$26,$C$4:$C$22,$T$4:$AD$22)*$AO66:$AY66),0)</f>
        <v>0</v>
      </c>
      <c r="BE66" s="67" cm="1">
        <f t="array" aca="1" ref="BE66" ca="1">IF(AD66&gt;0,AD66*SUMPRODUCT(_xlfn.XLOOKUP(AD$26,$C$4:$C$22,$T$4:$AD$22)*$AO66:$AY66),0)</f>
        <v>0</v>
      </c>
      <c r="BF66" s="67" cm="1">
        <f t="array" aca="1" ref="BF66" ca="1">IF(AE66&gt;0,AE66*SUMPRODUCT(_xlfn.XLOOKUP(AE$26,$C$4:$C$22,$T$4:$AD$22)*$AO66:$AY66),0)</f>
        <v>0</v>
      </c>
      <c r="BG66" s="67" cm="1">
        <f t="array" aca="1" ref="BG66" ca="1">IF(AF66&gt;0,AF66*SUMPRODUCT(_xlfn.XLOOKUP(AF$26,$C$4:$C$22,$T$4:$AD$22)*$AO66:$AY66),0)</f>
        <v>0</v>
      </c>
      <c r="BH66" s="67" cm="1">
        <f t="array" aca="1" ref="BH66" ca="1">IF(AG66&gt;0,AG66*SUMPRODUCT(_xlfn.XLOOKUP(AG$26,$C$4:$C$22,$T$4:$AD$22)*$AO66:$AY66),0)</f>
        <v>0</v>
      </c>
      <c r="BI66" s="67" cm="1">
        <f t="array" aca="1" ref="BI66" ca="1">IF(AH66&gt;0,AH66*SUMPRODUCT(_xlfn.XLOOKUP(AH$26,$C$4:$C$22,$T$4:$AD$22)*$AO66:$AY66),0)</f>
        <v>0</v>
      </c>
      <c r="BJ66" s="67" cm="1">
        <f t="array" aca="1" ref="BJ66" ca="1">IF(AI66&gt;0,AI66*SUMPRODUCT(_xlfn.XLOOKUP(AI$26,$C$4:$C$22,$T$4:$AD$22)*$AO66:$AY66),0)</f>
        <v>0</v>
      </c>
      <c r="BK66" s="67" cm="1">
        <f t="array" aca="1" ref="BK66" ca="1">IF(AJ66&gt;0,AJ66*SUMPRODUCT(_xlfn.XLOOKUP(AJ$26,$C$4:$C$22,$T$4:$AD$22)*$AO66:$AY66),0)</f>
        <v>0</v>
      </c>
      <c r="BL66" s="67" cm="1">
        <f t="array" aca="1" ref="BL66" ca="1">IF(AK66&gt;0,AK66*SUMPRODUCT(_xlfn.XLOOKUP(AK$26,$C$4:$C$22,$T$4:$AD$22)*$AO66:$AY66),0)</f>
        <v>0</v>
      </c>
      <c r="BM66" s="67" cm="1">
        <f t="array" aca="1" ref="BM66" ca="1">IF(AL66&gt;0,AL66*SUMPRODUCT(_xlfn.XLOOKUP(AL$26,$C$4:$C$22,$T$4:$AD$22)*$AO66:$AY66),0)</f>
        <v>0</v>
      </c>
      <c r="BN66" s="67" cm="1">
        <f t="array" aca="1" ref="BN66" ca="1">IF(AM66&gt;0,AM66*SUMPRODUCT(_xlfn.XLOOKUP(AM$26,$C$4:$C$22,$T$4:$AD$22)*$AO66:$AY66),0)</f>
        <v>0</v>
      </c>
      <c r="BO66" s="68" cm="1">
        <f t="array" aca="1" ref="BO66" ca="1">IF(AN66&gt;0,AN66*SUMPRODUCT(_xlfn.XLOOKUP(AN$26,$C$4:$C$22,$T$4:$AD$22)*$AO66:$AY66),0)</f>
        <v>0</v>
      </c>
      <c r="BP66" s="214">
        <f t="shared" ca="1" si="70"/>
        <v>0</v>
      </c>
      <c r="BQ66" s="66" cm="1">
        <f t="array" aca="1" ref="BQ66" ca="1">IF(AC66&gt;0,AC66*SUMPRODUCT(_xlfn.XLOOKUP(AC$26,$C$4:$C$22,$I$4:$S$22)*$AO66:$AY66),0)</f>
        <v>0</v>
      </c>
      <c r="BR66" s="67" cm="1">
        <f t="array" aca="1" ref="BR66" ca="1">IF(AD66&gt;0,AD66*SUMPRODUCT(_xlfn.XLOOKUP(AD$26,$C$4:$C$22,$I$4:$S$22)*$AO66:$AY66),0)</f>
        <v>0</v>
      </c>
      <c r="BS66" s="67" cm="1">
        <f t="array" aca="1" ref="BS66" ca="1">IF(AE66&gt;0,AE66*SUMPRODUCT(_xlfn.XLOOKUP(AE$26,$C$4:$C$22,$I$4:$S$22)*$AO66:$AY66),0)</f>
        <v>0</v>
      </c>
      <c r="BT66" s="67" cm="1">
        <f t="array" aca="1" ref="BT66" ca="1">IF(AF66&gt;0,AF66*SUMPRODUCT(_xlfn.XLOOKUP(AF$26,$C$4:$C$22,$I$4:$S$22)*$AO66:$AY66),0)</f>
        <v>0</v>
      </c>
      <c r="BU66" s="67" cm="1">
        <f t="array" aca="1" ref="BU66" ca="1">IF(AG66&gt;0,AG66*SUMPRODUCT(_xlfn.XLOOKUP(AG$26,$C$4:$C$22,$I$4:$S$22)*$AO66:$AY66),0)</f>
        <v>0</v>
      </c>
      <c r="BV66" s="67" cm="1">
        <f t="array" aca="1" ref="BV66" ca="1">IF(AH66&gt;0,AH66*SUMPRODUCT(_xlfn.XLOOKUP(AH$26,$C$4:$C$22,$I$4:$S$22)*$AO66:$AY66),0)</f>
        <v>0</v>
      </c>
      <c r="BW66" s="67" cm="1">
        <f t="array" aca="1" ref="BW66" ca="1">IF(AI66&gt;0,AI66*SUMPRODUCT(_xlfn.XLOOKUP(AI$26,$C$4:$C$22,$I$4:$S$22)*$AO66:$AY66),0)</f>
        <v>0</v>
      </c>
      <c r="BX66" s="67" cm="1">
        <f t="array" aca="1" ref="BX66" ca="1">IF(AJ66&gt;0,AJ66*SUMPRODUCT(_xlfn.XLOOKUP(AJ$26,$C$4:$C$22,$I$4:$S$22)*$AO66:$AY66),0)</f>
        <v>0</v>
      </c>
      <c r="BY66" s="67" cm="1">
        <f t="array" aca="1" ref="BY66" ca="1">IF(AK66&gt;0,AK66*SUMPRODUCT(_xlfn.XLOOKUP(AK$26,$C$4:$C$22,$I$4:$S$22)*$AO66:$AY66),0)</f>
        <v>0</v>
      </c>
      <c r="BZ66" s="67" cm="1">
        <f t="array" aca="1" ref="BZ66" ca="1">IF(AL66&gt;0,AL66*SUMPRODUCT(_xlfn.XLOOKUP(AL$26,$C$4:$C$22,$I$4:$S$22)*$AO66:$AY66),0)</f>
        <v>0</v>
      </c>
      <c r="CA66" s="67" cm="1">
        <f t="array" aca="1" ref="CA66" ca="1">IF(AM66&gt;0,AM66*SUMPRODUCT(_xlfn.XLOOKUP(AM$26,$C$4:$C$22,$I$4:$S$22)*$AO66:$AY66),0)</f>
        <v>0</v>
      </c>
      <c r="CB66" s="68" cm="1">
        <f t="array" aca="1" ref="CB66" ca="1">IF(AN66&gt;0,AN66*SUMPRODUCT(_xlfn.XLOOKUP(AN$26,$C$4:$C$22,$I$4:$S$22)*$AO66:$AY66),0)</f>
        <v>0</v>
      </c>
      <c r="CC66" s="214">
        <f t="shared" ca="1" si="71"/>
        <v>0</v>
      </c>
      <c r="CD66" s="66" cm="1">
        <f t="array" aca="1" ref="CD66" ca="1">IF(AC66&lt;0,AC66*SUMPRODUCT(_xlfn.XLOOKUP(AC$26,$C$4:$C$22,$T$4:$AD$22)*$AO66:$AY66),0)</f>
        <v>0</v>
      </c>
      <c r="CE66" s="67" cm="1">
        <f t="array" aca="1" ref="CE66" ca="1">IF(AD66&lt;0,AD66*SUMPRODUCT(_xlfn.XLOOKUP(AD$26,$C$4:$C$22,$T$4:$AC$22)*$AO66:$AX66),0)</f>
        <v>-0.125</v>
      </c>
      <c r="CF66" s="67" cm="1">
        <f t="array" aca="1" ref="CF66" ca="1">IF(AE66&lt;0,AE66*SUMPRODUCT(_xlfn.XLOOKUP(AE$26,$C$4:$C$22,$T$4:$AC$22)*$AO66:$AX66),0)</f>
        <v>0</v>
      </c>
      <c r="CG66" s="67" cm="1">
        <f t="array" aca="1" ref="CG66" ca="1">IF(AF66&lt;0,AF66*SUMPRODUCT(_xlfn.XLOOKUP(AF$26,$C$4:$C$22,$T$4:$AC$22)*$AO66:$AX66),0)</f>
        <v>-0.5</v>
      </c>
      <c r="CH66" s="67" cm="1">
        <f t="array" aca="1" ref="CH66" ca="1">IF(AG66&lt;0,AG66*SUMPRODUCT(_xlfn.XLOOKUP(AG$26,$C$4:$C$22,$T$4:$AC$22)*$AO66:$AX66),0)</f>
        <v>0</v>
      </c>
      <c r="CI66" s="67" cm="1">
        <f t="array" aca="1" ref="CI66" ca="1">IF(AH66&lt;0,AH66*SUMPRODUCT(_xlfn.XLOOKUP(AH$26,$C$4:$C$22,$T$4:$AC$22)*$AO66:$AX66),0)</f>
        <v>0</v>
      </c>
      <c r="CJ66" s="67" cm="1">
        <f t="array" aca="1" ref="CJ66" ca="1">IF(AI66&lt;0,AI66*SUMPRODUCT(_xlfn.XLOOKUP(AI$26,$C$4:$C$22,$T$4:$AC$22)*$AO66:$AX66),0)</f>
        <v>0</v>
      </c>
      <c r="CK66" s="67" cm="1">
        <f t="array" aca="1" ref="CK66" ca="1">IF(AJ66&lt;0,AJ66*SUMPRODUCT(_xlfn.XLOOKUP(AJ$26,$C$4:$C$22,$T$4:$AC$22)*$AO66:$AX66),0)</f>
        <v>0</v>
      </c>
      <c r="CL66" s="67" cm="1">
        <f t="array" aca="1" ref="CL66" ca="1">IF(AK66&lt;0,AK66*SUMPRODUCT(_xlfn.XLOOKUP(AK$26,$C$4:$C$22,$T$4:$AC$22)*$AO66:$AX66),0)</f>
        <v>0</v>
      </c>
      <c r="CM66" s="67" cm="1">
        <f t="array" aca="1" ref="CM66" ca="1">IF(AL66&lt;0,AL66*SUMPRODUCT(_xlfn.XLOOKUP(AL$26,$C$4:$C$22,$T$4:$AC$22)*$AO66:$AX66),0)</f>
        <v>0</v>
      </c>
      <c r="CN66" s="67" cm="1">
        <f t="array" aca="1" ref="CN66" ca="1">IF(AM66&lt;0,AM66*SUMPRODUCT(_xlfn.XLOOKUP(AM$26,$C$4:$C$22,$T$4:$AC$22)*$AO66:$AX66),0)</f>
        <v>0</v>
      </c>
      <c r="CO66" s="68" cm="1">
        <f t="array" aca="1" ref="CO66" ca="1">IF(AN66&lt;0,AN66*SUMPRODUCT(_xlfn.XLOOKUP(AN$26,$C$4:$C$22,$T$4:$AC$22)*$AO66:$AX66),0)</f>
        <v>0</v>
      </c>
      <c r="CP66" s="214">
        <f t="shared" ca="1" si="72"/>
        <v>-0.625</v>
      </c>
      <c r="CQ66" s="66" cm="1">
        <f t="array" aca="1" ref="CQ66" ca="1">IF(AC66&lt;0,AC66*SUMPRODUCT(_xlfn.XLOOKUP(AC$26,$C$4:$C$22,$I$4:$S$22)*$AO66:$AY66),0)</f>
        <v>0</v>
      </c>
      <c r="CR66" s="67" cm="1">
        <f t="array" aca="1" ref="CR66" ca="1">IF(AD66&lt;0,AD66*SUMPRODUCT(_xlfn.XLOOKUP(AD$26,$C$4:$C$22,$I$4:$R$22)*$AO66:$AX66),0)</f>
        <v>0.125</v>
      </c>
      <c r="CS66" s="67" cm="1">
        <f t="array" aca="1" ref="CS66" ca="1">IF(AE66&lt;0,AE66*SUMPRODUCT(_xlfn.XLOOKUP(AE$26,$C$4:$C$22,$I$4:$R$22)*$AO66:$AX66),0)</f>
        <v>0</v>
      </c>
      <c r="CT66" s="67" cm="1">
        <f t="array" aca="1" ref="CT66" ca="1">IF(AF66&lt;0,AF66*SUMPRODUCT(_xlfn.XLOOKUP(AF$26,$C$4:$C$22,$I$4:$R$22)*$AO66:$AX66),0)</f>
        <v>0.5</v>
      </c>
      <c r="CU66" s="67" cm="1">
        <f t="array" aca="1" ref="CU66" ca="1">IF(AG66&lt;0,AG66*SUMPRODUCT(_xlfn.XLOOKUP(AG$26,$C$4:$C$22,$I$4:$R$22)*$AO66:$AX66),0)</f>
        <v>0</v>
      </c>
      <c r="CV66" s="67" cm="1">
        <f t="array" aca="1" ref="CV66" ca="1">IF(AH66&lt;0,AH66*SUMPRODUCT(_xlfn.XLOOKUP(AH$26,$C$4:$C$22,$I$4:$R$22)*$AO66:$AX66),0)</f>
        <v>0</v>
      </c>
      <c r="CW66" s="67" cm="1">
        <f t="array" aca="1" ref="CW66" ca="1">IF(AI66&lt;0,AI66*SUMPRODUCT(_xlfn.XLOOKUP(AI$26,$C$4:$C$22,$I$4:$R$22)*$AO66:$AX66),0)</f>
        <v>0</v>
      </c>
      <c r="CX66" s="67" cm="1">
        <f t="array" aca="1" ref="CX66" ca="1">IF(AJ66&lt;0,AJ66*SUMPRODUCT(_xlfn.XLOOKUP(AJ$26,$C$4:$C$22,$I$4:$R$22)*$AO66:$AX66),0)</f>
        <v>0</v>
      </c>
      <c r="CY66" s="67" cm="1">
        <f t="array" aca="1" ref="CY66" ca="1">IF(AK66&lt;0,AK66*SUMPRODUCT(_xlfn.XLOOKUP(AK$26,$C$4:$C$22,$I$4:$R$22)*$AO66:$AX66),0)</f>
        <v>0</v>
      </c>
      <c r="CZ66" s="67" cm="1">
        <f t="array" aca="1" ref="CZ66" ca="1">IF(AL66&lt;0,AL66*SUMPRODUCT(_xlfn.XLOOKUP(AL$26,$C$4:$C$22,$I$4:$R$22)*$AO66:$AX66),0)</f>
        <v>0</v>
      </c>
      <c r="DA66" s="67" cm="1">
        <f t="array" aca="1" ref="DA66" ca="1">IF(AM66&lt;0,AM66*SUMPRODUCT(_xlfn.XLOOKUP(AM$26,$C$4:$C$22,$I$4:$R$22)*$AO66:$AX66),0)</f>
        <v>0</v>
      </c>
      <c r="DB66" s="68" cm="1">
        <f t="array" aca="1" ref="DB66" ca="1">IF(AN66&lt;0,AN66*SUMPRODUCT(_xlfn.XLOOKUP(AN$26,$C$4:$C$22,$I$4:$R$22)*$AO66:$AX66),0)</f>
        <v>0</v>
      </c>
      <c r="DC66" s="239">
        <f t="shared" ca="1" si="73"/>
        <v>0.625</v>
      </c>
    </row>
    <row r="67" spans="1:107" x14ac:dyDescent="0.25">
      <c r="A67" s="389"/>
      <c r="B67" s="390"/>
      <c r="C67" s="736">
        <v>15</v>
      </c>
      <c r="D67" s="19" t="str">
        <f>_xlfn.XLOOKUP($C67,'Load Combinations'!$B$4:$B$22,'Load Combinations'!$C$4:$C$22)</f>
        <v>CV He, Beam On, Component MAWP</v>
      </c>
      <c r="E67" s="120"/>
      <c r="F67" s="121"/>
      <c r="G67" s="8">
        <f t="shared" si="79"/>
        <v>6</v>
      </c>
      <c r="H67" s="61">
        <f t="shared" ca="1" si="84"/>
        <v>9.625</v>
      </c>
      <c r="I67" s="61">
        <f t="shared" ca="1" si="85"/>
        <v>2.375</v>
      </c>
      <c r="J67" s="63"/>
      <c r="K67" s="75">
        <f t="shared" ca="1" si="82"/>
        <v>0</v>
      </c>
      <c r="L67" s="76">
        <f t="shared" ca="1" si="80"/>
        <v>0</v>
      </c>
      <c r="M67" s="76">
        <f t="shared" ca="1" si="80"/>
        <v>0</v>
      </c>
      <c r="N67" s="76">
        <f t="shared" ca="1" si="80"/>
        <v>0</v>
      </c>
      <c r="O67" s="76">
        <f t="shared" ca="1" si="80"/>
        <v>0</v>
      </c>
      <c r="P67" s="76">
        <f t="shared" ca="1" si="80"/>
        <v>0</v>
      </c>
      <c r="Q67" s="76">
        <f t="shared" ca="1" si="80"/>
        <v>0</v>
      </c>
      <c r="R67" s="76">
        <f t="shared" ca="1" si="80"/>
        <v>0</v>
      </c>
      <c r="S67" s="76">
        <f t="shared" ca="1" si="80"/>
        <v>0</v>
      </c>
      <c r="T67" s="76">
        <f t="shared" ca="1" si="80"/>
        <v>0</v>
      </c>
      <c r="U67" s="76">
        <f t="shared" ca="1" si="80"/>
        <v>0</v>
      </c>
      <c r="V67" s="76">
        <f t="shared" ca="1" si="80"/>
        <v>-1</v>
      </c>
      <c r="W67" s="76">
        <f t="shared" ca="1" si="80"/>
        <v>0</v>
      </c>
      <c r="X67" s="76">
        <f t="shared" ca="1" si="80"/>
        <v>-1</v>
      </c>
      <c r="Y67" s="76">
        <f t="shared" ca="1" si="80"/>
        <v>0</v>
      </c>
      <c r="Z67" s="76">
        <f t="shared" ca="1" si="80"/>
        <v>0</v>
      </c>
      <c r="AA67" s="76">
        <f t="shared" ca="1" si="80"/>
        <v>0</v>
      </c>
      <c r="AB67" s="140">
        <f t="shared" ca="1" si="80"/>
        <v>0</v>
      </c>
      <c r="AC67" s="75">
        <f t="shared" ca="1" si="83"/>
        <v>-1</v>
      </c>
      <c r="AD67" s="76">
        <f t="shared" ca="1" si="81"/>
        <v>-1</v>
      </c>
      <c r="AE67" s="76">
        <f t="shared" ca="1" si="81"/>
        <v>-1</v>
      </c>
      <c r="AF67" s="76">
        <f t="shared" ca="1" si="81"/>
        <v>-1</v>
      </c>
      <c r="AG67" s="76">
        <f t="shared" ca="1" si="81"/>
        <v>0</v>
      </c>
      <c r="AH67" s="76">
        <f t="shared" ca="1" si="81"/>
        <v>0</v>
      </c>
      <c r="AI67" s="76">
        <f t="shared" ca="1" si="81"/>
        <v>1</v>
      </c>
      <c r="AJ67" s="76">
        <f t="shared" ca="1" si="81"/>
        <v>1</v>
      </c>
      <c r="AK67" s="76">
        <f t="shared" ca="1" si="81"/>
        <v>0</v>
      </c>
      <c r="AL67" s="76">
        <f t="shared" ca="1" si="81"/>
        <v>0</v>
      </c>
      <c r="AM67" s="76">
        <f t="shared" ca="1" si="81"/>
        <v>0</v>
      </c>
      <c r="AN67" s="140">
        <f t="shared" ca="1" si="81"/>
        <v>0</v>
      </c>
      <c r="AO67" s="75">
        <f>+INDEX('Load Combinations'!$D$4:$N$22,MATCH(Horizontal!$C67,'Load Combinations'!$B$4:$B$22,0),MATCH(Horizontal!AO$26,'Load Combinations'!$D$3:$N$3,0))</f>
        <v>1</v>
      </c>
      <c r="AP67" s="76">
        <f>+INDEX('Load Combinations'!$D$4:$N$22,MATCH(Horizontal!$C67,'Load Combinations'!$B$4:$B$22,0),MATCH(Horizontal!AP$26,'Load Combinations'!$D$3:$N$3,0))</f>
        <v>1</v>
      </c>
      <c r="AQ67" s="76">
        <f>+INDEX('Load Combinations'!$D$4:$N$22,MATCH(Horizontal!$C67,'Load Combinations'!$B$4:$B$22,0),MATCH(Horizontal!AQ$26,'Load Combinations'!$D$3:$N$3,0))</f>
        <v>0</v>
      </c>
      <c r="AR67" s="76">
        <f>+INDEX('Load Combinations'!$D$4:$N$22,MATCH(Horizontal!$C67,'Load Combinations'!$B$4:$B$22,0),MATCH(Horizontal!AR$26,'Load Combinations'!$D$3:$N$3,0))</f>
        <v>0</v>
      </c>
      <c r="AS67" s="76">
        <f>+INDEX('Load Combinations'!$D$4:$N$22,MATCH(Horizontal!$C67,'Load Combinations'!$B$4:$B$22,0),MATCH(Horizontal!AS$26,'Load Combinations'!$D$3:$N$3,0))</f>
        <v>1</v>
      </c>
      <c r="AT67" s="76">
        <f>+INDEX('Load Combinations'!$D$4:$N$22,MATCH(Horizontal!$C67,'Load Combinations'!$B$4:$B$22,0),MATCH(Horizontal!AT$26,'Load Combinations'!$D$3:$N$3,0))</f>
        <v>1</v>
      </c>
      <c r="AU67" s="76">
        <f>+INDEX('Load Combinations'!$D$4:$N$22,MATCH(Horizontal!$C67,'Load Combinations'!$B$4:$B$22,0),MATCH(Horizontal!AU$26,'Load Combinations'!$D$3:$N$3,0))</f>
        <v>0</v>
      </c>
      <c r="AV67" s="76">
        <f>+INDEX('Load Combinations'!$D$4:$N$22,MATCH(Horizontal!$C67,'Load Combinations'!$B$4:$B$22,0),MATCH(Horizontal!AV$26,'Load Combinations'!$D$3:$N$3,0))</f>
        <v>1</v>
      </c>
      <c r="AW67" s="76">
        <f>+INDEX('Load Combinations'!$D$4:$N$22,MATCH(Horizontal!$C67,'Load Combinations'!$B$4:$B$22,0),MATCH(Horizontal!AW$26,'Load Combinations'!$D$3:$N$3,0))</f>
        <v>0</v>
      </c>
      <c r="AX67" s="671">
        <f>+INDEX('Load Combinations'!$D$4:$N$22,MATCH(Horizontal!$C67,'Load Combinations'!$B$4:$B$22,0),MATCH(Horizontal!AX$26,'Load Combinations'!$D$3:$N$3,0))</f>
        <v>0</v>
      </c>
      <c r="AY67" s="557">
        <f>+INDEX('Load Combinations'!$D$4:$N$22,MATCH(Horizontal!$C67,'Load Combinations'!$B$4:$B$22,0),MATCH(Horizontal!AY$26,'Load Combinations'!$D$3:$N$3,0))</f>
        <v>0</v>
      </c>
      <c r="AZ67" s="203" cm="1">
        <f t="array" aca="1" ref="AZ67" ca="1">SUMPRODUCT(--($K67:$AB67&gt;0),INDEX($H$4:$H$22,MATCH($K$26:$AB$26,$C$4:$C$22,0)))</f>
        <v>0</v>
      </c>
      <c r="BA67" s="76" cm="1">
        <f t="array" aca="1" ref="BA67" ca="1">SUMPRODUCT(--($K67:$AB67&gt;0),INDEX($G$4:$G$22,MATCH($K$26:$AB$26,$C$4:$C$22,0)))</f>
        <v>0</v>
      </c>
      <c r="BB67" s="76" cm="1">
        <f t="array" aca="1" ref="BB67" ca="1">-1*SUMPRODUCT(--($K67:$AB67&lt;0),INDEX($H$4:$H$22,MATCH($K$26:$AB$26,$C$4:$C$22,0)))</f>
        <v>-2</v>
      </c>
      <c r="BC67" s="77" cm="1">
        <f t="array" aca="1" ref="BC67" ca="1">-1*SUMPRODUCT(--($K67:$AB67&lt;0),INDEX($G$4:$G$22,MATCH($K$26:$AB$26,$C$4:$C$22,0)))</f>
        <v>2</v>
      </c>
      <c r="BD67" s="8" cm="1">
        <f t="array" aca="1" ref="BD67" ca="1">IF(AC67&gt;0,AC67*SUMPRODUCT(_xlfn.XLOOKUP(AC$26,$C$4:$C$22,$T$4:$AD$22)*$AO67:$AY67),0)</f>
        <v>0</v>
      </c>
      <c r="BE67" s="17" cm="1">
        <f t="array" aca="1" ref="BE67" ca="1">IF(AD67&gt;0,AD67*SUMPRODUCT(_xlfn.XLOOKUP(AD$26,$C$4:$C$22,$T$4:$AD$22)*$AO67:$AY67),0)</f>
        <v>0</v>
      </c>
      <c r="BF67" s="17" cm="1">
        <f t="array" aca="1" ref="BF67" ca="1">IF(AE67&gt;0,AE67*SUMPRODUCT(_xlfn.XLOOKUP(AE$26,$C$4:$C$22,$T$4:$AD$22)*$AO67:$AY67),0)</f>
        <v>0</v>
      </c>
      <c r="BG67" s="71" cm="1">
        <f t="array" aca="1" ref="BG67" ca="1">IF(AF67&gt;0,AF67*SUMPRODUCT(_xlfn.XLOOKUP(AF$26,$C$4:$C$22,$T$4:$AD$22)*$AO67:$AY67),0)</f>
        <v>0</v>
      </c>
      <c r="BH67" s="17" cm="1">
        <f t="array" aca="1" ref="BH67" ca="1">IF(AG67&gt;0,AG67*SUMPRODUCT(_xlfn.XLOOKUP(AG$26,$C$4:$C$22,$T$4:$AD$22)*$AO67:$AY67),0)</f>
        <v>0</v>
      </c>
      <c r="BI67" s="17" cm="1">
        <f t="array" aca="1" ref="BI67" ca="1">IF(AH67&gt;0,AH67*SUMPRODUCT(_xlfn.XLOOKUP(AH$26,$C$4:$C$22,$T$4:$AD$22)*$AO67:$AY67),0)</f>
        <v>0</v>
      </c>
      <c r="BJ67" s="17" cm="1">
        <f t="array" aca="1" ref="BJ67" ca="1">IF(AI67&gt;0,AI67*SUMPRODUCT(_xlfn.XLOOKUP(AI$26,$C$4:$C$22,$T$4:$AD$22)*$AO67:$AY67),0)</f>
        <v>0.5</v>
      </c>
      <c r="BK67" s="17" cm="1">
        <f t="array" aca="1" ref="BK67" ca="1">IF(AJ67&gt;0,AJ67*SUMPRODUCT(_xlfn.XLOOKUP(AJ$26,$C$4:$C$22,$T$4:$AD$22)*$AO67:$AY67),0)</f>
        <v>0.5</v>
      </c>
      <c r="BL67" s="17" cm="1">
        <f t="array" aca="1" ref="BL67" ca="1">IF(AK67&gt;0,AK67*SUMPRODUCT(_xlfn.XLOOKUP(AK$26,$C$4:$C$22,$T$4:$AD$22)*$AO67:$AY67),0)</f>
        <v>0</v>
      </c>
      <c r="BM67" s="17" cm="1">
        <f t="array" aca="1" ref="BM67" ca="1">IF(AL67&gt;0,AL67*SUMPRODUCT(_xlfn.XLOOKUP(AL$26,$C$4:$C$22,$T$4:$AD$22)*$AO67:$AY67),0)</f>
        <v>0</v>
      </c>
      <c r="BN67" s="17" cm="1">
        <f t="array" aca="1" ref="BN67" ca="1">IF(AM67&gt;0,AM67*SUMPRODUCT(_xlfn.XLOOKUP(AM$26,$C$4:$C$22,$T$4:$AD$22)*$AO67:$AY67),0)</f>
        <v>0</v>
      </c>
      <c r="BO67" s="9" cm="1">
        <f t="array" aca="1" ref="BO67" ca="1">IF(AN67&gt;0,AN67*SUMPRODUCT(_xlfn.XLOOKUP(AN$26,$C$4:$C$22,$T$4:$AD$22)*$AO67:$AY67),0)</f>
        <v>0</v>
      </c>
      <c r="BP67" s="215">
        <f t="shared" ca="1" si="70"/>
        <v>1</v>
      </c>
      <c r="BQ67" s="8" cm="1">
        <f t="array" aca="1" ref="BQ67" ca="1">IF(AC67&gt;0,AC67*SUMPRODUCT(_xlfn.XLOOKUP(AC$26,$C$4:$C$22,$I$4:$S$22)*$AO67:$AY67),0)</f>
        <v>0</v>
      </c>
      <c r="BR67" s="17" cm="1">
        <f t="array" aca="1" ref="BR67" ca="1">IF(AD67&gt;0,AD67*SUMPRODUCT(_xlfn.XLOOKUP(AD$26,$C$4:$C$22,$I$4:$S$22)*$AO67:$AY67),0)</f>
        <v>0</v>
      </c>
      <c r="BS67" s="17" cm="1">
        <f t="array" aca="1" ref="BS67" ca="1">IF(AE67&gt;0,AE67*SUMPRODUCT(_xlfn.XLOOKUP(AE$26,$C$4:$C$22,$I$4:$S$22)*$AO67:$AY67),0)</f>
        <v>0</v>
      </c>
      <c r="BT67" s="71" cm="1">
        <f t="array" aca="1" ref="BT67" ca="1">IF(AF67&gt;0,AF67*SUMPRODUCT(_xlfn.XLOOKUP(AF$26,$C$4:$C$22,$I$4:$S$22)*$AO67:$AY67),0)</f>
        <v>0</v>
      </c>
      <c r="BU67" s="17" cm="1">
        <f t="array" aca="1" ref="BU67" ca="1">IF(AG67&gt;0,AG67*SUMPRODUCT(_xlfn.XLOOKUP(AG$26,$C$4:$C$22,$I$4:$S$22)*$AO67:$AY67),0)</f>
        <v>0</v>
      </c>
      <c r="BV67" s="17" cm="1">
        <f t="array" aca="1" ref="BV67" ca="1">IF(AH67&gt;0,AH67*SUMPRODUCT(_xlfn.XLOOKUP(AH$26,$C$4:$C$22,$I$4:$S$22)*$AO67:$AY67),0)</f>
        <v>0</v>
      </c>
      <c r="BW67" s="17" cm="1">
        <f t="array" aca="1" ref="BW67" ca="1">IF(AI67&gt;0,AI67*SUMPRODUCT(_xlfn.XLOOKUP(AI$26,$C$4:$C$22,$I$4:$S$22)*$AO67:$AY67),0)</f>
        <v>-0.5</v>
      </c>
      <c r="BX67" s="17" cm="1">
        <f t="array" aca="1" ref="BX67" ca="1">IF(AJ67&gt;0,AJ67*SUMPRODUCT(_xlfn.XLOOKUP(AJ$26,$C$4:$C$22,$I$4:$S$22)*$AO67:$AY67),0)</f>
        <v>-0.5</v>
      </c>
      <c r="BY67" s="17" cm="1">
        <f t="array" aca="1" ref="BY67" ca="1">IF(AK67&gt;0,AK67*SUMPRODUCT(_xlfn.XLOOKUP(AK$26,$C$4:$C$22,$I$4:$S$22)*$AO67:$AY67),0)</f>
        <v>0</v>
      </c>
      <c r="BZ67" s="17" cm="1">
        <f t="array" aca="1" ref="BZ67" ca="1">IF(AL67&gt;0,AL67*SUMPRODUCT(_xlfn.XLOOKUP(AL$26,$C$4:$C$22,$I$4:$S$22)*$AO67:$AY67),0)</f>
        <v>0</v>
      </c>
      <c r="CA67" s="17" cm="1">
        <f t="array" aca="1" ref="CA67" ca="1">IF(AM67&gt;0,AM67*SUMPRODUCT(_xlfn.XLOOKUP(AM$26,$C$4:$C$22,$I$4:$S$22)*$AO67:$AY67),0)</f>
        <v>0</v>
      </c>
      <c r="CB67" s="9" cm="1">
        <f t="array" aca="1" ref="CB67" ca="1">IF(AN67&gt;0,AN67*SUMPRODUCT(_xlfn.XLOOKUP(AN$26,$C$4:$C$22,$I$4:$S$22)*$AO67:$AY67),0)</f>
        <v>0</v>
      </c>
      <c r="CC67" s="215">
        <f t="shared" ca="1" si="71"/>
        <v>-1</v>
      </c>
      <c r="CD67" s="8" cm="1">
        <f t="array" aca="1" ref="CD67" ca="1">IF(AC67&lt;0,AC67*SUMPRODUCT(_xlfn.XLOOKUP(AC$26,$C$4:$C$22,$T$4:$AD$22)*$AO67:$AY67),0)</f>
        <v>0</v>
      </c>
      <c r="CE67" s="17" cm="1">
        <f t="array" aca="1" ref="CE67" ca="1">IF(AD67&lt;0,AD67*SUMPRODUCT(_xlfn.XLOOKUP(AD$26,$C$4:$C$22,$T$4:$AC$22)*$AO67:$AX67),0)</f>
        <v>-0.125</v>
      </c>
      <c r="CF67" s="17" cm="1">
        <f t="array" aca="1" ref="CF67" ca="1">IF(AE67&lt;0,AE67*SUMPRODUCT(_xlfn.XLOOKUP(AE$26,$C$4:$C$22,$T$4:$AC$22)*$AO67:$AX67),0)</f>
        <v>0</v>
      </c>
      <c r="CG67" s="71" cm="1">
        <f t="array" aca="1" ref="CG67" ca="1">IF(AF67&lt;0,AF67*SUMPRODUCT(_xlfn.XLOOKUP(AF$26,$C$4:$C$22,$T$4:$AC$22)*$AO67:$AX67),0)</f>
        <v>-0.5</v>
      </c>
      <c r="CH67" s="17" cm="1">
        <f t="array" aca="1" ref="CH67" ca="1">IF(AG67&lt;0,AG67*SUMPRODUCT(_xlfn.XLOOKUP(AG$26,$C$4:$C$22,$T$4:$AC$22)*$AO67:$AX67),0)</f>
        <v>0</v>
      </c>
      <c r="CI67" s="17" cm="1">
        <f t="array" aca="1" ref="CI67" ca="1">IF(AH67&lt;0,AH67*SUMPRODUCT(_xlfn.XLOOKUP(AH$26,$C$4:$C$22,$T$4:$AC$22)*$AO67:$AX67),0)</f>
        <v>0</v>
      </c>
      <c r="CJ67" s="17" cm="1">
        <f t="array" aca="1" ref="CJ67" ca="1">IF(AI67&lt;0,AI67*SUMPRODUCT(_xlfn.XLOOKUP(AI$26,$C$4:$C$22,$T$4:$AC$22)*$AO67:$AX67),0)</f>
        <v>0</v>
      </c>
      <c r="CK67" s="17" cm="1">
        <f t="array" aca="1" ref="CK67" ca="1">IF(AJ67&lt;0,AJ67*SUMPRODUCT(_xlfn.XLOOKUP(AJ$26,$C$4:$C$22,$T$4:$AC$22)*$AO67:$AX67),0)</f>
        <v>0</v>
      </c>
      <c r="CL67" s="17" cm="1">
        <f t="array" aca="1" ref="CL67" ca="1">IF(AK67&lt;0,AK67*SUMPRODUCT(_xlfn.XLOOKUP(AK$26,$C$4:$C$22,$T$4:$AC$22)*$AO67:$AX67),0)</f>
        <v>0</v>
      </c>
      <c r="CM67" s="17" cm="1">
        <f t="array" aca="1" ref="CM67" ca="1">IF(AL67&lt;0,AL67*SUMPRODUCT(_xlfn.XLOOKUP(AL$26,$C$4:$C$22,$T$4:$AC$22)*$AO67:$AX67),0)</f>
        <v>0</v>
      </c>
      <c r="CN67" s="17" cm="1">
        <f t="array" aca="1" ref="CN67" ca="1">IF(AM67&lt;0,AM67*SUMPRODUCT(_xlfn.XLOOKUP(AM$26,$C$4:$C$22,$T$4:$AC$22)*$AO67:$AX67),0)</f>
        <v>0</v>
      </c>
      <c r="CO67" s="9" cm="1">
        <f t="array" aca="1" ref="CO67" ca="1">IF(AN67&lt;0,AN67*SUMPRODUCT(_xlfn.XLOOKUP(AN$26,$C$4:$C$22,$T$4:$AC$22)*$AO67:$AX67),0)</f>
        <v>0</v>
      </c>
      <c r="CP67" s="215">
        <f t="shared" ca="1" si="72"/>
        <v>-0.625</v>
      </c>
      <c r="CQ67" s="8" cm="1">
        <f t="array" aca="1" ref="CQ67" ca="1">IF(AC67&lt;0,AC67*SUMPRODUCT(_xlfn.XLOOKUP(AC$26,$C$4:$C$22,$I$4:$S$22)*$AO67:$AY67),0)</f>
        <v>0</v>
      </c>
      <c r="CR67" s="17" cm="1">
        <f t="array" aca="1" ref="CR67" ca="1">IF(AD67&lt;0,AD67*SUMPRODUCT(_xlfn.XLOOKUP(AD$26,$C$4:$C$22,$I$4:$R$22)*$AO67:$AX67),0)</f>
        <v>0.125</v>
      </c>
      <c r="CS67" s="17" cm="1">
        <f t="array" aca="1" ref="CS67" ca="1">IF(AE67&lt;0,AE67*SUMPRODUCT(_xlfn.XLOOKUP(AE$26,$C$4:$C$22,$I$4:$R$22)*$AO67:$AX67),0)</f>
        <v>0</v>
      </c>
      <c r="CT67" s="71" cm="1">
        <f t="array" aca="1" ref="CT67" ca="1">IF(AF67&lt;0,AF67*SUMPRODUCT(_xlfn.XLOOKUP(AF$26,$C$4:$C$22,$I$4:$R$22)*$AO67:$AX67),0)</f>
        <v>0.5</v>
      </c>
      <c r="CU67" s="17" cm="1">
        <f t="array" aca="1" ref="CU67" ca="1">IF(AG67&lt;0,AG67*SUMPRODUCT(_xlfn.XLOOKUP(AG$26,$C$4:$C$22,$I$4:$R$22)*$AO67:$AX67),0)</f>
        <v>0</v>
      </c>
      <c r="CV67" s="17" cm="1">
        <f t="array" aca="1" ref="CV67" ca="1">IF(AH67&lt;0,AH67*SUMPRODUCT(_xlfn.XLOOKUP(AH$26,$C$4:$C$22,$I$4:$R$22)*$AO67:$AX67),0)</f>
        <v>0</v>
      </c>
      <c r="CW67" s="17" cm="1">
        <f t="array" aca="1" ref="CW67" ca="1">IF(AI67&lt;0,AI67*SUMPRODUCT(_xlfn.XLOOKUP(AI$26,$C$4:$C$22,$I$4:$R$22)*$AO67:$AX67),0)</f>
        <v>0</v>
      </c>
      <c r="CX67" s="17" cm="1">
        <f t="array" aca="1" ref="CX67" ca="1">IF(AJ67&lt;0,AJ67*SUMPRODUCT(_xlfn.XLOOKUP(AJ$26,$C$4:$C$22,$I$4:$R$22)*$AO67:$AX67),0)</f>
        <v>0</v>
      </c>
      <c r="CY67" s="17" cm="1">
        <f t="array" aca="1" ref="CY67" ca="1">IF(AK67&lt;0,AK67*SUMPRODUCT(_xlfn.XLOOKUP(AK$26,$C$4:$C$22,$I$4:$R$22)*$AO67:$AX67),0)</f>
        <v>0</v>
      </c>
      <c r="CZ67" s="17" cm="1">
        <f t="array" aca="1" ref="CZ67" ca="1">IF(AL67&lt;0,AL67*SUMPRODUCT(_xlfn.XLOOKUP(AL$26,$C$4:$C$22,$I$4:$R$22)*$AO67:$AX67),0)</f>
        <v>0</v>
      </c>
      <c r="DA67" s="17" cm="1">
        <f t="array" aca="1" ref="DA67" ca="1">IF(AM67&lt;0,AM67*SUMPRODUCT(_xlfn.XLOOKUP(AM$26,$C$4:$C$22,$I$4:$R$22)*$AO67:$AX67),0)</f>
        <v>0</v>
      </c>
      <c r="DB67" s="9" cm="1">
        <f t="array" aca="1" ref="DB67" ca="1">IF(AN67&lt;0,AN67*SUMPRODUCT(_xlfn.XLOOKUP(AN$26,$C$4:$C$22,$I$4:$R$22)*$AO67:$AX67),0)</f>
        <v>0</v>
      </c>
      <c r="DC67" s="240">
        <f t="shared" ca="1" si="73"/>
        <v>0.625</v>
      </c>
    </row>
    <row r="68" spans="1:107" x14ac:dyDescent="0.25">
      <c r="A68" s="389"/>
      <c r="B68" s="390"/>
      <c r="C68" s="735">
        <v>16</v>
      </c>
      <c r="D68" s="18" t="str">
        <f>_xlfn.XLOOKUP($C68,'Load Combinations'!$B$4:$B$22,'Load Combinations'!$C$4:$C$22)</f>
        <v>CV MAWP, No Beam</v>
      </c>
      <c r="E68" s="118"/>
      <c r="F68" s="119"/>
      <c r="G68" s="7">
        <f t="shared" si="79"/>
        <v>6</v>
      </c>
      <c r="H68" s="130">
        <f t="shared" ca="1" si="84"/>
        <v>8.75</v>
      </c>
      <c r="I68" s="130">
        <f t="shared" ca="1" si="85"/>
        <v>4</v>
      </c>
      <c r="J68" s="62"/>
      <c r="K68" s="72">
        <f t="shared" ca="1" si="82"/>
        <v>0</v>
      </c>
      <c r="L68" s="73">
        <f t="shared" ca="1" si="80"/>
        <v>0</v>
      </c>
      <c r="M68" s="73">
        <f t="shared" ca="1" si="80"/>
        <v>0</v>
      </c>
      <c r="N68" s="73">
        <f t="shared" ca="1" si="80"/>
        <v>0</v>
      </c>
      <c r="O68" s="73">
        <f t="shared" ca="1" si="80"/>
        <v>0</v>
      </c>
      <c r="P68" s="73">
        <f t="shared" ca="1" si="80"/>
        <v>0</v>
      </c>
      <c r="Q68" s="73">
        <f t="shared" ca="1" si="80"/>
        <v>0</v>
      </c>
      <c r="R68" s="73">
        <f t="shared" ca="1" si="80"/>
        <v>0</v>
      </c>
      <c r="S68" s="73">
        <f t="shared" ca="1" si="80"/>
        <v>0</v>
      </c>
      <c r="T68" s="73">
        <f t="shared" ca="1" si="80"/>
        <v>0</v>
      </c>
      <c r="U68" s="73">
        <f t="shared" ca="1" si="80"/>
        <v>0</v>
      </c>
      <c r="V68" s="73">
        <f t="shared" ca="1" si="80"/>
        <v>-1</v>
      </c>
      <c r="W68" s="73">
        <f t="shared" ca="1" si="80"/>
        <v>0</v>
      </c>
      <c r="X68" s="73">
        <f t="shared" ca="1" si="80"/>
        <v>-1</v>
      </c>
      <c r="Y68" s="73">
        <f t="shared" ca="1" si="80"/>
        <v>0</v>
      </c>
      <c r="Z68" s="73">
        <f t="shared" ca="1" si="80"/>
        <v>0</v>
      </c>
      <c r="AA68" s="73">
        <f t="shared" ca="1" si="80"/>
        <v>0</v>
      </c>
      <c r="AB68" s="139">
        <f t="shared" ca="1" si="80"/>
        <v>0</v>
      </c>
      <c r="AC68" s="72">
        <f t="shared" ca="1" si="83"/>
        <v>-1</v>
      </c>
      <c r="AD68" s="73">
        <f t="shared" ca="1" si="81"/>
        <v>-1</v>
      </c>
      <c r="AE68" s="73">
        <f t="shared" ca="1" si="81"/>
        <v>-1</v>
      </c>
      <c r="AF68" s="73">
        <f t="shared" ca="1" si="81"/>
        <v>-1</v>
      </c>
      <c r="AG68" s="73">
        <f t="shared" ca="1" si="81"/>
        <v>0</v>
      </c>
      <c r="AH68" s="73">
        <f t="shared" ca="1" si="81"/>
        <v>0</v>
      </c>
      <c r="AI68" s="73">
        <f t="shared" ca="1" si="81"/>
        <v>1</v>
      </c>
      <c r="AJ68" s="73">
        <f t="shared" ca="1" si="81"/>
        <v>1</v>
      </c>
      <c r="AK68" s="73">
        <f t="shared" ca="1" si="81"/>
        <v>0</v>
      </c>
      <c r="AL68" s="73">
        <f t="shared" ca="1" si="81"/>
        <v>0</v>
      </c>
      <c r="AM68" s="73">
        <f t="shared" ca="1" si="81"/>
        <v>0</v>
      </c>
      <c r="AN68" s="139">
        <f t="shared" ca="1" si="81"/>
        <v>0</v>
      </c>
      <c r="AO68" s="72">
        <f>+INDEX('Load Combinations'!$D$4:$N$22,MATCH(Horizontal!$C68,'Load Combinations'!$B$4:$B$22,0),MATCH(Horizontal!AO$26,'Load Combinations'!$D$3:$N$3,0))</f>
        <v>1</v>
      </c>
      <c r="AP68" s="73">
        <f>+INDEX('Load Combinations'!$D$4:$N$22,MATCH(Horizontal!$C68,'Load Combinations'!$B$4:$B$22,0),MATCH(Horizontal!AP$26,'Load Combinations'!$D$3:$N$3,0))</f>
        <v>0</v>
      </c>
      <c r="AQ68" s="73">
        <f>+INDEX('Load Combinations'!$D$4:$N$22,MATCH(Horizontal!$C68,'Load Combinations'!$B$4:$B$22,0),MATCH(Horizontal!AQ$26,'Load Combinations'!$D$3:$N$3,0))</f>
        <v>0</v>
      </c>
      <c r="AR68" s="73">
        <f>+INDEX('Load Combinations'!$D$4:$N$22,MATCH(Horizontal!$C68,'Load Combinations'!$B$4:$B$22,0),MATCH(Horizontal!AR$26,'Load Combinations'!$D$3:$N$3,0))</f>
        <v>1</v>
      </c>
      <c r="AS68" s="73">
        <f>+INDEX('Load Combinations'!$D$4:$N$22,MATCH(Horizontal!$C68,'Load Combinations'!$B$4:$B$22,0),MATCH(Horizontal!AS$26,'Load Combinations'!$D$3:$N$3,0))</f>
        <v>0</v>
      </c>
      <c r="AT68" s="73">
        <f>+INDEX('Load Combinations'!$D$4:$N$22,MATCH(Horizontal!$C68,'Load Combinations'!$B$4:$B$22,0),MATCH(Horizontal!AT$26,'Load Combinations'!$D$3:$N$3,0))</f>
        <v>0</v>
      </c>
      <c r="AU68" s="73">
        <f>+INDEX('Load Combinations'!$D$4:$N$22,MATCH(Horizontal!$C68,'Load Combinations'!$B$4:$B$22,0),MATCH(Horizontal!AU$26,'Load Combinations'!$D$3:$N$3,0))</f>
        <v>1</v>
      </c>
      <c r="AV68" s="73">
        <f>+INDEX('Load Combinations'!$D$4:$N$22,MATCH(Horizontal!$C68,'Load Combinations'!$B$4:$B$22,0),MATCH(Horizontal!AV$26,'Load Combinations'!$D$3:$N$3,0))</f>
        <v>0</v>
      </c>
      <c r="AW68" s="73">
        <f>+INDEX('Load Combinations'!$D$4:$N$22,MATCH(Horizontal!$C68,'Load Combinations'!$B$4:$B$22,0),MATCH(Horizontal!AW$26,'Load Combinations'!$D$3:$N$3,0))</f>
        <v>0</v>
      </c>
      <c r="AX68" s="670">
        <f>+INDEX('Load Combinations'!$D$4:$N$22,MATCH(Horizontal!$C68,'Load Combinations'!$B$4:$B$22,0),MATCH(Horizontal!AX$26,'Load Combinations'!$D$3:$N$3,0))</f>
        <v>0</v>
      </c>
      <c r="AY68" s="556">
        <f>+INDEX('Load Combinations'!$D$4:$N$22,MATCH(Horizontal!$C68,'Load Combinations'!$B$4:$B$22,0),MATCH(Horizontal!AY$26,'Load Combinations'!$D$3:$N$3,0))</f>
        <v>0</v>
      </c>
      <c r="AZ68" s="202" cm="1">
        <f t="array" aca="1" ref="AZ68" ca="1">SUMPRODUCT(--($K68:$AB68&gt;0),INDEX($H$4:$H$22,MATCH($K$26:$AB$26,$C$4:$C$22,0)))</f>
        <v>0</v>
      </c>
      <c r="BA68" s="73" cm="1">
        <f t="array" aca="1" ref="BA68" ca="1">SUMPRODUCT(--($K68:$AB68&gt;0),INDEX($G$4:$G$22,MATCH($K$26:$AB$26,$C$4:$C$22,0)))</f>
        <v>0</v>
      </c>
      <c r="BB68" s="73" cm="1">
        <f t="array" aca="1" ref="BB68" ca="1">-1*SUMPRODUCT(--($K68:$AB68&lt;0),INDEX($H$4:$H$22,MATCH($K$26:$AB$26,$C$4:$C$22,0)))</f>
        <v>-2</v>
      </c>
      <c r="BC68" s="74" cm="1">
        <f t="array" aca="1" ref="BC68" ca="1">-1*SUMPRODUCT(--($K68:$AB68&lt;0),INDEX($G$4:$G$22,MATCH($K$26:$AB$26,$C$4:$C$22,0)))</f>
        <v>2</v>
      </c>
      <c r="BD68" s="66" cm="1">
        <f t="array" aca="1" ref="BD68" ca="1">IF(AC68&gt;0,AC68*SUMPRODUCT(_xlfn.XLOOKUP(AC$26,$C$4:$C$22,$T$4:$AD$22)*$AO68:$AY68),0)</f>
        <v>0</v>
      </c>
      <c r="BE68" s="67" cm="1">
        <f t="array" aca="1" ref="BE68" ca="1">IF(AD68&gt;0,AD68*SUMPRODUCT(_xlfn.XLOOKUP(AD$26,$C$4:$C$22,$T$4:$AD$22)*$AO68:$AY68),0)</f>
        <v>0</v>
      </c>
      <c r="BF68" s="67" cm="1">
        <f t="array" aca="1" ref="BF68" ca="1">IF(AE68&gt;0,AE68*SUMPRODUCT(_xlfn.XLOOKUP(AE$26,$C$4:$C$22,$T$4:$AD$22)*$AO68:$AY68),0)</f>
        <v>0</v>
      </c>
      <c r="BG68" s="67" cm="1">
        <f t="array" aca="1" ref="BG68" ca="1">IF(AF68&gt;0,AF68*SUMPRODUCT(_xlfn.XLOOKUP(AF$26,$C$4:$C$22,$T$4:$AD$22)*$AO68:$AY68),0)</f>
        <v>0</v>
      </c>
      <c r="BH68" s="67" cm="1">
        <f t="array" aca="1" ref="BH68" ca="1">IF(AG68&gt;0,AG68*SUMPRODUCT(_xlfn.XLOOKUP(AG$26,$C$4:$C$22,$T$4:$AD$22)*$AO68:$AY68),0)</f>
        <v>0</v>
      </c>
      <c r="BI68" s="67" cm="1">
        <f t="array" aca="1" ref="BI68" ca="1">IF(AH68&gt;0,AH68*SUMPRODUCT(_xlfn.XLOOKUP(AH$26,$C$4:$C$22,$T$4:$AD$22)*$AO68:$AY68),0)</f>
        <v>0</v>
      </c>
      <c r="BJ68" s="67" cm="1">
        <f t="array" aca="1" ref="BJ68" ca="1">IF(AI68&gt;0,AI68*SUMPRODUCT(_xlfn.XLOOKUP(AI$26,$C$4:$C$22,$T$4:$AD$22)*$AO68:$AY68),0)</f>
        <v>0</v>
      </c>
      <c r="BK68" s="67" cm="1">
        <f t="array" aca="1" ref="BK68" ca="1">IF(AJ68&gt;0,AJ68*SUMPRODUCT(_xlfn.XLOOKUP(AJ$26,$C$4:$C$22,$T$4:$AD$22)*$AO68:$AY68),0)</f>
        <v>0</v>
      </c>
      <c r="BL68" s="67" cm="1">
        <f t="array" aca="1" ref="BL68" ca="1">IF(AK68&gt;0,AK68*SUMPRODUCT(_xlfn.XLOOKUP(AK$26,$C$4:$C$22,$T$4:$AD$22)*$AO68:$AY68),0)</f>
        <v>0</v>
      </c>
      <c r="BM68" s="67" cm="1">
        <f t="array" aca="1" ref="BM68" ca="1">IF(AL68&gt;0,AL68*SUMPRODUCT(_xlfn.XLOOKUP(AL$26,$C$4:$C$22,$T$4:$AD$22)*$AO68:$AY68),0)</f>
        <v>0</v>
      </c>
      <c r="BN68" s="67" cm="1">
        <f t="array" aca="1" ref="BN68" ca="1">IF(AM68&gt;0,AM68*SUMPRODUCT(_xlfn.XLOOKUP(AM$26,$C$4:$C$22,$T$4:$AD$22)*$AO68:$AY68),0)</f>
        <v>0</v>
      </c>
      <c r="BO68" s="68" cm="1">
        <f t="array" aca="1" ref="BO68" ca="1">IF(AN68&gt;0,AN68*SUMPRODUCT(_xlfn.XLOOKUP(AN$26,$C$4:$C$22,$T$4:$AD$22)*$AO68:$AY68),0)</f>
        <v>0</v>
      </c>
      <c r="BP68" s="214">
        <f t="shared" ca="1" si="70"/>
        <v>0</v>
      </c>
      <c r="BQ68" s="66" cm="1">
        <f t="array" aca="1" ref="BQ68" ca="1">IF(AC68&gt;0,AC68*SUMPRODUCT(_xlfn.XLOOKUP(AC$26,$C$4:$C$22,$I$4:$S$22)*$AO68:$AY68),0)</f>
        <v>0</v>
      </c>
      <c r="BR68" s="67" cm="1">
        <f t="array" aca="1" ref="BR68" ca="1">IF(AD68&gt;0,AD68*SUMPRODUCT(_xlfn.XLOOKUP(AD$26,$C$4:$C$22,$I$4:$S$22)*$AO68:$AY68),0)</f>
        <v>0</v>
      </c>
      <c r="BS68" s="67" cm="1">
        <f t="array" aca="1" ref="BS68" ca="1">IF(AE68&gt;0,AE68*SUMPRODUCT(_xlfn.XLOOKUP(AE$26,$C$4:$C$22,$I$4:$S$22)*$AO68:$AY68),0)</f>
        <v>0</v>
      </c>
      <c r="BT68" s="67" cm="1">
        <f t="array" aca="1" ref="BT68" ca="1">IF(AF68&gt;0,AF68*SUMPRODUCT(_xlfn.XLOOKUP(AF$26,$C$4:$C$22,$I$4:$S$22)*$AO68:$AY68),0)</f>
        <v>0</v>
      </c>
      <c r="BU68" s="67" cm="1">
        <f t="array" aca="1" ref="BU68" ca="1">IF(AG68&gt;0,AG68*SUMPRODUCT(_xlfn.XLOOKUP(AG$26,$C$4:$C$22,$I$4:$S$22)*$AO68:$AY68),0)</f>
        <v>0</v>
      </c>
      <c r="BV68" s="67" cm="1">
        <f t="array" aca="1" ref="BV68" ca="1">IF(AH68&gt;0,AH68*SUMPRODUCT(_xlfn.XLOOKUP(AH$26,$C$4:$C$22,$I$4:$S$22)*$AO68:$AY68),0)</f>
        <v>0</v>
      </c>
      <c r="BW68" s="67" cm="1">
        <f t="array" aca="1" ref="BW68" ca="1">IF(AI68&gt;0,AI68*SUMPRODUCT(_xlfn.XLOOKUP(AI$26,$C$4:$C$22,$I$4:$S$22)*$AO68:$AY68),0)</f>
        <v>0</v>
      </c>
      <c r="BX68" s="67" cm="1">
        <f t="array" aca="1" ref="BX68" ca="1">IF(AJ68&gt;0,AJ68*SUMPRODUCT(_xlfn.XLOOKUP(AJ$26,$C$4:$C$22,$I$4:$S$22)*$AO68:$AY68),0)</f>
        <v>0</v>
      </c>
      <c r="BY68" s="67" cm="1">
        <f t="array" aca="1" ref="BY68" ca="1">IF(AK68&gt;0,AK68*SUMPRODUCT(_xlfn.XLOOKUP(AK$26,$C$4:$C$22,$I$4:$S$22)*$AO68:$AY68),0)</f>
        <v>0</v>
      </c>
      <c r="BZ68" s="67" cm="1">
        <f t="array" aca="1" ref="BZ68" ca="1">IF(AL68&gt;0,AL68*SUMPRODUCT(_xlfn.XLOOKUP(AL$26,$C$4:$C$22,$I$4:$S$22)*$AO68:$AY68),0)</f>
        <v>0</v>
      </c>
      <c r="CA68" s="67" cm="1">
        <f t="array" aca="1" ref="CA68" ca="1">IF(AM68&gt;0,AM68*SUMPRODUCT(_xlfn.XLOOKUP(AM$26,$C$4:$C$22,$I$4:$S$22)*$AO68:$AY68),0)</f>
        <v>0</v>
      </c>
      <c r="CB68" s="68" cm="1">
        <f t="array" aca="1" ref="CB68" ca="1">IF(AN68&gt;0,AN68*SUMPRODUCT(_xlfn.XLOOKUP(AN$26,$C$4:$C$22,$I$4:$S$22)*$AO68:$AY68),0)</f>
        <v>0</v>
      </c>
      <c r="CC68" s="214">
        <f t="shared" ca="1" si="71"/>
        <v>0</v>
      </c>
      <c r="CD68" s="66" cm="1">
        <f t="array" aca="1" ref="CD68" ca="1">IF(AC68&lt;0,AC68*SUMPRODUCT(_xlfn.XLOOKUP(AC$26,$C$4:$C$22,$T$4:$AD$22)*$AO68:$AY68),0)</f>
        <v>0</v>
      </c>
      <c r="CE68" s="67" cm="1">
        <f t="array" aca="1" ref="CE68" ca="1">IF(AD68&lt;0,AD68*SUMPRODUCT(_xlfn.XLOOKUP(AD$26,$C$4:$C$22,$T$4:$AC$22)*$AO68:$AX68),0)</f>
        <v>0</v>
      </c>
      <c r="CF68" s="67" cm="1">
        <f t="array" aca="1" ref="CF68" ca="1">IF(AE68&lt;0,AE68*SUMPRODUCT(_xlfn.XLOOKUP(AE$26,$C$4:$C$22,$T$4:$AC$22)*$AO68:$AX68),0)</f>
        <v>0</v>
      </c>
      <c r="CG68" s="67" cm="1">
        <f t="array" aca="1" ref="CG68" ca="1">IF(AF68&lt;0,AF68*SUMPRODUCT(_xlfn.XLOOKUP(AF$26,$C$4:$C$22,$T$4:$AC$22)*$AO68:$AX68),0)</f>
        <v>0</v>
      </c>
      <c r="CH68" s="67" cm="1">
        <f t="array" aca="1" ref="CH68" ca="1">IF(AG68&lt;0,AG68*SUMPRODUCT(_xlfn.XLOOKUP(AG$26,$C$4:$C$22,$T$4:$AC$22)*$AO68:$AX68),0)</f>
        <v>0</v>
      </c>
      <c r="CI68" s="67" cm="1">
        <f t="array" aca="1" ref="CI68" ca="1">IF(AH68&lt;0,AH68*SUMPRODUCT(_xlfn.XLOOKUP(AH$26,$C$4:$C$22,$T$4:$AC$22)*$AO68:$AX68),0)</f>
        <v>0</v>
      </c>
      <c r="CJ68" s="67" cm="1">
        <f t="array" aca="1" ref="CJ68" ca="1">IF(AI68&lt;0,AI68*SUMPRODUCT(_xlfn.XLOOKUP(AI$26,$C$4:$C$22,$T$4:$AC$22)*$AO68:$AX68),0)</f>
        <v>0</v>
      </c>
      <c r="CK68" s="67" cm="1">
        <f t="array" aca="1" ref="CK68" ca="1">IF(AJ68&lt;0,AJ68*SUMPRODUCT(_xlfn.XLOOKUP(AJ$26,$C$4:$C$22,$T$4:$AC$22)*$AO68:$AX68),0)</f>
        <v>0</v>
      </c>
      <c r="CL68" s="67" cm="1">
        <f t="array" aca="1" ref="CL68" ca="1">IF(AK68&lt;0,AK68*SUMPRODUCT(_xlfn.XLOOKUP(AK$26,$C$4:$C$22,$T$4:$AC$22)*$AO68:$AX68),0)</f>
        <v>0</v>
      </c>
      <c r="CM68" s="67" cm="1">
        <f t="array" aca="1" ref="CM68" ca="1">IF(AL68&lt;0,AL68*SUMPRODUCT(_xlfn.XLOOKUP(AL$26,$C$4:$C$22,$T$4:$AC$22)*$AO68:$AX68),0)</f>
        <v>0</v>
      </c>
      <c r="CN68" s="67" cm="1">
        <f t="array" aca="1" ref="CN68" ca="1">IF(AM68&lt;0,AM68*SUMPRODUCT(_xlfn.XLOOKUP(AM$26,$C$4:$C$22,$T$4:$AC$22)*$AO68:$AX68),0)</f>
        <v>0</v>
      </c>
      <c r="CO68" s="68" cm="1">
        <f t="array" aca="1" ref="CO68" ca="1">IF(AN68&lt;0,AN68*SUMPRODUCT(_xlfn.XLOOKUP(AN$26,$C$4:$C$22,$T$4:$AC$22)*$AO68:$AX68),0)</f>
        <v>0</v>
      </c>
      <c r="CP68" s="214">
        <f t="shared" ca="1" si="72"/>
        <v>0</v>
      </c>
      <c r="CQ68" s="66" cm="1">
        <f t="array" aca="1" ref="CQ68" ca="1">IF(AC68&lt;0,AC68*SUMPRODUCT(_xlfn.XLOOKUP(AC$26,$C$4:$C$22,$I$4:$S$22)*$AO68:$AY68),0)</f>
        <v>0</v>
      </c>
      <c r="CR68" s="67" cm="1">
        <f t="array" aca="1" ref="CR68" ca="1">IF(AD68&lt;0,AD68*SUMPRODUCT(_xlfn.XLOOKUP(AD$26,$C$4:$C$22,$I$4:$R$22)*$AO68:$AX68),0)</f>
        <v>0.75</v>
      </c>
      <c r="CS68" s="67" cm="1">
        <f t="array" aca="1" ref="CS68" ca="1">IF(AE68&lt;0,AE68*SUMPRODUCT(_xlfn.XLOOKUP(AE$26,$C$4:$C$22,$I$4:$R$22)*$AO68:$AX68),0)</f>
        <v>0</v>
      </c>
      <c r="CT68" s="67" cm="1">
        <f t="array" aca="1" ref="CT68" ca="1">IF(AF68&lt;0,AF68*SUMPRODUCT(_xlfn.XLOOKUP(AF$26,$C$4:$C$22,$I$4:$R$22)*$AO68:$AX68),0)</f>
        <v>0</v>
      </c>
      <c r="CU68" s="67" cm="1">
        <f t="array" aca="1" ref="CU68" ca="1">IF(AG68&lt;0,AG68*SUMPRODUCT(_xlfn.XLOOKUP(AG$26,$C$4:$C$22,$I$4:$R$22)*$AO68:$AX68),0)</f>
        <v>0</v>
      </c>
      <c r="CV68" s="67" cm="1">
        <f t="array" aca="1" ref="CV68" ca="1">IF(AH68&lt;0,AH68*SUMPRODUCT(_xlfn.XLOOKUP(AH$26,$C$4:$C$22,$I$4:$R$22)*$AO68:$AX68),0)</f>
        <v>0</v>
      </c>
      <c r="CW68" s="67" cm="1">
        <f t="array" aca="1" ref="CW68" ca="1">IF(AI68&lt;0,AI68*SUMPRODUCT(_xlfn.XLOOKUP(AI$26,$C$4:$C$22,$I$4:$R$22)*$AO68:$AX68),0)</f>
        <v>0</v>
      </c>
      <c r="CX68" s="67" cm="1">
        <f t="array" aca="1" ref="CX68" ca="1">IF(AJ68&lt;0,AJ68*SUMPRODUCT(_xlfn.XLOOKUP(AJ$26,$C$4:$C$22,$I$4:$R$22)*$AO68:$AX68),0)</f>
        <v>0</v>
      </c>
      <c r="CY68" s="67" cm="1">
        <f t="array" aca="1" ref="CY68" ca="1">IF(AK68&lt;0,AK68*SUMPRODUCT(_xlfn.XLOOKUP(AK$26,$C$4:$C$22,$I$4:$R$22)*$AO68:$AX68),0)</f>
        <v>0</v>
      </c>
      <c r="CZ68" s="67" cm="1">
        <f t="array" aca="1" ref="CZ68" ca="1">IF(AL68&lt;0,AL68*SUMPRODUCT(_xlfn.XLOOKUP(AL$26,$C$4:$C$22,$I$4:$R$22)*$AO68:$AX68),0)</f>
        <v>0</v>
      </c>
      <c r="DA68" s="67" cm="1">
        <f t="array" aca="1" ref="DA68" ca="1">IF(AM68&lt;0,AM68*SUMPRODUCT(_xlfn.XLOOKUP(AM$26,$C$4:$C$22,$I$4:$R$22)*$AO68:$AX68),0)</f>
        <v>0</v>
      </c>
      <c r="DB68" s="68" cm="1">
        <f t="array" aca="1" ref="DB68" ca="1">IF(AN68&lt;0,AN68*SUMPRODUCT(_xlfn.XLOOKUP(AN$26,$C$4:$C$22,$I$4:$R$22)*$AO68:$AX68),0)</f>
        <v>0</v>
      </c>
      <c r="DC68" s="239">
        <f t="shared" ca="1" si="73"/>
        <v>0.75</v>
      </c>
    </row>
    <row r="69" spans="1:107" x14ac:dyDescent="0.25">
      <c r="A69" s="389"/>
      <c r="B69" s="390"/>
      <c r="C69" s="736">
        <v>17</v>
      </c>
      <c r="D69" s="19" t="str">
        <f>_xlfn.XLOOKUP($C69,'Load Combinations'!$B$4:$B$22,'Load Combinations'!$C$4:$C$22)</f>
        <v>CV MAWP, Beam On</v>
      </c>
      <c r="E69" s="120"/>
      <c r="F69" s="121"/>
      <c r="G69" s="8">
        <f t="shared" si="79"/>
        <v>6</v>
      </c>
      <c r="H69" s="61">
        <f t="shared" ca="1" si="84"/>
        <v>9.75</v>
      </c>
      <c r="I69" s="61">
        <f t="shared" ca="1" si="85"/>
        <v>3</v>
      </c>
      <c r="J69" s="63"/>
      <c r="K69" s="75">
        <f t="shared" ca="1" si="82"/>
        <v>0</v>
      </c>
      <c r="L69" s="76">
        <f t="shared" ca="1" si="82"/>
        <v>0</v>
      </c>
      <c r="M69" s="76">
        <f t="shared" ca="1" si="82"/>
        <v>0</v>
      </c>
      <c r="N69" s="76">
        <f t="shared" ca="1" si="82"/>
        <v>0</v>
      </c>
      <c r="O69" s="76">
        <f t="shared" ca="1" si="82"/>
        <v>0</v>
      </c>
      <c r="P69" s="76">
        <f t="shared" ca="1" si="82"/>
        <v>0</v>
      </c>
      <c r="Q69" s="76">
        <f t="shared" ca="1" si="82"/>
        <v>0</v>
      </c>
      <c r="R69" s="76">
        <f t="shared" ca="1" si="82"/>
        <v>0</v>
      </c>
      <c r="S69" s="76">
        <f t="shared" ca="1" si="82"/>
        <v>0</v>
      </c>
      <c r="T69" s="76">
        <f t="shared" ca="1" si="82"/>
        <v>0</v>
      </c>
      <c r="U69" s="76">
        <f t="shared" ca="1" si="82"/>
        <v>0</v>
      </c>
      <c r="V69" s="76">
        <f t="shared" ca="1" si="82"/>
        <v>-1</v>
      </c>
      <c r="W69" s="76">
        <f t="shared" ca="1" si="82"/>
        <v>0</v>
      </c>
      <c r="X69" s="76">
        <f t="shared" ca="1" si="82"/>
        <v>-1</v>
      </c>
      <c r="Y69" s="76">
        <f t="shared" ca="1" si="82"/>
        <v>0</v>
      </c>
      <c r="Z69" s="76">
        <f t="shared" ca="1" si="82"/>
        <v>0</v>
      </c>
      <c r="AA69" s="76">
        <f t="shared" ref="AA69:AB71" ca="1" si="86">OFFSET(AA69,-1,0)</f>
        <v>0</v>
      </c>
      <c r="AB69" s="140">
        <f t="shared" ca="1" si="86"/>
        <v>0</v>
      </c>
      <c r="AC69" s="75">
        <f t="shared" ca="1" si="83"/>
        <v>-1</v>
      </c>
      <c r="AD69" s="76">
        <f t="shared" ca="1" si="81"/>
        <v>-1</v>
      </c>
      <c r="AE69" s="76">
        <f t="shared" ca="1" si="81"/>
        <v>-1</v>
      </c>
      <c r="AF69" s="76">
        <f t="shared" ca="1" si="81"/>
        <v>-1</v>
      </c>
      <c r="AG69" s="76">
        <f t="shared" ca="1" si="81"/>
        <v>0</v>
      </c>
      <c r="AH69" s="76">
        <f t="shared" ca="1" si="81"/>
        <v>0</v>
      </c>
      <c r="AI69" s="76">
        <f t="shared" ca="1" si="81"/>
        <v>1</v>
      </c>
      <c r="AJ69" s="76">
        <f t="shared" ca="1" si="81"/>
        <v>1</v>
      </c>
      <c r="AK69" s="76">
        <f t="shared" ca="1" si="81"/>
        <v>0</v>
      </c>
      <c r="AL69" s="76">
        <f t="shared" ca="1" si="81"/>
        <v>0</v>
      </c>
      <c r="AM69" s="76">
        <f t="shared" ca="1" si="81"/>
        <v>0</v>
      </c>
      <c r="AN69" s="140">
        <f t="shared" ca="1" si="81"/>
        <v>0</v>
      </c>
      <c r="AO69" s="75">
        <f>+INDEX('Load Combinations'!$D$4:$N$22,MATCH(Horizontal!$C69,'Load Combinations'!$B$4:$B$22,0),MATCH(Horizontal!AO$26,'Load Combinations'!$D$3:$N$3,0))</f>
        <v>1</v>
      </c>
      <c r="AP69" s="76">
        <f>+INDEX('Load Combinations'!$D$4:$N$22,MATCH(Horizontal!$C69,'Load Combinations'!$B$4:$B$22,0),MATCH(Horizontal!AP$26,'Load Combinations'!$D$3:$N$3,0))</f>
        <v>0</v>
      </c>
      <c r="AQ69" s="76">
        <f>+INDEX('Load Combinations'!$D$4:$N$22,MATCH(Horizontal!$C69,'Load Combinations'!$B$4:$B$22,0),MATCH(Horizontal!AQ$26,'Load Combinations'!$D$3:$N$3,0))</f>
        <v>0</v>
      </c>
      <c r="AR69" s="76">
        <f>+INDEX('Load Combinations'!$D$4:$N$22,MATCH(Horizontal!$C69,'Load Combinations'!$B$4:$B$22,0),MATCH(Horizontal!AR$26,'Load Combinations'!$D$3:$N$3,0))</f>
        <v>1</v>
      </c>
      <c r="AS69" s="76">
        <f>+INDEX('Load Combinations'!$D$4:$N$22,MATCH(Horizontal!$C69,'Load Combinations'!$B$4:$B$22,0),MATCH(Horizontal!AS$26,'Load Combinations'!$D$3:$N$3,0))</f>
        <v>0</v>
      </c>
      <c r="AT69" s="76">
        <f>+INDEX('Load Combinations'!$D$4:$N$22,MATCH(Horizontal!$C69,'Load Combinations'!$B$4:$B$22,0),MATCH(Horizontal!AT$26,'Load Combinations'!$D$3:$N$3,0))</f>
        <v>1</v>
      </c>
      <c r="AU69" s="76">
        <f>+INDEX('Load Combinations'!$D$4:$N$22,MATCH(Horizontal!$C69,'Load Combinations'!$B$4:$B$22,0),MATCH(Horizontal!AU$26,'Load Combinations'!$D$3:$N$3,0))</f>
        <v>1</v>
      </c>
      <c r="AV69" s="76">
        <f>+INDEX('Load Combinations'!$D$4:$N$22,MATCH(Horizontal!$C69,'Load Combinations'!$B$4:$B$22,0),MATCH(Horizontal!AV$26,'Load Combinations'!$D$3:$N$3,0))</f>
        <v>0</v>
      </c>
      <c r="AW69" s="76">
        <f>+INDEX('Load Combinations'!$D$4:$N$22,MATCH(Horizontal!$C69,'Load Combinations'!$B$4:$B$22,0),MATCH(Horizontal!AW$26,'Load Combinations'!$D$3:$N$3,0))</f>
        <v>0</v>
      </c>
      <c r="AX69" s="671">
        <f>+INDEX('Load Combinations'!$D$4:$N$22,MATCH(Horizontal!$C69,'Load Combinations'!$B$4:$B$22,0),MATCH(Horizontal!AX$26,'Load Combinations'!$D$3:$N$3,0))</f>
        <v>0</v>
      </c>
      <c r="AY69" s="557">
        <f>+INDEX('Load Combinations'!$D$4:$N$22,MATCH(Horizontal!$C69,'Load Combinations'!$B$4:$B$22,0),MATCH(Horizontal!AY$26,'Load Combinations'!$D$3:$N$3,0))</f>
        <v>0</v>
      </c>
      <c r="AZ69" s="203" cm="1">
        <f t="array" aca="1" ref="AZ69" ca="1">SUMPRODUCT(--($K69:$AB69&gt;0),INDEX($H$4:$H$22,MATCH($K$26:$AB$26,$C$4:$C$22,0)))</f>
        <v>0</v>
      </c>
      <c r="BA69" s="76" cm="1">
        <f t="array" aca="1" ref="BA69" ca="1">SUMPRODUCT(--($K69:$AB69&gt;0),INDEX($G$4:$G$22,MATCH($K$26:$AB$26,$C$4:$C$22,0)))</f>
        <v>0</v>
      </c>
      <c r="BB69" s="76" cm="1">
        <f t="array" aca="1" ref="BB69" ca="1">-1*SUMPRODUCT(--($K69:$AB69&lt;0),INDEX($H$4:$H$22,MATCH($K$26:$AB$26,$C$4:$C$22,0)))</f>
        <v>-2</v>
      </c>
      <c r="BC69" s="77" cm="1">
        <f t="array" aca="1" ref="BC69" ca="1">-1*SUMPRODUCT(--($K69:$AB69&lt;0),INDEX($G$4:$G$22,MATCH($K$26:$AB$26,$C$4:$C$22,0)))</f>
        <v>2</v>
      </c>
      <c r="BD69" s="8" cm="1">
        <f t="array" aca="1" ref="BD69" ca="1">IF(AC69&gt;0,AC69*SUMPRODUCT(_xlfn.XLOOKUP(AC$26,$C$4:$C$22,$T$4:$AD$22)*$AO69:$AY69),0)</f>
        <v>0</v>
      </c>
      <c r="BE69" s="17" cm="1">
        <f t="array" aca="1" ref="BE69" ca="1">IF(AD69&gt;0,AD69*SUMPRODUCT(_xlfn.XLOOKUP(AD$26,$C$4:$C$22,$T$4:$AD$22)*$AO69:$AY69),0)</f>
        <v>0</v>
      </c>
      <c r="BF69" s="17" cm="1">
        <f t="array" aca="1" ref="BF69" ca="1">IF(AE69&gt;0,AE69*SUMPRODUCT(_xlfn.XLOOKUP(AE$26,$C$4:$C$22,$T$4:$AD$22)*$AO69:$AY69),0)</f>
        <v>0</v>
      </c>
      <c r="BG69" s="71" cm="1">
        <f t="array" aca="1" ref="BG69" ca="1">IF(AF69&gt;0,AF69*SUMPRODUCT(_xlfn.XLOOKUP(AF$26,$C$4:$C$22,$T$4:$AD$22)*$AO69:$AY69),0)</f>
        <v>0</v>
      </c>
      <c r="BH69" s="17" cm="1">
        <f t="array" aca="1" ref="BH69" ca="1">IF(AG69&gt;0,AG69*SUMPRODUCT(_xlfn.XLOOKUP(AG$26,$C$4:$C$22,$T$4:$AD$22)*$AO69:$AY69),0)</f>
        <v>0</v>
      </c>
      <c r="BI69" s="17" cm="1">
        <f t="array" aca="1" ref="BI69" ca="1">IF(AH69&gt;0,AH69*SUMPRODUCT(_xlfn.XLOOKUP(AH$26,$C$4:$C$22,$T$4:$AD$22)*$AO69:$AY69),0)</f>
        <v>0</v>
      </c>
      <c r="BJ69" s="17" cm="1">
        <f t="array" aca="1" ref="BJ69" ca="1">IF(AI69&gt;0,AI69*SUMPRODUCT(_xlfn.XLOOKUP(AI$26,$C$4:$C$22,$T$4:$AD$22)*$AO69:$AY69),0)</f>
        <v>0.5</v>
      </c>
      <c r="BK69" s="17" cm="1">
        <f t="array" aca="1" ref="BK69" ca="1">IF(AJ69&gt;0,AJ69*SUMPRODUCT(_xlfn.XLOOKUP(AJ$26,$C$4:$C$22,$T$4:$AD$22)*$AO69:$AY69),0)</f>
        <v>0.5</v>
      </c>
      <c r="BL69" s="17" cm="1">
        <f t="array" aca="1" ref="BL69" ca="1">IF(AK69&gt;0,AK69*SUMPRODUCT(_xlfn.XLOOKUP(AK$26,$C$4:$C$22,$T$4:$AD$22)*$AO69:$AY69),0)</f>
        <v>0</v>
      </c>
      <c r="BM69" s="17" cm="1">
        <f t="array" aca="1" ref="BM69" ca="1">IF(AL69&gt;0,AL69*SUMPRODUCT(_xlfn.XLOOKUP(AL$26,$C$4:$C$22,$T$4:$AD$22)*$AO69:$AY69),0)</f>
        <v>0</v>
      </c>
      <c r="BN69" s="17" cm="1">
        <f t="array" aca="1" ref="BN69" ca="1">IF(AM69&gt;0,AM69*SUMPRODUCT(_xlfn.XLOOKUP(AM$26,$C$4:$C$22,$T$4:$AD$22)*$AO69:$AY69),0)</f>
        <v>0</v>
      </c>
      <c r="BO69" s="9" cm="1">
        <f t="array" aca="1" ref="BO69" ca="1">IF(AN69&gt;0,AN69*SUMPRODUCT(_xlfn.XLOOKUP(AN$26,$C$4:$C$22,$T$4:$AD$22)*$AO69:$AY69),0)</f>
        <v>0</v>
      </c>
      <c r="BP69" s="215">
        <f t="shared" ca="1" si="70"/>
        <v>1</v>
      </c>
      <c r="BQ69" s="8" cm="1">
        <f t="array" aca="1" ref="BQ69" ca="1">IF(AC69&gt;0,AC69*SUMPRODUCT(_xlfn.XLOOKUP(AC$26,$C$4:$C$22,$I$4:$S$22)*$AO69:$AY69),0)</f>
        <v>0</v>
      </c>
      <c r="BR69" s="17" cm="1">
        <f t="array" aca="1" ref="BR69" ca="1">IF(AD69&gt;0,AD69*SUMPRODUCT(_xlfn.XLOOKUP(AD$26,$C$4:$C$22,$I$4:$S$22)*$AO69:$AY69),0)</f>
        <v>0</v>
      </c>
      <c r="BS69" s="17" cm="1">
        <f t="array" aca="1" ref="BS69" ca="1">IF(AE69&gt;0,AE69*SUMPRODUCT(_xlfn.XLOOKUP(AE$26,$C$4:$C$22,$I$4:$S$22)*$AO69:$AY69),0)</f>
        <v>0</v>
      </c>
      <c r="BT69" s="71" cm="1">
        <f t="array" aca="1" ref="BT69" ca="1">IF(AF69&gt;0,AF69*SUMPRODUCT(_xlfn.XLOOKUP(AF$26,$C$4:$C$22,$I$4:$S$22)*$AO69:$AY69),0)</f>
        <v>0</v>
      </c>
      <c r="BU69" s="17" cm="1">
        <f t="array" aca="1" ref="BU69" ca="1">IF(AG69&gt;0,AG69*SUMPRODUCT(_xlfn.XLOOKUP(AG$26,$C$4:$C$22,$I$4:$S$22)*$AO69:$AY69),0)</f>
        <v>0</v>
      </c>
      <c r="BV69" s="17" cm="1">
        <f t="array" aca="1" ref="BV69" ca="1">IF(AH69&gt;0,AH69*SUMPRODUCT(_xlfn.XLOOKUP(AH$26,$C$4:$C$22,$I$4:$S$22)*$AO69:$AY69),0)</f>
        <v>0</v>
      </c>
      <c r="BW69" s="17" cm="1">
        <f t="array" aca="1" ref="BW69" ca="1">IF(AI69&gt;0,AI69*SUMPRODUCT(_xlfn.XLOOKUP(AI$26,$C$4:$C$22,$I$4:$S$22)*$AO69:$AY69),0)</f>
        <v>-0.5</v>
      </c>
      <c r="BX69" s="17" cm="1">
        <f t="array" aca="1" ref="BX69" ca="1">IF(AJ69&gt;0,AJ69*SUMPRODUCT(_xlfn.XLOOKUP(AJ$26,$C$4:$C$22,$I$4:$S$22)*$AO69:$AY69),0)</f>
        <v>-0.5</v>
      </c>
      <c r="BY69" s="17" cm="1">
        <f t="array" aca="1" ref="BY69" ca="1">IF(AK69&gt;0,AK69*SUMPRODUCT(_xlfn.XLOOKUP(AK$26,$C$4:$C$22,$I$4:$S$22)*$AO69:$AY69),0)</f>
        <v>0</v>
      </c>
      <c r="BZ69" s="17" cm="1">
        <f t="array" aca="1" ref="BZ69" ca="1">IF(AL69&gt;0,AL69*SUMPRODUCT(_xlfn.XLOOKUP(AL$26,$C$4:$C$22,$I$4:$S$22)*$AO69:$AY69),0)</f>
        <v>0</v>
      </c>
      <c r="CA69" s="17" cm="1">
        <f t="array" aca="1" ref="CA69" ca="1">IF(AM69&gt;0,AM69*SUMPRODUCT(_xlfn.XLOOKUP(AM$26,$C$4:$C$22,$I$4:$S$22)*$AO69:$AY69),0)</f>
        <v>0</v>
      </c>
      <c r="CB69" s="9" cm="1">
        <f t="array" aca="1" ref="CB69" ca="1">IF(AN69&gt;0,AN69*SUMPRODUCT(_xlfn.XLOOKUP(AN$26,$C$4:$C$22,$I$4:$S$22)*$AO69:$AY69),0)</f>
        <v>0</v>
      </c>
      <c r="CC69" s="215">
        <f t="shared" ca="1" si="71"/>
        <v>-1</v>
      </c>
      <c r="CD69" s="8" cm="1">
        <f t="array" aca="1" ref="CD69" ca="1">IF(AC69&lt;0,AC69*SUMPRODUCT(_xlfn.XLOOKUP(AC$26,$C$4:$C$22,$T$4:$AD$22)*$AO69:$AY69),0)</f>
        <v>0</v>
      </c>
      <c r="CE69" s="17" cm="1">
        <f t="array" aca="1" ref="CE69" ca="1">IF(AD69&lt;0,AD69*SUMPRODUCT(_xlfn.XLOOKUP(AD$26,$C$4:$C$22,$T$4:$AC$22)*$AO69:$AX69),0)</f>
        <v>0</v>
      </c>
      <c r="CF69" s="17" cm="1">
        <f t="array" aca="1" ref="CF69" ca="1">IF(AE69&lt;0,AE69*SUMPRODUCT(_xlfn.XLOOKUP(AE$26,$C$4:$C$22,$T$4:$AC$22)*$AO69:$AX69),0)</f>
        <v>0</v>
      </c>
      <c r="CG69" s="71" cm="1">
        <f t="array" aca="1" ref="CG69" ca="1">IF(AF69&lt;0,AF69*SUMPRODUCT(_xlfn.XLOOKUP(AF$26,$C$4:$C$22,$T$4:$AC$22)*$AO69:$AX69),0)</f>
        <v>0</v>
      </c>
      <c r="CH69" s="17" cm="1">
        <f t="array" aca="1" ref="CH69" ca="1">IF(AG69&lt;0,AG69*SUMPRODUCT(_xlfn.XLOOKUP(AG$26,$C$4:$C$22,$T$4:$AC$22)*$AO69:$AX69),0)</f>
        <v>0</v>
      </c>
      <c r="CI69" s="17" cm="1">
        <f t="array" aca="1" ref="CI69" ca="1">IF(AH69&lt;0,AH69*SUMPRODUCT(_xlfn.XLOOKUP(AH$26,$C$4:$C$22,$T$4:$AC$22)*$AO69:$AX69),0)</f>
        <v>0</v>
      </c>
      <c r="CJ69" s="17" cm="1">
        <f t="array" aca="1" ref="CJ69" ca="1">IF(AI69&lt;0,AI69*SUMPRODUCT(_xlfn.XLOOKUP(AI$26,$C$4:$C$22,$T$4:$AC$22)*$AO69:$AX69),0)</f>
        <v>0</v>
      </c>
      <c r="CK69" s="17" cm="1">
        <f t="array" aca="1" ref="CK69" ca="1">IF(AJ69&lt;0,AJ69*SUMPRODUCT(_xlfn.XLOOKUP(AJ$26,$C$4:$C$22,$T$4:$AC$22)*$AO69:$AX69),0)</f>
        <v>0</v>
      </c>
      <c r="CL69" s="17" cm="1">
        <f t="array" aca="1" ref="CL69" ca="1">IF(AK69&lt;0,AK69*SUMPRODUCT(_xlfn.XLOOKUP(AK$26,$C$4:$C$22,$T$4:$AC$22)*$AO69:$AX69),0)</f>
        <v>0</v>
      </c>
      <c r="CM69" s="17" cm="1">
        <f t="array" aca="1" ref="CM69" ca="1">IF(AL69&lt;0,AL69*SUMPRODUCT(_xlfn.XLOOKUP(AL$26,$C$4:$C$22,$T$4:$AC$22)*$AO69:$AX69),0)</f>
        <v>0</v>
      </c>
      <c r="CN69" s="17" cm="1">
        <f t="array" aca="1" ref="CN69" ca="1">IF(AM69&lt;0,AM69*SUMPRODUCT(_xlfn.XLOOKUP(AM$26,$C$4:$C$22,$T$4:$AC$22)*$AO69:$AX69),0)</f>
        <v>0</v>
      </c>
      <c r="CO69" s="9" cm="1">
        <f t="array" aca="1" ref="CO69" ca="1">IF(AN69&lt;0,AN69*SUMPRODUCT(_xlfn.XLOOKUP(AN$26,$C$4:$C$22,$T$4:$AC$22)*$AO69:$AX69),0)</f>
        <v>0</v>
      </c>
      <c r="CP69" s="215">
        <f t="shared" ca="1" si="72"/>
        <v>0</v>
      </c>
      <c r="CQ69" s="8" cm="1">
        <f t="array" aca="1" ref="CQ69" ca="1">IF(AC69&lt;0,AC69*SUMPRODUCT(_xlfn.XLOOKUP(AC$26,$C$4:$C$22,$I$4:$S$22)*$AO69:$AY69),0)</f>
        <v>0</v>
      </c>
      <c r="CR69" s="17" cm="1">
        <f t="array" aca="1" ref="CR69" ca="1">IF(AD69&lt;0,AD69*SUMPRODUCT(_xlfn.XLOOKUP(AD$26,$C$4:$C$22,$I$4:$R$22)*$AO69:$AX69),0)</f>
        <v>0.75</v>
      </c>
      <c r="CS69" s="17" cm="1">
        <f t="array" aca="1" ref="CS69" ca="1">IF(AE69&lt;0,AE69*SUMPRODUCT(_xlfn.XLOOKUP(AE$26,$C$4:$C$22,$I$4:$R$22)*$AO69:$AX69),0)</f>
        <v>0</v>
      </c>
      <c r="CT69" s="71" cm="1">
        <f t="array" aca="1" ref="CT69" ca="1">IF(AF69&lt;0,AF69*SUMPRODUCT(_xlfn.XLOOKUP(AF$26,$C$4:$C$22,$I$4:$R$22)*$AO69:$AX69),0)</f>
        <v>0</v>
      </c>
      <c r="CU69" s="17" cm="1">
        <f t="array" aca="1" ref="CU69" ca="1">IF(AG69&lt;0,AG69*SUMPRODUCT(_xlfn.XLOOKUP(AG$26,$C$4:$C$22,$I$4:$R$22)*$AO69:$AX69),0)</f>
        <v>0</v>
      </c>
      <c r="CV69" s="17" cm="1">
        <f t="array" aca="1" ref="CV69" ca="1">IF(AH69&lt;0,AH69*SUMPRODUCT(_xlfn.XLOOKUP(AH$26,$C$4:$C$22,$I$4:$R$22)*$AO69:$AX69),0)</f>
        <v>0</v>
      </c>
      <c r="CW69" s="17" cm="1">
        <f t="array" aca="1" ref="CW69" ca="1">IF(AI69&lt;0,AI69*SUMPRODUCT(_xlfn.XLOOKUP(AI$26,$C$4:$C$22,$I$4:$R$22)*$AO69:$AX69),0)</f>
        <v>0</v>
      </c>
      <c r="CX69" s="17" cm="1">
        <f t="array" aca="1" ref="CX69" ca="1">IF(AJ69&lt;0,AJ69*SUMPRODUCT(_xlfn.XLOOKUP(AJ$26,$C$4:$C$22,$I$4:$R$22)*$AO69:$AX69),0)</f>
        <v>0</v>
      </c>
      <c r="CY69" s="17" cm="1">
        <f t="array" aca="1" ref="CY69" ca="1">IF(AK69&lt;0,AK69*SUMPRODUCT(_xlfn.XLOOKUP(AK$26,$C$4:$C$22,$I$4:$R$22)*$AO69:$AX69),0)</f>
        <v>0</v>
      </c>
      <c r="CZ69" s="17" cm="1">
        <f t="array" aca="1" ref="CZ69" ca="1">IF(AL69&lt;0,AL69*SUMPRODUCT(_xlfn.XLOOKUP(AL$26,$C$4:$C$22,$I$4:$R$22)*$AO69:$AX69),0)</f>
        <v>0</v>
      </c>
      <c r="DA69" s="17" cm="1">
        <f t="array" aca="1" ref="DA69" ca="1">IF(AM69&lt;0,AM69*SUMPRODUCT(_xlfn.XLOOKUP(AM$26,$C$4:$C$22,$I$4:$R$22)*$AO69:$AX69),0)</f>
        <v>0</v>
      </c>
      <c r="DB69" s="9" cm="1">
        <f t="array" aca="1" ref="DB69" ca="1">IF(AN69&lt;0,AN69*SUMPRODUCT(_xlfn.XLOOKUP(AN$26,$C$4:$C$22,$I$4:$R$22)*$AO69:$AX69),0)</f>
        <v>0</v>
      </c>
      <c r="DC69" s="240">
        <f t="shared" ca="1" si="73"/>
        <v>0.75</v>
      </c>
    </row>
    <row r="70" spans="1:107" x14ac:dyDescent="0.25">
      <c r="A70" s="389"/>
      <c r="B70" s="390"/>
      <c r="C70" s="735">
        <v>18</v>
      </c>
      <c r="D70" s="18" t="str">
        <f>_xlfn.XLOOKUP($C70,'Load Combinations'!$B$4:$B$22,'Load Combinations'!$C$4:$C$22)</f>
        <v>Target Change Out</v>
      </c>
      <c r="E70" s="118"/>
      <c r="F70" s="119"/>
      <c r="G70" s="7">
        <f t="shared" si="79"/>
        <v>6</v>
      </c>
      <c r="H70" s="130">
        <f t="shared" ca="1" si="66"/>
        <v>8.1999999999999993</v>
      </c>
      <c r="I70" s="130">
        <f t="shared" ca="1" si="67"/>
        <v>3.75</v>
      </c>
      <c r="J70" s="62"/>
      <c r="K70" s="72">
        <f t="shared" ca="1" si="82"/>
        <v>0</v>
      </c>
      <c r="L70" s="73">
        <f t="shared" ca="1" si="82"/>
        <v>0</v>
      </c>
      <c r="M70" s="73">
        <f t="shared" ca="1" si="82"/>
        <v>0</v>
      </c>
      <c r="N70" s="73">
        <f t="shared" ca="1" si="82"/>
        <v>0</v>
      </c>
      <c r="O70" s="73">
        <f t="shared" ca="1" si="82"/>
        <v>0</v>
      </c>
      <c r="P70" s="73">
        <f t="shared" ca="1" si="82"/>
        <v>0</v>
      </c>
      <c r="Q70" s="73">
        <f t="shared" ca="1" si="82"/>
        <v>0</v>
      </c>
      <c r="R70" s="73">
        <f t="shared" ca="1" si="82"/>
        <v>0</v>
      </c>
      <c r="S70" s="73">
        <f t="shared" ca="1" si="82"/>
        <v>0</v>
      </c>
      <c r="T70" s="73">
        <f t="shared" ca="1" si="82"/>
        <v>0</v>
      </c>
      <c r="U70" s="73">
        <f t="shared" ca="1" si="82"/>
        <v>0</v>
      </c>
      <c r="V70" s="73">
        <f t="shared" ca="1" si="82"/>
        <v>-1</v>
      </c>
      <c r="W70" s="73">
        <f t="shared" ca="1" si="82"/>
        <v>0</v>
      </c>
      <c r="X70" s="73">
        <f t="shared" ca="1" si="82"/>
        <v>-1</v>
      </c>
      <c r="Y70" s="73">
        <f t="shared" ca="1" si="82"/>
        <v>0</v>
      </c>
      <c r="Z70" s="73">
        <f t="shared" ca="1" si="82"/>
        <v>0</v>
      </c>
      <c r="AA70" s="73">
        <f t="shared" ca="1" si="86"/>
        <v>0</v>
      </c>
      <c r="AB70" s="139">
        <f t="shared" ca="1" si="86"/>
        <v>0</v>
      </c>
      <c r="AC70" s="72">
        <f t="shared" ca="1" si="83"/>
        <v>-1</v>
      </c>
      <c r="AD70" s="73">
        <f t="shared" ca="1" si="83"/>
        <v>-1</v>
      </c>
      <c r="AE70" s="73">
        <f t="shared" ca="1" si="83"/>
        <v>-1</v>
      </c>
      <c r="AF70" s="73">
        <f t="shared" ca="1" si="83"/>
        <v>-1</v>
      </c>
      <c r="AG70" s="73">
        <f t="shared" ca="1" si="83"/>
        <v>0</v>
      </c>
      <c r="AH70" s="73">
        <f t="shared" ca="1" si="83"/>
        <v>0</v>
      </c>
      <c r="AI70" s="73">
        <f t="shared" ca="1" si="83"/>
        <v>1</v>
      </c>
      <c r="AJ70" s="73">
        <f t="shared" ca="1" si="83"/>
        <v>1</v>
      </c>
      <c r="AK70" s="73">
        <f t="shared" ca="1" si="83"/>
        <v>0</v>
      </c>
      <c r="AL70" s="73">
        <f t="shared" ca="1" si="83"/>
        <v>0</v>
      </c>
      <c r="AM70" s="73">
        <f t="shared" ca="1" si="83"/>
        <v>0</v>
      </c>
      <c r="AN70" s="139">
        <f t="shared" ca="1" si="83"/>
        <v>0</v>
      </c>
      <c r="AO70" s="72">
        <f>+INDEX('Load Combinations'!$D$4:$N$22,MATCH(Horizontal!$C70,'Load Combinations'!$B$4:$B$22,0),MATCH(Horizontal!AO$26,'Load Combinations'!$D$3:$N$3,0))</f>
        <v>1</v>
      </c>
      <c r="AP70" s="73">
        <f>+INDEX('Load Combinations'!$D$4:$N$22,MATCH(Horizontal!$C70,'Load Combinations'!$B$4:$B$22,0),MATCH(Horizontal!AP$26,'Load Combinations'!$D$3:$N$3,0))</f>
        <v>0</v>
      </c>
      <c r="AQ70" s="73">
        <f>+INDEX('Load Combinations'!$D$4:$N$22,MATCH(Horizontal!$C70,'Load Combinations'!$B$4:$B$22,0),MATCH(Horizontal!AQ$26,'Load Combinations'!$D$3:$N$3,0))</f>
        <v>1</v>
      </c>
      <c r="AR70" s="73">
        <f>+INDEX('Load Combinations'!$D$4:$N$22,MATCH(Horizontal!$C70,'Load Combinations'!$B$4:$B$22,0),MATCH(Horizontal!AR$26,'Load Combinations'!$D$3:$N$3,0))</f>
        <v>1</v>
      </c>
      <c r="AS70" s="73">
        <f>+INDEX('Load Combinations'!$D$4:$N$22,MATCH(Horizontal!$C70,'Load Combinations'!$B$4:$B$22,0),MATCH(Horizontal!AS$26,'Load Combinations'!$D$3:$N$3,0))</f>
        <v>0</v>
      </c>
      <c r="AT70" s="73">
        <f>+INDEX('Load Combinations'!$D$4:$N$22,MATCH(Horizontal!$C70,'Load Combinations'!$B$4:$B$22,0),MATCH(Horizontal!AT$26,'Load Combinations'!$D$3:$N$3,0))</f>
        <v>0</v>
      </c>
      <c r="AU70" s="73">
        <f>+INDEX('Load Combinations'!$D$4:$N$22,MATCH(Horizontal!$C70,'Load Combinations'!$B$4:$B$22,0),MATCH(Horizontal!AU$26,'Load Combinations'!$D$3:$N$3,0))</f>
        <v>0</v>
      </c>
      <c r="AV70" s="73">
        <f>+INDEX('Load Combinations'!$D$4:$N$22,MATCH(Horizontal!$C70,'Load Combinations'!$B$4:$B$22,0),MATCH(Horizontal!AV$26,'Load Combinations'!$D$3:$N$3,0))</f>
        <v>0</v>
      </c>
      <c r="AW70" s="73">
        <f>+INDEX('Load Combinations'!$D$4:$N$22,MATCH(Horizontal!$C70,'Load Combinations'!$B$4:$B$22,0),MATCH(Horizontal!AW$26,'Load Combinations'!$D$3:$N$3,0))</f>
        <v>0</v>
      </c>
      <c r="AX70" s="670">
        <f>+INDEX('Load Combinations'!$D$4:$N$22,MATCH(Horizontal!$C70,'Load Combinations'!$B$4:$B$22,0),MATCH(Horizontal!AX$26,'Load Combinations'!$D$3:$N$3,0))</f>
        <v>0</v>
      </c>
      <c r="AY70" s="556">
        <f>+INDEX('Load Combinations'!$D$4:$N$22,MATCH(Horizontal!$C70,'Load Combinations'!$B$4:$B$22,0),MATCH(Horizontal!AY$26,'Load Combinations'!$D$3:$N$3,0))</f>
        <v>0</v>
      </c>
      <c r="AZ70" s="202" cm="1">
        <f t="array" aca="1" ref="AZ70" ca="1">SUMPRODUCT(--($K70:$AB70&gt;0),INDEX($H$4:$H$22,MATCH($K$26:$AB$26,$C$4:$C$22,0)))</f>
        <v>0</v>
      </c>
      <c r="BA70" s="73" cm="1">
        <f t="array" aca="1" ref="BA70" ca="1">SUMPRODUCT(--($K70:$AB70&gt;0),INDEX($G$4:$G$22,MATCH($K$26:$AB$26,$C$4:$C$22,0)))</f>
        <v>0</v>
      </c>
      <c r="BB70" s="73" cm="1">
        <f t="array" aca="1" ref="BB70" ca="1">-1*SUMPRODUCT(--($K70:$AB70&lt;0),INDEX($H$4:$H$22,MATCH($K$26:$AB$26,$C$4:$C$22,0)))</f>
        <v>-2</v>
      </c>
      <c r="BC70" s="74" cm="1">
        <f t="array" aca="1" ref="BC70" ca="1">-1*SUMPRODUCT(--($K70:$AB70&lt;0),INDEX($G$4:$G$22,MATCH($K$26:$AB$26,$C$4:$C$22,0)))</f>
        <v>2</v>
      </c>
      <c r="BD70" s="66" cm="1">
        <f t="array" aca="1" ref="BD70" ca="1">IF(AC70&gt;0,AC70*SUMPRODUCT(_xlfn.XLOOKUP(AC$26,$C$4:$C$22,$T$4:$AD$22)*$AO70:$AY70),0)</f>
        <v>0</v>
      </c>
      <c r="BE70" s="67" cm="1">
        <f t="array" aca="1" ref="BE70" ca="1">IF(AD70&gt;0,AD70*SUMPRODUCT(_xlfn.XLOOKUP(AD$26,$C$4:$C$22,$T$4:$AD$22)*$AO70:$AY70),0)</f>
        <v>0</v>
      </c>
      <c r="BF70" s="67" cm="1">
        <f t="array" aca="1" ref="BF70" ca="1">IF(AE70&gt;0,AE70*SUMPRODUCT(_xlfn.XLOOKUP(AE$26,$C$4:$C$22,$T$4:$AD$22)*$AO70:$AY70),0)</f>
        <v>0</v>
      </c>
      <c r="BG70" s="67" cm="1">
        <f t="array" aca="1" ref="BG70" ca="1">IF(AF70&gt;0,AF70*SUMPRODUCT(_xlfn.XLOOKUP(AF$26,$C$4:$C$22,$T$4:$AD$22)*$AO70:$AY70),0)</f>
        <v>0</v>
      </c>
      <c r="BH70" s="67" cm="1">
        <f t="array" aca="1" ref="BH70" ca="1">IF(AG70&gt;0,AG70*SUMPRODUCT(_xlfn.XLOOKUP(AG$26,$C$4:$C$22,$T$4:$AD$22)*$AO70:$AY70),0)</f>
        <v>0</v>
      </c>
      <c r="BI70" s="67" cm="1">
        <f t="array" aca="1" ref="BI70" ca="1">IF(AH70&gt;0,AH70*SUMPRODUCT(_xlfn.XLOOKUP(AH$26,$C$4:$C$22,$T$4:$AD$22)*$AO70:$AY70),0)</f>
        <v>0</v>
      </c>
      <c r="BJ70" s="67" cm="1">
        <f t="array" aca="1" ref="BJ70" ca="1">IF(AI70&gt;0,AI70*SUMPRODUCT(_xlfn.XLOOKUP(AI$26,$C$4:$C$22,$T$4:$AD$22)*$AO70:$AY70),0)</f>
        <v>0</v>
      </c>
      <c r="BK70" s="67" cm="1">
        <f t="array" aca="1" ref="BK70" ca="1">IF(AJ70&gt;0,AJ70*SUMPRODUCT(_xlfn.XLOOKUP(AJ$26,$C$4:$C$22,$T$4:$AD$22)*$AO70:$AY70),0)</f>
        <v>0</v>
      </c>
      <c r="BL70" s="67" cm="1">
        <f t="array" aca="1" ref="BL70" ca="1">IF(AK70&gt;0,AK70*SUMPRODUCT(_xlfn.XLOOKUP(AK$26,$C$4:$C$22,$T$4:$AD$22)*$AO70:$AY70),0)</f>
        <v>0</v>
      </c>
      <c r="BM70" s="67" cm="1">
        <f t="array" aca="1" ref="BM70" ca="1">IF(AL70&gt;0,AL70*SUMPRODUCT(_xlfn.XLOOKUP(AL$26,$C$4:$C$22,$T$4:$AD$22)*$AO70:$AY70),0)</f>
        <v>0</v>
      </c>
      <c r="BN70" s="67" cm="1">
        <f t="array" aca="1" ref="BN70" ca="1">IF(AM70&gt;0,AM70*SUMPRODUCT(_xlfn.XLOOKUP(AM$26,$C$4:$C$22,$T$4:$AD$22)*$AO70:$AY70),0)</f>
        <v>0</v>
      </c>
      <c r="BO70" s="68" cm="1">
        <f t="array" aca="1" ref="BO70" ca="1">IF(AN70&gt;0,AN70*SUMPRODUCT(_xlfn.XLOOKUP(AN$26,$C$4:$C$22,$T$4:$AD$22)*$AO70:$AY70),0)</f>
        <v>0</v>
      </c>
      <c r="BP70" s="214">
        <f t="shared" ca="1" si="70"/>
        <v>0</v>
      </c>
      <c r="BQ70" s="66" cm="1">
        <f t="array" aca="1" ref="BQ70" ca="1">IF(AC70&gt;0,AC70*SUMPRODUCT(_xlfn.XLOOKUP(AC$26,$C$4:$C$22,$I$4:$S$22)*$AO70:$AY70),0)</f>
        <v>0</v>
      </c>
      <c r="BR70" s="67" cm="1">
        <f t="array" aca="1" ref="BR70" ca="1">IF(AD70&gt;0,AD70*SUMPRODUCT(_xlfn.XLOOKUP(AD$26,$C$4:$C$22,$I$4:$S$22)*$AO70:$AY70),0)</f>
        <v>0</v>
      </c>
      <c r="BS70" s="67" cm="1">
        <f t="array" aca="1" ref="BS70" ca="1">IF(AE70&gt;0,AE70*SUMPRODUCT(_xlfn.XLOOKUP(AE$26,$C$4:$C$22,$I$4:$S$22)*$AO70:$AY70),0)</f>
        <v>0</v>
      </c>
      <c r="BT70" s="67" cm="1">
        <f t="array" aca="1" ref="BT70" ca="1">IF(AF70&gt;0,AF70*SUMPRODUCT(_xlfn.XLOOKUP(AF$26,$C$4:$C$22,$I$4:$S$22)*$AO70:$AY70),0)</f>
        <v>0</v>
      </c>
      <c r="BU70" s="67" cm="1">
        <f t="array" aca="1" ref="BU70" ca="1">IF(AG70&gt;0,AG70*SUMPRODUCT(_xlfn.XLOOKUP(AG$26,$C$4:$C$22,$I$4:$S$22)*$AO70:$AY70),0)</f>
        <v>0</v>
      </c>
      <c r="BV70" s="67" cm="1">
        <f t="array" aca="1" ref="BV70" ca="1">IF(AH70&gt;0,AH70*SUMPRODUCT(_xlfn.XLOOKUP(AH$26,$C$4:$C$22,$I$4:$S$22)*$AO70:$AY70),0)</f>
        <v>0</v>
      </c>
      <c r="BW70" s="67" cm="1">
        <f t="array" aca="1" ref="BW70" ca="1">IF(AI70&gt;0,AI70*SUMPRODUCT(_xlfn.XLOOKUP(AI$26,$C$4:$C$22,$I$4:$S$22)*$AO70:$AY70),0)</f>
        <v>0</v>
      </c>
      <c r="BX70" s="67" cm="1">
        <f t="array" aca="1" ref="BX70" ca="1">IF(AJ70&gt;0,AJ70*SUMPRODUCT(_xlfn.XLOOKUP(AJ$26,$C$4:$C$22,$I$4:$S$22)*$AO70:$AY70),0)</f>
        <v>0</v>
      </c>
      <c r="BY70" s="67" cm="1">
        <f t="array" aca="1" ref="BY70" ca="1">IF(AK70&gt;0,AK70*SUMPRODUCT(_xlfn.XLOOKUP(AK$26,$C$4:$C$22,$I$4:$S$22)*$AO70:$AY70),0)</f>
        <v>0</v>
      </c>
      <c r="BZ70" s="67" cm="1">
        <f t="array" aca="1" ref="BZ70" ca="1">IF(AL70&gt;0,AL70*SUMPRODUCT(_xlfn.XLOOKUP(AL$26,$C$4:$C$22,$I$4:$S$22)*$AO70:$AY70),0)</f>
        <v>0</v>
      </c>
      <c r="CA70" s="67" cm="1">
        <f t="array" aca="1" ref="CA70" ca="1">IF(AM70&gt;0,AM70*SUMPRODUCT(_xlfn.XLOOKUP(AM$26,$C$4:$C$22,$I$4:$S$22)*$AO70:$AY70),0)</f>
        <v>0</v>
      </c>
      <c r="CB70" s="68" cm="1">
        <f t="array" aca="1" ref="CB70" ca="1">IF(AN70&gt;0,AN70*SUMPRODUCT(_xlfn.XLOOKUP(AN$26,$C$4:$C$22,$I$4:$S$22)*$AO70:$AY70),0)</f>
        <v>0</v>
      </c>
      <c r="CC70" s="214">
        <f t="shared" ca="1" si="71"/>
        <v>0</v>
      </c>
      <c r="CD70" s="66" cm="1">
        <f t="array" aca="1" ref="CD70" ca="1">IF(AC70&lt;0,AC70*SUMPRODUCT(_xlfn.XLOOKUP(AC$26,$C$4:$C$22,$T$4:$AD$22)*$AO70:$AY70),0)</f>
        <v>0</v>
      </c>
      <c r="CE70" s="67" cm="1">
        <f t="array" aca="1" ref="CE70" ca="1">IF(AD70&lt;0,AD70*SUMPRODUCT(_xlfn.XLOOKUP(AD$26,$C$4:$C$22,$T$4:$AC$22)*$AO70:$AX70),0)</f>
        <v>-0.125</v>
      </c>
      <c r="CF70" s="67" cm="1">
        <f t="array" aca="1" ref="CF70" ca="1">IF(AE70&lt;0,AE70*SUMPRODUCT(_xlfn.XLOOKUP(AE$26,$C$4:$C$22,$T$4:$AC$22)*$AO70:$AX70),0)</f>
        <v>0</v>
      </c>
      <c r="CG70" s="67" cm="1">
        <f t="array" aca="1" ref="CG70" ca="1">IF(AF70&lt;0,AF70*SUMPRODUCT(_xlfn.XLOOKUP(AF$26,$C$4:$C$22,$T$4:$AC$22)*$AO70:$AX70),0)</f>
        <v>-0.125</v>
      </c>
      <c r="CH70" s="67" cm="1">
        <f t="array" aca="1" ref="CH70" ca="1">IF(AG70&lt;0,AG70*SUMPRODUCT(_xlfn.XLOOKUP(AG$26,$C$4:$C$22,$T$4:$AC$22)*$AO70:$AX70),0)</f>
        <v>0</v>
      </c>
      <c r="CI70" s="67" cm="1">
        <f t="array" aca="1" ref="CI70" ca="1">IF(AH70&lt;0,AH70*SUMPRODUCT(_xlfn.XLOOKUP(AH$26,$C$4:$C$22,$T$4:$AC$22)*$AO70:$AX70),0)</f>
        <v>0</v>
      </c>
      <c r="CJ70" s="67" cm="1">
        <f t="array" aca="1" ref="CJ70" ca="1">IF(AI70&lt;0,AI70*SUMPRODUCT(_xlfn.XLOOKUP(AI$26,$C$4:$C$22,$T$4:$AC$22)*$AO70:$AX70),0)</f>
        <v>0</v>
      </c>
      <c r="CK70" s="67" cm="1">
        <f t="array" aca="1" ref="CK70" ca="1">IF(AJ70&lt;0,AJ70*SUMPRODUCT(_xlfn.XLOOKUP(AJ$26,$C$4:$C$22,$T$4:$AC$22)*$AO70:$AX70),0)</f>
        <v>0</v>
      </c>
      <c r="CL70" s="67" cm="1">
        <f t="array" aca="1" ref="CL70" ca="1">IF(AK70&lt;0,AK70*SUMPRODUCT(_xlfn.XLOOKUP(AK$26,$C$4:$C$22,$T$4:$AC$22)*$AO70:$AX70),0)</f>
        <v>0</v>
      </c>
      <c r="CM70" s="67" cm="1">
        <f t="array" aca="1" ref="CM70" ca="1">IF(AL70&lt;0,AL70*SUMPRODUCT(_xlfn.XLOOKUP(AL$26,$C$4:$C$22,$T$4:$AC$22)*$AO70:$AX70),0)</f>
        <v>0</v>
      </c>
      <c r="CN70" s="67" cm="1">
        <f t="array" aca="1" ref="CN70" ca="1">IF(AM70&lt;0,AM70*SUMPRODUCT(_xlfn.XLOOKUP(AM$26,$C$4:$C$22,$T$4:$AC$22)*$AO70:$AX70),0)</f>
        <v>0</v>
      </c>
      <c r="CO70" s="68" cm="1">
        <f t="array" aca="1" ref="CO70" ca="1">IF(AN70&lt;0,AN70*SUMPRODUCT(_xlfn.XLOOKUP(AN$26,$C$4:$C$22,$T$4:$AC$22)*$AO70:$AX70),0)</f>
        <v>0</v>
      </c>
      <c r="CP70" s="214">
        <f t="shared" ca="1" si="72"/>
        <v>-0.25</v>
      </c>
      <c r="CQ70" s="66" cm="1">
        <f t="array" aca="1" ref="CQ70" ca="1">IF(AC70&lt;0,AC70*SUMPRODUCT(_xlfn.XLOOKUP(AC$26,$C$4:$C$22,$I$4:$S$22)*$AO70:$AY70),0)</f>
        <v>0</v>
      </c>
      <c r="CR70" s="67" cm="1">
        <f t="array" aca="1" ref="CR70" ca="1">IF(AD70&lt;0,AD70*SUMPRODUCT(_xlfn.XLOOKUP(AD$26,$C$4:$C$22,$I$4:$R$22)*$AO70:$AX70),0)</f>
        <v>0.1</v>
      </c>
      <c r="CS70" s="67" cm="1">
        <f t="array" aca="1" ref="CS70" ca="1">IF(AE70&lt;0,AE70*SUMPRODUCT(_xlfn.XLOOKUP(AE$26,$C$4:$C$22,$I$4:$R$22)*$AO70:$AX70),0)</f>
        <v>0</v>
      </c>
      <c r="CT70" s="67" cm="1">
        <f t="array" aca="1" ref="CT70" ca="1">IF(AF70&lt;0,AF70*SUMPRODUCT(_xlfn.XLOOKUP(AF$26,$C$4:$C$22,$I$4:$R$22)*$AO70:$AX70),0)</f>
        <v>0.1</v>
      </c>
      <c r="CU70" s="67" cm="1">
        <f t="array" aca="1" ref="CU70" ca="1">IF(AG70&lt;0,AG70*SUMPRODUCT(_xlfn.XLOOKUP(AG$26,$C$4:$C$22,$I$4:$R$22)*$AO70:$AX70),0)</f>
        <v>0</v>
      </c>
      <c r="CV70" s="67" cm="1">
        <f t="array" aca="1" ref="CV70" ca="1">IF(AH70&lt;0,AH70*SUMPRODUCT(_xlfn.XLOOKUP(AH$26,$C$4:$C$22,$I$4:$R$22)*$AO70:$AX70),0)</f>
        <v>0</v>
      </c>
      <c r="CW70" s="67" cm="1">
        <f t="array" aca="1" ref="CW70" ca="1">IF(AI70&lt;0,AI70*SUMPRODUCT(_xlfn.XLOOKUP(AI$26,$C$4:$C$22,$I$4:$R$22)*$AO70:$AX70),0)</f>
        <v>0</v>
      </c>
      <c r="CX70" s="67" cm="1">
        <f t="array" aca="1" ref="CX70" ca="1">IF(AJ70&lt;0,AJ70*SUMPRODUCT(_xlfn.XLOOKUP(AJ$26,$C$4:$C$22,$I$4:$R$22)*$AO70:$AX70),0)</f>
        <v>0</v>
      </c>
      <c r="CY70" s="67" cm="1">
        <f t="array" aca="1" ref="CY70" ca="1">IF(AK70&lt;0,AK70*SUMPRODUCT(_xlfn.XLOOKUP(AK$26,$C$4:$C$22,$I$4:$R$22)*$AO70:$AX70),0)</f>
        <v>0</v>
      </c>
      <c r="CZ70" s="67" cm="1">
        <f t="array" aca="1" ref="CZ70" ca="1">IF(AL70&lt;0,AL70*SUMPRODUCT(_xlfn.XLOOKUP(AL$26,$C$4:$C$22,$I$4:$R$22)*$AO70:$AX70),0)</f>
        <v>0</v>
      </c>
      <c r="DA70" s="67" cm="1">
        <f t="array" aca="1" ref="DA70" ca="1">IF(AM70&lt;0,AM70*SUMPRODUCT(_xlfn.XLOOKUP(AM$26,$C$4:$C$22,$I$4:$R$22)*$AO70:$AX70),0)</f>
        <v>0</v>
      </c>
      <c r="DB70" s="68" cm="1">
        <f t="array" aca="1" ref="DB70" ca="1">IF(AN70&lt;0,AN70*SUMPRODUCT(_xlfn.XLOOKUP(AN$26,$C$4:$C$22,$I$4:$R$22)*$AO70:$AX70),0)</f>
        <v>0</v>
      </c>
      <c r="DC70" s="239">
        <f t="shared" ca="1" si="73"/>
        <v>0.2</v>
      </c>
    </row>
    <row r="71" spans="1:107" ht="15.75" thickBot="1" x14ac:dyDescent="0.3">
      <c r="A71" s="389"/>
      <c r="B71" s="390"/>
      <c r="C71" s="742">
        <v>19</v>
      </c>
      <c r="D71" s="393" t="str">
        <f>_xlfn.XLOOKUP($C71,'Load Combinations'!$B$4:$B$22,'Load Combinations'!$C$4:$C$22)</f>
        <v>Bearing Change Out (Shaft on lid)</v>
      </c>
      <c r="E71" s="581"/>
      <c r="F71" s="582"/>
      <c r="G71" s="583">
        <f t="shared" si="79"/>
        <v>6</v>
      </c>
      <c r="H71" s="584">
        <f t="shared" ca="1" si="66"/>
        <v>8</v>
      </c>
      <c r="I71" s="584">
        <f t="shared" ca="1" si="67"/>
        <v>4</v>
      </c>
      <c r="J71" s="585"/>
      <c r="K71" s="394">
        <f t="shared" ca="1" si="82"/>
        <v>0</v>
      </c>
      <c r="L71" s="395">
        <f t="shared" ca="1" si="82"/>
        <v>0</v>
      </c>
      <c r="M71" s="395">
        <f t="shared" ca="1" si="82"/>
        <v>0</v>
      </c>
      <c r="N71" s="395">
        <f t="shared" ca="1" si="82"/>
        <v>0</v>
      </c>
      <c r="O71" s="395">
        <f t="shared" ca="1" si="82"/>
        <v>0</v>
      </c>
      <c r="P71" s="395">
        <f t="shared" ca="1" si="82"/>
        <v>0</v>
      </c>
      <c r="Q71" s="395">
        <f t="shared" ca="1" si="82"/>
        <v>0</v>
      </c>
      <c r="R71" s="395">
        <f t="shared" ca="1" si="82"/>
        <v>0</v>
      </c>
      <c r="S71" s="395">
        <f t="shared" ca="1" si="82"/>
        <v>0</v>
      </c>
      <c r="T71" s="395">
        <f t="shared" ca="1" si="82"/>
        <v>0</v>
      </c>
      <c r="U71" s="395">
        <f t="shared" ca="1" si="82"/>
        <v>0</v>
      </c>
      <c r="V71" s="395">
        <f t="shared" ca="1" si="82"/>
        <v>-1</v>
      </c>
      <c r="W71" s="395">
        <f t="shared" ca="1" si="82"/>
        <v>0</v>
      </c>
      <c r="X71" s="395">
        <f t="shared" ca="1" si="82"/>
        <v>-1</v>
      </c>
      <c r="Y71" s="395">
        <f t="shared" ca="1" si="82"/>
        <v>0</v>
      </c>
      <c r="Z71" s="395">
        <f t="shared" ca="1" si="82"/>
        <v>0</v>
      </c>
      <c r="AA71" s="395">
        <f t="shared" ca="1" si="86"/>
        <v>0</v>
      </c>
      <c r="AB71" s="586">
        <f t="shared" ca="1" si="86"/>
        <v>0</v>
      </c>
      <c r="AC71" s="394">
        <f t="shared" ca="1" si="83"/>
        <v>-1</v>
      </c>
      <c r="AD71" s="395">
        <f t="shared" ca="1" si="83"/>
        <v>-1</v>
      </c>
      <c r="AE71" s="395">
        <f t="shared" ca="1" si="83"/>
        <v>-1</v>
      </c>
      <c r="AF71" s="395">
        <f t="shared" ca="1" si="83"/>
        <v>-1</v>
      </c>
      <c r="AG71" s="395">
        <f t="shared" ca="1" si="83"/>
        <v>0</v>
      </c>
      <c r="AH71" s="395">
        <f t="shared" ca="1" si="83"/>
        <v>0</v>
      </c>
      <c r="AI71" s="395">
        <f t="shared" ca="1" si="83"/>
        <v>1</v>
      </c>
      <c r="AJ71" s="395">
        <f t="shared" ca="1" si="83"/>
        <v>1</v>
      </c>
      <c r="AK71" s="395">
        <f t="shared" ca="1" si="83"/>
        <v>0</v>
      </c>
      <c r="AL71" s="395">
        <f t="shared" ca="1" si="83"/>
        <v>0</v>
      </c>
      <c r="AM71" s="395">
        <f t="shared" ca="1" si="83"/>
        <v>0</v>
      </c>
      <c r="AN71" s="586">
        <f t="shared" ca="1" si="83"/>
        <v>0</v>
      </c>
      <c r="AO71" s="571">
        <f>+INDEX('Load Combinations'!$D$4:$N$22,MATCH(Horizontal!$C71,'Load Combinations'!$B$4:$B$22,0),MATCH(Horizontal!AO$26,'Load Combinations'!$D$3:$N$3,0))</f>
        <v>1</v>
      </c>
      <c r="AP71" s="572">
        <f>+INDEX('Load Combinations'!$D$4:$N$22,MATCH(Horizontal!$C71,'Load Combinations'!$B$4:$B$22,0),MATCH(Horizontal!AP$26,'Load Combinations'!$D$3:$N$3,0))</f>
        <v>0</v>
      </c>
      <c r="AQ71" s="572">
        <f>+INDEX('Load Combinations'!$D$4:$N$22,MATCH(Horizontal!$C71,'Load Combinations'!$B$4:$B$22,0),MATCH(Horizontal!AQ$26,'Load Combinations'!$D$3:$N$3,0))</f>
        <v>0</v>
      </c>
      <c r="AR71" s="572">
        <f>+INDEX('Load Combinations'!$D$4:$N$22,MATCH(Horizontal!$C71,'Load Combinations'!$B$4:$B$22,0),MATCH(Horizontal!AR$26,'Load Combinations'!$D$3:$N$3,0))</f>
        <v>0</v>
      </c>
      <c r="AS71" s="572">
        <f>+INDEX('Load Combinations'!$D$4:$N$22,MATCH(Horizontal!$C71,'Load Combinations'!$B$4:$B$22,0),MATCH(Horizontal!AS$26,'Load Combinations'!$D$3:$N$3,0))</f>
        <v>0</v>
      </c>
      <c r="AT71" s="572">
        <f>+INDEX('Load Combinations'!$D$4:$N$22,MATCH(Horizontal!$C71,'Load Combinations'!$B$4:$B$22,0),MATCH(Horizontal!AT$26,'Load Combinations'!$D$3:$N$3,0))</f>
        <v>0</v>
      </c>
      <c r="AU71" s="572">
        <f>+INDEX('Load Combinations'!$D$4:$N$22,MATCH(Horizontal!$C71,'Load Combinations'!$B$4:$B$22,0),MATCH(Horizontal!AU$26,'Load Combinations'!$D$3:$N$3,0))</f>
        <v>0</v>
      </c>
      <c r="AV71" s="572">
        <f>+INDEX('Load Combinations'!$D$4:$N$22,MATCH(Horizontal!$C71,'Load Combinations'!$B$4:$B$22,0),MATCH(Horizontal!AV$26,'Load Combinations'!$D$3:$N$3,0))</f>
        <v>0</v>
      </c>
      <c r="AW71" s="572">
        <f>+INDEX('Load Combinations'!$D$4:$N$22,MATCH(Horizontal!$C71,'Load Combinations'!$B$4:$B$22,0),MATCH(Horizontal!AW$26,'Load Combinations'!$D$3:$N$3,0))</f>
        <v>0</v>
      </c>
      <c r="AX71" s="676">
        <f>+INDEX('Load Combinations'!$D$4:$N$22,MATCH(Horizontal!$C71,'Load Combinations'!$B$4:$B$22,0),MATCH(Horizontal!AX$26,'Load Combinations'!$D$3:$N$3,0))</f>
        <v>0</v>
      </c>
      <c r="AY71" s="677">
        <f>+INDEX('Load Combinations'!$D$4:$N$22,MATCH(Horizontal!$C71,'Load Combinations'!$B$4:$B$22,0),MATCH(Horizontal!AY$26,'Load Combinations'!$D$3:$N$3,0))</f>
        <v>1</v>
      </c>
      <c r="AZ71" s="587" cm="1">
        <f t="array" aca="1" ref="AZ71" ca="1">SUMPRODUCT(--($K71:$AB71&gt;0),INDEX($H$4:$H$22,MATCH($K$26:$AB$26,$C$4:$C$22,0)))</f>
        <v>0</v>
      </c>
      <c r="BA71" s="395" cm="1">
        <f t="array" aca="1" ref="BA71" ca="1">SUMPRODUCT(--($K71:$AB71&gt;0),INDEX($G$4:$G$22,MATCH($K$26:$AB$26,$C$4:$C$22,0)))</f>
        <v>0</v>
      </c>
      <c r="BB71" s="395" cm="1">
        <f t="array" aca="1" ref="BB71" ca="1">-1*SUMPRODUCT(--($K71:$AB71&lt;0),INDEX($H$4:$H$22,MATCH($K$26:$AB$26,$C$4:$C$22,0)))</f>
        <v>-2</v>
      </c>
      <c r="BC71" s="396" cm="1">
        <f t="array" aca="1" ref="BC71" ca="1">-1*SUMPRODUCT(--($K71:$AB71&lt;0),INDEX($G$4:$G$22,MATCH($K$26:$AB$26,$C$4:$C$22,0)))</f>
        <v>2</v>
      </c>
      <c r="BD71" s="583" cm="1">
        <f t="array" aca="1" ref="BD71" ca="1">IF(AC71&gt;0,AC71*SUMPRODUCT(_xlfn.XLOOKUP(AC$26,$C$4:$C$22,$T$4:$AD$22)*$AO71:$AY71),0)</f>
        <v>0</v>
      </c>
      <c r="BE71" s="165" cm="1">
        <f t="array" aca="1" ref="BE71" ca="1">IF(AD71&gt;0,AD71*SUMPRODUCT(_xlfn.XLOOKUP(AD$26,$C$4:$C$22,$T$4:$AD$22)*$AO71:$AY71),0)</f>
        <v>0</v>
      </c>
      <c r="BF71" s="165" cm="1">
        <f t="array" aca="1" ref="BF71" ca="1">IF(AE71&gt;0,AE71*SUMPRODUCT(_xlfn.XLOOKUP(AE$26,$C$4:$C$22,$T$4:$AD$22)*$AO71:$AY71),0)</f>
        <v>0</v>
      </c>
      <c r="BG71" s="588" cm="1">
        <f t="array" aca="1" ref="BG71" ca="1">IF(AF71&gt;0,AF71*SUMPRODUCT(_xlfn.XLOOKUP(AF$26,$C$4:$C$22,$T$4:$AD$22)*$AO71:$AY71),0)</f>
        <v>0</v>
      </c>
      <c r="BH71" s="165" cm="1">
        <f t="array" aca="1" ref="BH71" ca="1">IF(AG71&gt;0,AG71*SUMPRODUCT(_xlfn.XLOOKUP(AG$26,$C$4:$C$22,$T$4:$AD$22)*$AO71:$AY71),0)</f>
        <v>0</v>
      </c>
      <c r="BI71" s="165" cm="1">
        <f t="array" aca="1" ref="BI71" ca="1">IF(AH71&gt;0,AH71*SUMPRODUCT(_xlfn.XLOOKUP(AH$26,$C$4:$C$22,$T$4:$AD$22)*$AO71:$AY71),0)</f>
        <v>0</v>
      </c>
      <c r="BJ71" s="165" cm="1">
        <f t="array" aca="1" ref="BJ71" ca="1">IF(AI71&gt;0,AI71*SUMPRODUCT(_xlfn.XLOOKUP(AI$26,$C$4:$C$22,$T$4:$AD$22)*$AO71:$AY71),0)</f>
        <v>0</v>
      </c>
      <c r="BK71" s="165" cm="1">
        <f t="array" aca="1" ref="BK71" ca="1">IF(AJ71&gt;0,AJ71*SUMPRODUCT(_xlfn.XLOOKUP(AJ$26,$C$4:$C$22,$T$4:$AD$22)*$AO71:$AY71),0)</f>
        <v>0</v>
      </c>
      <c r="BL71" s="165" cm="1">
        <f t="array" aca="1" ref="BL71" ca="1">IF(AK71&gt;0,AK71*SUMPRODUCT(_xlfn.XLOOKUP(AK$26,$C$4:$C$22,$T$4:$AD$22)*$AO71:$AY71),0)</f>
        <v>0</v>
      </c>
      <c r="BM71" s="165" cm="1">
        <f t="array" aca="1" ref="BM71" ca="1">IF(AL71&gt;0,AL71*SUMPRODUCT(_xlfn.XLOOKUP(AL$26,$C$4:$C$22,$T$4:$AD$22)*$AO71:$AY71),0)</f>
        <v>0</v>
      </c>
      <c r="BN71" s="165" cm="1">
        <f t="array" aca="1" ref="BN71" ca="1">IF(AM71&gt;0,AM71*SUMPRODUCT(_xlfn.XLOOKUP(AM$26,$C$4:$C$22,$T$4:$AD$22)*$AO71:$AY71),0)</f>
        <v>0</v>
      </c>
      <c r="BO71" s="166" cm="1">
        <f t="array" aca="1" ref="BO71" ca="1">IF(AN71&gt;0,AN71*SUMPRODUCT(_xlfn.XLOOKUP(AN$26,$C$4:$C$22,$T$4:$AD$22)*$AO71:$AY71),0)</f>
        <v>0</v>
      </c>
      <c r="BP71" s="589">
        <f t="shared" ca="1" si="70"/>
        <v>0</v>
      </c>
      <c r="BQ71" s="583" cm="1">
        <f t="array" aca="1" ref="BQ71" ca="1">IF(AC71&gt;0,AC71*SUMPRODUCT(_xlfn.XLOOKUP(AC$26,$C$4:$C$22,$I$4:$S$22)*$AO71:$AY71),0)</f>
        <v>0</v>
      </c>
      <c r="BR71" s="165" cm="1">
        <f t="array" aca="1" ref="BR71" ca="1">IF(AD71&gt;0,AD71*SUMPRODUCT(_xlfn.XLOOKUP(AD$26,$C$4:$C$22,$I$4:$S$22)*$AO71:$AY71),0)</f>
        <v>0</v>
      </c>
      <c r="BS71" s="165" cm="1">
        <f t="array" aca="1" ref="BS71" ca="1">IF(AE71&gt;0,AE71*SUMPRODUCT(_xlfn.XLOOKUP(AE$26,$C$4:$C$22,$I$4:$S$22)*$AO71:$AY71),0)</f>
        <v>0</v>
      </c>
      <c r="BT71" s="588" cm="1">
        <f t="array" aca="1" ref="BT71" ca="1">IF(AF71&gt;0,AF71*SUMPRODUCT(_xlfn.XLOOKUP(AF$26,$C$4:$C$22,$I$4:$S$22)*$AO71:$AY71),0)</f>
        <v>0</v>
      </c>
      <c r="BU71" s="165" cm="1">
        <f t="array" aca="1" ref="BU71" ca="1">IF(AG71&gt;0,AG71*SUMPRODUCT(_xlfn.XLOOKUP(AG$26,$C$4:$C$22,$I$4:$S$22)*$AO71:$AY71),0)</f>
        <v>0</v>
      </c>
      <c r="BV71" s="165" cm="1">
        <f t="array" aca="1" ref="BV71" ca="1">IF(AH71&gt;0,AH71*SUMPRODUCT(_xlfn.XLOOKUP(AH$26,$C$4:$C$22,$I$4:$S$22)*$AO71:$AY71),0)</f>
        <v>0</v>
      </c>
      <c r="BW71" s="165" cm="1">
        <f t="array" aca="1" ref="BW71" ca="1">IF(AI71&gt;0,AI71*SUMPRODUCT(_xlfn.XLOOKUP(AI$26,$C$4:$C$22,$I$4:$S$22)*$AO71:$AY71),0)</f>
        <v>0</v>
      </c>
      <c r="BX71" s="165" cm="1">
        <f t="array" aca="1" ref="BX71" ca="1">IF(AJ71&gt;0,AJ71*SUMPRODUCT(_xlfn.XLOOKUP(AJ$26,$C$4:$C$22,$I$4:$S$22)*$AO71:$AY71),0)</f>
        <v>0</v>
      </c>
      <c r="BY71" s="165" cm="1">
        <f t="array" aca="1" ref="BY71" ca="1">IF(AK71&gt;0,AK71*SUMPRODUCT(_xlfn.XLOOKUP(AK$26,$C$4:$C$22,$I$4:$S$22)*$AO71:$AY71),0)</f>
        <v>0</v>
      </c>
      <c r="BZ71" s="165" cm="1">
        <f t="array" aca="1" ref="BZ71" ca="1">IF(AL71&gt;0,AL71*SUMPRODUCT(_xlfn.XLOOKUP(AL$26,$C$4:$C$22,$I$4:$S$22)*$AO71:$AY71),0)</f>
        <v>0</v>
      </c>
      <c r="CA71" s="165" cm="1">
        <f t="array" aca="1" ref="CA71" ca="1">IF(AM71&gt;0,AM71*SUMPRODUCT(_xlfn.XLOOKUP(AM$26,$C$4:$C$22,$I$4:$S$22)*$AO71:$AY71),0)</f>
        <v>0</v>
      </c>
      <c r="CB71" s="166" cm="1">
        <f t="array" aca="1" ref="CB71" ca="1">IF(AN71&gt;0,AN71*SUMPRODUCT(_xlfn.XLOOKUP(AN$26,$C$4:$C$22,$I$4:$S$22)*$AO71:$AY71),0)</f>
        <v>0</v>
      </c>
      <c r="CC71" s="589">
        <f t="shared" ca="1" si="71"/>
        <v>0</v>
      </c>
      <c r="CD71" s="583" cm="1">
        <f t="array" aca="1" ref="CD71" ca="1">IF(AC71&lt;0,AC71*SUMPRODUCT(_xlfn.XLOOKUP(AC$26,$C$4:$C$22,$T$4:$AD$22)*$AO71:$AY71),0)</f>
        <v>0</v>
      </c>
      <c r="CE71" s="165" cm="1">
        <f t="array" aca="1" ref="CE71" ca="1">IF(AD71&lt;0,AD71*SUMPRODUCT(_xlfn.XLOOKUP(AD$26,$C$4:$C$22,$T$4:$AC$22)*$AO71:$AX71),0)</f>
        <v>0</v>
      </c>
      <c r="CF71" s="165" cm="1">
        <f t="array" aca="1" ref="CF71" ca="1">IF(AE71&lt;0,AE71*SUMPRODUCT(_xlfn.XLOOKUP(AE$26,$C$4:$C$22,$T$4:$AC$22)*$AO71:$AX71),0)</f>
        <v>0</v>
      </c>
      <c r="CG71" s="588" cm="1">
        <f t="array" aca="1" ref="CG71" ca="1">IF(AF71&lt;0,AF71*SUMPRODUCT(_xlfn.XLOOKUP(AF$26,$C$4:$C$22,$T$4:$AC$22)*$AO71:$AX71),0)</f>
        <v>0</v>
      </c>
      <c r="CH71" s="165" cm="1">
        <f t="array" aca="1" ref="CH71" ca="1">IF(AG71&lt;0,AG71*SUMPRODUCT(_xlfn.XLOOKUP(AG$26,$C$4:$C$22,$T$4:$AC$22)*$AO71:$AX71),0)</f>
        <v>0</v>
      </c>
      <c r="CI71" s="165" cm="1">
        <f t="array" aca="1" ref="CI71" ca="1">IF(AH71&lt;0,AH71*SUMPRODUCT(_xlfn.XLOOKUP(AH$26,$C$4:$C$22,$T$4:$AC$22)*$AO71:$AX71),0)</f>
        <v>0</v>
      </c>
      <c r="CJ71" s="165" cm="1">
        <f t="array" aca="1" ref="CJ71" ca="1">IF(AI71&lt;0,AI71*SUMPRODUCT(_xlfn.XLOOKUP(AI$26,$C$4:$C$22,$T$4:$AC$22)*$AO71:$AX71),0)</f>
        <v>0</v>
      </c>
      <c r="CK71" s="165" cm="1">
        <f t="array" aca="1" ref="CK71" ca="1">IF(AJ71&lt;0,AJ71*SUMPRODUCT(_xlfn.XLOOKUP(AJ$26,$C$4:$C$22,$T$4:$AC$22)*$AO71:$AX71),0)</f>
        <v>0</v>
      </c>
      <c r="CL71" s="165" cm="1">
        <f t="array" aca="1" ref="CL71" ca="1">IF(AK71&lt;0,AK71*SUMPRODUCT(_xlfn.XLOOKUP(AK$26,$C$4:$C$22,$T$4:$AC$22)*$AO71:$AX71),0)</f>
        <v>0</v>
      </c>
      <c r="CM71" s="165" cm="1">
        <f t="array" aca="1" ref="CM71" ca="1">IF(AL71&lt;0,AL71*SUMPRODUCT(_xlfn.XLOOKUP(AL$26,$C$4:$C$22,$T$4:$AC$22)*$AO71:$AX71),0)</f>
        <v>0</v>
      </c>
      <c r="CN71" s="165" cm="1">
        <f t="array" aca="1" ref="CN71" ca="1">IF(AM71&lt;0,AM71*SUMPRODUCT(_xlfn.XLOOKUP(AM$26,$C$4:$C$22,$T$4:$AC$22)*$AO71:$AX71),0)</f>
        <v>0</v>
      </c>
      <c r="CO71" s="166" cm="1">
        <f t="array" aca="1" ref="CO71" ca="1">IF(AN71&lt;0,AN71*SUMPRODUCT(_xlfn.XLOOKUP(AN$26,$C$4:$C$22,$T$4:$AC$22)*$AO71:$AX71),0)</f>
        <v>0</v>
      </c>
      <c r="CP71" s="589">
        <f t="shared" ca="1" si="72"/>
        <v>0</v>
      </c>
      <c r="CQ71" s="583" cm="1">
        <f t="array" aca="1" ref="CQ71" ca="1">IF(AC71&lt;0,AC71*SUMPRODUCT(_xlfn.XLOOKUP(AC$26,$C$4:$C$22,$I$4:$S$22)*$AO71:$AY71),0)</f>
        <v>0</v>
      </c>
      <c r="CR71" s="165" cm="1">
        <f t="array" aca="1" ref="CR71" ca="1">IF(AD71&lt;0,AD71*SUMPRODUCT(_xlfn.XLOOKUP(AD$26,$C$4:$C$22,$I$4:$R$22)*$AO71:$AX71),0)</f>
        <v>0</v>
      </c>
      <c r="CS71" s="165" cm="1">
        <f t="array" aca="1" ref="CS71" ca="1">IF(AE71&lt;0,AE71*SUMPRODUCT(_xlfn.XLOOKUP(AE$26,$C$4:$C$22,$I$4:$R$22)*$AO71:$AX71),0)</f>
        <v>0</v>
      </c>
      <c r="CT71" s="588" cm="1">
        <f t="array" aca="1" ref="CT71" ca="1">IF(AF71&lt;0,AF71*SUMPRODUCT(_xlfn.XLOOKUP(AF$26,$C$4:$C$22,$I$4:$R$22)*$AO71:$AX71),0)</f>
        <v>0</v>
      </c>
      <c r="CU71" s="165" cm="1">
        <f t="array" aca="1" ref="CU71" ca="1">IF(AG71&lt;0,AG71*SUMPRODUCT(_xlfn.XLOOKUP(AG$26,$C$4:$C$22,$I$4:$R$22)*$AO71:$AX71),0)</f>
        <v>0</v>
      </c>
      <c r="CV71" s="165" cm="1">
        <f t="array" aca="1" ref="CV71" ca="1">IF(AH71&lt;0,AH71*SUMPRODUCT(_xlfn.XLOOKUP(AH$26,$C$4:$C$22,$I$4:$R$22)*$AO71:$AX71),0)</f>
        <v>0</v>
      </c>
      <c r="CW71" s="165" cm="1">
        <f t="array" aca="1" ref="CW71" ca="1">IF(AI71&lt;0,AI71*SUMPRODUCT(_xlfn.XLOOKUP(AI$26,$C$4:$C$22,$I$4:$R$22)*$AO71:$AX71),0)</f>
        <v>0</v>
      </c>
      <c r="CX71" s="165" cm="1">
        <f t="array" aca="1" ref="CX71" ca="1">IF(AJ71&lt;0,AJ71*SUMPRODUCT(_xlfn.XLOOKUP(AJ$26,$C$4:$C$22,$I$4:$R$22)*$AO71:$AX71),0)</f>
        <v>0</v>
      </c>
      <c r="CY71" s="165" cm="1">
        <f t="array" aca="1" ref="CY71" ca="1">IF(AK71&lt;0,AK71*SUMPRODUCT(_xlfn.XLOOKUP(AK$26,$C$4:$C$22,$I$4:$R$22)*$AO71:$AX71),0)</f>
        <v>0</v>
      </c>
      <c r="CZ71" s="165" cm="1">
        <f t="array" aca="1" ref="CZ71" ca="1">IF(AL71&lt;0,AL71*SUMPRODUCT(_xlfn.XLOOKUP(AL$26,$C$4:$C$22,$I$4:$R$22)*$AO71:$AX71),0)</f>
        <v>0</v>
      </c>
      <c r="DA71" s="165" cm="1">
        <f t="array" aca="1" ref="DA71" ca="1">IF(AM71&lt;0,AM71*SUMPRODUCT(_xlfn.XLOOKUP(AM$26,$C$4:$C$22,$I$4:$R$22)*$AO71:$AX71),0)</f>
        <v>0</v>
      </c>
      <c r="DB71" s="166" cm="1">
        <f t="array" aca="1" ref="DB71" ca="1">IF(AN71&lt;0,AN71*SUMPRODUCT(_xlfn.XLOOKUP(AN$26,$C$4:$C$22,$I$4:$R$22)*$AO71:$AX71),0)</f>
        <v>0</v>
      </c>
      <c r="DC71" s="590">
        <f t="shared" ca="1" si="73"/>
        <v>0</v>
      </c>
    </row>
    <row r="72" spans="1:107" ht="15.75" x14ac:dyDescent="0.25">
      <c r="A72" s="732" t="s">
        <v>156</v>
      </c>
      <c r="B72" s="738"/>
      <c r="C72" s="734">
        <v>1</v>
      </c>
      <c r="D72" s="148" t="str">
        <f>_xlfn.XLOOKUP($C72,'Load Combinations'!$B$4:$B$22,'Load Combinations'!$C$4:$C$22)</f>
        <v xml:space="preserve">Installation - Target Assembly </v>
      </c>
      <c r="E72" s="149">
        <v>6</v>
      </c>
      <c r="F72" s="150">
        <v>16</v>
      </c>
      <c r="G72" s="151">
        <f>$A$74</f>
        <v>20</v>
      </c>
      <c r="H72" s="152">
        <f t="shared" si="66"/>
        <v>22.5</v>
      </c>
      <c r="I72" s="152">
        <f t="shared" si="67"/>
        <v>17.5</v>
      </c>
      <c r="J72" s="235"/>
      <c r="K72" s="149"/>
      <c r="L72" s="154"/>
      <c r="M72" s="154"/>
      <c r="N72" s="154"/>
      <c r="O72" s="154">
        <v>-1</v>
      </c>
      <c r="P72" s="154"/>
      <c r="Q72" s="154"/>
      <c r="R72" s="154"/>
      <c r="S72" s="154"/>
      <c r="T72" s="154">
        <v>-1</v>
      </c>
      <c r="U72" s="154"/>
      <c r="V72" s="154">
        <v>1</v>
      </c>
      <c r="W72" s="154">
        <v>-1</v>
      </c>
      <c r="X72" s="154"/>
      <c r="Y72" s="154"/>
      <c r="Z72" s="154"/>
      <c r="AA72" s="154"/>
      <c r="AB72" s="155"/>
      <c r="AC72" s="149">
        <v>1</v>
      </c>
      <c r="AD72" s="154">
        <v>1</v>
      </c>
      <c r="AE72" s="154">
        <v>1</v>
      </c>
      <c r="AF72" s="154">
        <v>1</v>
      </c>
      <c r="AG72" s="154"/>
      <c r="AH72" s="154"/>
      <c r="AI72" s="154">
        <v>-1</v>
      </c>
      <c r="AJ72" s="154"/>
      <c r="AK72" s="154"/>
      <c r="AL72" s="154">
        <v>-1</v>
      </c>
      <c r="AM72" s="154"/>
      <c r="AN72" s="155"/>
      <c r="AO72" s="149">
        <f>+INDEX('Load Combinations'!$D$4:$N$22,MATCH(Horizontal!$C72,'Load Combinations'!$B$4:$B$22,0),MATCH(Horizontal!AO$26,'Load Combinations'!$D$3:$N$3,0))</f>
        <v>0</v>
      </c>
      <c r="AP72" s="154">
        <f>+INDEX('Load Combinations'!$D$4:$N$22,MATCH(Horizontal!$C72,'Load Combinations'!$B$4:$B$22,0),MATCH(Horizontal!AP$26,'Load Combinations'!$D$3:$N$3,0))</f>
        <v>0</v>
      </c>
      <c r="AQ72" s="154">
        <f>+INDEX('Load Combinations'!$D$4:$N$22,MATCH(Horizontal!$C72,'Load Combinations'!$B$4:$B$22,0),MATCH(Horizontal!AQ$26,'Load Combinations'!$D$3:$N$3,0))</f>
        <v>0</v>
      </c>
      <c r="AR72" s="154">
        <f>+INDEX('Load Combinations'!$D$4:$N$22,MATCH(Horizontal!$C72,'Load Combinations'!$B$4:$B$22,0),MATCH(Horizontal!AR$26,'Load Combinations'!$D$3:$N$3,0))</f>
        <v>0</v>
      </c>
      <c r="AS72" s="154">
        <f>+INDEX('Load Combinations'!$D$4:$N$22,MATCH(Horizontal!$C72,'Load Combinations'!$B$4:$B$22,0),MATCH(Horizontal!AS$26,'Load Combinations'!$D$3:$N$3,0))</f>
        <v>0</v>
      </c>
      <c r="AT72" s="154">
        <f>+INDEX('Load Combinations'!$D$4:$N$22,MATCH(Horizontal!$C72,'Load Combinations'!$B$4:$B$22,0),MATCH(Horizontal!AT$26,'Load Combinations'!$D$3:$N$3,0))</f>
        <v>0</v>
      </c>
      <c r="AU72" s="154">
        <f>+INDEX('Load Combinations'!$D$4:$N$22,MATCH(Horizontal!$C72,'Load Combinations'!$B$4:$B$22,0),MATCH(Horizontal!AU$26,'Load Combinations'!$D$3:$N$3,0))</f>
        <v>0</v>
      </c>
      <c r="AV72" s="154">
        <f>+INDEX('Load Combinations'!$D$4:$N$22,MATCH(Horizontal!$C72,'Load Combinations'!$B$4:$B$22,0),MATCH(Horizontal!AV$26,'Load Combinations'!$D$3:$N$3,0))</f>
        <v>0</v>
      </c>
      <c r="AW72" s="154">
        <f>+INDEX('Load Combinations'!$D$4:$N$22,MATCH(Horizontal!$C72,'Load Combinations'!$B$4:$B$22,0),MATCH(Horizontal!AW$26,'Load Combinations'!$D$3:$N$3,0))</f>
        <v>0</v>
      </c>
      <c r="AX72" s="672">
        <f>+INDEX('Load Combinations'!$D$4:$N$22,MATCH(Horizontal!$C72,'Load Combinations'!$B$4:$B$22,0),MATCH(Horizontal!AX$26,'Load Combinations'!$D$3:$N$3,0))</f>
        <v>0</v>
      </c>
      <c r="AY72" s="673">
        <f>+INDEX('Load Combinations'!$D$4:$N$22,MATCH(Horizontal!$C72,'Load Combinations'!$B$4:$B$22,0),MATCH(Horizontal!AY$26,'Load Combinations'!$D$3:$N$3,0))</f>
        <v>0</v>
      </c>
      <c r="AZ72" s="204" cm="1">
        <f t="array" ref="AZ72">SUMPRODUCT(--($K72:$AB72&gt;0),INDEX($H$4:$H$22,MATCH($K$26:$AB$26,$C$4:$C$22,0)))</f>
        <v>1</v>
      </c>
      <c r="BA72" s="154" cm="1">
        <f t="array" ref="BA72">SUMPRODUCT(--($K72:$AB72&gt;0),INDEX($G$4:$G$22,MATCH($K$26:$AB$26,$C$4:$C$22,0)))</f>
        <v>-1</v>
      </c>
      <c r="BB72" s="154" cm="1">
        <f t="array" ref="BB72">-1*SUMPRODUCT(--($K72:$AB72&lt;0),INDEX($H$4:$H$22,MATCH($K$26:$AB$26,$C$4:$C$22,0)))</f>
        <v>-1.5</v>
      </c>
      <c r="BC72" s="150" cm="1">
        <f t="array" ref="BC72">-1*SUMPRODUCT(--($K72:$AB72&lt;0),INDEX($G$4:$G$22,MATCH($K$26:$AB$26,$C$4:$C$22,0)))</f>
        <v>1.5</v>
      </c>
      <c r="BD72" s="156" cm="1">
        <f t="array" ref="BD72">IF(AC72&gt;0,AC72*SUMPRODUCT(_xlfn.XLOOKUP(AC$26,$C$4:$C$22,$T$4:$AD$22)*$AO72:$AY72),0)</f>
        <v>0</v>
      </c>
      <c r="BE72" s="157" cm="1">
        <f t="array" ref="BE72">IF(AD72&gt;0,AD72*SUMPRODUCT(_xlfn.XLOOKUP(AD$26,$C$4:$C$22,$T$4:$AD$22)*$AO72:$AY72),0)</f>
        <v>0</v>
      </c>
      <c r="BF72" s="157" cm="1">
        <f t="array" ref="BF72">IF(AE72&gt;0,AE72*SUMPRODUCT(_xlfn.XLOOKUP(AE$26,$C$4:$C$22,$T$4:$AD$22)*$AO72:$AY72),0)</f>
        <v>0</v>
      </c>
      <c r="BG72" s="157" cm="1">
        <f t="array" ref="BG72">IF(AF72&gt;0,AF72*SUMPRODUCT(_xlfn.XLOOKUP(AF$26,$C$4:$C$22,$T$4:$AD$22)*$AO72:$AY72),0)</f>
        <v>0</v>
      </c>
      <c r="BH72" s="157" cm="1">
        <f t="array" ref="BH72">IF(AG72&gt;0,AG72*SUMPRODUCT(_xlfn.XLOOKUP(AG$26,$C$4:$C$22,$T$4:$AD$22)*$AO72:$AY72),0)</f>
        <v>0</v>
      </c>
      <c r="BI72" s="157" cm="1">
        <f t="array" ref="BI72">IF(AH72&gt;0,AH72*SUMPRODUCT(_xlfn.XLOOKUP(AH$26,$C$4:$C$22,$T$4:$AD$22)*$AO72:$AY72),0)</f>
        <v>0</v>
      </c>
      <c r="BJ72" s="157" cm="1">
        <f t="array" ref="BJ72">IF(AI72&gt;0,AI72*SUMPRODUCT(_xlfn.XLOOKUP(AI$26,$C$4:$C$22,$T$4:$AD$22)*$AO72:$AY72),0)</f>
        <v>0</v>
      </c>
      <c r="BK72" s="157" cm="1">
        <f t="array" ref="BK72">IF(AJ72&gt;0,AJ72*SUMPRODUCT(_xlfn.XLOOKUP(AJ$26,$C$4:$C$22,$T$4:$AD$22)*$AO72:$AY72),0)</f>
        <v>0</v>
      </c>
      <c r="BL72" s="157" cm="1">
        <f t="array" ref="BL72">IF(AK72&gt;0,AK72*SUMPRODUCT(_xlfn.XLOOKUP(AK$26,$C$4:$C$22,$T$4:$AD$22)*$AO72:$AY72),0)</f>
        <v>0</v>
      </c>
      <c r="BM72" s="157" cm="1">
        <f t="array" ref="BM72">IF(AL72&gt;0,AL72*SUMPRODUCT(_xlfn.XLOOKUP(AL$26,$C$4:$C$22,$T$4:$AD$22)*$AO72:$AY72),0)</f>
        <v>0</v>
      </c>
      <c r="BN72" s="157" cm="1">
        <f t="array" ref="BN72">IF(AM72&gt;0,AM72*SUMPRODUCT(_xlfn.XLOOKUP(AM$26,$C$4:$C$22,$T$4:$AD$22)*$AO72:$AY72),0)</f>
        <v>0</v>
      </c>
      <c r="BO72" s="158" cm="1">
        <f t="array" ref="BO72">IF(AN72&gt;0,AN72*SUMPRODUCT(_xlfn.XLOOKUP(AN$26,$C$4:$C$22,$T$4:$AD$22)*$AO72:$AY72),0)</f>
        <v>0</v>
      </c>
      <c r="BP72" s="209">
        <f t="shared" si="70"/>
        <v>0</v>
      </c>
      <c r="BQ72" s="156" cm="1">
        <f t="array" ref="BQ72">IF(AC72&gt;0,AC72*SUMPRODUCT(_xlfn.XLOOKUP(AC$26,$C$4:$C$22,$I$4:$S$22)*$AO72:$AY72),0)</f>
        <v>0</v>
      </c>
      <c r="BR72" s="157" cm="1">
        <f t="array" ref="BR72">IF(AD72&gt;0,AD72*SUMPRODUCT(_xlfn.XLOOKUP(AD$26,$C$4:$C$22,$I$4:$S$22)*$AO72:$AY72),0)</f>
        <v>0</v>
      </c>
      <c r="BS72" s="157" cm="1">
        <f t="array" ref="BS72">IF(AE72&gt;0,AE72*SUMPRODUCT(_xlfn.XLOOKUP(AE$26,$C$4:$C$22,$I$4:$S$22)*$AO72:$AY72),0)</f>
        <v>0</v>
      </c>
      <c r="BT72" s="157" cm="1">
        <f t="array" ref="BT72">IF(AF72&gt;0,AF72*SUMPRODUCT(_xlfn.XLOOKUP(AF$26,$C$4:$C$22,$I$4:$S$22)*$AO72:$AY72),0)</f>
        <v>0</v>
      </c>
      <c r="BU72" s="157" cm="1">
        <f t="array" ref="BU72">IF(AG72&gt;0,AG72*SUMPRODUCT(_xlfn.XLOOKUP(AG$26,$C$4:$C$22,$I$4:$S$22)*$AO72:$AY72),0)</f>
        <v>0</v>
      </c>
      <c r="BV72" s="157" cm="1">
        <f t="array" ref="BV72">IF(AH72&gt;0,AH72*SUMPRODUCT(_xlfn.XLOOKUP(AH$26,$C$4:$C$22,$I$4:$S$22)*$AO72:$AY72),0)</f>
        <v>0</v>
      </c>
      <c r="BW72" s="157" cm="1">
        <f t="array" ref="BW72">IF(AI72&gt;0,AI72*SUMPRODUCT(_xlfn.XLOOKUP(AI$26,$C$4:$C$22,$I$4:$S$22)*$AO72:$AY72),0)</f>
        <v>0</v>
      </c>
      <c r="BX72" s="157" cm="1">
        <f t="array" ref="BX72">IF(AJ72&gt;0,AJ72*SUMPRODUCT(_xlfn.XLOOKUP(AJ$26,$C$4:$C$22,$I$4:$S$22)*$AO72:$AY72),0)</f>
        <v>0</v>
      </c>
      <c r="BY72" s="157" cm="1">
        <f t="array" ref="BY72">IF(AK72&gt;0,AK72*SUMPRODUCT(_xlfn.XLOOKUP(AK$26,$C$4:$C$22,$I$4:$S$22)*$AO72:$AY72),0)</f>
        <v>0</v>
      </c>
      <c r="BZ72" s="157" cm="1">
        <f t="array" ref="BZ72">IF(AL72&gt;0,AL72*SUMPRODUCT(_xlfn.XLOOKUP(AL$26,$C$4:$C$22,$I$4:$S$22)*$AO72:$AY72),0)</f>
        <v>0</v>
      </c>
      <c r="CA72" s="157" cm="1">
        <f t="array" ref="CA72">IF(AM72&gt;0,AM72*SUMPRODUCT(_xlfn.XLOOKUP(AM$26,$C$4:$C$22,$I$4:$S$22)*$AO72:$AY72),0)</f>
        <v>0</v>
      </c>
      <c r="CB72" s="158" cm="1">
        <f t="array" ref="CB72">IF(AN72&gt;0,AN72*SUMPRODUCT(_xlfn.XLOOKUP(AN$26,$C$4:$C$22,$I$4:$S$22)*$AO72:$AY72),0)</f>
        <v>0</v>
      </c>
      <c r="CC72" s="209">
        <f t="shared" si="71"/>
        <v>0</v>
      </c>
      <c r="CD72" s="156" cm="1">
        <f t="array" ref="CD72">IF(AC72&lt;0,AC72*SUMPRODUCT(_xlfn.XLOOKUP(AC$26,$C$4:$C$22,$T$4:$AD$22)*$AO72:$AY72),0)</f>
        <v>0</v>
      </c>
      <c r="CE72" s="157" cm="1">
        <f t="array" ref="CE72">IF(AD72&lt;0,AD72*SUMPRODUCT(_xlfn.XLOOKUP(AD$26,$C$4:$C$22,$T$4:$AC$22)*$AO72:$AX72),0)</f>
        <v>0</v>
      </c>
      <c r="CF72" s="157" cm="1">
        <f t="array" ref="CF72">IF(AE72&lt;0,AE72*SUMPRODUCT(_xlfn.XLOOKUP(AE$26,$C$4:$C$22,$T$4:$AC$22)*$AO72:$AX72),0)</f>
        <v>0</v>
      </c>
      <c r="CG72" s="157" cm="1">
        <f t="array" ref="CG72">IF(AF72&lt;0,AF72*SUMPRODUCT(_xlfn.XLOOKUP(AF$26,$C$4:$C$22,$T$4:$AC$22)*$AO72:$AX72),0)</f>
        <v>0</v>
      </c>
      <c r="CH72" s="157" cm="1">
        <f t="array" ref="CH72">IF(AG72&lt;0,AG72*SUMPRODUCT(_xlfn.XLOOKUP(AG$26,$C$4:$C$22,$T$4:$AC$22)*$AO72:$AX72),0)</f>
        <v>0</v>
      </c>
      <c r="CI72" s="157" cm="1">
        <f t="array" ref="CI72">IF(AH72&lt;0,AH72*SUMPRODUCT(_xlfn.XLOOKUP(AH$26,$C$4:$C$22,$T$4:$AC$22)*$AO72:$AX72),0)</f>
        <v>0</v>
      </c>
      <c r="CJ72" s="157" cm="1">
        <f t="array" ref="CJ72">IF(AI72&lt;0,AI72*SUMPRODUCT(_xlfn.XLOOKUP(AI$26,$C$4:$C$22,$T$4:$AC$22)*$AO72:$AX72),0)</f>
        <v>0</v>
      </c>
      <c r="CK72" s="157" cm="1">
        <f t="array" ref="CK72">IF(AJ72&lt;0,AJ72*SUMPRODUCT(_xlfn.XLOOKUP(AJ$26,$C$4:$C$22,$T$4:$AC$22)*$AO72:$AX72),0)</f>
        <v>0</v>
      </c>
      <c r="CL72" s="157" cm="1">
        <f t="array" ref="CL72">IF(AK72&lt;0,AK72*SUMPRODUCT(_xlfn.XLOOKUP(AK$26,$C$4:$C$22,$T$4:$AC$22)*$AO72:$AX72),0)</f>
        <v>0</v>
      </c>
      <c r="CM72" s="157" cm="1">
        <f t="array" ref="CM72">IF(AL72&lt;0,AL72*SUMPRODUCT(_xlfn.XLOOKUP(AL$26,$C$4:$C$22,$T$4:$AC$22)*$AO72:$AX72),0)</f>
        <v>0</v>
      </c>
      <c r="CN72" s="157" cm="1">
        <f t="array" ref="CN72">IF(AM72&lt;0,AM72*SUMPRODUCT(_xlfn.XLOOKUP(AM$26,$C$4:$C$22,$T$4:$AC$22)*$AO72:$AX72),0)</f>
        <v>0</v>
      </c>
      <c r="CO72" s="158" cm="1">
        <f t="array" ref="CO72">IF(AN72&lt;0,AN72*SUMPRODUCT(_xlfn.XLOOKUP(AN$26,$C$4:$C$22,$T$4:$AC$22)*$AO72:$AX72),0)</f>
        <v>0</v>
      </c>
      <c r="CP72" s="209">
        <f t="shared" si="72"/>
        <v>0</v>
      </c>
      <c r="CQ72" s="156" cm="1">
        <f t="array" ref="CQ72">IF(AC72&lt;0,AC72*SUMPRODUCT(_xlfn.XLOOKUP(AC$26,$C$4:$C$22,$I$4:$S$22)*$AO72:$AY72),0)</f>
        <v>0</v>
      </c>
      <c r="CR72" s="157" cm="1">
        <f t="array" ref="CR72">IF(AD72&lt;0,AD72*SUMPRODUCT(_xlfn.XLOOKUP(AD$26,$C$4:$C$22,$I$4:$R$22)*$AO72:$AX72),0)</f>
        <v>0</v>
      </c>
      <c r="CS72" s="157" cm="1">
        <f t="array" ref="CS72">IF(AE72&lt;0,AE72*SUMPRODUCT(_xlfn.XLOOKUP(AE$26,$C$4:$C$22,$I$4:$R$22)*$AO72:$AX72),0)</f>
        <v>0</v>
      </c>
      <c r="CT72" s="157" cm="1">
        <f t="array" ref="CT72">IF(AF72&lt;0,AF72*SUMPRODUCT(_xlfn.XLOOKUP(AF$26,$C$4:$C$22,$I$4:$R$22)*$AO72:$AX72),0)</f>
        <v>0</v>
      </c>
      <c r="CU72" s="157" cm="1">
        <f t="array" ref="CU72">IF(AG72&lt;0,AG72*SUMPRODUCT(_xlfn.XLOOKUP(AG$26,$C$4:$C$22,$I$4:$R$22)*$AO72:$AX72),0)</f>
        <v>0</v>
      </c>
      <c r="CV72" s="157" cm="1">
        <f t="array" ref="CV72">IF(AH72&lt;0,AH72*SUMPRODUCT(_xlfn.XLOOKUP(AH$26,$C$4:$C$22,$I$4:$R$22)*$AO72:$AX72),0)</f>
        <v>0</v>
      </c>
      <c r="CW72" s="157" cm="1">
        <f t="array" ref="CW72">IF(AI72&lt;0,AI72*SUMPRODUCT(_xlfn.XLOOKUP(AI$26,$C$4:$C$22,$I$4:$R$22)*$AO72:$AX72),0)</f>
        <v>0</v>
      </c>
      <c r="CX72" s="157" cm="1">
        <f t="array" ref="CX72">IF(AJ72&lt;0,AJ72*SUMPRODUCT(_xlfn.XLOOKUP(AJ$26,$C$4:$C$22,$I$4:$R$22)*$AO72:$AX72),0)</f>
        <v>0</v>
      </c>
      <c r="CY72" s="157" cm="1">
        <f t="array" ref="CY72">IF(AK72&lt;0,AK72*SUMPRODUCT(_xlfn.XLOOKUP(AK$26,$C$4:$C$22,$I$4:$R$22)*$AO72:$AX72),0)</f>
        <v>0</v>
      </c>
      <c r="CZ72" s="157" cm="1">
        <f t="array" ref="CZ72">IF(AL72&lt;0,AL72*SUMPRODUCT(_xlfn.XLOOKUP(AL$26,$C$4:$C$22,$I$4:$R$22)*$AO72:$AX72),0)</f>
        <v>0</v>
      </c>
      <c r="DA72" s="157" cm="1">
        <f t="array" ref="DA72">IF(AM72&lt;0,AM72*SUMPRODUCT(_xlfn.XLOOKUP(AM$26,$C$4:$C$22,$I$4:$R$22)*$AO72:$AX72),0)</f>
        <v>0</v>
      </c>
      <c r="DB72" s="158" cm="1">
        <f t="array" ref="DB72">IF(AN72&lt;0,AN72*SUMPRODUCT(_xlfn.XLOOKUP(AN$26,$C$4:$C$22,$I$4:$R$22)*$AO72:$AX72),0)</f>
        <v>0</v>
      </c>
      <c r="DC72" s="238">
        <f t="shared" si="73"/>
        <v>0</v>
      </c>
    </row>
    <row r="73" spans="1:107" x14ac:dyDescent="0.25">
      <c r="A73" s="255" t="s">
        <v>148</v>
      </c>
      <c r="B73" s="739"/>
      <c r="C73" s="735">
        <v>2</v>
      </c>
      <c r="D73" s="18" t="str">
        <f>_xlfn.XLOOKUP($C73,'Load Combinations'!$B$4:$B$22,'Load Combinations'!$C$4:$C$22)</f>
        <v>Rotation Test, Target Assembly</v>
      </c>
      <c r="E73" s="118"/>
      <c r="F73" s="119"/>
      <c r="G73" s="7">
        <f t="shared" ref="G73:G90" si="87">$A$74</f>
        <v>20</v>
      </c>
      <c r="H73" s="130">
        <f t="shared" ca="1" si="66"/>
        <v>23.125</v>
      </c>
      <c r="I73" s="130">
        <f t="shared" ca="1" si="67"/>
        <v>16.875</v>
      </c>
      <c r="J73" s="62"/>
      <c r="K73" s="72">
        <f ca="1">OFFSET(K73,-1,0)</f>
        <v>0</v>
      </c>
      <c r="L73" s="73">
        <f t="shared" ref="L73:AB87" ca="1" si="88">OFFSET(L73,-1,0)</f>
        <v>0</v>
      </c>
      <c r="M73" s="73">
        <f t="shared" ca="1" si="88"/>
        <v>0</v>
      </c>
      <c r="N73" s="73">
        <f t="shared" ca="1" si="88"/>
        <v>0</v>
      </c>
      <c r="O73" s="73">
        <f t="shared" ca="1" si="88"/>
        <v>-1</v>
      </c>
      <c r="P73" s="73">
        <f t="shared" ca="1" si="88"/>
        <v>0</v>
      </c>
      <c r="Q73" s="73">
        <f t="shared" ca="1" si="88"/>
        <v>0</v>
      </c>
      <c r="R73" s="73">
        <f t="shared" ca="1" si="88"/>
        <v>0</v>
      </c>
      <c r="S73" s="73">
        <f t="shared" ca="1" si="88"/>
        <v>0</v>
      </c>
      <c r="T73" s="73">
        <f t="shared" ca="1" si="88"/>
        <v>-1</v>
      </c>
      <c r="U73" s="73">
        <f t="shared" ca="1" si="88"/>
        <v>0</v>
      </c>
      <c r="V73" s="73">
        <f t="shared" ca="1" si="88"/>
        <v>1</v>
      </c>
      <c r="W73" s="73">
        <f t="shared" ca="1" si="88"/>
        <v>-1</v>
      </c>
      <c r="X73" s="73">
        <f t="shared" ref="X73:X84" ca="1" si="89">OFFSET(X73,-1,0)</f>
        <v>0</v>
      </c>
      <c r="Y73" s="73">
        <f t="shared" ca="1" si="88"/>
        <v>0</v>
      </c>
      <c r="Z73" s="73">
        <f t="shared" ca="1" si="88"/>
        <v>0</v>
      </c>
      <c r="AA73" s="73">
        <f t="shared" ca="1" si="88"/>
        <v>0</v>
      </c>
      <c r="AB73" s="139">
        <f t="shared" ca="1" si="88"/>
        <v>0</v>
      </c>
      <c r="AC73" s="72">
        <f ca="1">OFFSET(AC73,-1*($C73-1),0)</f>
        <v>1</v>
      </c>
      <c r="AD73" s="73">
        <f t="shared" ref="AD73:AN88" ca="1" si="90">OFFSET(AD73,-1*($C73-1),0)</f>
        <v>1</v>
      </c>
      <c r="AE73" s="73">
        <f t="shared" ca="1" si="90"/>
        <v>1</v>
      </c>
      <c r="AF73" s="73">
        <f t="shared" ca="1" si="90"/>
        <v>1</v>
      </c>
      <c r="AG73" s="73">
        <f t="shared" ca="1" si="90"/>
        <v>0</v>
      </c>
      <c r="AH73" s="73">
        <f t="shared" ca="1" si="90"/>
        <v>0</v>
      </c>
      <c r="AI73" s="73">
        <f t="shared" ca="1" si="90"/>
        <v>-1</v>
      </c>
      <c r="AJ73" s="73">
        <f t="shared" ca="1" si="90"/>
        <v>0</v>
      </c>
      <c r="AK73" s="73">
        <f t="shared" ca="1" si="90"/>
        <v>0</v>
      </c>
      <c r="AL73" s="73">
        <f t="shared" ca="1" si="90"/>
        <v>-1</v>
      </c>
      <c r="AM73" s="73">
        <f t="shared" ca="1" si="90"/>
        <v>0</v>
      </c>
      <c r="AN73" s="139">
        <f t="shared" ca="1" si="90"/>
        <v>0</v>
      </c>
      <c r="AO73" s="72">
        <f>+INDEX('Load Combinations'!$D$4:$N$22,MATCH(Horizontal!$C73,'Load Combinations'!$B$4:$B$22,0),MATCH(Horizontal!AO$26,'Load Combinations'!$D$3:$N$3,0))</f>
        <v>1</v>
      </c>
      <c r="AP73" s="73">
        <f>+INDEX('Load Combinations'!$D$4:$N$22,MATCH(Horizontal!$C73,'Load Combinations'!$B$4:$B$22,0),MATCH(Horizontal!AP$26,'Load Combinations'!$D$3:$N$3,0))</f>
        <v>1</v>
      </c>
      <c r="AQ73" s="73">
        <f>+INDEX('Load Combinations'!$D$4:$N$22,MATCH(Horizontal!$C73,'Load Combinations'!$B$4:$B$22,0),MATCH(Horizontal!AQ$26,'Load Combinations'!$D$3:$N$3,0))</f>
        <v>0</v>
      </c>
      <c r="AR73" s="73">
        <f>+INDEX('Load Combinations'!$D$4:$N$22,MATCH(Horizontal!$C73,'Load Combinations'!$B$4:$B$22,0),MATCH(Horizontal!AR$26,'Load Combinations'!$D$3:$N$3,0))</f>
        <v>0</v>
      </c>
      <c r="AS73" s="73">
        <f>+INDEX('Load Combinations'!$D$4:$N$22,MATCH(Horizontal!$C73,'Load Combinations'!$B$4:$B$22,0),MATCH(Horizontal!AS$26,'Load Combinations'!$D$3:$N$3,0))</f>
        <v>0</v>
      </c>
      <c r="AT73" s="73">
        <f>+INDEX('Load Combinations'!$D$4:$N$22,MATCH(Horizontal!$C73,'Load Combinations'!$B$4:$B$22,0),MATCH(Horizontal!AT$26,'Load Combinations'!$D$3:$N$3,0))</f>
        <v>0</v>
      </c>
      <c r="AU73" s="73">
        <f>+INDEX('Load Combinations'!$D$4:$N$22,MATCH(Horizontal!$C73,'Load Combinations'!$B$4:$B$22,0),MATCH(Horizontal!AU$26,'Load Combinations'!$D$3:$N$3,0))</f>
        <v>0</v>
      </c>
      <c r="AV73" s="73">
        <f>+INDEX('Load Combinations'!$D$4:$N$22,MATCH(Horizontal!$C73,'Load Combinations'!$B$4:$B$22,0),MATCH(Horizontal!AV$26,'Load Combinations'!$D$3:$N$3,0))</f>
        <v>0</v>
      </c>
      <c r="AW73" s="73">
        <f>+INDEX('Load Combinations'!$D$4:$N$22,MATCH(Horizontal!$C73,'Load Combinations'!$B$4:$B$22,0),MATCH(Horizontal!AW$26,'Load Combinations'!$D$3:$N$3,0))</f>
        <v>0</v>
      </c>
      <c r="AX73" s="670">
        <f>+INDEX('Load Combinations'!$D$4:$N$22,MATCH(Horizontal!$C73,'Load Combinations'!$B$4:$B$22,0),MATCH(Horizontal!AX$26,'Load Combinations'!$D$3:$N$3,0))</f>
        <v>0</v>
      </c>
      <c r="AY73" s="556">
        <f>+INDEX('Load Combinations'!$D$4:$N$22,MATCH(Horizontal!$C73,'Load Combinations'!$B$4:$B$22,0),MATCH(Horizontal!AY$26,'Load Combinations'!$D$3:$N$3,0))</f>
        <v>0</v>
      </c>
      <c r="AZ73" s="202" cm="1">
        <f t="array" aca="1" ref="AZ73" ca="1">SUMPRODUCT(--($K73:$AB73&gt;0),INDEX($H$4:$H$22,MATCH($K$26:$AB$26,$C$4:$C$22,0)))</f>
        <v>1</v>
      </c>
      <c r="BA73" s="73" cm="1">
        <f t="array" aca="1" ref="BA73" ca="1">SUMPRODUCT(--($K73:$AB73&gt;0),INDEX($G$4:$G$22,MATCH($K$26:$AB$26,$C$4:$C$22,0)))</f>
        <v>-1</v>
      </c>
      <c r="BB73" s="73" cm="1">
        <f t="array" aca="1" ref="BB73" ca="1">-1*SUMPRODUCT(--($K73:$AB73&lt;0),INDEX($H$4:$H$22,MATCH($K$26:$AB$26,$C$4:$C$22,0)))</f>
        <v>-1.5</v>
      </c>
      <c r="BC73" s="74" cm="1">
        <f t="array" aca="1" ref="BC73" ca="1">-1*SUMPRODUCT(--($K73:$AB73&lt;0),INDEX($G$4:$G$22,MATCH($K$26:$AB$26,$C$4:$C$22,0)))</f>
        <v>1.5</v>
      </c>
      <c r="BD73" s="66" cm="1">
        <f t="array" aca="1" ref="BD73" ca="1">IF(AC73&gt;0,AC73*SUMPRODUCT(_xlfn.XLOOKUP(AC$26,$C$4:$C$22,$T$4:$AD$22)*$AO73:$AY73),0)</f>
        <v>0</v>
      </c>
      <c r="BE73" s="67" cm="1">
        <f t="array" aca="1" ref="BE73" ca="1">IF(AD73&gt;0,AD73*SUMPRODUCT(_xlfn.XLOOKUP(AD$26,$C$4:$C$22,$T$4:$AD$22)*$AO73:$AY73),0)</f>
        <v>0.125</v>
      </c>
      <c r="BF73" s="67" cm="1">
        <f t="array" aca="1" ref="BF73" ca="1">IF(AE73&gt;0,AE73*SUMPRODUCT(_xlfn.XLOOKUP(AE$26,$C$4:$C$22,$T$4:$AD$22)*$AO73:$AY73),0)</f>
        <v>0</v>
      </c>
      <c r="BG73" s="67" cm="1">
        <f t="array" aca="1" ref="BG73" ca="1">IF(AF73&gt;0,AF73*SUMPRODUCT(_xlfn.XLOOKUP(AF$26,$C$4:$C$22,$T$4:$AD$22)*$AO73:$AY73),0)</f>
        <v>0.5</v>
      </c>
      <c r="BH73" s="67" cm="1">
        <f t="array" aca="1" ref="BH73" ca="1">IF(AG73&gt;0,AG73*SUMPRODUCT(_xlfn.XLOOKUP(AG$26,$C$4:$C$22,$T$4:$AD$22)*$AO73:$AY73),0)</f>
        <v>0</v>
      </c>
      <c r="BI73" s="67" cm="1">
        <f t="array" aca="1" ref="BI73" ca="1">IF(AH73&gt;0,AH73*SUMPRODUCT(_xlfn.XLOOKUP(AH$26,$C$4:$C$22,$T$4:$AD$22)*$AO73:$AY73),0)</f>
        <v>0</v>
      </c>
      <c r="BJ73" s="67" cm="1">
        <f t="array" aca="1" ref="BJ73" ca="1">IF(AI73&gt;0,AI73*SUMPRODUCT(_xlfn.XLOOKUP(AI$26,$C$4:$C$22,$T$4:$AD$22)*$AO73:$AY73),0)</f>
        <v>0</v>
      </c>
      <c r="BK73" s="67" cm="1">
        <f t="array" aca="1" ref="BK73" ca="1">IF(AJ73&gt;0,AJ73*SUMPRODUCT(_xlfn.XLOOKUP(AJ$26,$C$4:$C$22,$T$4:$AD$22)*$AO73:$AY73),0)</f>
        <v>0</v>
      </c>
      <c r="BL73" s="67" cm="1">
        <f t="array" aca="1" ref="BL73" ca="1">IF(AK73&gt;0,AK73*SUMPRODUCT(_xlfn.XLOOKUP(AK$26,$C$4:$C$22,$T$4:$AD$22)*$AO73:$AY73),0)</f>
        <v>0</v>
      </c>
      <c r="BM73" s="67" cm="1">
        <f t="array" aca="1" ref="BM73" ca="1">IF(AL73&gt;0,AL73*SUMPRODUCT(_xlfn.XLOOKUP(AL$26,$C$4:$C$22,$T$4:$AD$22)*$AO73:$AY73),0)</f>
        <v>0</v>
      </c>
      <c r="BN73" s="67" cm="1">
        <f t="array" aca="1" ref="BN73" ca="1">IF(AM73&gt;0,AM73*SUMPRODUCT(_xlfn.XLOOKUP(AM$26,$C$4:$C$22,$T$4:$AD$22)*$AO73:$AY73),0)</f>
        <v>0</v>
      </c>
      <c r="BO73" s="68" cm="1">
        <f t="array" aca="1" ref="BO73" ca="1">IF(AN73&gt;0,AN73*SUMPRODUCT(_xlfn.XLOOKUP(AN$26,$C$4:$C$22,$T$4:$AD$22)*$AO73:$AY73),0)</f>
        <v>0</v>
      </c>
      <c r="BP73" s="214">
        <f t="shared" ca="1" si="70"/>
        <v>0.625</v>
      </c>
      <c r="BQ73" s="66" cm="1">
        <f t="array" aca="1" ref="BQ73" ca="1">IF(AC73&gt;0,AC73*SUMPRODUCT(_xlfn.XLOOKUP(AC$26,$C$4:$C$22,$I$4:$S$22)*$AO73:$AY73),0)</f>
        <v>0</v>
      </c>
      <c r="BR73" s="67" cm="1">
        <f t="array" aca="1" ref="BR73" ca="1">IF(AD73&gt;0,AD73*SUMPRODUCT(_xlfn.XLOOKUP(AD$26,$C$4:$C$22,$I$4:$S$22)*$AO73:$AY73),0)</f>
        <v>-0.125</v>
      </c>
      <c r="BS73" s="67" cm="1">
        <f t="array" aca="1" ref="BS73" ca="1">IF(AE73&gt;0,AE73*SUMPRODUCT(_xlfn.XLOOKUP(AE$26,$C$4:$C$22,$I$4:$S$22)*$AO73:$AY73),0)</f>
        <v>0</v>
      </c>
      <c r="BT73" s="67" cm="1">
        <f t="array" aca="1" ref="BT73" ca="1">IF(AF73&gt;0,AF73*SUMPRODUCT(_xlfn.XLOOKUP(AF$26,$C$4:$C$22,$I$4:$S$22)*$AO73:$AY73),0)</f>
        <v>-0.5</v>
      </c>
      <c r="BU73" s="67" cm="1">
        <f t="array" aca="1" ref="BU73" ca="1">IF(AG73&gt;0,AG73*SUMPRODUCT(_xlfn.XLOOKUP(AG$26,$C$4:$C$22,$I$4:$S$22)*$AO73:$AY73),0)</f>
        <v>0</v>
      </c>
      <c r="BV73" s="67" cm="1">
        <f t="array" aca="1" ref="BV73" ca="1">IF(AH73&gt;0,AH73*SUMPRODUCT(_xlfn.XLOOKUP(AH$26,$C$4:$C$22,$I$4:$S$22)*$AO73:$AY73),0)</f>
        <v>0</v>
      </c>
      <c r="BW73" s="67" cm="1">
        <f t="array" aca="1" ref="BW73" ca="1">IF(AI73&gt;0,AI73*SUMPRODUCT(_xlfn.XLOOKUP(AI$26,$C$4:$C$22,$I$4:$S$22)*$AO73:$AY73),0)</f>
        <v>0</v>
      </c>
      <c r="BX73" s="67" cm="1">
        <f t="array" aca="1" ref="BX73" ca="1">IF(AJ73&gt;0,AJ73*SUMPRODUCT(_xlfn.XLOOKUP(AJ$26,$C$4:$C$22,$I$4:$S$22)*$AO73:$AY73),0)</f>
        <v>0</v>
      </c>
      <c r="BY73" s="67" cm="1">
        <f t="array" aca="1" ref="BY73" ca="1">IF(AK73&gt;0,AK73*SUMPRODUCT(_xlfn.XLOOKUP(AK$26,$C$4:$C$22,$I$4:$S$22)*$AO73:$AY73),0)</f>
        <v>0</v>
      </c>
      <c r="BZ73" s="67" cm="1">
        <f t="array" aca="1" ref="BZ73" ca="1">IF(AL73&gt;0,AL73*SUMPRODUCT(_xlfn.XLOOKUP(AL$26,$C$4:$C$22,$I$4:$S$22)*$AO73:$AY73),0)</f>
        <v>0</v>
      </c>
      <c r="CA73" s="67" cm="1">
        <f t="array" aca="1" ref="CA73" ca="1">IF(AM73&gt;0,AM73*SUMPRODUCT(_xlfn.XLOOKUP(AM$26,$C$4:$C$22,$I$4:$S$22)*$AO73:$AY73),0)</f>
        <v>0</v>
      </c>
      <c r="CB73" s="68" cm="1">
        <f t="array" aca="1" ref="CB73" ca="1">IF(AN73&gt;0,AN73*SUMPRODUCT(_xlfn.XLOOKUP(AN$26,$C$4:$C$22,$I$4:$S$22)*$AO73:$AY73),0)</f>
        <v>0</v>
      </c>
      <c r="CC73" s="214">
        <f t="shared" ca="1" si="71"/>
        <v>-0.625</v>
      </c>
      <c r="CD73" s="66" cm="1">
        <f t="array" aca="1" ref="CD73" ca="1">IF(AC73&lt;0,AC73*SUMPRODUCT(_xlfn.XLOOKUP(AC$26,$C$4:$C$22,$T$4:$AD$22)*$AO73:$AY73),0)</f>
        <v>0</v>
      </c>
      <c r="CE73" s="67" cm="1">
        <f t="array" aca="1" ref="CE73" ca="1">IF(AD73&lt;0,AD73*SUMPRODUCT(_xlfn.XLOOKUP(AD$26,$C$4:$C$22,$T$4:$AC$22)*$AO73:$AX73),0)</f>
        <v>0</v>
      </c>
      <c r="CF73" s="67" cm="1">
        <f t="array" aca="1" ref="CF73" ca="1">IF(AE73&lt;0,AE73*SUMPRODUCT(_xlfn.XLOOKUP(AE$26,$C$4:$C$22,$T$4:$AC$22)*$AO73:$AX73),0)</f>
        <v>0</v>
      </c>
      <c r="CG73" s="67" cm="1">
        <f t="array" aca="1" ref="CG73" ca="1">IF(AF73&lt;0,AF73*SUMPRODUCT(_xlfn.XLOOKUP(AF$26,$C$4:$C$22,$T$4:$AC$22)*$AO73:$AX73),0)</f>
        <v>0</v>
      </c>
      <c r="CH73" s="67" cm="1">
        <f t="array" aca="1" ref="CH73" ca="1">IF(AG73&lt;0,AG73*SUMPRODUCT(_xlfn.XLOOKUP(AG$26,$C$4:$C$22,$T$4:$AC$22)*$AO73:$AX73),0)</f>
        <v>0</v>
      </c>
      <c r="CI73" s="67" cm="1">
        <f t="array" aca="1" ref="CI73" ca="1">IF(AH73&lt;0,AH73*SUMPRODUCT(_xlfn.XLOOKUP(AH$26,$C$4:$C$22,$T$4:$AC$22)*$AO73:$AX73),0)</f>
        <v>0</v>
      </c>
      <c r="CJ73" s="67" cm="1">
        <f t="array" aca="1" ref="CJ73" ca="1">IF(AI73&lt;0,AI73*SUMPRODUCT(_xlfn.XLOOKUP(AI$26,$C$4:$C$22,$T$4:$AC$22)*$AO73:$AX73),0)</f>
        <v>0</v>
      </c>
      <c r="CK73" s="67" cm="1">
        <f t="array" aca="1" ref="CK73" ca="1">IF(AJ73&lt;0,AJ73*SUMPRODUCT(_xlfn.XLOOKUP(AJ$26,$C$4:$C$22,$T$4:$AC$22)*$AO73:$AX73),0)</f>
        <v>0</v>
      </c>
      <c r="CL73" s="67" cm="1">
        <f t="array" aca="1" ref="CL73" ca="1">IF(AK73&lt;0,AK73*SUMPRODUCT(_xlfn.XLOOKUP(AK$26,$C$4:$C$22,$T$4:$AC$22)*$AO73:$AX73),0)</f>
        <v>0</v>
      </c>
      <c r="CM73" s="67" cm="1">
        <f t="array" aca="1" ref="CM73" ca="1">IF(AL73&lt;0,AL73*SUMPRODUCT(_xlfn.XLOOKUP(AL$26,$C$4:$C$22,$T$4:$AC$22)*$AO73:$AX73),0)</f>
        <v>0</v>
      </c>
      <c r="CN73" s="67" cm="1">
        <f t="array" aca="1" ref="CN73" ca="1">IF(AM73&lt;0,AM73*SUMPRODUCT(_xlfn.XLOOKUP(AM$26,$C$4:$C$22,$T$4:$AC$22)*$AO73:$AX73),0)</f>
        <v>0</v>
      </c>
      <c r="CO73" s="68" cm="1">
        <f t="array" aca="1" ref="CO73" ca="1">IF(AN73&lt;0,AN73*SUMPRODUCT(_xlfn.XLOOKUP(AN$26,$C$4:$C$22,$T$4:$AC$22)*$AO73:$AX73),0)</f>
        <v>0</v>
      </c>
      <c r="CP73" s="214">
        <f t="shared" ca="1" si="72"/>
        <v>0</v>
      </c>
      <c r="CQ73" s="66" cm="1">
        <f t="array" aca="1" ref="CQ73" ca="1">IF(AC73&lt;0,AC73*SUMPRODUCT(_xlfn.XLOOKUP(AC$26,$C$4:$C$22,$I$4:$S$22)*$AO73:$AY73),0)</f>
        <v>0</v>
      </c>
      <c r="CR73" s="67" cm="1">
        <f t="array" aca="1" ref="CR73" ca="1">IF(AD73&lt;0,AD73*SUMPRODUCT(_xlfn.XLOOKUP(AD$26,$C$4:$C$22,$I$4:$R$22)*$AO73:$AX73),0)</f>
        <v>0</v>
      </c>
      <c r="CS73" s="67" cm="1">
        <f t="array" aca="1" ref="CS73" ca="1">IF(AE73&lt;0,AE73*SUMPRODUCT(_xlfn.XLOOKUP(AE$26,$C$4:$C$22,$I$4:$R$22)*$AO73:$AX73),0)</f>
        <v>0</v>
      </c>
      <c r="CT73" s="67" cm="1">
        <f t="array" aca="1" ref="CT73" ca="1">IF(AF73&lt;0,AF73*SUMPRODUCT(_xlfn.XLOOKUP(AF$26,$C$4:$C$22,$I$4:$R$22)*$AO73:$AX73),0)</f>
        <v>0</v>
      </c>
      <c r="CU73" s="67" cm="1">
        <f t="array" aca="1" ref="CU73" ca="1">IF(AG73&lt;0,AG73*SUMPRODUCT(_xlfn.XLOOKUP(AG$26,$C$4:$C$22,$I$4:$R$22)*$AO73:$AX73),0)</f>
        <v>0</v>
      </c>
      <c r="CV73" s="67" cm="1">
        <f t="array" aca="1" ref="CV73" ca="1">IF(AH73&lt;0,AH73*SUMPRODUCT(_xlfn.XLOOKUP(AH$26,$C$4:$C$22,$I$4:$R$22)*$AO73:$AX73),0)</f>
        <v>0</v>
      </c>
      <c r="CW73" s="67" cm="1">
        <f t="array" aca="1" ref="CW73" ca="1">IF(AI73&lt;0,AI73*SUMPRODUCT(_xlfn.XLOOKUP(AI$26,$C$4:$C$22,$I$4:$R$22)*$AO73:$AX73),0)</f>
        <v>0</v>
      </c>
      <c r="CX73" s="67" cm="1">
        <f t="array" aca="1" ref="CX73" ca="1">IF(AJ73&lt;0,AJ73*SUMPRODUCT(_xlfn.XLOOKUP(AJ$26,$C$4:$C$22,$I$4:$R$22)*$AO73:$AX73),0)</f>
        <v>0</v>
      </c>
      <c r="CY73" s="67" cm="1">
        <f t="array" aca="1" ref="CY73" ca="1">IF(AK73&lt;0,AK73*SUMPRODUCT(_xlfn.XLOOKUP(AK$26,$C$4:$C$22,$I$4:$R$22)*$AO73:$AX73),0)</f>
        <v>0</v>
      </c>
      <c r="CZ73" s="67" cm="1">
        <f t="array" aca="1" ref="CZ73" ca="1">IF(AL73&lt;0,AL73*SUMPRODUCT(_xlfn.XLOOKUP(AL$26,$C$4:$C$22,$I$4:$R$22)*$AO73:$AX73),0)</f>
        <v>0</v>
      </c>
      <c r="DA73" s="67" cm="1">
        <f t="array" aca="1" ref="DA73" ca="1">IF(AM73&lt;0,AM73*SUMPRODUCT(_xlfn.XLOOKUP(AM$26,$C$4:$C$22,$I$4:$R$22)*$AO73:$AX73),0)</f>
        <v>0</v>
      </c>
      <c r="DB73" s="68" cm="1">
        <f t="array" aca="1" ref="DB73" ca="1">IF(AN73&lt;0,AN73*SUMPRODUCT(_xlfn.XLOOKUP(AN$26,$C$4:$C$22,$I$4:$R$22)*$AO73:$AX73),0)</f>
        <v>0</v>
      </c>
      <c r="DC73" s="239">
        <f t="shared" ca="1" si="73"/>
        <v>0</v>
      </c>
    </row>
    <row r="74" spans="1:107" x14ac:dyDescent="0.25">
      <c r="A74" s="255">
        <v>20</v>
      </c>
      <c r="B74" s="739"/>
      <c r="C74" s="736">
        <v>3</v>
      </c>
      <c r="D74" s="19" t="str">
        <f>_xlfn.XLOOKUP($C74,'Load Combinations'!$B$4:$B$22,'Load Combinations'!$C$4:$C$22)</f>
        <v>Component Pressure Test</v>
      </c>
      <c r="E74" s="120"/>
      <c r="F74" s="121"/>
      <c r="G74" s="8">
        <f t="shared" si="87"/>
        <v>20</v>
      </c>
      <c r="H74" s="61">
        <f t="shared" ca="1" si="66"/>
        <v>22.5</v>
      </c>
      <c r="I74" s="61">
        <f t="shared" ca="1" si="67"/>
        <v>17.5</v>
      </c>
      <c r="J74" s="63"/>
      <c r="K74" s="75">
        <f t="shared" ref="K74:Z90" ca="1" si="91">OFFSET(K74,-1,0)</f>
        <v>0</v>
      </c>
      <c r="L74" s="76">
        <f t="shared" ca="1" si="88"/>
        <v>0</v>
      </c>
      <c r="M74" s="76">
        <f t="shared" ca="1" si="88"/>
        <v>0</v>
      </c>
      <c r="N74" s="76">
        <f t="shared" ca="1" si="88"/>
        <v>0</v>
      </c>
      <c r="O74" s="76">
        <f t="shared" ca="1" si="88"/>
        <v>-1</v>
      </c>
      <c r="P74" s="76">
        <f t="shared" ca="1" si="88"/>
        <v>0</v>
      </c>
      <c r="Q74" s="76">
        <f t="shared" ca="1" si="88"/>
        <v>0</v>
      </c>
      <c r="R74" s="76">
        <f t="shared" ca="1" si="88"/>
        <v>0</v>
      </c>
      <c r="S74" s="76">
        <f t="shared" ca="1" si="88"/>
        <v>0</v>
      </c>
      <c r="T74" s="76">
        <f t="shared" ca="1" si="88"/>
        <v>-1</v>
      </c>
      <c r="U74" s="76">
        <f t="shared" ca="1" si="88"/>
        <v>0</v>
      </c>
      <c r="V74" s="76">
        <f t="shared" ca="1" si="88"/>
        <v>1</v>
      </c>
      <c r="W74" s="76">
        <f t="shared" ca="1" si="88"/>
        <v>-1</v>
      </c>
      <c r="X74" s="76">
        <f t="shared" ca="1" si="89"/>
        <v>0</v>
      </c>
      <c r="Y74" s="76">
        <f t="shared" ca="1" si="88"/>
        <v>0</v>
      </c>
      <c r="Z74" s="76">
        <f t="shared" ca="1" si="88"/>
        <v>0</v>
      </c>
      <c r="AA74" s="76">
        <f t="shared" ca="1" si="88"/>
        <v>0</v>
      </c>
      <c r="AB74" s="140">
        <f t="shared" ca="1" si="88"/>
        <v>0</v>
      </c>
      <c r="AC74" s="75">
        <f t="shared" ref="AC74:AN93" ca="1" si="92">OFFSET(AC74,-1*($C74-1),0)</f>
        <v>1</v>
      </c>
      <c r="AD74" s="76">
        <f t="shared" ca="1" si="90"/>
        <v>1</v>
      </c>
      <c r="AE74" s="76">
        <f t="shared" ca="1" si="90"/>
        <v>1</v>
      </c>
      <c r="AF74" s="76">
        <f t="shared" ca="1" si="90"/>
        <v>1</v>
      </c>
      <c r="AG74" s="76">
        <f t="shared" ca="1" si="90"/>
        <v>0</v>
      </c>
      <c r="AH74" s="76">
        <f t="shared" ca="1" si="90"/>
        <v>0</v>
      </c>
      <c r="AI74" s="76">
        <f t="shared" ca="1" si="90"/>
        <v>-1</v>
      </c>
      <c r="AJ74" s="76">
        <f t="shared" ca="1" si="90"/>
        <v>0</v>
      </c>
      <c r="AK74" s="76">
        <f t="shared" ca="1" si="90"/>
        <v>0</v>
      </c>
      <c r="AL74" s="76">
        <f t="shared" ca="1" si="90"/>
        <v>-1</v>
      </c>
      <c r="AM74" s="76">
        <f t="shared" ca="1" si="90"/>
        <v>0</v>
      </c>
      <c r="AN74" s="140">
        <f t="shared" ca="1" si="90"/>
        <v>0</v>
      </c>
      <c r="AO74" s="75">
        <f>+INDEX('Load Combinations'!$D$4:$N$22,MATCH(Horizontal!$C74,'Load Combinations'!$B$4:$B$22,0),MATCH(Horizontal!AO$26,'Load Combinations'!$D$3:$N$3,0))</f>
        <v>1</v>
      </c>
      <c r="AP74" s="76">
        <f>+INDEX('Load Combinations'!$D$4:$N$22,MATCH(Horizontal!$C74,'Load Combinations'!$B$4:$B$22,0),MATCH(Horizontal!AP$26,'Load Combinations'!$D$3:$N$3,0))</f>
        <v>0</v>
      </c>
      <c r="AQ74" s="76">
        <f>+INDEX('Load Combinations'!$D$4:$N$22,MATCH(Horizontal!$C74,'Load Combinations'!$B$4:$B$22,0),MATCH(Horizontal!AQ$26,'Load Combinations'!$D$3:$N$3,0))</f>
        <v>0</v>
      </c>
      <c r="AR74" s="76">
        <f>+INDEX('Load Combinations'!$D$4:$N$22,MATCH(Horizontal!$C74,'Load Combinations'!$B$4:$B$22,0),MATCH(Horizontal!AR$26,'Load Combinations'!$D$3:$N$3,0))</f>
        <v>0</v>
      </c>
      <c r="AS74" s="76">
        <f>+INDEX('Load Combinations'!$D$4:$N$22,MATCH(Horizontal!$C74,'Load Combinations'!$B$4:$B$22,0),MATCH(Horizontal!AS$26,'Load Combinations'!$D$3:$N$3,0))</f>
        <v>1</v>
      </c>
      <c r="AT74" s="76">
        <f>+INDEX('Load Combinations'!$D$4:$N$22,MATCH(Horizontal!$C74,'Load Combinations'!$B$4:$B$22,0),MATCH(Horizontal!AT$26,'Load Combinations'!$D$3:$N$3,0))</f>
        <v>0</v>
      </c>
      <c r="AU74" s="76">
        <f>+INDEX('Load Combinations'!$D$4:$N$22,MATCH(Horizontal!$C74,'Load Combinations'!$B$4:$B$22,0),MATCH(Horizontal!AU$26,'Load Combinations'!$D$3:$N$3,0))</f>
        <v>0</v>
      </c>
      <c r="AV74" s="76">
        <f>+INDEX('Load Combinations'!$D$4:$N$22,MATCH(Horizontal!$C74,'Load Combinations'!$B$4:$B$22,0),MATCH(Horizontal!AV$26,'Load Combinations'!$D$3:$N$3,0))</f>
        <v>0</v>
      </c>
      <c r="AW74" s="76">
        <f>+INDEX('Load Combinations'!$D$4:$N$22,MATCH(Horizontal!$C74,'Load Combinations'!$B$4:$B$22,0),MATCH(Horizontal!AW$26,'Load Combinations'!$D$3:$N$3,0))</f>
        <v>0</v>
      </c>
      <c r="AX74" s="671">
        <f>+INDEX('Load Combinations'!$D$4:$N$22,MATCH(Horizontal!$C74,'Load Combinations'!$B$4:$B$22,0),MATCH(Horizontal!AX$26,'Load Combinations'!$D$3:$N$3,0))</f>
        <v>0</v>
      </c>
      <c r="AY74" s="557">
        <f>+INDEX('Load Combinations'!$D$4:$N$22,MATCH(Horizontal!$C74,'Load Combinations'!$B$4:$B$22,0),MATCH(Horizontal!AY$26,'Load Combinations'!$D$3:$N$3,0))</f>
        <v>0</v>
      </c>
      <c r="AZ74" s="203" cm="1">
        <f t="array" aca="1" ref="AZ74" ca="1">SUMPRODUCT(--($K74:$AB74&gt;0),INDEX($H$4:$H$22,MATCH($K$26:$AB$26,$C$4:$C$22,0)))</f>
        <v>1</v>
      </c>
      <c r="BA74" s="76" cm="1">
        <f t="array" aca="1" ref="BA74" ca="1">SUMPRODUCT(--($K74:$AB74&gt;0),INDEX($G$4:$G$22,MATCH($K$26:$AB$26,$C$4:$C$22,0)))</f>
        <v>-1</v>
      </c>
      <c r="BB74" s="76" cm="1">
        <f t="array" aca="1" ref="BB74" ca="1">-1*SUMPRODUCT(--($K74:$AB74&lt;0),INDEX($H$4:$H$22,MATCH($K$26:$AB$26,$C$4:$C$22,0)))</f>
        <v>-1.5</v>
      </c>
      <c r="BC74" s="77" cm="1">
        <f t="array" aca="1" ref="BC74" ca="1">-1*SUMPRODUCT(--($K74:$AB74&lt;0),INDEX($G$4:$G$22,MATCH($K$26:$AB$26,$C$4:$C$22,0)))</f>
        <v>1.5</v>
      </c>
      <c r="BD74" s="8" cm="1">
        <f t="array" aca="1" ref="BD74" ca="1">IF(AC74&gt;0,AC74*SUMPRODUCT(_xlfn.XLOOKUP(AC$26,$C$4:$C$22,$T$4:$AD$22)*$AO74:$AY74),0)</f>
        <v>0</v>
      </c>
      <c r="BE74" s="17" cm="1">
        <f t="array" aca="1" ref="BE74" ca="1">IF(AD74&gt;0,AD74*SUMPRODUCT(_xlfn.XLOOKUP(AD$26,$C$4:$C$22,$T$4:$AD$22)*$AO74:$AY74),0)</f>
        <v>0</v>
      </c>
      <c r="BF74" s="17" cm="1">
        <f t="array" aca="1" ref="BF74" ca="1">IF(AE74&gt;0,AE74*SUMPRODUCT(_xlfn.XLOOKUP(AE$26,$C$4:$C$22,$T$4:$AD$22)*$AO74:$AY74),0)</f>
        <v>0</v>
      </c>
      <c r="BG74" s="71" cm="1">
        <f t="array" aca="1" ref="BG74" ca="1">IF(AF74&gt;0,AF74*SUMPRODUCT(_xlfn.XLOOKUP(AF$26,$C$4:$C$22,$T$4:$AD$22)*$AO74:$AY74),0)</f>
        <v>0</v>
      </c>
      <c r="BH74" s="17" cm="1">
        <f t="array" aca="1" ref="BH74" ca="1">IF(AG74&gt;0,AG74*SUMPRODUCT(_xlfn.XLOOKUP(AG$26,$C$4:$C$22,$T$4:$AD$22)*$AO74:$AY74),0)</f>
        <v>0</v>
      </c>
      <c r="BI74" s="17" cm="1">
        <f t="array" aca="1" ref="BI74" ca="1">IF(AH74&gt;0,AH74*SUMPRODUCT(_xlfn.XLOOKUP(AH$26,$C$4:$C$22,$T$4:$AD$22)*$AO74:$AY74),0)</f>
        <v>0</v>
      </c>
      <c r="BJ74" s="17" cm="1">
        <f t="array" aca="1" ref="BJ74" ca="1">IF(AI74&gt;0,AI74*SUMPRODUCT(_xlfn.XLOOKUP(AI$26,$C$4:$C$22,$T$4:$AD$22)*$AO74:$AY74),0)</f>
        <v>0</v>
      </c>
      <c r="BK74" s="17" cm="1">
        <f t="array" aca="1" ref="BK74" ca="1">IF(AJ74&gt;0,AJ74*SUMPRODUCT(_xlfn.XLOOKUP(AJ$26,$C$4:$C$22,$T$4:$AD$22)*$AO74:$AY74),0)</f>
        <v>0</v>
      </c>
      <c r="BL74" s="17" cm="1">
        <f t="array" aca="1" ref="BL74" ca="1">IF(AK74&gt;0,AK74*SUMPRODUCT(_xlfn.XLOOKUP(AK$26,$C$4:$C$22,$T$4:$AD$22)*$AO74:$AY74),0)</f>
        <v>0</v>
      </c>
      <c r="BM74" s="17" cm="1">
        <f t="array" aca="1" ref="BM74" ca="1">IF(AL74&gt;0,AL74*SUMPRODUCT(_xlfn.XLOOKUP(AL$26,$C$4:$C$22,$T$4:$AD$22)*$AO74:$AY74),0)</f>
        <v>0</v>
      </c>
      <c r="BN74" s="17" cm="1">
        <f t="array" aca="1" ref="BN74" ca="1">IF(AM74&gt;0,AM74*SUMPRODUCT(_xlfn.XLOOKUP(AM$26,$C$4:$C$22,$T$4:$AD$22)*$AO74:$AY74),0)</f>
        <v>0</v>
      </c>
      <c r="BO74" s="9" cm="1">
        <f t="array" aca="1" ref="BO74" ca="1">IF(AN74&gt;0,AN74*SUMPRODUCT(_xlfn.XLOOKUP(AN$26,$C$4:$C$22,$T$4:$AD$22)*$AO74:$AY74),0)</f>
        <v>0</v>
      </c>
      <c r="BP74" s="215">
        <f t="shared" ca="1" si="70"/>
        <v>0</v>
      </c>
      <c r="BQ74" s="8" cm="1">
        <f t="array" aca="1" ref="BQ74" ca="1">IF(AC74&gt;0,AC74*SUMPRODUCT(_xlfn.XLOOKUP(AC$26,$C$4:$C$22,$I$4:$S$22)*$AO74:$AY74),0)</f>
        <v>0</v>
      </c>
      <c r="BR74" s="17" cm="1">
        <f t="array" aca="1" ref="BR74" ca="1">IF(AD74&gt;0,AD74*SUMPRODUCT(_xlfn.XLOOKUP(AD$26,$C$4:$C$22,$I$4:$S$22)*$AO74:$AY74),0)</f>
        <v>0</v>
      </c>
      <c r="BS74" s="17" cm="1">
        <f t="array" aca="1" ref="BS74" ca="1">IF(AE74&gt;0,AE74*SUMPRODUCT(_xlfn.XLOOKUP(AE$26,$C$4:$C$22,$I$4:$S$22)*$AO74:$AY74),0)</f>
        <v>0</v>
      </c>
      <c r="BT74" s="71" cm="1">
        <f t="array" aca="1" ref="BT74" ca="1">IF(AF74&gt;0,AF74*SUMPRODUCT(_xlfn.XLOOKUP(AF$26,$C$4:$C$22,$I$4:$S$22)*$AO74:$AY74),0)</f>
        <v>0</v>
      </c>
      <c r="BU74" s="17" cm="1">
        <f t="array" aca="1" ref="BU74" ca="1">IF(AG74&gt;0,AG74*SUMPRODUCT(_xlfn.XLOOKUP(AG$26,$C$4:$C$22,$I$4:$S$22)*$AO74:$AY74),0)</f>
        <v>0</v>
      </c>
      <c r="BV74" s="17" cm="1">
        <f t="array" aca="1" ref="BV74" ca="1">IF(AH74&gt;0,AH74*SUMPRODUCT(_xlfn.XLOOKUP(AH$26,$C$4:$C$22,$I$4:$S$22)*$AO74:$AY74),0)</f>
        <v>0</v>
      </c>
      <c r="BW74" s="17" cm="1">
        <f t="array" aca="1" ref="BW74" ca="1">IF(AI74&gt;0,AI74*SUMPRODUCT(_xlfn.XLOOKUP(AI$26,$C$4:$C$22,$I$4:$S$22)*$AO74:$AY74),0)</f>
        <v>0</v>
      </c>
      <c r="BX74" s="17" cm="1">
        <f t="array" aca="1" ref="BX74" ca="1">IF(AJ74&gt;0,AJ74*SUMPRODUCT(_xlfn.XLOOKUP(AJ$26,$C$4:$C$22,$I$4:$S$22)*$AO74:$AY74),0)</f>
        <v>0</v>
      </c>
      <c r="BY74" s="17" cm="1">
        <f t="array" aca="1" ref="BY74" ca="1">IF(AK74&gt;0,AK74*SUMPRODUCT(_xlfn.XLOOKUP(AK$26,$C$4:$C$22,$I$4:$S$22)*$AO74:$AY74),0)</f>
        <v>0</v>
      </c>
      <c r="BZ74" s="17" cm="1">
        <f t="array" aca="1" ref="BZ74" ca="1">IF(AL74&gt;0,AL74*SUMPRODUCT(_xlfn.XLOOKUP(AL$26,$C$4:$C$22,$I$4:$S$22)*$AO74:$AY74),0)</f>
        <v>0</v>
      </c>
      <c r="CA74" s="17" cm="1">
        <f t="array" aca="1" ref="CA74" ca="1">IF(AM74&gt;0,AM74*SUMPRODUCT(_xlfn.XLOOKUP(AM$26,$C$4:$C$22,$I$4:$S$22)*$AO74:$AY74),0)</f>
        <v>0</v>
      </c>
      <c r="CB74" s="9" cm="1">
        <f t="array" aca="1" ref="CB74" ca="1">IF(AN74&gt;0,AN74*SUMPRODUCT(_xlfn.XLOOKUP(AN$26,$C$4:$C$22,$I$4:$S$22)*$AO74:$AY74),0)</f>
        <v>0</v>
      </c>
      <c r="CC74" s="215">
        <f t="shared" ca="1" si="71"/>
        <v>0</v>
      </c>
      <c r="CD74" s="8" cm="1">
        <f t="array" aca="1" ref="CD74" ca="1">IF(AC74&lt;0,AC74*SUMPRODUCT(_xlfn.XLOOKUP(AC$26,$C$4:$C$22,$T$4:$AD$22)*$AO74:$AY74),0)</f>
        <v>0</v>
      </c>
      <c r="CE74" s="17" cm="1">
        <f t="array" aca="1" ref="CE74" ca="1">IF(AD74&lt;0,AD74*SUMPRODUCT(_xlfn.XLOOKUP(AD$26,$C$4:$C$22,$T$4:$AC$22)*$AO74:$AX74),0)</f>
        <v>0</v>
      </c>
      <c r="CF74" s="17" cm="1">
        <f t="array" aca="1" ref="CF74" ca="1">IF(AE74&lt;0,AE74*SUMPRODUCT(_xlfn.XLOOKUP(AE$26,$C$4:$C$22,$T$4:$AC$22)*$AO74:$AX74),0)</f>
        <v>0</v>
      </c>
      <c r="CG74" s="71" cm="1">
        <f t="array" aca="1" ref="CG74" ca="1">IF(AF74&lt;0,AF74*SUMPRODUCT(_xlfn.XLOOKUP(AF$26,$C$4:$C$22,$T$4:$AC$22)*$AO74:$AX74),0)</f>
        <v>0</v>
      </c>
      <c r="CH74" s="17" cm="1">
        <f t="array" aca="1" ref="CH74" ca="1">IF(AG74&lt;0,AG74*SUMPRODUCT(_xlfn.XLOOKUP(AG$26,$C$4:$C$22,$T$4:$AC$22)*$AO74:$AX74),0)</f>
        <v>0</v>
      </c>
      <c r="CI74" s="17" cm="1">
        <f t="array" aca="1" ref="CI74" ca="1">IF(AH74&lt;0,AH74*SUMPRODUCT(_xlfn.XLOOKUP(AH$26,$C$4:$C$22,$T$4:$AC$22)*$AO74:$AX74),0)</f>
        <v>0</v>
      </c>
      <c r="CJ74" s="17" cm="1">
        <f t="array" aca="1" ref="CJ74" ca="1">IF(AI74&lt;0,AI74*SUMPRODUCT(_xlfn.XLOOKUP(AI$26,$C$4:$C$22,$T$4:$AC$22)*$AO74:$AX74),0)</f>
        <v>0</v>
      </c>
      <c r="CK74" s="17" cm="1">
        <f t="array" aca="1" ref="CK74" ca="1">IF(AJ74&lt;0,AJ74*SUMPRODUCT(_xlfn.XLOOKUP(AJ$26,$C$4:$C$22,$T$4:$AC$22)*$AO74:$AX74),0)</f>
        <v>0</v>
      </c>
      <c r="CL74" s="17" cm="1">
        <f t="array" aca="1" ref="CL74" ca="1">IF(AK74&lt;0,AK74*SUMPRODUCT(_xlfn.XLOOKUP(AK$26,$C$4:$C$22,$T$4:$AC$22)*$AO74:$AX74),0)</f>
        <v>0</v>
      </c>
      <c r="CM74" s="17" cm="1">
        <f t="array" aca="1" ref="CM74" ca="1">IF(AL74&lt;0,AL74*SUMPRODUCT(_xlfn.XLOOKUP(AL$26,$C$4:$C$22,$T$4:$AC$22)*$AO74:$AX74),0)</f>
        <v>0</v>
      </c>
      <c r="CN74" s="17" cm="1">
        <f t="array" aca="1" ref="CN74" ca="1">IF(AM74&lt;0,AM74*SUMPRODUCT(_xlfn.XLOOKUP(AM$26,$C$4:$C$22,$T$4:$AC$22)*$AO74:$AX74),0)</f>
        <v>0</v>
      </c>
      <c r="CO74" s="9" cm="1">
        <f t="array" aca="1" ref="CO74" ca="1">IF(AN74&lt;0,AN74*SUMPRODUCT(_xlfn.XLOOKUP(AN$26,$C$4:$C$22,$T$4:$AC$22)*$AO74:$AX74),0)</f>
        <v>0</v>
      </c>
      <c r="CP74" s="215">
        <f t="shared" ca="1" si="72"/>
        <v>0</v>
      </c>
      <c r="CQ74" s="8" cm="1">
        <f t="array" aca="1" ref="CQ74" ca="1">IF(AC74&lt;0,AC74*SUMPRODUCT(_xlfn.XLOOKUP(AC$26,$C$4:$C$22,$I$4:$S$22)*$AO74:$AY74),0)</f>
        <v>0</v>
      </c>
      <c r="CR74" s="17" cm="1">
        <f t="array" aca="1" ref="CR74" ca="1">IF(AD74&lt;0,AD74*SUMPRODUCT(_xlfn.XLOOKUP(AD$26,$C$4:$C$22,$I$4:$R$22)*$AO74:$AX74),0)</f>
        <v>0</v>
      </c>
      <c r="CS74" s="17" cm="1">
        <f t="array" aca="1" ref="CS74" ca="1">IF(AE74&lt;0,AE74*SUMPRODUCT(_xlfn.XLOOKUP(AE$26,$C$4:$C$22,$I$4:$R$22)*$AO74:$AX74),0)</f>
        <v>0</v>
      </c>
      <c r="CT74" s="71" cm="1">
        <f t="array" aca="1" ref="CT74" ca="1">IF(AF74&lt;0,AF74*SUMPRODUCT(_xlfn.XLOOKUP(AF$26,$C$4:$C$22,$I$4:$R$22)*$AO74:$AX74),0)</f>
        <v>0</v>
      </c>
      <c r="CU74" s="17" cm="1">
        <f t="array" aca="1" ref="CU74" ca="1">IF(AG74&lt;0,AG74*SUMPRODUCT(_xlfn.XLOOKUP(AG$26,$C$4:$C$22,$I$4:$R$22)*$AO74:$AX74),0)</f>
        <v>0</v>
      </c>
      <c r="CV74" s="17" cm="1">
        <f t="array" aca="1" ref="CV74" ca="1">IF(AH74&lt;0,AH74*SUMPRODUCT(_xlfn.XLOOKUP(AH$26,$C$4:$C$22,$I$4:$R$22)*$AO74:$AX74),0)</f>
        <v>0</v>
      </c>
      <c r="CW74" s="17" cm="1">
        <f t="array" aca="1" ref="CW74" ca="1">IF(AI74&lt;0,AI74*SUMPRODUCT(_xlfn.XLOOKUP(AI$26,$C$4:$C$22,$I$4:$R$22)*$AO74:$AX74),0)</f>
        <v>0</v>
      </c>
      <c r="CX74" s="17" cm="1">
        <f t="array" aca="1" ref="CX74" ca="1">IF(AJ74&lt;0,AJ74*SUMPRODUCT(_xlfn.XLOOKUP(AJ$26,$C$4:$C$22,$I$4:$R$22)*$AO74:$AX74),0)</f>
        <v>0</v>
      </c>
      <c r="CY74" s="17" cm="1">
        <f t="array" aca="1" ref="CY74" ca="1">IF(AK74&lt;0,AK74*SUMPRODUCT(_xlfn.XLOOKUP(AK$26,$C$4:$C$22,$I$4:$R$22)*$AO74:$AX74),0)</f>
        <v>0</v>
      </c>
      <c r="CZ74" s="17" cm="1">
        <f t="array" aca="1" ref="CZ74" ca="1">IF(AL74&lt;0,AL74*SUMPRODUCT(_xlfn.XLOOKUP(AL$26,$C$4:$C$22,$I$4:$R$22)*$AO74:$AX74),0)</f>
        <v>0</v>
      </c>
      <c r="DA74" s="17" cm="1">
        <f t="array" aca="1" ref="DA74" ca="1">IF(AM74&lt;0,AM74*SUMPRODUCT(_xlfn.XLOOKUP(AM$26,$C$4:$C$22,$I$4:$R$22)*$AO74:$AX74),0)</f>
        <v>0</v>
      </c>
      <c r="DB74" s="9" cm="1">
        <f t="array" aca="1" ref="DB74" ca="1">IF(AN74&lt;0,AN74*SUMPRODUCT(_xlfn.XLOOKUP(AN$26,$C$4:$C$22,$I$4:$R$22)*$AO74:$AX74),0)</f>
        <v>0</v>
      </c>
      <c r="DC74" s="240">
        <f t="shared" ca="1" si="73"/>
        <v>0</v>
      </c>
    </row>
    <row r="75" spans="1:107" x14ac:dyDescent="0.25">
      <c r="A75" s="255" t="s">
        <v>390</v>
      </c>
      <c r="B75" s="739" t="s">
        <v>388</v>
      </c>
      <c r="C75" s="735">
        <v>4</v>
      </c>
      <c r="D75" s="18" t="str">
        <f>_xlfn.XLOOKUP($C75,'Load Combinations'!$B$4:$B$22,'Load Combinations'!$C$4:$C$22)</f>
        <v>Core Vessel Vacuum, No Beam</v>
      </c>
      <c r="E75" s="118"/>
      <c r="F75" s="119"/>
      <c r="G75" s="7">
        <f t="shared" si="87"/>
        <v>20</v>
      </c>
      <c r="H75" s="130">
        <f t="shared" ca="1" si="66"/>
        <v>24.625</v>
      </c>
      <c r="I75" s="130">
        <f t="shared" ca="1" si="67"/>
        <v>16.875</v>
      </c>
      <c r="J75" s="62"/>
      <c r="K75" s="72">
        <f t="shared" ca="1" si="91"/>
        <v>0</v>
      </c>
      <c r="L75" s="73">
        <f t="shared" ca="1" si="88"/>
        <v>0</v>
      </c>
      <c r="M75" s="73">
        <f t="shared" ca="1" si="88"/>
        <v>0</v>
      </c>
      <c r="N75" s="73">
        <f t="shared" ca="1" si="88"/>
        <v>0</v>
      </c>
      <c r="O75" s="73">
        <f t="shared" ca="1" si="88"/>
        <v>-1</v>
      </c>
      <c r="P75" s="73">
        <f t="shared" ca="1" si="88"/>
        <v>0</v>
      </c>
      <c r="Q75" s="73">
        <f t="shared" ca="1" si="88"/>
        <v>0</v>
      </c>
      <c r="R75" s="73">
        <f t="shared" ca="1" si="88"/>
        <v>0</v>
      </c>
      <c r="S75" s="73">
        <f t="shared" ca="1" si="88"/>
        <v>0</v>
      </c>
      <c r="T75" s="73">
        <f t="shared" ca="1" si="88"/>
        <v>-1</v>
      </c>
      <c r="U75" s="73">
        <f t="shared" ca="1" si="88"/>
        <v>0</v>
      </c>
      <c r="V75" s="73">
        <f t="shared" ca="1" si="88"/>
        <v>1</v>
      </c>
      <c r="W75" s="73">
        <f t="shared" ca="1" si="88"/>
        <v>-1</v>
      </c>
      <c r="X75" s="73">
        <f t="shared" ca="1" si="89"/>
        <v>0</v>
      </c>
      <c r="Y75" s="73">
        <f t="shared" ca="1" si="88"/>
        <v>0</v>
      </c>
      <c r="Z75" s="73">
        <f t="shared" ca="1" si="88"/>
        <v>0</v>
      </c>
      <c r="AA75" s="73">
        <f t="shared" ca="1" si="88"/>
        <v>0</v>
      </c>
      <c r="AB75" s="139">
        <f t="shared" ca="1" si="88"/>
        <v>0</v>
      </c>
      <c r="AC75" s="72">
        <f t="shared" ca="1" si="92"/>
        <v>1</v>
      </c>
      <c r="AD75" s="73">
        <f t="shared" ca="1" si="90"/>
        <v>1</v>
      </c>
      <c r="AE75" s="73">
        <f t="shared" ca="1" si="90"/>
        <v>1</v>
      </c>
      <c r="AF75" s="73">
        <f t="shared" ca="1" si="90"/>
        <v>1</v>
      </c>
      <c r="AG75" s="73">
        <f t="shared" ca="1" si="90"/>
        <v>0</v>
      </c>
      <c r="AH75" s="73">
        <f t="shared" ca="1" si="90"/>
        <v>0</v>
      </c>
      <c r="AI75" s="73">
        <f t="shared" ca="1" si="90"/>
        <v>-1</v>
      </c>
      <c r="AJ75" s="73">
        <f t="shared" ca="1" si="90"/>
        <v>0</v>
      </c>
      <c r="AK75" s="73">
        <f t="shared" ca="1" si="90"/>
        <v>0</v>
      </c>
      <c r="AL75" s="73">
        <f t="shared" ca="1" si="90"/>
        <v>-1</v>
      </c>
      <c r="AM75" s="73">
        <f t="shared" ca="1" si="90"/>
        <v>0</v>
      </c>
      <c r="AN75" s="139">
        <f t="shared" ca="1" si="90"/>
        <v>0</v>
      </c>
      <c r="AO75" s="72">
        <f>+INDEX('Load Combinations'!$D$4:$N$22,MATCH(Horizontal!$C75,'Load Combinations'!$B$4:$B$22,0),MATCH(Horizontal!AO$26,'Load Combinations'!$D$3:$N$3,0))</f>
        <v>1</v>
      </c>
      <c r="AP75" s="73">
        <f>+INDEX('Load Combinations'!$D$4:$N$22,MATCH(Horizontal!$C75,'Load Combinations'!$B$4:$B$22,0),MATCH(Horizontal!AP$26,'Load Combinations'!$D$3:$N$3,0))</f>
        <v>1</v>
      </c>
      <c r="AQ75" s="73">
        <f>+INDEX('Load Combinations'!$D$4:$N$22,MATCH(Horizontal!$C75,'Load Combinations'!$B$4:$B$22,0),MATCH(Horizontal!AQ$26,'Load Combinations'!$D$3:$N$3,0))</f>
        <v>0</v>
      </c>
      <c r="AR75" s="73">
        <f>+INDEX('Load Combinations'!$D$4:$N$22,MATCH(Horizontal!$C75,'Load Combinations'!$B$4:$B$22,0),MATCH(Horizontal!AR$26,'Load Combinations'!$D$3:$N$3,0))</f>
        <v>1</v>
      </c>
      <c r="AS75" s="73">
        <f>+INDEX('Load Combinations'!$D$4:$N$22,MATCH(Horizontal!$C75,'Load Combinations'!$B$4:$B$22,0),MATCH(Horizontal!AS$26,'Load Combinations'!$D$3:$N$3,0))</f>
        <v>0</v>
      </c>
      <c r="AT75" s="73">
        <f>+INDEX('Load Combinations'!$D$4:$N$22,MATCH(Horizontal!$C75,'Load Combinations'!$B$4:$B$22,0),MATCH(Horizontal!AT$26,'Load Combinations'!$D$3:$N$3,0))</f>
        <v>0</v>
      </c>
      <c r="AU75" s="73">
        <f>+INDEX('Load Combinations'!$D$4:$N$22,MATCH(Horizontal!$C75,'Load Combinations'!$B$4:$B$22,0),MATCH(Horizontal!AU$26,'Load Combinations'!$D$3:$N$3,0))</f>
        <v>0</v>
      </c>
      <c r="AV75" s="73">
        <f>+INDEX('Load Combinations'!$D$4:$N$22,MATCH(Horizontal!$C75,'Load Combinations'!$B$4:$B$22,0),MATCH(Horizontal!AV$26,'Load Combinations'!$D$3:$N$3,0))</f>
        <v>0</v>
      </c>
      <c r="AW75" s="73">
        <f>+INDEX('Load Combinations'!$D$4:$N$22,MATCH(Horizontal!$C75,'Load Combinations'!$B$4:$B$22,0),MATCH(Horizontal!AW$26,'Load Combinations'!$D$3:$N$3,0))</f>
        <v>1</v>
      </c>
      <c r="AX75" s="670">
        <f>+INDEX('Load Combinations'!$D$4:$N$22,MATCH(Horizontal!$C75,'Load Combinations'!$B$4:$B$22,0),MATCH(Horizontal!AX$26,'Load Combinations'!$D$3:$N$3,0))</f>
        <v>0</v>
      </c>
      <c r="AY75" s="556">
        <f>+INDEX('Load Combinations'!$D$4:$N$22,MATCH(Horizontal!$C75,'Load Combinations'!$B$4:$B$22,0),MATCH(Horizontal!AY$26,'Load Combinations'!$D$3:$N$3,0))</f>
        <v>0</v>
      </c>
      <c r="AZ75" s="202" cm="1">
        <f t="array" aca="1" ref="AZ75" ca="1">SUMPRODUCT(--($K75:$AB75&gt;0),INDEX($H$4:$H$22,MATCH($K$26:$AB$26,$C$4:$C$22,0)))</f>
        <v>1</v>
      </c>
      <c r="BA75" s="73" cm="1">
        <f t="array" aca="1" ref="BA75" ca="1">SUMPRODUCT(--($K75:$AB75&gt;0),INDEX($G$4:$G$22,MATCH($K$26:$AB$26,$C$4:$C$22,0)))</f>
        <v>-1</v>
      </c>
      <c r="BB75" s="73" cm="1">
        <f t="array" aca="1" ref="BB75" ca="1">-1*SUMPRODUCT(--($K75:$AB75&lt;0),INDEX($H$4:$H$22,MATCH($K$26:$AB$26,$C$4:$C$22,0)))</f>
        <v>-1.5</v>
      </c>
      <c r="BC75" s="74" cm="1">
        <f t="array" aca="1" ref="BC75" ca="1">-1*SUMPRODUCT(--($K75:$AB75&lt;0),INDEX($G$4:$G$22,MATCH($K$26:$AB$26,$C$4:$C$22,0)))</f>
        <v>1.5</v>
      </c>
      <c r="BD75" s="66" cm="1">
        <f t="array" aca="1" ref="BD75" ca="1">IF(AC75&gt;0,AC75*SUMPRODUCT(_xlfn.XLOOKUP(AC$26,$C$4:$C$22,$T$4:$AD$22)*$AO75:$AY75),0)</f>
        <v>0</v>
      </c>
      <c r="BE75" s="67" cm="1">
        <f t="array" aca="1" ref="BE75" ca="1">IF(AD75&gt;0,AD75*SUMPRODUCT(_xlfn.XLOOKUP(AD$26,$C$4:$C$22,$T$4:$AD$22)*$AO75:$AY75),0)</f>
        <v>1.625</v>
      </c>
      <c r="BF75" s="67" cm="1">
        <f t="array" aca="1" ref="BF75" ca="1">IF(AE75&gt;0,AE75*SUMPRODUCT(_xlfn.XLOOKUP(AE$26,$C$4:$C$22,$T$4:$AD$22)*$AO75:$AY75),0)</f>
        <v>0</v>
      </c>
      <c r="BG75" s="67" cm="1">
        <f t="array" aca="1" ref="BG75" ca="1">IF(AF75&gt;0,AF75*SUMPRODUCT(_xlfn.XLOOKUP(AF$26,$C$4:$C$22,$T$4:$AD$22)*$AO75:$AY75),0)</f>
        <v>0.5</v>
      </c>
      <c r="BH75" s="67" cm="1">
        <f t="array" aca="1" ref="BH75" ca="1">IF(AG75&gt;0,AG75*SUMPRODUCT(_xlfn.XLOOKUP(AG$26,$C$4:$C$22,$T$4:$AD$22)*$AO75:$AY75),0)</f>
        <v>0</v>
      </c>
      <c r="BI75" s="67" cm="1">
        <f t="array" aca="1" ref="BI75" ca="1">IF(AH75&gt;0,AH75*SUMPRODUCT(_xlfn.XLOOKUP(AH$26,$C$4:$C$22,$T$4:$AD$22)*$AO75:$AY75),0)</f>
        <v>0</v>
      </c>
      <c r="BJ75" s="67" cm="1">
        <f t="array" aca="1" ref="BJ75" ca="1">IF(AI75&gt;0,AI75*SUMPRODUCT(_xlfn.XLOOKUP(AI$26,$C$4:$C$22,$T$4:$AD$22)*$AO75:$AY75),0)</f>
        <v>0</v>
      </c>
      <c r="BK75" s="67" cm="1">
        <f t="array" aca="1" ref="BK75" ca="1">IF(AJ75&gt;0,AJ75*SUMPRODUCT(_xlfn.XLOOKUP(AJ$26,$C$4:$C$22,$T$4:$AD$22)*$AO75:$AY75),0)</f>
        <v>0</v>
      </c>
      <c r="BL75" s="67" cm="1">
        <f t="array" aca="1" ref="BL75" ca="1">IF(AK75&gt;0,AK75*SUMPRODUCT(_xlfn.XLOOKUP(AK$26,$C$4:$C$22,$T$4:$AD$22)*$AO75:$AY75),0)</f>
        <v>0</v>
      </c>
      <c r="BM75" s="67" cm="1">
        <f t="array" aca="1" ref="BM75" ca="1">IF(AL75&gt;0,AL75*SUMPRODUCT(_xlfn.XLOOKUP(AL$26,$C$4:$C$22,$T$4:$AD$22)*$AO75:$AY75),0)</f>
        <v>0</v>
      </c>
      <c r="BN75" s="67" cm="1">
        <f t="array" aca="1" ref="BN75" ca="1">IF(AM75&gt;0,AM75*SUMPRODUCT(_xlfn.XLOOKUP(AM$26,$C$4:$C$22,$T$4:$AD$22)*$AO75:$AY75),0)</f>
        <v>0</v>
      </c>
      <c r="BO75" s="68" cm="1">
        <f t="array" aca="1" ref="BO75" ca="1">IF(AN75&gt;0,AN75*SUMPRODUCT(_xlfn.XLOOKUP(AN$26,$C$4:$C$22,$T$4:$AD$22)*$AO75:$AY75),0)</f>
        <v>0</v>
      </c>
      <c r="BP75" s="214">
        <f t="shared" ca="1" si="70"/>
        <v>2.125</v>
      </c>
      <c r="BQ75" s="66" cm="1">
        <f t="array" aca="1" ref="BQ75" ca="1">IF(AC75&gt;0,AC75*SUMPRODUCT(_xlfn.XLOOKUP(AC$26,$C$4:$C$22,$I$4:$S$22)*$AO75:$AY75),0)</f>
        <v>0</v>
      </c>
      <c r="BR75" s="67" cm="1">
        <f t="array" aca="1" ref="BR75" ca="1">IF(AD75&gt;0,AD75*SUMPRODUCT(_xlfn.XLOOKUP(AD$26,$C$4:$C$22,$I$4:$S$22)*$AO75:$AY75),0)</f>
        <v>-0.125</v>
      </c>
      <c r="BS75" s="67" cm="1">
        <f t="array" aca="1" ref="BS75" ca="1">IF(AE75&gt;0,AE75*SUMPRODUCT(_xlfn.XLOOKUP(AE$26,$C$4:$C$22,$I$4:$S$22)*$AO75:$AY75),0)</f>
        <v>0</v>
      </c>
      <c r="BT75" s="67" cm="1">
        <f t="array" aca="1" ref="BT75" ca="1">IF(AF75&gt;0,AF75*SUMPRODUCT(_xlfn.XLOOKUP(AF$26,$C$4:$C$22,$I$4:$S$22)*$AO75:$AY75),0)</f>
        <v>-0.5</v>
      </c>
      <c r="BU75" s="67" cm="1">
        <f t="array" aca="1" ref="BU75" ca="1">IF(AG75&gt;0,AG75*SUMPRODUCT(_xlfn.XLOOKUP(AG$26,$C$4:$C$22,$I$4:$S$22)*$AO75:$AY75),0)</f>
        <v>0</v>
      </c>
      <c r="BV75" s="67" cm="1">
        <f t="array" aca="1" ref="BV75" ca="1">IF(AH75&gt;0,AH75*SUMPRODUCT(_xlfn.XLOOKUP(AH$26,$C$4:$C$22,$I$4:$S$22)*$AO75:$AY75),0)</f>
        <v>0</v>
      </c>
      <c r="BW75" s="67" cm="1">
        <f t="array" aca="1" ref="BW75" ca="1">IF(AI75&gt;0,AI75*SUMPRODUCT(_xlfn.XLOOKUP(AI$26,$C$4:$C$22,$I$4:$S$22)*$AO75:$AY75),0)</f>
        <v>0</v>
      </c>
      <c r="BX75" s="67" cm="1">
        <f t="array" aca="1" ref="BX75" ca="1">IF(AJ75&gt;0,AJ75*SUMPRODUCT(_xlfn.XLOOKUP(AJ$26,$C$4:$C$22,$I$4:$S$22)*$AO75:$AY75),0)</f>
        <v>0</v>
      </c>
      <c r="BY75" s="67" cm="1">
        <f t="array" aca="1" ref="BY75" ca="1">IF(AK75&gt;0,AK75*SUMPRODUCT(_xlfn.XLOOKUP(AK$26,$C$4:$C$22,$I$4:$S$22)*$AO75:$AY75),0)</f>
        <v>0</v>
      </c>
      <c r="BZ75" s="67" cm="1">
        <f t="array" aca="1" ref="BZ75" ca="1">IF(AL75&gt;0,AL75*SUMPRODUCT(_xlfn.XLOOKUP(AL$26,$C$4:$C$22,$I$4:$S$22)*$AO75:$AY75),0)</f>
        <v>0</v>
      </c>
      <c r="CA75" s="67" cm="1">
        <f t="array" aca="1" ref="CA75" ca="1">IF(AM75&gt;0,AM75*SUMPRODUCT(_xlfn.XLOOKUP(AM$26,$C$4:$C$22,$I$4:$S$22)*$AO75:$AY75),0)</f>
        <v>0</v>
      </c>
      <c r="CB75" s="68" cm="1">
        <f t="array" aca="1" ref="CB75" ca="1">IF(AN75&gt;0,AN75*SUMPRODUCT(_xlfn.XLOOKUP(AN$26,$C$4:$C$22,$I$4:$S$22)*$AO75:$AY75),0)</f>
        <v>0</v>
      </c>
      <c r="CC75" s="214">
        <f t="shared" ca="1" si="71"/>
        <v>-0.625</v>
      </c>
      <c r="CD75" s="66" cm="1">
        <f t="array" aca="1" ref="CD75" ca="1">IF(AC75&lt;0,AC75*SUMPRODUCT(_xlfn.XLOOKUP(AC$26,$C$4:$C$22,$T$4:$AD$22)*$AO75:$AY75),0)</f>
        <v>0</v>
      </c>
      <c r="CE75" s="67" cm="1">
        <f t="array" aca="1" ref="CE75" ca="1">IF(AD75&lt;0,AD75*SUMPRODUCT(_xlfn.XLOOKUP(AD$26,$C$4:$C$22,$T$4:$AC$22)*$AO75:$AX75),0)</f>
        <v>0</v>
      </c>
      <c r="CF75" s="67" cm="1">
        <f t="array" aca="1" ref="CF75" ca="1">IF(AE75&lt;0,AE75*SUMPRODUCT(_xlfn.XLOOKUP(AE$26,$C$4:$C$22,$T$4:$AC$22)*$AO75:$AX75),0)</f>
        <v>0</v>
      </c>
      <c r="CG75" s="67" cm="1">
        <f t="array" aca="1" ref="CG75" ca="1">IF(AF75&lt;0,AF75*SUMPRODUCT(_xlfn.XLOOKUP(AF$26,$C$4:$C$22,$T$4:$AC$22)*$AO75:$AX75),0)</f>
        <v>0</v>
      </c>
      <c r="CH75" s="67" cm="1">
        <f t="array" aca="1" ref="CH75" ca="1">IF(AG75&lt;0,AG75*SUMPRODUCT(_xlfn.XLOOKUP(AG$26,$C$4:$C$22,$T$4:$AC$22)*$AO75:$AX75),0)</f>
        <v>0</v>
      </c>
      <c r="CI75" s="67" cm="1">
        <f t="array" aca="1" ref="CI75" ca="1">IF(AH75&lt;0,AH75*SUMPRODUCT(_xlfn.XLOOKUP(AH$26,$C$4:$C$22,$T$4:$AC$22)*$AO75:$AX75),0)</f>
        <v>0</v>
      </c>
      <c r="CJ75" s="67" cm="1">
        <f t="array" aca="1" ref="CJ75" ca="1">IF(AI75&lt;0,AI75*SUMPRODUCT(_xlfn.XLOOKUP(AI$26,$C$4:$C$22,$T$4:$AC$22)*$AO75:$AX75),0)</f>
        <v>0</v>
      </c>
      <c r="CK75" s="67" cm="1">
        <f t="array" aca="1" ref="CK75" ca="1">IF(AJ75&lt;0,AJ75*SUMPRODUCT(_xlfn.XLOOKUP(AJ$26,$C$4:$C$22,$T$4:$AC$22)*$AO75:$AX75),0)</f>
        <v>0</v>
      </c>
      <c r="CL75" s="67" cm="1">
        <f t="array" aca="1" ref="CL75" ca="1">IF(AK75&lt;0,AK75*SUMPRODUCT(_xlfn.XLOOKUP(AK$26,$C$4:$C$22,$T$4:$AC$22)*$AO75:$AX75),0)</f>
        <v>0</v>
      </c>
      <c r="CM75" s="67" cm="1">
        <f t="array" aca="1" ref="CM75" ca="1">IF(AL75&lt;0,AL75*SUMPRODUCT(_xlfn.XLOOKUP(AL$26,$C$4:$C$22,$T$4:$AC$22)*$AO75:$AX75),0)</f>
        <v>0</v>
      </c>
      <c r="CN75" s="67" cm="1">
        <f t="array" aca="1" ref="CN75" ca="1">IF(AM75&lt;0,AM75*SUMPRODUCT(_xlfn.XLOOKUP(AM$26,$C$4:$C$22,$T$4:$AC$22)*$AO75:$AX75),0)</f>
        <v>0</v>
      </c>
      <c r="CO75" s="68" cm="1">
        <f t="array" aca="1" ref="CO75" ca="1">IF(AN75&lt;0,AN75*SUMPRODUCT(_xlfn.XLOOKUP(AN$26,$C$4:$C$22,$T$4:$AC$22)*$AO75:$AX75),0)</f>
        <v>0</v>
      </c>
      <c r="CP75" s="214">
        <f t="shared" ca="1" si="72"/>
        <v>0</v>
      </c>
      <c r="CQ75" s="66" cm="1">
        <f t="array" aca="1" ref="CQ75" ca="1">IF(AC75&lt;0,AC75*SUMPRODUCT(_xlfn.XLOOKUP(AC$26,$C$4:$C$22,$I$4:$S$22)*$AO75:$AY75),0)</f>
        <v>0</v>
      </c>
      <c r="CR75" s="67" cm="1">
        <f t="array" aca="1" ref="CR75" ca="1">IF(AD75&lt;0,AD75*SUMPRODUCT(_xlfn.XLOOKUP(AD$26,$C$4:$C$22,$I$4:$R$22)*$AO75:$AX75),0)</f>
        <v>0</v>
      </c>
      <c r="CS75" s="67" cm="1">
        <f t="array" aca="1" ref="CS75" ca="1">IF(AE75&lt;0,AE75*SUMPRODUCT(_xlfn.XLOOKUP(AE$26,$C$4:$C$22,$I$4:$R$22)*$AO75:$AX75),0)</f>
        <v>0</v>
      </c>
      <c r="CT75" s="67" cm="1">
        <f t="array" aca="1" ref="CT75" ca="1">IF(AF75&lt;0,AF75*SUMPRODUCT(_xlfn.XLOOKUP(AF$26,$C$4:$C$22,$I$4:$R$22)*$AO75:$AX75),0)</f>
        <v>0</v>
      </c>
      <c r="CU75" s="67" cm="1">
        <f t="array" aca="1" ref="CU75" ca="1">IF(AG75&lt;0,AG75*SUMPRODUCT(_xlfn.XLOOKUP(AG$26,$C$4:$C$22,$I$4:$R$22)*$AO75:$AX75),0)</f>
        <v>0</v>
      </c>
      <c r="CV75" s="67" cm="1">
        <f t="array" aca="1" ref="CV75" ca="1">IF(AH75&lt;0,AH75*SUMPRODUCT(_xlfn.XLOOKUP(AH$26,$C$4:$C$22,$I$4:$R$22)*$AO75:$AX75),0)</f>
        <v>0</v>
      </c>
      <c r="CW75" s="67" cm="1">
        <f t="array" aca="1" ref="CW75" ca="1">IF(AI75&lt;0,AI75*SUMPRODUCT(_xlfn.XLOOKUP(AI$26,$C$4:$C$22,$I$4:$R$22)*$AO75:$AX75),0)</f>
        <v>0</v>
      </c>
      <c r="CX75" s="67" cm="1">
        <f t="array" aca="1" ref="CX75" ca="1">IF(AJ75&lt;0,AJ75*SUMPRODUCT(_xlfn.XLOOKUP(AJ$26,$C$4:$C$22,$I$4:$R$22)*$AO75:$AX75),0)</f>
        <v>0</v>
      </c>
      <c r="CY75" s="67" cm="1">
        <f t="array" aca="1" ref="CY75" ca="1">IF(AK75&lt;0,AK75*SUMPRODUCT(_xlfn.XLOOKUP(AK$26,$C$4:$C$22,$I$4:$R$22)*$AO75:$AX75),0)</f>
        <v>0</v>
      </c>
      <c r="CZ75" s="67" cm="1">
        <f t="array" aca="1" ref="CZ75" ca="1">IF(AL75&lt;0,AL75*SUMPRODUCT(_xlfn.XLOOKUP(AL$26,$C$4:$C$22,$I$4:$R$22)*$AO75:$AX75),0)</f>
        <v>0</v>
      </c>
      <c r="DA75" s="67" cm="1">
        <f t="array" aca="1" ref="DA75" ca="1">IF(AM75&lt;0,AM75*SUMPRODUCT(_xlfn.XLOOKUP(AM$26,$C$4:$C$22,$I$4:$R$22)*$AO75:$AX75),0)</f>
        <v>0</v>
      </c>
      <c r="DB75" s="68" cm="1">
        <f t="array" aca="1" ref="DB75" ca="1">IF(AN75&lt;0,AN75*SUMPRODUCT(_xlfn.XLOOKUP(AN$26,$C$4:$C$22,$I$4:$R$22)*$AO75:$AX75),0)</f>
        <v>0</v>
      </c>
      <c r="DC75" s="239">
        <f t="shared" ca="1" si="73"/>
        <v>0</v>
      </c>
    </row>
    <row r="76" spans="1:107" x14ac:dyDescent="0.25">
      <c r="A76" s="730">
        <f ca="1">MIN(H72:I76,H79:I82,H85:I90)</f>
        <v>15.5</v>
      </c>
      <c r="B76" s="740">
        <f ca="1">MIN(H77:I78,H83:I84)</f>
        <v>7.25</v>
      </c>
      <c r="C76" s="736">
        <v>5</v>
      </c>
      <c r="D76" s="19" t="str">
        <f>_xlfn.XLOOKUP($C76,'Load Combinations'!$B$4:$B$22,'Load Combinations'!$C$4:$C$22)</f>
        <v>Core Vessel Vacuum, Beam on</v>
      </c>
      <c r="E76" s="120"/>
      <c r="F76" s="121"/>
      <c r="G76" s="8">
        <f t="shared" si="87"/>
        <v>20</v>
      </c>
      <c r="H76" s="61">
        <f t="shared" ca="1" si="66"/>
        <v>25.125</v>
      </c>
      <c r="I76" s="61">
        <f t="shared" ca="1" si="67"/>
        <v>15.625</v>
      </c>
      <c r="J76" s="63"/>
      <c r="K76" s="75">
        <f t="shared" ca="1" si="91"/>
        <v>0</v>
      </c>
      <c r="L76" s="76">
        <f t="shared" ca="1" si="88"/>
        <v>0</v>
      </c>
      <c r="M76" s="76">
        <f t="shared" ca="1" si="88"/>
        <v>0</v>
      </c>
      <c r="N76" s="76">
        <f t="shared" ca="1" si="88"/>
        <v>0</v>
      </c>
      <c r="O76" s="76">
        <f t="shared" ca="1" si="88"/>
        <v>-1</v>
      </c>
      <c r="P76" s="76">
        <f t="shared" ca="1" si="88"/>
        <v>0</v>
      </c>
      <c r="Q76" s="76">
        <f t="shared" ca="1" si="88"/>
        <v>0</v>
      </c>
      <c r="R76" s="76">
        <f t="shared" ca="1" si="88"/>
        <v>0</v>
      </c>
      <c r="S76" s="76">
        <f t="shared" ca="1" si="88"/>
        <v>0</v>
      </c>
      <c r="T76" s="76">
        <f t="shared" ca="1" si="88"/>
        <v>-1</v>
      </c>
      <c r="U76" s="76">
        <f t="shared" ca="1" si="88"/>
        <v>0</v>
      </c>
      <c r="V76" s="76">
        <f t="shared" ca="1" si="88"/>
        <v>1</v>
      </c>
      <c r="W76" s="76">
        <f t="shared" ca="1" si="88"/>
        <v>-1</v>
      </c>
      <c r="X76" s="76">
        <f t="shared" ca="1" si="89"/>
        <v>0</v>
      </c>
      <c r="Y76" s="76">
        <f t="shared" ca="1" si="88"/>
        <v>0</v>
      </c>
      <c r="Z76" s="76">
        <f t="shared" ca="1" si="88"/>
        <v>0</v>
      </c>
      <c r="AA76" s="76">
        <f t="shared" ca="1" si="88"/>
        <v>0</v>
      </c>
      <c r="AB76" s="140">
        <f t="shared" ca="1" si="88"/>
        <v>0</v>
      </c>
      <c r="AC76" s="75">
        <f t="shared" ca="1" si="92"/>
        <v>1</v>
      </c>
      <c r="AD76" s="76">
        <f t="shared" ca="1" si="90"/>
        <v>1</v>
      </c>
      <c r="AE76" s="76">
        <f t="shared" ca="1" si="90"/>
        <v>1</v>
      </c>
      <c r="AF76" s="76">
        <f t="shared" ca="1" si="90"/>
        <v>1</v>
      </c>
      <c r="AG76" s="76">
        <f t="shared" ca="1" si="90"/>
        <v>0</v>
      </c>
      <c r="AH76" s="76">
        <f t="shared" ca="1" si="90"/>
        <v>0</v>
      </c>
      <c r="AI76" s="76">
        <f t="shared" ca="1" si="90"/>
        <v>-1</v>
      </c>
      <c r="AJ76" s="76">
        <f t="shared" ca="1" si="90"/>
        <v>0</v>
      </c>
      <c r="AK76" s="76">
        <f t="shared" ca="1" si="90"/>
        <v>0</v>
      </c>
      <c r="AL76" s="76">
        <f t="shared" ca="1" si="90"/>
        <v>-1</v>
      </c>
      <c r="AM76" s="76">
        <f t="shared" ca="1" si="90"/>
        <v>0</v>
      </c>
      <c r="AN76" s="140">
        <f t="shared" ca="1" si="90"/>
        <v>0</v>
      </c>
      <c r="AO76" s="75">
        <f>+INDEX('Load Combinations'!$D$4:$N$22,MATCH(Horizontal!$C76,'Load Combinations'!$B$4:$B$22,0),MATCH(Horizontal!AO$26,'Load Combinations'!$D$3:$N$3,0))</f>
        <v>1</v>
      </c>
      <c r="AP76" s="76">
        <f>+INDEX('Load Combinations'!$D$4:$N$22,MATCH(Horizontal!$C76,'Load Combinations'!$B$4:$B$22,0),MATCH(Horizontal!AP$26,'Load Combinations'!$D$3:$N$3,0))</f>
        <v>1</v>
      </c>
      <c r="AQ76" s="76">
        <f>+INDEX('Load Combinations'!$D$4:$N$22,MATCH(Horizontal!$C76,'Load Combinations'!$B$4:$B$22,0),MATCH(Horizontal!AQ$26,'Load Combinations'!$D$3:$N$3,0))</f>
        <v>0</v>
      </c>
      <c r="AR76" s="76">
        <f>+INDEX('Load Combinations'!$D$4:$N$22,MATCH(Horizontal!$C76,'Load Combinations'!$B$4:$B$22,0),MATCH(Horizontal!AR$26,'Load Combinations'!$D$3:$N$3,0))</f>
        <v>1</v>
      </c>
      <c r="AS76" s="76">
        <f>+INDEX('Load Combinations'!$D$4:$N$22,MATCH(Horizontal!$C76,'Load Combinations'!$B$4:$B$22,0),MATCH(Horizontal!AS$26,'Load Combinations'!$D$3:$N$3,0))</f>
        <v>0</v>
      </c>
      <c r="AT76" s="76">
        <f>+INDEX('Load Combinations'!$D$4:$N$22,MATCH(Horizontal!$C76,'Load Combinations'!$B$4:$B$22,0),MATCH(Horizontal!AT$26,'Load Combinations'!$D$3:$N$3,0))</f>
        <v>1</v>
      </c>
      <c r="AU76" s="76">
        <f>+INDEX('Load Combinations'!$D$4:$N$22,MATCH(Horizontal!$C76,'Load Combinations'!$B$4:$B$22,0),MATCH(Horizontal!AU$26,'Load Combinations'!$D$3:$N$3,0))</f>
        <v>0</v>
      </c>
      <c r="AV76" s="76">
        <f>+INDEX('Load Combinations'!$D$4:$N$22,MATCH(Horizontal!$C76,'Load Combinations'!$B$4:$B$22,0),MATCH(Horizontal!AV$26,'Load Combinations'!$D$3:$N$3,0))</f>
        <v>0</v>
      </c>
      <c r="AW76" s="76">
        <f>+INDEX('Load Combinations'!$D$4:$N$22,MATCH(Horizontal!$C76,'Load Combinations'!$B$4:$B$22,0),MATCH(Horizontal!AW$26,'Load Combinations'!$D$3:$N$3,0))</f>
        <v>1</v>
      </c>
      <c r="AX76" s="671">
        <f>+INDEX('Load Combinations'!$D$4:$N$22,MATCH(Horizontal!$C76,'Load Combinations'!$B$4:$B$22,0),MATCH(Horizontal!AX$26,'Load Combinations'!$D$3:$N$3,0))</f>
        <v>0</v>
      </c>
      <c r="AY76" s="557">
        <f>+INDEX('Load Combinations'!$D$4:$N$22,MATCH(Horizontal!$C76,'Load Combinations'!$B$4:$B$22,0),MATCH(Horizontal!AY$26,'Load Combinations'!$D$3:$N$3,0))</f>
        <v>0</v>
      </c>
      <c r="AZ76" s="203" cm="1">
        <f t="array" aca="1" ref="AZ76" ca="1">SUMPRODUCT(--($K76:$AB76&gt;0),INDEX($H$4:$H$22,MATCH($K$26:$AB$26,$C$4:$C$22,0)))</f>
        <v>1</v>
      </c>
      <c r="BA76" s="76" cm="1">
        <f t="array" aca="1" ref="BA76" ca="1">SUMPRODUCT(--($K76:$AB76&gt;0),INDEX($G$4:$G$22,MATCH($K$26:$AB$26,$C$4:$C$22,0)))</f>
        <v>-1</v>
      </c>
      <c r="BB76" s="76" cm="1">
        <f t="array" aca="1" ref="BB76" ca="1">-1*SUMPRODUCT(--($K76:$AB76&lt;0),INDEX($H$4:$H$22,MATCH($K$26:$AB$26,$C$4:$C$22,0)))</f>
        <v>-1.5</v>
      </c>
      <c r="BC76" s="77" cm="1">
        <f t="array" aca="1" ref="BC76" ca="1">-1*SUMPRODUCT(--($K76:$AB76&lt;0),INDEX($G$4:$G$22,MATCH($K$26:$AB$26,$C$4:$C$22,0)))</f>
        <v>1.5</v>
      </c>
      <c r="BD76" s="8" cm="1">
        <f t="array" aca="1" ref="BD76" ca="1">IF(AC76&gt;0,AC76*SUMPRODUCT(_xlfn.XLOOKUP(AC$26,$C$4:$C$22,$T$4:$AD$22)*$AO76:$AY76),0)</f>
        <v>0</v>
      </c>
      <c r="BE76" s="17" cm="1">
        <f t="array" aca="1" ref="BE76" ca="1">IF(AD76&gt;0,AD76*SUMPRODUCT(_xlfn.XLOOKUP(AD$26,$C$4:$C$22,$T$4:$AD$22)*$AO76:$AY76),0)</f>
        <v>1.625</v>
      </c>
      <c r="BF76" s="17" cm="1">
        <f t="array" aca="1" ref="BF76" ca="1">IF(AE76&gt;0,AE76*SUMPRODUCT(_xlfn.XLOOKUP(AE$26,$C$4:$C$22,$T$4:$AD$22)*$AO76:$AY76),0)</f>
        <v>0</v>
      </c>
      <c r="BG76" s="71" cm="1">
        <f t="array" aca="1" ref="BG76" ca="1">IF(AF76&gt;0,AF76*SUMPRODUCT(_xlfn.XLOOKUP(AF$26,$C$4:$C$22,$T$4:$AD$22)*$AO76:$AY76),0)</f>
        <v>0.5</v>
      </c>
      <c r="BH76" s="17" cm="1">
        <f t="array" aca="1" ref="BH76" ca="1">IF(AG76&gt;0,AG76*SUMPRODUCT(_xlfn.XLOOKUP(AG$26,$C$4:$C$22,$T$4:$AD$22)*$AO76:$AY76),0)</f>
        <v>0</v>
      </c>
      <c r="BI76" s="17" cm="1">
        <f t="array" aca="1" ref="BI76" ca="1">IF(AH76&gt;0,AH76*SUMPRODUCT(_xlfn.XLOOKUP(AH$26,$C$4:$C$22,$T$4:$AD$22)*$AO76:$AY76),0)</f>
        <v>0</v>
      </c>
      <c r="BJ76" s="17" cm="1">
        <f t="array" aca="1" ref="BJ76" ca="1">IF(AI76&gt;0,AI76*SUMPRODUCT(_xlfn.XLOOKUP(AI$26,$C$4:$C$22,$T$4:$AD$22)*$AO76:$AY76),0)</f>
        <v>0</v>
      </c>
      <c r="BK76" s="17" cm="1">
        <f t="array" aca="1" ref="BK76" ca="1">IF(AJ76&gt;0,AJ76*SUMPRODUCT(_xlfn.XLOOKUP(AJ$26,$C$4:$C$22,$T$4:$AD$22)*$AO76:$AY76),0)</f>
        <v>0</v>
      </c>
      <c r="BL76" s="17" cm="1">
        <f t="array" aca="1" ref="BL76" ca="1">IF(AK76&gt;0,AK76*SUMPRODUCT(_xlfn.XLOOKUP(AK$26,$C$4:$C$22,$T$4:$AD$22)*$AO76:$AY76),0)</f>
        <v>0</v>
      </c>
      <c r="BM76" s="17" cm="1">
        <f t="array" aca="1" ref="BM76" ca="1">IF(AL76&gt;0,AL76*SUMPRODUCT(_xlfn.XLOOKUP(AL$26,$C$4:$C$22,$T$4:$AD$22)*$AO76:$AY76),0)</f>
        <v>0</v>
      </c>
      <c r="BN76" s="17" cm="1">
        <f t="array" aca="1" ref="BN76" ca="1">IF(AM76&gt;0,AM76*SUMPRODUCT(_xlfn.XLOOKUP(AM$26,$C$4:$C$22,$T$4:$AD$22)*$AO76:$AY76),0)</f>
        <v>0</v>
      </c>
      <c r="BO76" s="9" cm="1">
        <f t="array" aca="1" ref="BO76" ca="1">IF(AN76&gt;0,AN76*SUMPRODUCT(_xlfn.XLOOKUP(AN$26,$C$4:$C$22,$T$4:$AD$22)*$AO76:$AY76),0)</f>
        <v>0</v>
      </c>
      <c r="BP76" s="215">
        <f t="shared" ca="1" si="70"/>
        <v>2.125</v>
      </c>
      <c r="BQ76" s="8" cm="1">
        <f t="array" aca="1" ref="BQ76" ca="1">IF(AC76&gt;0,AC76*SUMPRODUCT(_xlfn.XLOOKUP(AC$26,$C$4:$C$22,$I$4:$S$22)*$AO76:$AY76),0)</f>
        <v>0</v>
      </c>
      <c r="BR76" s="17" cm="1">
        <f t="array" aca="1" ref="BR76" ca="1">IF(AD76&gt;0,AD76*SUMPRODUCT(_xlfn.XLOOKUP(AD$26,$C$4:$C$22,$I$4:$S$22)*$AO76:$AY76),0)</f>
        <v>-0.125</v>
      </c>
      <c r="BS76" s="17" cm="1">
        <f t="array" aca="1" ref="BS76" ca="1">IF(AE76&gt;0,AE76*SUMPRODUCT(_xlfn.XLOOKUP(AE$26,$C$4:$C$22,$I$4:$S$22)*$AO76:$AY76),0)</f>
        <v>0</v>
      </c>
      <c r="BT76" s="71" cm="1">
        <f t="array" aca="1" ref="BT76" ca="1">IF(AF76&gt;0,AF76*SUMPRODUCT(_xlfn.XLOOKUP(AF$26,$C$4:$C$22,$I$4:$S$22)*$AO76:$AY76),0)</f>
        <v>-0.5</v>
      </c>
      <c r="BU76" s="17" cm="1">
        <f t="array" aca="1" ref="BU76" ca="1">IF(AG76&gt;0,AG76*SUMPRODUCT(_xlfn.XLOOKUP(AG$26,$C$4:$C$22,$I$4:$S$22)*$AO76:$AY76),0)</f>
        <v>0</v>
      </c>
      <c r="BV76" s="17" cm="1">
        <f t="array" aca="1" ref="BV76" ca="1">IF(AH76&gt;0,AH76*SUMPRODUCT(_xlfn.XLOOKUP(AH$26,$C$4:$C$22,$I$4:$S$22)*$AO76:$AY76),0)</f>
        <v>0</v>
      </c>
      <c r="BW76" s="17" cm="1">
        <f t="array" aca="1" ref="BW76" ca="1">IF(AI76&gt;0,AI76*SUMPRODUCT(_xlfn.XLOOKUP(AI$26,$C$4:$C$22,$I$4:$S$22)*$AO76:$AY76),0)</f>
        <v>0</v>
      </c>
      <c r="BX76" s="17" cm="1">
        <f t="array" aca="1" ref="BX76" ca="1">IF(AJ76&gt;0,AJ76*SUMPRODUCT(_xlfn.XLOOKUP(AJ$26,$C$4:$C$22,$I$4:$S$22)*$AO76:$AY76),0)</f>
        <v>0</v>
      </c>
      <c r="BY76" s="17" cm="1">
        <f t="array" aca="1" ref="BY76" ca="1">IF(AK76&gt;0,AK76*SUMPRODUCT(_xlfn.XLOOKUP(AK$26,$C$4:$C$22,$I$4:$S$22)*$AO76:$AY76),0)</f>
        <v>0</v>
      </c>
      <c r="BZ76" s="17" cm="1">
        <f t="array" aca="1" ref="BZ76" ca="1">IF(AL76&gt;0,AL76*SUMPRODUCT(_xlfn.XLOOKUP(AL$26,$C$4:$C$22,$I$4:$S$22)*$AO76:$AY76),0)</f>
        <v>0</v>
      </c>
      <c r="CA76" s="17" cm="1">
        <f t="array" aca="1" ref="CA76" ca="1">IF(AM76&gt;0,AM76*SUMPRODUCT(_xlfn.XLOOKUP(AM$26,$C$4:$C$22,$I$4:$S$22)*$AO76:$AY76),0)</f>
        <v>0</v>
      </c>
      <c r="CB76" s="9" cm="1">
        <f t="array" aca="1" ref="CB76" ca="1">IF(AN76&gt;0,AN76*SUMPRODUCT(_xlfn.XLOOKUP(AN$26,$C$4:$C$22,$I$4:$S$22)*$AO76:$AY76),0)</f>
        <v>0</v>
      </c>
      <c r="CC76" s="215">
        <f t="shared" ca="1" si="71"/>
        <v>-0.625</v>
      </c>
      <c r="CD76" s="8" cm="1">
        <f t="array" aca="1" ref="CD76" ca="1">IF(AC76&lt;0,AC76*SUMPRODUCT(_xlfn.XLOOKUP(AC$26,$C$4:$C$22,$T$4:$AD$22)*$AO76:$AY76),0)</f>
        <v>0</v>
      </c>
      <c r="CE76" s="17" cm="1">
        <f t="array" aca="1" ref="CE76" ca="1">IF(AD76&lt;0,AD76*SUMPRODUCT(_xlfn.XLOOKUP(AD$26,$C$4:$C$22,$T$4:$AC$22)*$AO76:$AX76),0)</f>
        <v>0</v>
      </c>
      <c r="CF76" s="17" cm="1">
        <f t="array" aca="1" ref="CF76" ca="1">IF(AE76&lt;0,AE76*SUMPRODUCT(_xlfn.XLOOKUP(AE$26,$C$4:$C$22,$T$4:$AC$22)*$AO76:$AX76),0)</f>
        <v>0</v>
      </c>
      <c r="CG76" s="71" cm="1">
        <f t="array" aca="1" ref="CG76" ca="1">IF(AF76&lt;0,AF76*SUMPRODUCT(_xlfn.XLOOKUP(AF$26,$C$4:$C$22,$T$4:$AC$22)*$AO76:$AX76),0)</f>
        <v>0</v>
      </c>
      <c r="CH76" s="17" cm="1">
        <f t="array" aca="1" ref="CH76" ca="1">IF(AG76&lt;0,AG76*SUMPRODUCT(_xlfn.XLOOKUP(AG$26,$C$4:$C$22,$T$4:$AC$22)*$AO76:$AX76),0)</f>
        <v>0</v>
      </c>
      <c r="CI76" s="17" cm="1">
        <f t="array" aca="1" ref="CI76" ca="1">IF(AH76&lt;0,AH76*SUMPRODUCT(_xlfn.XLOOKUP(AH$26,$C$4:$C$22,$T$4:$AC$22)*$AO76:$AX76),0)</f>
        <v>0</v>
      </c>
      <c r="CJ76" s="17" cm="1">
        <f t="array" aca="1" ref="CJ76" ca="1">IF(AI76&lt;0,AI76*SUMPRODUCT(_xlfn.XLOOKUP(AI$26,$C$4:$C$22,$T$4:$AC$22)*$AO76:$AX76),0)</f>
        <v>-0.5</v>
      </c>
      <c r="CK76" s="17" cm="1">
        <f t="array" aca="1" ref="CK76" ca="1">IF(AJ76&lt;0,AJ76*SUMPRODUCT(_xlfn.XLOOKUP(AJ$26,$C$4:$C$22,$T$4:$AC$22)*$AO76:$AX76),0)</f>
        <v>0</v>
      </c>
      <c r="CL76" s="17" cm="1">
        <f t="array" aca="1" ref="CL76" ca="1">IF(AK76&lt;0,AK76*SUMPRODUCT(_xlfn.XLOOKUP(AK$26,$C$4:$C$22,$T$4:$AC$22)*$AO76:$AX76),0)</f>
        <v>0</v>
      </c>
      <c r="CM76" s="17" cm="1">
        <f t="array" aca="1" ref="CM76" ca="1">IF(AL76&lt;0,AL76*SUMPRODUCT(_xlfn.XLOOKUP(AL$26,$C$4:$C$22,$T$4:$AC$22)*$AO76:$AX76),0)</f>
        <v>-0.75</v>
      </c>
      <c r="CN76" s="17" cm="1">
        <f t="array" aca="1" ref="CN76" ca="1">IF(AM76&lt;0,AM76*SUMPRODUCT(_xlfn.XLOOKUP(AM$26,$C$4:$C$22,$T$4:$AC$22)*$AO76:$AX76),0)</f>
        <v>0</v>
      </c>
      <c r="CO76" s="9" cm="1">
        <f t="array" aca="1" ref="CO76" ca="1">IF(AN76&lt;0,AN76*SUMPRODUCT(_xlfn.XLOOKUP(AN$26,$C$4:$C$22,$T$4:$AC$22)*$AO76:$AX76),0)</f>
        <v>0</v>
      </c>
      <c r="CP76" s="215">
        <f t="shared" ca="1" si="72"/>
        <v>-1.25</v>
      </c>
      <c r="CQ76" s="8" cm="1">
        <f t="array" aca="1" ref="CQ76" ca="1">IF(AC76&lt;0,AC76*SUMPRODUCT(_xlfn.XLOOKUP(AC$26,$C$4:$C$22,$I$4:$S$22)*$AO76:$AY76),0)</f>
        <v>0</v>
      </c>
      <c r="CR76" s="17" cm="1">
        <f t="array" aca="1" ref="CR76" ca="1">IF(AD76&lt;0,AD76*SUMPRODUCT(_xlfn.XLOOKUP(AD$26,$C$4:$C$22,$I$4:$R$22)*$AO76:$AX76),0)</f>
        <v>0</v>
      </c>
      <c r="CS76" s="17" cm="1">
        <f t="array" aca="1" ref="CS76" ca="1">IF(AE76&lt;0,AE76*SUMPRODUCT(_xlfn.XLOOKUP(AE$26,$C$4:$C$22,$I$4:$R$22)*$AO76:$AX76),0)</f>
        <v>0</v>
      </c>
      <c r="CT76" s="71" cm="1">
        <f t="array" aca="1" ref="CT76" ca="1">IF(AF76&lt;0,AF76*SUMPRODUCT(_xlfn.XLOOKUP(AF$26,$C$4:$C$22,$I$4:$R$22)*$AO76:$AX76),0)</f>
        <v>0</v>
      </c>
      <c r="CU76" s="17" cm="1">
        <f t="array" aca="1" ref="CU76" ca="1">IF(AG76&lt;0,AG76*SUMPRODUCT(_xlfn.XLOOKUP(AG$26,$C$4:$C$22,$I$4:$R$22)*$AO76:$AX76),0)</f>
        <v>0</v>
      </c>
      <c r="CV76" s="17" cm="1">
        <f t="array" aca="1" ref="CV76" ca="1">IF(AH76&lt;0,AH76*SUMPRODUCT(_xlfn.XLOOKUP(AH$26,$C$4:$C$22,$I$4:$R$22)*$AO76:$AX76),0)</f>
        <v>0</v>
      </c>
      <c r="CW76" s="17" cm="1">
        <f t="array" aca="1" ref="CW76" ca="1">IF(AI76&lt;0,AI76*SUMPRODUCT(_xlfn.XLOOKUP(AI$26,$C$4:$C$22,$I$4:$R$22)*$AO76:$AX76),0)</f>
        <v>0.5</v>
      </c>
      <c r="CX76" s="17" cm="1">
        <f t="array" aca="1" ref="CX76" ca="1">IF(AJ76&lt;0,AJ76*SUMPRODUCT(_xlfn.XLOOKUP(AJ$26,$C$4:$C$22,$I$4:$R$22)*$AO76:$AX76),0)</f>
        <v>0</v>
      </c>
      <c r="CY76" s="17" cm="1">
        <f t="array" aca="1" ref="CY76" ca="1">IF(AK76&lt;0,AK76*SUMPRODUCT(_xlfn.XLOOKUP(AK$26,$C$4:$C$22,$I$4:$R$22)*$AO76:$AX76),0)</f>
        <v>0</v>
      </c>
      <c r="CZ76" s="17" cm="1">
        <f t="array" aca="1" ref="CZ76" ca="1">IF(AL76&lt;0,AL76*SUMPRODUCT(_xlfn.XLOOKUP(AL$26,$C$4:$C$22,$I$4:$R$22)*$AO76:$AX76),0)</f>
        <v>0</v>
      </c>
      <c r="DA76" s="17" cm="1">
        <f t="array" aca="1" ref="DA76" ca="1">IF(AM76&lt;0,AM76*SUMPRODUCT(_xlfn.XLOOKUP(AM$26,$C$4:$C$22,$I$4:$R$22)*$AO76:$AX76),0)</f>
        <v>0</v>
      </c>
      <c r="DB76" s="9" cm="1">
        <f t="array" aca="1" ref="DB76" ca="1">IF(AN76&lt;0,AN76*SUMPRODUCT(_xlfn.XLOOKUP(AN$26,$C$4:$C$22,$I$4:$R$22)*$AO76:$AX76),0)</f>
        <v>0</v>
      </c>
      <c r="DC76" s="240">
        <f t="shared" ca="1" si="73"/>
        <v>0.5</v>
      </c>
    </row>
    <row r="77" spans="1:107" x14ac:dyDescent="0.25">
      <c r="A77" s="255" t="s">
        <v>391</v>
      </c>
      <c r="B77" s="739" t="s">
        <v>389</v>
      </c>
      <c r="C77" s="735">
        <v>6</v>
      </c>
      <c r="D77" s="159" t="str">
        <f>_xlfn.XLOOKUP($C77,'Load Combinations'!$B$4:$B$22,'Load Combinations'!$C$4:$C$22)</f>
        <v>Core Vessel Vaccuum,  No Beam, Seismic</v>
      </c>
      <c r="E77" s="118"/>
      <c r="F77" s="119"/>
      <c r="G77" s="7">
        <f t="shared" si="87"/>
        <v>20</v>
      </c>
      <c r="H77" s="130">
        <f t="shared" ca="1" si="66"/>
        <v>33</v>
      </c>
      <c r="I77" s="130">
        <f t="shared" ca="1" si="67"/>
        <v>8.5</v>
      </c>
      <c r="J77" s="62"/>
      <c r="K77" s="72">
        <f t="shared" ca="1" si="91"/>
        <v>0</v>
      </c>
      <c r="L77" s="73">
        <f t="shared" ca="1" si="88"/>
        <v>0</v>
      </c>
      <c r="M77" s="73">
        <f t="shared" ca="1" si="88"/>
        <v>0</v>
      </c>
      <c r="N77" s="73">
        <f t="shared" ca="1" si="88"/>
        <v>0</v>
      </c>
      <c r="O77" s="73">
        <f t="shared" ca="1" si="88"/>
        <v>-1</v>
      </c>
      <c r="P77" s="73">
        <f t="shared" ca="1" si="88"/>
        <v>0</v>
      </c>
      <c r="Q77" s="73">
        <f t="shared" ca="1" si="88"/>
        <v>0</v>
      </c>
      <c r="R77" s="73">
        <f t="shared" ca="1" si="88"/>
        <v>0</v>
      </c>
      <c r="S77" s="73">
        <f t="shared" ca="1" si="88"/>
        <v>0</v>
      </c>
      <c r="T77" s="73">
        <f t="shared" ca="1" si="88"/>
        <v>-1</v>
      </c>
      <c r="U77" s="73">
        <f t="shared" ca="1" si="88"/>
        <v>0</v>
      </c>
      <c r="V77" s="73">
        <f t="shared" ca="1" si="88"/>
        <v>1</v>
      </c>
      <c r="W77" s="73">
        <f t="shared" ca="1" si="88"/>
        <v>-1</v>
      </c>
      <c r="X77" s="500">
        <v>-1</v>
      </c>
      <c r="Y77" s="73">
        <f t="shared" ca="1" si="88"/>
        <v>0</v>
      </c>
      <c r="Z77" s="73">
        <f t="shared" ca="1" si="88"/>
        <v>0</v>
      </c>
      <c r="AA77" s="73">
        <f t="shared" ca="1" si="88"/>
        <v>0</v>
      </c>
      <c r="AB77" s="139">
        <f t="shared" ca="1" si="88"/>
        <v>0</v>
      </c>
      <c r="AC77" s="72">
        <f t="shared" ca="1" si="92"/>
        <v>1</v>
      </c>
      <c r="AD77" s="73">
        <f t="shared" ca="1" si="90"/>
        <v>1</v>
      </c>
      <c r="AE77" s="500">
        <v>0</v>
      </c>
      <c r="AF77" s="500">
        <v>0</v>
      </c>
      <c r="AG77" s="73">
        <f t="shared" ca="1" si="90"/>
        <v>0</v>
      </c>
      <c r="AH77" s="73">
        <f t="shared" ca="1" si="90"/>
        <v>0</v>
      </c>
      <c r="AI77" s="73">
        <f t="shared" ca="1" si="90"/>
        <v>-1</v>
      </c>
      <c r="AJ77" s="73">
        <f t="shared" ca="1" si="90"/>
        <v>0</v>
      </c>
      <c r="AK77" s="73">
        <f t="shared" ca="1" si="90"/>
        <v>0</v>
      </c>
      <c r="AL77" s="73">
        <f t="shared" ca="1" si="90"/>
        <v>-1</v>
      </c>
      <c r="AM77" s="73">
        <f t="shared" ca="1" si="90"/>
        <v>0</v>
      </c>
      <c r="AN77" s="259">
        <v>1</v>
      </c>
      <c r="AO77" s="72">
        <f>+INDEX('Load Combinations'!$D$4:$N$22,MATCH(Horizontal!$C77,'Load Combinations'!$B$4:$B$22,0),MATCH(Horizontal!AO$26,'Load Combinations'!$D$3:$N$3,0))</f>
        <v>1</v>
      </c>
      <c r="AP77" s="73">
        <f>+INDEX('Load Combinations'!$D$4:$N$22,MATCH(Horizontal!$C77,'Load Combinations'!$B$4:$B$22,0),MATCH(Horizontal!AP$26,'Load Combinations'!$D$3:$N$3,0))</f>
        <v>1</v>
      </c>
      <c r="AQ77" s="73">
        <f>+INDEX('Load Combinations'!$D$4:$N$22,MATCH(Horizontal!$C77,'Load Combinations'!$B$4:$B$22,0),MATCH(Horizontal!AQ$26,'Load Combinations'!$D$3:$N$3,0))</f>
        <v>0</v>
      </c>
      <c r="AR77" s="73">
        <f>+INDEX('Load Combinations'!$D$4:$N$22,MATCH(Horizontal!$C77,'Load Combinations'!$B$4:$B$22,0),MATCH(Horizontal!AR$26,'Load Combinations'!$D$3:$N$3,0))</f>
        <v>1</v>
      </c>
      <c r="AS77" s="73">
        <f>+INDEX('Load Combinations'!$D$4:$N$22,MATCH(Horizontal!$C77,'Load Combinations'!$B$4:$B$22,0),MATCH(Horizontal!AS$26,'Load Combinations'!$D$3:$N$3,0))</f>
        <v>0</v>
      </c>
      <c r="AT77" s="73">
        <f>+INDEX('Load Combinations'!$D$4:$N$22,MATCH(Horizontal!$C77,'Load Combinations'!$B$4:$B$22,0),MATCH(Horizontal!AT$26,'Load Combinations'!$D$3:$N$3,0))</f>
        <v>0</v>
      </c>
      <c r="AU77" s="73">
        <f>+INDEX('Load Combinations'!$D$4:$N$22,MATCH(Horizontal!$C77,'Load Combinations'!$B$4:$B$22,0),MATCH(Horizontal!AU$26,'Load Combinations'!$D$3:$N$3,0))</f>
        <v>0</v>
      </c>
      <c r="AV77" s="73">
        <f>+INDEX('Load Combinations'!$D$4:$N$22,MATCH(Horizontal!$C77,'Load Combinations'!$B$4:$B$22,0),MATCH(Horizontal!AV$26,'Load Combinations'!$D$3:$N$3,0))</f>
        <v>0</v>
      </c>
      <c r="AW77" s="73">
        <f>+INDEX('Load Combinations'!$D$4:$N$22,MATCH(Horizontal!$C77,'Load Combinations'!$B$4:$B$22,0),MATCH(Horizontal!AW$26,'Load Combinations'!$D$3:$N$3,0))</f>
        <v>1</v>
      </c>
      <c r="AX77" s="670">
        <f>+INDEX('Load Combinations'!$D$4:$N$22,MATCH(Horizontal!$C77,'Load Combinations'!$B$4:$B$22,0),MATCH(Horizontal!AX$26,'Load Combinations'!$D$3:$N$3,0))</f>
        <v>1</v>
      </c>
      <c r="AY77" s="556">
        <f>+INDEX('Load Combinations'!$D$4:$N$22,MATCH(Horizontal!$C77,'Load Combinations'!$B$4:$B$22,0),MATCH(Horizontal!AY$26,'Load Combinations'!$D$3:$N$3,0))</f>
        <v>0</v>
      </c>
      <c r="AZ77" s="202" cm="1">
        <f t="array" aca="1" ref="AZ77" ca="1">SUMPRODUCT(--($K77:$AB77&gt;0),INDEX($H$4:$H$22,MATCH($K$26:$AB$26,$C$4:$C$22,0)))</f>
        <v>1</v>
      </c>
      <c r="BA77" s="73" cm="1">
        <f t="array" aca="1" ref="BA77" ca="1">SUMPRODUCT(--($K77:$AB77&gt;0),INDEX($G$4:$G$22,MATCH($K$26:$AB$26,$C$4:$C$22,0)))</f>
        <v>-1</v>
      </c>
      <c r="BB77" s="73" cm="1">
        <f t="array" aca="1" ref="BB77" ca="1">-1*SUMPRODUCT(--($K77:$AB77&lt;0),INDEX($H$4:$H$22,MATCH($K$26:$AB$26,$C$4:$C$22,0)))</f>
        <v>-2.5</v>
      </c>
      <c r="BC77" s="74" cm="1">
        <f t="array" aca="1" ref="BC77" ca="1">-1*SUMPRODUCT(--($K77:$AB77&lt;0),INDEX($G$4:$G$22,MATCH($K$26:$AB$26,$C$4:$C$22,0)))</f>
        <v>2.5</v>
      </c>
      <c r="BD77" s="66" cm="1">
        <f t="array" aca="1" ref="BD77" ca="1">IF(AC77&gt;0,AC77*SUMPRODUCT(_xlfn.XLOOKUP(AC$26,$C$4:$C$22,$T$4:$AD$22)*$AO77:$AY77),0)</f>
        <v>0</v>
      </c>
      <c r="BE77" s="67" cm="1">
        <f t="array" aca="1" ref="BE77" ca="1">IF(AD77&gt;0,AD77*SUMPRODUCT(_xlfn.XLOOKUP(AD$26,$C$4:$C$22,$T$4:$AD$22)*$AO77:$AY77),0)</f>
        <v>2.625</v>
      </c>
      <c r="BF77" s="67" cm="1">
        <f t="array" ref="BF77">IF(AE77&gt;0,AE77*SUMPRODUCT(_xlfn.XLOOKUP(AE$26,$C$4:$C$22,$T$4:$AD$22)*$AO77:$AY77),0)</f>
        <v>0</v>
      </c>
      <c r="BG77" s="67" cm="1">
        <f t="array" ref="BG77">IF(AF77&gt;0,AF77*SUMPRODUCT(_xlfn.XLOOKUP(AF$26,$C$4:$C$22,$T$4:$AD$22)*$AO77:$AY77),0)</f>
        <v>0</v>
      </c>
      <c r="BH77" s="67" cm="1">
        <f t="array" aca="1" ref="BH77" ca="1">IF(AG77&gt;0,AG77*SUMPRODUCT(_xlfn.XLOOKUP(AG$26,$C$4:$C$22,$T$4:$AD$22)*$AO77:$AY77),0)</f>
        <v>0</v>
      </c>
      <c r="BI77" s="67" cm="1">
        <f t="array" aca="1" ref="BI77" ca="1">IF(AH77&gt;0,AH77*SUMPRODUCT(_xlfn.XLOOKUP(AH$26,$C$4:$C$22,$T$4:$AD$22)*$AO77:$AY77),0)</f>
        <v>0</v>
      </c>
      <c r="BJ77" s="67" cm="1">
        <f t="array" aca="1" ref="BJ77" ca="1">IF(AI77&gt;0,AI77*SUMPRODUCT(_xlfn.XLOOKUP(AI$26,$C$4:$C$22,$T$4:$AD$22)*$AO77:$AY77),0)</f>
        <v>0</v>
      </c>
      <c r="BK77" s="67" cm="1">
        <f t="array" aca="1" ref="BK77" ca="1">IF(AJ77&gt;0,AJ77*SUMPRODUCT(_xlfn.XLOOKUP(AJ$26,$C$4:$C$22,$T$4:$AD$22)*$AO77:$AY77),0)</f>
        <v>0</v>
      </c>
      <c r="BL77" s="67" cm="1">
        <f t="array" aca="1" ref="BL77" ca="1">IF(AK77&gt;0,AK77*SUMPRODUCT(_xlfn.XLOOKUP(AK$26,$C$4:$C$22,$T$4:$AD$22)*$AO77:$AY77),0)</f>
        <v>0</v>
      </c>
      <c r="BM77" s="67" cm="1">
        <f t="array" aca="1" ref="BM77" ca="1">IF(AL77&gt;0,AL77*SUMPRODUCT(_xlfn.XLOOKUP(AL$26,$C$4:$C$22,$T$4:$AD$22)*$AO77:$AY77),0)</f>
        <v>0</v>
      </c>
      <c r="BN77" s="67" cm="1">
        <f t="array" aca="1" ref="BN77" ca="1">IF(AM77&gt;0,AM77*SUMPRODUCT(_xlfn.XLOOKUP(AM$26,$C$4:$C$22,$T$4:$AD$22)*$AO77:$AY77),0)</f>
        <v>0</v>
      </c>
      <c r="BO77" s="68" cm="1">
        <f t="array" ref="BO77">IF(AN77&gt;0,AN77*SUMPRODUCT(_xlfn.XLOOKUP(AN$26,$C$4:$C$22,$T$4:$AD$22)*$AO77:$AY77),0)</f>
        <v>6</v>
      </c>
      <c r="BP77" s="214">
        <f t="shared" ca="1" si="70"/>
        <v>8.625</v>
      </c>
      <c r="BQ77" s="66" cm="1">
        <f t="array" aca="1" ref="BQ77" ca="1">IF(AC77&gt;0,AC77*SUMPRODUCT(_xlfn.XLOOKUP(AC$26,$C$4:$C$22,$I$4:$S$22)*$AO77:$AY77),0)</f>
        <v>0</v>
      </c>
      <c r="BR77" s="67" cm="1">
        <f t="array" aca="1" ref="BR77" ca="1">IF(AD77&gt;0,AD77*SUMPRODUCT(_xlfn.XLOOKUP(AD$26,$C$4:$C$22,$I$4:$S$22)*$AO77:$AY77),0)</f>
        <v>-1.125</v>
      </c>
      <c r="BS77" s="67" cm="1">
        <f t="array" ref="BS77">IF(AE77&gt;0,AE77*SUMPRODUCT(_xlfn.XLOOKUP(AE$26,$C$4:$C$22,$I$4:$S$22)*$AO77:$AY77),0)</f>
        <v>0</v>
      </c>
      <c r="BT77" s="67" cm="1">
        <f t="array" ref="BT77">IF(AF77&gt;0,AF77*SUMPRODUCT(_xlfn.XLOOKUP(AF$26,$C$4:$C$22,$I$4:$S$22)*$AO77:$AY77),0)</f>
        <v>0</v>
      </c>
      <c r="BU77" s="67" cm="1">
        <f t="array" aca="1" ref="BU77" ca="1">IF(AG77&gt;0,AG77*SUMPRODUCT(_xlfn.XLOOKUP(AG$26,$C$4:$C$22,$I$4:$S$22)*$AO77:$AY77),0)</f>
        <v>0</v>
      </c>
      <c r="BV77" s="67" cm="1">
        <f t="array" aca="1" ref="BV77" ca="1">IF(AH77&gt;0,AH77*SUMPRODUCT(_xlfn.XLOOKUP(AH$26,$C$4:$C$22,$I$4:$S$22)*$AO77:$AY77),0)</f>
        <v>0</v>
      </c>
      <c r="BW77" s="67" cm="1">
        <f t="array" aca="1" ref="BW77" ca="1">IF(AI77&gt;0,AI77*SUMPRODUCT(_xlfn.XLOOKUP(AI$26,$C$4:$C$22,$I$4:$S$22)*$AO77:$AY77),0)</f>
        <v>0</v>
      </c>
      <c r="BX77" s="67" cm="1">
        <f t="array" aca="1" ref="BX77" ca="1">IF(AJ77&gt;0,AJ77*SUMPRODUCT(_xlfn.XLOOKUP(AJ$26,$C$4:$C$22,$I$4:$S$22)*$AO77:$AY77),0)</f>
        <v>0</v>
      </c>
      <c r="BY77" s="67" cm="1">
        <f t="array" aca="1" ref="BY77" ca="1">IF(AK77&gt;0,AK77*SUMPRODUCT(_xlfn.XLOOKUP(AK$26,$C$4:$C$22,$I$4:$S$22)*$AO77:$AY77),0)</f>
        <v>0</v>
      </c>
      <c r="BZ77" s="67" cm="1">
        <f t="array" aca="1" ref="BZ77" ca="1">IF(AL77&gt;0,AL77*SUMPRODUCT(_xlfn.XLOOKUP(AL$26,$C$4:$C$22,$I$4:$S$22)*$AO77:$AY77),0)</f>
        <v>0</v>
      </c>
      <c r="CA77" s="67" cm="1">
        <f t="array" aca="1" ref="CA77" ca="1">IF(AM77&gt;0,AM77*SUMPRODUCT(_xlfn.XLOOKUP(AM$26,$C$4:$C$22,$I$4:$S$22)*$AO77:$AY77),0)</f>
        <v>0</v>
      </c>
      <c r="CB77" s="68" cm="1">
        <f t="array" ref="CB77">IF(AN77&gt;0,AN77*SUMPRODUCT(_xlfn.XLOOKUP(AN$26,$C$4:$C$22,$I$4:$S$22)*$AO77:$AY77),0)</f>
        <v>-6</v>
      </c>
      <c r="CC77" s="214">
        <f t="shared" ca="1" si="71"/>
        <v>-7.125</v>
      </c>
      <c r="CD77" s="66" cm="1">
        <f t="array" aca="1" ref="CD77" ca="1">IF(AC77&lt;0,AC77*SUMPRODUCT(_xlfn.XLOOKUP(AC$26,$C$4:$C$22,$T$4:$AD$22)*$AO77:$AY77),0)</f>
        <v>0</v>
      </c>
      <c r="CE77" s="67" cm="1">
        <f t="array" aca="1" ref="CE77" ca="1">IF(AD77&lt;0,AD77*SUMPRODUCT(_xlfn.XLOOKUP(AD$26,$C$4:$C$22,$T$4:$AC$22)*$AO77:$AX77),0)</f>
        <v>0</v>
      </c>
      <c r="CF77" s="67" cm="1">
        <f t="array" ref="CF77">IF(AE77&lt;0,AE77*SUMPRODUCT(_xlfn.XLOOKUP(AE$26,$C$4:$C$22,$T$4:$AC$22)*$AO77:$AX77),0)</f>
        <v>0</v>
      </c>
      <c r="CG77" s="67" cm="1">
        <f t="array" ref="CG77">IF(AF77&lt;0,AF77*SUMPRODUCT(_xlfn.XLOOKUP(AF$26,$C$4:$C$22,$T$4:$AC$22)*$AO77:$AX77),0)</f>
        <v>0</v>
      </c>
      <c r="CH77" s="67" cm="1">
        <f t="array" aca="1" ref="CH77" ca="1">IF(AG77&lt;0,AG77*SUMPRODUCT(_xlfn.XLOOKUP(AG$26,$C$4:$C$22,$T$4:$AC$22)*$AO77:$AX77),0)</f>
        <v>0</v>
      </c>
      <c r="CI77" s="67" cm="1">
        <f t="array" aca="1" ref="CI77" ca="1">IF(AH77&lt;0,AH77*SUMPRODUCT(_xlfn.XLOOKUP(AH$26,$C$4:$C$22,$T$4:$AC$22)*$AO77:$AX77),0)</f>
        <v>0</v>
      </c>
      <c r="CJ77" s="67" cm="1">
        <f t="array" aca="1" ref="CJ77" ca="1">IF(AI77&lt;0,AI77*SUMPRODUCT(_xlfn.XLOOKUP(AI$26,$C$4:$C$22,$T$4:$AC$22)*$AO77:$AX77),0)</f>
        <v>-0.125</v>
      </c>
      <c r="CK77" s="67" cm="1">
        <f t="array" aca="1" ref="CK77" ca="1">IF(AJ77&lt;0,AJ77*SUMPRODUCT(_xlfn.XLOOKUP(AJ$26,$C$4:$C$22,$T$4:$AC$22)*$AO77:$AX77),0)</f>
        <v>0</v>
      </c>
      <c r="CL77" s="67" cm="1">
        <f t="array" aca="1" ref="CL77" ca="1">IF(AK77&lt;0,AK77*SUMPRODUCT(_xlfn.XLOOKUP(AK$26,$C$4:$C$22,$T$4:$AC$22)*$AO77:$AX77),0)</f>
        <v>0</v>
      </c>
      <c r="CM77" s="67" cm="1">
        <f t="array" aca="1" ref="CM77" ca="1">IF(AL77&lt;0,AL77*SUMPRODUCT(_xlfn.XLOOKUP(AL$26,$C$4:$C$22,$T$4:$AC$22)*$AO77:$AX77),0)</f>
        <v>-0.75</v>
      </c>
      <c r="CN77" s="67" cm="1">
        <f t="array" aca="1" ref="CN77" ca="1">IF(AM77&lt;0,AM77*SUMPRODUCT(_xlfn.XLOOKUP(AM$26,$C$4:$C$22,$T$4:$AC$22)*$AO77:$AX77),0)</f>
        <v>0</v>
      </c>
      <c r="CO77" s="68" cm="1">
        <f t="array" ref="CO77">IF(AN77&lt;0,AN77*SUMPRODUCT(_xlfn.XLOOKUP(AN$26,$C$4:$C$22,$T$4:$AC$22)*$AO77:$AX77),0)</f>
        <v>0</v>
      </c>
      <c r="CP77" s="214">
        <f t="shared" ca="1" si="72"/>
        <v>-0.875</v>
      </c>
      <c r="CQ77" s="66" cm="1">
        <f t="array" aca="1" ref="CQ77" ca="1">IF(AC77&lt;0,AC77*SUMPRODUCT(_xlfn.XLOOKUP(AC$26,$C$4:$C$22,$I$4:$S$22)*$AO77:$AY77),0)</f>
        <v>0</v>
      </c>
      <c r="CR77" s="67" cm="1">
        <f t="array" aca="1" ref="CR77" ca="1">IF(AD77&lt;0,AD77*SUMPRODUCT(_xlfn.XLOOKUP(AD$26,$C$4:$C$22,$I$4:$R$22)*$AO77:$AX77),0)</f>
        <v>0</v>
      </c>
      <c r="CS77" s="67" cm="1">
        <f t="array" ref="CS77">IF(AE77&lt;0,AE77*SUMPRODUCT(_xlfn.XLOOKUP(AE$26,$C$4:$C$22,$I$4:$R$22)*$AO77:$AX77),0)</f>
        <v>0</v>
      </c>
      <c r="CT77" s="67" cm="1">
        <f t="array" ref="CT77">IF(AF77&lt;0,AF77*SUMPRODUCT(_xlfn.XLOOKUP(AF$26,$C$4:$C$22,$I$4:$R$22)*$AO77:$AX77),0)</f>
        <v>0</v>
      </c>
      <c r="CU77" s="67" cm="1">
        <f t="array" aca="1" ref="CU77" ca="1">IF(AG77&lt;0,AG77*SUMPRODUCT(_xlfn.XLOOKUP(AG$26,$C$4:$C$22,$I$4:$R$22)*$AO77:$AX77),0)</f>
        <v>0</v>
      </c>
      <c r="CV77" s="67" cm="1">
        <f t="array" aca="1" ref="CV77" ca="1">IF(AH77&lt;0,AH77*SUMPRODUCT(_xlfn.XLOOKUP(AH$26,$C$4:$C$22,$I$4:$R$22)*$AO77:$AX77),0)</f>
        <v>0</v>
      </c>
      <c r="CW77" s="67" cm="1">
        <f t="array" aca="1" ref="CW77" ca="1">IF(AI77&lt;0,AI77*SUMPRODUCT(_xlfn.XLOOKUP(AI$26,$C$4:$C$22,$I$4:$R$22)*$AO77:$AX77),0)</f>
        <v>0.125</v>
      </c>
      <c r="CX77" s="67" cm="1">
        <f t="array" aca="1" ref="CX77" ca="1">IF(AJ77&lt;0,AJ77*SUMPRODUCT(_xlfn.XLOOKUP(AJ$26,$C$4:$C$22,$I$4:$R$22)*$AO77:$AX77),0)</f>
        <v>0</v>
      </c>
      <c r="CY77" s="67" cm="1">
        <f t="array" aca="1" ref="CY77" ca="1">IF(AK77&lt;0,AK77*SUMPRODUCT(_xlfn.XLOOKUP(AK$26,$C$4:$C$22,$I$4:$R$22)*$AO77:$AX77),0)</f>
        <v>0</v>
      </c>
      <c r="CZ77" s="67" cm="1">
        <f t="array" aca="1" ref="CZ77" ca="1">IF(AL77&lt;0,AL77*SUMPRODUCT(_xlfn.XLOOKUP(AL$26,$C$4:$C$22,$I$4:$R$22)*$AO77:$AX77),0)</f>
        <v>0.75</v>
      </c>
      <c r="DA77" s="67" cm="1">
        <f t="array" aca="1" ref="DA77" ca="1">IF(AM77&lt;0,AM77*SUMPRODUCT(_xlfn.XLOOKUP(AM$26,$C$4:$C$22,$I$4:$R$22)*$AO77:$AX77),0)</f>
        <v>0</v>
      </c>
      <c r="DB77" s="68" cm="1">
        <f t="array" ref="DB77">IF(AN77&lt;0,AN77*SUMPRODUCT(_xlfn.XLOOKUP(AN$26,$C$4:$C$22,$I$4:$R$22)*$AO77:$AX77),0)</f>
        <v>0</v>
      </c>
      <c r="DC77" s="239">
        <f t="shared" ca="1" si="73"/>
        <v>0.875</v>
      </c>
    </row>
    <row r="78" spans="1:107" x14ac:dyDescent="0.25">
      <c r="A78" s="731">
        <f ca="1">MIN(H72:I76,H79:I82,H85:I90)</f>
        <v>15.5</v>
      </c>
      <c r="B78" s="741">
        <f ca="1">MAX(H77:I78,H83:I84)</f>
        <v>33.5</v>
      </c>
      <c r="C78" s="736">
        <v>7</v>
      </c>
      <c r="D78" s="191" t="str">
        <f>_xlfn.XLOOKUP($C78,'Load Combinations'!$B$4:$B$22,'Load Combinations'!$C$4:$C$22)</f>
        <v>Core Vessel Vaccuum,  Beam On, Seismic</v>
      </c>
      <c r="E78" s="120"/>
      <c r="F78" s="121"/>
      <c r="G78" s="8">
        <v>20</v>
      </c>
      <c r="H78" s="61">
        <f t="shared" ca="1" si="66"/>
        <v>33.5</v>
      </c>
      <c r="I78" s="61">
        <f t="shared" ca="1" si="67"/>
        <v>7.25</v>
      </c>
      <c r="J78" s="63"/>
      <c r="K78" s="75">
        <f t="shared" ca="1" si="91"/>
        <v>0</v>
      </c>
      <c r="L78" s="76">
        <f t="shared" ca="1" si="88"/>
        <v>0</v>
      </c>
      <c r="M78" s="76">
        <f t="shared" ca="1" si="88"/>
        <v>0</v>
      </c>
      <c r="N78" s="76">
        <f t="shared" ca="1" si="88"/>
        <v>0</v>
      </c>
      <c r="O78" s="76">
        <f t="shared" ca="1" si="88"/>
        <v>-1</v>
      </c>
      <c r="P78" s="76">
        <f t="shared" ca="1" si="88"/>
        <v>0</v>
      </c>
      <c r="Q78" s="76">
        <f t="shared" ca="1" si="88"/>
        <v>0</v>
      </c>
      <c r="R78" s="76">
        <f t="shared" ca="1" si="88"/>
        <v>0</v>
      </c>
      <c r="S78" s="76">
        <f t="shared" ca="1" si="88"/>
        <v>0</v>
      </c>
      <c r="T78" s="76">
        <f t="shared" ca="1" si="88"/>
        <v>-1</v>
      </c>
      <c r="U78" s="76">
        <f t="shared" ca="1" si="88"/>
        <v>0</v>
      </c>
      <c r="V78" s="76">
        <f t="shared" ca="1" si="88"/>
        <v>1</v>
      </c>
      <c r="W78" s="76">
        <f t="shared" ca="1" si="88"/>
        <v>-1</v>
      </c>
      <c r="X78" s="499">
        <f t="shared" ca="1" si="89"/>
        <v>-1</v>
      </c>
      <c r="Y78" s="76">
        <f t="shared" ca="1" si="88"/>
        <v>0</v>
      </c>
      <c r="Z78" s="76">
        <f t="shared" ca="1" si="88"/>
        <v>0</v>
      </c>
      <c r="AA78" s="76">
        <f t="shared" ca="1" si="88"/>
        <v>0</v>
      </c>
      <c r="AB78" s="140">
        <f t="shared" ca="1" si="88"/>
        <v>0</v>
      </c>
      <c r="AC78" s="75">
        <f t="shared" ca="1" si="92"/>
        <v>1</v>
      </c>
      <c r="AD78" s="76">
        <f t="shared" ca="1" si="90"/>
        <v>1</v>
      </c>
      <c r="AE78" s="499">
        <v>0</v>
      </c>
      <c r="AF78" s="499">
        <v>0</v>
      </c>
      <c r="AG78" s="76">
        <f t="shared" ca="1" si="90"/>
        <v>0</v>
      </c>
      <c r="AH78" s="76">
        <f t="shared" ca="1" si="90"/>
        <v>0</v>
      </c>
      <c r="AI78" s="76">
        <f t="shared" ca="1" si="90"/>
        <v>-1</v>
      </c>
      <c r="AJ78" s="76">
        <f t="shared" ca="1" si="90"/>
        <v>0</v>
      </c>
      <c r="AK78" s="76">
        <f t="shared" ca="1" si="90"/>
        <v>0</v>
      </c>
      <c r="AL78" s="76">
        <f t="shared" ca="1" si="90"/>
        <v>-1</v>
      </c>
      <c r="AM78" s="76">
        <f t="shared" ca="1" si="90"/>
        <v>0</v>
      </c>
      <c r="AN78" s="258">
        <v>1</v>
      </c>
      <c r="AO78" s="75">
        <f>+INDEX('Load Combinations'!$D$4:$N$22,MATCH(Horizontal!$C78,'Load Combinations'!$B$4:$B$22,0),MATCH(Horizontal!AO$26,'Load Combinations'!$D$3:$N$3,0))</f>
        <v>1</v>
      </c>
      <c r="AP78" s="76">
        <f>+INDEX('Load Combinations'!$D$4:$N$22,MATCH(Horizontal!$C78,'Load Combinations'!$B$4:$B$22,0),MATCH(Horizontal!AP$26,'Load Combinations'!$D$3:$N$3,0))</f>
        <v>1</v>
      </c>
      <c r="AQ78" s="76">
        <f>+INDEX('Load Combinations'!$D$4:$N$22,MATCH(Horizontal!$C78,'Load Combinations'!$B$4:$B$22,0),MATCH(Horizontal!AQ$26,'Load Combinations'!$D$3:$N$3,0))</f>
        <v>0</v>
      </c>
      <c r="AR78" s="76">
        <f>+INDEX('Load Combinations'!$D$4:$N$22,MATCH(Horizontal!$C78,'Load Combinations'!$B$4:$B$22,0),MATCH(Horizontal!AR$26,'Load Combinations'!$D$3:$N$3,0))</f>
        <v>1</v>
      </c>
      <c r="AS78" s="76">
        <f>+INDEX('Load Combinations'!$D$4:$N$22,MATCH(Horizontal!$C78,'Load Combinations'!$B$4:$B$22,0),MATCH(Horizontal!AS$26,'Load Combinations'!$D$3:$N$3,0))</f>
        <v>0</v>
      </c>
      <c r="AT78" s="76">
        <f>+INDEX('Load Combinations'!$D$4:$N$22,MATCH(Horizontal!$C78,'Load Combinations'!$B$4:$B$22,0),MATCH(Horizontal!AT$26,'Load Combinations'!$D$3:$N$3,0))</f>
        <v>1</v>
      </c>
      <c r="AU78" s="76">
        <f>+INDEX('Load Combinations'!$D$4:$N$22,MATCH(Horizontal!$C78,'Load Combinations'!$B$4:$B$22,0),MATCH(Horizontal!AU$26,'Load Combinations'!$D$3:$N$3,0))</f>
        <v>0</v>
      </c>
      <c r="AV78" s="76">
        <f>+INDEX('Load Combinations'!$D$4:$N$22,MATCH(Horizontal!$C78,'Load Combinations'!$B$4:$B$22,0),MATCH(Horizontal!AV$26,'Load Combinations'!$D$3:$N$3,0))</f>
        <v>0</v>
      </c>
      <c r="AW78" s="76">
        <f>+INDEX('Load Combinations'!$D$4:$N$22,MATCH(Horizontal!$C78,'Load Combinations'!$B$4:$B$22,0),MATCH(Horizontal!AW$26,'Load Combinations'!$D$3:$N$3,0))</f>
        <v>1</v>
      </c>
      <c r="AX78" s="671">
        <f>+INDEX('Load Combinations'!$D$4:$N$22,MATCH(Horizontal!$C78,'Load Combinations'!$B$4:$B$22,0),MATCH(Horizontal!AX$26,'Load Combinations'!$D$3:$N$3,0))</f>
        <v>1</v>
      </c>
      <c r="AY78" s="557">
        <f>+INDEX('Load Combinations'!$D$4:$N$22,MATCH(Horizontal!$C78,'Load Combinations'!$B$4:$B$22,0),MATCH(Horizontal!AY$26,'Load Combinations'!$D$3:$N$3,0))</f>
        <v>0</v>
      </c>
      <c r="AZ78" s="203" cm="1">
        <f t="array" aca="1" ref="AZ78" ca="1">SUMPRODUCT(--($K78:$AB78&gt;0),INDEX($H$4:$H$22,MATCH($K$26:$AB$26,$C$4:$C$22,0)))</f>
        <v>1</v>
      </c>
      <c r="BA78" s="76" cm="1">
        <f t="array" aca="1" ref="BA78" ca="1">SUMPRODUCT(--($K78:$AB78&gt;0),INDEX($G$4:$G$22,MATCH($K$26:$AB$26,$C$4:$C$22,0)))</f>
        <v>-1</v>
      </c>
      <c r="BB78" s="76" cm="1">
        <f t="array" aca="1" ref="BB78" ca="1">-1*SUMPRODUCT(--($K78:$AB78&lt;0),INDEX($H$4:$H$22,MATCH($K$26:$AB$26,$C$4:$C$22,0)))</f>
        <v>-2.5</v>
      </c>
      <c r="BC78" s="77" cm="1">
        <f t="array" aca="1" ref="BC78" ca="1">-1*SUMPRODUCT(--($K78:$AB78&lt;0),INDEX($G$4:$G$22,MATCH($K$26:$AB$26,$C$4:$C$22,0)))</f>
        <v>2.5</v>
      </c>
      <c r="BD78" s="8" cm="1">
        <f t="array" aca="1" ref="BD78" ca="1">IF(AC78&gt;0,AC78*SUMPRODUCT(_xlfn.XLOOKUP(AC$26,$C$4:$C$22,$T$4:$AD$22)*$AO78:$AY78),0)</f>
        <v>0</v>
      </c>
      <c r="BE78" s="17" cm="1">
        <f t="array" aca="1" ref="BE78" ca="1">IF(AD78&gt;0,AD78*SUMPRODUCT(_xlfn.XLOOKUP(AD$26,$C$4:$C$22,$T$4:$AD$22)*$AO78:$AY78),0)</f>
        <v>2.625</v>
      </c>
      <c r="BF78" s="17" cm="1">
        <f t="array" ref="BF78">IF(AE78&gt;0,AE78*SUMPRODUCT(_xlfn.XLOOKUP(AE$26,$C$4:$C$22,$T$4:$AD$22)*$AO78:$AY78),0)</f>
        <v>0</v>
      </c>
      <c r="BG78" s="71" cm="1">
        <f t="array" ref="BG78">IF(AF78&gt;0,AF78*SUMPRODUCT(_xlfn.XLOOKUP(AF$26,$C$4:$C$22,$T$4:$AD$22)*$AO78:$AY78),0)</f>
        <v>0</v>
      </c>
      <c r="BH78" s="17" cm="1">
        <f t="array" aca="1" ref="BH78" ca="1">IF(AG78&gt;0,AG78*SUMPRODUCT(_xlfn.XLOOKUP(AG$26,$C$4:$C$22,$T$4:$AD$22)*$AO78:$AY78),0)</f>
        <v>0</v>
      </c>
      <c r="BI78" s="17" cm="1">
        <f t="array" aca="1" ref="BI78" ca="1">IF(AH78&gt;0,AH78*SUMPRODUCT(_xlfn.XLOOKUP(AH$26,$C$4:$C$22,$T$4:$AD$22)*$AO78:$AY78),0)</f>
        <v>0</v>
      </c>
      <c r="BJ78" s="17" cm="1">
        <f t="array" aca="1" ref="BJ78" ca="1">IF(AI78&gt;0,AI78*SUMPRODUCT(_xlfn.XLOOKUP(AI$26,$C$4:$C$22,$T$4:$AD$22)*$AO78:$AY78),0)</f>
        <v>0</v>
      </c>
      <c r="BK78" s="17" cm="1">
        <f t="array" aca="1" ref="BK78" ca="1">IF(AJ78&gt;0,AJ78*SUMPRODUCT(_xlfn.XLOOKUP(AJ$26,$C$4:$C$22,$T$4:$AD$22)*$AO78:$AY78),0)</f>
        <v>0</v>
      </c>
      <c r="BL78" s="17" cm="1">
        <f t="array" aca="1" ref="BL78" ca="1">IF(AK78&gt;0,AK78*SUMPRODUCT(_xlfn.XLOOKUP(AK$26,$C$4:$C$22,$T$4:$AD$22)*$AO78:$AY78),0)</f>
        <v>0</v>
      </c>
      <c r="BM78" s="17" cm="1">
        <f t="array" aca="1" ref="BM78" ca="1">IF(AL78&gt;0,AL78*SUMPRODUCT(_xlfn.XLOOKUP(AL$26,$C$4:$C$22,$T$4:$AD$22)*$AO78:$AY78),0)</f>
        <v>0</v>
      </c>
      <c r="BN78" s="17" cm="1">
        <f t="array" aca="1" ref="BN78" ca="1">IF(AM78&gt;0,AM78*SUMPRODUCT(_xlfn.XLOOKUP(AM$26,$C$4:$C$22,$T$4:$AD$22)*$AO78:$AY78),0)</f>
        <v>0</v>
      </c>
      <c r="BO78" s="9" cm="1">
        <f t="array" ref="BO78">IF(AN78&gt;0,AN78*SUMPRODUCT(_xlfn.XLOOKUP(AN$26,$C$4:$C$22,$T$4:$AD$22)*$AO78:$AY78),0)</f>
        <v>6</v>
      </c>
      <c r="BP78" s="215">
        <f t="shared" ca="1" si="70"/>
        <v>8.625</v>
      </c>
      <c r="BQ78" s="8" cm="1">
        <f t="array" aca="1" ref="BQ78" ca="1">IF(AC78&gt;0,AC78*SUMPRODUCT(_xlfn.XLOOKUP(AC$26,$C$4:$C$22,$I$4:$S$22)*$AO78:$AY78),0)</f>
        <v>0</v>
      </c>
      <c r="BR78" s="17" cm="1">
        <f t="array" aca="1" ref="BR78" ca="1">IF(AD78&gt;0,AD78*SUMPRODUCT(_xlfn.XLOOKUP(AD$26,$C$4:$C$22,$I$4:$S$22)*$AO78:$AY78),0)</f>
        <v>-1.125</v>
      </c>
      <c r="BS78" s="17" cm="1">
        <f t="array" ref="BS78">IF(AE78&gt;0,AE78*SUMPRODUCT(_xlfn.XLOOKUP(AE$26,$C$4:$C$22,$I$4:$S$22)*$AO78:$AY78),0)</f>
        <v>0</v>
      </c>
      <c r="BT78" s="71" cm="1">
        <f t="array" ref="BT78">IF(AF78&gt;0,AF78*SUMPRODUCT(_xlfn.XLOOKUP(AF$26,$C$4:$C$22,$I$4:$S$22)*$AO78:$AY78),0)</f>
        <v>0</v>
      </c>
      <c r="BU78" s="17" cm="1">
        <f t="array" aca="1" ref="BU78" ca="1">IF(AG78&gt;0,AG78*SUMPRODUCT(_xlfn.XLOOKUP(AG$26,$C$4:$C$22,$I$4:$S$22)*$AO78:$AY78),0)</f>
        <v>0</v>
      </c>
      <c r="BV78" s="17" cm="1">
        <f t="array" aca="1" ref="BV78" ca="1">IF(AH78&gt;0,AH78*SUMPRODUCT(_xlfn.XLOOKUP(AH$26,$C$4:$C$22,$I$4:$S$22)*$AO78:$AY78),0)</f>
        <v>0</v>
      </c>
      <c r="BW78" s="17" cm="1">
        <f t="array" aca="1" ref="BW78" ca="1">IF(AI78&gt;0,AI78*SUMPRODUCT(_xlfn.XLOOKUP(AI$26,$C$4:$C$22,$I$4:$S$22)*$AO78:$AY78),0)</f>
        <v>0</v>
      </c>
      <c r="BX78" s="17" cm="1">
        <f t="array" aca="1" ref="BX78" ca="1">IF(AJ78&gt;0,AJ78*SUMPRODUCT(_xlfn.XLOOKUP(AJ$26,$C$4:$C$22,$I$4:$S$22)*$AO78:$AY78),0)</f>
        <v>0</v>
      </c>
      <c r="BY78" s="17" cm="1">
        <f t="array" aca="1" ref="BY78" ca="1">IF(AK78&gt;0,AK78*SUMPRODUCT(_xlfn.XLOOKUP(AK$26,$C$4:$C$22,$I$4:$S$22)*$AO78:$AY78),0)</f>
        <v>0</v>
      </c>
      <c r="BZ78" s="17" cm="1">
        <f t="array" aca="1" ref="BZ78" ca="1">IF(AL78&gt;0,AL78*SUMPRODUCT(_xlfn.XLOOKUP(AL$26,$C$4:$C$22,$I$4:$S$22)*$AO78:$AY78),0)</f>
        <v>0</v>
      </c>
      <c r="CA78" s="17" cm="1">
        <f t="array" aca="1" ref="CA78" ca="1">IF(AM78&gt;0,AM78*SUMPRODUCT(_xlfn.XLOOKUP(AM$26,$C$4:$C$22,$I$4:$S$22)*$AO78:$AY78),0)</f>
        <v>0</v>
      </c>
      <c r="CB78" s="9" cm="1">
        <f t="array" ref="CB78">IF(AN78&gt;0,AN78*SUMPRODUCT(_xlfn.XLOOKUP(AN$26,$C$4:$C$22,$I$4:$S$22)*$AO78:$AY78),0)</f>
        <v>-6</v>
      </c>
      <c r="CC78" s="215">
        <f t="shared" ca="1" si="71"/>
        <v>-7.125</v>
      </c>
      <c r="CD78" s="8" cm="1">
        <f t="array" aca="1" ref="CD78" ca="1">IF(AC78&lt;0,AC78*SUMPRODUCT(_xlfn.XLOOKUP(AC$26,$C$4:$C$22,$T$4:$AD$22)*$AO78:$AY78),0)</f>
        <v>0</v>
      </c>
      <c r="CE78" s="17" cm="1">
        <f t="array" aca="1" ref="CE78" ca="1">IF(AD78&lt;0,AD78*SUMPRODUCT(_xlfn.XLOOKUP(AD$26,$C$4:$C$22,$T$4:$AC$22)*$AO78:$AX78),0)</f>
        <v>0</v>
      </c>
      <c r="CF78" s="17" cm="1">
        <f t="array" ref="CF78">IF(AE78&lt;0,AE78*SUMPRODUCT(_xlfn.XLOOKUP(AE$26,$C$4:$C$22,$T$4:$AC$22)*$AO78:$AX78),0)</f>
        <v>0</v>
      </c>
      <c r="CG78" s="71" cm="1">
        <f t="array" ref="CG78">IF(AF78&lt;0,AF78*SUMPRODUCT(_xlfn.XLOOKUP(AF$26,$C$4:$C$22,$T$4:$AC$22)*$AO78:$AX78),0)</f>
        <v>0</v>
      </c>
      <c r="CH78" s="17" cm="1">
        <f t="array" aca="1" ref="CH78" ca="1">IF(AG78&lt;0,AG78*SUMPRODUCT(_xlfn.XLOOKUP(AG$26,$C$4:$C$22,$T$4:$AC$22)*$AO78:$AX78),0)</f>
        <v>0</v>
      </c>
      <c r="CI78" s="17" cm="1">
        <f t="array" aca="1" ref="CI78" ca="1">IF(AH78&lt;0,AH78*SUMPRODUCT(_xlfn.XLOOKUP(AH$26,$C$4:$C$22,$T$4:$AC$22)*$AO78:$AX78),0)</f>
        <v>0</v>
      </c>
      <c r="CJ78" s="17" cm="1">
        <f t="array" aca="1" ref="CJ78" ca="1">IF(AI78&lt;0,AI78*SUMPRODUCT(_xlfn.XLOOKUP(AI$26,$C$4:$C$22,$T$4:$AC$22)*$AO78:$AX78),0)</f>
        <v>-0.625</v>
      </c>
      <c r="CK78" s="17" cm="1">
        <f t="array" aca="1" ref="CK78" ca="1">IF(AJ78&lt;0,AJ78*SUMPRODUCT(_xlfn.XLOOKUP(AJ$26,$C$4:$C$22,$T$4:$AC$22)*$AO78:$AX78),0)</f>
        <v>0</v>
      </c>
      <c r="CL78" s="17" cm="1">
        <f t="array" aca="1" ref="CL78" ca="1">IF(AK78&lt;0,AK78*SUMPRODUCT(_xlfn.XLOOKUP(AK$26,$C$4:$C$22,$T$4:$AC$22)*$AO78:$AX78),0)</f>
        <v>0</v>
      </c>
      <c r="CM78" s="17" cm="1">
        <f t="array" aca="1" ref="CM78" ca="1">IF(AL78&lt;0,AL78*SUMPRODUCT(_xlfn.XLOOKUP(AL$26,$C$4:$C$22,$T$4:$AC$22)*$AO78:$AX78),0)</f>
        <v>-1.5</v>
      </c>
      <c r="CN78" s="17" cm="1">
        <f t="array" aca="1" ref="CN78" ca="1">IF(AM78&lt;0,AM78*SUMPRODUCT(_xlfn.XLOOKUP(AM$26,$C$4:$C$22,$T$4:$AC$22)*$AO78:$AX78),0)</f>
        <v>0</v>
      </c>
      <c r="CO78" s="9" cm="1">
        <f t="array" ref="CO78">IF(AN78&lt;0,AN78*SUMPRODUCT(_xlfn.XLOOKUP(AN$26,$C$4:$C$22,$T$4:$AC$22)*$AO78:$AX78),0)</f>
        <v>0</v>
      </c>
      <c r="CP78" s="215">
        <f t="shared" ca="1" si="72"/>
        <v>-2.125</v>
      </c>
      <c r="CQ78" s="8" cm="1">
        <f t="array" aca="1" ref="CQ78" ca="1">IF(AC78&lt;0,AC78*SUMPRODUCT(_xlfn.XLOOKUP(AC$26,$C$4:$C$22,$I$4:$S$22)*$AO78:$AY78),0)</f>
        <v>0</v>
      </c>
      <c r="CR78" s="17" cm="1">
        <f t="array" aca="1" ref="CR78" ca="1">IF(AD78&lt;0,AD78*SUMPRODUCT(_xlfn.XLOOKUP(AD$26,$C$4:$C$22,$I$4:$R$22)*$AO78:$AX78),0)</f>
        <v>0</v>
      </c>
      <c r="CS78" s="17" cm="1">
        <f t="array" ref="CS78">IF(AE78&lt;0,AE78*SUMPRODUCT(_xlfn.XLOOKUP(AE$26,$C$4:$C$22,$I$4:$R$22)*$AO78:$AX78),0)</f>
        <v>0</v>
      </c>
      <c r="CT78" s="71" cm="1">
        <f t="array" ref="CT78">IF(AF78&lt;0,AF78*SUMPRODUCT(_xlfn.XLOOKUP(AF$26,$C$4:$C$22,$I$4:$R$22)*$AO78:$AX78),0)</f>
        <v>0</v>
      </c>
      <c r="CU78" s="17" cm="1">
        <f t="array" aca="1" ref="CU78" ca="1">IF(AG78&lt;0,AG78*SUMPRODUCT(_xlfn.XLOOKUP(AG$26,$C$4:$C$22,$I$4:$R$22)*$AO78:$AX78),0)</f>
        <v>0</v>
      </c>
      <c r="CV78" s="17" cm="1">
        <f t="array" aca="1" ref="CV78" ca="1">IF(AH78&lt;0,AH78*SUMPRODUCT(_xlfn.XLOOKUP(AH$26,$C$4:$C$22,$I$4:$R$22)*$AO78:$AX78),0)</f>
        <v>0</v>
      </c>
      <c r="CW78" s="17" cm="1">
        <f t="array" aca="1" ref="CW78" ca="1">IF(AI78&lt;0,AI78*SUMPRODUCT(_xlfn.XLOOKUP(AI$26,$C$4:$C$22,$I$4:$R$22)*$AO78:$AX78),0)</f>
        <v>0.625</v>
      </c>
      <c r="CX78" s="17" cm="1">
        <f t="array" aca="1" ref="CX78" ca="1">IF(AJ78&lt;0,AJ78*SUMPRODUCT(_xlfn.XLOOKUP(AJ$26,$C$4:$C$22,$I$4:$R$22)*$AO78:$AX78),0)</f>
        <v>0</v>
      </c>
      <c r="CY78" s="17" cm="1">
        <f t="array" aca="1" ref="CY78" ca="1">IF(AK78&lt;0,AK78*SUMPRODUCT(_xlfn.XLOOKUP(AK$26,$C$4:$C$22,$I$4:$R$22)*$AO78:$AX78),0)</f>
        <v>0</v>
      </c>
      <c r="CZ78" s="17" cm="1">
        <f t="array" aca="1" ref="CZ78" ca="1">IF(AL78&lt;0,AL78*SUMPRODUCT(_xlfn.XLOOKUP(AL$26,$C$4:$C$22,$I$4:$R$22)*$AO78:$AX78),0)</f>
        <v>0.75</v>
      </c>
      <c r="DA78" s="17" cm="1">
        <f t="array" aca="1" ref="DA78" ca="1">IF(AM78&lt;0,AM78*SUMPRODUCT(_xlfn.XLOOKUP(AM$26,$C$4:$C$22,$I$4:$R$22)*$AO78:$AX78),0)</f>
        <v>0</v>
      </c>
      <c r="DB78" s="9" cm="1">
        <f t="array" ref="DB78">IF(AN78&lt;0,AN78*SUMPRODUCT(_xlfn.XLOOKUP(AN$26,$C$4:$C$22,$I$4:$R$22)*$AO78:$AX78),0)</f>
        <v>0</v>
      </c>
      <c r="DC78" s="240">
        <f t="shared" ca="1" si="73"/>
        <v>1.375</v>
      </c>
    </row>
    <row r="79" spans="1:107" x14ac:dyDescent="0.25">
      <c r="A79" s="389"/>
      <c r="B79" s="390"/>
      <c r="C79" s="735">
        <v>8</v>
      </c>
      <c r="D79" s="18" t="str">
        <f>_xlfn.XLOOKUP($C79,'Load Combinations'!$B$4:$B$22,'Load Combinations'!$C$4:$C$22)</f>
        <v>CV Vac, Component MAWP, No Beam</v>
      </c>
      <c r="E79" s="118"/>
      <c r="F79" s="119"/>
      <c r="G79" s="7">
        <f t="shared" si="87"/>
        <v>20</v>
      </c>
      <c r="H79" s="130">
        <f t="shared" ca="1" si="66"/>
        <v>24.625</v>
      </c>
      <c r="I79" s="130">
        <f t="shared" ca="1" si="67"/>
        <v>16.875</v>
      </c>
      <c r="J79" s="62"/>
      <c r="K79" s="72">
        <f t="shared" ca="1" si="91"/>
        <v>0</v>
      </c>
      <c r="L79" s="73">
        <f t="shared" ca="1" si="88"/>
        <v>0</v>
      </c>
      <c r="M79" s="73">
        <f t="shared" ca="1" si="88"/>
        <v>0</v>
      </c>
      <c r="N79" s="73">
        <f t="shared" ca="1" si="88"/>
        <v>0</v>
      </c>
      <c r="O79" s="73">
        <f t="shared" ca="1" si="88"/>
        <v>-1</v>
      </c>
      <c r="P79" s="73">
        <f t="shared" ca="1" si="88"/>
        <v>0</v>
      </c>
      <c r="Q79" s="73">
        <f t="shared" ca="1" si="88"/>
        <v>0</v>
      </c>
      <c r="R79" s="73">
        <f t="shared" ca="1" si="88"/>
        <v>0</v>
      </c>
      <c r="S79" s="73">
        <f t="shared" ca="1" si="88"/>
        <v>0</v>
      </c>
      <c r="T79" s="73">
        <f t="shared" ca="1" si="88"/>
        <v>-1</v>
      </c>
      <c r="U79" s="73">
        <f t="shared" ca="1" si="88"/>
        <v>0</v>
      </c>
      <c r="V79" s="73">
        <f t="shared" ca="1" si="88"/>
        <v>1</v>
      </c>
      <c r="W79" s="73">
        <f t="shared" ca="1" si="88"/>
        <v>-1</v>
      </c>
      <c r="X79" s="73">
        <v>0</v>
      </c>
      <c r="Y79" s="73">
        <f t="shared" ca="1" si="88"/>
        <v>0</v>
      </c>
      <c r="Z79" s="73">
        <f t="shared" ca="1" si="88"/>
        <v>0</v>
      </c>
      <c r="AA79" s="73">
        <f t="shared" ca="1" si="88"/>
        <v>0</v>
      </c>
      <c r="AB79" s="139">
        <f t="shared" ca="1" si="88"/>
        <v>0</v>
      </c>
      <c r="AC79" s="72">
        <f t="shared" ca="1" si="92"/>
        <v>1</v>
      </c>
      <c r="AD79" s="73">
        <f t="shared" ca="1" si="90"/>
        <v>1</v>
      </c>
      <c r="AE79" s="73">
        <f t="shared" ca="1" si="90"/>
        <v>1</v>
      </c>
      <c r="AF79" s="73">
        <f t="shared" ca="1" si="90"/>
        <v>1</v>
      </c>
      <c r="AG79" s="73">
        <f t="shared" ca="1" si="90"/>
        <v>0</v>
      </c>
      <c r="AH79" s="73">
        <f t="shared" ca="1" si="90"/>
        <v>0</v>
      </c>
      <c r="AI79" s="73">
        <f t="shared" ca="1" si="90"/>
        <v>-1</v>
      </c>
      <c r="AJ79" s="73">
        <f t="shared" ca="1" si="90"/>
        <v>0</v>
      </c>
      <c r="AK79" s="73">
        <f t="shared" ca="1" si="90"/>
        <v>0</v>
      </c>
      <c r="AL79" s="73">
        <f t="shared" ca="1" si="90"/>
        <v>-1</v>
      </c>
      <c r="AM79" s="73">
        <f t="shared" ca="1" si="90"/>
        <v>0</v>
      </c>
      <c r="AN79" s="139">
        <f t="shared" ca="1" si="90"/>
        <v>0</v>
      </c>
      <c r="AO79" s="72">
        <f>+INDEX('Load Combinations'!$D$4:$N$22,MATCH(Horizontal!$C79,'Load Combinations'!$B$4:$B$22,0),MATCH(Horizontal!AO$26,'Load Combinations'!$D$3:$N$3,0))</f>
        <v>1</v>
      </c>
      <c r="AP79" s="73">
        <f>+INDEX('Load Combinations'!$D$4:$N$22,MATCH(Horizontal!$C79,'Load Combinations'!$B$4:$B$22,0),MATCH(Horizontal!AP$26,'Load Combinations'!$D$3:$N$3,0))</f>
        <v>1</v>
      </c>
      <c r="AQ79" s="73">
        <f>+INDEX('Load Combinations'!$D$4:$N$22,MATCH(Horizontal!$C79,'Load Combinations'!$B$4:$B$22,0),MATCH(Horizontal!AQ$26,'Load Combinations'!$D$3:$N$3,0))</f>
        <v>0</v>
      </c>
      <c r="AR79" s="73">
        <f>+INDEX('Load Combinations'!$D$4:$N$22,MATCH(Horizontal!$C79,'Load Combinations'!$B$4:$B$22,0),MATCH(Horizontal!AR$26,'Load Combinations'!$D$3:$N$3,0))</f>
        <v>0</v>
      </c>
      <c r="AS79" s="73">
        <f>+INDEX('Load Combinations'!$D$4:$N$22,MATCH(Horizontal!$C79,'Load Combinations'!$B$4:$B$22,0),MATCH(Horizontal!AS$26,'Load Combinations'!$D$3:$N$3,0))</f>
        <v>1</v>
      </c>
      <c r="AT79" s="73">
        <f>+INDEX('Load Combinations'!$D$4:$N$22,MATCH(Horizontal!$C79,'Load Combinations'!$B$4:$B$22,0),MATCH(Horizontal!AT$26,'Load Combinations'!$D$3:$N$3,0))</f>
        <v>0</v>
      </c>
      <c r="AU79" s="73">
        <f>+INDEX('Load Combinations'!$D$4:$N$22,MATCH(Horizontal!$C79,'Load Combinations'!$B$4:$B$22,0),MATCH(Horizontal!AU$26,'Load Combinations'!$D$3:$N$3,0))</f>
        <v>0</v>
      </c>
      <c r="AV79" s="73">
        <f>+INDEX('Load Combinations'!$D$4:$N$22,MATCH(Horizontal!$C79,'Load Combinations'!$B$4:$B$22,0),MATCH(Horizontal!AV$26,'Load Combinations'!$D$3:$N$3,0))</f>
        <v>0</v>
      </c>
      <c r="AW79" s="73">
        <f>+INDEX('Load Combinations'!$D$4:$N$22,MATCH(Horizontal!$C79,'Load Combinations'!$B$4:$B$22,0),MATCH(Horizontal!AW$26,'Load Combinations'!$D$3:$N$3,0))</f>
        <v>1</v>
      </c>
      <c r="AX79" s="670">
        <f>+INDEX('Load Combinations'!$D$4:$N$22,MATCH(Horizontal!$C79,'Load Combinations'!$B$4:$B$22,0),MATCH(Horizontal!AX$26,'Load Combinations'!$D$3:$N$3,0))</f>
        <v>0</v>
      </c>
      <c r="AY79" s="556">
        <f>+INDEX('Load Combinations'!$D$4:$N$22,MATCH(Horizontal!$C79,'Load Combinations'!$B$4:$B$22,0),MATCH(Horizontal!AY$26,'Load Combinations'!$D$3:$N$3,0))</f>
        <v>0</v>
      </c>
      <c r="AZ79" s="202" cm="1">
        <f t="array" aca="1" ref="AZ79" ca="1">SUMPRODUCT(--($K79:$AB79&gt;0),INDEX($H$4:$H$22,MATCH($K$26:$AB$26,$C$4:$C$22,0)))</f>
        <v>1</v>
      </c>
      <c r="BA79" s="73" cm="1">
        <f t="array" aca="1" ref="BA79" ca="1">SUMPRODUCT(--($K79:$AB79&gt;0),INDEX($G$4:$G$22,MATCH($K$26:$AB$26,$C$4:$C$22,0)))</f>
        <v>-1</v>
      </c>
      <c r="BB79" s="73" cm="1">
        <f t="array" aca="1" ref="BB79" ca="1">-1*SUMPRODUCT(--($K79:$AB79&lt;0),INDEX($H$4:$H$22,MATCH($K$26:$AB$26,$C$4:$C$22,0)))</f>
        <v>-1.5</v>
      </c>
      <c r="BC79" s="74" cm="1">
        <f t="array" aca="1" ref="BC79" ca="1">-1*SUMPRODUCT(--($K79:$AB79&lt;0),INDEX($G$4:$G$22,MATCH($K$26:$AB$26,$C$4:$C$22,0)))</f>
        <v>1.5</v>
      </c>
      <c r="BD79" s="66" cm="1">
        <f t="array" aca="1" ref="BD79" ca="1">IF(AC79&gt;0,AC79*SUMPRODUCT(_xlfn.XLOOKUP(AC$26,$C$4:$C$22,$T$4:$AD$22)*$AO79:$AY79),0)</f>
        <v>0</v>
      </c>
      <c r="BE79" s="67" cm="1">
        <f t="array" aca="1" ref="BE79" ca="1">IF(AD79&gt;0,AD79*SUMPRODUCT(_xlfn.XLOOKUP(AD$26,$C$4:$C$22,$T$4:$AD$22)*$AO79:$AY79),0)</f>
        <v>1.625</v>
      </c>
      <c r="BF79" s="67" cm="1">
        <f t="array" aca="1" ref="BF79" ca="1">IF(AE79&gt;0,AE79*SUMPRODUCT(_xlfn.XLOOKUP(AE$26,$C$4:$C$22,$T$4:$AD$22)*$AO79:$AY79),0)</f>
        <v>0</v>
      </c>
      <c r="BG79" s="67" cm="1">
        <f t="array" aca="1" ref="BG79" ca="1">IF(AF79&gt;0,AF79*SUMPRODUCT(_xlfn.XLOOKUP(AF$26,$C$4:$C$22,$T$4:$AD$22)*$AO79:$AY79),0)</f>
        <v>0.5</v>
      </c>
      <c r="BH79" s="67" cm="1">
        <f t="array" aca="1" ref="BH79" ca="1">IF(AG79&gt;0,AG79*SUMPRODUCT(_xlfn.XLOOKUP(AG$26,$C$4:$C$22,$T$4:$AD$22)*$AO79:$AY79),0)</f>
        <v>0</v>
      </c>
      <c r="BI79" s="67" cm="1">
        <f t="array" aca="1" ref="BI79" ca="1">IF(AH79&gt;0,AH79*SUMPRODUCT(_xlfn.XLOOKUP(AH$26,$C$4:$C$22,$T$4:$AD$22)*$AO79:$AY79),0)</f>
        <v>0</v>
      </c>
      <c r="BJ79" s="67" cm="1">
        <f t="array" aca="1" ref="BJ79" ca="1">IF(AI79&gt;0,AI79*SUMPRODUCT(_xlfn.XLOOKUP(AI$26,$C$4:$C$22,$T$4:$AD$22)*$AO79:$AY79),0)</f>
        <v>0</v>
      </c>
      <c r="BK79" s="67" cm="1">
        <f t="array" aca="1" ref="BK79" ca="1">IF(AJ79&gt;0,AJ79*SUMPRODUCT(_xlfn.XLOOKUP(AJ$26,$C$4:$C$22,$T$4:$AD$22)*$AO79:$AY79),0)</f>
        <v>0</v>
      </c>
      <c r="BL79" s="67" cm="1">
        <f t="array" aca="1" ref="BL79" ca="1">IF(AK79&gt;0,AK79*SUMPRODUCT(_xlfn.XLOOKUP(AK$26,$C$4:$C$22,$T$4:$AD$22)*$AO79:$AY79),0)</f>
        <v>0</v>
      </c>
      <c r="BM79" s="67" cm="1">
        <f t="array" aca="1" ref="BM79" ca="1">IF(AL79&gt;0,AL79*SUMPRODUCT(_xlfn.XLOOKUP(AL$26,$C$4:$C$22,$T$4:$AD$22)*$AO79:$AY79),0)</f>
        <v>0</v>
      </c>
      <c r="BN79" s="67" cm="1">
        <f t="array" aca="1" ref="BN79" ca="1">IF(AM79&gt;0,AM79*SUMPRODUCT(_xlfn.XLOOKUP(AM$26,$C$4:$C$22,$T$4:$AD$22)*$AO79:$AY79),0)</f>
        <v>0</v>
      </c>
      <c r="BO79" s="68" cm="1">
        <f t="array" aca="1" ref="BO79" ca="1">IF(AN79&gt;0,AN79*SUMPRODUCT(_xlfn.XLOOKUP(AN$26,$C$4:$C$22,$T$4:$AD$22)*$AO79:$AY79),0)</f>
        <v>0</v>
      </c>
      <c r="BP79" s="214">
        <f t="shared" ca="1" si="70"/>
        <v>2.125</v>
      </c>
      <c r="BQ79" s="66" cm="1">
        <f t="array" aca="1" ref="BQ79" ca="1">IF(AC79&gt;0,AC79*SUMPRODUCT(_xlfn.XLOOKUP(AC$26,$C$4:$C$22,$I$4:$S$22)*$AO79:$AY79),0)</f>
        <v>0</v>
      </c>
      <c r="BR79" s="67" cm="1">
        <f t="array" aca="1" ref="BR79" ca="1">IF(AD79&gt;0,AD79*SUMPRODUCT(_xlfn.XLOOKUP(AD$26,$C$4:$C$22,$I$4:$S$22)*$AO79:$AY79),0)</f>
        <v>-0.125</v>
      </c>
      <c r="BS79" s="67" cm="1">
        <f t="array" aca="1" ref="BS79" ca="1">IF(AE79&gt;0,AE79*SUMPRODUCT(_xlfn.XLOOKUP(AE$26,$C$4:$C$22,$I$4:$S$22)*$AO79:$AY79),0)</f>
        <v>0</v>
      </c>
      <c r="BT79" s="67" cm="1">
        <f t="array" aca="1" ref="BT79" ca="1">IF(AF79&gt;0,AF79*SUMPRODUCT(_xlfn.XLOOKUP(AF$26,$C$4:$C$22,$I$4:$S$22)*$AO79:$AY79),0)</f>
        <v>-0.5</v>
      </c>
      <c r="BU79" s="67" cm="1">
        <f t="array" aca="1" ref="BU79" ca="1">IF(AG79&gt;0,AG79*SUMPRODUCT(_xlfn.XLOOKUP(AG$26,$C$4:$C$22,$I$4:$S$22)*$AO79:$AY79),0)</f>
        <v>0</v>
      </c>
      <c r="BV79" s="67" cm="1">
        <f t="array" aca="1" ref="BV79" ca="1">IF(AH79&gt;0,AH79*SUMPRODUCT(_xlfn.XLOOKUP(AH$26,$C$4:$C$22,$I$4:$S$22)*$AO79:$AY79),0)</f>
        <v>0</v>
      </c>
      <c r="BW79" s="67" cm="1">
        <f t="array" aca="1" ref="BW79" ca="1">IF(AI79&gt;0,AI79*SUMPRODUCT(_xlfn.XLOOKUP(AI$26,$C$4:$C$22,$I$4:$S$22)*$AO79:$AY79),0)</f>
        <v>0</v>
      </c>
      <c r="BX79" s="67" cm="1">
        <f t="array" aca="1" ref="BX79" ca="1">IF(AJ79&gt;0,AJ79*SUMPRODUCT(_xlfn.XLOOKUP(AJ$26,$C$4:$C$22,$I$4:$S$22)*$AO79:$AY79),0)</f>
        <v>0</v>
      </c>
      <c r="BY79" s="67" cm="1">
        <f t="array" aca="1" ref="BY79" ca="1">IF(AK79&gt;0,AK79*SUMPRODUCT(_xlfn.XLOOKUP(AK$26,$C$4:$C$22,$I$4:$S$22)*$AO79:$AY79),0)</f>
        <v>0</v>
      </c>
      <c r="BZ79" s="67" cm="1">
        <f t="array" aca="1" ref="BZ79" ca="1">IF(AL79&gt;0,AL79*SUMPRODUCT(_xlfn.XLOOKUP(AL$26,$C$4:$C$22,$I$4:$S$22)*$AO79:$AY79),0)</f>
        <v>0</v>
      </c>
      <c r="CA79" s="67" cm="1">
        <f t="array" aca="1" ref="CA79" ca="1">IF(AM79&gt;0,AM79*SUMPRODUCT(_xlfn.XLOOKUP(AM$26,$C$4:$C$22,$I$4:$S$22)*$AO79:$AY79),0)</f>
        <v>0</v>
      </c>
      <c r="CB79" s="68" cm="1">
        <f t="array" aca="1" ref="CB79" ca="1">IF(AN79&gt;0,AN79*SUMPRODUCT(_xlfn.XLOOKUP(AN$26,$C$4:$C$22,$I$4:$S$22)*$AO79:$AY79),0)</f>
        <v>0</v>
      </c>
      <c r="CC79" s="214">
        <f t="shared" ca="1" si="71"/>
        <v>-0.625</v>
      </c>
      <c r="CD79" s="66" cm="1">
        <f t="array" aca="1" ref="CD79" ca="1">IF(AC79&lt;0,AC79*SUMPRODUCT(_xlfn.XLOOKUP(AC$26,$C$4:$C$22,$T$4:$AD$22)*$AO79:$AY79),0)</f>
        <v>0</v>
      </c>
      <c r="CE79" s="67" cm="1">
        <f t="array" aca="1" ref="CE79" ca="1">IF(AD79&lt;0,AD79*SUMPRODUCT(_xlfn.XLOOKUP(AD$26,$C$4:$C$22,$T$4:$AC$22)*$AO79:$AX79),0)</f>
        <v>0</v>
      </c>
      <c r="CF79" s="67" cm="1">
        <f t="array" aca="1" ref="CF79" ca="1">IF(AE79&lt;0,AE79*SUMPRODUCT(_xlfn.XLOOKUP(AE$26,$C$4:$C$22,$T$4:$AC$22)*$AO79:$AX79),0)</f>
        <v>0</v>
      </c>
      <c r="CG79" s="67" cm="1">
        <f t="array" aca="1" ref="CG79" ca="1">IF(AF79&lt;0,AF79*SUMPRODUCT(_xlfn.XLOOKUP(AF$26,$C$4:$C$22,$T$4:$AC$22)*$AO79:$AX79),0)</f>
        <v>0</v>
      </c>
      <c r="CH79" s="67" cm="1">
        <f t="array" aca="1" ref="CH79" ca="1">IF(AG79&lt;0,AG79*SUMPRODUCT(_xlfn.XLOOKUP(AG$26,$C$4:$C$22,$T$4:$AC$22)*$AO79:$AX79),0)</f>
        <v>0</v>
      </c>
      <c r="CI79" s="67" cm="1">
        <f t="array" aca="1" ref="CI79" ca="1">IF(AH79&lt;0,AH79*SUMPRODUCT(_xlfn.XLOOKUP(AH$26,$C$4:$C$22,$T$4:$AC$22)*$AO79:$AX79),0)</f>
        <v>0</v>
      </c>
      <c r="CJ79" s="67" cm="1">
        <f t="array" aca="1" ref="CJ79" ca="1">IF(AI79&lt;0,AI79*SUMPRODUCT(_xlfn.XLOOKUP(AI$26,$C$4:$C$22,$T$4:$AC$22)*$AO79:$AX79),0)</f>
        <v>0</v>
      </c>
      <c r="CK79" s="67" cm="1">
        <f t="array" aca="1" ref="CK79" ca="1">IF(AJ79&lt;0,AJ79*SUMPRODUCT(_xlfn.XLOOKUP(AJ$26,$C$4:$C$22,$T$4:$AC$22)*$AO79:$AX79),0)</f>
        <v>0</v>
      </c>
      <c r="CL79" s="67" cm="1">
        <f t="array" aca="1" ref="CL79" ca="1">IF(AK79&lt;0,AK79*SUMPRODUCT(_xlfn.XLOOKUP(AK$26,$C$4:$C$22,$T$4:$AC$22)*$AO79:$AX79),0)</f>
        <v>0</v>
      </c>
      <c r="CM79" s="67" cm="1">
        <f t="array" aca="1" ref="CM79" ca="1">IF(AL79&lt;0,AL79*SUMPRODUCT(_xlfn.XLOOKUP(AL$26,$C$4:$C$22,$T$4:$AC$22)*$AO79:$AX79),0)</f>
        <v>0</v>
      </c>
      <c r="CN79" s="67" cm="1">
        <f t="array" aca="1" ref="CN79" ca="1">IF(AM79&lt;0,AM79*SUMPRODUCT(_xlfn.XLOOKUP(AM$26,$C$4:$C$22,$T$4:$AC$22)*$AO79:$AX79),0)</f>
        <v>0</v>
      </c>
      <c r="CO79" s="68" cm="1">
        <f t="array" aca="1" ref="CO79" ca="1">IF(AN79&lt;0,AN79*SUMPRODUCT(_xlfn.XLOOKUP(AN$26,$C$4:$C$22,$T$4:$AC$22)*$AO79:$AX79),0)</f>
        <v>0</v>
      </c>
      <c r="CP79" s="214">
        <f t="shared" ca="1" si="72"/>
        <v>0</v>
      </c>
      <c r="CQ79" s="66" cm="1">
        <f t="array" aca="1" ref="CQ79" ca="1">IF(AC79&lt;0,AC79*SUMPRODUCT(_xlfn.XLOOKUP(AC$26,$C$4:$C$22,$I$4:$S$22)*$AO79:$AY79),0)</f>
        <v>0</v>
      </c>
      <c r="CR79" s="67" cm="1">
        <f t="array" aca="1" ref="CR79" ca="1">IF(AD79&lt;0,AD79*SUMPRODUCT(_xlfn.XLOOKUP(AD$26,$C$4:$C$22,$I$4:$R$22)*$AO79:$AX79),0)</f>
        <v>0</v>
      </c>
      <c r="CS79" s="67" cm="1">
        <f t="array" aca="1" ref="CS79" ca="1">IF(AE79&lt;0,AE79*SUMPRODUCT(_xlfn.XLOOKUP(AE$26,$C$4:$C$22,$I$4:$R$22)*$AO79:$AX79),0)</f>
        <v>0</v>
      </c>
      <c r="CT79" s="67" cm="1">
        <f t="array" aca="1" ref="CT79" ca="1">IF(AF79&lt;0,AF79*SUMPRODUCT(_xlfn.XLOOKUP(AF$26,$C$4:$C$22,$I$4:$R$22)*$AO79:$AX79),0)</f>
        <v>0</v>
      </c>
      <c r="CU79" s="67" cm="1">
        <f t="array" aca="1" ref="CU79" ca="1">IF(AG79&lt;0,AG79*SUMPRODUCT(_xlfn.XLOOKUP(AG$26,$C$4:$C$22,$I$4:$R$22)*$AO79:$AX79),0)</f>
        <v>0</v>
      </c>
      <c r="CV79" s="67" cm="1">
        <f t="array" aca="1" ref="CV79" ca="1">IF(AH79&lt;0,AH79*SUMPRODUCT(_xlfn.XLOOKUP(AH$26,$C$4:$C$22,$I$4:$R$22)*$AO79:$AX79),0)</f>
        <v>0</v>
      </c>
      <c r="CW79" s="67" cm="1">
        <f t="array" aca="1" ref="CW79" ca="1">IF(AI79&lt;0,AI79*SUMPRODUCT(_xlfn.XLOOKUP(AI$26,$C$4:$C$22,$I$4:$R$22)*$AO79:$AX79),0)</f>
        <v>0</v>
      </c>
      <c r="CX79" s="67" cm="1">
        <f t="array" aca="1" ref="CX79" ca="1">IF(AJ79&lt;0,AJ79*SUMPRODUCT(_xlfn.XLOOKUP(AJ$26,$C$4:$C$22,$I$4:$R$22)*$AO79:$AX79),0)</f>
        <v>0</v>
      </c>
      <c r="CY79" s="67" cm="1">
        <f t="array" aca="1" ref="CY79" ca="1">IF(AK79&lt;0,AK79*SUMPRODUCT(_xlfn.XLOOKUP(AK$26,$C$4:$C$22,$I$4:$R$22)*$AO79:$AX79),0)</f>
        <v>0</v>
      </c>
      <c r="CZ79" s="67" cm="1">
        <f t="array" aca="1" ref="CZ79" ca="1">IF(AL79&lt;0,AL79*SUMPRODUCT(_xlfn.XLOOKUP(AL$26,$C$4:$C$22,$I$4:$R$22)*$AO79:$AX79),0)</f>
        <v>0</v>
      </c>
      <c r="DA79" s="67" cm="1">
        <f t="array" aca="1" ref="DA79" ca="1">IF(AM79&lt;0,AM79*SUMPRODUCT(_xlfn.XLOOKUP(AM$26,$C$4:$C$22,$I$4:$R$22)*$AO79:$AX79),0)</f>
        <v>0</v>
      </c>
      <c r="DB79" s="68" cm="1">
        <f t="array" aca="1" ref="DB79" ca="1">IF(AN79&lt;0,AN79*SUMPRODUCT(_xlfn.XLOOKUP(AN$26,$C$4:$C$22,$I$4:$R$22)*$AO79:$AX79),0)</f>
        <v>0</v>
      </c>
      <c r="DC79" s="239">
        <f t="shared" ca="1" si="73"/>
        <v>0</v>
      </c>
    </row>
    <row r="80" spans="1:107" x14ac:dyDescent="0.25">
      <c r="A80" s="389"/>
      <c r="B80" s="390"/>
      <c r="C80" s="736">
        <v>9</v>
      </c>
      <c r="D80" s="19" t="str">
        <f>_xlfn.XLOOKUP($C80,'Load Combinations'!$B$4:$B$22,'Load Combinations'!$C$4:$C$22)</f>
        <v>CV Vac, Component MAWP, Beam On</v>
      </c>
      <c r="E80" s="120"/>
      <c r="F80" s="121"/>
      <c r="G80" s="8">
        <f t="shared" si="87"/>
        <v>20</v>
      </c>
      <c r="H80" s="61">
        <f t="shared" ca="1" si="66"/>
        <v>25.125</v>
      </c>
      <c r="I80" s="61">
        <f t="shared" ca="1" si="67"/>
        <v>15.625</v>
      </c>
      <c r="J80" s="63"/>
      <c r="K80" s="75">
        <f t="shared" ca="1" si="91"/>
        <v>0</v>
      </c>
      <c r="L80" s="76">
        <f t="shared" ca="1" si="88"/>
        <v>0</v>
      </c>
      <c r="M80" s="76">
        <f t="shared" ca="1" si="88"/>
        <v>0</v>
      </c>
      <c r="N80" s="76">
        <f t="shared" ca="1" si="88"/>
        <v>0</v>
      </c>
      <c r="O80" s="76">
        <f t="shared" ca="1" si="88"/>
        <v>-1</v>
      </c>
      <c r="P80" s="76">
        <f t="shared" ca="1" si="88"/>
        <v>0</v>
      </c>
      <c r="Q80" s="76">
        <f t="shared" ca="1" si="88"/>
        <v>0</v>
      </c>
      <c r="R80" s="76">
        <f t="shared" ca="1" si="88"/>
        <v>0</v>
      </c>
      <c r="S80" s="76">
        <f t="shared" ca="1" si="88"/>
        <v>0</v>
      </c>
      <c r="T80" s="76">
        <f t="shared" ca="1" si="88"/>
        <v>-1</v>
      </c>
      <c r="U80" s="76">
        <f t="shared" ca="1" si="88"/>
        <v>0</v>
      </c>
      <c r="V80" s="76">
        <f t="shared" ca="1" si="88"/>
        <v>1</v>
      </c>
      <c r="W80" s="76">
        <f t="shared" ca="1" si="88"/>
        <v>-1</v>
      </c>
      <c r="X80" s="76">
        <v>0</v>
      </c>
      <c r="Y80" s="76">
        <f t="shared" ca="1" si="88"/>
        <v>0</v>
      </c>
      <c r="Z80" s="76">
        <f t="shared" ca="1" si="88"/>
        <v>0</v>
      </c>
      <c r="AA80" s="76">
        <f t="shared" ca="1" si="88"/>
        <v>0</v>
      </c>
      <c r="AB80" s="140">
        <f t="shared" ca="1" si="88"/>
        <v>0</v>
      </c>
      <c r="AC80" s="75">
        <f t="shared" ca="1" si="92"/>
        <v>1</v>
      </c>
      <c r="AD80" s="76">
        <f t="shared" ca="1" si="90"/>
        <v>1</v>
      </c>
      <c r="AE80" s="76">
        <f t="shared" ca="1" si="90"/>
        <v>1</v>
      </c>
      <c r="AF80" s="76">
        <f t="shared" ca="1" si="90"/>
        <v>1</v>
      </c>
      <c r="AG80" s="76">
        <f t="shared" ca="1" si="90"/>
        <v>0</v>
      </c>
      <c r="AH80" s="76">
        <f t="shared" ca="1" si="90"/>
        <v>0</v>
      </c>
      <c r="AI80" s="76">
        <f t="shared" ca="1" si="90"/>
        <v>-1</v>
      </c>
      <c r="AJ80" s="76">
        <f t="shared" ca="1" si="90"/>
        <v>0</v>
      </c>
      <c r="AK80" s="76">
        <f t="shared" ca="1" si="90"/>
        <v>0</v>
      </c>
      <c r="AL80" s="76">
        <f t="shared" ca="1" si="90"/>
        <v>-1</v>
      </c>
      <c r="AM80" s="76">
        <f t="shared" ca="1" si="90"/>
        <v>0</v>
      </c>
      <c r="AN80" s="140">
        <f t="shared" ca="1" si="90"/>
        <v>0</v>
      </c>
      <c r="AO80" s="75">
        <f>+INDEX('Load Combinations'!$D$4:$N$22,MATCH(Horizontal!$C80,'Load Combinations'!$B$4:$B$22,0),MATCH(Horizontal!AO$26,'Load Combinations'!$D$3:$N$3,0))</f>
        <v>1</v>
      </c>
      <c r="AP80" s="76">
        <f>+INDEX('Load Combinations'!$D$4:$N$22,MATCH(Horizontal!$C80,'Load Combinations'!$B$4:$B$22,0),MATCH(Horizontal!AP$26,'Load Combinations'!$D$3:$N$3,0))</f>
        <v>1</v>
      </c>
      <c r="AQ80" s="76">
        <f>+INDEX('Load Combinations'!$D$4:$N$22,MATCH(Horizontal!$C80,'Load Combinations'!$B$4:$B$22,0),MATCH(Horizontal!AQ$26,'Load Combinations'!$D$3:$N$3,0))</f>
        <v>0</v>
      </c>
      <c r="AR80" s="76">
        <f>+INDEX('Load Combinations'!$D$4:$N$22,MATCH(Horizontal!$C80,'Load Combinations'!$B$4:$B$22,0),MATCH(Horizontal!AR$26,'Load Combinations'!$D$3:$N$3,0))</f>
        <v>0</v>
      </c>
      <c r="AS80" s="76">
        <f>+INDEX('Load Combinations'!$D$4:$N$22,MATCH(Horizontal!$C80,'Load Combinations'!$B$4:$B$22,0),MATCH(Horizontal!AS$26,'Load Combinations'!$D$3:$N$3,0))</f>
        <v>1</v>
      </c>
      <c r="AT80" s="76">
        <f>+INDEX('Load Combinations'!$D$4:$N$22,MATCH(Horizontal!$C80,'Load Combinations'!$B$4:$B$22,0),MATCH(Horizontal!AT$26,'Load Combinations'!$D$3:$N$3,0))</f>
        <v>1</v>
      </c>
      <c r="AU80" s="76">
        <f>+INDEX('Load Combinations'!$D$4:$N$22,MATCH(Horizontal!$C80,'Load Combinations'!$B$4:$B$22,0),MATCH(Horizontal!AU$26,'Load Combinations'!$D$3:$N$3,0))</f>
        <v>0</v>
      </c>
      <c r="AV80" s="76">
        <f>+INDEX('Load Combinations'!$D$4:$N$22,MATCH(Horizontal!$C80,'Load Combinations'!$B$4:$B$22,0),MATCH(Horizontal!AV$26,'Load Combinations'!$D$3:$N$3,0))</f>
        <v>0</v>
      </c>
      <c r="AW80" s="76">
        <f>+INDEX('Load Combinations'!$D$4:$N$22,MATCH(Horizontal!$C80,'Load Combinations'!$B$4:$B$22,0),MATCH(Horizontal!AW$26,'Load Combinations'!$D$3:$N$3,0))</f>
        <v>1</v>
      </c>
      <c r="AX80" s="671">
        <f>+INDEX('Load Combinations'!$D$4:$N$22,MATCH(Horizontal!$C80,'Load Combinations'!$B$4:$B$22,0),MATCH(Horizontal!AX$26,'Load Combinations'!$D$3:$N$3,0))</f>
        <v>0</v>
      </c>
      <c r="AY80" s="557">
        <f>+INDEX('Load Combinations'!$D$4:$N$22,MATCH(Horizontal!$C80,'Load Combinations'!$B$4:$B$22,0),MATCH(Horizontal!AY$26,'Load Combinations'!$D$3:$N$3,0))</f>
        <v>0</v>
      </c>
      <c r="AZ80" s="203" cm="1">
        <f t="array" aca="1" ref="AZ80" ca="1">SUMPRODUCT(--($K80:$AB80&gt;0),INDEX($H$4:$H$22,MATCH($K$26:$AB$26,$C$4:$C$22,0)))</f>
        <v>1</v>
      </c>
      <c r="BA80" s="76" cm="1">
        <f t="array" aca="1" ref="BA80" ca="1">SUMPRODUCT(--($K80:$AB80&gt;0),INDEX($G$4:$G$22,MATCH($K$26:$AB$26,$C$4:$C$22,0)))</f>
        <v>-1</v>
      </c>
      <c r="BB80" s="76" cm="1">
        <f t="array" aca="1" ref="BB80" ca="1">-1*SUMPRODUCT(--($K80:$AB80&lt;0),INDEX($H$4:$H$22,MATCH($K$26:$AB$26,$C$4:$C$22,0)))</f>
        <v>-1.5</v>
      </c>
      <c r="BC80" s="77" cm="1">
        <f t="array" aca="1" ref="BC80" ca="1">-1*SUMPRODUCT(--($K80:$AB80&lt;0),INDEX($G$4:$G$22,MATCH($K$26:$AB$26,$C$4:$C$22,0)))</f>
        <v>1.5</v>
      </c>
      <c r="BD80" s="8" cm="1">
        <f t="array" aca="1" ref="BD80" ca="1">IF(AC80&gt;0,AC80*SUMPRODUCT(_xlfn.XLOOKUP(AC$26,$C$4:$C$22,$T$4:$AD$22)*$AO80:$AY80),0)</f>
        <v>0</v>
      </c>
      <c r="BE80" s="17" cm="1">
        <f t="array" aca="1" ref="BE80" ca="1">IF(AD80&gt;0,AD80*SUMPRODUCT(_xlfn.XLOOKUP(AD$26,$C$4:$C$22,$T$4:$AD$22)*$AO80:$AY80),0)</f>
        <v>1.625</v>
      </c>
      <c r="BF80" s="17" cm="1">
        <f t="array" aca="1" ref="BF80" ca="1">IF(AE80&gt;0,AE80*SUMPRODUCT(_xlfn.XLOOKUP(AE$26,$C$4:$C$22,$T$4:$AD$22)*$AO80:$AY80),0)</f>
        <v>0</v>
      </c>
      <c r="BG80" s="71" cm="1">
        <f t="array" aca="1" ref="BG80" ca="1">IF(AF80&gt;0,AF80*SUMPRODUCT(_xlfn.XLOOKUP(AF$26,$C$4:$C$22,$T$4:$AD$22)*$AO80:$AY80),0)</f>
        <v>0.5</v>
      </c>
      <c r="BH80" s="17" cm="1">
        <f t="array" aca="1" ref="BH80" ca="1">IF(AG80&gt;0,AG80*SUMPRODUCT(_xlfn.XLOOKUP(AG$26,$C$4:$C$22,$T$4:$AD$22)*$AO80:$AY80),0)</f>
        <v>0</v>
      </c>
      <c r="BI80" s="17" cm="1">
        <f t="array" aca="1" ref="BI80" ca="1">IF(AH80&gt;0,AH80*SUMPRODUCT(_xlfn.XLOOKUP(AH$26,$C$4:$C$22,$T$4:$AD$22)*$AO80:$AY80),0)</f>
        <v>0</v>
      </c>
      <c r="BJ80" s="17" cm="1">
        <f t="array" aca="1" ref="BJ80" ca="1">IF(AI80&gt;0,AI80*SUMPRODUCT(_xlfn.XLOOKUP(AI$26,$C$4:$C$22,$T$4:$AD$22)*$AO80:$AY80),0)</f>
        <v>0</v>
      </c>
      <c r="BK80" s="17" cm="1">
        <f t="array" aca="1" ref="BK80" ca="1">IF(AJ80&gt;0,AJ80*SUMPRODUCT(_xlfn.XLOOKUP(AJ$26,$C$4:$C$22,$T$4:$AD$22)*$AO80:$AY80),0)</f>
        <v>0</v>
      </c>
      <c r="BL80" s="17" cm="1">
        <f t="array" aca="1" ref="BL80" ca="1">IF(AK80&gt;0,AK80*SUMPRODUCT(_xlfn.XLOOKUP(AK$26,$C$4:$C$22,$T$4:$AD$22)*$AO80:$AY80),0)</f>
        <v>0</v>
      </c>
      <c r="BM80" s="17" cm="1">
        <f t="array" aca="1" ref="BM80" ca="1">IF(AL80&gt;0,AL80*SUMPRODUCT(_xlfn.XLOOKUP(AL$26,$C$4:$C$22,$T$4:$AD$22)*$AO80:$AY80),0)</f>
        <v>0</v>
      </c>
      <c r="BN80" s="17" cm="1">
        <f t="array" aca="1" ref="BN80" ca="1">IF(AM80&gt;0,AM80*SUMPRODUCT(_xlfn.XLOOKUP(AM$26,$C$4:$C$22,$T$4:$AD$22)*$AO80:$AY80),0)</f>
        <v>0</v>
      </c>
      <c r="BO80" s="9" cm="1">
        <f t="array" aca="1" ref="BO80" ca="1">IF(AN80&gt;0,AN80*SUMPRODUCT(_xlfn.XLOOKUP(AN$26,$C$4:$C$22,$T$4:$AD$22)*$AO80:$AY80),0)</f>
        <v>0</v>
      </c>
      <c r="BP80" s="215">
        <f t="shared" ca="1" si="70"/>
        <v>2.125</v>
      </c>
      <c r="BQ80" s="8" cm="1">
        <f t="array" aca="1" ref="BQ80" ca="1">IF(AC80&gt;0,AC80*SUMPRODUCT(_xlfn.XLOOKUP(AC$26,$C$4:$C$22,$I$4:$S$22)*$AO80:$AY80),0)</f>
        <v>0</v>
      </c>
      <c r="BR80" s="17" cm="1">
        <f t="array" aca="1" ref="BR80" ca="1">IF(AD80&gt;0,AD80*SUMPRODUCT(_xlfn.XLOOKUP(AD$26,$C$4:$C$22,$I$4:$S$22)*$AO80:$AY80),0)</f>
        <v>-0.125</v>
      </c>
      <c r="BS80" s="17" cm="1">
        <f t="array" aca="1" ref="BS80" ca="1">IF(AE80&gt;0,AE80*SUMPRODUCT(_xlfn.XLOOKUP(AE$26,$C$4:$C$22,$I$4:$S$22)*$AO80:$AY80),0)</f>
        <v>0</v>
      </c>
      <c r="BT80" s="71" cm="1">
        <f t="array" aca="1" ref="BT80" ca="1">IF(AF80&gt;0,AF80*SUMPRODUCT(_xlfn.XLOOKUP(AF$26,$C$4:$C$22,$I$4:$S$22)*$AO80:$AY80),0)</f>
        <v>-0.5</v>
      </c>
      <c r="BU80" s="17" cm="1">
        <f t="array" aca="1" ref="BU80" ca="1">IF(AG80&gt;0,AG80*SUMPRODUCT(_xlfn.XLOOKUP(AG$26,$C$4:$C$22,$I$4:$S$22)*$AO80:$AY80),0)</f>
        <v>0</v>
      </c>
      <c r="BV80" s="17" cm="1">
        <f t="array" aca="1" ref="BV80" ca="1">IF(AH80&gt;0,AH80*SUMPRODUCT(_xlfn.XLOOKUP(AH$26,$C$4:$C$22,$I$4:$S$22)*$AO80:$AY80),0)</f>
        <v>0</v>
      </c>
      <c r="BW80" s="17" cm="1">
        <f t="array" aca="1" ref="BW80" ca="1">IF(AI80&gt;0,AI80*SUMPRODUCT(_xlfn.XLOOKUP(AI$26,$C$4:$C$22,$I$4:$S$22)*$AO80:$AY80),0)</f>
        <v>0</v>
      </c>
      <c r="BX80" s="17" cm="1">
        <f t="array" aca="1" ref="BX80" ca="1">IF(AJ80&gt;0,AJ80*SUMPRODUCT(_xlfn.XLOOKUP(AJ$26,$C$4:$C$22,$I$4:$S$22)*$AO80:$AY80),0)</f>
        <v>0</v>
      </c>
      <c r="BY80" s="17" cm="1">
        <f t="array" aca="1" ref="BY80" ca="1">IF(AK80&gt;0,AK80*SUMPRODUCT(_xlfn.XLOOKUP(AK$26,$C$4:$C$22,$I$4:$S$22)*$AO80:$AY80),0)</f>
        <v>0</v>
      </c>
      <c r="BZ80" s="17" cm="1">
        <f t="array" aca="1" ref="BZ80" ca="1">IF(AL80&gt;0,AL80*SUMPRODUCT(_xlfn.XLOOKUP(AL$26,$C$4:$C$22,$I$4:$S$22)*$AO80:$AY80),0)</f>
        <v>0</v>
      </c>
      <c r="CA80" s="17" cm="1">
        <f t="array" aca="1" ref="CA80" ca="1">IF(AM80&gt;0,AM80*SUMPRODUCT(_xlfn.XLOOKUP(AM$26,$C$4:$C$22,$I$4:$S$22)*$AO80:$AY80),0)</f>
        <v>0</v>
      </c>
      <c r="CB80" s="9" cm="1">
        <f t="array" aca="1" ref="CB80" ca="1">IF(AN80&gt;0,AN80*SUMPRODUCT(_xlfn.XLOOKUP(AN$26,$C$4:$C$22,$I$4:$S$22)*$AO80:$AY80),0)</f>
        <v>0</v>
      </c>
      <c r="CC80" s="215">
        <f t="shared" ca="1" si="71"/>
        <v>-0.625</v>
      </c>
      <c r="CD80" s="8" cm="1">
        <f t="array" aca="1" ref="CD80" ca="1">IF(AC80&lt;0,AC80*SUMPRODUCT(_xlfn.XLOOKUP(AC$26,$C$4:$C$22,$T$4:$AD$22)*$AO80:$AY80),0)</f>
        <v>0</v>
      </c>
      <c r="CE80" s="17" cm="1">
        <f t="array" aca="1" ref="CE80" ca="1">IF(AD80&lt;0,AD80*SUMPRODUCT(_xlfn.XLOOKUP(AD$26,$C$4:$C$22,$T$4:$AC$22)*$AO80:$AX80),0)</f>
        <v>0</v>
      </c>
      <c r="CF80" s="17" cm="1">
        <f t="array" aca="1" ref="CF80" ca="1">IF(AE80&lt;0,AE80*SUMPRODUCT(_xlfn.XLOOKUP(AE$26,$C$4:$C$22,$T$4:$AC$22)*$AO80:$AX80),0)</f>
        <v>0</v>
      </c>
      <c r="CG80" s="71" cm="1">
        <f t="array" aca="1" ref="CG80" ca="1">IF(AF80&lt;0,AF80*SUMPRODUCT(_xlfn.XLOOKUP(AF$26,$C$4:$C$22,$T$4:$AC$22)*$AO80:$AX80),0)</f>
        <v>0</v>
      </c>
      <c r="CH80" s="17" cm="1">
        <f t="array" aca="1" ref="CH80" ca="1">IF(AG80&lt;0,AG80*SUMPRODUCT(_xlfn.XLOOKUP(AG$26,$C$4:$C$22,$T$4:$AC$22)*$AO80:$AX80),0)</f>
        <v>0</v>
      </c>
      <c r="CI80" s="17" cm="1">
        <f t="array" aca="1" ref="CI80" ca="1">IF(AH80&lt;0,AH80*SUMPRODUCT(_xlfn.XLOOKUP(AH$26,$C$4:$C$22,$T$4:$AC$22)*$AO80:$AX80),0)</f>
        <v>0</v>
      </c>
      <c r="CJ80" s="17" cm="1">
        <f t="array" aca="1" ref="CJ80" ca="1">IF(AI80&lt;0,AI80*SUMPRODUCT(_xlfn.XLOOKUP(AI$26,$C$4:$C$22,$T$4:$AC$22)*$AO80:$AX80),0)</f>
        <v>-0.5</v>
      </c>
      <c r="CK80" s="17" cm="1">
        <f t="array" aca="1" ref="CK80" ca="1">IF(AJ80&lt;0,AJ80*SUMPRODUCT(_xlfn.XLOOKUP(AJ$26,$C$4:$C$22,$T$4:$AC$22)*$AO80:$AX80),0)</f>
        <v>0</v>
      </c>
      <c r="CL80" s="17" cm="1">
        <f t="array" aca="1" ref="CL80" ca="1">IF(AK80&lt;0,AK80*SUMPRODUCT(_xlfn.XLOOKUP(AK$26,$C$4:$C$22,$T$4:$AC$22)*$AO80:$AX80),0)</f>
        <v>0</v>
      </c>
      <c r="CM80" s="17" cm="1">
        <f t="array" aca="1" ref="CM80" ca="1">IF(AL80&lt;0,AL80*SUMPRODUCT(_xlfn.XLOOKUP(AL$26,$C$4:$C$22,$T$4:$AC$22)*$AO80:$AX80),0)</f>
        <v>-0.75</v>
      </c>
      <c r="CN80" s="17" cm="1">
        <f t="array" aca="1" ref="CN80" ca="1">IF(AM80&lt;0,AM80*SUMPRODUCT(_xlfn.XLOOKUP(AM$26,$C$4:$C$22,$T$4:$AC$22)*$AO80:$AX80),0)</f>
        <v>0</v>
      </c>
      <c r="CO80" s="9" cm="1">
        <f t="array" aca="1" ref="CO80" ca="1">IF(AN80&lt;0,AN80*SUMPRODUCT(_xlfn.XLOOKUP(AN$26,$C$4:$C$22,$T$4:$AC$22)*$AO80:$AX80),0)</f>
        <v>0</v>
      </c>
      <c r="CP80" s="215">
        <f t="shared" ca="1" si="72"/>
        <v>-1.25</v>
      </c>
      <c r="CQ80" s="8" cm="1">
        <f t="array" aca="1" ref="CQ80" ca="1">IF(AC80&lt;0,AC80*SUMPRODUCT(_xlfn.XLOOKUP(AC$26,$C$4:$C$22,$I$4:$S$22)*$AO80:$AY80),0)</f>
        <v>0</v>
      </c>
      <c r="CR80" s="17" cm="1">
        <f t="array" aca="1" ref="CR80" ca="1">IF(AD80&lt;0,AD80*SUMPRODUCT(_xlfn.XLOOKUP(AD$26,$C$4:$C$22,$I$4:$R$22)*$AO80:$AX80),0)</f>
        <v>0</v>
      </c>
      <c r="CS80" s="17" cm="1">
        <f t="array" aca="1" ref="CS80" ca="1">IF(AE80&lt;0,AE80*SUMPRODUCT(_xlfn.XLOOKUP(AE$26,$C$4:$C$22,$I$4:$R$22)*$AO80:$AX80),0)</f>
        <v>0</v>
      </c>
      <c r="CT80" s="71" cm="1">
        <f t="array" aca="1" ref="CT80" ca="1">IF(AF80&lt;0,AF80*SUMPRODUCT(_xlfn.XLOOKUP(AF$26,$C$4:$C$22,$I$4:$R$22)*$AO80:$AX80),0)</f>
        <v>0</v>
      </c>
      <c r="CU80" s="17" cm="1">
        <f t="array" aca="1" ref="CU80" ca="1">IF(AG80&lt;0,AG80*SUMPRODUCT(_xlfn.XLOOKUP(AG$26,$C$4:$C$22,$I$4:$R$22)*$AO80:$AX80),0)</f>
        <v>0</v>
      </c>
      <c r="CV80" s="17" cm="1">
        <f t="array" aca="1" ref="CV80" ca="1">IF(AH80&lt;0,AH80*SUMPRODUCT(_xlfn.XLOOKUP(AH$26,$C$4:$C$22,$I$4:$R$22)*$AO80:$AX80),0)</f>
        <v>0</v>
      </c>
      <c r="CW80" s="17" cm="1">
        <f t="array" aca="1" ref="CW80" ca="1">IF(AI80&lt;0,AI80*SUMPRODUCT(_xlfn.XLOOKUP(AI$26,$C$4:$C$22,$I$4:$R$22)*$AO80:$AX80),0)</f>
        <v>0.5</v>
      </c>
      <c r="CX80" s="17" cm="1">
        <f t="array" aca="1" ref="CX80" ca="1">IF(AJ80&lt;0,AJ80*SUMPRODUCT(_xlfn.XLOOKUP(AJ$26,$C$4:$C$22,$I$4:$R$22)*$AO80:$AX80),0)</f>
        <v>0</v>
      </c>
      <c r="CY80" s="17" cm="1">
        <f t="array" aca="1" ref="CY80" ca="1">IF(AK80&lt;0,AK80*SUMPRODUCT(_xlfn.XLOOKUP(AK$26,$C$4:$C$22,$I$4:$R$22)*$AO80:$AX80),0)</f>
        <v>0</v>
      </c>
      <c r="CZ80" s="17" cm="1">
        <f t="array" aca="1" ref="CZ80" ca="1">IF(AL80&lt;0,AL80*SUMPRODUCT(_xlfn.XLOOKUP(AL$26,$C$4:$C$22,$I$4:$R$22)*$AO80:$AX80),0)</f>
        <v>0</v>
      </c>
      <c r="DA80" s="17" cm="1">
        <f t="array" aca="1" ref="DA80" ca="1">IF(AM80&lt;0,AM80*SUMPRODUCT(_xlfn.XLOOKUP(AM$26,$C$4:$C$22,$I$4:$R$22)*$AO80:$AX80),0)</f>
        <v>0</v>
      </c>
      <c r="DB80" s="9" cm="1">
        <f t="array" aca="1" ref="DB80" ca="1">IF(AN80&lt;0,AN80*SUMPRODUCT(_xlfn.XLOOKUP(AN$26,$C$4:$C$22,$I$4:$R$22)*$AO80:$AX80),0)</f>
        <v>0</v>
      </c>
      <c r="DC80" s="240">
        <f t="shared" ca="1" si="73"/>
        <v>0.5</v>
      </c>
    </row>
    <row r="81" spans="1:107" x14ac:dyDescent="0.25">
      <c r="A81" s="389"/>
      <c r="B81" s="390"/>
      <c r="C81" s="735">
        <v>10</v>
      </c>
      <c r="D81" s="18" t="str">
        <f>_xlfn.XLOOKUP($C81,'Load Combinations'!$B$4:$B$22,'Load Combinations'!$C$4:$C$22)</f>
        <v>CV Helium Mode, No Beam</v>
      </c>
      <c r="E81" s="118"/>
      <c r="F81" s="119"/>
      <c r="G81" s="7">
        <f t="shared" si="87"/>
        <v>20</v>
      </c>
      <c r="H81" s="130">
        <f t="shared" ca="1" si="66"/>
        <v>23.125</v>
      </c>
      <c r="I81" s="130">
        <f t="shared" ca="1" si="67"/>
        <v>16.875</v>
      </c>
      <c r="J81" s="62"/>
      <c r="K81" s="72">
        <f t="shared" ca="1" si="91"/>
        <v>0</v>
      </c>
      <c r="L81" s="73">
        <f t="shared" ca="1" si="88"/>
        <v>0</v>
      </c>
      <c r="M81" s="73">
        <f t="shared" ca="1" si="88"/>
        <v>0</v>
      </c>
      <c r="N81" s="73">
        <f t="shared" ca="1" si="88"/>
        <v>0</v>
      </c>
      <c r="O81" s="73">
        <f t="shared" ca="1" si="88"/>
        <v>-1</v>
      </c>
      <c r="P81" s="73">
        <f t="shared" ca="1" si="88"/>
        <v>0</v>
      </c>
      <c r="Q81" s="73">
        <f t="shared" ca="1" si="88"/>
        <v>0</v>
      </c>
      <c r="R81" s="73">
        <f t="shared" ca="1" si="88"/>
        <v>0</v>
      </c>
      <c r="S81" s="73">
        <f t="shared" ca="1" si="88"/>
        <v>0</v>
      </c>
      <c r="T81" s="73">
        <f t="shared" ca="1" si="88"/>
        <v>-1</v>
      </c>
      <c r="U81" s="73">
        <f t="shared" ca="1" si="88"/>
        <v>0</v>
      </c>
      <c r="V81" s="73">
        <f t="shared" ca="1" si="88"/>
        <v>1</v>
      </c>
      <c r="W81" s="73">
        <f t="shared" ca="1" si="88"/>
        <v>-1</v>
      </c>
      <c r="X81" s="73">
        <v>0</v>
      </c>
      <c r="Y81" s="73">
        <f t="shared" ca="1" si="88"/>
        <v>0</v>
      </c>
      <c r="Z81" s="73">
        <f t="shared" ca="1" si="88"/>
        <v>0</v>
      </c>
      <c r="AA81" s="73">
        <f t="shared" ca="1" si="88"/>
        <v>0</v>
      </c>
      <c r="AB81" s="139">
        <f t="shared" ca="1" si="88"/>
        <v>0</v>
      </c>
      <c r="AC81" s="72">
        <f t="shared" ca="1" si="92"/>
        <v>1</v>
      </c>
      <c r="AD81" s="73">
        <f t="shared" ca="1" si="90"/>
        <v>1</v>
      </c>
      <c r="AE81" s="73">
        <f t="shared" ca="1" si="90"/>
        <v>1</v>
      </c>
      <c r="AF81" s="73">
        <f t="shared" ca="1" si="90"/>
        <v>1</v>
      </c>
      <c r="AG81" s="73">
        <f t="shared" ca="1" si="90"/>
        <v>0</v>
      </c>
      <c r="AH81" s="73">
        <f t="shared" ca="1" si="90"/>
        <v>0</v>
      </c>
      <c r="AI81" s="73">
        <f t="shared" ca="1" si="90"/>
        <v>-1</v>
      </c>
      <c r="AJ81" s="73">
        <f t="shared" ca="1" si="90"/>
        <v>0</v>
      </c>
      <c r="AK81" s="73">
        <f t="shared" ca="1" si="90"/>
        <v>0</v>
      </c>
      <c r="AL81" s="73">
        <f t="shared" ca="1" si="90"/>
        <v>-1</v>
      </c>
      <c r="AM81" s="73">
        <f t="shared" ca="1" si="90"/>
        <v>0</v>
      </c>
      <c r="AN81" s="139">
        <f t="shared" ca="1" si="90"/>
        <v>0</v>
      </c>
      <c r="AO81" s="72">
        <f>+INDEX('Load Combinations'!$D$4:$N$22,MATCH(Horizontal!$C81,'Load Combinations'!$B$4:$B$22,0),MATCH(Horizontal!AO$26,'Load Combinations'!$D$3:$N$3,0))</f>
        <v>1</v>
      </c>
      <c r="AP81" s="73">
        <f>+INDEX('Load Combinations'!$D$4:$N$22,MATCH(Horizontal!$C81,'Load Combinations'!$B$4:$B$22,0),MATCH(Horizontal!AP$26,'Load Combinations'!$D$3:$N$3,0))</f>
        <v>1</v>
      </c>
      <c r="AQ81" s="73">
        <f>+INDEX('Load Combinations'!$D$4:$N$22,MATCH(Horizontal!$C81,'Load Combinations'!$B$4:$B$22,0),MATCH(Horizontal!AQ$26,'Load Combinations'!$D$3:$N$3,0))</f>
        <v>0</v>
      </c>
      <c r="AR81" s="73">
        <f>+INDEX('Load Combinations'!$D$4:$N$22,MATCH(Horizontal!$C81,'Load Combinations'!$B$4:$B$22,0),MATCH(Horizontal!AR$26,'Load Combinations'!$D$3:$N$3,0))</f>
        <v>1</v>
      </c>
      <c r="AS81" s="73">
        <f>+INDEX('Load Combinations'!$D$4:$N$22,MATCH(Horizontal!$C81,'Load Combinations'!$B$4:$B$22,0),MATCH(Horizontal!AS$26,'Load Combinations'!$D$3:$N$3,0))</f>
        <v>0</v>
      </c>
      <c r="AT81" s="73">
        <f>+INDEX('Load Combinations'!$D$4:$N$22,MATCH(Horizontal!$C81,'Load Combinations'!$B$4:$B$22,0),MATCH(Horizontal!AT$26,'Load Combinations'!$D$3:$N$3,0))</f>
        <v>0</v>
      </c>
      <c r="AU81" s="73">
        <f>+INDEX('Load Combinations'!$D$4:$N$22,MATCH(Horizontal!$C81,'Load Combinations'!$B$4:$B$22,0),MATCH(Horizontal!AU$26,'Load Combinations'!$D$3:$N$3,0))</f>
        <v>0</v>
      </c>
      <c r="AV81" s="73">
        <f>+INDEX('Load Combinations'!$D$4:$N$22,MATCH(Horizontal!$C81,'Load Combinations'!$B$4:$B$22,0),MATCH(Horizontal!AV$26,'Load Combinations'!$D$3:$N$3,0))</f>
        <v>1</v>
      </c>
      <c r="AW81" s="73">
        <f>+INDEX('Load Combinations'!$D$4:$N$22,MATCH(Horizontal!$C81,'Load Combinations'!$B$4:$B$22,0),MATCH(Horizontal!AW$26,'Load Combinations'!$D$3:$N$3,0))</f>
        <v>0</v>
      </c>
      <c r="AX81" s="670">
        <f>+INDEX('Load Combinations'!$D$4:$N$22,MATCH(Horizontal!$C81,'Load Combinations'!$B$4:$B$22,0),MATCH(Horizontal!AX$26,'Load Combinations'!$D$3:$N$3,0))</f>
        <v>0</v>
      </c>
      <c r="AY81" s="556">
        <f>+INDEX('Load Combinations'!$D$4:$N$22,MATCH(Horizontal!$C81,'Load Combinations'!$B$4:$B$22,0),MATCH(Horizontal!AY$26,'Load Combinations'!$D$3:$N$3,0))</f>
        <v>0</v>
      </c>
      <c r="AZ81" s="202" cm="1">
        <f t="array" aca="1" ref="AZ81" ca="1">SUMPRODUCT(--($K81:$AB81&gt;0),INDEX($H$4:$H$22,MATCH($K$26:$AB$26,$C$4:$C$22,0)))</f>
        <v>1</v>
      </c>
      <c r="BA81" s="73" cm="1">
        <f t="array" aca="1" ref="BA81" ca="1">SUMPRODUCT(--($K81:$AB81&gt;0),INDEX($G$4:$G$22,MATCH($K$26:$AB$26,$C$4:$C$22,0)))</f>
        <v>-1</v>
      </c>
      <c r="BB81" s="73" cm="1">
        <f t="array" aca="1" ref="BB81" ca="1">-1*SUMPRODUCT(--($K81:$AB81&lt;0),INDEX($H$4:$H$22,MATCH($K$26:$AB$26,$C$4:$C$22,0)))</f>
        <v>-1.5</v>
      </c>
      <c r="BC81" s="74" cm="1">
        <f t="array" aca="1" ref="BC81" ca="1">-1*SUMPRODUCT(--($K81:$AB81&lt;0),INDEX($G$4:$G$22,MATCH($K$26:$AB$26,$C$4:$C$22,0)))</f>
        <v>1.5</v>
      </c>
      <c r="BD81" s="66" cm="1">
        <f t="array" aca="1" ref="BD81" ca="1">IF(AC81&gt;0,AC81*SUMPRODUCT(_xlfn.XLOOKUP(AC$26,$C$4:$C$22,$T$4:$AD$22)*$AO81:$AY81),0)</f>
        <v>0</v>
      </c>
      <c r="BE81" s="67" cm="1">
        <f t="array" aca="1" ref="BE81" ca="1">IF(AD81&gt;0,AD81*SUMPRODUCT(_xlfn.XLOOKUP(AD$26,$C$4:$C$22,$T$4:$AD$22)*$AO81:$AY81),0)</f>
        <v>0.125</v>
      </c>
      <c r="BF81" s="67" cm="1">
        <f t="array" aca="1" ref="BF81" ca="1">IF(AE81&gt;0,AE81*SUMPRODUCT(_xlfn.XLOOKUP(AE$26,$C$4:$C$22,$T$4:$AD$22)*$AO81:$AY81),0)</f>
        <v>0</v>
      </c>
      <c r="BG81" s="67" cm="1">
        <f t="array" aca="1" ref="BG81" ca="1">IF(AF81&gt;0,AF81*SUMPRODUCT(_xlfn.XLOOKUP(AF$26,$C$4:$C$22,$T$4:$AD$22)*$AO81:$AY81),0)</f>
        <v>0.5</v>
      </c>
      <c r="BH81" s="67" cm="1">
        <f t="array" aca="1" ref="BH81" ca="1">IF(AG81&gt;0,AG81*SUMPRODUCT(_xlfn.XLOOKUP(AG$26,$C$4:$C$22,$T$4:$AD$22)*$AO81:$AY81),0)</f>
        <v>0</v>
      </c>
      <c r="BI81" s="67" cm="1">
        <f t="array" aca="1" ref="BI81" ca="1">IF(AH81&gt;0,AH81*SUMPRODUCT(_xlfn.XLOOKUP(AH$26,$C$4:$C$22,$T$4:$AD$22)*$AO81:$AY81),0)</f>
        <v>0</v>
      </c>
      <c r="BJ81" s="67" cm="1">
        <f t="array" aca="1" ref="BJ81" ca="1">IF(AI81&gt;0,AI81*SUMPRODUCT(_xlfn.XLOOKUP(AI$26,$C$4:$C$22,$T$4:$AD$22)*$AO81:$AY81),0)</f>
        <v>0</v>
      </c>
      <c r="BK81" s="67" cm="1">
        <f t="array" aca="1" ref="BK81" ca="1">IF(AJ81&gt;0,AJ81*SUMPRODUCT(_xlfn.XLOOKUP(AJ$26,$C$4:$C$22,$T$4:$AD$22)*$AO81:$AY81),0)</f>
        <v>0</v>
      </c>
      <c r="BL81" s="67" cm="1">
        <f t="array" aca="1" ref="BL81" ca="1">IF(AK81&gt;0,AK81*SUMPRODUCT(_xlfn.XLOOKUP(AK$26,$C$4:$C$22,$T$4:$AD$22)*$AO81:$AY81),0)</f>
        <v>0</v>
      </c>
      <c r="BM81" s="67" cm="1">
        <f t="array" aca="1" ref="BM81" ca="1">IF(AL81&gt;0,AL81*SUMPRODUCT(_xlfn.XLOOKUP(AL$26,$C$4:$C$22,$T$4:$AD$22)*$AO81:$AY81),0)</f>
        <v>0</v>
      </c>
      <c r="BN81" s="67" cm="1">
        <f t="array" aca="1" ref="BN81" ca="1">IF(AM81&gt;0,AM81*SUMPRODUCT(_xlfn.XLOOKUP(AM$26,$C$4:$C$22,$T$4:$AD$22)*$AO81:$AY81),0)</f>
        <v>0</v>
      </c>
      <c r="BO81" s="68" cm="1">
        <f t="array" aca="1" ref="BO81" ca="1">IF(AN81&gt;0,AN81*SUMPRODUCT(_xlfn.XLOOKUP(AN$26,$C$4:$C$22,$T$4:$AD$22)*$AO81:$AY81),0)</f>
        <v>0</v>
      </c>
      <c r="BP81" s="214">
        <f t="shared" ca="1" si="70"/>
        <v>0.625</v>
      </c>
      <c r="BQ81" s="66" cm="1">
        <f t="array" aca="1" ref="BQ81" ca="1">IF(AC81&gt;0,AC81*SUMPRODUCT(_xlfn.XLOOKUP(AC$26,$C$4:$C$22,$I$4:$S$22)*$AO81:$AY81),0)</f>
        <v>0</v>
      </c>
      <c r="BR81" s="67" cm="1">
        <f t="array" aca="1" ref="BR81" ca="1">IF(AD81&gt;0,AD81*SUMPRODUCT(_xlfn.XLOOKUP(AD$26,$C$4:$C$22,$I$4:$S$22)*$AO81:$AY81),0)</f>
        <v>-0.125</v>
      </c>
      <c r="BS81" s="67" cm="1">
        <f t="array" aca="1" ref="BS81" ca="1">IF(AE81&gt;0,AE81*SUMPRODUCT(_xlfn.XLOOKUP(AE$26,$C$4:$C$22,$I$4:$S$22)*$AO81:$AY81),0)</f>
        <v>0</v>
      </c>
      <c r="BT81" s="67" cm="1">
        <f t="array" aca="1" ref="BT81" ca="1">IF(AF81&gt;0,AF81*SUMPRODUCT(_xlfn.XLOOKUP(AF$26,$C$4:$C$22,$I$4:$S$22)*$AO81:$AY81),0)</f>
        <v>-0.5</v>
      </c>
      <c r="BU81" s="67" cm="1">
        <f t="array" aca="1" ref="BU81" ca="1">IF(AG81&gt;0,AG81*SUMPRODUCT(_xlfn.XLOOKUP(AG$26,$C$4:$C$22,$I$4:$S$22)*$AO81:$AY81),0)</f>
        <v>0</v>
      </c>
      <c r="BV81" s="67" cm="1">
        <f t="array" aca="1" ref="BV81" ca="1">IF(AH81&gt;0,AH81*SUMPRODUCT(_xlfn.XLOOKUP(AH$26,$C$4:$C$22,$I$4:$S$22)*$AO81:$AY81),0)</f>
        <v>0</v>
      </c>
      <c r="BW81" s="67" cm="1">
        <f t="array" aca="1" ref="BW81" ca="1">IF(AI81&gt;0,AI81*SUMPRODUCT(_xlfn.XLOOKUP(AI$26,$C$4:$C$22,$I$4:$S$22)*$AO81:$AY81),0)</f>
        <v>0</v>
      </c>
      <c r="BX81" s="67" cm="1">
        <f t="array" aca="1" ref="BX81" ca="1">IF(AJ81&gt;0,AJ81*SUMPRODUCT(_xlfn.XLOOKUP(AJ$26,$C$4:$C$22,$I$4:$S$22)*$AO81:$AY81),0)</f>
        <v>0</v>
      </c>
      <c r="BY81" s="67" cm="1">
        <f t="array" aca="1" ref="BY81" ca="1">IF(AK81&gt;0,AK81*SUMPRODUCT(_xlfn.XLOOKUP(AK$26,$C$4:$C$22,$I$4:$S$22)*$AO81:$AY81),0)</f>
        <v>0</v>
      </c>
      <c r="BZ81" s="67" cm="1">
        <f t="array" aca="1" ref="BZ81" ca="1">IF(AL81&gt;0,AL81*SUMPRODUCT(_xlfn.XLOOKUP(AL$26,$C$4:$C$22,$I$4:$S$22)*$AO81:$AY81),0)</f>
        <v>0</v>
      </c>
      <c r="CA81" s="67" cm="1">
        <f t="array" aca="1" ref="CA81" ca="1">IF(AM81&gt;0,AM81*SUMPRODUCT(_xlfn.XLOOKUP(AM$26,$C$4:$C$22,$I$4:$S$22)*$AO81:$AY81),0)</f>
        <v>0</v>
      </c>
      <c r="CB81" s="68" cm="1">
        <f t="array" aca="1" ref="CB81" ca="1">IF(AN81&gt;0,AN81*SUMPRODUCT(_xlfn.XLOOKUP(AN$26,$C$4:$C$22,$I$4:$S$22)*$AO81:$AY81),0)</f>
        <v>0</v>
      </c>
      <c r="CC81" s="214">
        <f t="shared" ca="1" si="71"/>
        <v>-0.625</v>
      </c>
      <c r="CD81" s="66" cm="1">
        <f t="array" aca="1" ref="CD81" ca="1">IF(AC81&lt;0,AC81*SUMPRODUCT(_xlfn.XLOOKUP(AC$26,$C$4:$C$22,$T$4:$AD$22)*$AO81:$AY81),0)</f>
        <v>0</v>
      </c>
      <c r="CE81" s="67" cm="1">
        <f t="array" aca="1" ref="CE81" ca="1">IF(AD81&lt;0,AD81*SUMPRODUCT(_xlfn.XLOOKUP(AD$26,$C$4:$C$22,$T$4:$AC$22)*$AO81:$AX81),0)</f>
        <v>0</v>
      </c>
      <c r="CF81" s="67" cm="1">
        <f t="array" aca="1" ref="CF81" ca="1">IF(AE81&lt;0,AE81*SUMPRODUCT(_xlfn.XLOOKUP(AE$26,$C$4:$C$22,$T$4:$AC$22)*$AO81:$AX81),0)</f>
        <v>0</v>
      </c>
      <c r="CG81" s="67" cm="1">
        <f t="array" aca="1" ref="CG81" ca="1">IF(AF81&lt;0,AF81*SUMPRODUCT(_xlfn.XLOOKUP(AF$26,$C$4:$C$22,$T$4:$AC$22)*$AO81:$AX81),0)</f>
        <v>0</v>
      </c>
      <c r="CH81" s="67" cm="1">
        <f t="array" aca="1" ref="CH81" ca="1">IF(AG81&lt;0,AG81*SUMPRODUCT(_xlfn.XLOOKUP(AG$26,$C$4:$C$22,$T$4:$AC$22)*$AO81:$AX81),0)</f>
        <v>0</v>
      </c>
      <c r="CI81" s="67" cm="1">
        <f t="array" aca="1" ref="CI81" ca="1">IF(AH81&lt;0,AH81*SUMPRODUCT(_xlfn.XLOOKUP(AH$26,$C$4:$C$22,$T$4:$AC$22)*$AO81:$AX81),0)</f>
        <v>0</v>
      </c>
      <c r="CJ81" s="67" cm="1">
        <f t="array" aca="1" ref="CJ81" ca="1">IF(AI81&lt;0,AI81*SUMPRODUCT(_xlfn.XLOOKUP(AI$26,$C$4:$C$22,$T$4:$AC$22)*$AO81:$AX81),0)</f>
        <v>0</v>
      </c>
      <c r="CK81" s="67" cm="1">
        <f t="array" aca="1" ref="CK81" ca="1">IF(AJ81&lt;0,AJ81*SUMPRODUCT(_xlfn.XLOOKUP(AJ$26,$C$4:$C$22,$T$4:$AC$22)*$AO81:$AX81),0)</f>
        <v>0</v>
      </c>
      <c r="CL81" s="67" cm="1">
        <f t="array" aca="1" ref="CL81" ca="1">IF(AK81&lt;0,AK81*SUMPRODUCT(_xlfn.XLOOKUP(AK$26,$C$4:$C$22,$T$4:$AC$22)*$AO81:$AX81),0)</f>
        <v>0</v>
      </c>
      <c r="CM81" s="67" cm="1">
        <f t="array" aca="1" ref="CM81" ca="1">IF(AL81&lt;0,AL81*SUMPRODUCT(_xlfn.XLOOKUP(AL$26,$C$4:$C$22,$T$4:$AC$22)*$AO81:$AX81),0)</f>
        <v>0</v>
      </c>
      <c r="CN81" s="67" cm="1">
        <f t="array" aca="1" ref="CN81" ca="1">IF(AM81&lt;0,AM81*SUMPRODUCT(_xlfn.XLOOKUP(AM$26,$C$4:$C$22,$T$4:$AC$22)*$AO81:$AX81),0)</f>
        <v>0</v>
      </c>
      <c r="CO81" s="68" cm="1">
        <f t="array" aca="1" ref="CO81" ca="1">IF(AN81&lt;0,AN81*SUMPRODUCT(_xlfn.XLOOKUP(AN$26,$C$4:$C$22,$T$4:$AC$22)*$AO81:$AX81),0)</f>
        <v>0</v>
      </c>
      <c r="CP81" s="214">
        <f t="shared" ca="1" si="72"/>
        <v>0</v>
      </c>
      <c r="CQ81" s="66" cm="1">
        <f t="array" aca="1" ref="CQ81" ca="1">IF(AC81&lt;0,AC81*SUMPRODUCT(_xlfn.XLOOKUP(AC$26,$C$4:$C$22,$I$4:$S$22)*$AO81:$AY81),0)</f>
        <v>0</v>
      </c>
      <c r="CR81" s="67" cm="1">
        <f t="array" aca="1" ref="CR81" ca="1">IF(AD81&lt;0,AD81*SUMPRODUCT(_xlfn.XLOOKUP(AD$26,$C$4:$C$22,$I$4:$R$22)*$AO81:$AX81),0)</f>
        <v>0</v>
      </c>
      <c r="CS81" s="67" cm="1">
        <f t="array" aca="1" ref="CS81" ca="1">IF(AE81&lt;0,AE81*SUMPRODUCT(_xlfn.XLOOKUP(AE$26,$C$4:$C$22,$I$4:$R$22)*$AO81:$AX81),0)</f>
        <v>0</v>
      </c>
      <c r="CT81" s="67" cm="1">
        <f t="array" aca="1" ref="CT81" ca="1">IF(AF81&lt;0,AF81*SUMPRODUCT(_xlfn.XLOOKUP(AF$26,$C$4:$C$22,$I$4:$R$22)*$AO81:$AX81),0)</f>
        <v>0</v>
      </c>
      <c r="CU81" s="67" cm="1">
        <f t="array" aca="1" ref="CU81" ca="1">IF(AG81&lt;0,AG81*SUMPRODUCT(_xlfn.XLOOKUP(AG$26,$C$4:$C$22,$I$4:$R$22)*$AO81:$AX81),0)</f>
        <v>0</v>
      </c>
      <c r="CV81" s="67" cm="1">
        <f t="array" aca="1" ref="CV81" ca="1">IF(AH81&lt;0,AH81*SUMPRODUCT(_xlfn.XLOOKUP(AH$26,$C$4:$C$22,$I$4:$R$22)*$AO81:$AX81),0)</f>
        <v>0</v>
      </c>
      <c r="CW81" s="67" cm="1">
        <f t="array" aca="1" ref="CW81" ca="1">IF(AI81&lt;0,AI81*SUMPRODUCT(_xlfn.XLOOKUP(AI$26,$C$4:$C$22,$I$4:$R$22)*$AO81:$AX81),0)</f>
        <v>0</v>
      </c>
      <c r="CX81" s="67" cm="1">
        <f t="array" aca="1" ref="CX81" ca="1">IF(AJ81&lt;0,AJ81*SUMPRODUCT(_xlfn.XLOOKUP(AJ$26,$C$4:$C$22,$I$4:$R$22)*$AO81:$AX81),0)</f>
        <v>0</v>
      </c>
      <c r="CY81" s="67" cm="1">
        <f t="array" aca="1" ref="CY81" ca="1">IF(AK81&lt;0,AK81*SUMPRODUCT(_xlfn.XLOOKUP(AK$26,$C$4:$C$22,$I$4:$R$22)*$AO81:$AX81),0)</f>
        <v>0</v>
      </c>
      <c r="CZ81" s="67" cm="1">
        <f t="array" aca="1" ref="CZ81" ca="1">IF(AL81&lt;0,AL81*SUMPRODUCT(_xlfn.XLOOKUP(AL$26,$C$4:$C$22,$I$4:$R$22)*$AO81:$AX81),0)</f>
        <v>0</v>
      </c>
      <c r="DA81" s="67" cm="1">
        <f t="array" aca="1" ref="DA81" ca="1">IF(AM81&lt;0,AM81*SUMPRODUCT(_xlfn.XLOOKUP(AM$26,$C$4:$C$22,$I$4:$R$22)*$AO81:$AX81),0)</f>
        <v>0</v>
      </c>
      <c r="DB81" s="68" cm="1">
        <f t="array" aca="1" ref="DB81" ca="1">IF(AN81&lt;0,AN81*SUMPRODUCT(_xlfn.XLOOKUP(AN$26,$C$4:$C$22,$I$4:$R$22)*$AO81:$AX81),0)</f>
        <v>0</v>
      </c>
      <c r="DC81" s="239">
        <f t="shared" ca="1" si="73"/>
        <v>0</v>
      </c>
    </row>
    <row r="82" spans="1:107" x14ac:dyDescent="0.25">
      <c r="A82" s="389"/>
      <c r="B82" s="390"/>
      <c r="C82" s="736">
        <v>11</v>
      </c>
      <c r="D82" s="19" t="str">
        <f>_xlfn.XLOOKUP($C82,'Load Combinations'!$B$4:$B$22,'Load Combinations'!$C$4:$C$22)</f>
        <v>CV Helium Mode, Beam On</v>
      </c>
      <c r="E82" s="120"/>
      <c r="F82" s="121"/>
      <c r="G82" s="8">
        <f t="shared" si="87"/>
        <v>20</v>
      </c>
      <c r="H82" s="61">
        <f t="shared" ca="1" si="66"/>
        <v>23.625</v>
      </c>
      <c r="I82" s="61">
        <f t="shared" ca="1" si="67"/>
        <v>15.625</v>
      </c>
      <c r="J82" s="63"/>
      <c r="K82" s="75">
        <f t="shared" ca="1" si="91"/>
        <v>0</v>
      </c>
      <c r="L82" s="76">
        <f t="shared" ca="1" si="88"/>
        <v>0</v>
      </c>
      <c r="M82" s="76">
        <f t="shared" ca="1" si="88"/>
        <v>0</v>
      </c>
      <c r="N82" s="76">
        <f t="shared" ca="1" si="88"/>
        <v>0</v>
      </c>
      <c r="O82" s="76">
        <f t="shared" ca="1" si="88"/>
        <v>-1</v>
      </c>
      <c r="P82" s="76">
        <f t="shared" ca="1" si="88"/>
        <v>0</v>
      </c>
      <c r="Q82" s="76">
        <f t="shared" ca="1" si="88"/>
        <v>0</v>
      </c>
      <c r="R82" s="76">
        <f t="shared" ca="1" si="88"/>
        <v>0</v>
      </c>
      <c r="S82" s="76">
        <f t="shared" ca="1" si="88"/>
        <v>0</v>
      </c>
      <c r="T82" s="76">
        <f t="shared" ca="1" si="88"/>
        <v>-1</v>
      </c>
      <c r="U82" s="76">
        <f t="shared" ca="1" si="88"/>
        <v>0</v>
      </c>
      <c r="V82" s="76">
        <f t="shared" ca="1" si="88"/>
        <v>1</v>
      </c>
      <c r="W82" s="76">
        <f t="shared" ca="1" si="88"/>
        <v>-1</v>
      </c>
      <c r="X82" s="76">
        <v>0</v>
      </c>
      <c r="Y82" s="76">
        <f t="shared" ca="1" si="88"/>
        <v>0</v>
      </c>
      <c r="Z82" s="76">
        <f t="shared" ca="1" si="88"/>
        <v>0</v>
      </c>
      <c r="AA82" s="76">
        <f t="shared" ca="1" si="88"/>
        <v>0</v>
      </c>
      <c r="AB82" s="140">
        <f t="shared" ca="1" si="88"/>
        <v>0</v>
      </c>
      <c r="AC82" s="75">
        <f t="shared" ca="1" si="92"/>
        <v>1</v>
      </c>
      <c r="AD82" s="76">
        <f t="shared" ca="1" si="90"/>
        <v>1</v>
      </c>
      <c r="AE82" s="76">
        <f t="shared" ca="1" si="90"/>
        <v>1</v>
      </c>
      <c r="AF82" s="76">
        <f t="shared" ca="1" si="90"/>
        <v>1</v>
      </c>
      <c r="AG82" s="76">
        <f t="shared" ca="1" si="90"/>
        <v>0</v>
      </c>
      <c r="AH82" s="76">
        <f t="shared" ca="1" si="90"/>
        <v>0</v>
      </c>
      <c r="AI82" s="76">
        <f t="shared" ca="1" si="90"/>
        <v>-1</v>
      </c>
      <c r="AJ82" s="76">
        <f t="shared" ca="1" si="90"/>
        <v>0</v>
      </c>
      <c r="AK82" s="76">
        <f t="shared" ca="1" si="90"/>
        <v>0</v>
      </c>
      <c r="AL82" s="76">
        <f t="shared" ca="1" si="90"/>
        <v>-1</v>
      </c>
      <c r="AM82" s="76">
        <f t="shared" ca="1" si="90"/>
        <v>0</v>
      </c>
      <c r="AN82" s="140">
        <f t="shared" ca="1" si="90"/>
        <v>0</v>
      </c>
      <c r="AO82" s="75">
        <f>+INDEX('Load Combinations'!$D$4:$N$22,MATCH(Horizontal!$C82,'Load Combinations'!$B$4:$B$22,0),MATCH(Horizontal!AO$26,'Load Combinations'!$D$3:$N$3,0))</f>
        <v>1</v>
      </c>
      <c r="AP82" s="76">
        <f>+INDEX('Load Combinations'!$D$4:$N$22,MATCH(Horizontal!$C82,'Load Combinations'!$B$4:$B$22,0),MATCH(Horizontal!AP$26,'Load Combinations'!$D$3:$N$3,0))</f>
        <v>1</v>
      </c>
      <c r="AQ82" s="76">
        <f>+INDEX('Load Combinations'!$D$4:$N$22,MATCH(Horizontal!$C82,'Load Combinations'!$B$4:$B$22,0),MATCH(Horizontal!AQ$26,'Load Combinations'!$D$3:$N$3,0))</f>
        <v>0</v>
      </c>
      <c r="AR82" s="76">
        <f>+INDEX('Load Combinations'!$D$4:$N$22,MATCH(Horizontal!$C82,'Load Combinations'!$B$4:$B$22,0),MATCH(Horizontal!AR$26,'Load Combinations'!$D$3:$N$3,0))</f>
        <v>1</v>
      </c>
      <c r="AS82" s="76">
        <f>+INDEX('Load Combinations'!$D$4:$N$22,MATCH(Horizontal!$C82,'Load Combinations'!$B$4:$B$22,0),MATCH(Horizontal!AS$26,'Load Combinations'!$D$3:$N$3,0))</f>
        <v>0</v>
      </c>
      <c r="AT82" s="76">
        <f>+INDEX('Load Combinations'!$D$4:$N$22,MATCH(Horizontal!$C82,'Load Combinations'!$B$4:$B$22,0),MATCH(Horizontal!AT$26,'Load Combinations'!$D$3:$N$3,0))</f>
        <v>1</v>
      </c>
      <c r="AU82" s="76">
        <f>+INDEX('Load Combinations'!$D$4:$N$22,MATCH(Horizontal!$C82,'Load Combinations'!$B$4:$B$22,0),MATCH(Horizontal!AU$26,'Load Combinations'!$D$3:$N$3,0))</f>
        <v>0</v>
      </c>
      <c r="AV82" s="76">
        <f>+INDEX('Load Combinations'!$D$4:$N$22,MATCH(Horizontal!$C82,'Load Combinations'!$B$4:$B$22,0),MATCH(Horizontal!AV$26,'Load Combinations'!$D$3:$N$3,0))</f>
        <v>1</v>
      </c>
      <c r="AW82" s="76">
        <f>+INDEX('Load Combinations'!$D$4:$N$22,MATCH(Horizontal!$C82,'Load Combinations'!$B$4:$B$22,0),MATCH(Horizontal!AW$26,'Load Combinations'!$D$3:$N$3,0))</f>
        <v>0</v>
      </c>
      <c r="AX82" s="671">
        <f>+INDEX('Load Combinations'!$D$4:$N$22,MATCH(Horizontal!$C82,'Load Combinations'!$B$4:$B$22,0),MATCH(Horizontal!AX$26,'Load Combinations'!$D$3:$N$3,0))</f>
        <v>0</v>
      </c>
      <c r="AY82" s="557">
        <f>+INDEX('Load Combinations'!$D$4:$N$22,MATCH(Horizontal!$C82,'Load Combinations'!$B$4:$B$22,0),MATCH(Horizontal!AY$26,'Load Combinations'!$D$3:$N$3,0))</f>
        <v>0</v>
      </c>
      <c r="AZ82" s="203" cm="1">
        <f t="array" aca="1" ref="AZ82" ca="1">SUMPRODUCT(--($K82:$AB82&gt;0),INDEX($H$4:$H$22,MATCH($K$26:$AB$26,$C$4:$C$22,0)))</f>
        <v>1</v>
      </c>
      <c r="BA82" s="76" cm="1">
        <f t="array" aca="1" ref="BA82" ca="1">SUMPRODUCT(--($K82:$AB82&gt;0),INDEX($G$4:$G$22,MATCH($K$26:$AB$26,$C$4:$C$22,0)))</f>
        <v>-1</v>
      </c>
      <c r="BB82" s="76" cm="1">
        <f t="array" aca="1" ref="BB82" ca="1">-1*SUMPRODUCT(--($K82:$AB82&lt;0),INDEX($H$4:$H$22,MATCH($K$26:$AB$26,$C$4:$C$22,0)))</f>
        <v>-1.5</v>
      </c>
      <c r="BC82" s="77" cm="1">
        <f t="array" aca="1" ref="BC82" ca="1">-1*SUMPRODUCT(--($K82:$AB82&lt;0),INDEX($G$4:$G$22,MATCH($K$26:$AB$26,$C$4:$C$22,0)))</f>
        <v>1.5</v>
      </c>
      <c r="BD82" s="8" cm="1">
        <f t="array" aca="1" ref="BD82" ca="1">IF(AC82&gt;0,AC82*SUMPRODUCT(_xlfn.XLOOKUP(AC$26,$C$4:$C$22,$T$4:$AD$22)*$AO82:$AY82),0)</f>
        <v>0</v>
      </c>
      <c r="BE82" s="17" cm="1">
        <f t="array" aca="1" ref="BE82" ca="1">IF(AD82&gt;0,AD82*SUMPRODUCT(_xlfn.XLOOKUP(AD$26,$C$4:$C$22,$T$4:$AD$22)*$AO82:$AY82),0)</f>
        <v>0.125</v>
      </c>
      <c r="BF82" s="17" cm="1">
        <f t="array" aca="1" ref="BF82" ca="1">IF(AE82&gt;0,AE82*SUMPRODUCT(_xlfn.XLOOKUP(AE$26,$C$4:$C$22,$T$4:$AD$22)*$AO82:$AY82),0)</f>
        <v>0</v>
      </c>
      <c r="BG82" s="71" cm="1">
        <f t="array" aca="1" ref="BG82" ca="1">IF(AF82&gt;0,AF82*SUMPRODUCT(_xlfn.XLOOKUP(AF$26,$C$4:$C$22,$T$4:$AD$22)*$AO82:$AY82),0)</f>
        <v>0.5</v>
      </c>
      <c r="BH82" s="17" cm="1">
        <f t="array" aca="1" ref="BH82" ca="1">IF(AG82&gt;0,AG82*SUMPRODUCT(_xlfn.XLOOKUP(AG$26,$C$4:$C$22,$T$4:$AD$22)*$AO82:$AY82),0)</f>
        <v>0</v>
      </c>
      <c r="BI82" s="17" cm="1">
        <f t="array" aca="1" ref="BI82" ca="1">IF(AH82&gt;0,AH82*SUMPRODUCT(_xlfn.XLOOKUP(AH$26,$C$4:$C$22,$T$4:$AD$22)*$AO82:$AY82),0)</f>
        <v>0</v>
      </c>
      <c r="BJ82" s="17" cm="1">
        <f t="array" aca="1" ref="BJ82" ca="1">IF(AI82&gt;0,AI82*SUMPRODUCT(_xlfn.XLOOKUP(AI$26,$C$4:$C$22,$T$4:$AD$22)*$AO82:$AY82),0)</f>
        <v>0</v>
      </c>
      <c r="BK82" s="17" cm="1">
        <f t="array" aca="1" ref="BK82" ca="1">IF(AJ82&gt;0,AJ82*SUMPRODUCT(_xlfn.XLOOKUP(AJ$26,$C$4:$C$22,$T$4:$AD$22)*$AO82:$AY82),0)</f>
        <v>0</v>
      </c>
      <c r="BL82" s="17" cm="1">
        <f t="array" aca="1" ref="BL82" ca="1">IF(AK82&gt;0,AK82*SUMPRODUCT(_xlfn.XLOOKUP(AK$26,$C$4:$C$22,$T$4:$AD$22)*$AO82:$AY82),0)</f>
        <v>0</v>
      </c>
      <c r="BM82" s="17" cm="1">
        <f t="array" aca="1" ref="BM82" ca="1">IF(AL82&gt;0,AL82*SUMPRODUCT(_xlfn.XLOOKUP(AL$26,$C$4:$C$22,$T$4:$AD$22)*$AO82:$AY82),0)</f>
        <v>0</v>
      </c>
      <c r="BN82" s="17" cm="1">
        <f t="array" aca="1" ref="BN82" ca="1">IF(AM82&gt;0,AM82*SUMPRODUCT(_xlfn.XLOOKUP(AM$26,$C$4:$C$22,$T$4:$AD$22)*$AO82:$AY82),0)</f>
        <v>0</v>
      </c>
      <c r="BO82" s="9" cm="1">
        <f t="array" aca="1" ref="BO82" ca="1">IF(AN82&gt;0,AN82*SUMPRODUCT(_xlfn.XLOOKUP(AN$26,$C$4:$C$22,$T$4:$AD$22)*$AO82:$AY82),0)</f>
        <v>0</v>
      </c>
      <c r="BP82" s="215">
        <f t="shared" ca="1" si="70"/>
        <v>0.625</v>
      </c>
      <c r="BQ82" s="8" cm="1">
        <f t="array" aca="1" ref="BQ82" ca="1">IF(AC82&gt;0,AC82*SUMPRODUCT(_xlfn.XLOOKUP(AC$26,$C$4:$C$22,$I$4:$S$22)*$AO82:$AY82),0)</f>
        <v>0</v>
      </c>
      <c r="BR82" s="17" cm="1">
        <f t="array" aca="1" ref="BR82" ca="1">IF(AD82&gt;0,AD82*SUMPRODUCT(_xlfn.XLOOKUP(AD$26,$C$4:$C$22,$I$4:$S$22)*$AO82:$AY82),0)</f>
        <v>-0.125</v>
      </c>
      <c r="BS82" s="17" cm="1">
        <f t="array" aca="1" ref="BS82" ca="1">IF(AE82&gt;0,AE82*SUMPRODUCT(_xlfn.XLOOKUP(AE$26,$C$4:$C$22,$I$4:$S$22)*$AO82:$AY82),0)</f>
        <v>0</v>
      </c>
      <c r="BT82" s="71" cm="1">
        <f t="array" aca="1" ref="BT82" ca="1">IF(AF82&gt;0,AF82*SUMPRODUCT(_xlfn.XLOOKUP(AF$26,$C$4:$C$22,$I$4:$S$22)*$AO82:$AY82),0)</f>
        <v>-0.5</v>
      </c>
      <c r="BU82" s="17" cm="1">
        <f t="array" aca="1" ref="BU82" ca="1">IF(AG82&gt;0,AG82*SUMPRODUCT(_xlfn.XLOOKUP(AG$26,$C$4:$C$22,$I$4:$S$22)*$AO82:$AY82),0)</f>
        <v>0</v>
      </c>
      <c r="BV82" s="17" cm="1">
        <f t="array" aca="1" ref="BV82" ca="1">IF(AH82&gt;0,AH82*SUMPRODUCT(_xlfn.XLOOKUP(AH$26,$C$4:$C$22,$I$4:$S$22)*$AO82:$AY82),0)</f>
        <v>0</v>
      </c>
      <c r="BW82" s="17" cm="1">
        <f t="array" aca="1" ref="BW82" ca="1">IF(AI82&gt;0,AI82*SUMPRODUCT(_xlfn.XLOOKUP(AI$26,$C$4:$C$22,$I$4:$S$22)*$AO82:$AY82),0)</f>
        <v>0</v>
      </c>
      <c r="BX82" s="17" cm="1">
        <f t="array" aca="1" ref="BX82" ca="1">IF(AJ82&gt;0,AJ82*SUMPRODUCT(_xlfn.XLOOKUP(AJ$26,$C$4:$C$22,$I$4:$S$22)*$AO82:$AY82),0)</f>
        <v>0</v>
      </c>
      <c r="BY82" s="17" cm="1">
        <f t="array" aca="1" ref="BY82" ca="1">IF(AK82&gt;0,AK82*SUMPRODUCT(_xlfn.XLOOKUP(AK$26,$C$4:$C$22,$I$4:$S$22)*$AO82:$AY82),0)</f>
        <v>0</v>
      </c>
      <c r="BZ82" s="17" cm="1">
        <f t="array" aca="1" ref="BZ82" ca="1">IF(AL82&gt;0,AL82*SUMPRODUCT(_xlfn.XLOOKUP(AL$26,$C$4:$C$22,$I$4:$S$22)*$AO82:$AY82),0)</f>
        <v>0</v>
      </c>
      <c r="CA82" s="17" cm="1">
        <f t="array" aca="1" ref="CA82" ca="1">IF(AM82&gt;0,AM82*SUMPRODUCT(_xlfn.XLOOKUP(AM$26,$C$4:$C$22,$I$4:$S$22)*$AO82:$AY82),0)</f>
        <v>0</v>
      </c>
      <c r="CB82" s="9" cm="1">
        <f t="array" aca="1" ref="CB82" ca="1">IF(AN82&gt;0,AN82*SUMPRODUCT(_xlfn.XLOOKUP(AN$26,$C$4:$C$22,$I$4:$S$22)*$AO82:$AY82),0)</f>
        <v>0</v>
      </c>
      <c r="CC82" s="215">
        <f t="shared" ca="1" si="71"/>
        <v>-0.625</v>
      </c>
      <c r="CD82" s="8" cm="1">
        <f t="array" aca="1" ref="CD82" ca="1">IF(AC82&lt;0,AC82*SUMPRODUCT(_xlfn.XLOOKUP(AC$26,$C$4:$C$22,$T$4:$AD$22)*$AO82:$AY82),0)</f>
        <v>0</v>
      </c>
      <c r="CE82" s="17" cm="1">
        <f t="array" aca="1" ref="CE82" ca="1">IF(AD82&lt;0,AD82*SUMPRODUCT(_xlfn.XLOOKUP(AD$26,$C$4:$C$22,$T$4:$AC$22)*$AO82:$AX82),0)</f>
        <v>0</v>
      </c>
      <c r="CF82" s="17" cm="1">
        <f t="array" aca="1" ref="CF82" ca="1">IF(AE82&lt;0,AE82*SUMPRODUCT(_xlfn.XLOOKUP(AE$26,$C$4:$C$22,$T$4:$AC$22)*$AO82:$AX82),0)</f>
        <v>0</v>
      </c>
      <c r="CG82" s="71" cm="1">
        <f t="array" aca="1" ref="CG82" ca="1">IF(AF82&lt;0,AF82*SUMPRODUCT(_xlfn.XLOOKUP(AF$26,$C$4:$C$22,$T$4:$AC$22)*$AO82:$AX82),0)</f>
        <v>0</v>
      </c>
      <c r="CH82" s="17" cm="1">
        <f t="array" aca="1" ref="CH82" ca="1">IF(AG82&lt;0,AG82*SUMPRODUCT(_xlfn.XLOOKUP(AG$26,$C$4:$C$22,$T$4:$AC$22)*$AO82:$AX82),0)</f>
        <v>0</v>
      </c>
      <c r="CI82" s="17" cm="1">
        <f t="array" aca="1" ref="CI82" ca="1">IF(AH82&lt;0,AH82*SUMPRODUCT(_xlfn.XLOOKUP(AH$26,$C$4:$C$22,$T$4:$AC$22)*$AO82:$AX82),0)</f>
        <v>0</v>
      </c>
      <c r="CJ82" s="17" cm="1">
        <f t="array" aca="1" ref="CJ82" ca="1">IF(AI82&lt;0,AI82*SUMPRODUCT(_xlfn.XLOOKUP(AI$26,$C$4:$C$22,$T$4:$AC$22)*$AO82:$AX82),0)</f>
        <v>-0.5</v>
      </c>
      <c r="CK82" s="17" cm="1">
        <f t="array" aca="1" ref="CK82" ca="1">IF(AJ82&lt;0,AJ82*SUMPRODUCT(_xlfn.XLOOKUP(AJ$26,$C$4:$C$22,$T$4:$AC$22)*$AO82:$AX82),0)</f>
        <v>0</v>
      </c>
      <c r="CL82" s="17" cm="1">
        <f t="array" aca="1" ref="CL82" ca="1">IF(AK82&lt;0,AK82*SUMPRODUCT(_xlfn.XLOOKUP(AK$26,$C$4:$C$22,$T$4:$AC$22)*$AO82:$AX82),0)</f>
        <v>0</v>
      </c>
      <c r="CM82" s="17" cm="1">
        <f t="array" aca="1" ref="CM82" ca="1">IF(AL82&lt;0,AL82*SUMPRODUCT(_xlfn.XLOOKUP(AL$26,$C$4:$C$22,$T$4:$AC$22)*$AO82:$AX82),0)</f>
        <v>-0.75</v>
      </c>
      <c r="CN82" s="17" cm="1">
        <f t="array" aca="1" ref="CN82" ca="1">IF(AM82&lt;0,AM82*SUMPRODUCT(_xlfn.XLOOKUP(AM$26,$C$4:$C$22,$T$4:$AC$22)*$AO82:$AX82),0)</f>
        <v>0</v>
      </c>
      <c r="CO82" s="9" cm="1">
        <f t="array" aca="1" ref="CO82" ca="1">IF(AN82&lt;0,AN82*SUMPRODUCT(_xlfn.XLOOKUP(AN$26,$C$4:$C$22,$T$4:$AC$22)*$AO82:$AX82),0)</f>
        <v>0</v>
      </c>
      <c r="CP82" s="215">
        <f t="shared" ca="1" si="72"/>
        <v>-1.25</v>
      </c>
      <c r="CQ82" s="8" cm="1">
        <f t="array" aca="1" ref="CQ82" ca="1">IF(AC82&lt;0,AC82*SUMPRODUCT(_xlfn.XLOOKUP(AC$26,$C$4:$C$22,$I$4:$S$22)*$AO82:$AY82),0)</f>
        <v>0</v>
      </c>
      <c r="CR82" s="17" cm="1">
        <f t="array" aca="1" ref="CR82" ca="1">IF(AD82&lt;0,AD82*SUMPRODUCT(_xlfn.XLOOKUP(AD$26,$C$4:$C$22,$I$4:$R$22)*$AO82:$AX82),0)</f>
        <v>0</v>
      </c>
      <c r="CS82" s="17" cm="1">
        <f t="array" aca="1" ref="CS82" ca="1">IF(AE82&lt;0,AE82*SUMPRODUCT(_xlfn.XLOOKUP(AE$26,$C$4:$C$22,$I$4:$R$22)*$AO82:$AX82),0)</f>
        <v>0</v>
      </c>
      <c r="CT82" s="71" cm="1">
        <f t="array" aca="1" ref="CT82" ca="1">IF(AF82&lt;0,AF82*SUMPRODUCT(_xlfn.XLOOKUP(AF$26,$C$4:$C$22,$I$4:$R$22)*$AO82:$AX82),0)</f>
        <v>0</v>
      </c>
      <c r="CU82" s="17" cm="1">
        <f t="array" aca="1" ref="CU82" ca="1">IF(AG82&lt;0,AG82*SUMPRODUCT(_xlfn.XLOOKUP(AG$26,$C$4:$C$22,$I$4:$R$22)*$AO82:$AX82),0)</f>
        <v>0</v>
      </c>
      <c r="CV82" s="17" cm="1">
        <f t="array" aca="1" ref="CV82" ca="1">IF(AH82&lt;0,AH82*SUMPRODUCT(_xlfn.XLOOKUP(AH$26,$C$4:$C$22,$I$4:$R$22)*$AO82:$AX82),0)</f>
        <v>0</v>
      </c>
      <c r="CW82" s="17" cm="1">
        <f t="array" aca="1" ref="CW82" ca="1">IF(AI82&lt;0,AI82*SUMPRODUCT(_xlfn.XLOOKUP(AI$26,$C$4:$C$22,$I$4:$R$22)*$AO82:$AX82),0)</f>
        <v>0.5</v>
      </c>
      <c r="CX82" s="17" cm="1">
        <f t="array" aca="1" ref="CX82" ca="1">IF(AJ82&lt;0,AJ82*SUMPRODUCT(_xlfn.XLOOKUP(AJ$26,$C$4:$C$22,$I$4:$R$22)*$AO82:$AX82),0)</f>
        <v>0</v>
      </c>
      <c r="CY82" s="17" cm="1">
        <f t="array" aca="1" ref="CY82" ca="1">IF(AK82&lt;0,AK82*SUMPRODUCT(_xlfn.XLOOKUP(AK$26,$C$4:$C$22,$I$4:$R$22)*$AO82:$AX82),0)</f>
        <v>0</v>
      </c>
      <c r="CZ82" s="17" cm="1">
        <f t="array" aca="1" ref="CZ82" ca="1">IF(AL82&lt;0,AL82*SUMPRODUCT(_xlfn.XLOOKUP(AL$26,$C$4:$C$22,$I$4:$R$22)*$AO82:$AX82),0)</f>
        <v>0</v>
      </c>
      <c r="DA82" s="17" cm="1">
        <f t="array" aca="1" ref="DA82" ca="1">IF(AM82&lt;0,AM82*SUMPRODUCT(_xlfn.XLOOKUP(AM$26,$C$4:$C$22,$I$4:$R$22)*$AO82:$AX82),0)</f>
        <v>0</v>
      </c>
      <c r="DB82" s="9" cm="1">
        <f t="array" aca="1" ref="DB82" ca="1">IF(AN82&lt;0,AN82*SUMPRODUCT(_xlfn.XLOOKUP(AN$26,$C$4:$C$22,$I$4:$R$22)*$AO82:$AX82),0)</f>
        <v>0</v>
      </c>
      <c r="DC82" s="240">
        <f t="shared" ca="1" si="73"/>
        <v>0.5</v>
      </c>
    </row>
    <row r="83" spans="1:107" x14ac:dyDescent="0.25">
      <c r="A83" s="389"/>
      <c r="B83" s="390"/>
      <c r="C83" s="735">
        <v>12</v>
      </c>
      <c r="D83" s="159" t="str">
        <f>_xlfn.XLOOKUP($C83,'Load Combinations'!$B$4:$B$22,'Load Combinations'!$C$4:$C$22)</f>
        <v>CV Helium Mode, No Beam, Seismic</v>
      </c>
      <c r="E83" s="118"/>
      <c r="F83" s="119"/>
      <c r="G83" s="7">
        <f t="shared" si="87"/>
        <v>20</v>
      </c>
      <c r="H83" s="130">
        <f t="shared" ca="1" si="66"/>
        <v>31.5</v>
      </c>
      <c r="I83" s="130">
        <f t="shared" ca="1" si="67"/>
        <v>8.5</v>
      </c>
      <c r="J83" s="62"/>
      <c r="K83" s="72">
        <f t="shared" ca="1" si="91"/>
        <v>0</v>
      </c>
      <c r="L83" s="73">
        <f t="shared" ca="1" si="88"/>
        <v>0</v>
      </c>
      <c r="M83" s="73">
        <f t="shared" ca="1" si="88"/>
        <v>0</v>
      </c>
      <c r="N83" s="73">
        <f t="shared" ca="1" si="88"/>
        <v>0</v>
      </c>
      <c r="O83" s="73">
        <f t="shared" ca="1" si="88"/>
        <v>-1</v>
      </c>
      <c r="P83" s="73">
        <f t="shared" ca="1" si="88"/>
        <v>0</v>
      </c>
      <c r="Q83" s="73">
        <f t="shared" ca="1" si="88"/>
        <v>0</v>
      </c>
      <c r="R83" s="73">
        <f t="shared" ca="1" si="88"/>
        <v>0</v>
      </c>
      <c r="S83" s="73">
        <f t="shared" ca="1" si="88"/>
        <v>0</v>
      </c>
      <c r="T83" s="73">
        <f t="shared" ca="1" si="88"/>
        <v>-1</v>
      </c>
      <c r="U83" s="73">
        <f t="shared" ca="1" si="88"/>
        <v>0</v>
      </c>
      <c r="V83" s="73">
        <f t="shared" ca="1" si="88"/>
        <v>1</v>
      </c>
      <c r="W83" s="73">
        <f t="shared" ca="1" si="88"/>
        <v>-1</v>
      </c>
      <c r="X83" s="500">
        <v>-1</v>
      </c>
      <c r="Y83" s="73">
        <f t="shared" ca="1" si="88"/>
        <v>0</v>
      </c>
      <c r="Z83" s="73">
        <f t="shared" ca="1" si="88"/>
        <v>0</v>
      </c>
      <c r="AA83" s="73">
        <f t="shared" ca="1" si="88"/>
        <v>0</v>
      </c>
      <c r="AB83" s="139">
        <f t="shared" ca="1" si="88"/>
        <v>0</v>
      </c>
      <c r="AC83" s="72">
        <f t="shared" ca="1" si="92"/>
        <v>1</v>
      </c>
      <c r="AD83" s="73">
        <f t="shared" ca="1" si="90"/>
        <v>1</v>
      </c>
      <c r="AE83" s="500">
        <v>0</v>
      </c>
      <c r="AF83" s="500">
        <v>0</v>
      </c>
      <c r="AG83" s="73">
        <f t="shared" ca="1" si="90"/>
        <v>0</v>
      </c>
      <c r="AH83" s="73">
        <f t="shared" ca="1" si="90"/>
        <v>0</v>
      </c>
      <c r="AI83" s="73">
        <f t="shared" ca="1" si="90"/>
        <v>-1</v>
      </c>
      <c r="AJ83" s="73">
        <f t="shared" ca="1" si="90"/>
        <v>0</v>
      </c>
      <c r="AK83" s="73">
        <f t="shared" ca="1" si="90"/>
        <v>0</v>
      </c>
      <c r="AL83" s="73">
        <f t="shared" ca="1" si="90"/>
        <v>-1</v>
      </c>
      <c r="AM83" s="73">
        <f t="shared" ca="1" si="90"/>
        <v>0</v>
      </c>
      <c r="AN83" s="259">
        <v>1</v>
      </c>
      <c r="AO83" s="72">
        <f>+INDEX('Load Combinations'!$D$4:$N$22,MATCH(Horizontal!$C83,'Load Combinations'!$B$4:$B$22,0),MATCH(Horizontal!AO$26,'Load Combinations'!$D$3:$N$3,0))</f>
        <v>1</v>
      </c>
      <c r="AP83" s="73">
        <f>+INDEX('Load Combinations'!$D$4:$N$22,MATCH(Horizontal!$C83,'Load Combinations'!$B$4:$B$22,0),MATCH(Horizontal!AP$26,'Load Combinations'!$D$3:$N$3,0))</f>
        <v>1</v>
      </c>
      <c r="AQ83" s="73">
        <f>+INDEX('Load Combinations'!$D$4:$N$22,MATCH(Horizontal!$C83,'Load Combinations'!$B$4:$B$22,0),MATCH(Horizontal!AQ$26,'Load Combinations'!$D$3:$N$3,0))</f>
        <v>0</v>
      </c>
      <c r="AR83" s="73">
        <f>+INDEX('Load Combinations'!$D$4:$N$22,MATCH(Horizontal!$C83,'Load Combinations'!$B$4:$B$22,0),MATCH(Horizontal!AR$26,'Load Combinations'!$D$3:$N$3,0))</f>
        <v>1</v>
      </c>
      <c r="AS83" s="73">
        <f>+INDEX('Load Combinations'!$D$4:$N$22,MATCH(Horizontal!$C83,'Load Combinations'!$B$4:$B$22,0),MATCH(Horizontal!AS$26,'Load Combinations'!$D$3:$N$3,0))</f>
        <v>0</v>
      </c>
      <c r="AT83" s="73">
        <f>+INDEX('Load Combinations'!$D$4:$N$22,MATCH(Horizontal!$C83,'Load Combinations'!$B$4:$B$22,0),MATCH(Horizontal!AT$26,'Load Combinations'!$D$3:$N$3,0))</f>
        <v>0</v>
      </c>
      <c r="AU83" s="73">
        <f>+INDEX('Load Combinations'!$D$4:$N$22,MATCH(Horizontal!$C83,'Load Combinations'!$B$4:$B$22,0),MATCH(Horizontal!AU$26,'Load Combinations'!$D$3:$N$3,0))</f>
        <v>0</v>
      </c>
      <c r="AV83" s="73">
        <f>+INDEX('Load Combinations'!$D$4:$N$22,MATCH(Horizontal!$C83,'Load Combinations'!$B$4:$B$22,0),MATCH(Horizontal!AV$26,'Load Combinations'!$D$3:$N$3,0))</f>
        <v>1</v>
      </c>
      <c r="AW83" s="73">
        <f>+INDEX('Load Combinations'!$D$4:$N$22,MATCH(Horizontal!$C83,'Load Combinations'!$B$4:$B$22,0),MATCH(Horizontal!AW$26,'Load Combinations'!$D$3:$N$3,0))</f>
        <v>0</v>
      </c>
      <c r="AX83" s="670">
        <f>+INDEX('Load Combinations'!$D$4:$N$22,MATCH(Horizontal!$C83,'Load Combinations'!$B$4:$B$22,0),MATCH(Horizontal!AX$26,'Load Combinations'!$D$3:$N$3,0))</f>
        <v>1</v>
      </c>
      <c r="AY83" s="556">
        <f>+INDEX('Load Combinations'!$D$4:$N$22,MATCH(Horizontal!$C83,'Load Combinations'!$B$4:$B$22,0),MATCH(Horizontal!AY$26,'Load Combinations'!$D$3:$N$3,0))</f>
        <v>0</v>
      </c>
      <c r="AZ83" s="202" cm="1">
        <f t="array" aca="1" ref="AZ83" ca="1">SUMPRODUCT(--($K83:$AB83&gt;0),INDEX($H$4:$H$22,MATCH($K$26:$AB$26,$C$4:$C$22,0)))</f>
        <v>1</v>
      </c>
      <c r="BA83" s="73" cm="1">
        <f t="array" aca="1" ref="BA83" ca="1">SUMPRODUCT(--($K83:$AB83&gt;0),INDEX($G$4:$G$22,MATCH($K$26:$AB$26,$C$4:$C$22,0)))</f>
        <v>-1</v>
      </c>
      <c r="BB83" s="73" cm="1">
        <f t="array" aca="1" ref="BB83" ca="1">-1*SUMPRODUCT(--($K83:$AB83&lt;0),INDEX($H$4:$H$22,MATCH($K$26:$AB$26,$C$4:$C$22,0)))</f>
        <v>-2.5</v>
      </c>
      <c r="BC83" s="74" cm="1">
        <f t="array" aca="1" ref="BC83" ca="1">-1*SUMPRODUCT(--($K83:$AB83&lt;0),INDEX($G$4:$G$22,MATCH($K$26:$AB$26,$C$4:$C$22,0)))</f>
        <v>2.5</v>
      </c>
      <c r="BD83" s="66" cm="1">
        <f t="array" aca="1" ref="BD83" ca="1">IF(AC83&gt;0,AC83*SUMPRODUCT(_xlfn.XLOOKUP(AC$26,$C$4:$C$22,$T$4:$AD$22)*$AO83:$AY83),0)</f>
        <v>0</v>
      </c>
      <c r="BE83" s="67" cm="1">
        <f t="array" aca="1" ref="BE83" ca="1">IF(AD83&gt;0,AD83*SUMPRODUCT(_xlfn.XLOOKUP(AD$26,$C$4:$C$22,$T$4:$AD$22)*$AO83:$AY83),0)</f>
        <v>1.125</v>
      </c>
      <c r="BF83" s="67" cm="1">
        <f t="array" ref="BF83">IF(AE83&gt;0,AE83*SUMPRODUCT(_xlfn.XLOOKUP(AE$26,$C$4:$C$22,$T$4:$AD$22)*$AO83:$AY83),0)</f>
        <v>0</v>
      </c>
      <c r="BG83" s="67" cm="1">
        <f t="array" ref="BG83">IF(AF83&gt;0,AF83*SUMPRODUCT(_xlfn.XLOOKUP(AF$26,$C$4:$C$22,$T$4:$AD$22)*$AO83:$AY83),0)</f>
        <v>0</v>
      </c>
      <c r="BH83" s="67" cm="1">
        <f t="array" aca="1" ref="BH83" ca="1">IF(AG83&gt;0,AG83*SUMPRODUCT(_xlfn.XLOOKUP(AG$26,$C$4:$C$22,$T$4:$AD$22)*$AO83:$AY83),0)</f>
        <v>0</v>
      </c>
      <c r="BI83" s="67" cm="1">
        <f t="array" aca="1" ref="BI83" ca="1">IF(AH83&gt;0,AH83*SUMPRODUCT(_xlfn.XLOOKUP(AH$26,$C$4:$C$22,$T$4:$AD$22)*$AO83:$AY83),0)</f>
        <v>0</v>
      </c>
      <c r="BJ83" s="67" cm="1">
        <f t="array" aca="1" ref="BJ83" ca="1">IF(AI83&gt;0,AI83*SUMPRODUCT(_xlfn.XLOOKUP(AI$26,$C$4:$C$22,$T$4:$AD$22)*$AO83:$AY83),0)</f>
        <v>0</v>
      </c>
      <c r="BK83" s="67" cm="1">
        <f t="array" aca="1" ref="BK83" ca="1">IF(AJ83&gt;0,AJ83*SUMPRODUCT(_xlfn.XLOOKUP(AJ$26,$C$4:$C$22,$T$4:$AD$22)*$AO83:$AY83),0)</f>
        <v>0</v>
      </c>
      <c r="BL83" s="67" cm="1">
        <f t="array" aca="1" ref="BL83" ca="1">IF(AK83&gt;0,AK83*SUMPRODUCT(_xlfn.XLOOKUP(AK$26,$C$4:$C$22,$T$4:$AD$22)*$AO83:$AY83),0)</f>
        <v>0</v>
      </c>
      <c r="BM83" s="67" cm="1">
        <f t="array" aca="1" ref="BM83" ca="1">IF(AL83&gt;0,AL83*SUMPRODUCT(_xlfn.XLOOKUP(AL$26,$C$4:$C$22,$T$4:$AD$22)*$AO83:$AY83),0)</f>
        <v>0</v>
      </c>
      <c r="BN83" s="67" cm="1">
        <f t="array" aca="1" ref="BN83" ca="1">IF(AM83&gt;0,AM83*SUMPRODUCT(_xlfn.XLOOKUP(AM$26,$C$4:$C$22,$T$4:$AD$22)*$AO83:$AY83),0)</f>
        <v>0</v>
      </c>
      <c r="BO83" s="68" cm="1">
        <f t="array" ref="BO83">IF(AN83&gt;0,AN83*SUMPRODUCT(_xlfn.XLOOKUP(AN$26,$C$4:$C$22,$T$4:$AD$22)*$AO83:$AY83),0)</f>
        <v>6</v>
      </c>
      <c r="BP83" s="214">
        <f t="shared" ca="1" si="70"/>
        <v>7.125</v>
      </c>
      <c r="BQ83" s="66" cm="1">
        <f t="array" aca="1" ref="BQ83" ca="1">IF(AC83&gt;0,AC83*SUMPRODUCT(_xlfn.XLOOKUP(AC$26,$C$4:$C$22,$I$4:$S$22)*$AO83:$AY83),0)</f>
        <v>0</v>
      </c>
      <c r="BR83" s="67" cm="1">
        <f t="array" aca="1" ref="BR83" ca="1">IF(AD83&gt;0,AD83*SUMPRODUCT(_xlfn.XLOOKUP(AD$26,$C$4:$C$22,$I$4:$S$22)*$AO83:$AY83),0)</f>
        <v>-1.125</v>
      </c>
      <c r="BS83" s="67" cm="1">
        <f t="array" ref="BS83">IF(AE83&gt;0,AE83*SUMPRODUCT(_xlfn.XLOOKUP(AE$26,$C$4:$C$22,$I$4:$S$22)*$AO83:$AY83),0)</f>
        <v>0</v>
      </c>
      <c r="BT83" s="67" cm="1">
        <f t="array" ref="BT83">IF(AF83&gt;0,AF83*SUMPRODUCT(_xlfn.XLOOKUP(AF$26,$C$4:$C$22,$I$4:$S$22)*$AO83:$AY83),0)</f>
        <v>0</v>
      </c>
      <c r="BU83" s="67" cm="1">
        <f t="array" aca="1" ref="BU83" ca="1">IF(AG83&gt;0,AG83*SUMPRODUCT(_xlfn.XLOOKUP(AG$26,$C$4:$C$22,$I$4:$S$22)*$AO83:$AY83),0)</f>
        <v>0</v>
      </c>
      <c r="BV83" s="67" cm="1">
        <f t="array" aca="1" ref="BV83" ca="1">IF(AH83&gt;0,AH83*SUMPRODUCT(_xlfn.XLOOKUP(AH$26,$C$4:$C$22,$I$4:$S$22)*$AO83:$AY83),0)</f>
        <v>0</v>
      </c>
      <c r="BW83" s="67" cm="1">
        <f t="array" aca="1" ref="BW83" ca="1">IF(AI83&gt;0,AI83*SUMPRODUCT(_xlfn.XLOOKUP(AI$26,$C$4:$C$22,$I$4:$S$22)*$AO83:$AY83),0)</f>
        <v>0</v>
      </c>
      <c r="BX83" s="67" cm="1">
        <f t="array" aca="1" ref="BX83" ca="1">IF(AJ83&gt;0,AJ83*SUMPRODUCT(_xlfn.XLOOKUP(AJ$26,$C$4:$C$22,$I$4:$S$22)*$AO83:$AY83),0)</f>
        <v>0</v>
      </c>
      <c r="BY83" s="67" cm="1">
        <f t="array" aca="1" ref="BY83" ca="1">IF(AK83&gt;0,AK83*SUMPRODUCT(_xlfn.XLOOKUP(AK$26,$C$4:$C$22,$I$4:$S$22)*$AO83:$AY83),0)</f>
        <v>0</v>
      </c>
      <c r="BZ83" s="67" cm="1">
        <f t="array" aca="1" ref="BZ83" ca="1">IF(AL83&gt;0,AL83*SUMPRODUCT(_xlfn.XLOOKUP(AL$26,$C$4:$C$22,$I$4:$S$22)*$AO83:$AY83),0)</f>
        <v>0</v>
      </c>
      <c r="CA83" s="67" cm="1">
        <f t="array" aca="1" ref="CA83" ca="1">IF(AM83&gt;0,AM83*SUMPRODUCT(_xlfn.XLOOKUP(AM$26,$C$4:$C$22,$I$4:$S$22)*$AO83:$AY83),0)</f>
        <v>0</v>
      </c>
      <c r="CB83" s="68" cm="1">
        <f t="array" ref="CB83">IF(AN83&gt;0,AN83*SUMPRODUCT(_xlfn.XLOOKUP(AN$26,$C$4:$C$22,$I$4:$S$22)*$AO83:$AY83),0)</f>
        <v>-6</v>
      </c>
      <c r="CC83" s="214">
        <f t="shared" ca="1" si="71"/>
        <v>-7.125</v>
      </c>
      <c r="CD83" s="66" cm="1">
        <f t="array" aca="1" ref="CD83" ca="1">IF(AC83&lt;0,AC83*SUMPRODUCT(_xlfn.XLOOKUP(AC$26,$C$4:$C$22,$T$4:$AD$22)*$AO83:$AY83),0)</f>
        <v>0</v>
      </c>
      <c r="CE83" s="67" cm="1">
        <f t="array" aca="1" ref="CE83" ca="1">IF(AD83&lt;0,AD83*SUMPRODUCT(_xlfn.XLOOKUP(AD$26,$C$4:$C$22,$T$4:$AC$22)*$AO83:$AX83),0)</f>
        <v>0</v>
      </c>
      <c r="CF83" s="67" cm="1">
        <f t="array" ref="CF83">IF(AE83&lt;0,AE83*SUMPRODUCT(_xlfn.XLOOKUP(AE$26,$C$4:$C$22,$T$4:$AC$22)*$AO83:$AX83),0)</f>
        <v>0</v>
      </c>
      <c r="CG83" s="67" cm="1">
        <f t="array" ref="CG83">IF(AF83&lt;0,AF83*SUMPRODUCT(_xlfn.XLOOKUP(AF$26,$C$4:$C$22,$T$4:$AC$22)*$AO83:$AX83),0)</f>
        <v>0</v>
      </c>
      <c r="CH83" s="67" cm="1">
        <f t="array" aca="1" ref="CH83" ca="1">IF(AG83&lt;0,AG83*SUMPRODUCT(_xlfn.XLOOKUP(AG$26,$C$4:$C$22,$T$4:$AC$22)*$AO83:$AX83),0)</f>
        <v>0</v>
      </c>
      <c r="CI83" s="67" cm="1">
        <f t="array" aca="1" ref="CI83" ca="1">IF(AH83&lt;0,AH83*SUMPRODUCT(_xlfn.XLOOKUP(AH$26,$C$4:$C$22,$T$4:$AC$22)*$AO83:$AX83),0)</f>
        <v>0</v>
      </c>
      <c r="CJ83" s="67" cm="1">
        <f t="array" aca="1" ref="CJ83" ca="1">IF(AI83&lt;0,AI83*SUMPRODUCT(_xlfn.XLOOKUP(AI$26,$C$4:$C$22,$T$4:$AC$22)*$AO83:$AX83),0)</f>
        <v>-0.125</v>
      </c>
      <c r="CK83" s="67" cm="1">
        <f t="array" aca="1" ref="CK83" ca="1">IF(AJ83&lt;0,AJ83*SUMPRODUCT(_xlfn.XLOOKUP(AJ$26,$C$4:$C$22,$T$4:$AC$22)*$AO83:$AX83),0)</f>
        <v>0</v>
      </c>
      <c r="CL83" s="67" cm="1">
        <f t="array" aca="1" ref="CL83" ca="1">IF(AK83&lt;0,AK83*SUMPRODUCT(_xlfn.XLOOKUP(AK$26,$C$4:$C$22,$T$4:$AC$22)*$AO83:$AX83),0)</f>
        <v>0</v>
      </c>
      <c r="CM83" s="67" cm="1">
        <f t="array" aca="1" ref="CM83" ca="1">IF(AL83&lt;0,AL83*SUMPRODUCT(_xlfn.XLOOKUP(AL$26,$C$4:$C$22,$T$4:$AC$22)*$AO83:$AX83),0)</f>
        <v>-0.75</v>
      </c>
      <c r="CN83" s="67" cm="1">
        <f t="array" aca="1" ref="CN83" ca="1">IF(AM83&lt;0,AM83*SUMPRODUCT(_xlfn.XLOOKUP(AM$26,$C$4:$C$22,$T$4:$AC$22)*$AO83:$AX83),0)</f>
        <v>0</v>
      </c>
      <c r="CO83" s="68" cm="1">
        <f t="array" ref="CO83">IF(AN83&lt;0,AN83*SUMPRODUCT(_xlfn.XLOOKUP(AN$26,$C$4:$C$22,$T$4:$AC$22)*$AO83:$AX83),0)</f>
        <v>0</v>
      </c>
      <c r="CP83" s="214">
        <f t="shared" ca="1" si="72"/>
        <v>-0.875</v>
      </c>
      <c r="CQ83" s="66" cm="1">
        <f t="array" aca="1" ref="CQ83" ca="1">IF(AC83&lt;0,AC83*SUMPRODUCT(_xlfn.XLOOKUP(AC$26,$C$4:$C$22,$I$4:$S$22)*$AO83:$AY83),0)</f>
        <v>0</v>
      </c>
      <c r="CR83" s="67" cm="1">
        <f t="array" aca="1" ref="CR83" ca="1">IF(AD83&lt;0,AD83*SUMPRODUCT(_xlfn.XLOOKUP(AD$26,$C$4:$C$22,$I$4:$R$22)*$AO83:$AX83),0)</f>
        <v>0</v>
      </c>
      <c r="CS83" s="67" cm="1">
        <f t="array" ref="CS83">IF(AE83&lt;0,AE83*SUMPRODUCT(_xlfn.XLOOKUP(AE$26,$C$4:$C$22,$I$4:$R$22)*$AO83:$AX83),0)</f>
        <v>0</v>
      </c>
      <c r="CT83" s="67" cm="1">
        <f t="array" ref="CT83">IF(AF83&lt;0,AF83*SUMPRODUCT(_xlfn.XLOOKUP(AF$26,$C$4:$C$22,$I$4:$R$22)*$AO83:$AX83),0)</f>
        <v>0</v>
      </c>
      <c r="CU83" s="67" cm="1">
        <f t="array" aca="1" ref="CU83" ca="1">IF(AG83&lt;0,AG83*SUMPRODUCT(_xlfn.XLOOKUP(AG$26,$C$4:$C$22,$I$4:$R$22)*$AO83:$AX83),0)</f>
        <v>0</v>
      </c>
      <c r="CV83" s="67" cm="1">
        <f t="array" aca="1" ref="CV83" ca="1">IF(AH83&lt;0,AH83*SUMPRODUCT(_xlfn.XLOOKUP(AH$26,$C$4:$C$22,$I$4:$R$22)*$AO83:$AX83),0)</f>
        <v>0</v>
      </c>
      <c r="CW83" s="67" cm="1">
        <f t="array" aca="1" ref="CW83" ca="1">IF(AI83&lt;0,AI83*SUMPRODUCT(_xlfn.XLOOKUP(AI$26,$C$4:$C$22,$I$4:$R$22)*$AO83:$AX83),0)</f>
        <v>0.125</v>
      </c>
      <c r="CX83" s="67" cm="1">
        <f t="array" aca="1" ref="CX83" ca="1">IF(AJ83&lt;0,AJ83*SUMPRODUCT(_xlfn.XLOOKUP(AJ$26,$C$4:$C$22,$I$4:$R$22)*$AO83:$AX83),0)</f>
        <v>0</v>
      </c>
      <c r="CY83" s="67" cm="1">
        <f t="array" aca="1" ref="CY83" ca="1">IF(AK83&lt;0,AK83*SUMPRODUCT(_xlfn.XLOOKUP(AK$26,$C$4:$C$22,$I$4:$R$22)*$AO83:$AX83),0)</f>
        <v>0</v>
      </c>
      <c r="CZ83" s="67" cm="1">
        <f t="array" aca="1" ref="CZ83" ca="1">IF(AL83&lt;0,AL83*SUMPRODUCT(_xlfn.XLOOKUP(AL$26,$C$4:$C$22,$I$4:$R$22)*$AO83:$AX83),0)</f>
        <v>0.75</v>
      </c>
      <c r="DA83" s="67" cm="1">
        <f t="array" aca="1" ref="DA83" ca="1">IF(AM83&lt;0,AM83*SUMPRODUCT(_xlfn.XLOOKUP(AM$26,$C$4:$C$22,$I$4:$R$22)*$AO83:$AX83),0)</f>
        <v>0</v>
      </c>
      <c r="DB83" s="68" cm="1">
        <f t="array" ref="DB83">IF(AN83&lt;0,AN83*SUMPRODUCT(_xlfn.XLOOKUP(AN$26,$C$4:$C$22,$I$4:$R$22)*$AO83:$AX83),0)</f>
        <v>0</v>
      </c>
      <c r="DC83" s="239">
        <f t="shared" ca="1" si="73"/>
        <v>0.875</v>
      </c>
    </row>
    <row r="84" spans="1:107" x14ac:dyDescent="0.25">
      <c r="A84" s="389"/>
      <c r="B84" s="390"/>
      <c r="C84" s="736">
        <v>13</v>
      </c>
      <c r="D84" s="191" t="str">
        <f>_xlfn.XLOOKUP($C84,'Load Combinations'!$B$4:$B$22,'Load Combinations'!$C$4:$C$22)</f>
        <v>CV Helium Mode, Beam On, Seismic</v>
      </c>
      <c r="E84" s="120"/>
      <c r="F84" s="121"/>
      <c r="G84" s="8">
        <f t="shared" si="87"/>
        <v>20</v>
      </c>
      <c r="H84" s="61">
        <f t="shared" ca="1" si="66"/>
        <v>32</v>
      </c>
      <c r="I84" s="61">
        <f t="shared" ca="1" si="67"/>
        <v>7.25</v>
      </c>
      <c r="J84" s="63"/>
      <c r="K84" s="75">
        <f t="shared" ca="1" si="91"/>
        <v>0</v>
      </c>
      <c r="L84" s="76">
        <f t="shared" ca="1" si="88"/>
        <v>0</v>
      </c>
      <c r="M84" s="76">
        <f t="shared" ca="1" si="88"/>
        <v>0</v>
      </c>
      <c r="N84" s="76">
        <f t="shared" ca="1" si="88"/>
        <v>0</v>
      </c>
      <c r="O84" s="76">
        <f t="shared" ca="1" si="88"/>
        <v>-1</v>
      </c>
      <c r="P84" s="76">
        <f t="shared" ca="1" si="88"/>
        <v>0</v>
      </c>
      <c r="Q84" s="76">
        <f t="shared" ca="1" si="88"/>
        <v>0</v>
      </c>
      <c r="R84" s="76">
        <f t="shared" ca="1" si="88"/>
        <v>0</v>
      </c>
      <c r="S84" s="76">
        <f t="shared" ca="1" si="88"/>
        <v>0</v>
      </c>
      <c r="T84" s="76">
        <f t="shared" ca="1" si="88"/>
        <v>-1</v>
      </c>
      <c r="U84" s="76">
        <f t="shared" ca="1" si="88"/>
        <v>0</v>
      </c>
      <c r="V84" s="76">
        <f t="shared" ca="1" si="88"/>
        <v>1</v>
      </c>
      <c r="W84" s="76">
        <f t="shared" ca="1" si="88"/>
        <v>-1</v>
      </c>
      <c r="X84" s="499">
        <f t="shared" ca="1" si="89"/>
        <v>-1</v>
      </c>
      <c r="Y84" s="76">
        <f t="shared" ca="1" si="88"/>
        <v>0</v>
      </c>
      <c r="Z84" s="76">
        <f t="shared" ca="1" si="88"/>
        <v>0</v>
      </c>
      <c r="AA84" s="76">
        <f t="shared" ca="1" si="88"/>
        <v>0</v>
      </c>
      <c r="AB84" s="140">
        <f t="shared" ca="1" si="88"/>
        <v>0</v>
      </c>
      <c r="AC84" s="75">
        <f t="shared" ca="1" si="92"/>
        <v>1</v>
      </c>
      <c r="AD84" s="76">
        <f t="shared" ca="1" si="90"/>
        <v>1</v>
      </c>
      <c r="AE84" s="499">
        <v>0</v>
      </c>
      <c r="AF84" s="499">
        <v>0</v>
      </c>
      <c r="AG84" s="76">
        <f t="shared" ca="1" si="90"/>
        <v>0</v>
      </c>
      <c r="AH84" s="76">
        <f t="shared" ca="1" si="90"/>
        <v>0</v>
      </c>
      <c r="AI84" s="76">
        <f t="shared" ca="1" si="90"/>
        <v>-1</v>
      </c>
      <c r="AJ84" s="76">
        <f t="shared" ca="1" si="90"/>
        <v>0</v>
      </c>
      <c r="AK84" s="76">
        <f t="shared" ca="1" si="90"/>
        <v>0</v>
      </c>
      <c r="AL84" s="76">
        <f t="shared" ca="1" si="90"/>
        <v>-1</v>
      </c>
      <c r="AM84" s="76">
        <f t="shared" ca="1" si="90"/>
        <v>0</v>
      </c>
      <c r="AN84" s="258">
        <v>1</v>
      </c>
      <c r="AO84" s="75">
        <f>+INDEX('Load Combinations'!$D$4:$N$22,MATCH(Horizontal!$C84,'Load Combinations'!$B$4:$B$22,0),MATCH(Horizontal!AO$26,'Load Combinations'!$D$3:$N$3,0))</f>
        <v>1</v>
      </c>
      <c r="AP84" s="76">
        <f>+INDEX('Load Combinations'!$D$4:$N$22,MATCH(Horizontal!$C84,'Load Combinations'!$B$4:$B$22,0),MATCH(Horizontal!AP$26,'Load Combinations'!$D$3:$N$3,0))</f>
        <v>1</v>
      </c>
      <c r="AQ84" s="76">
        <f>+INDEX('Load Combinations'!$D$4:$N$22,MATCH(Horizontal!$C84,'Load Combinations'!$B$4:$B$22,0),MATCH(Horizontal!AQ$26,'Load Combinations'!$D$3:$N$3,0))</f>
        <v>0</v>
      </c>
      <c r="AR84" s="76">
        <f>+INDEX('Load Combinations'!$D$4:$N$22,MATCH(Horizontal!$C84,'Load Combinations'!$B$4:$B$22,0),MATCH(Horizontal!AR$26,'Load Combinations'!$D$3:$N$3,0))</f>
        <v>1</v>
      </c>
      <c r="AS84" s="76">
        <f>+INDEX('Load Combinations'!$D$4:$N$22,MATCH(Horizontal!$C84,'Load Combinations'!$B$4:$B$22,0),MATCH(Horizontal!AS$26,'Load Combinations'!$D$3:$N$3,0))</f>
        <v>0</v>
      </c>
      <c r="AT84" s="76">
        <f>+INDEX('Load Combinations'!$D$4:$N$22,MATCH(Horizontal!$C84,'Load Combinations'!$B$4:$B$22,0),MATCH(Horizontal!AT$26,'Load Combinations'!$D$3:$N$3,0))</f>
        <v>1</v>
      </c>
      <c r="AU84" s="76">
        <f>+INDEX('Load Combinations'!$D$4:$N$22,MATCH(Horizontal!$C84,'Load Combinations'!$B$4:$B$22,0),MATCH(Horizontal!AU$26,'Load Combinations'!$D$3:$N$3,0))</f>
        <v>0</v>
      </c>
      <c r="AV84" s="76">
        <f>+INDEX('Load Combinations'!$D$4:$N$22,MATCH(Horizontal!$C84,'Load Combinations'!$B$4:$B$22,0),MATCH(Horizontal!AV$26,'Load Combinations'!$D$3:$N$3,0))</f>
        <v>1</v>
      </c>
      <c r="AW84" s="76">
        <f>+INDEX('Load Combinations'!$D$4:$N$22,MATCH(Horizontal!$C84,'Load Combinations'!$B$4:$B$22,0),MATCH(Horizontal!AW$26,'Load Combinations'!$D$3:$N$3,0))</f>
        <v>0</v>
      </c>
      <c r="AX84" s="671">
        <f>+INDEX('Load Combinations'!$D$4:$N$22,MATCH(Horizontal!$C84,'Load Combinations'!$B$4:$B$22,0),MATCH(Horizontal!AX$26,'Load Combinations'!$D$3:$N$3,0))</f>
        <v>1</v>
      </c>
      <c r="AY84" s="557">
        <f>+INDEX('Load Combinations'!$D$4:$N$22,MATCH(Horizontal!$C84,'Load Combinations'!$B$4:$B$22,0),MATCH(Horizontal!AY$26,'Load Combinations'!$D$3:$N$3,0))</f>
        <v>0</v>
      </c>
      <c r="AZ84" s="203" cm="1">
        <f t="array" aca="1" ref="AZ84" ca="1">SUMPRODUCT(--($K84:$AB84&gt;0),INDEX($H$4:$H$22,MATCH($K$26:$AB$26,$C$4:$C$22,0)))</f>
        <v>1</v>
      </c>
      <c r="BA84" s="76" cm="1">
        <f t="array" aca="1" ref="BA84" ca="1">SUMPRODUCT(--($K84:$AB84&gt;0),INDEX($G$4:$G$22,MATCH($K$26:$AB$26,$C$4:$C$22,0)))</f>
        <v>-1</v>
      </c>
      <c r="BB84" s="76" cm="1">
        <f t="array" aca="1" ref="BB84" ca="1">-1*SUMPRODUCT(--($K84:$AB84&lt;0),INDEX($H$4:$H$22,MATCH($K$26:$AB$26,$C$4:$C$22,0)))</f>
        <v>-2.5</v>
      </c>
      <c r="BC84" s="77" cm="1">
        <f t="array" aca="1" ref="BC84" ca="1">-1*SUMPRODUCT(--($K84:$AB84&lt;0),INDEX($G$4:$G$22,MATCH($K$26:$AB$26,$C$4:$C$22,0)))</f>
        <v>2.5</v>
      </c>
      <c r="BD84" s="8" cm="1">
        <f t="array" aca="1" ref="BD84" ca="1">IF(AC84&gt;0,AC84*SUMPRODUCT(_xlfn.XLOOKUP(AC$26,$C$4:$C$22,$T$4:$AD$22)*$AO84:$AY84),0)</f>
        <v>0</v>
      </c>
      <c r="BE84" s="17" cm="1">
        <f t="array" aca="1" ref="BE84" ca="1">IF(AD84&gt;0,AD84*SUMPRODUCT(_xlfn.XLOOKUP(AD$26,$C$4:$C$22,$T$4:$AD$22)*$AO84:$AY84),0)</f>
        <v>1.125</v>
      </c>
      <c r="BF84" s="17" cm="1">
        <f t="array" ref="BF84">IF(AE84&gt;0,AE84*SUMPRODUCT(_xlfn.XLOOKUP(AE$26,$C$4:$C$22,$T$4:$AD$22)*$AO84:$AY84),0)</f>
        <v>0</v>
      </c>
      <c r="BG84" s="71" cm="1">
        <f t="array" ref="BG84">IF(AF84&gt;0,AF84*SUMPRODUCT(_xlfn.XLOOKUP(AF$26,$C$4:$C$22,$T$4:$AD$22)*$AO84:$AY84),0)</f>
        <v>0</v>
      </c>
      <c r="BH84" s="17" cm="1">
        <f t="array" aca="1" ref="BH84" ca="1">IF(AG84&gt;0,AG84*SUMPRODUCT(_xlfn.XLOOKUP(AG$26,$C$4:$C$22,$T$4:$AD$22)*$AO84:$AY84),0)</f>
        <v>0</v>
      </c>
      <c r="BI84" s="17" cm="1">
        <f t="array" aca="1" ref="BI84" ca="1">IF(AH84&gt;0,AH84*SUMPRODUCT(_xlfn.XLOOKUP(AH$26,$C$4:$C$22,$T$4:$AD$22)*$AO84:$AY84),0)</f>
        <v>0</v>
      </c>
      <c r="BJ84" s="17" cm="1">
        <f t="array" aca="1" ref="BJ84" ca="1">IF(AI84&gt;0,AI84*SUMPRODUCT(_xlfn.XLOOKUP(AI$26,$C$4:$C$22,$T$4:$AD$22)*$AO84:$AY84),0)</f>
        <v>0</v>
      </c>
      <c r="BK84" s="17" cm="1">
        <f t="array" aca="1" ref="BK84" ca="1">IF(AJ84&gt;0,AJ84*SUMPRODUCT(_xlfn.XLOOKUP(AJ$26,$C$4:$C$22,$T$4:$AD$22)*$AO84:$AY84),0)</f>
        <v>0</v>
      </c>
      <c r="BL84" s="17" cm="1">
        <f t="array" aca="1" ref="BL84" ca="1">IF(AK84&gt;0,AK84*SUMPRODUCT(_xlfn.XLOOKUP(AK$26,$C$4:$C$22,$T$4:$AD$22)*$AO84:$AY84),0)</f>
        <v>0</v>
      </c>
      <c r="BM84" s="17" cm="1">
        <f t="array" aca="1" ref="BM84" ca="1">IF(AL84&gt;0,AL84*SUMPRODUCT(_xlfn.XLOOKUP(AL$26,$C$4:$C$22,$T$4:$AD$22)*$AO84:$AY84),0)</f>
        <v>0</v>
      </c>
      <c r="BN84" s="17" cm="1">
        <f t="array" aca="1" ref="BN84" ca="1">IF(AM84&gt;0,AM84*SUMPRODUCT(_xlfn.XLOOKUP(AM$26,$C$4:$C$22,$T$4:$AD$22)*$AO84:$AY84),0)</f>
        <v>0</v>
      </c>
      <c r="BO84" s="9" cm="1">
        <f t="array" ref="BO84">IF(AN84&gt;0,AN84*SUMPRODUCT(_xlfn.XLOOKUP(AN$26,$C$4:$C$22,$T$4:$AD$22)*$AO84:$AY84),0)</f>
        <v>6</v>
      </c>
      <c r="BP84" s="215">
        <f t="shared" ca="1" si="70"/>
        <v>7.125</v>
      </c>
      <c r="BQ84" s="8" cm="1">
        <f t="array" aca="1" ref="BQ84" ca="1">IF(AC84&gt;0,AC84*SUMPRODUCT(_xlfn.XLOOKUP(AC$26,$C$4:$C$22,$I$4:$S$22)*$AO84:$AY84),0)</f>
        <v>0</v>
      </c>
      <c r="BR84" s="17" cm="1">
        <f t="array" aca="1" ref="BR84" ca="1">IF(AD84&gt;0,AD84*SUMPRODUCT(_xlfn.XLOOKUP(AD$26,$C$4:$C$22,$I$4:$S$22)*$AO84:$AY84),0)</f>
        <v>-1.125</v>
      </c>
      <c r="BS84" s="17" cm="1">
        <f t="array" ref="BS84">IF(AE84&gt;0,AE84*SUMPRODUCT(_xlfn.XLOOKUP(AE$26,$C$4:$C$22,$I$4:$S$22)*$AO84:$AY84),0)</f>
        <v>0</v>
      </c>
      <c r="BT84" s="71" cm="1">
        <f t="array" ref="BT84">IF(AF84&gt;0,AF84*SUMPRODUCT(_xlfn.XLOOKUP(AF$26,$C$4:$C$22,$I$4:$S$22)*$AO84:$AY84),0)</f>
        <v>0</v>
      </c>
      <c r="BU84" s="17" cm="1">
        <f t="array" aca="1" ref="BU84" ca="1">IF(AG84&gt;0,AG84*SUMPRODUCT(_xlfn.XLOOKUP(AG$26,$C$4:$C$22,$I$4:$S$22)*$AO84:$AY84),0)</f>
        <v>0</v>
      </c>
      <c r="BV84" s="17" cm="1">
        <f t="array" aca="1" ref="BV84" ca="1">IF(AH84&gt;0,AH84*SUMPRODUCT(_xlfn.XLOOKUP(AH$26,$C$4:$C$22,$I$4:$S$22)*$AO84:$AY84),0)</f>
        <v>0</v>
      </c>
      <c r="BW84" s="17" cm="1">
        <f t="array" aca="1" ref="BW84" ca="1">IF(AI84&gt;0,AI84*SUMPRODUCT(_xlfn.XLOOKUP(AI$26,$C$4:$C$22,$I$4:$S$22)*$AO84:$AY84),0)</f>
        <v>0</v>
      </c>
      <c r="BX84" s="17" cm="1">
        <f t="array" aca="1" ref="BX84" ca="1">IF(AJ84&gt;0,AJ84*SUMPRODUCT(_xlfn.XLOOKUP(AJ$26,$C$4:$C$22,$I$4:$S$22)*$AO84:$AY84),0)</f>
        <v>0</v>
      </c>
      <c r="BY84" s="17" cm="1">
        <f t="array" aca="1" ref="BY84" ca="1">IF(AK84&gt;0,AK84*SUMPRODUCT(_xlfn.XLOOKUP(AK$26,$C$4:$C$22,$I$4:$S$22)*$AO84:$AY84),0)</f>
        <v>0</v>
      </c>
      <c r="BZ84" s="17" cm="1">
        <f t="array" aca="1" ref="BZ84" ca="1">IF(AL84&gt;0,AL84*SUMPRODUCT(_xlfn.XLOOKUP(AL$26,$C$4:$C$22,$I$4:$S$22)*$AO84:$AY84),0)</f>
        <v>0</v>
      </c>
      <c r="CA84" s="17" cm="1">
        <f t="array" aca="1" ref="CA84" ca="1">IF(AM84&gt;0,AM84*SUMPRODUCT(_xlfn.XLOOKUP(AM$26,$C$4:$C$22,$I$4:$S$22)*$AO84:$AY84),0)</f>
        <v>0</v>
      </c>
      <c r="CB84" s="9" cm="1">
        <f t="array" ref="CB84">IF(AN84&gt;0,AN84*SUMPRODUCT(_xlfn.XLOOKUP(AN$26,$C$4:$C$22,$I$4:$S$22)*$AO84:$AY84),0)</f>
        <v>-6</v>
      </c>
      <c r="CC84" s="215">
        <f t="shared" ca="1" si="71"/>
        <v>-7.125</v>
      </c>
      <c r="CD84" s="8" cm="1">
        <f t="array" aca="1" ref="CD84" ca="1">IF(AC84&lt;0,AC84*SUMPRODUCT(_xlfn.XLOOKUP(AC$26,$C$4:$C$22,$T$4:$AD$22)*$AO84:$AY84),0)</f>
        <v>0</v>
      </c>
      <c r="CE84" s="17" cm="1">
        <f t="array" aca="1" ref="CE84" ca="1">IF(AD84&lt;0,AD84*SUMPRODUCT(_xlfn.XLOOKUP(AD$26,$C$4:$C$22,$T$4:$AC$22)*$AO84:$AX84),0)</f>
        <v>0</v>
      </c>
      <c r="CF84" s="17" cm="1">
        <f t="array" ref="CF84">IF(AE84&lt;0,AE84*SUMPRODUCT(_xlfn.XLOOKUP(AE$26,$C$4:$C$22,$T$4:$AC$22)*$AO84:$AX84),0)</f>
        <v>0</v>
      </c>
      <c r="CG84" s="71" cm="1">
        <f t="array" ref="CG84">IF(AF84&lt;0,AF84*SUMPRODUCT(_xlfn.XLOOKUP(AF$26,$C$4:$C$22,$T$4:$AC$22)*$AO84:$AX84),0)</f>
        <v>0</v>
      </c>
      <c r="CH84" s="17" cm="1">
        <f t="array" aca="1" ref="CH84" ca="1">IF(AG84&lt;0,AG84*SUMPRODUCT(_xlfn.XLOOKUP(AG$26,$C$4:$C$22,$T$4:$AC$22)*$AO84:$AX84),0)</f>
        <v>0</v>
      </c>
      <c r="CI84" s="17" cm="1">
        <f t="array" aca="1" ref="CI84" ca="1">IF(AH84&lt;0,AH84*SUMPRODUCT(_xlfn.XLOOKUP(AH$26,$C$4:$C$22,$T$4:$AC$22)*$AO84:$AX84),0)</f>
        <v>0</v>
      </c>
      <c r="CJ84" s="17" cm="1">
        <f t="array" aca="1" ref="CJ84" ca="1">IF(AI84&lt;0,AI84*SUMPRODUCT(_xlfn.XLOOKUP(AI$26,$C$4:$C$22,$T$4:$AC$22)*$AO84:$AX84),0)</f>
        <v>-0.625</v>
      </c>
      <c r="CK84" s="17" cm="1">
        <f t="array" aca="1" ref="CK84" ca="1">IF(AJ84&lt;0,AJ84*SUMPRODUCT(_xlfn.XLOOKUP(AJ$26,$C$4:$C$22,$T$4:$AC$22)*$AO84:$AX84),0)</f>
        <v>0</v>
      </c>
      <c r="CL84" s="17" cm="1">
        <f t="array" aca="1" ref="CL84" ca="1">IF(AK84&lt;0,AK84*SUMPRODUCT(_xlfn.XLOOKUP(AK$26,$C$4:$C$22,$T$4:$AC$22)*$AO84:$AX84),0)</f>
        <v>0</v>
      </c>
      <c r="CM84" s="17" cm="1">
        <f t="array" aca="1" ref="CM84" ca="1">IF(AL84&lt;0,AL84*SUMPRODUCT(_xlfn.XLOOKUP(AL$26,$C$4:$C$22,$T$4:$AC$22)*$AO84:$AX84),0)</f>
        <v>-1.5</v>
      </c>
      <c r="CN84" s="17" cm="1">
        <f t="array" aca="1" ref="CN84" ca="1">IF(AM84&lt;0,AM84*SUMPRODUCT(_xlfn.XLOOKUP(AM$26,$C$4:$C$22,$T$4:$AC$22)*$AO84:$AX84),0)</f>
        <v>0</v>
      </c>
      <c r="CO84" s="9" cm="1">
        <f t="array" ref="CO84">IF(AN84&lt;0,AN84*SUMPRODUCT(_xlfn.XLOOKUP(AN$26,$C$4:$C$22,$T$4:$AC$22)*$AO84:$AX84),0)</f>
        <v>0</v>
      </c>
      <c r="CP84" s="215">
        <f t="shared" ca="1" si="72"/>
        <v>-2.125</v>
      </c>
      <c r="CQ84" s="8" cm="1">
        <f t="array" aca="1" ref="CQ84" ca="1">IF(AC84&lt;0,AC84*SUMPRODUCT(_xlfn.XLOOKUP(AC$26,$C$4:$C$22,$I$4:$S$22)*$AO84:$AY84),0)</f>
        <v>0</v>
      </c>
      <c r="CR84" s="17" cm="1">
        <f t="array" aca="1" ref="CR84" ca="1">IF(AD84&lt;0,AD84*SUMPRODUCT(_xlfn.XLOOKUP(AD$26,$C$4:$C$22,$I$4:$R$22)*$AO84:$AX84),0)</f>
        <v>0</v>
      </c>
      <c r="CS84" s="17" cm="1">
        <f t="array" ref="CS84">IF(AE84&lt;0,AE84*SUMPRODUCT(_xlfn.XLOOKUP(AE$26,$C$4:$C$22,$I$4:$R$22)*$AO84:$AX84),0)</f>
        <v>0</v>
      </c>
      <c r="CT84" s="71" cm="1">
        <f t="array" ref="CT84">IF(AF84&lt;0,AF84*SUMPRODUCT(_xlfn.XLOOKUP(AF$26,$C$4:$C$22,$I$4:$R$22)*$AO84:$AX84),0)</f>
        <v>0</v>
      </c>
      <c r="CU84" s="17" cm="1">
        <f t="array" aca="1" ref="CU84" ca="1">IF(AG84&lt;0,AG84*SUMPRODUCT(_xlfn.XLOOKUP(AG$26,$C$4:$C$22,$I$4:$R$22)*$AO84:$AX84),0)</f>
        <v>0</v>
      </c>
      <c r="CV84" s="17" cm="1">
        <f t="array" aca="1" ref="CV84" ca="1">IF(AH84&lt;0,AH84*SUMPRODUCT(_xlfn.XLOOKUP(AH$26,$C$4:$C$22,$I$4:$R$22)*$AO84:$AX84),0)</f>
        <v>0</v>
      </c>
      <c r="CW84" s="17" cm="1">
        <f t="array" aca="1" ref="CW84" ca="1">IF(AI84&lt;0,AI84*SUMPRODUCT(_xlfn.XLOOKUP(AI$26,$C$4:$C$22,$I$4:$R$22)*$AO84:$AX84),0)</f>
        <v>0.625</v>
      </c>
      <c r="CX84" s="17" cm="1">
        <f t="array" aca="1" ref="CX84" ca="1">IF(AJ84&lt;0,AJ84*SUMPRODUCT(_xlfn.XLOOKUP(AJ$26,$C$4:$C$22,$I$4:$R$22)*$AO84:$AX84),0)</f>
        <v>0</v>
      </c>
      <c r="CY84" s="17" cm="1">
        <f t="array" aca="1" ref="CY84" ca="1">IF(AK84&lt;0,AK84*SUMPRODUCT(_xlfn.XLOOKUP(AK$26,$C$4:$C$22,$I$4:$R$22)*$AO84:$AX84),0)</f>
        <v>0</v>
      </c>
      <c r="CZ84" s="17" cm="1">
        <f t="array" aca="1" ref="CZ84" ca="1">IF(AL84&lt;0,AL84*SUMPRODUCT(_xlfn.XLOOKUP(AL$26,$C$4:$C$22,$I$4:$R$22)*$AO84:$AX84),0)</f>
        <v>0.75</v>
      </c>
      <c r="DA84" s="17" cm="1">
        <f t="array" aca="1" ref="DA84" ca="1">IF(AM84&lt;0,AM84*SUMPRODUCT(_xlfn.XLOOKUP(AM$26,$C$4:$C$22,$I$4:$R$22)*$AO84:$AX84),0)</f>
        <v>0</v>
      </c>
      <c r="DB84" s="9" cm="1">
        <f t="array" ref="DB84">IF(AN84&lt;0,AN84*SUMPRODUCT(_xlfn.XLOOKUP(AN$26,$C$4:$C$22,$I$4:$R$22)*$AO84:$AX84),0)</f>
        <v>0</v>
      </c>
      <c r="DC84" s="240">
        <f t="shared" ca="1" si="73"/>
        <v>1.375</v>
      </c>
    </row>
    <row r="85" spans="1:107" x14ac:dyDescent="0.25">
      <c r="A85" s="389"/>
      <c r="B85" s="390"/>
      <c r="C85" s="735">
        <v>14</v>
      </c>
      <c r="D85" s="18" t="str">
        <f>_xlfn.XLOOKUP($C85,'Load Combinations'!$B$4:$B$22,'Load Combinations'!$C$4:$C$22)</f>
        <v>CV He, No Beam,Component MAWP</v>
      </c>
      <c r="E85" s="118"/>
      <c r="F85" s="119"/>
      <c r="G85" s="7">
        <f t="shared" si="87"/>
        <v>20</v>
      </c>
      <c r="H85" s="130">
        <f t="shared" ca="1" si="66"/>
        <v>23.125</v>
      </c>
      <c r="I85" s="130">
        <f t="shared" ca="1" si="67"/>
        <v>16.875</v>
      </c>
      <c r="J85" s="62"/>
      <c r="K85" s="72">
        <f t="shared" ca="1" si="91"/>
        <v>0</v>
      </c>
      <c r="L85" s="73">
        <f t="shared" ca="1" si="88"/>
        <v>0</v>
      </c>
      <c r="M85" s="73">
        <f t="shared" ca="1" si="88"/>
        <v>0</v>
      </c>
      <c r="N85" s="73">
        <f t="shared" ca="1" si="88"/>
        <v>0</v>
      </c>
      <c r="O85" s="73">
        <f t="shared" ca="1" si="88"/>
        <v>-1</v>
      </c>
      <c r="P85" s="73">
        <f t="shared" ca="1" si="88"/>
        <v>0</v>
      </c>
      <c r="Q85" s="73">
        <f t="shared" ca="1" si="88"/>
        <v>0</v>
      </c>
      <c r="R85" s="73">
        <f t="shared" ca="1" si="88"/>
        <v>0</v>
      </c>
      <c r="S85" s="73">
        <f t="shared" ca="1" si="88"/>
        <v>0</v>
      </c>
      <c r="T85" s="73">
        <f t="shared" ca="1" si="88"/>
        <v>-1</v>
      </c>
      <c r="U85" s="73">
        <f t="shared" ca="1" si="88"/>
        <v>0</v>
      </c>
      <c r="V85" s="73">
        <f t="shared" ca="1" si="88"/>
        <v>1</v>
      </c>
      <c r="W85" s="73">
        <f t="shared" ca="1" si="88"/>
        <v>-1</v>
      </c>
      <c r="X85" s="73">
        <v>0</v>
      </c>
      <c r="Y85" s="73">
        <f t="shared" ca="1" si="88"/>
        <v>0</v>
      </c>
      <c r="Z85" s="73">
        <f t="shared" ca="1" si="88"/>
        <v>0</v>
      </c>
      <c r="AA85" s="73">
        <f t="shared" ca="1" si="88"/>
        <v>0</v>
      </c>
      <c r="AB85" s="139">
        <f t="shared" ca="1" si="88"/>
        <v>0</v>
      </c>
      <c r="AC85" s="72">
        <f t="shared" ca="1" si="92"/>
        <v>1</v>
      </c>
      <c r="AD85" s="73">
        <f t="shared" ca="1" si="90"/>
        <v>1</v>
      </c>
      <c r="AE85" s="73">
        <f t="shared" ca="1" si="90"/>
        <v>1</v>
      </c>
      <c r="AF85" s="73">
        <f t="shared" ca="1" si="90"/>
        <v>1</v>
      </c>
      <c r="AG85" s="73">
        <f t="shared" ca="1" si="90"/>
        <v>0</v>
      </c>
      <c r="AH85" s="73">
        <f t="shared" ca="1" si="90"/>
        <v>0</v>
      </c>
      <c r="AI85" s="73">
        <f t="shared" ca="1" si="90"/>
        <v>-1</v>
      </c>
      <c r="AJ85" s="73">
        <f t="shared" ca="1" si="90"/>
        <v>0</v>
      </c>
      <c r="AK85" s="73">
        <f t="shared" ca="1" si="90"/>
        <v>0</v>
      </c>
      <c r="AL85" s="73">
        <f t="shared" ca="1" si="90"/>
        <v>-1</v>
      </c>
      <c r="AM85" s="73">
        <f t="shared" ca="1" si="90"/>
        <v>0</v>
      </c>
      <c r="AN85" s="139">
        <f t="shared" ca="1" si="90"/>
        <v>0</v>
      </c>
      <c r="AO85" s="72">
        <f>+INDEX('Load Combinations'!$D$4:$N$22,MATCH(Horizontal!$C85,'Load Combinations'!$B$4:$B$22,0),MATCH(Horizontal!AO$26,'Load Combinations'!$D$3:$N$3,0))</f>
        <v>1</v>
      </c>
      <c r="AP85" s="73">
        <f>+INDEX('Load Combinations'!$D$4:$N$22,MATCH(Horizontal!$C85,'Load Combinations'!$B$4:$B$22,0),MATCH(Horizontal!AP$26,'Load Combinations'!$D$3:$N$3,0))</f>
        <v>1</v>
      </c>
      <c r="AQ85" s="73">
        <f>+INDEX('Load Combinations'!$D$4:$N$22,MATCH(Horizontal!$C85,'Load Combinations'!$B$4:$B$22,0),MATCH(Horizontal!AQ$26,'Load Combinations'!$D$3:$N$3,0))</f>
        <v>0</v>
      </c>
      <c r="AR85" s="73">
        <f>+INDEX('Load Combinations'!$D$4:$N$22,MATCH(Horizontal!$C85,'Load Combinations'!$B$4:$B$22,0),MATCH(Horizontal!AR$26,'Load Combinations'!$D$3:$N$3,0))</f>
        <v>0</v>
      </c>
      <c r="AS85" s="73">
        <f>+INDEX('Load Combinations'!$D$4:$N$22,MATCH(Horizontal!$C85,'Load Combinations'!$B$4:$B$22,0),MATCH(Horizontal!AS$26,'Load Combinations'!$D$3:$N$3,0))</f>
        <v>1</v>
      </c>
      <c r="AT85" s="73">
        <f>+INDEX('Load Combinations'!$D$4:$N$22,MATCH(Horizontal!$C85,'Load Combinations'!$B$4:$B$22,0),MATCH(Horizontal!AT$26,'Load Combinations'!$D$3:$N$3,0))</f>
        <v>0</v>
      </c>
      <c r="AU85" s="73">
        <f>+INDEX('Load Combinations'!$D$4:$N$22,MATCH(Horizontal!$C85,'Load Combinations'!$B$4:$B$22,0),MATCH(Horizontal!AU$26,'Load Combinations'!$D$3:$N$3,0))</f>
        <v>0</v>
      </c>
      <c r="AV85" s="73">
        <f>+INDEX('Load Combinations'!$D$4:$N$22,MATCH(Horizontal!$C85,'Load Combinations'!$B$4:$B$22,0),MATCH(Horizontal!AV$26,'Load Combinations'!$D$3:$N$3,0))</f>
        <v>1</v>
      </c>
      <c r="AW85" s="73">
        <f>+INDEX('Load Combinations'!$D$4:$N$22,MATCH(Horizontal!$C85,'Load Combinations'!$B$4:$B$22,0),MATCH(Horizontal!AW$26,'Load Combinations'!$D$3:$N$3,0))</f>
        <v>0</v>
      </c>
      <c r="AX85" s="670">
        <f>+INDEX('Load Combinations'!$D$4:$N$22,MATCH(Horizontal!$C85,'Load Combinations'!$B$4:$B$22,0),MATCH(Horizontal!AX$26,'Load Combinations'!$D$3:$N$3,0))</f>
        <v>0</v>
      </c>
      <c r="AY85" s="556">
        <f>+INDEX('Load Combinations'!$D$4:$N$22,MATCH(Horizontal!$C85,'Load Combinations'!$B$4:$B$22,0),MATCH(Horizontal!AY$26,'Load Combinations'!$D$3:$N$3,0))</f>
        <v>0</v>
      </c>
      <c r="AZ85" s="202" cm="1">
        <f t="array" aca="1" ref="AZ85" ca="1">SUMPRODUCT(--($K85:$AB85&gt;0),INDEX($H$4:$H$22,MATCH($K$26:$AB$26,$C$4:$C$22,0)))</f>
        <v>1</v>
      </c>
      <c r="BA85" s="73" cm="1">
        <f t="array" aca="1" ref="BA85" ca="1">SUMPRODUCT(--($K85:$AB85&gt;0),INDEX($G$4:$G$22,MATCH($K$26:$AB$26,$C$4:$C$22,0)))</f>
        <v>-1</v>
      </c>
      <c r="BB85" s="73" cm="1">
        <f t="array" aca="1" ref="BB85" ca="1">-1*SUMPRODUCT(--($K85:$AB85&lt;0),INDEX($H$4:$H$22,MATCH($K$26:$AB$26,$C$4:$C$22,0)))</f>
        <v>-1.5</v>
      </c>
      <c r="BC85" s="74" cm="1">
        <f t="array" aca="1" ref="BC85" ca="1">-1*SUMPRODUCT(--($K85:$AB85&lt;0),INDEX($G$4:$G$22,MATCH($K$26:$AB$26,$C$4:$C$22,0)))</f>
        <v>1.5</v>
      </c>
      <c r="BD85" s="66" cm="1">
        <f t="array" aca="1" ref="BD85" ca="1">IF(AC85&gt;0,AC85*SUMPRODUCT(_xlfn.XLOOKUP(AC$26,$C$4:$C$22,$T$4:$AD$22)*$AO85:$AY85),0)</f>
        <v>0</v>
      </c>
      <c r="BE85" s="67" cm="1">
        <f t="array" aca="1" ref="BE85" ca="1">IF(AD85&gt;0,AD85*SUMPRODUCT(_xlfn.XLOOKUP(AD$26,$C$4:$C$22,$T$4:$AD$22)*$AO85:$AY85),0)</f>
        <v>0.125</v>
      </c>
      <c r="BF85" s="67" cm="1">
        <f t="array" aca="1" ref="BF85" ca="1">IF(AE85&gt;0,AE85*SUMPRODUCT(_xlfn.XLOOKUP(AE$26,$C$4:$C$22,$T$4:$AD$22)*$AO85:$AY85),0)</f>
        <v>0</v>
      </c>
      <c r="BG85" s="67" cm="1">
        <f t="array" aca="1" ref="BG85" ca="1">IF(AF85&gt;0,AF85*SUMPRODUCT(_xlfn.XLOOKUP(AF$26,$C$4:$C$22,$T$4:$AD$22)*$AO85:$AY85),0)</f>
        <v>0.5</v>
      </c>
      <c r="BH85" s="67" cm="1">
        <f t="array" aca="1" ref="BH85" ca="1">IF(AG85&gt;0,AG85*SUMPRODUCT(_xlfn.XLOOKUP(AG$26,$C$4:$C$22,$T$4:$AD$22)*$AO85:$AY85),0)</f>
        <v>0</v>
      </c>
      <c r="BI85" s="67" cm="1">
        <f t="array" aca="1" ref="BI85" ca="1">IF(AH85&gt;0,AH85*SUMPRODUCT(_xlfn.XLOOKUP(AH$26,$C$4:$C$22,$T$4:$AD$22)*$AO85:$AY85),0)</f>
        <v>0</v>
      </c>
      <c r="BJ85" s="67" cm="1">
        <f t="array" aca="1" ref="BJ85" ca="1">IF(AI85&gt;0,AI85*SUMPRODUCT(_xlfn.XLOOKUP(AI$26,$C$4:$C$22,$T$4:$AD$22)*$AO85:$AY85),0)</f>
        <v>0</v>
      </c>
      <c r="BK85" s="67" cm="1">
        <f t="array" aca="1" ref="BK85" ca="1">IF(AJ85&gt;0,AJ85*SUMPRODUCT(_xlfn.XLOOKUP(AJ$26,$C$4:$C$22,$T$4:$AD$22)*$AO85:$AY85),0)</f>
        <v>0</v>
      </c>
      <c r="BL85" s="67" cm="1">
        <f t="array" aca="1" ref="BL85" ca="1">IF(AK85&gt;0,AK85*SUMPRODUCT(_xlfn.XLOOKUP(AK$26,$C$4:$C$22,$T$4:$AD$22)*$AO85:$AY85),0)</f>
        <v>0</v>
      </c>
      <c r="BM85" s="67" cm="1">
        <f t="array" aca="1" ref="BM85" ca="1">IF(AL85&gt;0,AL85*SUMPRODUCT(_xlfn.XLOOKUP(AL$26,$C$4:$C$22,$T$4:$AD$22)*$AO85:$AY85),0)</f>
        <v>0</v>
      </c>
      <c r="BN85" s="67" cm="1">
        <f t="array" aca="1" ref="BN85" ca="1">IF(AM85&gt;0,AM85*SUMPRODUCT(_xlfn.XLOOKUP(AM$26,$C$4:$C$22,$T$4:$AD$22)*$AO85:$AY85),0)</f>
        <v>0</v>
      </c>
      <c r="BO85" s="68" cm="1">
        <f t="array" aca="1" ref="BO85" ca="1">IF(AN85&gt;0,AN85*SUMPRODUCT(_xlfn.XLOOKUP(AN$26,$C$4:$C$22,$T$4:$AD$22)*$AO85:$AY85),0)</f>
        <v>0</v>
      </c>
      <c r="BP85" s="214">
        <f t="shared" ca="1" si="70"/>
        <v>0.625</v>
      </c>
      <c r="BQ85" s="66" cm="1">
        <f t="array" aca="1" ref="BQ85" ca="1">IF(AC85&gt;0,AC85*SUMPRODUCT(_xlfn.XLOOKUP(AC$26,$C$4:$C$22,$I$4:$S$22)*$AO85:$AY85),0)</f>
        <v>0</v>
      </c>
      <c r="BR85" s="67" cm="1">
        <f t="array" aca="1" ref="BR85" ca="1">IF(AD85&gt;0,AD85*SUMPRODUCT(_xlfn.XLOOKUP(AD$26,$C$4:$C$22,$I$4:$S$22)*$AO85:$AY85),0)</f>
        <v>-0.125</v>
      </c>
      <c r="BS85" s="67" cm="1">
        <f t="array" aca="1" ref="BS85" ca="1">IF(AE85&gt;0,AE85*SUMPRODUCT(_xlfn.XLOOKUP(AE$26,$C$4:$C$22,$I$4:$S$22)*$AO85:$AY85),0)</f>
        <v>0</v>
      </c>
      <c r="BT85" s="67" cm="1">
        <f t="array" aca="1" ref="BT85" ca="1">IF(AF85&gt;0,AF85*SUMPRODUCT(_xlfn.XLOOKUP(AF$26,$C$4:$C$22,$I$4:$S$22)*$AO85:$AY85),0)</f>
        <v>-0.5</v>
      </c>
      <c r="BU85" s="67" cm="1">
        <f t="array" aca="1" ref="BU85" ca="1">IF(AG85&gt;0,AG85*SUMPRODUCT(_xlfn.XLOOKUP(AG$26,$C$4:$C$22,$I$4:$S$22)*$AO85:$AY85),0)</f>
        <v>0</v>
      </c>
      <c r="BV85" s="67" cm="1">
        <f t="array" aca="1" ref="BV85" ca="1">IF(AH85&gt;0,AH85*SUMPRODUCT(_xlfn.XLOOKUP(AH$26,$C$4:$C$22,$I$4:$S$22)*$AO85:$AY85),0)</f>
        <v>0</v>
      </c>
      <c r="BW85" s="67" cm="1">
        <f t="array" aca="1" ref="BW85" ca="1">IF(AI85&gt;0,AI85*SUMPRODUCT(_xlfn.XLOOKUP(AI$26,$C$4:$C$22,$I$4:$S$22)*$AO85:$AY85),0)</f>
        <v>0</v>
      </c>
      <c r="BX85" s="67" cm="1">
        <f t="array" aca="1" ref="BX85" ca="1">IF(AJ85&gt;0,AJ85*SUMPRODUCT(_xlfn.XLOOKUP(AJ$26,$C$4:$C$22,$I$4:$S$22)*$AO85:$AY85),0)</f>
        <v>0</v>
      </c>
      <c r="BY85" s="67" cm="1">
        <f t="array" aca="1" ref="BY85" ca="1">IF(AK85&gt;0,AK85*SUMPRODUCT(_xlfn.XLOOKUP(AK$26,$C$4:$C$22,$I$4:$S$22)*$AO85:$AY85),0)</f>
        <v>0</v>
      </c>
      <c r="BZ85" s="67" cm="1">
        <f t="array" aca="1" ref="BZ85" ca="1">IF(AL85&gt;0,AL85*SUMPRODUCT(_xlfn.XLOOKUP(AL$26,$C$4:$C$22,$I$4:$S$22)*$AO85:$AY85),0)</f>
        <v>0</v>
      </c>
      <c r="CA85" s="67" cm="1">
        <f t="array" aca="1" ref="CA85" ca="1">IF(AM85&gt;0,AM85*SUMPRODUCT(_xlfn.XLOOKUP(AM$26,$C$4:$C$22,$I$4:$S$22)*$AO85:$AY85),0)</f>
        <v>0</v>
      </c>
      <c r="CB85" s="68" cm="1">
        <f t="array" aca="1" ref="CB85" ca="1">IF(AN85&gt;0,AN85*SUMPRODUCT(_xlfn.XLOOKUP(AN$26,$C$4:$C$22,$I$4:$S$22)*$AO85:$AY85),0)</f>
        <v>0</v>
      </c>
      <c r="CC85" s="214">
        <f t="shared" ca="1" si="71"/>
        <v>-0.625</v>
      </c>
      <c r="CD85" s="66" cm="1">
        <f t="array" aca="1" ref="CD85" ca="1">IF(AC85&lt;0,AC85*SUMPRODUCT(_xlfn.XLOOKUP(AC$26,$C$4:$C$22,$T$4:$AD$22)*$AO85:$AY85),0)</f>
        <v>0</v>
      </c>
      <c r="CE85" s="67" cm="1">
        <f t="array" aca="1" ref="CE85" ca="1">IF(AD85&lt;0,AD85*SUMPRODUCT(_xlfn.XLOOKUP(AD$26,$C$4:$C$22,$T$4:$AC$22)*$AO85:$AX85),0)</f>
        <v>0</v>
      </c>
      <c r="CF85" s="67" cm="1">
        <f t="array" aca="1" ref="CF85" ca="1">IF(AE85&lt;0,AE85*SUMPRODUCT(_xlfn.XLOOKUP(AE$26,$C$4:$C$22,$T$4:$AC$22)*$AO85:$AX85),0)</f>
        <v>0</v>
      </c>
      <c r="CG85" s="67" cm="1">
        <f t="array" aca="1" ref="CG85" ca="1">IF(AF85&lt;0,AF85*SUMPRODUCT(_xlfn.XLOOKUP(AF$26,$C$4:$C$22,$T$4:$AC$22)*$AO85:$AX85),0)</f>
        <v>0</v>
      </c>
      <c r="CH85" s="67" cm="1">
        <f t="array" aca="1" ref="CH85" ca="1">IF(AG85&lt;0,AG85*SUMPRODUCT(_xlfn.XLOOKUP(AG$26,$C$4:$C$22,$T$4:$AC$22)*$AO85:$AX85),0)</f>
        <v>0</v>
      </c>
      <c r="CI85" s="67" cm="1">
        <f t="array" aca="1" ref="CI85" ca="1">IF(AH85&lt;0,AH85*SUMPRODUCT(_xlfn.XLOOKUP(AH$26,$C$4:$C$22,$T$4:$AC$22)*$AO85:$AX85),0)</f>
        <v>0</v>
      </c>
      <c r="CJ85" s="67" cm="1">
        <f t="array" aca="1" ref="CJ85" ca="1">IF(AI85&lt;0,AI85*SUMPRODUCT(_xlfn.XLOOKUP(AI$26,$C$4:$C$22,$T$4:$AC$22)*$AO85:$AX85),0)</f>
        <v>0</v>
      </c>
      <c r="CK85" s="67" cm="1">
        <f t="array" aca="1" ref="CK85" ca="1">IF(AJ85&lt;0,AJ85*SUMPRODUCT(_xlfn.XLOOKUP(AJ$26,$C$4:$C$22,$T$4:$AC$22)*$AO85:$AX85),0)</f>
        <v>0</v>
      </c>
      <c r="CL85" s="67" cm="1">
        <f t="array" aca="1" ref="CL85" ca="1">IF(AK85&lt;0,AK85*SUMPRODUCT(_xlfn.XLOOKUP(AK$26,$C$4:$C$22,$T$4:$AC$22)*$AO85:$AX85),0)</f>
        <v>0</v>
      </c>
      <c r="CM85" s="67" cm="1">
        <f t="array" aca="1" ref="CM85" ca="1">IF(AL85&lt;0,AL85*SUMPRODUCT(_xlfn.XLOOKUP(AL$26,$C$4:$C$22,$T$4:$AC$22)*$AO85:$AX85),0)</f>
        <v>0</v>
      </c>
      <c r="CN85" s="67" cm="1">
        <f t="array" aca="1" ref="CN85" ca="1">IF(AM85&lt;0,AM85*SUMPRODUCT(_xlfn.XLOOKUP(AM$26,$C$4:$C$22,$T$4:$AC$22)*$AO85:$AX85),0)</f>
        <v>0</v>
      </c>
      <c r="CO85" s="68" cm="1">
        <f t="array" aca="1" ref="CO85" ca="1">IF(AN85&lt;0,AN85*SUMPRODUCT(_xlfn.XLOOKUP(AN$26,$C$4:$C$22,$T$4:$AC$22)*$AO85:$AX85),0)</f>
        <v>0</v>
      </c>
      <c r="CP85" s="214">
        <f t="shared" ca="1" si="72"/>
        <v>0</v>
      </c>
      <c r="CQ85" s="66" cm="1">
        <f t="array" aca="1" ref="CQ85" ca="1">IF(AC85&lt;0,AC85*SUMPRODUCT(_xlfn.XLOOKUP(AC$26,$C$4:$C$22,$I$4:$S$22)*$AO85:$AY85),0)</f>
        <v>0</v>
      </c>
      <c r="CR85" s="67" cm="1">
        <f t="array" aca="1" ref="CR85" ca="1">IF(AD85&lt;0,AD85*SUMPRODUCT(_xlfn.XLOOKUP(AD$26,$C$4:$C$22,$I$4:$R$22)*$AO85:$AX85),0)</f>
        <v>0</v>
      </c>
      <c r="CS85" s="67" cm="1">
        <f t="array" aca="1" ref="CS85" ca="1">IF(AE85&lt;0,AE85*SUMPRODUCT(_xlfn.XLOOKUP(AE$26,$C$4:$C$22,$I$4:$R$22)*$AO85:$AX85),0)</f>
        <v>0</v>
      </c>
      <c r="CT85" s="67" cm="1">
        <f t="array" aca="1" ref="CT85" ca="1">IF(AF85&lt;0,AF85*SUMPRODUCT(_xlfn.XLOOKUP(AF$26,$C$4:$C$22,$I$4:$R$22)*$AO85:$AX85),0)</f>
        <v>0</v>
      </c>
      <c r="CU85" s="67" cm="1">
        <f t="array" aca="1" ref="CU85" ca="1">IF(AG85&lt;0,AG85*SUMPRODUCT(_xlfn.XLOOKUP(AG$26,$C$4:$C$22,$I$4:$R$22)*$AO85:$AX85),0)</f>
        <v>0</v>
      </c>
      <c r="CV85" s="67" cm="1">
        <f t="array" aca="1" ref="CV85" ca="1">IF(AH85&lt;0,AH85*SUMPRODUCT(_xlfn.XLOOKUP(AH$26,$C$4:$C$22,$I$4:$R$22)*$AO85:$AX85),0)</f>
        <v>0</v>
      </c>
      <c r="CW85" s="67" cm="1">
        <f t="array" aca="1" ref="CW85" ca="1">IF(AI85&lt;0,AI85*SUMPRODUCT(_xlfn.XLOOKUP(AI$26,$C$4:$C$22,$I$4:$R$22)*$AO85:$AX85),0)</f>
        <v>0</v>
      </c>
      <c r="CX85" s="67" cm="1">
        <f t="array" aca="1" ref="CX85" ca="1">IF(AJ85&lt;0,AJ85*SUMPRODUCT(_xlfn.XLOOKUP(AJ$26,$C$4:$C$22,$I$4:$R$22)*$AO85:$AX85),0)</f>
        <v>0</v>
      </c>
      <c r="CY85" s="67" cm="1">
        <f t="array" aca="1" ref="CY85" ca="1">IF(AK85&lt;0,AK85*SUMPRODUCT(_xlfn.XLOOKUP(AK$26,$C$4:$C$22,$I$4:$R$22)*$AO85:$AX85),0)</f>
        <v>0</v>
      </c>
      <c r="CZ85" s="67" cm="1">
        <f t="array" aca="1" ref="CZ85" ca="1">IF(AL85&lt;0,AL85*SUMPRODUCT(_xlfn.XLOOKUP(AL$26,$C$4:$C$22,$I$4:$R$22)*$AO85:$AX85),0)</f>
        <v>0</v>
      </c>
      <c r="DA85" s="67" cm="1">
        <f t="array" aca="1" ref="DA85" ca="1">IF(AM85&lt;0,AM85*SUMPRODUCT(_xlfn.XLOOKUP(AM$26,$C$4:$C$22,$I$4:$R$22)*$AO85:$AX85),0)</f>
        <v>0</v>
      </c>
      <c r="DB85" s="68" cm="1">
        <f t="array" aca="1" ref="DB85" ca="1">IF(AN85&lt;0,AN85*SUMPRODUCT(_xlfn.XLOOKUP(AN$26,$C$4:$C$22,$I$4:$R$22)*$AO85:$AX85),0)</f>
        <v>0</v>
      </c>
      <c r="DC85" s="239">
        <f t="shared" ca="1" si="73"/>
        <v>0</v>
      </c>
    </row>
    <row r="86" spans="1:107" x14ac:dyDescent="0.25">
      <c r="A86" s="389"/>
      <c r="B86" s="390"/>
      <c r="C86" s="736">
        <v>15</v>
      </c>
      <c r="D86" s="19" t="str">
        <f>_xlfn.XLOOKUP($C86,'Load Combinations'!$B$4:$B$22,'Load Combinations'!$C$4:$C$22)</f>
        <v>CV He, Beam On, Component MAWP</v>
      </c>
      <c r="E86" s="120"/>
      <c r="F86" s="121"/>
      <c r="G86" s="8">
        <f t="shared" si="87"/>
        <v>20</v>
      </c>
      <c r="H86" s="61">
        <f t="shared" ca="1" si="66"/>
        <v>23.625</v>
      </c>
      <c r="I86" s="61">
        <f t="shared" ca="1" si="67"/>
        <v>15.625</v>
      </c>
      <c r="J86" s="63"/>
      <c r="K86" s="75">
        <f t="shared" ca="1" si="91"/>
        <v>0</v>
      </c>
      <c r="L86" s="76">
        <f t="shared" ca="1" si="88"/>
        <v>0</v>
      </c>
      <c r="M86" s="76">
        <f t="shared" ca="1" si="88"/>
        <v>0</v>
      </c>
      <c r="N86" s="76">
        <f t="shared" ca="1" si="88"/>
        <v>0</v>
      </c>
      <c r="O86" s="76">
        <f t="shared" ca="1" si="88"/>
        <v>-1</v>
      </c>
      <c r="P86" s="76">
        <f t="shared" ca="1" si="88"/>
        <v>0</v>
      </c>
      <c r="Q86" s="76">
        <f t="shared" ca="1" si="88"/>
        <v>0</v>
      </c>
      <c r="R86" s="76">
        <f t="shared" ca="1" si="88"/>
        <v>0</v>
      </c>
      <c r="S86" s="76">
        <f t="shared" ca="1" si="88"/>
        <v>0</v>
      </c>
      <c r="T86" s="76">
        <f t="shared" ca="1" si="88"/>
        <v>-1</v>
      </c>
      <c r="U86" s="76">
        <f t="shared" ca="1" si="88"/>
        <v>0</v>
      </c>
      <c r="V86" s="76">
        <f t="shared" ca="1" si="88"/>
        <v>1</v>
      </c>
      <c r="W86" s="76">
        <f t="shared" ca="1" si="88"/>
        <v>-1</v>
      </c>
      <c r="X86" s="76">
        <v>0</v>
      </c>
      <c r="Y86" s="76">
        <f t="shared" ca="1" si="88"/>
        <v>0</v>
      </c>
      <c r="Z86" s="76">
        <f t="shared" ca="1" si="88"/>
        <v>0</v>
      </c>
      <c r="AA86" s="76">
        <f t="shared" ca="1" si="88"/>
        <v>0</v>
      </c>
      <c r="AB86" s="140">
        <f t="shared" ca="1" si="88"/>
        <v>0</v>
      </c>
      <c r="AC86" s="75">
        <f t="shared" ca="1" si="92"/>
        <v>1</v>
      </c>
      <c r="AD86" s="76">
        <f t="shared" ca="1" si="90"/>
        <v>1</v>
      </c>
      <c r="AE86" s="76">
        <f t="shared" ca="1" si="90"/>
        <v>1</v>
      </c>
      <c r="AF86" s="76">
        <f t="shared" ca="1" si="90"/>
        <v>1</v>
      </c>
      <c r="AG86" s="76">
        <f t="shared" ca="1" si="90"/>
        <v>0</v>
      </c>
      <c r="AH86" s="76">
        <f t="shared" ca="1" si="90"/>
        <v>0</v>
      </c>
      <c r="AI86" s="76">
        <f t="shared" ca="1" si="90"/>
        <v>-1</v>
      </c>
      <c r="AJ86" s="76">
        <f t="shared" ca="1" si="90"/>
        <v>0</v>
      </c>
      <c r="AK86" s="76">
        <f t="shared" ca="1" si="90"/>
        <v>0</v>
      </c>
      <c r="AL86" s="76">
        <f t="shared" ca="1" si="90"/>
        <v>-1</v>
      </c>
      <c r="AM86" s="76">
        <f t="shared" ca="1" si="90"/>
        <v>0</v>
      </c>
      <c r="AN86" s="140">
        <f t="shared" ca="1" si="90"/>
        <v>0</v>
      </c>
      <c r="AO86" s="75">
        <f>+INDEX('Load Combinations'!$D$4:$N$22,MATCH(Horizontal!$C86,'Load Combinations'!$B$4:$B$22,0),MATCH(Horizontal!AO$26,'Load Combinations'!$D$3:$N$3,0))</f>
        <v>1</v>
      </c>
      <c r="AP86" s="76">
        <f>+INDEX('Load Combinations'!$D$4:$N$22,MATCH(Horizontal!$C86,'Load Combinations'!$B$4:$B$22,0),MATCH(Horizontal!AP$26,'Load Combinations'!$D$3:$N$3,0))</f>
        <v>1</v>
      </c>
      <c r="AQ86" s="76">
        <f>+INDEX('Load Combinations'!$D$4:$N$22,MATCH(Horizontal!$C86,'Load Combinations'!$B$4:$B$22,0),MATCH(Horizontal!AQ$26,'Load Combinations'!$D$3:$N$3,0))</f>
        <v>0</v>
      </c>
      <c r="AR86" s="76">
        <f>+INDEX('Load Combinations'!$D$4:$N$22,MATCH(Horizontal!$C86,'Load Combinations'!$B$4:$B$22,0),MATCH(Horizontal!AR$26,'Load Combinations'!$D$3:$N$3,0))</f>
        <v>0</v>
      </c>
      <c r="AS86" s="76">
        <f>+INDEX('Load Combinations'!$D$4:$N$22,MATCH(Horizontal!$C86,'Load Combinations'!$B$4:$B$22,0),MATCH(Horizontal!AS$26,'Load Combinations'!$D$3:$N$3,0))</f>
        <v>1</v>
      </c>
      <c r="AT86" s="76">
        <f>+INDEX('Load Combinations'!$D$4:$N$22,MATCH(Horizontal!$C86,'Load Combinations'!$B$4:$B$22,0),MATCH(Horizontal!AT$26,'Load Combinations'!$D$3:$N$3,0))</f>
        <v>1</v>
      </c>
      <c r="AU86" s="76">
        <f>+INDEX('Load Combinations'!$D$4:$N$22,MATCH(Horizontal!$C86,'Load Combinations'!$B$4:$B$22,0),MATCH(Horizontal!AU$26,'Load Combinations'!$D$3:$N$3,0))</f>
        <v>0</v>
      </c>
      <c r="AV86" s="76">
        <f>+INDEX('Load Combinations'!$D$4:$N$22,MATCH(Horizontal!$C86,'Load Combinations'!$B$4:$B$22,0),MATCH(Horizontal!AV$26,'Load Combinations'!$D$3:$N$3,0))</f>
        <v>1</v>
      </c>
      <c r="AW86" s="76">
        <f>+INDEX('Load Combinations'!$D$4:$N$22,MATCH(Horizontal!$C86,'Load Combinations'!$B$4:$B$22,0),MATCH(Horizontal!AW$26,'Load Combinations'!$D$3:$N$3,0))</f>
        <v>0</v>
      </c>
      <c r="AX86" s="671">
        <f>+INDEX('Load Combinations'!$D$4:$N$22,MATCH(Horizontal!$C86,'Load Combinations'!$B$4:$B$22,0),MATCH(Horizontal!AX$26,'Load Combinations'!$D$3:$N$3,0))</f>
        <v>0</v>
      </c>
      <c r="AY86" s="557">
        <f>+INDEX('Load Combinations'!$D$4:$N$22,MATCH(Horizontal!$C86,'Load Combinations'!$B$4:$B$22,0),MATCH(Horizontal!AY$26,'Load Combinations'!$D$3:$N$3,0))</f>
        <v>0</v>
      </c>
      <c r="AZ86" s="203" cm="1">
        <f t="array" aca="1" ref="AZ86" ca="1">SUMPRODUCT(--($K86:$AB86&gt;0),INDEX($H$4:$H$22,MATCH($K$26:$AB$26,$C$4:$C$22,0)))</f>
        <v>1</v>
      </c>
      <c r="BA86" s="76" cm="1">
        <f t="array" aca="1" ref="BA86" ca="1">SUMPRODUCT(--($K86:$AB86&gt;0),INDEX($G$4:$G$22,MATCH($K$26:$AB$26,$C$4:$C$22,0)))</f>
        <v>-1</v>
      </c>
      <c r="BB86" s="76" cm="1">
        <f t="array" aca="1" ref="BB86" ca="1">-1*SUMPRODUCT(--($K86:$AB86&lt;0),INDEX($H$4:$H$22,MATCH($K$26:$AB$26,$C$4:$C$22,0)))</f>
        <v>-1.5</v>
      </c>
      <c r="BC86" s="77" cm="1">
        <f t="array" aca="1" ref="BC86" ca="1">-1*SUMPRODUCT(--($K86:$AB86&lt;0),INDEX($G$4:$G$22,MATCH($K$26:$AB$26,$C$4:$C$22,0)))</f>
        <v>1.5</v>
      </c>
      <c r="BD86" s="8" cm="1">
        <f t="array" aca="1" ref="BD86" ca="1">IF(AC86&gt;0,AC86*SUMPRODUCT(_xlfn.XLOOKUP(AC$26,$C$4:$C$22,$T$4:$AD$22)*$AO86:$AY86),0)</f>
        <v>0</v>
      </c>
      <c r="BE86" s="17" cm="1">
        <f t="array" aca="1" ref="BE86" ca="1">IF(AD86&gt;0,AD86*SUMPRODUCT(_xlfn.XLOOKUP(AD$26,$C$4:$C$22,$T$4:$AD$22)*$AO86:$AY86),0)</f>
        <v>0.125</v>
      </c>
      <c r="BF86" s="17" cm="1">
        <f t="array" aca="1" ref="BF86" ca="1">IF(AE86&gt;0,AE86*SUMPRODUCT(_xlfn.XLOOKUP(AE$26,$C$4:$C$22,$T$4:$AD$22)*$AO86:$AY86),0)</f>
        <v>0</v>
      </c>
      <c r="BG86" s="71" cm="1">
        <f t="array" aca="1" ref="BG86" ca="1">IF(AF86&gt;0,AF86*SUMPRODUCT(_xlfn.XLOOKUP(AF$26,$C$4:$C$22,$T$4:$AD$22)*$AO86:$AY86),0)</f>
        <v>0.5</v>
      </c>
      <c r="BH86" s="17" cm="1">
        <f t="array" aca="1" ref="BH86" ca="1">IF(AG86&gt;0,AG86*SUMPRODUCT(_xlfn.XLOOKUP(AG$26,$C$4:$C$22,$T$4:$AD$22)*$AO86:$AY86),0)</f>
        <v>0</v>
      </c>
      <c r="BI86" s="17" cm="1">
        <f t="array" aca="1" ref="BI86" ca="1">IF(AH86&gt;0,AH86*SUMPRODUCT(_xlfn.XLOOKUP(AH$26,$C$4:$C$22,$T$4:$AD$22)*$AO86:$AY86),0)</f>
        <v>0</v>
      </c>
      <c r="BJ86" s="17" cm="1">
        <f t="array" aca="1" ref="BJ86" ca="1">IF(AI86&gt;0,AI86*SUMPRODUCT(_xlfn.XLOOKUP(AI$26,$C$4:$C$22,$T$4:$AD$22)*$AO86:$AY86),0)</f>
        <v>0</v>
      </c>
      <c r="BK86" s="17" cm="1">
        <f t="array" aca="1" ref="BK86" ca="1">IF(AJ86&gt;0,AJ86*SUMPRODUCT(_xlfn.XLOOKUP(AJ$26,$C$4:$C$22,$T$4:$AD$22)*$AO86:$AY86),0)</f>
        <v>0</v>
      </c>
      <c r="BL86" s="17" cm="1">
        <f t="array" aca="1" ref="BL86" ca="1">IF(AK86&gt;0,AK86*SUMPRODUCT(_xlfn.XLOOKUP(AK$26,$C$4:$C$22,$T$4:$AD$22)*$AO86:$AY86),0)</f>
        <v>0</v>
      </c>
      <c r="BM86" s="17" cm="1">
        <f t="array" aca="1" ref="BM86" ca="1">IF(AL86&gt;0,AL86*SUMPRODUCT(_xlfn.XLOOKUP(AL$26,$C$4:$C$22,$T$4:$AD$22)*$AO86:$AY86),0)</f>
        <v>0</v>
      </c>
      <c r="BN86" s="17" cm="1">
        <f t="array" aca="1" ref="BN86" ca="1">IF(AM86&gt;0,AM86*SUMPRODUCT(_xlfn.XLOOKUP(AM$26,$C$4:$C$22,$T$4:$AD$22)*$AO86:$AY86),0)</f>
        <v>0</v>
      </c>
      <c r="BO86" s="9" cm="1">
        <f t="array" aca="1" ref="BO86" ca="1">IF(AN86&gt;0,AN86*SUMPRODUCT(_xlfn.XLOOKUP(AN$26,$C$4:$C$22,$T$4:$AD$22)*$AO86:$AY86),0)</f>
        <v>0</v>
      </c>
      <c r="BP86" s="215">
        <f t="shared" ca="1" si="70"/>
        <v>0.625</v>
      </c>
      <c r="BQ86" s="8" cm="1">
        <f t="array" aca="1" ref="BQ86" ca="1">IF(AC86&gt;0,AC86*SUMPRODUCT(_xlfn.XLOOKUP(AC$26,$C$4:$C$22,$I$4:$S$22)*$AO86:$AY86),0)</f>
        <v>0</v>
      </c>
      <c r="BR86" s="17" cm="1">
        <f t="array" aca="1" ref="BR86" ca="1">IF(AD86&gt;0,AD86*SUMPRODUCT(_xlfn.XLOOKUP(AD$26,$C$4:$C$22,$I$4:$S$22)*$AO86:$AY86),0)</f>
        <v>-0.125</v>
      </c>
      <c r="BS86" s="17" cm="1">
        <f t="array" aca="1" ref="BS86" ca="1">IF(AE86&gt;0,AE86*SUMPRODUCT(_xlfn.XLOOKUP(AE$26,$C$4:$C$22,$I$4:$S$22)*$AO86:$AY86),0)</f>
        <v>0</v>
      </c>
      <c r="BT86" s="71" cm="1">
        <f t="array" aca="1" ref="BT86" ca="1">IF(AF86&gt;0,AF86*SUMPRODUCT(_xlfn.XLOOKUP(AF$26,$C$4:$C$22,$I$4:$S$22)*$AO86:$AY86),0)</f>
        <v>-0.5</v>
      </c>
      <c r="BU86" s="17" cm="1">
        <f t="array" aca="1" ref="BU86" ca="1">IF(AG86&gt;0,AG86*SUMPRODUCT(_xlfn.XLOOKUP(AG$26,$C$4:$C$22,$I$4:$S$22)*$AO86:$AY86),0)</f>
        <v>0</v>
      </c>
      <c r="BV86" s="17" cm="1">
        <f t="array" aca="1" ref="BV86" ca="1">IF(AH86&gt;0,AH86*SUMPRODUCT(_xlfn.XLOOKUP(AH$26,$C$4:$C$22,$I$4:$S$22)*$AO86:$AY86),0)</f>
        <v>0</v>
      </c>
      <c r="BW86" s="17" cm="1">
        <f t="array" aca="1" ref="BW86" ca="1">IF(AI86&gt;0,AI86*SUMPRODUCT(_xlfn.XLOOKUP(AI$26,$C$4:$C$22,$I$4:$S$22)*$AO86:$AY86),0)</f>
        <v>0</v>
      </c>
      <c r="BX86" s="17" cm="1">
        <f t="array" aca="1" ref="BX86" ca="1">IF(AJ86&gt;0,AJ86*SUMPRODUCT(_xlfn.XLOOKUP(AJ$26,$C$4:$C$22,$I$4:$S$22)*$AO86:$AY86),0)</f>
        <v>0</v>
      </c>
      <c r="BY86" s="17" cm="1">
        <f t="array" aca="1" ref="BY86" ca="1">IF(AK86&gt;0,AK86*SUMPRODUCT(_xlfn.XLOOKUP(AK$26,$C$4:$C$22,$I$4:$S$22)*$AO86:$AY86),0)</f>
        <v>0</v>
      </c>
      <c r="BZ86" s="17" cm="1">
        <f t="array" aca="1" ref="BZ86" ca="1">IF(AL86&gt;0,AL86*SUMPRODUCT(_xlfn.XLOOKUP(AL$26,$C$4:$C$22,$I$4:$S$22)*$AO86:$AY86),0)</f>
        <v>0</v>
      </c>
      <c r="CA86" s="17" cm="1">
        <f t="array" aca="1" ref="CA86" ca="1">IF(AM86&gt;0,AM86*SUMPRODUCT(_xlfn.XLOOKUP(AM$26,$C$4:$C$22,$I$4:$S$22)*$AO86:$AY86),0)</f>
        <v>0</v>
      </c>
      <c r="CB86" s="9" cm="1">
        <f t="array" aca="1" ref="CB86" ca="1">IF(AN86&gt;0,AN86*SUMPRODUCT(_xlfn.XLOOKUP(AN$26,$C$4:$C$22,$I$4:$S$22)*$AO86:$AY86),0)</f>
        <v>0</v>
      </c>
      <c r="CC86" s="215">
        <f t="shared" ca="1" si="71"/>
        <v>-0.625</v>
      </c>
      <c r="CD86" s="8" cm="1">
        <f t="array" aca="1" ref="CD86" ca="1">IF(AC86&lt;0,AC86*SUMPRODUCT(_xlfn.XLOOKUP(AC$26,$C$4:$C$22,$T$4:$AD$22)*$AO86:$AY86),0)</f>
        <v>0</v>
      </c>
      <c r="CE86" s="17" cm="1">
        <f t="array" aca="1" ref="CE86" ca="1">IF(AD86&lt;0,AD86*SUMPRODUCT(_xlfn.XLOOKUP(AD$26,$C$4:$C$22,$T$4:$AC$22)*$AO86:$AX86),0)</f>
        <v>0</v>
      </c>
      <c r="CF86" s="17" cm="1">
        <f t="array" aca="1" ref="CF86" ca="1">IF(AE86&lt;0,AE86*SUMPRODUCT(_xlfn.XLOOKUP(AE$26,$C$4:$C$22,$T$4:$AC$22)*$AO86:$AX86),0)</f>
        <v>0</v>
      </c>
      <c r="CG86" s="71" cm="1">
        <f t="array" aca="1" ref="CG86" ca="1">IF(AF86&lt;0,AF86*SUMPRODUCT(_xlfn.XLOOKUP(AF$26,$C$4:$C$22,$T$4:$AC$22)*$AO86:$AX86),0)</f>
        <v>0</v>
      </c>
      <c r="CH86" s="17" cm="1">
        <f t="array" aca="1" ref="CH86" ca="1">IF(AG86&lt;0,AG86*SUMPRODUCT(_xlfn.XLOOKUP(AG$26,$C$4:$C$22,$T$4:$AC$22)*$AO86:$AX86),0)</f>
        <v>0</v>
      </c>
      <c r="CI86" s="17" cm="1">
        <f t="array" aca="1" ref="CI86" ca="1">IF(AH86&lt;0,AH86*SUMPRODUCT(_xlfn.XLOOKUP(AH$26,$C$4:$C$22,$T$4:$AC$22)*$AO86:$AX86),0)</f>
        <v>0</v>
      </c>
      <c r="CJ86" s="17" cm="1">
        <f t="array" aca="1" ref="CJ86" ca="1">IF(AI86&lt;0,AI86*SUMPRODUCT(_xlfn.XLOOKUP(AI$26,$C$4:$C$22,$T$4:$AC$22)*$AO86:$AX86),0)</f>
        <v>-0.5</v>
      </c>
      <c r="CK86" s="17" cm="1">
        <f t="array" aca="1" ref="CK86" ca="1">IF(AJ86&lt;0,AJ86*SUMPRODUCT(_xlfn.XLOOKUP(AJ$26,$C$4:$C$22,$T$4:$AC$22)*$AO86:$AX86),0)</f>
        <v>0</v>
      </c>
      <c r="CL86" s="17" cm="1">
        <f t="array" aca="1" ref="CL86" ca="1">IF(AK86&lt;0,AK86*SUMPRODUCT(_xlfn.XLOOKUP(AK$26,$C$4:$C$22,$T$4:$AC$22)*$AO86:$AX86),0)</f>
        <v>0</v>
      </c>
      <c r="CM86" s="17" cm="1">
        <f t="array" aca="1" ref="CM86" ca="1">IF(AL86&lt;0,AL86*SUMPRODUCT(_xlfn.XLOOKUP(AL$26,$C$4:$C$22,$T$4:$AC$22)*$AO86:$AX86),0)</f>
        <v>-0.75</v>
      </c>
      <c r="CN86" s="17" cm="1">
        <f t="array" aca="1" ref="CN86" ca="1">IF(AM86&lt;0,AM86*SUMPRODUCT(_xlfn.XLOOKUP(AM$26,$C$4:$C$22,$T$4:$AC$22)*$AO86:$AX86),0)</f>
        <v>0</v>
      </c>
      <c r="CO86" s="9" cm="1">
        <f t="array" aca="1" ref="CO86" ca="1">IF(AN86&lt;0,AN86*SUMPRODUCT(_xlfn.XLOOKUP(AN$26,$C$4:$C$22,$T$4:$AC$22)*$AO86:$AX86),0)</f>
        <v>0</v>
      </c>
      <c r="CP86" s="215">
        <f t="shared" ca="1" si="72"/>
        <v>-1.25</v>
      </c>
      <c r="CQ86" s="8" cm="1">
        <f t="array" aca="1" ref="CQ86" ca="1">IF(AC86&lt;0,AC86*SUMPRODUCT(_xlfn.XLOOKUP(AC$26,$C$4:$C$22,$I$4:$S$22)*$AO86:$AY86),0)</f>
        <v>0</v>
      </c>
      <c r="CR86" s="17" cm="1">
        <f t="array" aca="1" ref="CR86" ca="1">IF(AD86&lt;0,AD86*SUMPRODUCT(_xlfn.XLOOKUP(AD$26,$C$4:$C$22,$I$4:$R$22)*$AO86:$AX86),0)</f>
        <v>0</v>
      </c>
      <c r="CS86" s="17" cm="1">
        <f t="array" aca="1" ref="CS86" ca="1">IF(AE86&lt;0,AE86*SUMPRODUCT(_xlfn.XLOOKUP(AE$26,$C$4:$C$22,$I$4:$R$22)*$AO86:$AX86),0)</f>
        <v>0</v>
      </c>
      <c r="CT86" s="71" cm="1">
        <f t="array" aca="1" ref="CT86" ca="1">IF(AF86&lt;0,AF86*SUMPRODUCT(_xlfn.XLOOKUP(AF$26,$C$4:$C$22,$I$4:$R$22)*$AO86:$AX86),0)</f>
        <v>0</v>
      </c>
      <c r="CU86" s="17" cm="1">
        <f t="array" aca="1" ref="CU86" ca="1">IF(AG86&lt;0,AG86*SUMPRODUCT(_xlfn.XLOOKUP(AG$26,$C$4:$C$22,$I$4:$R$22)*$AO86:$AX86),0)</f>
        <v>0</v>
      </c>
      <c r="CV86" s="17" cm="1">
        <f t="array" aca="1" ref="CV86" ca="1">IF(AH86&lt;0,AH86*SUMPRODUCT(_xlfn.XLOOKUP(AH$26,$C$4:$C$22,$I$4:$R$22)*$AO86:$AX86),0)</f>
        <v>0</v>
      </c>
      <c r="CW86" s="17" cm="1">
        <f t="array" aca="1" ref="CW86" ca="1">IF(AI86&lt;0,AI86*SUMPRODUCT(_xlfn.XLOOKUP(AI$26,$C$4:$C$22,$I$4:$R$22)*$AO86:$AX86),0)</f>
        <v>0.5</v>
      </c>
      <c r="CX86" s="17" cm="1">
        <f t="array" aca="1" ref="CX86" ca="1">IF(AJ86&lt;0,AJ86*SUMPRODUCT(_xlfn.XLOOKUP(AJ$26,$C$4:$C$22,$I$4:$R$22)*$AO86:$AX86),0)</f>
        <v>0</v>
      </c>
      <c r="CY86" s="17" cm="1">
        <f t="array" aca="1" ref="CY86" ca="1">IF(AK86&lt;0,AK86*SUMPRODUCT(_xlfn.XLOOKUP(AK$26,$C$4:$C$22,$I$4:$R$22)*$AO86:$AX86),0)</f>
        <v>0</v>
      </c>
      <c r="CZ86" s="17" cm="1">
        <f t="array" aca="1" ref="CZ86" ca="1">IF(AL86&lt;0,AL86*SUMPRODUCT(_xlfn.XLOOKUP(AL$26,$C$4:$C$22,$I$4:$R$22)*$AO86:$AX86),0)</f>
        <v>0</v>
      </c>
      <c r="DA86" s="17" cm="1">
        <f t="array" aca="1" ref="DA86" ca="1">IF(AM86&lt;0,AM86*SUMPRODUCT(_xlfn.XLOOKUP(AM$26,$C$4:$C$22,$I$4:$R$22)*$AO86:$AX86),0)</f>
        <v>0</v>
      </c>
      <c r="DB86" s="9" cm="1">
        <f t="array" aca="1" ref="DB86" ca="1">IF(AN86&lt;0,AN86*SUMPRODUCT(_xlfn.XLOOKUP(AN$26,$C$4:$C$22,$I$4:$R$22)*$AO86:$AX86),0)</f>
        <v>0</v>
      </c>
      <c r="DC86" s="240">
        <f t="shared" ca="1" si="73"/>
        <v>0.5</v>
      </c>
    </row>
    <row r="87" spans="1:107" x14ac:dyDescent="0.25">
      <c r="A87" s="389"/>
      <c r="B87" s="390"/>
      <c r="C87" s="735">
        <v>16</v>
      </c>
      <c r="D87" s="18" t="str">
        <f>_xlfn.XLOOKUP($C87,'Load Combinations'!$B$4:$B$22,'Load Combinations'!$C$4:$C$22)</f>
        <v>CV MAWP, No Beam</v>
      </c>
      <c r="E87" s="118"/>
      <c r="F87" s="119"/>
      <c r="G87" s="7">
        <f t="shared" si="87"/>
        <v>20</v>
      </c>
      <c r="H87" s="130">
        <f t="shared" ca="1" si="66"/>
        <v>22.5</v>
      </c>
      <c r="I87" s="130">
        <f t="shared" ca="1" si="67"/>
        <v>16.75</v>
      </c>
      <c r="J87" s="62"/>
      <c r="K87" s="72">
        <f t="shared" ca="1" si="91"/>
        <v>0</v>
      </c>
      <c r="L87" s="73">
        <f t="shared" ca="1" si="88"/>
        <v>0</v>
      </c>
      <c r="M87" s="73">
        <f t="shared" ca="1" si="88"/>
        <v>0</v>
      </c>
      <c r="N87" s="73">
        <f t="shared" ca="1" si="88"/>
        <v>0</v>
      </c>
      <c r="O87" s="73">
        <f t="shared" ca="1" si="88"/>
        <v>-1</v>
      </c>
      <c r="P87" s="73">
        <f t="shared" ca="1" si="88"/>
        <v>0</v>
      </c>
      <c r="Q87" s="73">
        <f t="shared" ca="1" si="88"/>
        <v>0</v>
      </c>
      <c r="R87" s="73">
        <f t="shared" ca="1" si="88"/>
        <v>0</v>
      </c>
      <c r="S87" s="73">
        <f t="shared" ca="1" si="88"/>
        <v>0</v>
      </c>
      <c r="T87" s="73">
        <f t="shared" ca="1" si="88"/>
        <v>-1</v>
      </c>
      <c r="U87" s="73">
        <f t="shared" ca="1" si="88"/>
        <v>0</v>
      </c>
      <c r="V87" s="73">
        <f t="shared" ca="1" si="88"/>
        <v>1</v>
      </c>
      <c r="W87" s="73">
        <f t="shared" ca="1" si="88"/>
        <v>-1</v>
      </c>
      <c r="X87" s="73">
        <v>0</v>
      </c>
      <c r="Y87" s="73">
        <f t="shared" ca="1" si="88"/>
        <v>0</v>
      </c>
      <c r="Z87" s="73">
        <f t="shared" ca="1" si="88"/>
        <v>0</v>
      </c>
      <c r="AA87" s="73">
        <f t="shared" ca="1" si="88"/>
        <v>0</v>
      </c>
      <c r="AB87" s="139">
        <f t="shared" ca="1" si="88"/>
        <v>0</v>
      </c>
      <c r="AC87" s="72">
        <f t="shared" ca="1" si="92"/>
        <v>1</v>
      </c>
      <c r="AD87" s="73">
        <f t="shared" ca="1" si="90"/>
        <v>1</v>
      </c>
      <c r="AE87" s="73">
        <f t="shared" ca="1" si="90"/>
        <v>1</v>
      </c>
      <c r="AF87" s="73">
        <f t="shared" ca="1" si="90"/>
        <v>1</v>
      </c>
      <c r="AG87" s="73">
        <f t="shared" ca="1" si="90"/>
        <v>0</v>
      </c>
      <c r="AH87" s="73">
        <f t="shared" ca="1" si="90"/>
        <v>0</v>
      </c>
      <c r="AI87" s="73">
        <f t="shared" ca="1" si="90"/>
        <v>-1</v>
      </c>
      <c r="AJ87" s="73">
        <f t="shared" ca="1" si="90"/>
        <v>0</v>
      </c>
      <c r="AK87" s="73">
        <f t="shared" ca="1" si="90"/>
        <v>0</v>
      </c>
      <c r="AL87" s="73">
        <f t="shared" ca="1" si="90"/>
        <v>-1</v>
      </c>
      <c r="AM87" s="73">
        <f t="shared" ca="1" si="90"/>
        <v>0</v>
      </c>
      <c r="AN87" s="139">
        <f t="shared" ca="1" si="90"/>
        <v>0</v>
      </c>
      <c r="AO87" s="72">
        <f>+INDEX('Load Combinations'!$D$4:$N$22,MATCH(Horizontal!$C87,'Load Combinations'!$B$4:$B$22,0),MATCH(Horizontal!AO$26,'Load Combinations'!$D$3:$N$3,0))</f>
        <v>1</v>
      </c>
      <c r="AP87" s="73">
        <f>+INDEX('Load Combinations'!$D$4:$N$22,MATCH(Horizontal!$C87,'Load Combinations'!$B$4:$B$22,0),MATCH(Horizontal!AP$26,'Load Combinations'!$D$3:$N$3,0))</f>
        <v>0</v>
      </c>
      <c r="AQ87" s="73">
        <f>+INDEX('Load Combinations'!$D$4:$N$22,MATCH(Horizontal!$C87,'Load Combinations'!$B$4:$B$22,0),MATCH(Horizontal!AQ$26,'Load Combinations'!$D$3:$N$3,0))</f>
        <v>0</v>
      </c>
      <c r="AR87" s="73">
        <f>+INDEX('Load Combinations'!$D$4:$N$22,MATCH(Horizontal!$C87,'Load Combinations'!$B$4:$B$22,0),MATCH(Horizontal!AR$26,'Load Combinations'!$D$3:$N$3,0))</f>
        <v>1</v>
      </c>
      <c r="AS87" s="73">
        <f>+INDEX('Load Combinations'!$D$4:$N$22,MATCH(Horizontal!$C87,'Load Combinations'!$B$4:$B$22,0),MATCH(Horizontal!AS$26,'Load Combinations'!$D$3:$N$3,0))</f>
        <v>0</v>
      </c>
      <c r="AT87" s="73">
        <f>+INDEX('Load Combinations'!$D$4:$N$22,MATCH(Horizontal!$C87,'Load Combinations'!$B$4:$B$22,0),MATCH(Horizontal!AT$26,'Load Combinations'!$D$3:$N$3,0))</f>
        <v>0</v>
      </c>
      <c r="AU87" s="73">
        <f>+INDEX('Load Combinations'!$D$4:$N$22,MATCH(Horizontal!$C87,'Load Combinations'!$B$4:$B$22,0),MATCH(Horizontal!AU$26,'Load Combinations'!$D$3:$N$3,0))</f>
        <v>1</v>
      </c>
      <c r="AV87" s="73">
        <f>+INDEX('Load Combinations'!$D$4:$N$22,MATCH(Horizontal!$C87,'Load Combinations'!$B$4:$B$22,0),MATCH(Horizontal!AV$26,'Load Combinations'!$D$3:$N$3,0))</f>
        <v>0</v>
      </c>
      <c r="AW87" s="73">
        <f>+INDEX('Load Combinations'!$D$4:$N$22,MATCH(Horizontal!$C87,'Load Combinations'!$B$4:$B$22,0),MATCH(Horizontal!AW$26,'Load Combinations'!$D$3:$N$3,0))</f>
        <v>0</v>
      </c>
      <c r="AX87" s="670">
        <f>+INDEX('Load Combinations'!$D$4:$N$22,MATCH(Horizontal!$C87,'Load Combinations'!$B$4:$B$22,0),MATCH(Horizontal!AX$26,'Load Combinations'!$D$3:$N$3,0))</f>
        <v>0</v>
      </c>
      <c r="AY87" s="556">
        <f>+INDEX('Load Combinations'!$D$4:$N$22,MATCH(Horizontal!$C87,'Load Combinations'!$B$4:$B$22,0),MATCH(Horizontal!AY$26,'Load Combinations'!$D$3:$N$3,0))</f>
        <v>0</v>
      </c>
      <c r="AZ87" s="202" cm="1">
        <f t="array" aca="1" ref="AZ87" ca="1">SUMPRODUCT(--($K87:$AB87&gt;0),INDEX($H$4:$H$22,MATCH($K$26:$AB$26,$C$4:$C$22,0)))</f>
        <v>1</v>
      </c>
      <c r="BA87" s="73" cm="1">
        <f t="array" aca="1" ref="BA87" ca="1">SUMPRODUCT(--($K87:$AB87&gt;0),INDEX($G$4:$G$22,MATCH($K$26:$AB$26,$C$4:$C$22,0)))</f>
        <v>-1</v>
      </c>
      <c r="BB87" s="73" cm="1">
        <f t="array" aca="1" ref="BB87" ca="1">-1*SUMPRODUCT(--($K87:$AB87&lt;0),INDEX($H$4:$H$22,MATCH($K$26:$AB$26,$C$4:$C$22,0)))</f>
        <v>-1.5</v>
      </c>
      <c r="BC87" s="74" cm="1">
        <f t="array" aca="1" ref="BC87" ca="1">-1*SUMPRODUCT(--($K87:$AB87&lt;0),INDEX($G$4:$G$22,MATCH($K$26:$AB$26,$C$4:$C$22,0)))</f>
        <v>1.5</v>
      </c>
      <c r="BD87" s="66" cm="1">
        <f t="array" aca="1" ref="BD87" ca="1">IF(AC87&gt;0,AC87*SUMPRODUCT(_xlfn.XLOOKUP(AC$26,$C$4:$C$22,$T$4:$AD$22)*$AO87:$AY87),0)</f>
        <v>0</v>
      </c>
      <c r="BE87" s="67" cm="1">
        <f t="array" aca="1" ref="BE87" ca="1">IF(AD87&gt;0,AD87*SUMPRODUCT(_xlfn.XLOOKUP(AD$26,$C$4:$C$22,$T$4:$AD$22)*$AO87:$AY87),0)</f>
        <v>0</v>
      </c>
      <c r="BF87" s="67" cm="1">
        <f t="array" aca="1" ref="BF87" ca="1">IF(AE87&gt;0,AE87*SUMPRODUCT(_xlfn.XLOOKUP(AE$26,$C$4:$C$22,$T$4:$AD$22)*$AO87:$AY87),0)</f>
        <v>0</v>
      </c>
      <c r="BG87" s="67" cm="1">
        <f t="array" aca="1" ref="BG87" ca="1">IF(AF87&gt;0,AF87*SUMPRODUCT(_xlfn.XLOOKUP(AF$26,$C$4:$C$22,$T$4:$AD$22)*$AO87:$AY87),0)</f>
        <v>0</v>
      </c>
      <c r="BH87" s="67" cm="1">
        <f t="array" aca="1" ref="BH87" ca="1">IF(AG87&gt;0,AG87*SUMPRODUCT(_xlfn.XLOOKUP(AG$26,$C$4:$C$22,$T$4:$AD$22)*$AO87:$AY87),0)</f>
        <v>0</v>
      </c>
      <c r="BI87" s="67" cm="1">
        <f t="array" aca="1" ref="BI87" ca="1">IF(AH87&gt;0,AH87*SUMPRODUCT(_xlfn.XLOOKUP(AH$26,$C$4:$C$22,$T$4:$AD$22)*$AO87:$AY87),0)</f>
        <v>0</v>
      </c>
      <c r="BJ87" s="67" cm="1">
        <f t="array" aca="1" ref="BJ87" ca="1">IF(AI87&gt;0,AI87*SUMPRODUCT(_xlfn.XLOOKUP(AI$26,$C$4:$C$22,$T$4:$AD$22)*$AO87:$AY87),0)</f>
        <v>0</v>
      </c>
      <c r="BK87" s="67" cm="1">
        <f t="array" aca="1" ref="BK87" ca="1">IF(AJ87&gt;0,AJ87*SUMPRODUCT(_xlfn.XLOOKUP(AJ$26,$C$4:$C$22,$T$4:$AD$22)*$AO87:$AY87),0)</f>
        <v>0</v>
      </c>
      <c r="BL87" s="67" cm="1">
        <f t="array" aca="1" ref="BL87" ca="1">IF(AK87&gt;0,AK87*SUMPRODUCT(_xlfn.XLOOKUP(AK$26,$C$4:$C$22,$T$4:$AD$22)*$AO87:$AY87),0)</f>
        <v>0</v>
      </c>
      <c r="BM87" s="67" cm="1">
        <f t="array" aca="1" ref="BM87" ca="1">IF(AL87&gt;0,AL87*SUMPRODUCT(_xlfn.XLOOKUP(AL$26,$C$4:$C$22,$T$4:$AD$22)*$AO87:$AY87),0)</f>
        <v>0</v>
      </c>
      <c r="BN87" s="67" cm="1">
        <f t="array" aca="1" ref="BN87" ca="1">IF(AM87&gt;0,AM87*SUMPRODUCT(_xlfn.XLOOKUP(AM$26,$C$4:$C$22,$T$4:$AD$22)*$AO87:$AY87),0)</f>
        <v>0</v>
      </c>
      <c r="BO87" s="68" cm="1">
        <f t="array" aca="1" ref="BO87" ca="1">IF(AN87&gt;0,AN87*SUMPRODUCT(_xlfn.XLOOKUP(AN$26,$C$4:$C$22,$T$4:$AD$22)*$AO87:$AY87),0)</f>
        <v>0</v>
      </c>
      <c r="BP87" s="214">
        <f t="shared" ca="1" si="70"/>
        <v>0</v>
      </c>
      <c r="BQ87" s="66" cm="1">
        <f t="array" aca="1" ref="BQ87" ca="1">IF(AC87&gt;0,AC87*SUMPRODUCT(_xlfn.XLOOKUP(AC$26,$C$4:$C$22,$I$4:$S$22)*$AO87:$AY87),0)</f>
        <v>0</v>
      </c>
      <c r="BR87" s="67" cm="1">
        <f t="array" aca="1" ref="BR87" ca="1">IF(AD87&gt;0,AD87*SUMPRODUCT(_xlfn.XLOOKUP(AD$26,$C$4:$C$22,$I$4:$S$22)*$AO87:$AY87),0)</f>
        <v>-0.75</v>
      </c>
      <c r="BS87" s="67" cm="1">
        <f t="array" aca="1" ref="BS87" ca="1">IF(AE87&gt;0,AE87*SUMPRODUCT(_xlfn.XLOOKUP(AE$26,$C$4:$C$22,$I$4:$S$22)*$AO87:$AY87),0)</f>
        <v>0</v>
      </c>
      <c r="BT87" s="67" cm="1">
        <f t="array" aca="1" ref="BT87" ca="1">IF(AF87&gt;0,AF87*SUMPRODUCT(_xlfn.XLOOKUP(AF$26,$C$4:$C$22,$I$4:$S$22)*$AO87:$AY87),0)</f>
        <v>0</v>
      </c>
      <c r="BU87" s="67" cm="1">
        <f t="array" aca="1" ref="BU87" ca="1">IF(AG87&gt;0,AG87*SUMPRODUCT(_xlfn.XLOOKUP(AG$26,$C$4:$C$22,$I$4:$S$22)*$AO87:$AY87),0)</f>
        <v>0</v>
      </c>
      <c r="BV87" s="67" cm="1">
        <f t="array" aca="1" ref="BV87" ca="1">IF(AH87&gt;0,AH87*SUMPRODUCT(_xlfn.XLOOKUP(AH$26,$C$4:$C$22,$I$4:$S$22)*$AO87:$AY87),0)</f>
        <v>0</v>
      </c>
      <c r="BW87" s="67" cm="1">
        <f t="array" aca="1" ref="BW87" ca="1">IF(AI87&gt;0,AI87*SUMPRODUCT(_xlfn.XLOOKUP(AI$26,$C$4:$C$22,$I$4:$S$22)*$AO87:$AY87),0)</f>
        <v>0</v>
      </c>
      <c r="BX87" s="67" cm="1">
        <f t="array" aca="1" ref="BX87" ca="1">IF(AJ87&gt;0,AJ87*SUMPRODUCT(_xlfn.XLOOKUP(AJ$26,$C$4:$C$22,$I$4:$S$22)*$AO87:$AY87),0)</f>
        <v>0</v>
      </c>
      <c r="BY87" s="67" cm="1">
        <f t="array" aca="1" ref="BY87" ca="1">IF(AK87&gt;0,AK87*SUMPRODUCT(_xlfn.XLOOKUP(AK$26,$C$4:$C$22,$I$4:$S$22)*$AO87:$AY87),0)</f>
        <v>0</v>
      </c>
      <c r="BZ87" s="67" cm="1">
        <f t="array" aca="1" ref="BZ87" ca="1">IF(AL87&gt;0,AL87*SUMPRODUCT(_xlfn.XLOOKUP(AL$26,$C$4:$C$22,$I$4:$S$22)*$AO87:$AY87),0)</f>
        <v>0</v>
      </c>
      <c r="CA87" s="67" cm="1">
        <f t="array" aca="1" ref="CA87" ca="1">IF(AM87&gt;0,AM87*SUMPRODUCT(_xlfn.XLOOKUP(AM$26,$C$4:$C$22,$I$4:$S$22)*$AO87:$AY87),0)</f>
        <v>0</v>
      </c>
      <c r="CB87" s="68" cm="1">
        <f t="array" aca="1" ref="CB87" ca="1">IF(AN87&gt;0,AN87*SUMPRODUCT(_xlfn.XLOOKUP(AN$26,$C$4:$C$22,$I$4:$S$22)*$AO87:$AY87),0)</f>
        <v>0</v>
      </c>
      <c r="CC87" s="214">
        <f t="shared" ca="1" si="71"/>
        <v>-0.75</v>
      </c>
      <c r="CD87" s="66" cm="1">
        <f t="array" aca="1" ref="CD87" ca="1">IF(AC87&lt;0,AC87*SUMPRODUCT(_xlfn.XLOOKUP(AC$26,$C$4:$C$22,$T$4:$AD$22)*$AO87:$AY87),0)</f>
        <v>0</v>
      </c>
      <c r="CE87" s="67" cm="1">
        <f t="array" aca="1" ref="CE87" ca="1">IF(AD87&lt;0,AD87*SUMPRODUCT(_xlfn.XLOOKUP(AD$26,$C$4:$C$22,$T$4:$AC$22)*$AO87:$AX87),0)</f>
        <v>0</v>
      </c>
      <c r="CF87" s="67" cm="1">
        <f t="array" aca="1" ref="CF87" ca="1">IF(AE87&lt;0,AE87*SUMPRODUCT(_xlfn.XLOOKUP(AE$26,$C$4:$C$22,$T$4:$AC$22)*$AO87:$AX87),0)</f>
        <v>0</v>
      </c>
      <c r="CG87" s="67" cm="1">
        <f t="array" aca="1" ref="CG87" ca="1">IF(AF87&lt;0,AF87*SUMPRODUCT(_xlfn.XLOOKUP(AF$26,$C$4:$C$22,$T$4:$AC$22)*$AO87:$AX87),0)</f>
        <v>0</v>
      </c>
      <c r="CH87" s="67" cm="1">
        <f t="array" aca="1" ref="CH87" ca="1">IF(AG87&lt;0,AG87*SUMPRODUCT(_xlfn.XLOOKUP(AG$26,$C$4:$C$22,$T$4:$AC$22)*$AO87:$AX87),0)</f>
        <v>0</v>
      </c>
      <c r="CI87" s="67" cm="1">
        <f t="array" aca="1" ref="CI87" ca="1">IF(AH87&lt;0,AH87*SUMPRODUCT(_xlfn.XLOOKUP(AH$26,$C$4:$C$22,$T$4:$AC$22)*$AO87:$AX87),0)</f>
        <v>0</v>
      </c>
      <c r="CJ87" s="67" cm="1">
        <f t="array" aca="1" ref="CJ87" ca="1">IF(AI87&lt;0,AI87*SUMPRODUCT(_xlfn.XLOOKUP(AI$26,$C$4:$C$22,$T$4:$AC$22)*$AO87:$AX87),0)</f>
        <v>0</v>
      </c>
      <c r="CK87" s="67" cm="1">
        <f t="array" aca="1" ref="CK87" ca="1">IF(AJ87&lt;0,AJ87*SUMPRODUCT(_xlfn.XLOOKUP(AJ$26,$C$4:$C$22,$T$4:$AC$22)*$AO87:$AX87),0)</f>
        <v>0</v>
      </c>
      <c r="CL87" s="67" cm="1">
        <f t="array" aca="1" ref="CL87" ca="1">IF(AK87&lt;0,AK87*SUMPRODUCT(_xlfn.XLOOKUP(AK$26,$C$4:$C$22,$T$4:$AC$22)*$AO87:$AX87),0)</f>
        <v>0</v>
      </c>
      <c r="CM87" s="67" cm="1">
        <f t="array" aca="1" ref="CM87" ca="1">IF(AL87&lt;0,AL87*SUMPRODUCT(_xlfn.XLOOKUP(AL$26,$C$4:$C$22,$T$4:$AC$22)*$AO87:$AX87),0)</f>
        <v>0</v>
      </c>
      <c r="CN87" s="67" cm="1">
        <f t="array" aca="1" ref="CN87" ca="1">IF(AM87&lt;0,AM87*SUMPRODUCT(_xlfn.XLOOKUP(AM$26,$C$4:$C$22,$T$4:$AC$22)*$AO87:$AX87),0)</f>
        <v>0</v>
      </c>
      <c r="CO87" s="68" cm="1">
        <f t="array" aca="1" ref="CO87" ca="1">IF(AN87&lt;0,AN87*SUMPRODUCT(_xlfn.XLOOKUP(AN$26,$C$4:$C$22,$T$4:$AC$22)*$AO87:$AX87),0)</f>
        <v>0</v>
      </c>
      <c r="CP87" s="214">
        <f t="shared" ca="1" si="72"/>
        <v>0</v>
      </c>
      <c r="CQ87" s="66" cm="1">
        <f t="array" aca="1" ref="CQ87" ca="1">IF(AC87&lt;0,AC87*SUMPRODUCT(_xlfn.XLOOKUP(AC$26,$C$4:$C$22,$I$4:$S$22)*$AO87:$AY87),0)</f>
        <v>0</v>
      </c>
      <c r="CR87" s="67" cm="1">
        <f t="array" aca="1" ref="CR87" ca="1">IF(AD87&lt;0,AD87*SUMPRODUCT(_xlfn.XLOOKUP(AD$26,$C$4:$C$22,$I$4:$R$22)*$AO87:$AX87),0)</f>
        <v>0</v>
      </c>
      <c r="CS87" s="67" cm="1">
        <f t="array" aca="1" ref="CS87" ca="1">IF(AE87&lt;0,AE87*SUMPRODUCT(_xlfn.XLOOKUP(AE$26,$C$4:$C$22,$I$4:$R$22)*$AO87:$AX87),0)</f>
        <v>0</v>
      </c>
      <c r="CT87" s="67" cm="1">
        <f t="array" aca="1" ref="CT87" ca="1">IF(AF87&lt;0,AF87*SUMPRODUCT(_xlfn.XLOOKUP(AF$26,$C$4:$C$22,$I$4:$R$22)*$AO87:$AX87),0)</f>
        <v>0</v>
      </c>
      <c r="CU87" s="67" cm="1">
        <f t="array" aca="1" ref="CU87" ca="1">IF(AG87&lt;0,AG87*SUMPRODUCT(_xlfn.XLOOKUP(AG$26,$C$4:$C$22,$I$4:$R$22)*$AO87:$AX87),0)</f>
        <v>0</v>
      </c>
      <c r="CV87" s="67" cm="1">
        <f t="array" aca="1" ref="CV87" ca="1">IF(AH87&lt;0,AH87*SUMPRODUCT(_xlfn.XLOOKUP(AH$26,$C$4:$C$22,$I$4:$R$22)*$AO87:$AX87),0)</f>
        <v>0</v>
      </c>
      <c r="CW87" s="67" cm="1">
        <f t="array" aca="1" ref="CW87" ca="1">IF(AI87&lt;0,AI87*SUMPRODUCT(_xlfn.XLOOKUP(AI$26,$C$4:$C$22,$I$4:$R$22)*$AO87:$AX87),0)</f>
        <v>0</v>
      </c>
      <c r="CX87" s="67" cm="1">
        <f t="array" aca="1" ref="CX87" ca="1">IF(AJ87&lt;0,AJ87*SUMPRODUCT(_xlfn.XLOOKUP(AJ$26,$C$4:$C$22,$I$4:$R$22)*$AO87:$AX87),0)</f>
        <v>0</v>
      </c>
      <c r="CY87" s="67" cm="1">
        <f t="array" aca="1" ref="CY87" ca="1">IF(AK87&lt;0,AK87*SUMPRODUCT(_xlfn.XLOOKUP(AK$26,$C$4:$C$22,$I$4:$R$22)*$AO87:$AX87),0)</f>
        <v>0</v>
      </c>
      <c r="CZ87" s="67" cm="1">
        <f t="array" aca="1" ref="CZ87" ca="1">IF(AL87&lt;0,AL87*SUMPRODUCT(_xlfn.XLOOKUP(AL$26,$C$4:$C$22,$I$4:$R$22)*$AO87:$AX87),0)</f>
        <v>0</v>
      </c>
      <c r="DA87" s="67" cm="1">
        <f t="array" aca="1" ref="DA87" ca="1">IF(AM87&lt;0,AM87*SUMPRODUCT(_xlfn.XLOOKUP(AM$26,$C$4:$C$22,$I$4:$R$22)*$AO87:$AX87),0)</f>
        <v>0</v>
      </c>
      <c r="DB87" s="68" cm="1">
        <f t="array" aca="1" ref="DB87" ca="1">IF(AN87&lt;0,AN87*SUMPRODUCT(_xlfn.XLOOKUP(AN$26,$C$4:$C$22,$I$4:$R$22)*$AO87:$AX87),0)</f>
        <v>0</v>
      </c>
      <c r="DC87" s="239">
        <f t="shared" ca="1" si="73"/>
        <v>0</v>
      </c>
    </row>
    <row r="88" spans="1:107" x14ac:dyDescent="0.25">
      <c r="A88" s="389"/>
      <c r="B88" s="390"/>
      <c r="C88" s="736">
        <v>17</v>
      </c>
      <c r="D88" s="19" t="str">
        <f>_xlfn.XLOOKUP($C88,'Load Combinations'!$B$4:$B$22,'Load Combinations'!$C$4:$C$22)</f>
        <v>CV MAWP, Beam On</v>
      </c>
      <c r="E88" s="120"/>
      <c r="F88" s="121"/>
      <c r="G88" s="8">
        <f t="shared" si="87"/>
        <v>20</v>
      </c>
      <c r="H88" s="61">
        <f t="shared" ca="1" si="66"/>
        <v>23</v>
      </c>
      <c r="I88" s="61">
        <f t="shared" ca="1" si="67"/>
        <v>15.5</v>
      </c>
      <c r="J88" s="63"/>
      <c r="K88" s="75">
        <f t="shared" ca="1" si="91"/>
        <v>0</v>
      </c>
      <c r="L88" s="76">
        <f t="shared" ca="1" si="91"/>
        <v>0</v>
      </c>
      <c r="M88" s="76">
        <f t="shared" ca="1" si="91"/>
        <v>0</v>
      </c>
      <c r="N88" s="76">
        <f t="shared" ca="1" si="91"/>
        <v>0</v>
      </c>
      <c r="O88" s="76">
        <f t="shared" ca="1" si="91"/>
        <v>-1</v>
      </c>
      <c r="P88" s="76">
        <f t="shared" ca="1" si="91"/>
        <v>0</v>
      </c>
      <c r="Q88" s="76">
        <f t="shared" ca="1" si="91"/>
        <v>0</v>
      </c>
      <c r="R88" s="76">
        <f t="shared" ca="1" si="91"/>
        <v>0</v>
      </c>
      <c r="S88" s="76">
        <f t="shared" ca="1" si="91"/>
        <v>0</v>
      </c>
      <c r="T88" s="76">
        <f t="shared" ca="1" si="91"/>
        <v>-1</v>
      </c>
      <c r="U88" s="76">
        <f t="shared" ca="1" si="91"/>
        <v>0</v>
      </c>
      <c r="V88" s="76">
        <f t="shared" ca="1" si="91"/>
        <v>1</v>
      </c>
      <c r="W88" s="76">
        <f t="shared" ca="1" si="91"/>
        <v>-1</v>
      </c>
      <c r="X88" s="76">
        <v>0</v>
      </c>
      <c r="Y88" s="76">
        <f t="shared" ca="1" si="91"/>
        <v>0</v>
      </c>
      <c r="Z88" s="76">
        <f t="shared" ca="1" si="91"/>
        <v>0</v>
      </c>
      <c r="AA88" s="76">
        <f t="shared" ref="AA88:AB90" ca="1" si="93">OFFSET(AA88,-1,0)</f>
        <v>0</v>
      </c>
      <c r="AB88" s="140">
        <f t="shared" ca="1" si="93"/>
        <v>0</v>
      </c>
      <c r="AC88" s="75">
        <f t="shared" ca="1" si="92"/>
        <v>1</v>
      </c>
      <c r="AD88" s="76">
        <f t="shared" ca="1" si="90"/>
        <v>1</v>
      </c>
      <c r="AE88" s="76">
        <f t="shared" ca="1" si="90"/>
        <v>1</v>
      </c>
      <c r="AF88" s="76">
        <f t="shared" ca="1" si="90"/>
        <v>1</v>
      </c>
      <c r="AG88" s="76">
        <f t="shared" ca="1" si="90"/>
        <v>0</v>
      </c>
      <c r="AH88" s="76">
        <f t="shared" ca="1" si="90"/>
        <v>0</v>
      </c>
      <c r="AI88" s="76">
        <f t="shared" ca="1" si="90"/>
        <v>-1</v>
      </c>
      <c r="AJ88" s="76">
        <f t="shared" ca="1" si="90"/>
        <v>0</v>
      </c>
      <c r="AK88" s="76">
        <f t="shared" ca="1" si="90"/>
        <v>0</v>
      </c>
      <c r="AL88" s="76">
        <f t="shared" ca="1" si="90"/>
        <v>-1</v>
      </c>
      <c r="AM88" s="76">
        <f t="shared" ca="1" si="90"/>
        <v>0</v>
      </c>
      <c r="AN88" s="140">
        <f t="shared" ca="1" si="90"/>
        <v>0</v>
      </c>
      <c r="AO88" s="75">
        <f>+INDEX('Load Combinations'!$D$4:$N$22,MATCH(Horizontal!$C88,'Load Combinations'!$B$4:$B$22,0),MATCH(Horizontal!AO$26,'Load Combinations'!$D$3:$N$3,0))</f>
        <v>1</v>
      </c>
      <c r="AP88" s="76">
        <f>+INDEX('Load Combinations'!$D$4:$N$22,MATCH(Horizontal!$C88,'Load Combinations'!$B$4:$B$22,0),MATCH(Horizontal!AP$26,'Load Combinations'!$D$3:$N$3,0))</f>
        <v>0</v>
      </c>
      <c r="AQ88" s="76">
        <f>+INDEX('Load Combinations'!$D$4:$N$22,MATCH(Horizontal!$C88,'Load Combinations'!$B$4:$B$22,0),MATCH(Horizontal!AQ$26,'Load Combinations'!$D$3:$N$3,0))</f>
        <v>0</v>
      </c>
      <c r="AR88" s="76">
        <f>+INDEX('Load Combinations'!$D$4:$N$22,MATCH(Horizontal!$C88,'Load Combinations'!$B$4:$B$22,0),MATCH(Horizontal!AR$26,'Load Combinations'!$D$3:$N$3,0))</f>
        <v>1</v>
      </c>
      <c r="AS88" s="76">
        <f>+INDEX('Load Combinations'!$D$4:$N$22,MATCH(Horizontal!$C88,'Load Combinations'!$B$4:$B$22,0),MATCH(Horizontal!AS$26,'Load Combinations'!$D$3:$N$3,0))</f>
        <v>0</v>
      </c>
      <c r="AT88" s="76">
        <f>+INDEX('Load Combinations'!$D$4:$N$22,MATCH(Horizontal!$C88,'Load Combinations'!$B$4:$B$22,0),MATCH(Horizontal!AT$26,'Load Combinations'!$D$3:$N$3,0))</f>
        <v>1</v>
      </c>
      <c r="AU88" s="76">
        <f>+INDEX('Load Combinations'!$D$4:$N$22,MATCH(Horizontal!$C88,'Load Combinations'!$B$4:$B$22,0),MATCH(Horizontal!AU$26,'Load Combinations'!$D$3:$N$3,0))</f>
        <v>1</v>
      </c>
      <c r="AV88" s="76">
        <f>+INDEX('Load Combinations'!$D$4:$N$22,MATCH(Horizontal!$C88,'Load Combinations'!$B$4:$B$22,0),MATCH(Horizontal!AV$26,'Load Combinations'!$D$3:$N$3,0))</f>
        <v>0</v>
      </c>
      <c r="AW88" s="76">
        <f>+INDEX('Load Combinations'!$D$4:$N$22,MATCH(Horizontal!$C88,'Load Combinations'!$B$4:$B$22,0),MATCH(Horizontal!AW$26,'Load Combinations'!$D$3:$N$3,0))</f>
        <v>0</v>
      </c>
      <c r="AX88" s="671">
        <f>+INDEX('Load Combinations'!$D$4:$N$22,MATCH(Horizontal!$C88,'Load Combinations'!$B$4:$B$22,0),MATCH(Horizontal!AX$26,'Load Combinations'!$D$3:$N$3,0))</f>
        <v>0</v>
      </c>
      <c r="AY88" s="557">
        <f>+INDEX('Load Combinations'!$D$4:$N$22,MATCH(Horizontal!$C88,'Load Combinations'!$B$4:$B$22,0),MATCH(Horizontal!AY$26,'Load Combinations'!$D$3:$N$3,0))</f>
        <v>0</v>
      </c>
      <c r="AZ88" s="203" cm="1">
        <f t="array" aca="1" ref="AZ88" ca="1">SUMPRODUCT(--($K88:$AB88&gt;0),INDEX($H$4:$H$22,MATCH($K$26:$AB$26,$C$4:$C$22,0)))</f>
        <v>1</v>
      </c>
      <c r="BA88" s="76" cm="1">
        <f t="array" aca="1" ref="BA88" ca="1">SUMPRODUCT(--($K88:$AB88&gt;0),INDEX($G$4:$G$22,MATCH($K$26:$AB$26,$C$4:$C$22,0)))</f>
        <v>-1</v>
      </c>
      <c r="BB88" s="76" cm="1">
        <f t="array" aca="1" ref="BB88" ca="1">-1*SUMPRODUCT(--($K88:$AB88&lt;0),INDEX($H$4:$H$22,MATCH($K$26:$AB$26,$C$4:$C$22,0)))</f>
        <v>-1.5</v>
      </c>
      <c r="BC88" s="77" cm="1">
        <f t="array" aca="1" ref="BC88" ca="1">-1*SUMPRODUCT(--($K88:$AB88&lt;0),INDEX($G$4:$G$22,MATCH($K$26:$AB$26,$C$4:$C$22,0)))</f>
        <v>1.5</v>
      </c>
      <c r="BD88" s="8" cm="1">
        <f t="array" aca="1" ref="BD88" ca="1">IF(AC88&gt;0,AC88*SUMPRODUCT(_xlfn.XLOOKUP(AC$26,$C$4:$C$22,$T$4:$AD$22)*$AO88:$AY88),0)</f>
        <v>0</v>
      </c>
      <c r="BE88" s="17" cm="1">
        <f t="array" aca="1" ref="BE88" ca="1">IF(AD88&gt;0,AD88*SUMPRODUCT(_xlfn.XLOOKUP(AD$26,$C$4:$C$22,$T$4:$AD$22)*$AO88:$AY88),0)</f>
        <v>0</v>
      </c>
      <c r="BF88" s="17" cm="1">
        <f t="array" aca="1" ref="BF88" ca="1">IF(AE88&gt;0,AE88*SUMPRODUCT(_xlfn.XLOOKUP(AE$26,$C$4:$C$22,$T$4:$AD$22)*$AO88:$AY88),0)</f>
        <v>0</v>
      </c>
      <c r="BG88" s="71" cm="1">
        <f t="array" aca="1" ref="BG88" ca="1">IF(AF88&gt;0,AF88*SUMPRODUCT(_xlfn.XLOOKUP(AF$26,$C$4:$C$22,$T$4:$AD$22)*$AO88:$AY88),0)</f>
        <v>0</v>
      </c>
      <c r="BH88" s="17" cm="1">
        <f t="array" aca="1" ref="BH88" ca="1">IF(AG88&gt;0,AG88*SUMPRODUCT(_xlfn.XLOOKUP(AG$26,$C$4:$C$22,$T$4:$AD$22)*$AO88:$AY88),0)</f>
        <v>0</v>
      </c>
      <c r="BI88" s="17" cm="1">
        <f t="array" aca="1" ref="BI88" ca="1">IF(AH88&gt;0,AH88*SUMPRODUCT(_xlfn.XLOOKUP(AH$26,$C$4:$C$22,$T$4:$AD$22)*$AO88:$AY88),0)</f>
        <v>0</v>
      </c>
      <c r="BJ88" s="17" cm="1">
        <f t="array" aca="1" ref="BJ88" ca="1">IF(AI88&gt;0,AI88*SUMPRODUCT(_xlfn.XLOOKUP(AI$26,$C$4:$C$22,$T$4:$AD$22)*$AO88:$AY88),0)</f>
        <v>0</v>
      </c>
      <c r="BK88" s="17" cm="1">
        <f t="array" aca="1" ref="BK88" ca="1">IF(AJ88&gt;0,AJ88*SUMPRODUCT(_xlfn.XLOOKUP(AJ$26,$C$4:$C$22,$T$4:$AD$22)*$AO88:$AY88),0)</f>
        <v>0</v>
      </c>
      <c r="BL88" s="17" cm="1">
        <f t="array" aca="1" ref="BL88" ca="1">IF(AK88&gt;0,AK88*SUMPRODUCT(_xlfn.XLOOKUP(AK$26,$C$4:$C$22,$T$4:$AD$22)*$AO88:$AY88),0)</f>
        <v>0</v>
      </c>
      <c r="BM88" s="17" cm="1">
        <f t="array" aca="1" ref="BM88" ca="1">IF(AL88&gt;0,AL88*SUMPRODUCT(_xlfn.XLOOKUP(AL$26,$C$4:$C$22,$T$4:$AD$22)*$AO88:$AY88),0)</f>
        <v>0</v>
      </c>
      <c r="BN88" s="17" cm="1">
        <f t="array" aca="1" ref="BN88" ca="1">IF(AM88&gt;0,AM88*SUMPRODUCT(_xlfn.XLOOKUP(AM$26,$C$4:$C$22,$T$4:$AD$22)*$AO88:$AY88),0)</f>
        <v>0</v>
      </c>
      <c r="BO88" s="9" cm="1">
        <f t="array" aca="1" ref="BO88" ca="1">IF(AN88&gt;0,AN88*SUMPRODUCT(_xlfn.XLOOKUP(AN$26,$C$4:$C$22,$T$4:$AD$22)*$AO88:$AY88),0)</f>
        <v>0</v>
      </c>
      <c r="BP88" s="215">
        <f t="shared" ca="1" si="70"/>
        <v>0</v>
      </c>
      <c r="BQ88" s="8" cm="1">
        <f t="array" aca="1" ref="BQ88" ca="1">IF(AC88&gt;0,AC88*SUMPRODUCT(_xlfn.XLOOKUP(AC$26,$C$4:$C$22,$I$4:$S$22)*$AO88:$AY88),0)</f>
        <v>0</v>
      </c>
      <c r="BR88" s="17" cm="1">
        <f t="array" aca="1" ref="BR88" ca="1">IF(AD88&gt;0,AD88*SUMPRODUCT(_xlfn.XLOOKUP(AD$26,$C$4:$C$22,$I$4:$S$22)*$AO88:$AY88),0)</f>
        <v>-0.75</v>
      </c>
      <c r="BS88" s="17" cm="1">
        <f t="array" aca="1" ref="BS88" ca="1">IF(AE88&gt;0,AE88*SUMPRODUCT(_xlfn.XLOOKUP(AE$26,$C$4:$C$22,$I$4:$S$22)*$AO88:$AY88),0)</f>
        <v>0</v>
      </c>
      <c r="BT88" s="71" cm="1">
        <f t="array" aca="1" ref="BT88" ca="1">IF(AF88&gt;0,AF88*SUMPRODUCT(_xlfn.XLOOKUP(AF$26,$C$4:$C$22,$I$4:$S$22)*$AO88:$AY88),0)</f>
        <v>0</v>
      </c>
      <c r="BU88" s="17" cm="1">
        <f t="array" aca="1" ref="BU88" ca="1">IF(AG88&gt;0,AG88*SUMPRODUCT(_xlfn.XLOOKUP(AG$26,$C$4:$C$22,$I$4:$S$22)*$AO88:$AY88),0)</f>
        <v>0</v>
      </c>
      <c r="BV88" s="17" cm="1">
        <f t="array" aca="1" ref="BV88" ca="1">IF(AH88&gt;0,AH88*SUMPRODUCT(_xlfn.XLOOKUP(AH$26,$C$4:$C$22,$I$4:$S$22)*$AO88:$AY88),0)</f>
        <v>0</v>
      </c>
      <c r="BW88" s="17" cm="1">
        <f t="array" aca="1" ref="BW88" ca="1">IF(AI88&gt;0,AI88*SUMPRODUCT(_xlfn.XLOOKUP(AI$26,$C$4:$C$22,$I$4:$S$22)*$AO88:$AY88),0)</f>
        <v>0</v>
      </c>
      <c r="BX88" s="17" cm="1">
        <f t="array" aca="1" ref="BX88" ca="1">IF(AJ88&gt;0,AJ88*SUMPRODUCT(_xlfn.XLOOKUP(AJ$26,$C$4:$C$22,$I$4:$S$22)*$AO88:$AY88),0)</f>
        <v>0</v>
      </c>
      <c r="BY88" s="17" cm="1">
        <f t="array" aca="1" ref="BY88" ca="1">IF(AK88&gt;0,AK88*SUMPRODUCT(_xlfn.XLOOKUP(AK$26,$C$4:$C$22,$I$4:$S$22)*$AO88:$AY88),0)</f>
        <v>0</v>
      </c>
      <c r="BZ88" s="17" cm="1">
        <f t="array" aca="1" ref="BZ88" ca="1">IF(AL88&gt;0,AL88*SUMPRODUCT(_xlfn.XLOOKUP(AL$26,$C$4:$C$22,$I$4:$S$22)*$AO88:$AY88),0)</f>
        <v>0</v>
      </c>
      <c r="CA88" s="17" cm="1">
        <f t="array" aca="1" ref="CA88" ca="1">IF(AM88&gt;0,AM88*SUMPRODUCT(_xlfn.XLOOKUP(AM$26,$C$4:$C$22,$I$4:$S$22)*$AO88:$AY88),0)</f>
        <v>0</v>
      </c>
      <c r="CB88" s="9" cm="1">
        <f t="array" aca="1" ref="CB88" ca="1">IF(AN88&gt;0,AN88*SUMPRODUCT(_xlfn.XLOOKUP(AN$26,$C$4:$C$22,$I$4:$S$22)*$AO88:$AY88),0)</f>
        <v>0</v>
      </c>
      <c r="CC88" s="215">
        <f t="shared" ca="1" si="71"/>
        <v>-0.75</v>
      </c>
      <c r="CD88" s="8" cm="1">
        <f t="array" aca="1" ref="CD88" ca="1">IF(AC88&lt;0,AC88*SUMPRODUCT(_xlfn.XLOOKUP(AC$26,$C$4:$C$22,$T$4:$AD$22)*$AO88:$AY88),0)</f>
        <v>0</v>
      </c>
      <c r="CE88" s="17" cm="1">
        <f t="array" aca="1" ref="CE88" ca="1">IF(AD88&lt;0,AD88*SUMPRODUCT(_xlfn.XLOOKUP(AD$26,$C$4:$C$22,$T$4:$AC$22)*$AO88:$AX88),0)</f>
        <v>0</v>
      </c>
      <c r="CF88" s="17" cm="1">
        <f t="array" aca="1" ref="CF88" ca="1">IF(AE88&lt;0,AE88*SUMPRODUCT(_xlfn.XLOOKUP(AE$26,$C$4:$C$22,$T$4:$AC$22)*$AO88:$AX88),0)</f>
        <v>0</v>
      </c>
      <c r="CG88" s="71" cm="1">
        <f t="array" aca="1" ref="CG88" ca="1">IF(AF88&lt;0,AF88*SUMPRODUCT(_xlfn.XLOOKUP(AF$26,$C$4:$C$22,$T$4:$AC$22)*$AO88:$AX88),0)</f>
        <v>0</v>
      </c>
      <c r="CH88" s="17" cm="1">
        <f t="array" aca="1" ref="CH88" ca="1">IF(AG88&lt;0,AG88*SUMPRODUCT(_xlfn.XLOOKUP(AG$26,$C$4:$C$22,$T$4:$AC$22)*$AO88:$AX88),0)</f>
        <v>0</v>
      </c>
      <c r="CI88" s="17" cm="1">
        <f t="array" aca="1" ref="CI88" ca="1">IF(AH88&lt;0,AH88*SUMPRODUCT(_xlfn.XLOOKUP(AH$26,$C$4:$C$22,$T$4:$AC$22)*$AO88:$AX88),0)</f>
        <v>0</v>
      </c>
      <c r="CJ88" s="17" cm="1">
        <f t="array" aca="1" ref="CJ88" ca="1">IF(AI88&lt;0,AI88*SUMPRODUCT(_xlfn.XLOOKUP(AI$26,$C$4:$C$22,$T$4:$AC$22)*$AO88:$AX88),0)</f>
        <v>-0.5</v>
      </c>
      <c r="CK88" s="17" cm="1">
        <f t="array" aca="1" ref="CK88" ca="1">IF(AJ88&lt;0,AJ88*SUMPRODUCT(_xlfn.XLOOKUP(AJ$26,$C$4:$C$22,$T$4:$AC$22)*$AO88:$AX88),0)</f>
        <v>0</v>
      </c>
      <c r="CL88" s="17" cm="1">
        <f t="array" aca="1" ref="CL88" ca="1">IF(AK88&lt;0,AK88*SUMPRODUCT(_xlfn.XLOOKUP(AK$26,$C$4:$C$22,$T$4:$AC$22)*$AO88:$AX88),0)</f>
        <v>0</v>
      </c>
      <c r="CM88" s="17" cm="1">
        <f t="array" aca="1" ref="CM88" ca="1">IF(AL88&lt;0,AL88*SUMPRODUCT(_xlfn.XLOOKUP(AL$26,$C$4:$C$22,$T$4:$AC$22)*$AO88:$AX88),0)</f>
        <v>-0.75</v>
      </c>
      <c r="CN88" s="17" cm="1">
        <f t="array" aca="1" ref="CN88" ca="1">IF(AM88&lt;0,AM88*SUMPRODUCT(_xlfn.XLOOKUP(AM$26,$C$4:$C$22,$T$4:$AC$22)*$AO88:$AX88),0)</f>
        <v>0</v>
      </c>
      <c r="CO88" s="9" cm="1">
        <f t="array" aca="1" ref="CO88" ca="1">IF(AN88&lt;0,AN88*SUMPRODUCT(_xlfn.XLOOKUP(AN$26,$C$4:$C$22,$T$4:$AC$22)*$AO88:$AX88),0)</f>
        <v>0</v>
      </c>
      <c r="CP88" s="215">
        <f t="shared" ca="1" si="72"/>
        <v>-1.25</v>
      </c>
      <c r="CQ88" s="8" cm="1">
        <f t="array" aca="1" ref="CQ88" ca="1">IF(AC88&lt;0,AC88*SUMPRODUCT(_xlfn.XLOOKUP(AC$26,$C$4:$C$22,$I$4:$S$22)*$AO88:$AY88),0)</f>
        <v>0</v>
      </c>
      <c r="CR88" s="17" cm="1">
        <f t="array" aca="1" ref="CR88" ca="1">IF(AD88&lt;0,AD88*SUMPRODUCT(_xlfn.XLOOKUP(AD$26,$C$4:$C$22,$I$4:$R$22)*$AO88:$AX88),0)</f>
        <v>0</v>
      </c>
      <c r="CS88" s="17" cm="1">
        <f t="array" aca="1" ref="CS88" ca="1">IF(AE88&lt;0,AE88*SUMPRODUCT(_xlfn.XLOOKUP(AE$26,$C$4:$C$22,$I$4:$R$22)*$AO88:$AX88),0)</f>
        <v>0</v>
      </c>
      <c r="CT88" s="71" cm="1">
        <f t="array" aca="1" ref="CT88" ca="1">IF(AF88&lt;0,AF88*SUMPRODUCT(_xlfn.XLOOKUP(AF$26,$C$4:$C$22,$I$4:$R$22)*$AO88:$AX88),0)</f>
        <v>0</v>
      </c>
      <c r="CU88" s="17" cm="1">
        <f t="array" aca="1" ref="CU88" ca="1">IF(AG88&lt;0,AG88*SUMPRODUCT(_xlfn.XLOOKUP(AG$26,$C$4:$C$22,$I$4:$R$22)*$AO88:$AX88),0)</f>
        <v>0</v>
      </c>
      <c r="CV88" s="17" cm="1">
        <f t="array" aca="1" ref="CV88" ca="1">IF(AH88&lt;0,AH88*SUMPRODUCT(_xlfn.XLOOKUP(AH$26,$C$4:$C$22,$I$4:$R$22)*$AO88:$AX88),0)</f>
        <v>0</v>
      </c>
      <c r="CW88" s="17" cm="1">
        <f t="array" aca="1" ref="CW88" ca="1">IF(AI88&lt;0,AI88*SUMPRODUCT(_xlfn.XLOOKUP(AI$26,$C$4:$C$22,$I$4:$R$22)*$AO88:$AX88),0)</f>
        <v>0.5</v>
      </c>
      <c r="CX88" s="17" cm="1">
        <f t="array" aca="1" ref="CX88" ca="1">IF(AJ88&lt;0,AJ88*SUMPRODUCT(_xlfn.XLOOKUP(AJ$26,$C$4:$C$22,$I$4:$R$22)*$AO88:$AX88),0)</f>
        <v>0</v>
      </c>
      <c r="CY88" s="17" cm="1">
        <f t="array" aca="1" ref="CY88" ca="1">IF(AK88&lt;0,AK88*SUMPRODUCT(_xlfn.XLOOKUP(AK$26,$C$4:$C$22,$I$4:$R$22)*$AO88:$AX88),0)</f>
        <v>0</v>
      </c>
      <c r="CZ88" s="17" cm="1">
        <f t="array" aca="1" ref="CZ88" ca="1">IF(AL88&lt;0,AL88*SUMPRODUCT(_xlfn.XLOOKUP(AL$26,$C$4:$C$22,$I$4:$R$22)*$AO88:$AX88),0)</f>
        <v>0</v>
      </c>
      <c r="DA88" s="17" cm="1">
        <f t="array" aca="1" ref="DA88" ca="1">IF(AM88&lt;0,AM88*SUMPRODUCT(_xlfn.XLOOKUP(AM$26,$C$4:$C$22,$I$4:$R$22)*$AO88:$AX88),0)</f>
        <v>0</v>
      </c>
      <c r="DB88" s="9" cm="1">
        <f t="array" aca="1" ref="DB88" ca="1">IF(AN88&lt;0,AN88*SUMPRODUCT(_xlfn.XLOOKUP(AN$26,$C$4:$C$22,$I$4:$R$22)*$AO88:$AX88),0)</f>
        <v>0</v>
      </c>
      <c r="DC88" s="240">
        <f t="shared" ca="1" si="73"/>
        <v>0.5</v>
      </c>
    </row>
    <row r="89" spans="1:107" x14ac:dyDescent="0.25">
      <c r="A89" s="389"/>
      <c r="B89" s="390"/>
      <c r="C89" s="735">
        <v>18</v>
      </c>
      <c r="D89" s="18" t="str">
        <f>_xlfn.XLOOKUP($C89,'Load Combinations'!$B$4:$B$22,'Load Combinations'!$C$4:$C$22)</f>
        <v>Target Change Out</v>
      </c>
      <c r="E89" s="118"/>
      <c r="F89" s="119"/>
      <c r="G89" s="7">
        <f t="shared" si="87"/>
        <v>20</v>
      </c>
      <c r="H89" s="130">
        <f t="shared" ca="1" si="66"/>
        <v>22.75</v>
      </c>
      <c r="I89" s="130">
        <f t="shared" ca="1" si="67"/>
        <v>17.3</v>
      </c>
      <c r="J89" s="62"/>
      <c r="K89" s="72">
        <f t="shared" ca="1" si="91"/>
        <v>0</v>
      </c>
      <c r="L89" s="73">
        <f t="shared" ca="1" si="91"/>
        <v>0</v>
      </c>
      <c r="M89" s="73">
        <f t="shared" ca="1" si="91"/>
        <v>0</v>
      </c>
      <c r="N89" s="73">
        <f t="shared" ca="1" si="91"/>
        <v>0</v>
      </c>
      <c r="O89" s="73">
        <f t="shared" ca="1" si="91"/>
        <v>-1</v>
      </c>
      <c r="P89" s="73">
        <f t="shared" ca="1" si="91"/>
        <v>0</v>
      </c>
      <c r="Q89" s="73">
        <f t="shared" ca="1" si="91"/>
        <v>0</v>
      </c>
      <c r="R89" s="73">
        <f t="shared" ca="1" si="91"/>
        <v>0</v>
      </c>
      <c r="S89" s="73">
        <f t="shared" ca="1" si="91"/>
        <v>0</v>
      </c>
      <c r="T89" s="73">
        <f t="shared" ca="1" si="91"/>
        <v>-1</v>
      </c>
      <c r="U89" s="73">
        <f t="shared" ca="1" si="91"/>
        <v>0</v>
      </c>
      <c r="V89" s="73">
        <f t="shared" ca="1" si="91"/>
        <v>1</v>
      </c>
      <c r="W89" s="73">
        <f t="shared" ca="1" si="91"/>
        <v>-1</v>
      </c>
      <c r="X89" s="73">
        <v>0</v>
      </c>
      <c r="Y89" s="73">
        <f t="shared" ca="1" si="91"/>
        <v>0</v>
      </c>
      <c r="Z89" s="73">
        <f t="shared" ca="1" si="91"/>
        <v>0</v>
      </c>
      <c r="AA89" s="73">
        <f t="shared" ca="1" si="93"/>
        <v>0</v>
      </c>
      <c r="AB89" s="139">
        <f t="shared" ca="1" si="93"/>
        <v>0</v>
      </c>
      <c r="AC89" s="72">
        <f t="shared" ca="1" si="92"/>
        <v>1</v>
      </c>
      <c r="AD89" s="73">
        <f t="shared" ca="1" si="92"/>
        <v>1</v>
      </c>
      <c r="AE89" s="73">
        <f t="shared" ca="1" si="92"/>
        <v>1</v>
      </c>
      <c r="AF89" s="73">
        <f t="shared" ca="1" si="92"/>
        <v>1</v>
      </c>
      <c r="AG89" s="73">
        <f t="shared" ca="1" si="92"/>
        <v>0</v>
      </c>
      <c r="AH89" s="73">
        <f t="shared" ca="1" si="92"/>
        <v>0</v>
      </c>
      <c r="AI89" s="73">
        <f t="shared" ca="1" si="92"/>
        <v>-1</v>
      </c>
      <c r="AJ89" s="73">
        <f t="shared" ca="1" si="92"/>
        <v>0</v>
      </c>
      <c r="AK89" s="73">
        <f t="shared" ca="1" si="92"/>
        <v>0</v>
      </c>
      <c r="AL89" s="73">
        <f t="shared" ca="1" si="92"/>
        <v>-1</v>
      </c>
      <c r="AM89" s="73">
        <f t="shared" ca="1" si="92"/>
        <v>0</v>
      </c>
      <c r="AN89" s="139">
        <f t="shared" ca="1" si="92"/>
        <v>0</v>
      </c>
      <c r="AO89" s="72">
        <f>+INDEX('Load Combinations'!$D$4:$N$22,MATCH(Horizontal!$C89,'Load Combinations'!$B$4:$B$22,0),MATCH(Horizontal!AO$26,'Load Combinations'!$D$3:$N$3,0))</f>
        <v>1</v>
      </c>
      <c r="AP89" s="73">
        <f>+INDEX('Load Combinations'!$D$4:$N$22,MATCH(Horizontal!$C89,'Load Combinations'!$B$4:$B$22,0),MATCH(Horizontal!AP$26,'Load Combinations'!$D$3:$N$3,0))</f>
        <v>0</v>
      </c>
      <c r="AQ89" s="73">
        <f>+INDEX('Load Combinations'!$D$4:$N$22,MATCH(Horizontal!$C89,'Load Combinations'!$B$4:$B$22,0),MATCH(Horizontal!AQ$26,'Load Combinations'!$D$3:$N$3,0))</f>
        <v>1</v>
      </c>
      <c r="AR89" s="73">
        <f>+INDEX('Load Combinations'!$D$4:$N$22,MATCH(Horizontal!$C89,'Load Combinations'!$B$4:$B$22,0),MATCH(Horizontal!AR$26,'Load Combinations'!$D$3:$N$3,0))</f>
        <v>1</v>
      </c>
      <c r="AS89" s="73">
        <f>+INDEX('Load Combinations'!$D$4:$N$22,MATCH(Horizontal!$C89,'Load Combinations'!$B$4:$B$22,0),MATCH(Horizontal!AS$26,'Load Combinations'!$D$3:$N$3,0))</f>
        <v>0</v>
      </c>
      <c r="AT89" s="73">
        <f>+INDEX('Load Combinations'!$D$4:$N$22,MATCH(Horizontal!$C89,'Load Combinations'!$B$4:$B$22,0),MATCH(Horizontal!AT$26,'Load Combinations'!$D$3:$N$3,0))</f>
        <v>0</v>
      </c>
      <c r="AU89" s="73">
        <f>+INDEX('Load Combinations'!$D$4:$N$22,MATCH(Horizontal!$C89,'Load Combinations'!$B$4:$B$22,0),MATCH(Horizontal!AU$26,'Load Combinations'!$D$3:$N$3,0))</f>
        <v>0</v>
      </c>
      <c r="AV89" s="73">
        <f>+INDEX('Load Combinations'!$D$4:$N$22,MATCH(Horizontal!$C89,'Load Combinations'!$B$4:$B$22,0),MATCH(Horizontal!AV$26,'Load Combinations'!$D$3:$N$3,0))</f>
        <v>0</v>
      </c>
      <c r="AW89" s="73">
        <f>+INDEX('Load Combinations'!$D$4:$N$22,MATCH(Horizontal!$C89,'Load Combinations'!$B$4:$B$22,0),MATCH(Horizontal!AW$26,'Load Combinations'!$D$3:$N$3,0))</f>
        <v>0</v>
      </c>
      <c r="AX89" s="670">
        <f>+INDEX('Load Combinations'!$D$4:$N$22,MATCH(Horizontal!$C89,'Load Combinations'!$B$4:$B$22,0),MATCH(Horizontal!AX$26,'Load Combinations'!$D$3:$N$3,0))</f>
        <v>0</v>
      </c>
      <c r="AY89" s="556">
        <f>+INDEX('Load Combinations'!$D$4:$N$22,MATCH(Horizontal!$C89,'Load Combinations'!$B$4:$B$22,0),MATCH(Horizontal!AY$26,'Load Combinations'!$D$3:$N$3,0))</f>
        <v>0</v>
      </c>
      <c r="AZ89" s="202" cm="1">
        <f t="array" aca="1" ref="AZ89" ca="1">SUMPRODUCT(--($K89:$AB89&gt;0),INDEX($H$4:$H$22,MATCH($K$26:$AB$26,$C$4:$C$22,0)))</f>
        <v>1</v>
      </c>
      <c r="BA89" s="73" cm="1">
        <f t="array" aca="1" ref="BA89" ca="1">SUMPRODUCT(--($K89:$AB89&gt;0),INDEX($G$4:$G$22,MATCH($K$26:$AB$26,$C$4:$C$22,0)))</f>
        <v>-1</v>
      </c>
      <c r="BB89" s="73" cm="1">
        <f t="array" aca="1" ref="BB89" ca="1">-1*SUMPRODUCT(--($K89:$AB89&lt;0),INDEX($H$4:$H$22,MATCH($K$26:$AB$26,$C$4:$C$22,0)))</f>
        <v>-1.5</v>
      </c>
      <c r="BC89" s="74" cm="1">
        <f t="array" aca="1" ref="BC89" ca="1">-1*SUMPRODUCT(--($K89:$AB89&lt;0),INDEX($G$4:$G$22,MATCH($K$26:$AB$26,$C$4:$C$22,0)))</f>
        <v>1.5</v>
      </c>
      <c r="BD89" s="66" cm="1">
        <f t="array" aca="1" ref="BD89" ca="1">IF(AC89&gt;0,AC89*SUMPRODUCT(_xlfn.XLOOKUP(AC$26,$C$4:$C$22,$T$4:$AD$22)*$AO89:$AY89),0)</f>
        <v>0</v>
      </c>
      <c r="BE89" s="67" cm="1">
        <f t="array" aca="1" ref="BE89" ca="1">IF(AD89&gt;0,AD89*SUMPRODUCT(_xlfn.XLOOKUP(AD$26,$C$4:$C$22,$T$4:$AD$22)*$AO89:$AY89),0)</f>
        <v>0.125</v>
      </c>
      <c r="BF89" s="67" cm="1">
        <f t="array" aca="1" ref="BF89" ca="1">IF(AE89&gt;0,AE89*SUMPRODUCT(_xlfn.XLOOKUP(AE$26,$C$4:$C$22,$T$4:$AD$22)*$AO89:$AY89),0)</f>
        <v>0</v>
      </c>
      <c r="BG89" s="67" cm="1">
        <f t="array" aca="1" ref="BG89" ca="1">IF(AF89&gt;0,AF89*SUMPRODUCT(_xlfn.XLOOKUP(AF$26,$C$4:$C$22,$T$4:$AD$22)*$AO89:$AY89),0)</f>
        <v>0.125</v>
      </c>
      <c r="BH89" s="67" cm="1">
        <f t="array" aca="1" ref="BH89" ca="1">IF(AG89&gt;0,AG89*SUMPRODUCT(_xlfn.XLOOKUP(AG$26,$C$4:$C$22,$T$4:$AD$22)*$AO89:$AY89),0)</f>
        <v>0</v>
      </c>
      <c r="BI89" s="67" cm="1">
        <f t="array" aca="1" ref="BI89" ca="1">IF(AH89&gt;0,AH89*SUMPRODUCT(_xlfn.XLOOKUP(AH$26,$C$4:$C$22,$T$4:$AD$22)*$AO89:$AY89),0)</f>
        <v>0</v>
      </c>
      <c r="BJ89" s="67" cm="1">
        <f t="array" aca="1" ref="BJ89" ca="1">IF(AI89&gt;0,AI89*SUMPRODUCT(_xlfn.XLOOKUP(AI$26,$C$4:$C$22,$T$4:$AD$22)*$AO89:$AY89),0)</f>
        <v>0</v>
      </c>
      <c r="BK89" s="67" cm="1">
        <f t="array" aca="1" ref="BK89" ca="1">IF(AJ89&gt;0,AJ89*SUMPRODUCT(_xlfn.XLOOKUP(AJ$26,$C$4:$C$22,$T$4:$AD$22)*$AO89:$AY89),0)</f>
        <v>0</v>
      </c>
      <c r="BL89" s="67" cm="1">
        <f t="array" aca="1" ref="BL89" ca="1">IF(AK89&gt;0,AK89*SUMPRODUCT(_xlfn.XLOOKUP(AK$26,$C$4:$C$22,$T$4:$AD$22)*$AO89:$AY89),0)</f>
        <v>0</v>
      </c>
      <c r="BM89" s="67" cm="1">
        <f t="array" aca="1" ref="BM89" ca="1">IF(AL89&gt;0,AL89*SUMPRODUCT(_xlfn.XLOOKUP(AL$26,$C$4:$C$22,$T$4:$AD$22)*$AO89:$AY89),0)</f>
        <v>0</v>
      </c>
      <c r="BN89" s="67" cm="1">
        <f t="array" aca="1" ref="BN89" ca="1">IF(AM89&gt;0,AM89*SUMPRODUCT(_xlfn.XLOOKUP(AM$26,$C$4:$C$22,$T$4:$AD$22)*$AO89:$AY89),0)</f>
        <v>0</v>
      </c>
      <c r="BO89" s="68" cm="1">
        <f t="array" aca="1" ref="BO89" ca="1">IF(AN89&gt;0,AN89*SUMPRODUCT(_xlfn.XLOOKUP(AN$26,$C$4:$C$22,$T$4:$AD$22)*$AO89:$AY89),0)</f>
        <v>0</v>
      </c>
      <c r="BP89" s="214">
        <f t="shared" ca="1" si="70"/>
        <v>0.25</v>
      </c>
      <c r="BQ89" s="66" cm="1">
        <f t="array" aca="1" ref="BQ89" ca="1">IF(AC89&gt;0,AC89*SUMPRODUCT(_xlfn.XLOOKUP(AC$26,$C$4:$C$22,$I$4:$S$22)*$AO89:$AY89),0)</f>
        <v>0</v>
      </c>
      <c r="BR89" s="67" cm="1">
        <f t="array" aca="1" ref="BR89" ca="1">IF(AD89&gt;0,AD89*SUMPRODUCT(_xlfn.XLOOKUP(AD$26,$C$4:$C$22,$I$4:$S$22)*$AO89:$AY89),0)</f>
        <v>-0.1</v>
      </c>
      <c r="BS89" s="67" cm="1">
        <f t="array" aca="1" ref="BS89" ca="1">IF(AE89&gt;0,AE89*SUMPRODUCT(_xlfn.XLOOKUP(AE$26,$C$4:$C$22,$I$4:$S$22)*$AO89:$AY89),0)</f>
        <v>0</v>
      </c>
      <c r="BT89" s="67" cm="1">
        <f t="array" aca="1" ref="BT89" ca="1">IF(AF89&gt;0,AF89*SUMPRODUCT(_xlfn.XLOOKUP(AF$26,$C$4:$C$22,$I$4:$S$22)*$AO89:$AY89),0)</f>
        <v>-0.1</v>
      </c>
      <c r="BU89" s="67" cm="1">
        <f t="array" aca="1" ref="BU89" ca="1">IF(AG89&gt;0,AG89*SUMPRODUCT(_xlfn.XLOOKUP(AG$26,$C$4:$C$22,$I$4:$S$22)*$AO89:$AY89),0)</f>
        <v>0</v>
      </c>
      <c r="BV89" s="67" cm="1">
        <f t="array" aca="1" ref="BV89" ca="1">IF(AH89&gt;0,AH89*SUMPRODUCT(_xlfn.XLOOKUP(AH$26,$C$4:$C$22,$I$4:$S$22)*$AO89:$AY89),0)</f>
        <v>0</v>
      </c>
      <c r="BW89" s="67" cm="1">
        <f t="array" aca="1" ref="BW89" ca="1">IF(AI89&gt;0,AI89*SUMPRODUCT(_xlfn.XLOOKUP(AI$26,$C$4:$C$22,$I$4:$S$22)*$AO89:$AY89),0)</f>
        <v>0</v>
      </c>
      <c r="BX89" s="67" cm="1">
        <f t="array" aca="1" ref="BX89" ca="1">IF(AJ89&gt;0,AJ89*SUMPRODUCT(_xlfn.XLOOKUP(AJ$26,$C$4:$C$22,$I$4:$S$22)*$AO89:$AY89),0)</f>
        <v>0</v>
      </c>
      <c r="BY89" s="67" cm="1">
        <f t="array" aca="1" ref="BY89" ca="1">IF(AK89&gt;0,AK89*SUMPRODUCT(_xlfn.XLOOKUP(AK$26,$C$4:$C$22,$I$4:$S$22)*$AO89:$AY89),0)</f>
        <v>0</v>
      </c>
      <c r="BZ89" s="67" cm="1">
        <f t="array" aca="1" ref="BZ89" ca="1">IF(AL89&gt;0,AL89*SUMPRODUCT(_xlfn.XLOOKUP(AL$26,$C$4:$C$22,$I$4:$S$22)*$AO89:$AY89),0)</f>
        <v>0</v>
      </c>
      <c r="CA89" s="67" cm="1">
        <f t="array" aca="1" ref="CA89" ca="1">IF(AM89&gt;0,AM89*SUMPRODUCT(_xlfn.XLOOKUP(AM$26,$C$4:$C$22,$I$4:$S$22)*$AO89:$AY89),0)</f>
        <v>0</v>
      </c>
      <c r="CB89" s="68" cm="1">
        <f t="array" aca="1" ref="CB89" ca="1">IF(AN89&gt;0,AN89*SUMPRODUCT(_xlfn.XLOOKUP(AN$26,$C$4:$C$22,$I$4:$S$22)*$AO89:$AY89),0)</f>
        <v>0</v>
      </c>
      <c r="CC89" s="214">
        <f t="shared" ca="1" si="71"/>
        <v>-0.2</v>
      </c>
      <c r="CD89" s="66" cm="1">
        <f t="array" aca="1" ref="CD89" ca="1">IF(AC89&lt;0,AC89*SUMPRODUCT(_xlfn.XLOOKUP(AC$26,$C$4:$C$22,$T$4:$AD$22)*$AO89:$AY89),0)</f>
        <v>0</v>
      </c>
      <c r="CE89" s="67" cm="1">
        <f t="array" aca="1" ref="CE89" ca="1">IF(AD89&lt;0,AD89*SUMPRODUCT(_xlfn.XLOOKUP(AD$26,$C$4:$C$22,$T$4:$AC$22)*$AO89:$AX89),0)</f>
        <v>0</v>
      </c>
      <c r="CF89" s="67" cm="1">
        <f t="array" aca="1" ref="CF89" ca="1">IF(AE89&lt;0,AE89*SUMPRODUCT(_xlfn.XLOOKUP(AE$26,$C$4:$C$22,$T$4:$AC$22)*$AO89:$AX89),0)</f>
        <v>0</v>
      </c>
      <c r="CG89" s="67" cm="1">
        <f t="array" aca="1" ref="CG89" ca="1">IF(AF89&lt;0,AF89*SUMPRODUCT(_xlfn.XLOOKUP(AF$26,$C$4:$C$22,$T$4:$AC$22)*$AO89:$AX89),0)</f>
        <v>0</v>
      </c>
      <c r="CH89" s="67" cm="1">
        <f t="array" aca="1" ref="CH89" ca="1">IF(AG89&lt;0,AG89*SUMPRODUCT(_xlfn.XLOOKUP(AG$26,$C$4:$C$22,$T$4:$AC$22)*$AO89:$AX89),0)</f>
        <v>0</v>
      </c>
      <c r="CI89" s="67" cm="1">
        <f t="array" aca="1" ref="CI89" ca="1">IF(AH89&lt;0,AH89*SUMPRODUCT(_xlfn.XLOOKUP(AH$26,$C$4:$C$22,$T$4:$AC$22)*$AO89:$AX89),0)</f>
        <v>0</v>
      </c>
      <c r="CJ89" s="67" cm="1">
        <f t="array" aca="1" ref="CJ89" ca="1">IF(AI89&lt;0,AI89*SUMPRODUCT(_xlfn.XLOOKUP(AI$26,$C$4:$C$22,$T$4:$AC$22)*$AO89:$AX89),0)</f>
        <v>0</v>
      </c>
      <c r="CK89" s="67" cm="1">
        <f t="array" aca="1" ref="CK89" ca="1">IF(AJ89&lt;0,AJ89*SUMPRODUCT(_xlfn.XLOOKUP(AJ$26,$C$4:$C$22,$T$4:$AC$22)*$AO89:$AX89),0)</f>
        <v>0</v>
      </c>
      <c r="CL89" s="67" cm="1">
        <f t="array" aca="1" ref="CL89" ca="1">IF(AK89&lt;0,AK89*SUMPRODUCT(_xlfn.XLOOKUP(AK$26,$C$4:$C$22,$T$4:$AC$22)*$AO89:$AX89),0)</f>
        <v>0</v>
      </c>
      <c r="CM89" s="67" cm="1">
        <f t="array" aca="1" ref="CM89" ca="1">IF(AL89&lt;0,AL89*SUMPRODUCT(_xlfn.XLOOKUP(AL$26,$C$4:$C$22,$T$4:$AC$22)*$AO89:$AX89),0)</f>
        <v>0</v>
      </c>
      <c r="CN89" s="67" cm="1">
        <f t="array" aca="1" ref="CN89" ca="1">IF(AM89&lt;0,AM89*SUMPRODUCT(_xlfn.XLOOKUP(AM$26,$C$4:$C$22,$T$4:$AC$22)*$AO89:$AX89),0)</f>
        <v>0</v>
      </c>
      <c r="CO89" s="68" cm="1">
        <f t="array" aca="1" ref="CO89" ca="1">IF(AN89&lt;0,AN89*SUMPRODUCT(_xlfn.XLOOKUP(AN$26,$C$4:$C$22,$T$4:$AC$22)*$AO89:$AX89),0)</f>
        <v>0</v>
      </c>
      <c r="CP89" s="214">
        <f t="shared" ca="1" si="72"/>
        <v>0</v>
      </c>
      <c r="CQ89" s="66" cm="1">
        <f t="array" aca="1" ref="CQ89" ca="1">IF(AC89&lt;0,AC89*SUMPRODUCT(_xlfn.XLOOKUP(AC$26,$C$4:$C$22,$I$4:$S$22)*$AO89:$AY89),0)</f>
        <v>0</v>
      </c>
      <c r="CR89" s="67" cm="1">
        <f t="array" aca="1" ref="CR89" ca="1">IF(AD89&lt;0,AD89*SUMPRODUCT(_xlfn.XLOOKUP(AD$26,$C$4:$C$22,$I$4:$R$22)*$AO89:$AX89),0)</f>
        <v>0</v>
      </c>
      <c r="CS89" s="67" cm="1">
        <f t="array" aca="1" ref="CS89" ca="1">IF(AE89&lt;0,AE89*SUMPRODUCT(_xlfn.XLOOKUP(AE$26,$C$4:$C$22,$I$4:$R$22)*$AO89:$AX89),0)</f>
        <v>0</v>
      </c>
      <c r="CT89" s="67" cm="1">
        <f t="array" aca="1" ref="CT89" ca="1">IF(AF89&lt;0,AF89*SUMPRODUCT(_xlfn.XLOOKUP(AF$26,$C$4:$C$22,$I$4:$R$22)*$AO89:$AX89),0)</f>
        <v>0</v>
      </c>
      <c r="CU89" s="67" cm="1">
        <f t="array" aca="1" ref="CU89" ca="1">IF(AG89&lt;0,AG89*SUMPRODUCT(_xlfn.XLOOKUP(AG$26,$C$4:$C$22,$I$4:$R$22)*$AO89:$AX89),0)</f>
        <v>0</v>
      </c>
      <c r="CV89" s="67" cm="1">
        <f t="array" aca="1" ref="CV89" ca="1">IF(AH89&lt;0,AH89*SUMPRODUCT(_xlfn.XLOOKUP(AH$26,$C$4:$C$22,$I$4:$R$22)*$AO89:$AX89),0)</f>
        <v>0</v>
      </c>
      <c r="CW89" s="67" cm="1">
        <f t="array" aca="1" ref="CW89" ca="1">IF(AI89&lt;0,AI89*SUMPRODUCT(_xlfn.XLOOKUP(AI$26,$C$4:$C$22,$I$4:$R$22)*$AO89:$AX89),0)</f>
        <v>0</v>
      </c>
      <c r="CX89" s="67" cm="1">
        <f t="array" aca="1" ref="CX89" ca="1">IF(AJ89&lt;0,AJ89*SUMPRODUCT(_xlfn.XLOOKUP(AJ$26,$C$4:$C$22,$I$4:$R$22)*$AO89:$AX89),0)</f>
        <v>0</v>
      </c>
      <c r="CY89" s="67" cm="1">
        <f t="array" aca="1" ref="CY89" ca="1">IF(AK89&lt;0,AK89*SUMPRODUCT(_xlfn.XLOOKUP(AK$26,$C$4:$C$22,$I$4:$R$22)*$AO89:$AX89),0)</f>
        <v>0</v>
      </c>
      <c r="CZ89" s="67" cm="1">
        <f t="array" aca="1" ref="CZ89" ca="1">IF(AL89&lt;0,AL89*SUMPRODUCT(_xlfn.XLOOKUP(AL$26,$C$4:$C$22,$I$4:$R$22)*$AO89:$AX89),0)</f>
        <v>0</v>
      </c>
      <c r="DA89" s="67" cm="1">
        <f t="array" aca="1" ref="DA89" ca="1">IF(AM89&lt;0,AM89*SUMPRODUCT(_xlfn.XLOOKUP(AM$26,$C$4:$C$22,$I$4:$R$22)*$AO89:$AX89),0)</f>
        <v>0</v>
      </c>
      <c r="DB89" s="68" cm="1">
        <f t="array" aca="1" ref="DB89" ca="1">IF(AN89&lt;0,AN89*SUMPRODUCT(_xlfn.XLOOKUP(AN$26,$C$4:$C$22,$I$4:$R$22)*$AO89:$AX89),0)</f>
        <v>0</v>
      </c>
      <c r="DC89" s="239">
        <f t="shared" ca="1" si="73"/>
        <v>0</v>
      </c>
    </row>
    <row r="90" spans="1:107" ht="15.75" thickBot="1" x14ac:dyDescent="0.3">
      <c r="A90" s="389"/>
      <c r="B90" s="390"/>
      <c r="C90" s="742">
        <v>19</v>
      </c>
      <c r="D90" s="393" t="str">
        <f>_xlfn.XLOOKUP($C90,'Load Combinations'!$B$4:$B$22,'Load Combinations'!$C$4:$C$22)</f>
        <v>Bearing Change Out (Shaft on lid)</v>
      </c>
      <c r="E90" s="581"/>
      <c r="F90" s="582"/>
      <c r="G90" s="583">
        <f t="shared" si="87"/>
        <v>20</v>
      </c>
      <c r="H90" s="584">
        <f t="shared" ca="1" si="66"/>
        <v>22.5</v>
      </c>
      <c r="I90" s="584">
        <f t="shared" ca="1" si="67"/>
        <v>17.5</v>
      </c>
      <c r="J90" s="585"/>
      <c r="K90" s="394">
        <f t="shared" ca="1" si="91"/>
        <v>0</v>
      </c>
      <c r="L90" s="395">
        <f t="shared" ca="1" si="91"/>
        <v>0</v>
      </c>
      <c r="M90" s="395">
        <f t="shared" ca="1" si="91"/>
        <v>0</v>
      </c>
      <c r="N90" s="395">
        <f t="shared" ca="1" si="91"/>
        <v>0</v>
      </c>
      <c r="O90" s="395">
        <f t="shared" ca="1" si="91"/>
        <v>-1</v>
      </c>
      <c r="P90" s="395">
        <f t="shared" ca="1" si="91"/>
        <v>0</v>
      </c>
      <c r="Q90" s="395">
        <f t="shared" ca="1" si="91"/>
        <v>0</v>
      </c>
      <c r="R90" s="395">
        <f t="shared" ca="1" si="91"/>
        <v>0</v>
      </c>
      <c r="S90" s="395">
        <f t="shared" ca="1" si="91"/>
        <v>0</v>
      </c>
      <c r="T90" s="395">
        <f t="shared" ca="1" si="91"/>
        <v>-1</v>
      </c>
      <c r="U90" s="395">
        <f t="shared" ca="1" si="91"/>
        <v>0</v>
      </c>
      <c r="V90" s="395">
        <f t="shared" ca="1" si="91"/>
        <v>1</v>
      </c>
      <c r="W90" s="395">
        <f t="shared" ca="1" si="91"/>
        <v>-1</v>
      </c>
      <c r="X90" s="395">
        <v>0</v>
      </c>
      <c r="Y90" s="395">
        <f t="shared" ca="1" si="91"/>
        <v>0</v>
      </c>
      <c r="Z90" s="395">
        <f t="shared" ca="1" si="91"/>
        <v>0</v>
      </c>
      <c r="AA90" s="395">
        <f t="shared" ca="1" si="93"/>
        <v>0</v>
      </c>
      <c r="AB90" s="586">
        <f t="shared" ca="1" si="93"/>
        <v>0</v>
      </c>
      <c r="AC90" s="394">
        <f t="shared" ca="1" si="92"/>
        <v>1</v>
      </c>
      <c r="AD90" s="395">
        <f t="shared" ca="1" si="92"/>
        <v>1</v>
      </c>
      <c r="AE90" s="395">
        <f t="shared" ca="1" si="92"/>
        <v>1</v>
      </c>
      <c r="AF90" s="395">
        <f t="shared" ca="1" si="92"/>
        <v>1</v>
      </c>
      <c r="AG90" s="395">
        <f t="shared" ca="1" si="92"/>
        <v>0</v>
      </c>
      <c r="AH90" s="395">
        <f t="shared" ca="1" si="92"/>
        <v>0</v>
      </c>
      <c r="AI90" s="395">
        <f t="shared" ca="1" si="92"/>
        <v>-1</v>
      </c>
      <c r="AJ90" s="395">
        <f t="shared" ca="1" si="92"/>
        <v>0</v>
      </c>
      <c r="AK90" s="395">
        <f t="shared" ca="1" si="92"/>
        <v>0</v>
      </c>
      <c r="AL90" s="395">
        <f t="shared" ca="1" si="92"/>
        <v>-1</v>
      </c>
      <c r="AM90" s="395">
        <f t="shared" ca="1" si="92"/>
        <v>0</v>
      </c>
      <c r="AN90" s="586">
        <f t="shared" ca="1" si="92"/>
        <v>0</v>
      </c>
      <c r="AO90" s="571">
        <f>+INDEX('Load Combinations'!$D$4:$N$22,MATCH(Horizontal!$C90,'Load Combinations'!$B$4:$B$22,0),MATCH(Horizontal!AO$26,'Load Combinations'!$D$3:$N$3,0))</f>
        <v>1</v>
      </c>
      <c r="AP90" s="572">
        <f>+INDEX('Load Combinations'!$D$4:$N$22,MATCH(Horizontal!$C90,'Load Combinations'!$B$4:$B$22,0),MATCH(Horizontal!AP$26,'Load Combinations'!$D$3:$N$3,0))</f>
        <v>0</v>
      </c>
      <c r="AQ90" s="572">
        <f>+INDEX('Load Combinations'!$D$4:$N$22,MATCH(Horizontal!$C90,'Load Combinations'!$B$4:$B$22,0),MATCH(Horizontal!AQ$26,'Load Combinations'!$D$3:$N$3,0))</f>
        <v>0</v>
      </c>
      <c r="AR90" s="572">
        <f>+INDEX('Load Combinations'!$D$4:$N$22,MATCH(Horizontal!$C90,'Load Combinations'!$B$4:$B$22,0),MATCH(Horizontal!AR$26,'Load Combinations'!$D$3:$N$3,0))</f>
        <v>0</v>
      </c>
      <c r="AS90" s="572">
        <f>+INDEX('Load Combinations'!$D$4:$N$22,MATCH(Horizontal!$C90,'Load Combinations'!$B$4:$B$22,0),MATCH(Horizontal!AS$26,'Load Combinations'!$D$3:$N$3,0))</f>
        <v>0</v>
      </c>
      <c r="AT90" s="572">
        <f>+INDEX('Load Combinations'!$D$4:$N$22,MATCH(Horizontal!$C90,'Load Combinations'!$B$4:$B$22,0),MATCH(Horizontal!AT$26,'Load Combinations'!$D$3:$N$3,0))</f>
        <v>0</v>
      </c>
      <c r="AU90" s="572">
        <f>+INDEX('Load Combinations'!$D$4:$N$22,MATCH(Horizontal!$C90,'Load Combinations'!$B$4:$B$22,0),MATCH(Horizontal!AU$26,'Load Combinations'!$D$3:$N$3,0))</f>
        <v>0</v>
      </c>
      <c r="AV90" s="572">
        <f>+INDEX('Load Combinations'!$D$4:$N$22,MATCH(Horizontal!$C90,'Load Combinations'!$B$4:$B$22,0),MATCH(Horizontal!AV$26,'Load Combinations'!$D$3:$N$3,0))</f>
        <v>0</v>
      </c>
      <c r="AW90" s="572">
        <f>+INDEX('Load Combinations'!$D$4:$N$22,MATCH(Horizontal!$C90,'Load Combinations'!$B$4:$B$22,0),MATCH(Horizontal!AW$26,'Load Combinations'!$D$3:$N$3,0))</f>
        <v>0</v>
      </c>
      <c r="AX90" s="676">
        <f>+INDEX('Load Combinations'!$D$4:$N$22,MATCH(Horizontal!$C90,'Load Combinations'!$B$4:$B$22,0),MATCH(Horizontal!AX$26,'Load Combinations'!$D$3:$N$3,0))</f>
        <v>0</v>
      </c>
      <c r="AY90" s="677">
        <f>+INDEX('Load Combinations'!$D$4:$N$22,MATCH(Horizontal!$C90,'Load Combinations'!$B$4:$B$22,0),MATCH(Horizontal!AY$26,'Load Combinations'!$D$3:$N$3,0))</f>
        <v>1</v>
      </c>
      <c r="AZ90" s="587" cm="1">
        <f t="array" aca="1" ref="AZ90" ca="1">SUMPRODUCT(--($K90:$AB90&gt;0),INDEX($H$4:$H$22,MATCH($K$26:$AB$26,$C$4:$C$22,0)))</f>
        <v>1</v>
      </c>
      <c r="BA90" s="395" cm="1">
        <f t="array" aca="1" ref="BA90" ca="1">SUMPRODUCT(--($K90:$AB90&gt;0),INDEX($G$4:$G$22,MATCH($K$26:$AB$26,$C$4:$C$22,0)))</f>
        <v>-1</v>
      </c>
      <c r="BB90" s="395" cm="1">
        <f t="array" aca="1" ref="BB90" ca="1">-1*SUMPRODUCT(--($K90:$AB90&lt;0),INDEX($H$4:$H$22,MATCH($K$26:$AB$26,$C$4:$C$22,0)))</f>
        <v>-1.5</v>
      </c>
      <c r="BC90" s="396" cm="1">
        <f t="array" aca="1" ref="BC90" ca="1">-1*SUMPRODUCT(--($K90:$AB90&lt;0),INDEX($G$4:$G$22,MATCH($K$26:$AB$26,$C$4:$C$22,0)))</f>
        <v>1.5</v>
      </c>
      <c r="BD90" s="583" cm="1">
        <f t="array" aca="1" ref="BD90" ca="1">IF(AC90&gt;0,AC90*SUMPRODUCT(_xlfn.XLOOKUP(AC$26,$C$4:$C$22,$T$4:$AD$22)*$AO90:$AY90),0)</f>
        <v>0</v>
      </c>
      <c r="BE90" s="165" cm="1">
        <f t="array" aca="1" ref="BE90" ca="1">IF(AD90&gt;0,AD90*SUMPRODUCT(_xlfn.XLOOKUP(AD$26,$C$4:$C$22,$T$4:$AD$22)*$AO90:$AY90),0)</f>
        <v>0</v>
      </c>
      <c r="BF90" s="165" cm="1">
        <f t="array" aca="1" ref="BF90" ca="1">IF(AE90&gt;0,AE90*SUMPRODUCT(_xlfn.XLOOKUP(AE$26,$C$4:$C$22,$T$4:$AD$22)*$AO90:$AY90),0)</f>
        <v>0</v>
      </c>
      <c r="BG90" s="588" cm="1">
        <f t="array" aca="1" ref="BG90" ca="1">IF(AF90&gt;0,AF90*SUMPRODUCT(_xlfn.XLOOKUP(AF$26,$C$4:$C$22,$T$4:$AD$22)*$AO90:$AY90),0)</f>
        <v>0</v>
      </c>
      <c r="BH90" s="165" cm="1">
        <f t="array" aca="1" ref="BH90" ca="1">IF(AG90&gt;0,AG90*SUMPRODUCT(_xlfn.XLOOKUP(AG$26,$C$4:$C$22,$T$4:$AD$22)*$AO90:$AY90),0)</f>
        <v>0</v>
      </c>
      <c r="BI90" s="165" cm="1">
        <f t="array" aca="1" ref="BI90" ca="1">IF(AH90&gt;0,AH90*SUMPRODUCT(_xlfn.XLOOKUP(AH$26,$C$4:$C$22,$T$4:$AD$22)*$AO90:$AY90),0)</f>
        <v>0</v>
      </c>
      <c r="BJ90" s="165" cm="1">
        <f t="array" aca="1" ref="BJ90" ca="1">IF(AI90&gt;0,AI90*SUMPRODUCT(_xlfn.XLOOKUP(AI$26,$C$4:$C$22,$T$4:$AD$22)*$AO90:$AY90),0)</f>
        <v>0</v>
      </c>
      <c r="BK90" s="165" cm="1">
        <f t="array" aca="1" ref="BK90" ca="1">IF(AJ90&gt;0,AJ90*SUMPRODUCT(_xlfn.XLOOKUP(AJ$26,$C$4:$C$22,$T$4:$AD$22)*$AO90:$AY90),0)</f>
        <v>0</v>
      </c>
      <c r="BL90" s="165" cm="1">
        <f t="array" aca="1" ref="BL90" ca="1">IF(AK90&gt;0,AK90*SUMPRODUCT(_xlfn.XLOOKUP(AK$26,$C$4:$C$22,$T$4:$AD$22)*$AO90:$AY90),0)</f>
        <v>0</v>
      </c>
      <c r="BM90" s="165" cm="1">
        <f t="array" aca="1" ref="BM90" ca="1">IF(AL90&gt;0,AL90*SUMPRODUCT(_xlfn.XLOOKUP(AL$26,$C$4:$C$22,$T$4:$AD$22)*$AO90:$AY90),0)</f>
        <v>0</v>
      </c>
      <c r="BN90" s="165" cm="1">
        <f t="array" aca="1" ref="BN90" ca="1">IF(AM90&gt;0,AM90*SUMPRODUCT(_xlfn.XLOOKUP(AM$26,$C$4:$C$22,$T$4:$AD$22)*$AO90:$AY90),0)</f>
        <v>0</v>
      </c>
      <c r="BO90" s="166" cm="1">
        <f t="array" aca="1" ref="BO90" ca="1">IF(AN90&gt;0,AN90*SUMPRODUCT(_xlfn.XLOOKUP(AN$26,$C$4:$C$22,$T$4:$AD$22)*$AO90:$AY90),0)</f>
        <v>0</v>
      </c>
      <c r="BP90" s="589">
        <f t="shared" ca="1" si="70"/>
        <v>0</v>
      </c>
      <c r="BQ90" s="583" cm="1">
        <f t="array" aca="1" ref="BQ90" ca="1">IF(AC90&gt;0,AC90*SUMPRODUCT(_xlfn.XLOOKUP(AC$26,$C$4:$C$22,$I$4:$S$22)*$AO90:$AY90),0)</f>
        <v>0</v>
      </c>
      <c r="BR90" s="165" cm="1">
        <f t="array" aca="1" ref="BR90" ca="1">IF(AD90&gt;0,AD90*SUMPRODUCT(_xlfn.XLOOKUP(AD$26,$C$4:$C$22,$I$4:$S$22)*$AO90:$AY90),0)</f>
        <v>0</v>
      </c>
      <c r="BS90" s="165" cm="1">
        <f t="array" aca="1" ref="BS90" ca="1">IF(AE90&gt;0,AE90*SUMPRODUCT(_xlfn.XLOOKUP(AE$26,$C$4:$C$22,$I$4:$S$22)*$AO90:$AY90),0)</f>
        <v>0</v>
      </c>
      <c r="BT90" s="588" cm="1">
        <f t="array" aca="1" ref="BT90" ca="1">IF(AF90&gt;0,AF90*SUMPRODUCT(_xlfn.XLOOKUP(AF$26,$C$4:$C$22,$I$4:$S$22)*$AO90:$AY90),0)</f>
        <v>0</v>
      </c>
      <c r="BU90" s="165" cm="1">
        <f t="array" aca="1" ref="BU90" ca="1">IF(AG90&gt;0,AG90*SUMPRODUCT(_xlfn.XLOOKUP(AG$26,$C$4:$C$22,$I$4:$S$22)*$AO90:$AY90),0)</f>
        <v>0</v>
      </c>
      <c r="BV90" s="165" cm="1">
        <f t="array" aca="1" ref="BV90" ca="1">IF(AH90&gt;0,AH90*SUMPRODUCT(_xlfn.XLOOKUP(AH$26,$C$4:$C$22,$I$4:$S$22)*$AO90:$AY90),0)</f>
        <v>0</v>
      </c>
      <c r="BW90" s="165" cm="1">
        <f t="array" aca="1" ref="BW90" ca="1">IF(AI90&gt;0,AI90*SUMPRODUCT(_xlfn.XLOOKUP(AI$26,$C$4:$C$22,$I$4:$S$22)*$AO90:$AY90),0)</f>
        <v>0</v>
      </c>
      <c r="BX90" s="165" cm="1">
        <f t="array" aca="1" ref="BX90" ca="1">IF(AJ90&gt;0,AJ90*SUMPRODUCT(_xlfn.XLOOKUP(AJ$26,$C$4:$C$22,$I$4:$S$22)*$AO90:$AY90),0)</f>
        <v>0</v>
      </c>
      <c r="BY90" s="165" cm="1">
        <f t="array" aca="1" ref="BY90" ca="1">IF(AK90&gt;0,AK90*SUMPRODUCT(_xlfn.XLOOKUP(AK$26,$C$4:$C$22,$I$4:$S$22)*$AO90:$AY90),0)</f>
        <v>0</v>
      </c>
      <c r="BZ90" s="165" cm="1">
        <f t="array" aca="1" ref="BZ90" ca="1">IF(AL90&gt;0,AL90*SUMPRODUCT(_xlfn.XLOOKUP(AL$26,$C$4:$C$22,$I$4:$S$22)*$AO90:$AY90),0)</f>
        <v>0</v>
      </c>
      <c r="CA90" s="165" cm="1">
        <f t="array" aca="1" ref="CA90" ca="1">IF(AM90&gt;0,AM90*SUMPRODUCT(_xlfn.XLOOKUP(AM$26,$C$4:$C$22,$I$4:$S$22)*$AO90:$AY90),0)</f>
        <v>0</v>
      </c>
      <c r="CB90" s="166" cm="1">
        <f t="array" aca="1" ref="CB90" ca="1">IF(AN90&gt;0,AN90*SUMPRODUCT(_xlfn.XLOOKUP(AN$26,$C$4:$C$22,$I$4:$S$22)*$AO90:$AY90),0)</f>
        <v>0</v>
      </c>
      <c r="CC90" s="589">
        <f t="shared" ca="1" si="71"/>
        <v>0</v>
      </c>
      <c r="CD90" s="583" cm="1">
        <f t="array" aca="1" ref="CD90" ca="1">IF(AC90&lt;0,AC90*SUMPRODUCT(_xlfn.XLOOKUP(AC$26,$C$4:$C$22,$T$4:$AD$22)*$AO90:$AY90),0)</f>
        <v>0</v>
      </c>
      <c r="CE90" s="165" cm="1">
        <f t="array" aca="1" ref="CE90" ca="1">IF(AD90&lt;0,AD90*SUMPRODUCT(_xlfn.XLOOKUP(AD$26,$C$4:$C$22,$T$4:$AC$22)*$AO90:$AX90),0)</f>
        <v>0</v>
      </c>
      <c r="CF90" s="165" cm="1">
        <f t="array" aca="1" ref="CF90" ca="1">IF(AE90&lt;0,AE90*SUMPRODUCT(_xlfn.XLOOKUP(AE$26,$C$4:$C$22,$T$4:$AC$22)*$AO90:$AX90),0)</f>
        <v>0</v>
      </c>
      <c r="CG90" s="588" cm="1">
        <f t="array" aca="1" ref="CG90" ca="1">IF(AF90&lt;0,AF90*SUMPRODUCT(_xlfn.XLOOKUP(AF$26,$C$4:$C$22,$T$4:$AC$22)*$AO90:$AX90),0)</f>
        <v>0</v>
      </c>
      <c r="CH90" s="165" cm="1">
        <f t="array" aca="1" ref="CH90" ca="1">IF(AG90&lt;0,AG90*SUMPRODUCT(_xlfn.XLOOKUP(AG$26,$C$4:$C$22,$T$4:$AC$22)*$AO90:$AX90),0)</f>
        <v>0</v>
      </c>
      <c r="CI90" s="165" cm="1">
        <f t="array" aca="1" ref="CI90" ca="1">IF(AH90&lt;0,AH90*SUMPRODUCT(_xlfn.XLOOKUP(AH$26,$C$4:$C$22,$T$4:$AC$22)*$AO90:$AX90),0)</f>
        <v>0</v>
      </c>
      <c r="CJ90" s="165" cm="1">
        <f t="array" aca="1" ref="CJ90" ca="1">IF(AI90&lt;0,AI90*SUMPRODUCT(_xlfn.XLOOKUP(AI$26,$C$4:$C$22,$T$4:$AC$22)*$AO90:$AX90),0)</f>
        <v>0</v>
      </c>
      <c r="CK90" s="165" cm="1">
        <f t="array" aca="1" ref="CK90" ca="1">IF(AJ90&lt;0,AJ90*SUMPRODUCT(_xlfn.XLOOKUP(AJ$26,$C$4:$C$22,$T$4:$AC$22)*$AO90:$AX90),0)</f>
        <v>0</v>
      </c>
      <c r="CL90" s="165" cm="1">
        <f t="array" aca="1" ref="CL90" ca="1">IF(AK90&lt;0,AK90*SUMPRODUCT(_xlfn.XLOOKUP(AK$26,$C$4:$C$22,$T$4:$AC$22)*$AO90:$AX90),0)</f>
        <v>0</v>
      </c>
      <c r="CM90" s="165" cm="1">
        <f t="array" aca="1" ref="CM90" ca="1">IF(AL90&lt;0,AL90*SUMPRODUCT(_xlfn.XLOOKUP(AL$26,$C$4:$C$22,$T$4:$AC$22)*$AO90:$AX90),0)</f>
        <v>0</v>
      </c>
      <c r="CN90" s="165" cm="1">
        <f t="array" aca="1" ref="CN90" ca="1">IF(AM90&lt;0,AM90*SUMPRODUCT(_xlfn.XLOOKUP(AM$26,$C$4:$C$22,$T$4:$AC$22)*$AO90:$AX90),0)</f>
        <v>0</v>
      </c>
      <c r="CO90" s="166" cm="1">
        <f t="array" aca="1" ref="CO90" ca="1">IF(AN90&lt;0,AN90*SUMPRODUCT(_xlfn.XLOOKUP(AN$26,$C$4:$C$22,$T$4:$AC$22)*$AO90:$AX90),0)</f>
        <v>0</v>
      </c>
      <c r="CP90" s="589">
        <f t="shared" ca="1" si="72"/>
        <v>0</v>
      </c>
      <c r="CQ90" s="583" cm="1">
        <f t="array" aca="1" ref="CQ90" ca="1">IF(AC90&lt;0,AC90*SUMPRODUCT(_xlfn.XLOOKUP(AC$26,$C$4:$C$22,$I$4:$S$22)*$AO90:$AY90),0)</f>
        <v>0</v>
      </c>
      <c r="CR90" s="165" cm="1">
        <f t="array" aca="1" ref="CR90" ca="1">IF(AD90&lt;0,AD90*SUMPRODUCT(_xlfn.XLOOKUP(AD$26,$C$4:$C$22,$I$4:$R$22)*$AO90:$AX90),0)</f>
        <v>0</v>
      </c>
      <c r="CS90" s="165" cm="1">
        <f t="array" aca="1" ref="CS90" ca="1">IF(AE90&lt;0,AE90*SUMPRODUCT(_xlfn.XLOOKUP(AE$26,$C$4:$C$22,$I$4:$R$22)*$AO90:$AX90),0)</f>
        <v>0</v>
      </c>
      <c r="CT90" s="588" cm="1">
        <f t="array" aca="1" ref="CT90" ca="1">IF(AF90&lt;0,AF90*SUMPRODUCT(_xlfn.XLOOKUP(AF$26,$C$4:$C$22,$I$4:$R$22)*$AO90:$AX90),0)</f>
        <v>0</v>
      </c>
      <c r="CU90" s="165" cm="1">
        <f t="array" aca="1" ref="CU90" ca="1">IF(AG90&lt;0,AG90*SUMPRODUCT(_xlfn.XLOOKUP(AG$26,$C$4:$C$22,$I$4:$R$22)*$AO90:$AX90),0)</f>
        <v>0</v>
      </c>
      <c r="CV90" s="165" cm="1">
        <f t="array" aca="1" ref="CV90" ca="1">IF(AH90&lt;0,AH90*SUMPRODUCT(_xlfn.XLOOKUP(AH$26,$C$4:$C$22,$I$4:$R$22)*$AO90:$AX90),0)</f>
        <v>0</v>
      </c>
      <c r="CW90" s="165" cm="1">
        <f t="array" aca="1" ref="CW90" ca="1">IF(AI90&lt;0,AI90*SUMPRODUCT(_xlfn.XLOOKUP(AI$26,$C$4:$C$22,$I$4:$R$22)*$AO90:$AX90),0)</f>
        <v>0</v>
      </c>
      <c r="CX90" s="165" cm="1">
        <f t="array" aca="1" ref="CX90" ca="1">IF(AJ90&lt;0,AJ90*SUMPRODUCT(_xlfn.XLOOKUP(AJ$26,$C$4:$C$22,$I$4:$R$22)*$AO90:$AX90),0)</f>
        <v>0</v>
      </c>
      <c r="CY90" s="165" cm="1">
        <f t="array" aca="1" ref="CY90" ca="1">IF(AK90&lt;0,AK90*SUMPRODUCT(_xlfn.XLOOKUP(AK$26,$C$4:$C$22,$I$4:$R$22)*$AO90:$AX90),0)</f>
        <v>0</v>
      </c>
      <c r="CZ90" s="165" cm="1">
        <f t="array" aca="1" ref="CZ90" ca="1">IF(AL90&lt;0,AL90*SUMPRODUCT(_xlfn.XLOOKUP(AL$26,$C$4:$C$22,$I$4:$R$22)*$AO90:$AX90),0)</f>
        <v>0</v>
      </c>
      <c r="DA90" s="165" cm="1">
        <f t="array" aca="1" ref="DA90" ca="1">IF(AM90&lt;0,AM90*SUMPRODUCT(_xlfn.XLOOKUP(AM$26,$C$4:$C$22,$I$4:$R$22)*$AO90:$AX90),0)</f>
        <v>0</v>
      </c>
      <c r="DB90" s="166" cm="1">
        <f t="array" aca="1" ref="DB90" ca="1">IF(AN90&lt;0,AN90*SUMPRODUCT(_xlfn.XLOOKUP(AN$26,$C$4:$C$22,$I$4:$R$22)*$AO90:$AX90),0)</f>
        <v>0</v>
      </c>
      <c r="DC90" s="590">
        <f t="shared" ca="1" si="73"/>
        <v>0</v>
      </c>
    </row>
    <row r="91" spans="1:107" ht="15.75" x14ac:dyDescent="0.25">
      <c r="A91" s="732" t="s">
        <v>158</v>
      </c>
      <c r="B91" s="738"/>
      <c r="C91" s="734">
        <v>1</v>
      </c>
      <c r="D91" s="148" t="str">
        <f>_xlfn.XLOOKUP($C91,'Load Combinations'!$B$4:$B$22,'Load Combinations'!$C$4:$C$22)</f>
        <v xml:space="preserve">Installation - Target Assembly </v>
      </c>
      <c r="E91" s="149">
        <v>6</v>
      </c>
      <c r="F91" s="150">
        <v>17</v>
      </c>
      <c r="G91" s="151">
        <f>$A$93</f>
        <v>22.5</v>
      </c>
      <c r="H91" s="152">
        <f t="shared" ref="H91:H152" si="94">G91+AZ91+BC91+BP91+DC91</f>
        <v>25</v>
      </c>
      <c r="I91" s="152">
        <f t="shared" ref="I91:I152" si="95">G91+BA91+BB91+CC91+CP91</f>
        <v>20</v>
      </c>
      <c r="J91" s="235"/>
      <c r="K91" s="149"/>
      <c r="L91" s="154"/>
      <c r="M91" s="154"/>
      <c r="N91" s="154"/>
      <c r="O91" s="154">
        <v>-1</v>
      </c>
      <c r="P91" s="154"/>
      <c r="Q91" s="154"/>
      <c r="R91" s="154"/>
      <c r="S91" s="154">
        <v>-1</v>
      </c>
      <c r="T91" s="154"/>
      <c r="U91" s="154"/>
      <c r="V91" s="154">
        <v>1</v>
      </c>
      <c r="W91" s="154">
        <v>-1</v>
      </c>
      <c r="X91" s="154"/>
      <c r="Y91" s="154"/>
      <c r="Z91" s="154"/>
      <c r="AA91" s="154"/>
      <c r="AB91" s="155"/>
      <c r="AC91" s="149">
        <v>1</v>
      </c>
      <c r="AD91" s="154">
        <v>1</v>
      </c>
      <c r="AE91" s="154">
        <v>1</v>
      </c>
      <c r="AF91" s="154">
        <v>1</v>
      </c>
      <c r="AG91" s="154">
        <v>-1</v>
      </c>
      <c r="AH91" s="154"/>
      <c r="AI91" s="154">
        <v>-1</v>
      </c>
      <c r="AJ91" s="154"/>
      <c r="AK91" s="154">
        <v>-1</v>
      </c>
      <c r="AL91" s="154"/>
      <c r="AM91" s="154"/>
      <c r="AN91" s="155"/>
      <c r="AO91" s="149">
        <f>+INDEX('Load Combinations'!$D$4:$N$22,MATCH(Horizontal!$C91,'Load Combinations'!$B$4:$B$22,0),MATCH(Horizontal!AO$26,'Load Combinations'!$D$3:$N$3,0))</f>
        <v>0</v>
      </c>
      <c r="AP91" s="154">
        <f>+INDEX('Load Combinations'!$D$4:$N$22,MATCH(Horizontal!$C91,'Load Combinations'!$B$4:$B$22,0),MATCH(Horizontal!AP$26,'Load Combinations'!$D$3:$N$3,0))</f>
        <v>0</v>
      </c>
      <c r="AQ91" s="154">
        <f>+INDEX('Load Combinations'!$D$4:$N$22,MATCH(Horizontal!$C91,'Load Combinations'!$B$4:$B$22,0),MATCH(Horizontal!AQ$26,'Load Combinations'!$D$3:$N$3,0))</f>
        <v>0</v>
      </c>
      <c r="AR91" s="154">
        <f>+INDEX('Load Combinations'!$D$4:$N$22,MATCH(Horizontal!$C91,'Load Combinations'!$B$4:$B$22,0),MATCH(Horizontal!AR$26,'Load Combinations'!$D$3:$N$3,0))</f>
        <v>0</v>
      </c>
      <c r="AS91" s="154">
        <f>+INDEX('Load Combinations'!$D$4:$N$22,MATCH(Horizontal!$C91,'Load Combinations'!$B$4:$B$22,0),MATCH(Horizontal!AS$26,'Load Combinations'!$D$3:$N$3,0))</f>
        <v>0</v>
      </c>
      <c r="AT91" s="154">
        <f>+INDEX('Load Combinations'!$D$4:$N$22,MATCH(Horizontal!$C91,'Load Combinations'!$B$4:$B$22,0),MATCH(Horizontal!AT$26,'Load Combinations'!$D$3:$N$3,0))</f>
        <v>0</v>
      </c>
      <c r="AU91" s="154">
        <f>+INDEX('Load Combinations'!$D$4:$N$22,MATCH(Horizontal!$C91,'Load Combinations'!$B$4:$B$22,0),MATCH(Horizontal!AU$26,'Load Combinations'!$D$3:$N$3,0))</f>
        <v>0</v>
      </c>
      <c r="AV91" s="154">
        <f>+INDEX('Load Combinations'!$D$4:$N$22,MATCH(Horizontal!$C91,'Load Combinations'!$B$4:$B$22,0),MATCH(Horizontal!AV$26,'Load Combinations'!$D$3:$N$3,0))</f>
        <v>0</v>
      </c>
      <c r="AW91" s="154">
        <f>+INDEX('Load Combinations'!$D$4:$N$22,MATCH(Horizontal!$C91,'Load Combinations'!$B$4:$B$22,0),MATCH(Horizontal!AW$26,'Load Combinations'!$D$3:$N$3,0))</f>
        <v>0</v>
      </c>
      <c r="AX91" s="672">
        <f>+INDEX('Load Combinations'!$D$4:$N$22,MATCH(Horizontal!$C91,'Load Combinations'!$B$4:$B$22,0),MATCH(Horizontal!AX$26,'Load Combinations'!$D$3:$N$3,0))</f>
        <v>0</v>
      </c>
      <c r="AY91" s="673">
        <f>+INDEX('Load Combinations'!$D$4:$N$22,MATCH(Horizontal!$C91,'Load Combinations'!$B$4:$B$22,0),MATCH(Horizontal!AY$26,'Load Combinations'!$D$3:$N$3,0))</f>
        <v>0</v>
      </c>
      <c r="AZ91" s="204" cm="1">
        <f t="array" ref="AZ91">SUMPRODUCT(--($K91:$AB91&gt;0),INDEX($H$4:$H$22,MATCH($K$26:$AB$26,$C$4:$C$22,0)))</f>
        <v>1</v>
      </c>
      <c r="BA91" s="154" cm="1">
        <f t="array" ref="BA91">SUMPRODUCT(--($K91:$AB91&gt;0),INDEX($G$4:$G$22,MATCH($K$26:$AB$26,$C$4:$C$22,0)))</f>
        <v>-1</v>
      </c>
      <c r="BB91" s="154" cm="1">
        <f t="array" ref="BB91">-1*SUMPRODUCT(--($K91:$AB91&lt;0),INDEX($H$4:$H$22,MATCH($K$26:$AB$26,$C$4:$C$22,0)))</f>
        <v>-1.5</v>
      </c>
      <c r="BC91" s="150" cm="1">
        <f t="array" ref="BC91">-1*SUMPRODUCT(--($K91:$AB91&lt;0),INDEX($G$4:$G$22,MATCH($K$26:$AB$26,$C$4:$C$22,0)))</f>
        <v>1.5</v>
      </c>
      <c r="BD91" s="156" cm="1">
        <f t="array" ref="BD91">IF(AC91&gt;0,AC91*SUMPRODUCT(_xlfn.XLOOKUP(AC$26,$C$4:$C$22,$T$4:$AD$22)*$AO91:$AY91),0)</f>
        <v>0</v>
      </c>
      <c r="BE91" s="157" cm="1">
        <f t="array" ref="BE91">IF(AD91&gt;0,AD91*SUMPRODUCT(_xlfn.XLOOKUP(AD$26,$C$4:$C$22,$T$4:$AD$22)*$AO91:$AY91),0)</f>
        <v>0</v>
      </c>
      <c r="BF91" s="157" cm="1">
        <f t="array" ref="BF91">IF(AE91&gt;0,AE91*SUMPRODUCT(_xlfn.XLOOKUP(AE$26,$C$4:$C$22,$T$4:$AD$22)*$AO91:$AY91),0)</f>
        <v>0</v>
      </c>
      <c r="BG91" s="157" cm="1">
        <f t="array" ref="BG91">IF(AF91&gt;0,AF91*SUMPRODUCT(_xlfn.XLOOKUP(AF$26,$C$4:$C$22,$T$4:$AD$22)*$AO91:$AY91),0)</f>
        <v>0</v>
      </c>
      <c r="BH91" s="157" cm="1">
        <f t="array" ref="BH91">IF(AG91&gt;0,AG91*SUMPRODUCT(_xlfn.XLOOKUP(AG$26,$C$4:$C$22,$T$4:$AD$22)*$AO91:$AY91),0)</f>
        <v>0</v>
      </c>
      <c r="BI91" s="157" cm="1">
        <f t="array" ref="BI91">IF(AH91&gt;0,AH91*SUMPRODUCT(_xlfn.XLOOKUP(AH$26,$C$4:$C$22,$T$4:$AD$22)*$AO91:$AY91),0)</f>
        <v>0</v>
      </c>
      <c r="BJ91" s="157" cm="1">
        <f t="array" ref="BJ91">IF(AI91&gt;0,AI91*SUMPRODUCT(_xlfn.XLOOKUP(AI$26,$C$4:$C$22,$T$4:$AD$22)*$AO91:$AY91),0)</f>
        <v>0</v>
      </c>
      <c r="BK91" s="157" cm="1">
        <f t="array" ref="BK91">IF(AJ91&gt;0,AJ91*SUMPRODUCT(_xlfn.XLOOKUP(AJ$26,$C$4:$C$22,$T$4:$AD$22)*$AO91:$AY91),0)</f>
        <v>0</v>
      </c>
      <c r="BL91" s="157" cm="1">
        <f t="array" ref="BL91">IF(AK91&gt;0,AK91*SUMPRODUCT(_xlfn.XLOOKUP(AK$26,$C$4:$C$22,$T$4:$AD$22)*$AO91:$AY91),0)</f>
        <v>0</v>
      </c>
      <c r="BM91" s="157" cm="1">
        <f t="array" ref="BM91">IF(AL91&gt;0,AL91*SUMPRODUCT(_xlfn.XLOOKUP(AL$26,$C$4:$C$22,$T$4:$AD$22)*$AO91:$AY91),0)</f>
        <v>0</v>
      </c>
      <c r="BN91" s="157" cm="1">
        <f t="array" ref="BN91">IF(AM91&gt;0,AM91*SUMPRODUCT(_xlfn.XLOOKUP(AM$26,$C$4:$C$22,$T$4:$AD$22)*$AO91:$AY91),0)</f>
        <v>0</v>
      </c>
      <c r="BO91" s="158" cm="1">
        <f t="array" ref="BO91">IF(AN91&gt;0,AN91*SUMPRODUCT(_xlfn.XLOOKUP(AN$26,$C$4:$C$22,$T$4:$AD$22)*$AO91:$AY91),0)</f>
        <v>0</v>
      </c>
      <c r="BP91" s="209">
        <f t="shared" si="70"/>
        <v>0</v>
      </c>
      <c r="BQ91" s="156" cm="1">
        <f t="array" ref="BQ91">IF(AC91&gt;0,AC91*SUMPRODUCT(_xlfn.XLOOKUP(AC$26,$C$4:$C$22,$I$4:$S$22)*$AO91:$AY91),0)</f>
        <v>0</v>
      </c>
      <c r="BR91" s="157" cm="1">
        <f t="array" ref="BR91">IF(AD91&gt;0,AD91*SUMPRODUCT(_xlfn.XLOOKUP(AD$26,$C$4:$C$22,$I$4:$S$22)*$AO91:$AY91),0)</f>
        <v>0</v>
      </c>
      <c r="BS91" s="157" cm="1">
        <f t="array" ref="BS91">IF(AE91&gt;0,AE91*SUMPRODUCT(_xlfn.XLOOKUP(AE$26,$C$4:$C$22,$I$4:$S$22)*$AO91:$AY91),0)</f>
        <v>0</v>
      </c>
      <c r="BT91" s="157" cm="1">
        <f t="array" ref="BT91">IF(AF91&gt;0,AF91*SUMPRODUCT(_xlfn.XLOOKUP(AF$26,$C$4:$C$22,$I$4:$S$22)*$AO91:$AY91),0)</f>
        <v>0</v>
      </c>
      <c r="BU91" s="157" cm="1">
        <f t="array" ref="BU91">IF(AG91&gt;0,AG91*SUMPRODUCT(_xlfn.XLOOKUP(AG$26,$C$4:$C$22,$I$4:$S$22)*$AO91:$AY91),0)</f>
        <v>0</v>
      </c>
      <c r="BV91" s="157" cm="1">
        <f t="array" ref="BV91">IF(AH91&gt;0,AH91*SUMPRODUCT(_xlfn.XLOOKUP(AH$26,$C$4:$C$22,$I$4:$S$22)*$AO91:$AY91),0)</f>
        <v>0</v>
      </c>
      <c r="BW91" s="157" cm="1">
        <f t="array" ref="BW91">IF(AI91&gt;0,AI91*SUMPRODUCT(_xlfn.XLOOKUP(AI$26,$C$4:$C$22,$I$4:$S$22)*$AO91:$AY91),0)</f>
        <v>0</v>
      </c>
      <c r="BX91" s="157" cm="1">
        <f t="array" ref="BX91">IF(AJ91&gt;0,AJ91*SUMPRODUCT(_xlfn.XLOOKUP(AJ$26,$C$4:$C$22,$I$4:$S$22)*$AO91:$AY91),0)</f>
        <v>0</v>
      </c>
      <c r="BY91" s="157" cm="1">
        <f t="array" ref="BY91">IF(AK91&gt;0,AK91*SUMPRODUCT(_xlfn.XLOOKUP(AK$26,$C$4:$C$22,$I$4:$S$22)*$AO91:$AY91),0)</f>
        <v>0</v>
      </c>
      <c r="BZ91" s="157" cm="1">
        <f t="array" ref="BZ91">IF(AL91&gt;0,AL91*SUMPRODUCT(_xlfn.XLOOKUP(AL$26,$C$4:$C$22,$I$4:$S$22)*$AO91:$AY91),0)</f>
        <v>0</v>
      </c>
      <c r="CA91" s="157" cm="1">
        <f t="array" ref="CA91">IF(AM91&gt;0,AM91*SUMPRODUCT(_xlfn.XLOOKUP(AM$26,$C$4:$C$22,$I$4:$S$22)*$AO91:$AY91),0)</f>
        <v>0</v>
      </c>
      <c r="CB91" s="158" cm="1">
        <f t="array" ref="CB91">IF(AN91&gt;0,AN91*SUMPRODUCT(_xlfn.XLOOKUP(AN$26,$C$4:$C$22,$I$4:$S$22)*$AO91:$AY91),0)</f>
        <v>0</v>
      </c>
      <c r="CC91" s="209">
        <f t="shared" si="71"/>
        <v>0</v>
      </c>
      <c r="CD91" s="156" cm="1">
        <f t="array" ref="CD91">IF(AC91&lt;0,AC91*SUMPRODUCT(_xlfn.XLOOKUP(AC$26,$C$4:$C$22,$T$4:$AD$22)*$AO91:$AY91),0)</f>
        <v>0</v>
      </c>
      <c r="CE91" s="157" cm="1">
        <f t="array" ref="CE91">IF(AD91&lt;0,AD91*SUMPRODUCT(_xlfn.XLOOKUP(AD$26,$C$4:$C$22,$T$4:$AC$22)*$AO91:$AX91),0)</f>
        <v>0</v>
      </c>
      <c r="CF91" s="157" cm="1">
        <f t="array" ref="CF91">IF(AE91&lt;0,AE91*SUMPRODUCT(_xlfn.XLOOKUP(AE$26,$C$4:$C$22,$T$4:$AC$22)*$AO91:$AX91),0)</f>
        <v>0</v>
      </c>
      <c r="CG91" s="157" cm="1">
        <f t="array" ref="CG91">IF(AF91&lt;0,AF91*SUMPRODUCT(_xlfn.XLOOKUP(AF$26,$C$4:$C$22,$T$4:$AC$22)*$AO91:$AX91),0)</f>
        <v>0</v>
      </c>
      <c r="CH91" s="157" cm="1">
        <f t="array" ref="CH91">IF(AG91&lt;0,AG91*SUMPRODUCT(_xlfn.XLOOKUP(AG$26,$C$4:$C$22,$T$4:$AC$22)*$AO91:$AX91),0)</f>
        <v>0</v>
      </c>
      <c r="CI91" s="157" cm="1">
        <f t="array" ref="CI91">IF(AH91&lt;0,AH91*SUMPRODUCT(_xlfn.XLOOKUP(AH$26,$C$4:$C$22,$T$4:$AC$22)*$AO91:$AX91),0)</f>
        <v>0</v>
      </c>
      <c r="CJ91" s="157" cm="1">
        <f t="array" ref="CJ91">IF(AI91&lt;0,AI91*SUMPRODUCT(_xlfn.XLOOKUP(AI$26,$C$4:$C$22,$T$4:$AC$22)*$AO91:$AX91),0)</f>
        <v>0</v>
      </c>
      <c r="CK91" s="157" cm="1">
        <f t="array" ref="CK91">IF(AJ91&lt;0,AJ91*SUMPRODUCT(_xlfn.XLOOKUP(AJ$26,$C$4:$C$22,$T$4:$AC$22)*$AO91:$AX91),0)</f>
        <v>0</v>
      </c>
      <c r="CL91" s="157" cm="1">
        <f t="array" ref="CL91">IF(AK91&lt;0,AK91*SUMPRODUCT(_xlfn.XLOOKUP(AK$26,$C$4:$C$22,$T$4:$AC$22)*$AO91:$AX91),0)</f>
        <v>0</v>
      </c>
      <c r="CM91" s="157" cm="1">
        <f t="array" ref="CM91">IF(AL91&lt;0,AL91*SUMPRODUCT(_xlfn.XLOOKUP(AL$26,$C$4:$C$22,$T$4:$AC$22)*$AO91:$AX91),0)</f>
        <v>0</v>
      </c>
      <c r="CN91" s="157" cm="1">
        <f t="array" ref="CN91">IF(AM91&lt;0,AM91*SUMPRODUCT(_xlfn.XLOOKUP(AM$26,$C$4:$C$22,$T$4:$AC$22)*$AO91:$AX91),0)</f>
        <v>0</v>
      </c>
      <c r="CO91" s="158" cm="1">
        <f t="array" ref="CO91">IF(AN91&lt;0,AN91*SUMPRODUCT(_xlfn.XLOOKUP(AN$26,$C$4:$C$22,$T$4:$AC$22)*$AO91:$AX91),0)</f>
        <v>0</v>
      </c>
      <c r="CP91" s="209">
        <f t="shared" si="72"/>
        <v>0</v>
      </c>
      <c r="CQ91" s="156" cm="1">
        <f t="array" ref="CQ91">IF(AC91&lt;0,AC91*SUMPRODUCT(_xlfn.XLOOKUP(AC$26,$C$4:$C$22,$I$4:$S$22)*$AO91:$AY91),0)</f>
        <v>0</v>
      </c>
      <c r="CR91" s="157" cm="1">
        <f t="array" ref="CR91">IF(AD91&lt;0,AD91*SUMPRODUCT(_xlfn.XLOOKUP(AD$26,$C$4:$C$22,$I$4:$R$22)*$AO91:$AX91),0)</f>
        <v>0</v>
      </c>
      <c r="CS91" s="157" cm="1">
        <f t="array" ref="CS91">IF(AE91&lt;0,AE91*SUMPRODUCT(_xlfn.XLOOKUP(AE$26,$C$4:$C$22,$I$4:$R$22)*$AO91:$AX91),0)</f>
        <v>0</v>
      </c>
      <c r="CT91" s="157" cm="1">
        <f t="array" ref="CT91">IF(AF91&lt;0,AF91*SUMPRODUCT(_xlfn.XLOOKUP(AF$26,$C$4:$C$22,$I$4:$R$22)*$AO91:$AX91),0)</f>
        <v>0</v>
      </c>
      <c r="CU91" s="157" cm="1">
        <f t="array" ref="CU91">IF(AG91&lt;0,AG91*SUMPRODUCT(_xlfn.XLOOKUP(AG$26,$C$4:$C$22,$I$4:$R$22)*$AO91:$AX91),0)</f>
        <v>0</v>
      </c>
      <c r="CV91" s="157" cm="1">
        <f t="array" ref="CV91">IF(AH91&lt;0,AH91*SUMPRODUCT(_xlfn.XLOOKUP(AH$26,$C$4:$C$22,$I$4:$R$22)*$AO91:$AX91),0)</f>
        <v>0</v>
      </c>
      <c r="CW91" s="157" cm="1">
        <f t="array" ref="CW91">IF(AI91&lt;0,AI91*SUMPRODUCT(_xlfn.XLOOKUP(AI$26,$C$4:$C$22,$I$4:$R$22)*$AO91:$AX91),0)</f>
        <v>0</v>
      </c>
      <c r="CX91" s="157" cm="1">
        <f t="array" ref="CX91">IF(AJ91&lt;0,AJ91*SUMPRODUCT(_xlfn.XLOOKUP(AJ$26,$C$4:$C$22,$I$4:$R$22)*$AO91:$AX91),0)</f>
        <v>0</v>
      </c>
      <c r="CY91" s="157" cm="1">
        <f t="array" ref="CY91">IF(AK91&lt;0,AK91*SUMPRODUCT(_xlfn.XLOOKUP(AK$26,$C$4:$C$22,$I$4:$R$22)*$AO91:$AX91),0)</f>
        <v>0</v>
      </c>
      <c r="CZ91" s="157" cm="1">
        <f t="array" ref="CZ91">IF(AL91&lt;0,AL91*SUMPRODUCT(_xlfn.XLOOKUP(AL$26,$C$4:$C$22,$I$4:$R$22)*$AO91:$AX91),0)</f>
        <v>0</v>
      </c>
      <c r="DA91" s="157" cm="1">
        <f t="array" ref="DA91">IF(AM91&lt;0,AM91*SUMPRODUCT(_xlfn.XLOOKUP(AM$26,$C$4:$C$22,$I$4:$R$22)*$AO91:$AX91),0)</f>
        <v>0</v>
      </c>
      <c r="DB91" s="158" cm="1">
        <f t="array" ref="DB91">IF(AN91&lt;0,AN91*SUMPRODUCT(_xlfn.XLOOKUP(AN$26,$C$4:$C$22,$I$4:$R$22)*$AO91:$AX91),0)</f>
        <v>0</v>
      </c>
      <c r="DC91" s="238">
        <f t="shared" si="73"/>
        <v>0</v>
      </c>
    </row>
    <row r="92" spans="1:107" x14ac:dyDescent="0.25">
      <c r="A92" s="255" t="s">
        <v>148</v>
      </c>
      <c r="B92" s="739"/>
      <c r="C92" s="735">
        <v>2</v>
      </c>
      <c r="D92" s="18" t="str">
        <f>_xlfn.XLOOKUP($C92,'Load Combinations'!$B$4:$B$22,'Load Combinations'!$C$4:$C$22)</f>
        <v>Rotation Test, Target Assembly</v>
      </c>
      <c r="E92" s="118"/>
      <c r="F92" s="119"/>
      <c r="G92" s="7">
        <f t="shared" ref="G92:G109" si="96">$A$93</f>
        <v>22.5</v>
      </c>
      <c r="H92" s="130">
        <f t="shared" ca="1" si="94"/>
        <v>30.125</v>
      </c>
      <c r="I92" s="130">
        <f t="shared" ca="1" si="95"/>
        <v>14.875</v>
      </c>
      <c r="J92" s="62"/>
      <c r="K92" s="72">
        <f ca="1">OFFSET(K92,-1,0)</f>
        <v>0</v>
      </c>
      <c r="L92" s="73">
        <f t="shared" ref="L92:AB106" ca="1" si="97">OFFSET(L92,-1,0)</f>
        <v>0</v>
      </c>
      <c r="M92" s="73">
        <f t="shared" ca="1" si="97"/>
        <v>0</v>
      </c>
      <c r="N92" s="73">
        <f t="shared" ca="1" si="97"/>
        <v>0</v>
      </c>
      <c r="O92" s="73">
        <f t="shared" ca="1" si="97"/>
        <v>-1</v>
      </c>
      <c r="P92" s="73">
        <f t="shared" ca="1" si="97"/>
        <v>0</v>
      </c>
      <c r="Q92" s="73">
        <f t="shared" ca="1" si="97"/>
        <v>0</v>
      </c>
      <c r="R92" s="73">
        <f t="shared" ca="1" si="97"/>
        <v>0</v>
      </c>
      <c r="S92" s="73">
        <f t="shared" ca="1" si="97"/>
        <v>-1</v>
      </c>
      <c r="T92" s="73">
        <f t="shared" ca="1" si="97"/>
        <v>0</v>
      </c>
      <c r="U92" s="73">
        <f t="shared" ca="1" si="97"/>
        <v>0</v>
      </c>
      <c r="V92" s="73">
        <f t="shared" ca="1" si="97"/>
        <v>1</v>
      </c>
      <c r="W92" s="73">
        <f t="shared" ca="1" si="97"/>
        <v>-1</v>
      </c>
      <c r="X92" s="73">
        <f t="shared" ca="1" si="97"/>
        <v>0</v>
      </c>
      <c r="Y92" s="73">
        <f t="shared" ca="1" si="97"/>
        <v>0</v>
      </c>
      <c r="Z92" s="73">
        <f t="shared" ca="1" si="97"/>
        <v>0</v>
      </c>
      <c r="AA92" s="73">
        <f t="shared" ca="1" si="97"/>
        <v>0</v>
      </c>
      <c r="AB92" s="139">
        <f t="shared" ca="1" si="97"/>
        <v>0</v>
      </c>
      <c r="AC92" s="72">
        <f t="shared" ca="1" si="92"/>
        <v>1</v>
      </c>
      <c r="AD92" s="73">
        <f t="shared" ca="1" si="92"/>
        <v>1</v>
      </c>
      <c r="AE92" s="73">
        <f t="shared" ca="1" si="92"/>
        <v>1</v>
      </c>
      <c r="AF92" s="73">
        <f t="shared" ca="1" si="92"/>
        <v>1</v>
      </c>
      <c r="AG92" s="73">
        <f t="shared" ca="1" si="92"/>
        <v>-1</v>
      </c>
      <c r="AH92" s="73">
        <f t="shared" ca="1" si="92"/>
        <v>0</v>
      </c>
      <c r="AI92" s="73">
        <f t="shared" ca="1" si="92"/>
        <v>-1</v>
      </c>
      <c r="AJ92" s="73">
        <f t="shared" ca="1" si="92"/>
        <v>0</v>
      </c>
      <c r="AK92" s="73">
        <f t="shared" ca="1" si="92"/>
        <v>-1</v>
      </c>
      <c r="AL92" s="73">
        <f t="shared" ca="1" si="92"/>
        <v>0</v>
      </c>
      <c r="AM92" s="73">
        <f t="shared" ca="1" si="92"/>
        <v>0</v>
      </c>
      <c r="AN92" s="139">
        <f t="shared" ca="1" si="92"/>
        <v>0</v>
      </c>
      <c r="AO92" s="72">
        <f>+INDEX('Load Combinations'!$D$4:$N$22,MATCH(Horizontal!$C92,'Load Combinations'!$B$4:$B$22,0),MATCH(Horizontal!AO$26,'Load Combinations'!$D$3:$N$3,0))</f>
        <v>1</v>
      </c>
      <c r="AP92" s="73">
        <f>+INDEX('Load Combinations'!$D$4:$N$22,MATCH(Horizontal!$C92,'Load Combinations'!$B$4:$B$22,0),MATCH(Horizontal!AP$26,'Load Combinations'!$D$3:$N$3,0))</f>
        <v>1</v>
      </c>
      <c r="AQ92" s="73">
        <f>+INDEX('Load Combinations'!$D$4:$N$22,MATCH(Horizontal!$C92,'Load Combinations'!$B$4:$B$22,0),MATCH(Horizontal!AQ$26,'Load Combinations'!$D$3:$N$3,0))</f>
        <v>0</v>
      </c>
      <c r="AR92" s="73">
        <f>+INDEX('Load Combinations'!$D$4:$N$22,MATCH(Horizontal!$C92,'Load Combinations'!$B$4:$B$22,0),MATCH(Horizontal!AR$26,'Load Combinations'!$D$3:$N$3,0))</f>
        <v>0</v>
      </c>
      <c r="AS92" s="73">
        <f>+INDEX('Load Combinations'!$D$4:$N$22,MATCH(Horizontal!$C92,'Load Combinations'!$B$4:$B$22,0),MATCH(Horizontal!AS$26,'Load Combinations'!$D$3:$N$3,0))</f>
        <v>0</v>
      </c>
      <c r="AT92" s="73">
        <f>+INDEX('Load Combinations'!$D$4:$N$22,MATCH(Horizontal!$C92,'Load Combinations'!$B$4:$B$22,0),MATCH(Horizontal!AT$26,'Load Combinations'!$D$3:$N$3,0))</f>
        <v>0</v>
      </c>
      <c r="AU92" s="73">
        <f>+INDEX('Load Combinations'!$D$4:$N$22,MATCH(Horizontal!$C92,'Load Combinations'!$B$4:$B$22,0),MATCH(Horizontal!AU$26,'Load Combinations'!$D$3:$N$3,0))</f>
        <v>0</v>
      </c>
      <c r="AV92" s="73">
        <f>+INDEX('Load Combinations'!$D$4:$N$22,MATCH(Horizontal!$C92,'Load Combinations'!$B$4:$B$22,0),MATCH(Horizontal!AV$26,'Load Combinations'!$D$3:$N$3,0))</f>
        <v>0</v>
      </c>
      <c r="AW92" s="73">
        <f>+INDEX('Load Combinations'!$D$4:$N$22,MATCH(Horizontal!$C92,'Load Combinations'!$B$4:$B$22,0),MATCH(Horizontal!AW$26,'Load Combinations'!$D$3:$N$3,0))</f>
        <v>0</v>
      </c>
      <c r="AX92" s="670">
        <f>+INDEX('Load Combinations'!$D$4:$N$22,MATCH(Horizontal!$C92,'Load Combinations'!$B$4:$B$22,0),MATCH(Horizontal!AX$26,'Load Combinations'!$D$3:$N$3,0))</f>
        <v>0</v>
      </c>
      <c r="AY92" s="556">
        <f>+INDEX('Load Combinations'!$D$4:$N$22,MATCH(Horizontal!$C92,'Load Combinations'!$B$4:$B$22,0),MATCH(Horizontal!AY$26,'Load Combinations'!$D$3:$N$3,0))</f>
        <v>0</v>
      </c>
      <c r="AZ92" s="202" cm="1">
        <f t="array" aca="1" ref="AZ92" ca="1">SUMPRODUCT(--($K92:$AB92&gt;0),INDEX($H$4:$H$22,MATCH($K$26:$AB$26,$C$4:$C$22,0)))</f>
        <v>1</v>
      </c>
      <c r="BA92" s="73" cm="1">
        <f t="array" aca="1" ref="BA92" ca="1">SUMPRODUCT(--($K92:$AB92&gt;0),INDEX($G$4:$G$22,MATCH($K$26:$AB$26,$C$4:$C$22,0)))</f>
        <v>-1</v>
      </c>
      <c r="BB92" s="73" cm="1">
        <f t="array" aca="1" ref="BB92" ca="1">-1*SUMPRODUCT(--($K92:$AB92&lt;0),INDEX($H$4:$H$22,MATCH($K$26:$AB$26,$C$4:$C$22,0)))</f>
        <v>-1.5</v>
      </c>
      <c r="BC92" s="74" cm="1">
        <f t="array" aca="1" ref="BC92" ca="1">-1*SUMPRODUCT(--($K92:$AB92&lt;0),INDEX($G$4:$G$22,MATCH($K$26:$AB$26,$C$4:$C$22,0)))</f>
        <v>1.5</v>
      </c>
      <c r="BD92" s="66" cm="1">
        <f t="array" aca="1" ref="BD92" ca="1">IF(AC92&gt;0,AC92*SUMPRODUCT(_xlfn.XLOOKUP(AC$26,$C$4:$C$22,$T$4:$AD$22)*$AO92:$AY92),0)</f>
        <v>0</v>
      </c>
      <c r="BE92" s="67" cm="1">
        <f t="array" aca="1" ref="BE92" ca="1">IF(AD92&gt;0,AD92*SUMPRODUCT(_xlfn.XLOOKUP(AD$26,$C$4:$C$22,$T$4:$AD$22)*$AO92:$AY92),0)</f>
        <v>0.125</v>
      </c>
      <c r="BF92" s="67" cm="1">
        <f t="array" aca="1" ref="BF92" ca="1">IF(AE92&gt;0,AE92*SUMPRODUCT(_xlfn.XLOOKUP(AE$26,$C$4:$C$22,$T$4:$AD$22)*$AO92:$AY92),0)</f>
        <v>0</v>
      </c>
      <c r="BG92" s="67" cm="1">
        <f t="array" aca="1" ref="BG92" ca="1">IF(AF92&gt;0,AF92*SUMPRODUCT(_xlfn.XLOOKUP(AF$26,$C$4:$C$22,$T$4:$AD$22)*$AO92:$AY92),0)</f>
        <v>0.5</v>
      </c>
      <c r="BH92" s="67" cm="1">
        <f t="array" aca="1" ref="BH92" ca="1">IF(AG92&gt;0,AG92*SUMPRODUCT(_xlfn.XLOOKUP(AG$26,$C$4:$C$22,$T$4:$AD$22)*$AO92:$AY92),0)</f>
        <v>0</v>
      </c>
      <c r="BI92" s="67" cm="1">
        <f t="array" aca="1" ref="BI92" ca="1">IF(AH92&gt;0,AH92*SUMPRODUCT(_xlfn.XLOOKUP(AH$26,$C$4:$C$22,$T$4:$AD$22)*$AO92:$AY92),0)</f>
        <v>0</v>
      </c>
      <c r="BJ92" s="67" cm="1">
        <f t="array" aca="1" ref="BJ92" ca="1">IF(AI92&gt;0,AI92*SUMPRODUCT(_xlfn.XLOOKUP(AI$26,$C$4:$C$22,$T$4:$AD$22)*$AO92:$AY92),0)</f>
        <v>0</v>
      </c>
      <c r="BK92" s="67" cm="1">
        <f t="array" aca="1" ref="BK92" ca="1">IF(AJ92&gt;0,AJ92*SUMPRODUCT(_xlfn.XLOOKUP(AJ$26,$C$4:$C$22,$T$4:$AD$22)*$AO92:$AY92),0)</f>
        <v>0</v>
      </c>
      <c r="BL92" s="67" cm="1">
        <f t="array" aca="1" ref="BL92" ca="1">IF(AK92&gt;0,AK92*SUMPRODUCT(_xlfn.XLOOKUP(AK$26,$C$4:$C$22,$T$4:$AD$22)*$AO92:$AY92),0)</f>
        <v>0</v>
      </c>
      <c r="BM92" s="67" cm="1">
        <f t="array" aca="1" ref="BM92" ca="1">IF(AL92&gt;0,AL92*SUMPRODUCT(_xlfn.XLOOKUP(AL$26,$C$4:$C$22,$T$4:$AD$22)*$AO92:$AY92),0)</f>
        <v>0</v>
      </c>
      <c r="BN92" s="67" cm="1">
        <f t="array" aca="1" ref="BN92" ca="1">IF(AM92&gt;0,AM92*SUMPRODUCT(_xlfn.XLOOKUP(AM$26,$C$4:$C$22,$T$4:$AD$22)*$AO92:$AY92),0)</f>
        <v>0</v>
      </c>
      <c r="BO92" s="68" cm="1">
        <f t="array" aca="1" ref="BO92" ca="1">IF(AN92&gt;0,AN92*SUMPRODUCT(_xlfn.XLOOKUP(AN$26,$C$4:$C$22,$T$4:$AD$22)*$AO92:$AY92),0)</f>
        <v>0</v>
      </c>
      <c r="BP92" s="214">
        <f t="shared" ca="1" si="70"/>
        <v>0.625</v>
      </c>
      <c r="BQ92" s="66" cm="1">
        <f t="array" aca="1" ref="BQ92" ca="1">IF(AC92&gt;0,AC92*SUMPRODUCT(_xlfn.XLOOKUP(AC$26,$C$4:$C$22,$I$4:$S$22)*$AO92:$AY92),0)</f>
        <v>0</v>
      </c>
      <c r="BR92" s="67" cm="1">
        <f t="array" aca="1" ref="BR92" ca="1">IF(AD92&gt;0,AD92*SUMPRODUCT(_xlfn.XLOOKUP(AD$26,$C$4:$C$22,$I$4:$S$22)*$AO92:$AY92),0)</f>
        <v>-0.125</v>
      </c>
      <c r="BS92" s="67" cm="1">
        <f t="array" aca="1" ref="BS92" ca="1">IF(AE92&gt;0,AE92*SUMPRODUCT(_xlfn.XLOOKUP(AE$26,$C$4:$C$22,$I$4:$S$22)*$AO92:$AY92),0)</f>
        <v>0</v>
      </c>
      <c r="BT92" s="67" cm="1">
        <f t="array" aca="1" ref="BT92" ca="1">IF(AF92&gt;0,AF92*SUMPRODUCT(_xlfn.XLOOKUP(AF$26,$C$4:$C$22,$I$4:$S$22)*$AO92:$AY92),0)</f>
        <v>-0.5</v>
      </c>
      <c r="BU92" s="67" cm="1">
        <f t="array" aca="1" ref="BU92" ca="1">IF(AG92&gt;0,AG92*SUMPRODUCT(_xlfn.XLOOKUP(AG$26,$C$4:$C$22,$I$4:$S$22)*$AO92:$AY92),0)</f>
        <v>0</v>
      </c>
      <c r="BV92" s="67" cm="1">
        <f t="array" aca="1" ref="BV92" ca="1">IF(AH92&gt;0,AH92*SUMPRODUCT(_xlfn.XLOOKUP(AH$26,$C$4:$C$22,$I$4:$S$22)*$AO92:$AY92),0)</f>
        <v>0</v>
      </c>
      <c r="BW92" s="67" cm="1">
        <f t="array" aca="1" ref="BW92" ca="1">IF(AI92&gt;0,AI92*SUMPRODUCT(_xlfn.XLOOKUP(AI$26,$C$4:$C$22,$I$4:$S$22)*$AO92:$AY92),0)</f>
        <v>0</v>
      </c>
      <c r="BX92" s="67" cm="1">
        <f t="array" aca="1" ref="BX92" ca="1">IF(AJ92&gt;0,AJ92*SUMPRODUCT(_xlfn.XLOOKUP(AJ$26,$C$4:$C$22,$I$4:$S$22)*$AO92:$AY92),0)</f>
        <v>0</v>
      </c>
      <c r="BY92" s="67" cm="1">
        <f t="array" aca="1" ref="BY92" ca="1">IF(AK92&gt;0,AK92*SUMPRODUCT(_xlfn.XLOOKUP(AK$26,$C$4:$C$22,$I$4:$S$22)*$AO92:$AY92),0)</f>
        <v>0</v>
      </c>
      <c r="BZ92" s="67" cm="1">
        <f t="array" aca="1" ref="BZ92" ca="1">IF(AL92&gt;0,AL92*SUMPRODUCT(_xlfn.XLOOKUP(AL$26,$C$4:$C$22,$I$4:$S$22)*$AO92:$AY92),0)</f>
        <v>0</v>
      </c>
      <c r="CA92" s="67" cm="1">
        <f t="array" aca="1" ref="CA92" ca="1">IF(AM92&gt;0,AM92*SUMPRODUCT(_xlfn.XLOOKUP(AM$26,$C$4:$C$22,$I$4:$S$22)*$AO92:$AY92),0)</f>
        <v>0</v>
      </c>
      <c r="CB92" s="68" cm="1">
        <f t="array" aca="1" ref="CB92" ca="1">IF(AN92&gt;0,AN92*SUMPRODUCT(_xlfn.XLOOKUP(AN$26,$C$4:$C$22,$I$4:$S$22)*$AO92:$AY92),0)</f>
        <v>0</v>
      </c>
      <c r="CC92" s="214">
        <f t="shared" ca="1" si="71"/>
        <v>-0.625</v>
      </c>
      <c r="CD92" s="66" cm="1">
        <f t="array" aca="1" ref="CD92" ca="1">IF(AC92&lt;0,AC92*SUMPRODUCT(_xlfn.XLOOKUP(AC$26,$C$4:$C$22,$T$4:$AD$22)*$AO92:$AY92),0)</f>
        <v>0</v>
      </c>
      <c r="CE92" s="67" cm="1">
        <f t="array" aca="1" ref="CE92" ca="1">IF(AD92&lt;0,AD92*SUMPRODUCT(_xlfn.XLOOKUP(AD$26,$C$4:$C$22,$T$4:$AC$22)*$AO92:$AX92),0)</f>
        <v>0</v>
      </c>
      <c r="CF92" s="67" cm="1">
        <f t="array" aca="1" ref="CF92" ca="1">IF(AE92&lt;0,AE92*SUMPRODUCT(_xlfn.XLOOKUP(AE$26,$C$4:$C$22,$T$4:$AC$22)*$AO92:$AX92),0)</f>
        <v>0</v>
      </c>
      <c r="CG92" s="67" cm="1">
        <f t="array" aca="1" ref="CG92" ca="1">IF(AF92&lt;0,AF92*SUMPRODUCT(_xlfn.XLOOKUP(AF$26,$C$4:$C$22,$T$4:$AC$22)*$AO92:$AX92),0)</f>
        <v>0</v>
      </c>
      <c r="CH92" s="67" cm="1">
        <f t="array" aca="1" ref="CH92" ca="1">IF(AG92&lt;0,AG92*SUMPRODUCT(_xlfn.XLOOKUP(AG$26,$C$4:$C$22,$T$4:$AC$22)*$AO92:$AX92),0)</f>
        <v>-4.5</v>
      </c>
      <c r="CI92" s="67" cm="1">
        <f t="array" aca="1" ref="CI92" ca="1">IF(AH92&lt;0,AH92*SUMPRODUCT(_xlfn.XLOOKUP(AH$26,$C$4:$C$22,$T$4:$AC$22)*$AO92:$AX92),0)</f>
        <v>0</v>
      </c>
      <c r="CJ92" s="67" cm="1">
        <f t="array" aca="1" ref="CJ92" ca="1">IF(AI92&lt;0,AI92*SUMPRODUCT(_xlfn.XLOOKUP(AI$26,$C$4:$C$22,$T$4:$AC$22)*$AO92:$AX92),0)</f>
        <v>0</v>
      </c>
      <c r="CK92" s="67" cm="1">
        <f t="array" aca="1" ref="CK92" ca="1">IF(AJ92&lt;0,AJ92*SUMPRODUCT(_xlfn.XLOOKUP(AJ$26,$C$4:$C$22,$T$4:$AC$22)*$AO92:$AX92),0)</f>
        <v>0</v>
      </c>
      <c r="CL92" s="67" cm="1">
        <f t="array" aca="1" ref="CL92" ca="1">IF(AK92&lt;0,AK92*SUMPRODUCT(_xlfn.XLOOKUP(AK$26,$C$4:$C$22,$T$4:$AC$22)*$AO92:$AX92),0)</f>
        <v>0</v>
      </c>
      <c r="CM92" s="67" cm="1">
        <f t="array" aca="1" ref="CM92" ca="1">IF(AL92&lt;0,AL92*SUMPRODUCT(_xlfn.XLOOKUP(AL$26,$C$4:$C$22,$T$4:$AC$22)*$AO92:$AX92),0)</f>
        <v>0</v>
      </c>
      <c r="CN92" s="67" cm="1">
        <f t="array" aca="1" ref="CN92" ca="1">IF(AM92&lt;0,AM92*SUMPRODUCT(_xlfn.XLOOKUP(AM$26,$C$4:$C$22,$T$4:$AC$22)*$AO92:$AX92),0)</f>
        <v>0</v>
      </c>
      <c r="CO92" s="68" cm="1">
        <f t="array" aca="1" ref="CO92" ca="1">IF(AN92&lt;0,AN92*SUMPRODUCT(_xlfn.XLOOKUP(AN$26,$C$4:$C$22,$T$4:$AC$22)*$AO92:$AX92),0)</f>
        <v>0</v>
      </c>
      <c r="CP92" s="214">
        <f t="shared" ca="1" si="72"/>
        <v>-4.5</v>
      </c>
      <c r="CQ92" s="66" cm="1">
        <f t="array" aca="1" ref="CQ92" ca="1">IF(AC92&lt;0,AC92*SUMPRODUCT(_xlfn.XLOOKUP(AC$26,$C$4:$C$22,$I$4:$S$22)*$AO92:$AY92),0)</f>
        <v>0</v>
      </c>
      <c r="CR92" s="67" cm="1">
        <f t="array" aca="1" ref="CR92" ca="1">IF(AD92&lt;0,AD92*SUMPRODUCT(_xlfn.XLOOKUP(AD$26,$C$4:$C$22,$I$4:$R$22)*$AO92:$AX92),0)</f>
        <v>0</v>
      </c>
      <c r="CS92" s="67" cm="1">
        <f t="array" aca="1" ref="CS92" ca="1">IF(AE92&lt;0,AE92*SUMPRODUCT(_xlfn.XLOOKUP(AE$26,$C$4:$C$22,$I$4:$R$22)*$AO92:$AX92),0)</f>
        <v>0</v>
      </c>
      <c r="CT92" s="67" cm="1">
        <f t="array" aca="1" ref="CT92" ca="1">IF(AF92&lt;0,AF92*SUMPRODUCT(_xlfn.XLOOKUP(AF$26,$C$4:$C$22,$I$4:$R$22)*$AO92:$AX92),0)</f>
        <v>0</v>
      </c>
      <c r="CU92" s="67" cm="1">
        <f t="array" aca="1" ref="CU92" ca="1">IF(AG92&lt;0,AG92*SUMPRODUCT(_xlfn.XLOOKUP(AG$26,$C$4:$C$22,$I$4:$R$22)*$AO92:$AX92),0)</f>
        <v>4.5</v>
      </c>
      <c r="CV92" s="67" cm="1">
        <f t="array" aca="1" ref="CV92" ca="1">IF(AH92&lt;0,AH92*SUMPRODUCT(_xlfn.XLOOKUP(AH$26,$C$4:$C$22,$I$4:$R$22)*$AO92:$AX92),0)</f>
        <v>0</v>
      </c>
      <c r="CW92" s="67" cm="1">
        <f t="array" aca="1" ref="CW92" ca="1">IF(AI92&lt;0,AI92*SUMPRODUCT(_xlfn.XLOOKUP(AI$26,$C$4:$C$22,$I$4:$R$22)*$AO92:$AX92),0)</f>
        <v>0</v>
      </c>
      <c r="CX92" s="67" cm="1">
        <f t="array" aca="1" ref="CX92" ca="1">IF(AJ92&lt;0,AJ92*SUMPRODUCT(_xlfn.XLOOKUP(AJ$26,$C$4:$C$22,$I$4:$R$22)*$AO92:$AX92),0)</f>
        <v>0</v>
      </c>
      <c r="CY92" s="67" cm="1">
        <f t="array" aca="1" ref="CY92" ca="1">IF(AK92&lt;0,AK92*SUMPRODUCT(_xlfn.XLOOKUP(AK$26,$C$4:$C$22,$I$4:$R$22)*$AO92:$AX92),0)</f>
        <v>0</v>
      </c>
      <c r="CZ92" s="67" cm="1">
        <f t="array" aca="1" ref="CZ92" ca="1">IF(AL92&lt;0,AL92*SUMPRODUCT(_xlfn.XLOOKUP(AL$26,$C$4:$C$22,$I$4:$R$22)*$AO92:$AX92),0)</f>
        <v>0</v>
      </c>
      <c r="DA92" s="67" cm="1">
        <f t="array" aca="1" ref="DA92" ca="1">IF(AM92&lt;0,AM92*SUMPRODUCT(_xlfn.XLOOKUP(AM$26,$C$4:$C$22,$I$4:$R$22)*$AO92:$AX92),0)</f>
        <v>0</v>
      </c>
      <c r="DB92" s="68" cm="1">
        <f t="array" aca="1" ref="DB92" ca="1">IF(AN92&lt;0,AN92*SUMPRODUCT(_xlfn.XLOOKUP(AN$26,$C$4:$C$22,$I$4:$R$22)*$AO92:$AX92),0)</f>
        <v>0</v>
      </c>
      <c r="DC92" s="239">
        <f t="shared" ca="1" si="73"/>
        <v>4.5</v>
      </c>
    </row>
    <row r="93" spans="1:107" x14ac:dyDescent="0.25">
      <c r="A93" s="255">
        <v>22.5</v>
      </c>
      <c r="B93" s="739"/>
      <c r="C93" s="736">
        <v>3</v>
      </c>
      <c r="D93" s="19" t="str">
        <f>_xlfn.XLOOKUP($C93,'Load Combinations'!$B$4:$B$22,'Load Combinations'!$C$4:$C$22)</f>
        <v>Component Pressure Test</v>
      </c>
      <c r="E93" s="120"/>
      <c r="F93" s="121"/>
      <c r="G93" s="8">
        <f t="shared" si="96"/>
        <v>22.5</v>
      </c>
      <c r="H93" s="61">
        <f t="shared" ca="1" si="94"/>
        <v>25</v>
      </c>
      <c r="I93" s="61">
        <f t="shared" ca="1" si="95"/>
        <v>20</v>
      </c>
      <c r="J93" s="63"/>
      <c r="K93" s="75">
        <f t="shared" ref="K93:Z109" ca="1" si="98">OFFSET(K93,-1,0)</f>
        <v>0</v>
      </c>
      <c r="L93" s="76">
        <f t="shared" ca="1" si="97"/>
        <v>0</v>
      </c>
      <c r="M93" s="76">
        <f t="shared" ca="1" si="97"/>
        <v>0</v>
      </c>
      <c r="N93" s="76">
        <f t="shared" ca="1" si="97"/>
        <v>0</v>
      </c>
      <c r="O93" s="76">
        <f t="shared" ca="1" si="97"/>
        <v>-1</v>
      </c>
      <c r="P93" s="76">
        <f t="shared" ca="1" si="97"/>
        <v>0</v>
      </c>
      <c r="Q93" s="76">
        <f t="shared" ca="1" si="97"/>
        <v>0</v>
      </c>
      <c r="R93" s="76">
        <f t="shared" ca="1" si="97"/>
        <v>0</v>
      </c>
      <c r="S93" s="76">
        <f t="shared" ca="1" si="97"/>
        <v>-1</v>
      </c>
      <c r="T93" s="76">
        <f t="shared" ca="1" si="97"/>
        <v>0</v>
      </c>
      <c r="U93" s="76">
        <f t="shared" ca="1" si="97"/>
        <v>0</v>
      </c>
      <c r="V93" s="76">
        <f t="shared" ca="1" si="97"/>
        <v>1</v>
      </c>
      <c r="W93" s="76">
        <f t="shared" ca="1" si="97"/>
        <v>-1</v>
      </c>
      <c r="X93" s="76">
        <f t="shared" ca="1" si="97"/>
        <v>0</v>
      </c>
      <c r="Y93" s="76">
        <f t="shared" ca="1" si="97"/>
        <v>0</v>
      </c>
      <c r="Z93" s="76">
        <f t="shared" ca="1" si="97"/>
        <v>0</v>
      </c>
      <c r="AA93" s="76">
        <f t="shared" ca="1" si="97"/>
        <v>0</v>
      </c>
      <c r="AB93" s="140">
        <f t="shared" ca="1" si="97"/>
        <v>0</v>
      </c>
      <c r="AC93" s="75">
        <f t="shared" ca="1" si="92"/>
        <v>1</v>
      </c>
      <c r="AD93" s="76">
        <f t="shared" ca="1" si="92"/>
        <v>1</v>
      </c>
      <c r="AE93" s="76">
        <f t="shared" ca="1" si="92"/>
        <v>1</v>
      </c>
      <c r="AF93" s="76">
        <f t="shared" ca="1" si="92"/>
        <v>1</v>
      </c>
      <c r="AG93" s="76">
        <f t="shared" ca="1" si="92"/>
        <v>-1</v>
      </c>
      <c r="AH93" s="76">
        <f t="shared" ca="1" si="92"/>
        <v>0</v>
      </c>
      <c r="AI93" s="76">
        <f t="shared" ca="1" si="92"/>
        <v>-1</v>
      </c>
      <c r="AJ93" s="76">
        <f t="shared" ca="1" si="92"/>
        <v>0</v>
      </c>
      <c r="AK93" s="76">
        <f t="shared" ca="1" si="92"/>
        <v>-1</v>
      </c>
      <c r="AL93" s="76">
        <f t="shared" ca="1" si="92"/>
        <v>0</v>
      </c>
      <c r="AM93" s="76">
        <f t="shared" ca="1" si="92"/>
        <v>0</v>
      </c>
      <c r="AN93" s="140">
        <f t="shared" ca="1" si="92"/>
        <v>0</v>
      </c>
      <c r="AO93" s="75">
        <f>+INDEX('Load Combinations'!$D$4:$N$22,MATCH(Horizontal!$C93,'Load Combinations'!$B$4:$B$22,0),MATCH(Horizontal!AO$26,'Load Combinations'!$D$3:$N$3,0))</f>
        <v>1</v>
      </c>
      <c r="AP93" s="76">
        <f>+INDEX('Load Combinations'!$D$4:$N$22,MATCH(Horizontal!$C93,'Load Combinations'!$B$4:$B$22,0),MATCH(Horizontal!AP$26,'Load Combinations'!$D$3:$N$3,0))</f>
        <v>0</v>
      </c>
      <c r="AQ93" s="76">
        <f>+INDEX('Load Combinations'!$D$4:$N$22,MATCH(Horizontal!$C93,'Load Combinations'!$B$4:$B$22,0),MATCH(Horizontal!AQ$26,'Load Combinations'!$D$3:$N$3,0))</f>
        <v>0</v>
      </c>
      <c r="AR93" s="76">
        <f>+INDEX('Load Combinations'!$D$4:$N$22,MATCH(Horizontal!$C93,'Load Combinations'!$B$4:$B$22,0),MATCH(Horizontal!AR$26,'Load Combinations'!$D$3:$N$3,0))</f>
        <v>0</v>
      </c>
      <c r="AS93" s="76">
        <f>+INDEX('Load Combinations'!$D$4:$N$22,MATCH(Horizontal!$C93,'Load Combinations'!$B$4:$B$22,0),MATCH(Horizontal!AS$26,'Load Combinations'!$D$3:$N$3,0))</f>
        <v>1</v>
      </c>
      <c r="AT93" s="76">
        <f>+INDEX('Load Combinations'!$D$4:$N$22,MATCH(Horizontal!$C93,'Load Combinations'!$B$4:$B$22,0),MATCH(Horizontal!AT$26,'Load Combinations'!$D$3:$N$3,0))</f>
        <v>0</v>
      </c>
      <c r="AU93" s="76">
        <f>+INDEX('Load Combinations'!$D$4:$N$22,MATCH(Horizontal!$C93,'Load Combinations'!$B$4:$B$22,0),MATCH(Horizontal!AU$26,'Load Combinations'!$D$3:$N$3,0))</f>
        <v>0</v>
      </c>
      <c r="AV93" s="76">
        <f>+INDEX('Load Combinations'!$D$4:$N$22,MATCH(Horizontal!$C93,'Load Combinations'!$B$4:$B$22,0),MATCH(Horizontal!AV$26,'Load Combinations'!$D$3:$N$3,0))</f>
        <v>0</v>
      </c>
      <c r="AW93" s="76">
        <f>+INDEX('Load Combinations'!$D$4:$N$22,MATCH(Horizontal!$C93,'Load Combinations'!$B$4:$B$22,0),MATCH(Horizontal!AW$26,'Load Combinations'!$D$3:$N$3,0))</f>
        <v>0</v>
      </c>
      <c r="AX93" s="671">
        <f>+INDEX('Load Combinations'!$D$4:$N$22,MATCH(Horizontal!$C93,'Load Combinations'!$B$4:$B$22,0),MATCH(Horizontal!AX$26,'Load Combinations'!$D$3:$N$3,0))</f>
        <v>0</v>
      </c>
      <c r="AY93" s="557">
        <f>+INDEX('Load Combinations'!$D$4:$N$22,MATCH(Horizontal!$C93,'Load Combinations'!$B$4:$B$22,0),MATCH(Horizontal!AY$26,'Load Combinations'!$D$3:$N$3,0))</f>
        <v>0</v>
      </c>
      <c r="AZ93" s="203" cm="1">
        <f t="array" aca="1" ref="AZ93" ca="1">SUMPRODUCT(--($K93:$AB93&gt;0),INDEX($H$4:$H$22,MATCH($K$26:$AB$26,$C$4:$C$22,0)))</f>
        <v>1</v>
      </c>
      <c r="BA93" s="76" cm="1">
        <f t="array" aca="1" ref="BA93" ca="1">SUMPRODUCT(--($K93:$AB93&gt;0),INDEX($G$4:$G$22,MATCH($K$26:$AB$26,$C$4:$C$22,0)))</f>
        <v>-1</v>
      </c>
      <c r="BB93" s="76" cm="1">
        <f t="array" aca="1" ref="BB93" ca="1">-1*SUMPRODUCT(--($K93:$AB93&lt;0),INDEX($H$4:$H$22,MATCH($K$26:$AB$26,$C$4:$C$22,0)))</f>
        <v>-1.5</v>
      </c>
      <c r="BC93" s="77" cm="1">
        <f t="array" aca="1" ref="BC93" ca="1">-1*SUMPRODUCT(--($K93:$AB93&lt;0),INDEX($G$4:$G$22,MATCH($K$26:$AB$26,$C$4:$C$22,0)))</f>
        <v>1.5</v>
      </c>
      <c r="BD93" s="8" cm="1">
        <f t="array" aca="1" ref="BD93" ca="1">IF(AC93&gt;0,AC93*SUMPRODUCT(_xlfn.XLOOKUP(AC$26,$C$4:$C$22,$T$4:$AD$22)*$AO93:$AY93),0)</f>
        <v>0</v>
      </c>
      <c r="BE93" s="17" cm="1">
        <f t="array" aca="1" ref="BE93" ca="1">IF(AD93&gt;0,AD93*SUMPRODUCT(_xlfn.XLOOKUP(AD$26,$C$4:$C$22,$T$4:$AD$22)*$AO93:$AY93),0)</f>
        <v>0</v>
      </c>
      <c r="BF93" s="17" cm="1">
        <f t="array" aca="1" ref="BF93" ca="1">IF(AE93&gt;0,AE93*SUMPRODUCT(_xlfn.XLOOKUP(AE$26,$C$4:$C$22,$T$4:$AD$22)*$AO93:$AY93),0)</f>
        <v>0</v>
      </c>
      <c r="BG93" s="71" cm="1">
        <f t="array" aca="1" ref="BG93" ca="1">IF(AF93&gt;0,AF93*SUMPRODUCT(_xlfn.XLOOKUP(AF$26,$C$4:$C$22,$T$4:$AD$22)*$AO93:$AY93),0)</f>
        <v>0</v>
      </c>
      <c r="BH93" s="17" cm="1">
        <f t="array" aca="1" ref="BH93" ca="1">IF(AG93&gt;0,AG93*SUMPRODUCT(_xlfn.XLOOKUP(AG$26,$C$4:$C$22,$T$4:$AD$22)*$AO93:$AY93),0)</f>
        <v>0</v>
      </c>
      <c r="BI93" s="17" cm="1">
        <f t="array" aca="1" ref="BI93" ca="1">IF(AH93&gt;0,AH93*SUMPRODUCT(_xlfn.XLOOKUP(AH$26,$C$4:$C$22,$T$4:$AD$22)*$AO93:$AY93),0)</f>
        <v>0</v>
      </c>
      <c r="BJ93" s="17" cm="1">
        <f t="array" aca="1" ref="BJ93" ca="1">IF(AI93&gt;0,AI93*SUMPRODUCT(_xlfn.XLOOKUP(AI$26,$C$4:$C$22,$T$4:$AD$22)*$AO93:$AY93),0)</f>
        <v>0</v>
      </c>
      <c r="BK93" s="17" cm="1">
        <f t="array" aca="1" ref="BK93" ca="1">IF(AJ93&gt;0,AJ93*SUMPRODUCT(_xlfn.XLOOKUP(AJ$26,$C$4:$C$22,$T$4:$AD$22)*$AO93:$AY93),0)</f>
        <v>0</v>
      </c>
      <c r="BL93" s="17" cm="1">
        <f t="array" aca="1" ref="BL93" ca="1">IF(AK93&gt;0,AK93*SUMPRODUCT(_xlfn.XLOOKUP(AK$26,$C$4:$C$22,$T$4:$AD$22)*$AO93:$AY93),0)</f>
        <v>0</v>
      </c>
      <c r="BM93" s="17" cm="1">
        <f t="array" aca="1" ref="BM93" ca="1">IF(AL93&gt;0,AL93*SUMPRODUCT(_xlfn.XLOOKUP(AL$26,$C$4:$C$22,$T$4:$AD$22)*$AO93:$AY93),0)</f>
        <v>0</v>
      </c>
      <c r="BN93" s="17" cm="1">
        <f t="array" aca="1" ref="BN93" ca="1">IF(AM93&gt;0,AM93*SUMPRODUCT(_xlfn.XLOOKUP(AM$26,$C$4:$C$22,$T$4:$AD$22)*$AO93:$AY93),0)</f>
        <v>0</v>
      </c>
      <c r="BO93" s="9" cm="1">
        <f t="array" aca="1" ref="BO93" ca="1">IF(AN93&gt;0,AN93*SUMPRODUCT(_xlfn.XLOOKUP(AN$26,$C$4:$C$22,$T$4:$AD$22)*$AO93:$AY93),0)</f>
        <v>0</v>
      </c>
      <c r="BP93" s="215">
        <f t="shared" ca="1" si="70"/>
        <v>0</v>
      </c>
      <c r="BQ93" s="8" cm="1">
        <f t="array" aca="1" ref="BQ93" ca="1">IF(AC93&gt;0,AC93*SUMPRODUCT(_xlfn.XLOOKUP(AC$26,$C$4:$C$22,$I$4:$S$22)*$AO93:$AY93),0)</f>
        <v>0</v>
      </c>
      <c r="BR93" s="17" cm="1">
        <f t="array" aca="1" ref="BR93" ca="1">IF(AD93&gt;0,AD93*SUMPRODUCT(_xlfn.XLOOKUP(AD$26,$C$4:$C$22,$I$4:$S$22)*$AO93:$AY93),0)</f>
        <v>0</v>
      </c>
      <c r="BS93" s="17" cm="1">
        <f t="array" aca="1" ref="BS93" ca="1">IF(AE93&gt;0,AE93*SUMPRODUCT(_xlfn.XLOOKUP(AE$26,$C$4:$C$22,$I$4:$S$22)*$AO93:$AY93),0)</f>
        <v>0</v>
      </c>
      <c r="BT93" s="71" cm="1">
        <f t="array" aca="1" ref="BT93" ca="1">IF(AF93&gt;0,AF93*SUMPRODUCT(_xlfn.XLOOKUP(AF$26,$C$4:$C$22,$I$4:$S$22)*$AO93:$AY93),0)</f>
        <v>0</v>
      </c>
      <c r="BU93" s="17" cm="1">
        <f t="array" aca="1" ref="BU93" ca="1">IF(AG93&gt;0,AG93*SUMPRODUCT(_xlfn.XLOOKUP(AG$26,$C$4:$C$22,$I$4:$S$22)*$AO93:$AY93),0)</f>
        <v>0</v>
      </c>
      <c r="BV93" s="17" cm="1">
        <f t="array" aca="1" ref="BV93" ca="1">IF(AH93&gt;0,AH93*SUMPRODUCT(_xlfn.XLOOKUP(AH$26,$C$4:$C$22,$I$4:$S$22)*$AO93:$AY93),0)</f>
        <v>0</v>
      </c>
      <c r="BW93" s="17" cm="1">
        <f t="array" aca="1" ref="BW93" ca="1">IF(AI93&gt;0,AI93*SUMPRODUCT(_xlfn.XLOOKUP(AI$26,$C$4:$C$22,$I$4:$S$22)*$AO93:$AY93),0)</f>
        <v>0</v>
      </c>
      <c r="BX93" s="17" cm="1">
        <f t="array" aca="1" ref="BX93" ca="1">IF(AJ93&gt;0,AJ93*SUMPRODUCT(_xlfn.XLOOKUP(AJ$26,$C$4:$C$22,$I$4:$S$22)*$AO93:$AY93),0)</f>
        <v>0</v>
      </c>
      <c r="BY93" s="17" cm="1">
        <f t="array" aca="1" ref="BY93" ca="1">IF(AK93&gt;0,AK93*SUMPRODUCT(_xlfn.XLOOKUP(AK$26,$C$4:$C$22,$I$4:$S$22)*$AO93:$AY93),0)</f>
        <v>0</v>
      </c>
      <c r="BZ93" s="17" cm="1">
        <f t="array" aca="1" ref="BZ93" ca="1">IF(AL93&gt;0,AL93*SUMPRODUCT(_xlfn.XLOOKUP(AL$26,$C$4:$C$22,$I$4:$S$22)*$AO93:$AY93),0)</f>
        <v>0</v>
      </c>
      <c r="CA93" s="17" cm="1">
        <f t="array" aca="1" ref="CA93" ca="1">IF(AM93&gt;0,AM93*SUMPRODUCT(_xlfn.XLOOKUP(AM$26,$C$4:$C$22,$I$4:$S$22)*$AO93:$AY93),0)</f>
        <v>0</v>
      </c>
      <c r="CB93" s="9" cm="1">
        <f t="array" aca="1" ref="CB93" ca="1">IF(AN93&gt;0,AN93*SUMPRODUCT(_xlfn.XLOOKUP(AN$26,$C$4:$C$22,$I$4:$S$22)*$AO93:$AY93),0)</f>
        <v>0</v>
      </c>
      <c r="CC93" s="215">
        <f t="shared" ca="1" si="71"/>
        <v>0</v>
      </c>
      <c r="CD93" s="8" cm="1">
        <f t="array" aca="1" ref="CD93" ca="1">IF(AC93&lt;0,AC93*SUMPRODUCT(_xlfn.XLOOKUP(AC$26,$C$4:$C$22,$T$4:$AD$22)*$AO93:$AY93),0)</f>
        <v>0</v>
      </c>
      <c r="CE93" s="17" cm="1">
        <f t="array" aca="1" ref="CE93" ca="1">IF(AD93&lt;0,AD93*SUMPRODUCT(_xlfn.XLOOKUP(AD$26,$C$4:$C$22,$T$4:$AC$22)*$AO93:$AX93),0)</f>
        <v>0</v>
      </c>
      <c r="CF93" s="17" cm="1">
        <f t="array" aca="1" ref="CF93" ca="1">IF(AE93&lt;0,AE93*SUMPRODUCT(_xlfn.XLOOKUP(AE$26,$C$4:$C$22,$T$4:$AC$22)*$AO93:$AX93),0)</f>
        <v>0</v>
      </c>
      <c r="CG93" s="71" cm="1">
        <f t="array" aca="1" ref="CG93" ca="1">IF(AF93&lt;0,AF93*SUMPRODUCT(_xlfn.XLOOKUP(AF$26,$C$4:$C$22,$T$4:$AC$22)*$AO93:$AX93),0)</f>
        <v>0</v>
      </c>
      <c r="CH93" s="17" cm="1">
        <f t="array" aca="1" ref="CH93" ca="1">IF(AG93&lt;0,AG93*SUMPRODUCT(_xlfn.XLOOKUP(AG$26,$C$4:$C$22,$T$4:$AC$22)*$AO93:$AX93),0)</f>
        <v>0</v>
      </c>
      <c r="CI93" s="17" cm="1">
        <f t="array" aca="1" ref="CI93" ca="1">IF(AH93&lt;0,AH93*SUMPRODUCT(_xlfn.XLOOKUP(AH$26,$C$4:$C$22,$T$4:$AC$22)*$AO93:$AX93),0)</f>
        <v>0</v>
      </c>
      <c r="CJ93" s="17" cm="1">
        <f t="array" aca="1" ref="CJ93" ca="1">IF(AI93&lt;0,AI93*SUMPRODUCT(_xlfn.XLOOKUP(AI$26,$C$4:$C$22,$T$4:$AC$22)*$AO93:$AX93),0)</f>
        <v>0</v>
      </c>
      <c r="CK93" s="17" cm="1">
        <f t="array" aca="1" ref="CK93" ca="1">IF(AJ93&lt;0,AJ93*SUMPRODUCT(_xlfn.XLOOKUP(AJ$26,$C$4:$C$22,$T$4:$AC$22)*$AO93:$AX93),0)</f>
        <v>0</v>
      </c>
      <c r="CL93" s="17" cm="1">
        <f t="array" aca="1" ref="CL93" ca="1">IF(AK93&lt;0,AK93*SUMPRODUCT(_xlfn.XLOOKUP(AK$26,$C$4:$C$22,$T$4:$AC$22)*$AO93:$AX93),0)</f>
        <v>0</v>
      </c>
      <c r="CM93" s="17" cm="1">
        <f t="array" aca="1" ref="CM93" ca="1">IF(AL93&lt;0,AL93*SUMPRODUCT(_xlfn.XLOOKUP(AL$26,$C$4:$C$22,$T$4:$AC$22)*$AO93:$AX93),0)</f>
        <v>0</v>
      </c>
      <c r="CN93" s="17" cm="1">
        <f t="array" aca="1" ref="CN93" ca="1">IF(AM93&lt;0,AM93*SUMPRODUCT(_xlfn.XLOOKUP(AM$26,$C$4:$C$22,$T$4:$AC$22)*$AO93:$AX93),0)</f>
        <v>0</v>
      </c>
      <c r="CO93" s="9" cm="1">
        <f t="array" aca="1" ref="CO93" ca="1">IF(AN93&lt;0,AN93*SUMPRODUCT(_xlfn.XLOOKUP(AN$26,$C$4:$C$22,$T$4:$AC$22)*$AO93:$AX93),0)</f>
        <v>0</v>
      </c>
      <c r="CP93" s="215">
        <f t="shared" ca="1" si="72"/>
        <v>0</v>
      </c>
      <c r="CQ93" s="8" cm="1">
        <f t="array" aca="1" ref="CQ93" ca="1">IF(AC93&lt;0,AC93*SUMPRODUCT(_xlfn.XLOOKUP(AC$26,$C$4:$C$22,$I$4:$S$22)*$AO93:$AY93),0)</f>
        <v>0</v>
      </c>
      <c r="CR93" s="17" cm="1">
        <f t="array" aca="1" ref="CR93" ca="1">IF(AD93&lt;0,AD93*SUMPRODUCT(_xlfn.XLOOKUP(AD$26,$C$4:$C$22,$I$4:$R$22)*$AO93:$AX93),0)</f>
        <v>0</v>
      </c>
      <c r="CS93" s="17" cm="1">
        <f t="array" aca="1" ref="CS93" ca="1">IF(AE93&lt;0,AE93*SUMPRODUCT(_xlfn.XLOOKUP(AE$26,$C$4:$C$22,$I$4:$R$22)*$AO93:$AX93),0)</f>
        <v>0</v>
      </c>
      <c r="CT93" s="71" cm="1">
        <f t="array" aca="1" ref="CT93" ca="1">IF(AF93&lt;0,AF93*SUMPRODUCT(_xlfn.XLOOKUP(AF$26,$C$4:$C$22,$I$4:$R$22)*$AO93:$AX93),0)</f>
        <v>0</v>
      </c>
      <c r="CU93" s="17" cm="1">
        <f t="array" aca="1" ref="CU93" ca="1">IF(AG93&lt;0,AG93*SUMPRODUCT(_xlfn.XLOOKUP(AG$26,$C$4:$C$22,$I$4:$R$22)*$AO93:$AX93),0)</f>
        <v>0</v>
      </c>
      <c r="CV93" s="17" cm="1">
        <f t="array" aca="1" ref="CV93" ca="1">IF(AH93&lt;0,AH93*SUMPRODUCT(_xlfn.XLOOKUP(AH$26,$C$4:$C$22,$I$4:$R$22)*$AO93:$AX93),0)</f>
        <v>0</v>
      </c>
      <c r="CW93" s="17" cm="1">
        <f t="array" aca="1" ref="CW93" ca="1">IF(AI93&lt;0,AI93*SUMPRODUCT(_xlfn.XLOOKUP(AI$26,$C$4:$C$22,$I$4:$R$22)*$AO93:$AX93),0)</f>
        <v>0</v>
      </c>
      <c r="CX93" s="17" cm="1">
        <f t="array" aca="1" ref="CX93" ca="1">IF(AJ93&lt;0,AJ93*SUMPRODUCT(_xlfn.XLOOKUP(AJ$26,$C$4:$C$22,$I$4:$R$22)*$AO93:$AX93),0)</f>
        <v>0</v>
      </c>
      <c r="CY93" s="17" cm="1">
        <f t="array" aca="1" ref="CY93" ca="1">IF(AK93&lt;0,AK93*SUMPRODUCT(_xlfn.XLOOKUP(AK$26,$C$4:$C$22,$I$4:$R$22)*$AO93:$AX93),0)</f>
        <v>0</v>
      </c>
      <c r="CZ93" s="17" cm="1">
        <f t="array" aca="1" ref="CZ93" ca="1">IF(AL93&lt;0,AL93*SUMPRODUCT(_xlfn.XLOOKUP(AL$26,$C$4:$C$22,$I$4:$R$22)*$AO93:$AX93),0)</f>
        <v>0</v>
      </c>
      <c r="DA93" s="17" cm="1">
        <f t="array" aca="1" ref="DA93" ca="1">IF(AM93&lt;0,AM93*SUMPRODUCT(_xlfn.XLOOKUP(AM$26,$C$4:$C$22,$I$4:$R$22)*$AO93:$AX93),0)</f>
        <v>0</v>
      </c>
      <c r="DB93" s="9" cm="1">
        <f t="array" aca="1" ref="DB93" ca="1">IF(AN93&lt;0,AN93*SUMPRODUCT(_xlfn.XLOOKUP(AN$26,$C$4:$C$22,$I$4:$R$22)*$AO93:$AX93),0)</f>
        <v>0</v>
      </c>
      <c r="DC93" s="240">
        <f t="shared" ca="1" si="73"/>
        <v>0</v>
      </c>
    </row>
    <row r="94" spans="1:107" x14ac:dyDescent="0.25">
      <c r="A94" s="255" t="s">
        <v>390</v>
      </c>
      <c r="B94" s="739" t="s">
        <v>388</v>
      </c>
      <c r="C94" s="735">
        <v>4</v>
      </c>
      <c r="D94" s="18" t="str">
        <f>_xlfn.XLOOKUP($C94,'Load Combinations'!$B$4:$B$22,'Load Combinations'!$C$4:$C$22)</f>
        <v>Core Vessel Vacuum, No Beam</v>
      </c>
      <c r="E94" s="118"/>
      <c r="F94" s="119"/>
      <c r="G94" s="7">
        <f t="shared" si="96"/>
        <v>22.5</v>
      </c>
      <c r="H94" s="130">
        <f t="shared" ca="1" si="94"/>
        <v>31.625</v>
      </c>
      <c r="I94" s="130">
        <f t="shared" ca="1" si="95"/>
        <v>14.875</v>
      </c>
      <c r="J94" s="62"/>
      <c r="K94" s="72">
        <f t="shared" ca="1" si="98"/>
        <v>0</v>
      </c>
      <c r="L94" s="73">
        <f t="shared" ca="1" si="97"/>
        <v>0</v>
      </c>
      <c r="M94" s="73">
        <f t="shared" ca="1" si="97"/>
        <v>0</v>
      </c>
      <c r="N94" s="73">
        <f t="shared" ca="1" si="97"/>
        <v>0</v>
      </c>
      <c r="O94" s="73">
        <f t="shared" ca="1" si="97"/>
        <v>-1</v>
      </c>
      <c r="P94" s="73">
        <f t="shared" ca="1" si="97"/>
        <v>0</v>
      </c>
      <c r="Q94" s="73">
        <f t="shared" ca="1" si="97"/>
        <v>0</v>
      </c>
      <c r="R94" s="73">
        <f t="shared" ca="1" si="97"/>
        <v>0</v>
      </c>
      <c r="S94" s="73">
        <f t="shared" ca="1" si="97"/>
        <v>-1</v>
      </c>
      <c r="T94" s="73">
        <f t="shared" ca="1" si="97"/>
        <v>0</v>
      </c>
      <c r="U94" s="73">
        <f t="shared" ca="1" si="97"/>
        <v>0</v>
      </c>
      <c r="V94" s="73">
        <f t="shared" ca="1" si="97"/>
        <v>1</v>
      </c>
      <c r="W94" s="73">
        <f t="shared" ca="1" si="97"/>
        <v>-1</v>
      </c>
      <c r="X94" s="73">
        <f t="shared" ca="1" si="97"/>
        <v>0</v>
      </c>
      <c r="Y94" s="73">
        <f t="shared" ca="1" si="97"/>
        <v>0</v>
      </c>
      <c r="Z94" s="73">
        <f t="shared" ca="1" si="97"/>
        <v>0</v>
      </c>
      <c r="AA94" s="73">
        <f t="shared" ca="1" si="97"/>
        <v>0</v>
      </c>
      <c r="AB94" s="139">
        <f t="shared" ca="1" si="97"/>
        <v>0</v>
      </c>
      <c r="AC94" s="72">
        <f t="shared" ref="AC94:AN131" ca="1" si="99">OFFSET(AC94,-1*($C94-1),0)</f>
        <v>1</v>
      </c>
      <c r="AD94" s="73">
        <f t="shared" ca="1" si="99"/>
        <v>1</v>
      </c>
      <c r="AE94" s="73">
        <f t="shared" ca="1" si="99"/>
        <v>1</v>
      </c>
      <c r="AF94" s="73">
        <f t="shared" ca="1" si="99"/>
        <v>1</v>
      </c>
      <c r="AG94" s="73">
        <f t="shared" ca="1" si="99"/>
        <v>-1</v>
      </c>
      <c r="AH94" s="73">
        <f t="shared" ca="1" si="99"/>
        <v>0</v>
      </c>
      <c r="AI94" s="73">
        <f t="shared" ca="1" si="99"/>
        <v>-1</v>
      </c>
      <c r="AJ94" s="73">
        <f t="shared" ca="1" si="99"/>
        <v>0</v>
      </c>
      <c r="AK94" s="73">
        <f t="shared" ca="1" si="99"/>
        <v>-1</v>
      </c>
      <c r="AL94" s="73">
        <f t="shared" ca="1" si="99"/>
        <v>0</v>
      </c>
      <c r="AM94" s="73">
        <f t="shared" ca="1" si="99"/>
        <v>0</v>
      </c>
      <c r="AN94" s="139">
        <f t="shared" ca="1" si="99"/>
        <v>0</v>
      </c>
      <c r="AO94" s="72">
        <f>+INDEX('Load Combinations'!$D$4:$N$22,MATCH(Horizontal!$C94,'Load Combinations'!$B$4:$B$22,0),MATCH(Horizontal!AO$26,'Load Combinations'!$D$3:$N$3,0))</f>
        <v>1</v>
      </c>
      <c r="AP94" s="73">
        <f>+INDEX('Load Combinations'!$D$4:$N$22,MATCH(Horizontal!$C94,'Load Combinations'!$B$4:$B$22,0),MATCH(Horizontal!AP$26,'Load Combinations'!$D$3:$N$3,0))</f>
        <v>1</v>
      </c>
      <c r="AQ94" s="73">
        <f>+INDEX('Load Combinations'!$D$4:$N$22,MATCH(Horizontal!$C94,'Load Combinations'!$B$4:$B$22,0),MATCH(Horizontal!AQ$26,'Load Combinations'!$D$3:$N$3,0))</f>
        <v>0</v>
      </c>
      <c r="AR94" s="73">
        <f>+INDEX('Load Combinations'!$D$4:$N$22,MATCH(Horizontal!$C94,'Load Combinations'!$B$4:$B$22,0),MATCH(Horizontal!AR$26,'Load Combinations'!$D$3:$N$3,0))</f>
        <v>1</v>
      </c>
      <c r="AS94" s="73">
        <f>+INDEX('Load Combinations'!$D$4:$N$22,MATCH(Horizontal!$C94,'Load Combinations'!$B$4:$B$22,0),MATCH(Horizontal!AS$26,'Load Combinations'!$D$3:$N$3,0))</f>
        <v>0</v>
      </c>
      <c r="AT94" s="73">
        <f>+INDEX('Load Combinations'!$D$4:$N$22,MATCH(Horizontal!$C94,'Load Combinations'!$B$4:$B$22,0),MATCH(Horizontal!AT$26,'Load Combinations'!$D$3:$N$3,0))</f>
        <v>0</v>
      </c>
      <c r="AU94" s="73">
        <f>+INDEX('Load Combinations'!$D$4:$N$22,MATCH(Horizontal!$C94,'Load Combinations'!$B$4:$B$22,0),MATCH(Horizontal!AU$26,'Load Combinations'!$D$3:$N$3,0))</f>
        <v>0</v>
      </c>
      <c r="AV94" s="73">
        <f>+INDEX('Load Combinations'!$D$4:$N$22,MATCH(Horizontal!$C94,'Load Combinations'!$B$4:$B$22,0),MATCH(Horizontal!AV$26,'Load Combinations'!$D$3:$N$3,0))</f>
        <v>0</v>
      </c>
      <c r="AW94" s="73">
        <f>+INDEX('Load Combinations'!$D$4:$N$22,MATCH(Horizontal!$C94,'Load Combinations'!$B$4:$B$22,0),MATCH(Horizontal!AW$26,'Load Combinations'!$D$3:$N$3,0))</f>
        <v>1</v>
      </c>
      <c r="AX94" s="670">
        <f>+INDEX('Load Combinations'!$D$4:$N$22,MATCH(Horizontal!$C94,'Load Combinations'!$B$4:$B$22,0),MATCH(Horizontal!AX$26,'Load Combinations'!$D$3:$N$3,0))</f>
        <v>0</v>
      </c>
      <c r="AY94" s="556">
        <f>+INDEX('Load Combinations'!$D$4:$N$22,MATCH(Horizontal!$C94,'Load Combinations'!$B$4:$B$22,0),MATCH(Horizontal!AY$26,'Load Combinations'!$D$3:$N$3,0))</f>
        <v>0</v>
      </c>
      <c r="AZ94" s="202" cm="1">
        <f t="array" aca="1" ref="AZ94" ca="1">SUMPRODUCT(--($K94:$AB94&gt;0),INDEX($H$4:$H$22,MATCH($K$26:$AB$26,$C$4:$C$22,0)))</f>
        <v>1</v>
      </c>
      <c r="BA94" s="73" cm="1">
        <f t="array" aca="1" ref="BA94" ca="1">SUMPRODUCT(--($K94:$AB94&gt;0),INDEX($G$4:$G$22,MATCH($K$26:$AB$26,$C$4:$C$22,0)))</f>
        <v>-1</v>
      </c>
      <c r="BB94" s="73" cm="1">
        <f t="array" aca="1" ref="BB94" ca="1">-1*SUMPRODUCT(--($K94:$AB94&lt;0),INDEX($H$4:$H$22,MATCH($K$26:$AB$26,$C$4:$C$22,0)))</f>
        <v>-1.5</v>
      </c>
      <c r="BC94" s="74" cm="1">
        <f t="array" aca="1" ref="BC94" ca="1">-1*SUMPRODUCT(--($K94:$AB94&lt;0),INDEX($G$4:$G$22,MATCH($K$26:$AB$26,$C$4:$C$22,0)))</f>
        <v>1.5</v>
      </c>
      <c r="BD94" s="66" cm="1">
        <f t="array" aca="1" ref="BD94" ca="1">IF(AC94&gt;0,AC94*SUMPRODUCT(_xlfn.XLOOKUP(AC$26,$C$4:$C$22,$T$4:$AD$22)*$AO94:$AY94),0)</f>
        <v>0</v>
      </c>
      <c r="BE94" s="67" cm="1">
        <f t="array" aca="1" ref="BE94" ca="1">IF(AD94&gt;0,AD94*SUMPRODUCT(_xlfn.XLOOKUP(AD$26,$C$4:$C$22,$T$4:$AD$22)*$AO94:$AY94),0)</f>
        <v>1.625</v>
      </c>
      <c r="BF94" s="67" cm="1">
        <f t="array" aca="1" ref="BF94" ca="1">IF(AE94&gt;0,AE94*SUMPRODUCT(_xlfn.XLOOKUP(AE$26,$C$4:$C$22,$T$4:$AD$22)*$AO94:$AY94),0)</f>
        <v>0</v>
      </c>
      <c r="BG94" s="67" cm="1">
        <f t="array" aca="1" ref="BG94" ca="1">IF(AF94&gt;0,AF94*SUMPRODUCT(_xlfn.XLOOKUP(AF$26,$C$4:$C$22,$T$4:$AD$22)*$AO94:$AY94),0)</f>
        <v>0.5</v>
      </c>
      <c r="BH94" s="67" cm="1">
        <f t="array" aca="1" ref="BH94" ca="1">IF(AG94&gt;0,AG94*SUMPRODUCT(_xlfn.XLOOKUP(AG$26,$C$4:$C$22,$T$4:$AD$22)*$AO94:$AY94),0)</f>
        <v>0</v>
      </c>
      <c r="BI94" s="67" cm="1">
        <f t="array" aca="1" ref="BI94" ca="1">IF(AH94&gt;0,AH94*SUMPRODUCT(_xlfn.XLOOKUP(AH$26,$C$4:$C$22,$T$4:$AD$22)*$AO94:$AY94),0)</f>
        <v>0</v>
      </c>
      <c r="BJ94" s="67" cm="1">
        <f t="array" aca="1" ref="BJ94" ca="1">IF(AI94&gt;0,AI94*SUMPRODUCT(_xlfn.XLOOKUP(AI$26,$C$4:$C$22,$T$4:$AD$22)*$AO94:$AY94),0)</f>
        <v>0</v>
      </c>
      <c r="BK94" s="67" cm="1">
        <f t="array" aca="1" ref="BK94" ca="1">IF(AJ94&gt;0,AJ94*SUMPRODUCT(_xlfn.XLOOKUP(AJ$26,$C$4:$C$22,$T$4:$AD$22)*$AO94:$AY94),0)</f>
        <v>0</v>
      </c>
      <c r="BL94" s="67" cm="1">
        <f t="array" aca="1" ref="BL94" ca="1">IF(AK94&gt;0,AK94*SUMPRODUCT(_xlfn.XLOOKUP(AK$26,$C$4:$C$22,$T$4:$AD$22)*$AO94:$AY94),0)</f>
        <v>0</v>
      </c>
      <c r="BM94" s="67" cm="1">
        <f t="array" aca="1" ref="BM94" ca="1">IF(AL94&gt;0,AL94*SUMPRODUCT(_xlfn.XLOOKUP(AL$26,$C$4:$C$22,$T$4:$AD$22)*$AO94:$AY94),0)</f>
        <v>0</v>
      </c>
      <c r="BN94" s="67" cm="1">
        <f t="array" aca="1" ref="BN94" ca="1">IF(AM94&gt;0,AM94*SUMPRODUCT(_xlfn.XLOOKUP(AM$26,$C$4:$C$22,$T$4:$AD$22)*$AO94:$AY94),0)</f>
        <v>0</v>
      </c>
      <c r="BO94" s="68" cm="1">
        <f t="array" aca="1" ref="BO94" ca="1">IF(AN94&gt;0,AN94*SUMPRODUCT(_xlfn.XLOOKUP(AN$26,$C$4:$C$22,$T$4:$AD$22)*$AO94:$AY94),0)</f>
        <v>0</v>
      </c>
      <c r="BP94" s="214">
        <f t="shared" ca="1" si="70"/>
        <v>2.125</v>
      </c>
      <c r="BQ94" s="66" cm="1">
        <f t="array" aca="1" ref="BQ94" ca="1">IF(AC94&gt;0,AC94*SUMPRODUCT(_xlfn.XLOOKUP(AC$26,$C$4:$C$22,$I$4:$S$22)*$AO94:$AY94),0)</f>
        <v>0</v>
      </c>
      <c r="BR94" s="67" cm="1">
        <f t="array" aca="1" ref="BR94" ca="1">IF(AD94&gt;0,AD94*SUMPRODUCT(_xlfn.XLOOKUP(AD$26,$C$4:$C$22,$I$4:$S$22)*$AO94:$AY94),0)</f>
        <v>-0.125</v>
      </c>
      <c r="BS94" s="67" cm="1">
        <f t="array" aca="1" ref="BS94" ca="1">IF(AE94&gt;0,AE94*SUMPRODUCT(_xlfn.XLOOKUP(AE$26,$C$4:$C$22,$I$4:$S$22)*$AO94:$AY94),0)</f>
        <v>0</v>
      </c>
      <c r="BT94" s="67" cm="1">
        <f t="array" aca="1" ref="BT94" ca="1">IF(AF94&gt;0,AF94*SUMPRODUCT(_xlfn.XLOOKUP(AF$26,$C$4:$C$22,$I$4:$S$22)*$AO94:$AY94),0)</f>
        <v>-0.5</v>
      </c>
      <c r="BU94" s="67" cm="1">
        <f t="array" aca="1" ref="BU94" ca="1">IF(AG94&gt;0,AG94*SUMPRODUCT(_xlfn.XLOOKUP(AG$26,$C$4:$C$22,$I$4:$S$22)*$AO94:$AY94),0)</f>
        <v>0</v>
      </c>
      <c r="BV94" s="67" cm="1">
        <f t="array" aca="1" ref="BV94" ca="1">IF(AH94&gt;0,AH94*SUMPRODUCT(_xlfn.XLOOKUP(AH$26,$C$4:$C$22,$I$4:$S$22)*$AO94:$AY94),0)</f>
        <v>0</v>
      </c>
      <c r="BW94" s="67" cm="1">
        <f t="array" aca="1" ref="BW94" ca="1">IF(AI94&gt;0,AI94*SUMPRODUCT(_xlfn.XLOOKUP(AI$26,$C$4:$C$22,$I$4:$S$22)*$AO94:$AY94),0)</f>
        <v>0</v>
      </c>
      <c r="BX94" s="67" cm="1">
        <f t="array" aca="1" ref="BX94" ca="1">IF(AJ94&gt;0,AJ94*SUMPRODUCT(_xlfn.XLOOKUP(AJ$26,$C$4:$C$22,$I$4:$S$22)*$AO94:$AY94),0)</f>
        <v>0</v>
      </c>
      <c r="BY94" s="67" cm="1">
        <f t="array" aca="1" ref="BY94" ca="1">IF(AK94&gt;0,AK94*SUMPRODUCT(_xlfn.XLOOKUP(AK$26,$C$4:$C$22,$I$4:$S$22)*$AO94:$AY94),0)</f>
        <v>0</v>
      </c>
      <c r="BZ94" s="67" cm="1">
        <f t="array" aca="1" ref="BZ94" ca="1">IF(AL94&gt;0,AL94*SUMPRODUCT(_xlfn.XLOOKUP(AL$26,$C$4:$C$22,$I$4:$S$22)*$AO94:$AY94),0)</f>
        <v>0</v>
      </c>
      <c r="CA94" s="67" cm="1">
        <f t="array" aca="1" ref="CA94" ca="1">IF(AM94&gt;0,AM94*SUMPRODUCT(_xlfn.XLOOKUP(AM$26,$C$4:$C$22,$I$4:$S$22)*$AO94:$AY94),0)</f>
        <v>0</v>
      </c>
      <c r="CB94" s="68" cm="1">
        <f t="array" aca="1" ref="CB94" ca="1">IF(AN94&gt;0,AN94*SUMPRODUCT(_xlfn.XLOOKUP(AN$26,$C$4:$C$22,$I$4:$S$22)*$AO94:$AY94),0)</f>
        <v>0</v>
      </c>
      <c r="CC94" s="214">
        <f t="shared" ca="1" si="71"/>
        <v>-0.625</v>
      </c>
      <c r="CD94" s="66" cm="1">
        <f t="array" aca="1" ref="CD94" ca="1">IF(AC94&lt;0,AC94*SUMPRODUCT(_xlfn.XLOOKUP(AC$26,$C$4:$C$22,$T$4:$AD$22)*$AO94:$AY94),0)</f>
        <v>0</v>
      </c>
      <c r="CE94" s="67" cm="1">
        <f t="array" aca="1" ref="CE94" ca="1">IF(AD94&lt;0,AD94*SUMPRODUCT(_xlfn.XLOOKUP(AD$26,$C$4:$C$22,$T$4:$AC$22)*$AO94:$AX94),0)</f>
        <v>0</v>
      </c>
      <c r="CF94" s="67" cm="1">
        <f t="array" aca="1" ref="CF94" ca="1">IF(AE94&lt;0,AE94*SUMPRODUCT(_xlfn.XLOOKUP(AE$26,$C$4:$C$22,$T$4:$AC$22)*$AO94:$AX94),0)</f>
        <v>0</v>
      </c>
      <c r="CG94" s="67" cm="1">
        <f t="array" aca="1" ref="CG94" ca="1">IF(AF94&lt;0,AF94*SUMPRODUCT(_xlfn.XLOOKUP(AF$26,$C$4:$C$22,$T$4:$AC$22)*$AO94:$AX94),0)</f>
        <v>0</v>
      </c>
      <c r="CH94" s="67" cm="1">
        <f t="array" aca="1" ref="CH94" ca="1">IF(AG94&lt;0,AG94*SUMPRODUCT(_xlfn.XLOOKUP(AG$26,$C$4:$C$22,$T$4:$AC$22)*$AO94:$AX94),0)</f>
        <v>-4.5</v>
      </c>
      <c r="CI94" s="67" cm="1">
        <f t="array" aca="1" ref="CI94" ca="1">IF(AH94&lt;0,AH94*SUMPRODUCT(_xlfn.XLOOKUP(AH$26,$C$4:$C$22,$T$4:$AC$22)*$AO94:$AX94),0)</f>
        <v>0</v>
      </c>
      <c r="CJ94" s="67" cm="1">
        <f t="array" aca="1" ref="CJ94" ca="1">IF(AI94&lt;0,AI94*SUMPRODUCT(_xlfn.XLOOKUP(AI$26,$C$4:$C$22,$T$4:$AC$22)*$AO94:$AX94),0)</f>
        <v>0</v>
      </c>
      <c r="CK94" s="67" cm="1">
        <f t="array" aca="1" ref="CK94" ca="1">IF(AJ94&lt;0,AJ94*SUMPRODUCT(_xlfn.XLOOKUP(AJ$26,$C$4:$C$22,$T$4:$AC$22)*$AO94:$AX94),0)</f>
        <v>0</v>
      </c>
      <c r="CL94" s="67" cm="1">
        <f t="array" aca="1" ref="CL94" ca="1">IF(AK94&lt;0,AK94*SUMPRODUCT(_xlfn.XLOOKUP(AK$26,$C$4:$C$22,$T$4:$AC$22)*$AO94:$AX94),0)</f>
        <v>0</v>
      </c>
      <c r="CM94" s="67" cm="1">
        <f t="array" aca="1" ref="CM94" ca="1">IF(AL94&lt;0,AL94*SUMPRODUCT(_xlfn.XLOOKUP(AL$26,$C$4:$C$22,$T$4:$AC$22)*$AO94:$AX94),0)</f>
        <v>0</v>
      </c>
      <c r="CN94" s="67" cm="1">
        <f t="array" aca="1" ref="CN94" ca="1">IF(AM94&lt;0,AM94*SUMPRODUCT(_xlfn.XLOOKUP(AM$26,$C$4:$C$22,$T$4:$AC$22)*$AO94:$AX94),0)</f>
        <v>0</v>
      </c>
      <c r="CO94" s="68" cm="1">
        <f t="array" aca="1" ref="CO94" ca="1">IF(AN94&lt;0,AN94*SUMPRODUCT(_xlfn.XLOOKUP(AN$26,$C$4:$C$22,$T$4:$AC$22)*$AO94:$AX94),0)</f>
        <v>0</v>
      </c>
      <c r="CP94" s="214">
        <f t="shared" ca="1" si="72"/>
        <v>-4.5</v>
      </c>
      <c r="CQ94" s="66" cm="1">
        <f t="array" aca="1" ref="CQ94" ca="1">IF(AC94&lt;0,AC94*SUMPRODUCT(_xlfn.XLOOKUP(AC$26,$C$4:$C$22,$I$4:$S$22)*$AO94:$AY94),0)</f>
        <v>0</v>
      </c>
      <c r="CR94" s="67" cm="1">
        <f t="array" aca="1" ref="CR94" ca="1">IF(AD94&lt;0,AD94*SUMPRODUCT(_xlfn.XLOOKUP(AD$26,$C$4:$C$22,$I$4:$R$22)*$AO94:$AX94),0)</f>
        <v>0</v>
      </c>
      <c r="CS94" s="67" cm="1">
        <f t="array" aca="1" ref="CS94" ca="1">IF(AE94&lt;0,AE94*SUMPRODUCT(_xlfn.XLOOKUP(AE$26,$C$4:$C$22,$I$4:$R$22)*$AO94:$AX94),0)</f>
        <v>0</v>
      </c>
      <c r="CT94" s="67" cm="1">
        <f t="array" aca="1" ref="CT94" ca="1">IF(AF94&lt;0,AF94*SUMPRODUCT(_xlfn.XLOOKUP(AF$26,$C$4:$C$22,$I$4:$R$22)*$AO94:$AX94),0)</f>
        <v>0</v>
      </c>
      <c r="CU94" s="67" cm="1">
        <f t="array" aca="1" ref="CU94" ca="1">IF(AG94&lt;0,AG94*SUMPRODUCT(_xlfn.XLOOKUP(AG$26,$C$4:$C$22,$I$4:$R$22)*$AO94:$AX94),0)</f>
        <v>4.5</v>
      </c>
      <c r="CV94" s="67" cm="1">
        <f t="array" aca="1" ref="CV94" ca="1">IF(AH94&lt;0,AH94*SUMPRODUCT(_xlfn.XLOOKUP(AH$26,$C$4:$C$22,$I$4:$R$22)*$AO94:$AX94),0)</f>
        <v>0</v>
      </c>
      <c r="CW94" s="67" cm="1">
        <f t="array" aca="1" ref="CW94" ca="1">IF(AI94&lt;0,AI94*SUMPRODUCT(_xlfn.XLOOKUP(AI$26,$C$4:$C$22,$I$4:$R$22)*$AO94:$AX94),0)</f>
        <v>0</v>
      </c>
      <c r="CX94" s="67" cm="1">
        <f t="array" aca="1" ref="CX94" ca="1">IF(AJ94&lt;0,AJ94*SUMPRODUCT(_xlfn.XLOOKUP(AJ$26,$C$4:$C$22,$I$4:$R$22)*$AO94:$AX94),0)</f>
        <v>0</v>
      </c>
      <c r="CY94" s="67" cm="1">
        <f t="array" aca="1" ref="CY94" ca="1">IF(AK94&lt;0,AK94*SUMPRODUCT(_xlfn.XLOOKUP(AK$26,$C$4:$C$22,$I$4:$R$22)*$AO94:$AX94),0)</f>
        <v>0</v>
      </c>
      <c r="CZ94" s="67" cm="1">
        <f t="array" aca="1" ref="CZ94" ca="1">IF(AL94&lt;0,AL94*SUMPRODUCT(_xlfn.XLOOKUP(AL$26,$C$4:$C$22,$I$4:$R$22)*$AO94:$AX94),0)</f>
        <v>0</v>
      </c>
      <c r="DA94" s="67" cm="1">
        <f t="array" aca="1" ref="DA94" ca="1">IF(AM94&lt;0,AM94*SUMPRODUCT(_xlfn.XLOOKUP(AM$26,$C$4:$C$22,$I$4:$R$22)*$AO94:$AX94),0)</f>
        <v>0</v>
      </c>
      <c r="DB94" s="68" cm="1">
        <f t="array" aca="1" ref="DB94" ca="1">IF(AN94&lt;0,AN94*SUMPRODUCT(_xlfn.XLOOKUP(AN$26,$C$4:$C$22,$I$4:$R$22)*$AO94:$AX94),0)</f>
        <v>0</v>
      </c>
      <c r="DC94" s="239">
        <f t="shared" ca="1" si="73"/>
        <v>4.5</v>
      </c>
    </row>
    <row r="95" spans="1:107" x14ac:dyDescent="0.25">
      <c r="A95" s="730">
        <f ca="1">MIN(H91:I95,H98:I101,H104:I109)</f>
        <v>13.625</v>
      </c>
      <c r="B95" s="740">
        <f ca="1">MIN(H96:I97,H102:I103)</f>
        <v>3.25</v>
      </c>
      <c r="C95" s="736">
        <v>5</v>
      </c>
      <c r="D95" s="19" t="str">
        <f>_xlfn.XLOOKUP($C95,'Load Combinations'!$B$4:$B$22,'Load Combinations'!$C$4:$C$22)</f>
        <v>Core Vessel Vacuum, Beam on</v>
      </c>
      <c r="E95" s="120"/>
      <c r="F95" s="121"/>
      <c r="G95" s="8">
        <f t="shared" si="96"/>
        <v>22.5</v>
      </c>
      <c r="H95" s="61">
        <f t="shared" ca="1" si="94"/>
        <v>32.125</v>
      </c>
      <c r="I95" s="61">
        <f t="shared" ca="1" si="95"/>
        <v>13.625</v>
      </c>
      <c r="J95" s="63"/>
      <c r="K95" s="75">
        <f t="shared" ca="1" si="98"/>
        <v>0</v>
      </c>
      <c r="L95" s="76">
        <f t="shared" ca="1" si="97"/>
        <v>0</v>
      </c>
      <c r="M95" s="76">
        <f t="shared" ca="1" si="97"/>
        <v>0</v>
      </c>
      <c r="N95" s="76">
        <f t="shared" ca="1" si="97"/>
        <v>0</v>
      </c>
      <c r="O95" s="76">
        <f t="shared" ca="1" si="97"/>
        <v>-1</v>
      </c>
      <c r="P95" s="76">
        <f t="shared" ca="1" si="97"/>
        <v>0</v>
      </c>
      <c r="Q95" s="76">
        <f t="shared" ca="1" si="97"/>
        <v>0</v>
      </c>
      <c r="R95" s="76">
        <f t="shared" ca="1" si="97"/>
        <v>0</v>
      </c>
      <c r="S95" s="76">
        <f t="shared" ca="1" si="97"/>
        <v>-1</v>
      </c>
      <c r="T95" s="76">
        <f t="shared" ca="1" si="97"/>
        <v>0</v>
      </c>
      <c r="U95" s="76">
        <f t="shared" ca="1" si="97"/>
        <v>0</v>
      </c>
      <c r="V95" s="76">
        <f t="shared" ca="1" si="97"/>
        <v>1</v>
      </c>
      <c r="W95" s="76">
        <f t="shared" ca="1" si="97"/>
        <v>-1</v>
      </c>
      <c r="X95" s="76">
        <f t="shared" ca="1" si="97"/>
        <v>0</v>
      </c>
      <c r="Y95" s="76">
        <f t="shared" ca="1" si="97"/>
        <v>0</v>
      </c>
      <c r="Z95" s="76">
        <f t="shared" ca="1" si="97"/>
        <v>0</v>
      </c>
      <c r="AA95" s="76">
        <f t="shared" ca="1" si="97"/>
        <v>0</v>
      </c>
      <c r="AB95" s="140">
        <f t="shared" ca="1" si="97"/>
        <v>0</v>
      </c>
      <c r="AC95" s="75">
        <f t="shared" ca="1" si="99"/>
        <v>1</v>
      </c>
      <c r="AD95" s="76">
        <f t="shared" ca="1" si="99"/>
        <v>1</v>
      </c>
      <c r="AE95" s="76">
        <f t="shared" ca="1" si="99"/>
        <v>1</v>
      </c>
      <c r="AF95" s="76">
        <f t="shared" ca="1" si="99"/>
        <v>1</v>
      </c>
      <c r="AG95" s="76">
        <f t="shared" ca="1" si="99"/>
        <v>-1</v>
      </c>
      <c r="AH95" s="76">
        <f t="shared" ca="1" si="99"/>
        <v>0</v>
      </c>
      <c r="AI95" s="76">
        <f t="shared" ca="1" si="99"/>
        <v>-1</v>
      </c>
      <c r="AJ95" s="76">
        <f t="shared" ca="1" si="99"/>
        <v>0</v>
      </c>
      <c r="AK95" s="76">
        <f t="shared" ca="1" si="99"/>
        <v>-1</v>
      </c>
      <c r="AL95" s="76">
        <f t="shared" ca="1" si="99"/>
        <v>0</v>
      </c>
      <c r="AM95" s="76">
        <f t="shared" ca="1" si="99"/>
        <v>0</v>
      </c>
      <c r="AN95" s="140">
        <f t="shared" ca="1" si="99"/>
        <v>0</v>
      </c>
      <c r="AO95" s="75">
        <f>+INDEX('Load Combinations'!$D$4:$N$22,MATCH(Horizontal!$C95,'Load Combinations'!$B$4:$B$22,0),MATCH(Horizontal!AO$26,'Load Combinations'!$D$3:$N$3,0))</f>
        <v>1</v>
      </c>
      <c r="AP95" s="76">
        <f>+INDEX('Load Combinations'!$D$4:$N$22,MATCH(Horizontal!$C95,'Load Combinations'!$B$4:$B$22,0),MATCH(Horizontal!AP$26,'Load Combinations'!$D$3:$N$3,0))</f>
        <v>1</v>
      </c>
      <c r="AQ95" s="76">
        <f>+INDEX('Load Combinations'!$D$4:$N$22,MATCH(Horizontal!$C95,'Load Combinations'!$B$4:$B$22,0),MATCH(Horizontal!AQ$26,'Load Combinations'!$D$3:$N$3,0))</f>
        <v>0</v>
      </c>
      <c r="AR95" s="76">
        <f>+INDEX('Load Combinations'!$D$4:$N$22,MATCH(Horizontal!$C95,'Load Combinations'!$B$4:$B$22,0),MATCH(Horizontal!AR$26,'Load Combinations'!$D$3:$N$3,0))</f>
        <v>1</v>
      </c>
      <c r="AS95" s="76">
        <f>+INDEX('Load Combinations'!$D$4:$N$22,MATCH(Horizontal!$C95,'Load Combinations'!$B$4:$B$22,0),MATCH(Horizontal!AS$26,'Load Combinations'!$D$3:$N$3,0))</f>
        <v>0</v>
      </c>
      <c r="AT95" s="76">
        <f>+INDEX('Load Combinations'!$D$4:$N$22,MATCH(Horizontal!$C95,'Load Combinations'!$B$4:$B$22,0),MATCH(Horizontal!AT$26,'Load Combinations'!$D$3:$N$3,0))</f>
        <v>1</v>
      </c>
      <c r="AU95" s="76">
        <f>+INDEX('Load Combinations'!$D$4:$N$22,MATCH(Horizontal!$C95,'Load Combinations'!$B$4:$B$22,0),MATCH(Horizontal!AU$26,'Load Combinations'!$D$3:$N$3,0))</f>
        <v>0</v>
      </c>
      <c r="AV95" s="76">
        <f>+INDEX('Load Combinations'!$D$4:$N$22,MATCH(Horizontal!$C95,'Load Combinations'!$B$4:$B$22,0),MATCH(Horizontal!AV$26,'Load Combinations'!$D$3:$N$3,0))</f>
        <v>0</v>
      </c>
      <c r="AW95" s="76">
        <f>+INDEX('Load Combinations'!$D$4:$N$22,MATCH(Horizontal!$C95,'Load Combinations'!$B$4:$B$22,0),MATCH(Horizontal!AW$26,'Load Combinations'!$D$3:$N$3,0))</f>
        <v>1</v>
      </c>
      <c r="AX95" s="671">
        <f>+INDEX('Load Combinations'!$D$4:$N$22,MATCH(Horizontal!$C95,'Load Combinations'!$B$4:$B$22,0),MATCH(Horizontal!AX$26,'Load Combinations'!$D$3:$N$3,0))</f>
        <v>0</v>
      </c>
      <c r="AY95" s="557">
        <f>+INDEX('Load Combinations'!$D$4:$N$22,MATCH(Horizontal!$C95,'Load Combinations'!$B$4:$B$22,0),MATCH(Horizontal!AY$26,'Load Combinations'!$D$3:$N$3,0))</f>
        <v>0</v>
      </c>
      <c r="AZ95" s="203" cm="1">
        <f t="array" aca="1" ref="AZ95" ca="1">SUMPRODUCT(--($K95:$AB95&gt;0),INDEX($H$4:$H$22,MATCH($K$26:$AB$26,$C$4:$C$22,0)))</f>
        <v>1</v>
      </c>
      <c r="BA95" s="76" cm="1">
        <f t="array" aca="1" ref="BA95" ca="1">SUMPRODUCT(--($K95:$AB95&gt;0),INDEX($G$4:$G$22,MATCH($K$26:$AB$26,$C$4:$C$22,0)))</f>
        <v>-1</v>
      </c>
      <c r="BB95" s="76" cm="1">
        <f t="array" aca="1" ref="BB95" ca="1">-1*SUMPRODUCT(--($K95:$AB95&lt;0),INDEX($H$4:$H$22,MATCH($K$26:$AB$26,$C$4:$C$22,0)))</f>
        <v>-1.5</v>
      </c>
      <c r="BC95" s="77" cm="1">
        <f t="array" aca="1" ref="BC95" ca="1">-1*SUMPRODUCT(--($K95:$AB95&lt;0),INDEX($G$4:$G$22,MATCH($K$26:$AB$26,$C$4:$C$22,0)))</f>
        <v>1.5</v>
      </c>
      <c r="BD95" s="8" cm="1">
        <f t="array" aca="1" ref="BD95" ca="1">IF(AC95&gt;0,AC95*SUMPRODUCT(_xlfn.XLOOKUP(AC$26,$C$4:$C$22,$T$4:$AD$22)*$AO95:$AY95),0)</f>
        <v>0</v>
      </c>
      <c r="BE95" s="17" cm="1">
        <f t="array" aca="1" ref="BE95" ca="1">IF(AD95&gt;0,AD95*SUMPRODUCT(_xlfn.XLOOKUP(AD$26,$C$4:$C$22,$T$4:$AD$22)*$AO95:$AY95),0)</f>
        <v>1.625</v>
      </c>
      <c r="BF95" s="17" cm="1">
        <f t="array" aca="1" ref="BF95" ca="1">IF(AE95&gt;0,AE95*SUMPRODUCT(_xlfn.XLOOKUP(AE$26,$C$4:$C$22,$T$4:$AD$22)*$AO95:$AY95),0)</f>
        <v>0</v>
      </c>
      <c r="BG95" s="71" cm="1">
        <f t="array" aca="1" ref="BG95" ca="1">IF(AF95&gt;0,AF95*SUMPRODUCT(_xlfn.XLOOKUP(AF$26,$C$4:$C$22,$T$4:$AD$22)*$AO95:$AY95),0)</f>
        <v>0.5</v>
      </c>
      <c r="BH95" s="17" cm="1">
        <f t="array" aca="1" ref="BH95" ca="1">IF(AG95&gt;0,AG95*SUMPRODUCT(_xlfn.XLOOKUP(AG$26,$C$4:$C$22,$T$4:$AD$22)*$AO95:$AY95),0)</f>
        <v>0</v>
      </c>
      <c r="BI95" s="17" cm="1">
        <f t="array" aca="1" ref="BI95" ca="1">IF(AH95&gt;0,AH95*SUMPRODUCT(_xlfn.XLOOKUP(AH$26,$C$4:$C$22,$T$4:$AD$22)*$AO95:$AY95),0)</f>
        <v>0</v>
      </c>
      <c r="BJ95" s="17" cm="1">
        <f t="array" aca="1" ref="BJ95" ca="1">IF(AI95&gt;0,AI95*SUMPRODUCT(_xlfn.XLOOKUP(AI$26,$C$4:$C$22,$T$4:$AD$22)*$AO95:$AY95),0)</f>
        <v>0</v>
      </c>
      <c r="BK95" s="17" cm="1">
        <f t="array" aca="1" ref="BK95" ca="1">IF(AJ95&gt;0,AJ95*SUMPRODUCT(_xlfn.XLOOKUP(AJ$26,$C$4:$C$22,$T$4:$AD$22)*$AO95:$AY95),0)</f>
        <v>0</v>
      </c>
      <c r="BL95" s="17" cm="1">
        <f t="array" aca="1" ref="BL95" ca="1">IF(AK95&gt;0,AK95*SUMPRODUCT(_xlfn.XLOOKUP(AK$26,$C$4:$C$22,$T$4:$AD$22)*$AO95:$AY95),0)</f>
        <v>0</v>
      </c>
      <c r="BM95" s="17" cm="1">
        <f t="array" aca="1" ref="BM95" ca="1">IF(AL95&gt;0,AL95*SUMPRODUCT(_xlfn.XLOOKUP(AL$26,$C$4:$C$22,$T$4:$AD$22)*$AO95:$AY95),0)</f>
        <v>0</v>
      </c>
      <c r="BN95" s="17" cm="1">
        <f t="array" aca="1" ref="BN95" ca="1">IF(AM95&gt;0,AM95*SUMPRODUCT(_xlfn.XLOOKUP(AM$26,$C$4:$C$22,$T$4:$AD$22)*$AO95:$AY95),0)</f>
        <v>0</v>
      </c>
      <c r="BO95" s="9" cm="1">
        <f t="array" aca="1" ref="BO95" ca="1">IF(AN95&gt;0,AN95*SUMPRODUCT(_xlfn.XLOOKUP(AN$26,$C$4:$C$22,$T$4:$AD$22)*$AO95:$AY95),0)</f>
        <v>0</v>
      </c>
      <c r="BP95" s="215">
        <f t="shared" ca="1" si="70"/>
        <v>2.125</v>
      </c>
      <c r="BQ95" s="8" cm="1">
        <f t="array" aca="1" ref="BQ95" ca="1">IF(AC95&gt;0,AC95*SUMPRODUCT(_xlfn.XLOOKUP(AC$26,$C$4:$C$22,$I$4:$S$22)*$AO95:$AY95),0)</f>
        <v>0</v>
      </c>
      <c r="BR95" s="17" cm="1">
        <f t="array" aca="1" ref="BR95" ca="1">IF(AD95&gt;0,AD95*SUMPRODUCT(_xlfn.XLOOKUP(AD$26,$C$4:$C$22,$I$4:$S$22)*$AO95:$AY95),0)</f>
        <v>-0.125</v>
      </c>
      <c r="BS95" s="17" cm="1">
        <f t="array" aca="1" ref="BS95" ca="1">IF(AE95&gt;0,AE95*SUMPRODUCT(_xlfn.XLOOKUP(AE$26,$C$4:$C$22,$I$4:$S$22)*$AO95:$AY95),0)</f>
        <v>0</v>
      </c>
      <c r="BT95" s="71" cm="1">
        <f t="array" aca="1" ref="BT95" ca="1">IF(AF95&gt;0,AF95*SUMPRODUCT(_xlfn.XLOOKUP(AF$26,$C$4:$C$22,$I$4:$S$22)*$AO95:$AY95),0)</f>
        <v>-0.5</v>
      </c>
      <c r="BU95" s="17" cm="1">
        <f t="array" aca="1" ref="BU95" ca="1">IF(AG95&gt;0,AG95*SUMPRODUCT(_xlfn.XLOOKUP(AG$26,$C$4:$C$22,$I$4:$S$22)*$AO95:$AY95),0)</f>
        <v>0</v>
      </c>
      <c r="BV95" s="17" cm="1">
        <f t="array" aca="1" ref="BV95" ca="1">IF(AH95&gt;0,AH95*SUMPRODUCT(_xlfn.XLOOKUP(AH$26,$C$4:$C$22,$I$4:$S$22)*$AO95:$AY95),0)</f>
        <v>0</v>
      </c>
      <c r="BW95" s="17" cm="1">
        <f t="array" aca="1" ref="BW95" ca="1">IF(AI95&gt;0,AI95*SUMPRODUCT(_xlfn.XLOOKUP(AI$26,$C$4:$C$22,$I$4:$S$22)*$AO95:$AY95),0)</f>
        <v>0</v>
      </c>
      <c r="BX95" s="17" cm="1">
        <f t="array" aca="1" ref="BX95" ca="1">IF(AJ95&gt;0,AJ95*SUMPRODUCT(_xlfn.XLOOKUP(AJ$26,$C$4:$C$22,$I$4:$S$22)*$AO95:$AY95),0)</f>
        <v>0</v>
      </c>
      <c r="BY95" s="17" cm="1">
        <f t="array" aca="1" ref="BY95" ca="1">IF(AK95&gt;0,AK95*SUMPRODUCT(_xlfn.XLOOKUP(AK$26,$C$4:$C$22,$I$4:$S$22)*$AO95:$AY95),0)</f>
        <v>0</v>
      </c>
      <c r="BZ95" s="17" cm="1">
        <f t="array" aca="1" ref="BZ95" ca="1">IF(AL95&gt;0,AL95*SUMPRODUCT(_xlfn.XLOOKUP(AL$26,$C$4:$C$22,$I$4:$S$22)*$AO95:$AY95),0)</f>
        <v>0</v>
      </c>
      <c r="CA95" s="17" cm="1">
        <f t="array" aca="1" ref="CA95" ca="1">IF(AM95&gt;0,AM95*SUMPRODUCT(_xlfn.XLOOKUP(AM$26,$C$4:$C$22,$I$4:$S$22)*$AO95:$AY95),0)</f>
        <v>0</v>
      </c>
      <c r="CB95" s="9" cm="1">
        <f t="array" aca="1" ref="CB95" ca="1">IF(AN95&gt;0,AN95*SUMPRODUCT(_xlfn.XLOOKUP(AN$26,$C$4:$C$22,$I$4:$S$22)*$AO95:$AY95),0)</f>
        <v>0</v>
      </c>
      <c r="CC95" s="215">
        <f t="shared" ca="1" si="71"/>
        <v>-0.625</v>
      </c>
      <c r="CD95" s="8" cm="1">
        <f t="array" aca="1" ref="CD95" ca="1">IF(AC95&lt;0,AC95*SUMPRODUCT(_xlfn.XLOOKUP(AC$26,$C$4:$C$22,$T$4:$AD$22)*$AO95:$AY95),0)</f>
        <v>0</v>
      </c>
      <c r="CE95" s="17" cm="1">
        <f t="array" aca="1" ref="CE95" ca="1">IF(AD95&lt;0,AD95*SUMPRODUCT(_xlfn.XLOOKUP(AD$26,$C$4:$C$22,$T$4:$AC$22)*$AO95:$AX95),0)</f>
        <v>0</v>
      </c>
      <c r="CF95" s="17" cm="1">
        <f t="array" aca="1" ref="CF95" ca="1">IF(AE95&lt;0,AE95*SUMPRODUCT(_xlfn.XLOOKUP(AE$26,$C$4:$C$22,$T$4:$AC$22)*$AO95:$AX95),0)</f>
        <v>0</v>
      </c>
      <c r="CG95" s="71" cm="1">
        <f t="array" aca="1" ref="CG95" ca="1">IF(AF95&lt;0,AF95*SUMPRODUCT(_xlfn.XLOOKUP(AF$26,$C$4:$C$22,$T$4:$AC$22)*$AO95:$AX95),0)</f>
        <v>0</v>
      </c>
      <c r="CH95" s="17" cm="1">
        <f t="array" aca="1" ref="CH95" ca="1">IF(AG95&lt;0,AG95*SUMPRODUCT(_xlfn.XLOOKUP(AG$26,$C$4:$C$22,$T$4:$AC$22)*$AO95:$AX95),0)</f>
        <v>-4.5</v>
      </c>
      <c r="CI95" s="17" cm="1">
        <f t="array" aca="1" ref="CI95" ca="1">IF(AH95&lt;0,AH95*SUMPRODUCT(_xlfn.XLOOKUP(AH$26,$C$4:$C$22,$T$4:$AC$22)*$AO95:$AX95),0)</f>
        <v>0</v>
      </c>
      <c r="CJ95" s="17" cm="1">
        <f t="array" aca="1" ref="CJ95" ca="1">IF(AI95&lt;0,AI95*SUMPRODUCT(_xlfn.XLOOKUP(AI$26,$C$4:$C$22,$T$4:$AC$22)*$AO95:$AX95),0)</f>
        <v>-0.5</v>
      </c>
      <c r="CK95" s="17" cm="1">
        <f t="array" aca="1" ref="CK95" ca="1">IF(AJ95&lt;0,AJ95*SUMPRODUCT(_xlfn.XLOOKUP(AJ$26,$C$4:$C$22,$T$4:$AC$22)*$AO95:$AX95),0)</f>
        <v>0</v>
      </c>
      <c r="CL95" s="17" cm="1">
        <f t="array" aca="1" ref="CL95" ca="1">IF(AK95&lt;0,AK95*SUMPRODUCT(_xlfn.XLOOKUP(AK$26,$C$4:$C$22,$T$4:$AC$22)*$AO95:$AX95),0)</f>
        <v>-0.75</v>
      </c>
      <c r="CM95" s="17" cm="1">
        <f t="array" aca="1" ref="CM95" ca="1">IF(AL95&lt;0,AL95*SUMPRODUCT(_xlfn.XLOOKUP(AL$26,$C$4:$C$22,$T$4:$AC$22)*$AO95:$AX95),0)</f>
        <v>0</v>
      </c>
      <c r="CN95" s="17" cm="1">
        <f t="array" aca="1" ref="CN95" ca="1">IF(AM95&lt;0,AM95*SUMPRODUCT(_xlfn.XLOOKUP(AM$26,$C$4:$C$22,$T$4:$AC$22)*$AO95:$AX95),0)</f>
        <v>0</v>
      </c>
      <c r="CO95" s="9" cm="1">
        <f t="array" aca="1" ref="CO95" ca="1">IF(AN95&lt;0,AN95*SUMPRODUCT(_xlfn.XLOOKUP(AN$26,$C$4:$C$22,$T$4:$AC$22)*$AO95:$AX95),0)</f>
        <v>0</v>
      </c>
      <c r="CP95" s="215">
        <f t="shared" ca="1" si="72"/>
        <v>-5.75</v>
      </c>
      <c r="CQ95" s="8" cm="1">
        <f t="array" aca="1" ref="CQ95" ca="1">IF(AC95&lt;0,AC95*SUMPRODUCT(_xlfn.XLOOKUP(AC$26,$C$4:$C$22,$I$4:$S$22)*$AO95:$AY95),0)</f>
        <v>0</v>
      </c>
      <c r="CR95" s="17" cm="1">
        <f t="array" aca="1" ref="CR95" ca="1">IF(AD95&lt;0,AD95*SUMPRODUCT(_xlfn.XLOOKUP(AD$26,$C$4:$C$22,$I$4:$R$22)*$AO95:$AX95),0)</f>
        <v>0</v>
      </c>
      <c r="CS95" s="17" cm="1">
        <f t="array" aca="1" ref="CS95" ca="1">IF(AE95&lt;0,AE95*SUMPRODUCT(_xlfn.XLOOKUP(AE$26,$C$4:$C$22,$I$4:$R$22)*$AO95:$AX95),0)</f>
        <v>0</v>
      </c>
      <c r="CT95" s="71" cm="1">
        <f t="array" aca="1" ref="CT95" ca="1">IF(AF95&lt;0,AF95*SUMPRODUCT(_xlfn.XLOOKUP(AF$26,$C$4:$C$22,$I$4:$R$22)*$AO95:$AX95),0)</f>
        <v>0</v>
      </c>
      <c r="CU95" s="17" cm="1">
        <f t="array" aca="1" ref="CU95" ca="1">IF(AG95&lt;0,AG95*SUMPRODUCT(_xlfn.XLOOKUP(AG$26,$C$4:$C$22,$I$4:$R$22)*$AO95:$AX95),0)</f>
        <v>4.5</v>
      </c>
      <c r="CV95" s="17" cm="1">
        <f t="array" aca="1" ref="CV95" ca="1">IF(AH95&lt;0,AH95*SUMPRODUCT(_xlfn.XLOOKUP(AH$26,$C$4:$C$22,$I$4:$R$22)*$AO95:$AX95),0)</f>
        <v>0</v>
      </c>
      <c r="CW95" s="17" cm="1">
        <f t="array" aca="1" ref="CW95" ca="1">IF(AI95&lt;0,AI95*SUMPRODUCT(_xlfn.XLOOKUP(AI$26,$C$4:$C$22,$I$4:$R$22)*$AO95:$AX95),0)</f>
        <v>0.5</v>
      </c>
      <c r="CX95" s="17" cm="1">
        <f t="array" aca="1" ref="CX95" ca="1">IF(AJ95&lt;0,AJ95*SUMPRODUCT(_xlfn.XLOOKUP(AJ$26,$C$4:$C$22,$I$4:$R$22)*$AO95:$AX95),0)</f>
        <v>0</v>
      </c>
      <c r="CY95" s="17" cm="1">
        <f t="array" aca="1" ref="CY95" ca="1">IF(AK95&lt;0,AK95*SUMPRODUCT(_xlfn.XLOOKUP(AK$26,$C$4:$C$22,$I$4:$R$22)*$AO95:$AX95),0)</f>
        <v>0</v>
      </c>
      <c r="CZ95" s="17" cm="1">
        <f t="array" aca="1" ref="CZ95" ca="1">IF(AL95&lt;0,AL95*SUMPRODUCT(_xlfn.XLOOKUP(AL$26,$C$4:$C$22,$I$4:$R$22)*$AO95:$AX95),0)</f>
        <v>0</v>
      </c>
      <c r="DA95" s="17" cm="1">
        <f t="array" aca="1" ref="DA95" ca="1">IF(AM95&lt;0,AM95*SUMPRODUCT(_xlfn.XLOOKUP(AM$26,$C$4:$C$22,$I$4:$R$22)*$AO95:$AX95),0)</f>
        <v>0</v>
      </c>
      <c r="DB95" s="9" cm="1">
        <f t="array" aca="1" ref="DB95" ca="1">IF(AN95&lt;0,AN95*SUMPRODUCT(_xlfn.XLOOKUP(AN$26,$C$4:$C$22,$I$4:$R$22)*$AO95:$AX95),0)</f>
        <v>0</v>
      </c>
      <c r="DC95" s="240">
        <f t="shared" ca="1" si="73"/>
        <v>5</v>
      </c>
    </row>
    <row r="96" spans="1:107" x14ac:dyDescent="0.25">
      <c r="A96" s="255" t="s">
        <v>391</v>
      </c>
      <c r="B96" s="739" t="s">
        <v>389</v>
      </c>
      <c r="C96" s="735">
        <v>6</v>
      </c>
      <c r="D96" s="159" t="str">
        <f>_xlfn.XLOOKUP($C96,'Load Combinations'!$B$4:$B$22,'Load Combinations'!$C$4:$C$22)</f>
        <v>Core Vessel Vaccuum,  No Beam, Seismic</v>
      </c>
      <c r="E96" s="118"/>
      <c r="F96" s="119"/>
      <c r="G96" s="7">
        <f t="shared" si="96"/>
        <v>22.5</v>
      </c>
      <c r="H96" s="130">
        <f t="shared" ca="1" si="94"/>
        <v>42</v>
      </c>
      <c r="I96" s="130">
        <f t="shared" ca="1" si="95"/>
        <v>4.5</v>
      </c>
      <c r="J96" s="62"/>
      <c r="K96" s="72">
        <f t="shared" ca="1" si="98"/>
        <v>0</v>
      </c>
      <c r="L96" s="73">
        <f t="shared" ca="1" si="97"/>
        <v>0</v>
      </c>
      <c r="M96" s="73">
        <f t="shared" ca="1" si="97"/>
        <v>0</v>
      </c>
      <c r="N96" s="73">
        <f t="shared" ca="1" si="97"/>
        <v>0</v>
      </c>
      <c r="O96" s="73">
        <f t="shared" ca="1" si="97"/>
        <v>-1</v>
      </c>
      <c r="P96" s="73">
        <f t="shared" ca="1" si="97"/>
        <v>0</v>
      </c>
      <c r="Q96" s="73">
        <f t="shared" ca="1" si="97"/>
        <v>0</v>
      </c>
      <c r="R96" s="73">
        <f t="shared" ca="1" si="97"/>
        <v>0</v>
      </c>
      <c r="S96" s="73">
        <f t="shared" ca="1" si="97"/>
        <v>-1</v>
      </c>
      <c r="T96" s="73">
        <f t="shared" ca="1" si="97"/>
        <v>0</v>
      </c>
      <c r="U96" s="73">
        <f t="shared" ca="1" si="97"/>
        <v>0</v>
      </c>
      <c r="V96" s="73">
        <f t="shared" ca="1" si="97"/>
        <v>1</v>
      </c>
      <c r="W96" s="73">
        <f t="shared" ca="1" si="97"/>
        <v>-1</v>
      </c>
      <c r="X96" s="500">
        <v>-1</v>
      </c>
      <c r="Y96" s="73">
        <f t="shared" ca="1" si="97"/>
        <v>0</v>
      </c>
      <c r="Z96" s="73">
        <f t="shared" ca="1" si="97"/>
        <v>0</v>
      </c>
      <c r="AA96" s="73">
        <f t="shared" ca="1" si="97"/>
        <v>0</v>
      </c>
      <c r="AB96" s="139">
        <f t="shared" ca="1" si="97"/>
        <v>0</v>
      </c>
      <c r="AC96" s="72">
        <f t="shared" ca="1" si="99"/>
        <v>1</v>
      </c>
      <c r="AD96" s="73">
        <f t="shared" ca="1" si="99"/>
        <v>1</v>
      </c>
      <c r="AE96" s="500">
        <v>0</v>
      </c>
      <c r="AF96" s="500">
        <v>0</v>
      </c>
      <c r="AG96" s="73">
        <f t="shared" ca="1" si="99"/>
        <v>-1</v>
      </c>
      <c r="AH96" s="73">
        <f t="shared" ca="1" si="99"/>
        <v>0</v>
      </c>
      <c r="AI96" s="73">
        <f t="shared" ca="1" si="99"/>
        <v>-1</v>
      </c>
      <c r="AJ96" s="73">
        <f t="shared" ca="1" si="99"/>
        <v>0</v>
      </c>
      <c r="AK96" s="73">
        <f t="shared" ca="1" si="99"/>
        <v>-1</v>
      </c>
      <c r="AL96" s="73">
        <f t="shared" ca="1" si="99"/>
        <v>0</v>
      </c>
      <c r="AM96" s="73">
        <f t="shared" ca="1" si="99"/>
        <v>0</v>
      </c>
      <c r="AN96" s="259">
        <v>1</v>
      </c>
      <c r="AO96" s="72">
        <f>+INDEX('Load Combinations'!$D$4:$N$22,MATCH(Horizontal!$C96,'Load Combinations'!$B$4:$B$22,0),MATCH(Horizontal!AO$26,'Load Combinations'!$D$3:$N$3,0))</f>
        <v>1</v>
      </c>
      <c r="AP96" s="73">
        <f>+INDEX('Load Combinations'!$D$4:$N$22,MATCH(Horizontal!$C96,'Load Combinations'!$B$4:$B$22,0),MATCH(Horizontal!AP$26,'Load Combinations'!$D$3:$N$3,0))</f>
        <v>1</v>
      </c>
      <c r="AQ96" s="73">
        <f>+INDEX('Load Combinations'!$D$4:$N$22,MATCH(Horizontal!$C96,'Load Combinations'!$B$4:$B$22,0),MATCH(Horizontal!AQ$26,'Load Combinations'!$D$3:$N$3,0))</f>
        <v>0</v>
      </c>
      <c r="AR96" s="73">
        <f>+INDEX('Load Combinations'!$D$4:$N$22,MATCH(Horizontal!$C96,'Load Combinations'!$B$4:$B$22,0),MATCH(Horizontal!AR$26,'Load Combinations'!$D$3:$N$3,0))</f>
        <v>1</v>
      </c>
      <c r="AS96" s="73">
        <f>+INDEX('Load Combinations'!$D$4:$N$22,MATCH(Horizontal!$C96,'Load Combinations'!$B$4:$B$22,0),MATCH(Horizontal!AS$26,'Load Combinations'!$D$3:$N$3,0))</f>
        <v>0</v>
      </c>
      <c r="AT96" s="73">
        <f>+INDEX('Load Combinations'!$D$4:$N$22,MATCH(Horizontal!$C96,'Load Combinations'!$B$4:$B$22,0),MATCH(Horizontal!AT$26,'Load Combinations'!$D$3:$N$3,0))</f>
        <v>0</v>
      </c>
      <c r="AU96" s="73">
        <f>+INDEX('Load Combinations'!$D$4:$N$22,MATCH(Horizontal!$C96,'Load Combinations'!$B$4:$B$22,0),MATCH(Horizontal!AU$26,'Load Combinations'!$D$3:$N$3,0))</f>
        <v>0</v>
      </c>
      <c r="AV96" s="73">
        <f>+INDEX('Load Combinations'!$D$4:$N$22,MATCH(Horizontal!$C96,'Load Combinations'!$B$4:$B$22,0),MATCH(Horizontal!AV$26,'Load Combinations'!$D$3:$N$3,0))</f>
        <v>0</v>
      </c>
      <c r="AW96" s="73">
        <f>+INDEX('Load Combinations'!$D$4:$N$22,MATCH(Horizontal!$C96,'Load Combinations'!$B$4:$B$22,0),MATCH(Horizontal!AW$26,'Load Combinations'!$D$3:$N$3,0))</f>
        <v>1</v>
      </c>
      <c r="AX96" s="670">
        <f>+INDEX('Load Combinations'!$D$4:$N$22,MATCH(Horizontal!$C96,'Load Combinations'!$B$4:$B$22,0),MATCH(Horizontal!AX$26,'Load Combinations'!$D$3:$N$3,0))</f>
        <v>1</v>
      </c>
      <c r="AY96" s="556">
        <f>+INDEX('Load Combinations'!$D$4:$N$22,MATCH(Horizontal!$C96,'Load Combinations'!$B$4:$B$22,0),MATCH(Horizontal!AY$26,'Load Combinations'!$D$3:$N$3,0))</f>
        <v>0</v>
      </c>
      <c r="AZ96" s="202" cm="1">
        <f t="array" aca="1" ref="AZ96" ca="1">SUMPRODUCT(--($K96:$AB96&gt;0),INDEX($H$4:$H$22,MATCH($K$26:$AB$26,$C$4:$C$22,0)))</f>
        <v>1</v>
      </c>
      <c r="BA96" s="73" cm="1">
        <f t="array" aca="1" ref="BA96" ca="1">SUMPRODUCT(--($K96:$AB96&gt;0),INDEX($G$4:$G$22,MATCH($K$26:$AB$26,$C$4:$C$22,0)))</f>
        <v>-1</v>
      </c>
      <c r="BB96" s="73" cm="1">
        <f t="array" aca="1" ref="BB96" ca="1">-1*SUMPRODUCT(--($K96:$AB96&lt;0),INDEX($H$4:$H$22,MATCH($K$26:$AB$26,$C$4:$C$22,0)))</f>
        <v>-2.5</v>
      </c>
      <c r="BC96" s="74" cm="1">
        <f t="array" aca="1" ref="BC96" ca="1">-1*SUMPRODUCT(--($K96:$AB96&lt;0),INDEX($G$4:$G$22,MATCH($K$26:$AB$26,$C$4:$C$22,0)))</f>
        <v>2.5</v>
      </c>
      <c r="BD96" s="66" cm="1">
        <f t="array" aca="1" ref="BD96" ca="1">IF(AC96&gt;0,AC96*SUMPRODUCT(_xlfn.XLOOKUP(AC$26,$C$4:$C$22,$T$4:$AD$22)*$AO96:$AY96),0)</f>
        <v>0</v>
      </c>
      <c r="BE96" s="67" cm="1">
        <f t="array" aca="1" ref="BE96" ca="1">IF(AD96&gt;0,AD96*SUMPRODUCT(_xlfn.XLOOKUP(AD$26,$C$4:$C$22,$T$4:$AD$22)*$AO96:$AY96),0)</f>
        <v>2.625</v>
      </c>
      <c r="BF96" s="67" cm="1">
        <f t="array" ref="BF96">IF(AE96&gt;0,AE96*SUMPRODUCT(_xlfn.XLOOKUP(AE$26,$C$4:$C$22,$T$4:$AD$22)*$AO96:$AY96),0)</f>
        <v>0</v>
      </c>
      <c r="BG96" s="67" cm="1">
        <f t="array" ref="BG96">IF(AF96&gt;0,AF96*SUMPRODUCT(_xlfn.XLOOKUP(AF$26,$C$4:$C$22,$T$4:$AD$22)*$AO96:$AY96),0)</f>
        <v>0</v>
      </c>
      <c r="BH96" s="67" cm="1">
        <f t="array" aca="1" ref="BH96" ca="1">IF(AG96&gt;0,AG96*SUMPRODUCT(_xlfn.XLOOKUP(AG$26,$C$4:$C$22,$T$4:$AD$22)*$AO96:$AY96),0)</f>
        <v>0</v>
      </c>
      <c r="BI96" s="67" cm="1">
        <f t="array" aca="1" ref="BI96" ca="1">IF(AH96&gt;0,AH96*SUMPRODUCT(_xlfn.XLOOKUP(AH$26,$C$4:$C$22,$T$4:$AD$22)*$AO96:$AY96),0)</f>
        <v>0</v>
      </c>
      <c r="BJ96" s="67" cm="1">
        <f t="array" aca="1" ref="BJ96" ca="1">IF(AI96&gt;0,AI96*SUMPRODUCT(_xlfn.XLOOKUP(AI$26,$C$4:$C$22,$T$4:$AD$22)*$AO96:$AY96),0)</f>
        <v>0</v>
      </c>
      <c r="BK96" s="67" cm="1">
        <f t="array" aca="1" ref="BK96" ca="1">IF(AJ96&gt;0,AJ96*SUMPRODUCT(_xlfn.XLOOKUP(AJ$26,$C$4:$C$22,$T$4:$AD$22)*$AO96:$AY96),0)</f>
        <v>0</v>
      </c>
      <c r="BL96" s="67" cm="1">
        <f t="array" aca="1" ref="BL96" ca="1">IF(AK96&gt;0,AK96*SUMPRODUCT(_xlfn.XLOOKUP(AK$26,$C$4:$C$22,$T$4:$AD$22)*$AO96:$AY96),0)</f>
        <v>0</v>
      </c>
      <c r="BM96" s="67" cm="1">
        <f t="array" aca="1" ref="BM96" ca="1">IF(AL96&gt;0,AL96*SUMPRODUCT(_xlfn.XLOOKUP(AL$26,$C$4:$C$22,$T$4:$AD$22)*$AO96:$AY96),0)</f>
        <v>0</v>
      </c>
      <c r="BN96" s="67" cm="1">
        <f t="array" aca="1" ref="BN96" ca="1">IF(AM96&gt;0,AM96*SUMPRODUCT(_xlfn.XLOOKUP(AM$26,$C$4:$C$22,$T$4:$AD$22)*$AO96:$AY96),0)</f>
        <v>0</v>
      </c>
      <c r="BO96" s="68" cm="1">
        <f t="array" ref="BO96">IF(AN96&gt;0,AN96*SUMPRODUCT(_xlfn.XLOOKUP(AN$26,$C$4:$C$22,$T$4:$AD$22)*$AO96:$AY96),0)</f>
        <v>6</v>
      </c>
      <c r="BP96" s="214">
        <f t="shared" ca="1" si="70"/>
        <v>8.625</v>
      </c>
      <c r="BQ96" s="66" cm="1">
        <f t="array" aca="1" ref="BQ96" ca="1">IF(AC96&gt;0,AC96*SUMPRODUCT(_xlfn.XLOOKUP(AC$26,$C$4:$C$22,$I$4:$S$22)*$AO96:$AY96),0)</f>
        <v>0</v>
      </c>
      <c r="BR96" s="67" cm="1">
        <f t="array" aca="1" ref="BR96" ca="1">IF(AD96&gt;0,AD96*SUMPRODUCT(_xlfn.XLOOKUP(AD$26,$C$4:$C$22,$I$4:$S$22)*$AO96:$AY96),0)</f>
        <v>-1.125</v>
      </c>
      <c r="BS96" s="67" cm="1">
        <f t="array" ref="BS96">IF(AE96&gt;0,AE96*SUMPRODUCT(_xlfn.XLOOKUP(AE$26,$C$4:$C$22,$I$4:$S$22)*$AO96:$AY96),0)</f>
        <v>0</v>
      </c>
      <c r="BT96" s="67" cm="1">
        <f t="array" ref="BT96">IF(AF96&gt;0,AF96*SUMPRODUCT(_xlfn.XLOOKUP(AF$26,$C$4:$C$22,$I$4:$S$22)*$AO96:$AY96),0)</f>
        <v>0</v>
      </c>
      <c r="BU96" s="67" cm="1">
        <f t="array" aca="1" ref="BU96" ca="1">IF(AG96&gt;0,AG96*SUMPRODUCT(_xlfn.XLOOKUP(AG$26,$C$4:$C$22,$I$4:$S$22)*$AO96:$AY96),0)</f>
        <v>0</v>
      </c>
      <c r="BV96" s="67" cm="1">
        <f t="array" aca="1" ref="BV96" ca="1">IF(AH96&gt;0,AH96*SUMPRODUCT(_xlfn.XLOOKUP(AH$26,$C$4:$C$22,$I$4:$S$22)*$AO96:$AY96),0)</f>
        <v>0</v>
      </c>
      <c r="BW96" s="67" cm="1">
        <f t="array" aca="1" ref="BW96" ca="1">IF(AI96&gt;0,AI96*SUMPRODUCT(_xlfn.XLOOKUP(AI$26,$C$4:$C$22,$I$4:$S$22)*$AO96:$AY96),0)</f>
        <v>0</v>
      </c>
      <c r="BX96" s="67" cm="1">
        <f t="array" aca="1" ref="BX96" ca="1">IF(AJ96&gt;0,AJ96*SUMPRODUCT(_xlfn.XLOOKUP(AJ$26,$C$4:$C$22,$I$4:$S$22)*$AO96:$AY96),0)</f>
        <v>0</v>
      </c>
      <c r="BY96" s="67" cm="1">
        <f t="array" aca="1" ref="BY96" ca="1">IF(AK96&gt;0,AK96*SUMPRODUCT(_xlfn.XLOOKUP(AK$26,$C$4:$C$22,$I$4:$S$22)*$AO96:$AY96),0)</f>
        <v>0</v>
      </c>
      <c r="BZ96" s="67" cm="1">
        <f t="array" aca="1" ref="BZ96" ca="1">IF(AL96&gt;0,AL96*SUMPRODUCT(_xlfn.XLOOKUP(AL$26,$C$4:$C$22,$I$4:$S$22)*$AO96:$AY96),0)</f>
        <v>0</v>
      </c>
      <c r="CA96" s="67" cm="1">
        <f t="array" aca="1" ref="CA96" ca="1">IF(AM96&gt;0,AM96*SUMPRODUCT(_xlfn.XLOOKUP(AM$26,$C$4:$C$22,$I$4:$S$22)*$AO96:$AY96),0)</f>
        <v>0</v>
      </c>
      <c r="CB96" s="68" cm="1">
        <f t="array" ref="CB96">IF(AN96&gt;0,AN96*SUMPRODUCT(_xlfn.XLOOKUP(AN$26,$C$4:$C$22,$I$4:$S$22)*$AO96:$AY96),0)</f>
        <v>-6</v>
      </c>
      <c r="CC96" s="214">
        <f t="shared" ca="1" si="71"/>
        <v>-7.125</v>
      </c>
      <c r="CD96" s="66" cm="1">
        <f t="array" aca="1" ref="CD96" ca="1">IF(AC96&lt;0,AC96*SUMPRODUCT(_xlfn.XLOOKUP(AC$26,$C$4:$C$22,$T$4:$AD$22)*$AO96:$AY96),0)</f>
        <v>0</v>
      </c>
      <c r="CE96" s="67" cm="1">
        <f t="array" aca="1" ref="CE96" ca="1">IF(AD96&lt;0,AD96*SUMPRODUCT(_xlfn.XLOOKUP(AD$26,$C$4:$C$22,$T$4:$AC$22)*$AO96:$AX96),0)</f>
        <v>0</v>
      </c>
      <c r="CF96" s="67" cm="1">
        <f t="array" ref="CF96">IF(AE96&lt;0,AE96*SUMPRODUCT(_xlfn.XLOOKUP(AE$26,$C$4:$C$22,$T$4:$AC$22)*$AO96:$AX96),0)</f>
        <v>0</v>
      </c>
      <c r="CG96" s="67" cm="1">
        <f t="array" ref="CG96">IF(AF96&lt;0,AF96*SUMPRODUCT(_xlfn.XLOOKUP(AF$26,$C$4:$C$22,$T$4:$AC$22)*$AO96:$AX96),0)</f>
        <v>0</v>
      </c>
      <c r="CH96" s="67" cm="1">
        <f t="array" aca="1" ref="CH96" ca="1">IF(AG96&lt;0,AG96*SUMPRODUCT(_xlfn.XLOOKUP(AG$26,$C$4:$C$22,$T$4:$AC$22)*$AO96:$AX96),0)</f>
        <v>-6.5</v>
      </c>
      <c r="CI96" s="67" cm="1">
        <f t="array" aca="1" ref="CI96" ca="1">IF(AH96&lt;0,AH96*SUMPRODUCT(_xlfn.XLOOKUP(AH$26,$C$4:$C$22,$T$4:$AC$22)*$AO96:$AX96),0)</f>
        <v>0</v>
      </c>
      <c r="CJ96" s="67" cm="1">
        <f t="array" aca="1" ref="CJ96" ca="1">IF(AI96&lt;0,AI96*SUMPRODUCT(_xlfn.XLOOKUP(AI$26,$C$4:$C$22,$T$4:$AC$22)*$AO96:$AX96),0)</f>
        <v>-0.125</v>
      </c>
      <c r="CK96" s="67" cm="1">
        <f t="array" aca="1" ref="CK96" ca="1">IF(AJ96&lt;0,AJ96*SUMPRODUCT(_xlfn.XLOOKUP(AJ$26,$C$4:$C$22,$T$4:$AC$22)*$AO96:$AX96),0)</f>
        <v>0</v>
      </c>
      <c r="CL96" s="67" cm="1">
        <f t="array" aca="1" ref="CL96" ca="1">IF(AK96&lt;0,AK96*SUMPRODUCT(_xlfn.XLOOKUP(AK$26,$C$4:$C$22,$T$4:$AC$22)*$AO96:$AX96),0)</f>
        <v>-0.75</v>
      </c>
      <c r="CM96" s="67" cm="1">
        <f t="array" aca="1" ref="CM96" ca="1">IF(AL96&lt;0,AL96*SUMPRODUCT(_xlfn.XLOOKUP(AL$26,$C$4:$C$22,$T$4:$AC$22)*$AO96:$AX96),0)</f>
        <v>0</v>
      </c>
      <c r="CN96" s="67" cm="1">
        <f t="array" aca="1" ref="CN96" ca="1">IF(AM96&lt;0,AM96*SUMPRODUCT(_xlfn.XLOOKUP(AM$26,$C$4:$C$22,$T$4:$AC$22)*$AO96:$AX96),0)</f>
        <v>0</v>
      </c>
      <c r="CO96" s="68" cm="1">
        <f t="array" ref="CO96">IF(AN96&lt;0,AN96*SUMPRODUCT(_xlfn.XLOOKUP(AN$26,$C$4:$C$22,$T$4:$AC$22)*$AO96:$AX96),0)</f>
        <v>0</v>
      </c>
      <c r="CP96" s="214">
        <f t="shared" ca="1" si="72"/>
        <v>-7.375</v>
      </c>
      <c r="CQ96" s="66" cm="1">
        <f t="array" aca="1" ref="CQ96" ca="1">IF(AC96&lt;0,AC96*SUMPRODUCT(_xlfn.XLOOKUP(AC$26,$C$4:$C$22,$I$4:$S$22)*$AO96:$AY96),0)</f>
        <v>0</v>
      </c>
      <c r="CR96" s="67" cm="1">
        <f t="array" aca="1" ref="CR96" ca="1">IF(AD96&lt;0,AD96*SUMPRODUCT(_xlfn.XLOOKUP(AD$26,$C$4:$C$22,$I$4:$R$22)*$AO96:$AX96),0)</f>
        <v>0</v>
      </c>
      <c r="CS96" s="67" cm="1">
        <f t="array" ref="CS96">IF(AE96&lt;0,AE96*SUMPRODUCT(_xlfn.XLOOKUP(AE$26,$C$4:$C$22,$I$4:$R$22)*$AO96:$AX96),0)</f>
        <v>0</v>
      </c>
      <c r="CT96" s="67" cm="1">
        <f t="array" ref="CT96">IF(AF96&lt;0,AF96*SUMPRODUCT(_xlfn.XLOOKUP(AF$26,$C$4:$C$22,$I$4:$R$22)*$AO96:$AX96),0)</f>
        <v>0</v>
      </c>
      <c r="CU96" s="67" cm="1">
        <f t="array" aca="1" ref="CU96" ca="1">IF(AG96&lt;0,AG96*SUMPRODUCT(_xlfn.XLOOKUP(AG$26,$C$4:$C$22,$I$4:$R$22)*$AO96:$AX96),0)</f>
        <v>6.5</v>
      </c>
      <c r="CV96" s="67" cm="1">
        <f t="array" aca="1" ref="CV96" ca="1">IF(AH96&lt;0,AH96*SUMPRODUCT(_xlfn.XLOOKUP(AH$26,$C$4:$C$22,$I$4:$R$22)*$AO96:$AX96),0)</f>
        <v>0</v>
      </c>
      <c r="CW96" s="67" cm="1">
        <f t="array" aca="1" ref="CW96" ca="1">IF(AI96&lt;0,AI96*SUMPRODUCT(_xlfn.XLOOKUP(AI$26,$C$4:$C$22,$I$4:$R$22)*$AO96:$AX96),0)</f>
        <v>0.125</v>
      </c>
      <c r="CX96" s="67" cm="1">
        <f t="array" aca="1" ref="CX96" ca="1">IF(AJ96&lt;0,AJ96*SUMPRODUCT(_xlfn.XLOOKUP(AJ$26,$C$4:$C$22,$I$4:$R$22)*$AO96:$AX96),0)</f>
        <v>0</v>
      </c>
      <c r="CY96" s="67" cm="1">
        <f t="array" aca="1" ref="CY96" ca="1">IF(AK96&lt;0,AK96*SUMPRODUCT(_xlfn.XLOOKUP(AK$26,$C$4:$C$22,$I$4:$R$22)*$AO96:$AX96),0)</f>
        <v>0.75</v>
      </c>
      <c r="CZ96" s="67" cm="1">
        <f t="array" aca="1" ref="CZ96" ca="1">IF(AL96&lt;0,AL96*SUMPRODUCT(_xlfn.XLOOKUP(AL$26,$C$4:$C$22,$I$4:$R$22)*$AO96:$AX96),0)</f>
        <v>0</v>
      </c>
      <c r="DA96" s="67" cm="1">
        <f t="array" aca="1" ref="DA96" ca="1">IF(AM96&lt;0,AM96*SUMPRODUCT(_xlfn.XLOOKUP(AM$26,$C$4:$C$22,$I$4:$R$22)*$AO96:$AX96),0)</f>
        <v>0</v>
      </c>
      <c r="DB96" s="68" cm="1">
        <f t="array" ref="DB96">IF(AN96&lt;0,AN96*SUMPRODUCT(_xlfn.XLOOKUP(AN$26,$C$4:$C$22,$I$4:$R$22)*$AO96:$AX96),0)</f>
        <v>0</v>
      </c>
      <c r="DC96" s="239">
        <f t="shared" ca="1" si="73"/>
        <v>7.375</v>
      </c>
    </row>
    <row r="97" spans="1:107" x14ac:dyDescent="0.25">
      <c r="A97" s="731">
        <f ca="1">MIN(H91:I95,H98:I101,H104:I109)</f>
        <v>13.625</v>
      </c>
      <c r="B97" s="741">
        <f ca="1">MAX(H96:I97,H102:I103)</f>
        <v>42.5</v>
      </c>
      <c r="C97" s="736">
        <v>7</v>
      </c>
      <c r="D97" s="191" t="str">
        <f>_xlfn.XLOOKUP($C97,'Load Combinations'!$B$4:$B$22,'Load Combinations'!$C$4:$C$22)</f>
        <v>Core Vessel Vaccuum,  Beam On, Seismic</v>
      </c>
      <c r="E97" s="120"/>
      <c r="F97" s="121"/>
      <c r="G97" s="8">
        <f t="shared" si="96"/>
        <v>22.5</v>
      </c>
      <c r="H97" s="61">
        <f t="shared" ca="1" si="94"/>
        <v>42.5</v>
      </c>
      <c r="I97" s="61">
        <f t="shared" ca="1" si="95"/>
        <v>3.25</v>
      </c>
      <c r="J97" s="63"/>
      <c r="K97" s="75">
        <f t="shared" ca="1" si="98"/>
        <v>0</v>
      </c>
      <c r="L97" s="76">
        <f t="shared" ca="1" si="97"/>
        <v>0</v>
      </c>
      <c r="M97" s="76">
        <f t="shared" ca="1" si="97"/>
        <v>0</v>
      </c>
      <c r="N97" s="76">
        <f t="shared" ca="1" si="97"/>
        <v>0</v>
      </c>
      <c r="O97" s="76">
        <f t="shared" ca="1" si="97"/>
        <v>-1</v>
      </c>
      <c r="P97" s="76">
        <f t="shared" ca="1" si="97"/>
        <v>0</v>
      </c>
      <c r="Q97" s="76">
        <f t="shared" ca="1" si="97"/>
        <v>0</v>
      </c>
      <c r="R97" s="76">
        <f t="shared" ca="1" si="97"/>
        <v>0</v>
      </c>
      <c r="S97" s="76">
        <f t="shared" ca="1" si="97"/>
        <v>-1</v>
      </c>
      <c r="T97" s="76">
        <f t="shared" ca="1" si="97"/>
        <v>0</v>
      </c>
      <c r="U97" s="76">
        <f t="shared" ca="1" si="97"/>
        <v>0</v>
      </c>
      <c r="V97" s="76">
        <f t="shared" ca="1" si="97"/>
        <v>1</v>
      </c>
      <c r="W97" s="76">
        <f t="shared" ca="1" si="97"/>
        <v>-1</v>
      </c>
      <c r="X97" s="499">
        <f t="shared" ca="1" si="97"/>
        <v>-1</v>
      </c>
      <c r="Y97" s="76">
        <f t="shared" ca="1" si="97"/>
        <v>0</v>
      </c>
      <c r="Z97" s="76">
        <f t="shared" ca="1" si="97"/>
        <v>0</v>
      </c>
      <c r="AA97" s="76">
        <f t="shared" ca="1" si="97"/>
        <v>0</v>
      </c>
      <c r="AB97" s="140">
        <f t="shared" ca="1" si="97"/>
        <v>0</v>
      </c>
      <c r="AC97" s="75">
        <f t="shared" ca="1" si="99"/>
        <v>1</v>
      </c>
      <c r="AD97" s="76">
        <f t="shared" ca="1" si="99"/>
        <v>1</v>
      </c>
      <c r="AE97" s="499">
        <v>0</v>
      </c>
      <c r="AF97" s="499">
        <v>0</v>
      </c>
      <c r="AG97" s="76">
        <f t="shared" ca="1" si="99"/>
        <v>-1</v>
      </c>
      <c r="AH97" s="76">
        <f t="shared" ca="1" si="99"/>
        <v>0</v>
      </c>
      <c r="AI97" s="76">
        <f t="shared" ca="1" si="99"/>
        <v>-1</v>
      </c>
      <c r="AJ97" s="76">
        <f t="shared" ca="1" si="99"/>
        <v>0</v>
      </c>
      <c r="AK97" s="76">
        <f t="shared" ca="1" si="99"/>
        <v>-1</v>
      </c>
      <c r="AL97" s="76">
        <f t="shared" ca="1" si="99"/>
        <v>0</v>
      </c>
      <c r="AM97" s="76">
        <f t="shared" ca="1" si="99"/>
        <v>0</v>
      </c>
      <c r="AN97" s="258">
        <v>1</v>
      </c>
      <c r="AO97" s="75">
        <f>+INDEX('Load Combinations'!$D$4:$N$22,MATCH(Horizontal!$C97,'Load Combinations'!$B$4:$B$22,0),MATCH(Horizontal!AO$26,'Load Combinations'!$D$3:$N$3,0))</f>
        <v>1</v>
      </c>
      <c r="AP97" s="76">
        <f>+INDEX('Load Combinations'!$D$4:$N$22,MATCH(Horizontal!$C97,'Load Combinations'!$B$4:$B$22,0),MATCH(Horizontal!AP$26,'Load Combinations'!$D$3:$N$3,0))</f>
        <v>1</v>
      </c>
      <c r="AQ97" s="76">
        <f>+INDEX('Load Combinations'!$D$4:$N$22,MATCH(Horizontal!$C97,'Load Combinations'!$B$4:$B$22,0),MATCH(Horizontal!AQ$26,'Load Combinations'!$D$3:$N$3,0))</f>
        <v>0</v>
      </c>
      <c r="AR97" s="76">
        <f>+INDEX('Load Combinations'!$D$4:$N$22,MATCH(Horizontal!$C97,'Load Combinations'!$B$4:$B$22,0),MATCH(Horizontal!AR$26,'Load Combinations'!$D$3:$N$3,0))</f>
        <v>1</v>
      </c>
      <c r="AS97" s="76">
        <f>+INDEX('Load Combinations'!$D$4:$N$22,MATCH(Horizontal!$C97,'Load Combinations'!$B$4:$B$22,0),MATCH(Horizontal!AS$26,'Load Combinations'!$D$3:$N$3,0))</f>
        <v>0</v>
      </c>
      <c r="AT97" s="76">
        <f>+INDEX('Load Combinations'!$D$4:$N$22,MATCH(Horizontal!$C97,'Load Combinations'!$B$4:$B$22,0),MATCH(Horizontal!AT$26,'Load Combinations'!$D$3:$N$3,0))</f>
        <v>1</v>
      </c>
      <c r="AU97" s="76">
        <f>+INDEX('Load Combinations'!$D$4:$N$22,MATCH(Horizontal!$C97,'Load Combinations'!$B$4:$B$22,0),MATCH(Horizontal!AU$26,'Load Combinations'!$D$3:$N$3,0))</f>
        <v>0</v>
      </c>
      <c r="AV97" s="76">
        <f>+INDEX('Load Combinations'!$D$4:$N$22,MATCH(Horizontal!$C97,'Load Combinations'!$B$4:$B$22,0),MATCH(Horizontal!AV$26,'Load Combinations'!$D$3:$N$3,0))</f>
        <v>0</v>
      </c>
      <c r="AW97" s="76">
        <f>+INDEX('Load Combinations'!$D$4:$N$22,MATCH(Horizontal!$C97,'Load Combinations'!$B$4:$B$22,0),MATCH(Horizontal!AW$26,'Load Combinations'!$D$3:$N$3,0))</f>
        <v>1</v>
      </c>
      <c r="AX97" s="671">
        <f>+INDEX('Load Combinations'!$D$4:$N$22,MATCH(Horizontal!$C97,'Load Combinations'!$B$4:$B$22,0),MATCH(Horizontal!AX$26,'Load Combinations'!$D$3:$N$3,0))</f>
        <v>1</v>
      </c>
      <c r="AY97" s="557">
        <f>+INDEX('Load Combinations'!$D$4:$N$22,MATCH(Horizontal!$C97,'Load Combinations'!$B$4:$B$22,0),MATCH(Horizontal!AY$26,'Load Combinations'!$D$3:$N$3,0))</f>
        <v>0</v>
      </c>
      <c r="AZ97" s="203" cm="1">
        <f t="array" aca="1" ref="AZ97" ca="1">SUMPRODUCT(--($K97:$AB97&gt;0),INDEX($H$4:$H$22,MATCH($K$26:$AB$26,$C$4:$C$22,0)))</f>
        <v>1</v>
      </c>
      <c r="BA97" s="76" cm="1">
        <f t="array" aca="1" ref="BA97" ca="1">SUMPRODUCT(--($K97:$AB97&gt;0),INDEX($G$4:$G$22,MATCH($K$26:$AB$26,$C$4:$C$22,0)))</f>
        <v>-1</v>
      </c>
      <c r="BB97" s="76" cm="1">
        <f t="array" aca="1" ref="BB97" ca="1">-1*SUMPRODUCT(--($K97:$AB97&lt;0),INDEX($H$4:$H$22,MATCH($K$26:$AB$26,$C$4:$C$22,0)))</f>
        <v>-2.5</v>
      </c>
      <c r="BC97" s="77" cm="1">
        <f t="array" aca="1" ref="BC97" ca="1">-1*SUMPRODUCT(--($K97:$AB97&lt;0),INDEX($G$4:$G$22,MATCH($K$26:$AB$26,$C$4:$C$22,0)))</f>
        <v>2.5</v>
      </c>
      <c r="BD97" s="8" cm="1">
        <f t="array" aca="1" ref="BD97" ca="1">IF(AC97&gt;0,AC97*SUMPRODUCT(_xlfn.XLOOKUP(AC$26,$C$4:$C$22,$T$4:$AD$22)*$AO97:$AY97),0)</f>
        <v>0</v>
      </c>
      <c r="BE97" s="17" cm="1">
        <f t="array" aca="1" ref="BE97" ca="1">IF(AD97&gt;0,AD97*SUMPRODUCT(_xlfn.XLOOKUP(AD$26,$C$4:$C$22,$T$4:$AD$22)*$AO97:$AY97),0)</f>
        <v>2.625</v>
      </c>
      <c r="BF97" s="17" cm="1">
        <f t="array" ref="BF97">IF(AE97&gt;0,AE97*SUMPRODUCT(_xlfn.XLOOKUP(AE$26,$C$4:$C$22,$T$4:$AD$22)*$AO97:$AY97),0)</f>
        <v>0</v>
      </c>
      <c r="BG97" s="71" cm="1">
        <f t="array" ref="BG97">IF(AF97&gt;0,AF97*SUMPRODUCT(_xlfn.XLOOKUP(AF$26,$C$4:$C$22,$T$4:$AD$22)*$AO97:$AY97),0)</f>
        <v>0</v>
      </c>
      <c r="BH97" s="17" cm="1">
        <f t="array" aca="1" ref="BH97" ca="1">IF(AG97&gt;0,AG97*SUMPRODUCT(_xlfn.XLOOKUP(AG$26,$C$4:$C$22,$T$4:$AD$22)*$AO97:$AY97),0)</f>
        <v>0</v>
      </c>
      <c r="BI97" s="17" cm="1">
        <f t="array" aca="1" ref="BI97" ca="1">IF(AH97&gt;0,AH97*SUMPRODUCT(_xlfn.XLOOKUP(AH$26,$C$4:$C$22,$T$4:$AD$22)*$AO97:$AY97),0)</f>
        <v>0</v>
      </c>
      <c r="BJ97" s="17" cm="1">
        <f t="array" aca="1" ref="BJ97" ca="1">IF(AI97&gt;0,AI97*SUMPRODUCT(_xlfn.XLOOKUP(AI$26,$C$4:$C$22,$T$4:$AD$22)*$AO97:$AY97),0)</f>
        <v>0</v>
      </c>
      <c r="BK97" s="17" cm="1">
        <f t="array" aca="1" ref="BK97" ca="1">IF(AJ97&gt;0,AJ97*SUMPRODUCT(_xlfn.XLOOKUP(AJ$26,$C$4:$C$22,$T$4:$AD$22)*$AO97:$AY97),0)</f>
        <v>0</v>
      </c>
      <c r="BL97" s="17" cm="1">
        <f t="array" aca="1" ref="BL97" ca="1">IF(AK97&gt;0,AK97*SUMPRODUCT(_xlfn.XLOOKUP(AK$26,$C$4:$C$22,$T$4:$AD$22)*$AO97:$AY97),0)</f>
        <v>0</v>
      </c>
      <c r="BM97" s="17" cm="1">
        <f t="array" aca="1" ref="BM97" ca="1">IF(AL97&gt;0,AL97*SUMPRODUCT(_xlfn.XLOOKUP(AL$26,$C$4:$C$22,$T$4:$AD$22)*$AO97:$AY97),0)</f>
        <v>0</v>
      </c>
      <c r="BN97" s="17" cm="1">
        <f t="array" aca="1" ref="BN97" ca="1">IF(AM97&gt;0,AM97*SUMPRODUCT(_xlfn.XLOOKUP(AM$26,$C$4:$C$22,$T$4:$AD$22)*$AO97:$AY97),0)</f>
        <v>0</v>
      </c>
      <c r="BO97" s="9" cm="1">
        <f t="array" ref="BO97">IF(AN97&gt;0,AN97*SUMPRODUCT(_xlfn.XLOOKUP(AN$26,$C$4:$C$22,$T$4:$AD$22)*$AO97:$AY97),0)</f>
        <v>6</v>
      </c>
      <c r="BP97" s="215">
        <f t="shared" ca="1" si="70"/>
        <v>8.625</v>
      </c>
      <c r="BQ97" s="8" cm="1">
        <f t="array" aca="1" ref="BQ97" ca="1">IF(AC97&gt;0,AC97*SUMPRODUCT(_xlfn.XLOOKUP(AC$26,$C$4:$C$22,$I$4:$S$22)*$AO97:$AY97),0)</f>
        <v>0</v>
      </c>
      <c r="BR97" s="17" cm="1">
        <f t="array" aca="1" ref="BR97" ca="1">IF(AD97&gt;0,AD97*SUMPRODUCT(_xlfn.XLOOKUP(AD$26,$C$4:$C$22,$I$4:$S$22)*$AO97:$AY97),0)</f>
        <v>-1.125</v>
      </c>
      <c r="BS97" s="17" cm="1">
        <f t="array" ref="BS97">IF(AE97&gt;0,AE97*SUMPRODUCT(_xlfn.XLOOKUP(AE$26,$C$4:$C$22,$I$4:$S$22)*$AO97:$AY97),0)</f>
        <v>0</v>
      </c>
      <c r="BT97" s="71" cm="1">
        <f t="array" ref="BT97">IF(AF97&gt;0,AF97*SUMPRODUCT(_xlfn.XLOOKUP(AF$26,$C$4:$C$22,$I$4:$S$22)*$AO97:$AY97),0)</f>
        <v>0</v>
      </c>
      <c r="BU97" s="17" cm="1">
        <f t="array" aca="1" ref="BU97" ca="1">IF(AG97&gt;0,AG97*SUMPRODUCT(_xlfn.XLOOKUP(AG$26,$C$4:$C$22,$I$4:$S$22)*$AO97:$AY97),0)</f>
        <v>0</v>
      </c>
      <c r="BV97" s="17" cm="1">
        <f t="array" aca="1" ref="BV97" ca="1">IF(AH97&gt;0,AH97*SUMPRODUCT(_xlfn.XLOOKUP(AH$26,$C$4:$C$22,$I$4:$S$22)*$AO97:$AY97),0)</f>
        <v>0</v>
      </c>
      <c r="BW97" s="17" cm="1">
        <f t="array" aca="1" ref="BW97" ca="1">IF(AI97&gt;0,AI97*SUMPRODUCT(_xlfn.XLOOKUP(AI$26,$C$4:$C$22,$I$4:$S$22)*$AO97:$AY97),0)</f>
        <v>0</v>
      </c>
      <c r="BX97" s="17" cm="1">
        <f t="array" aca="1" ref="BX97" ca="1">IF(AJ97&gt;0,AJ97*SUMPRODUCT(_xlfn.XLOOKUP(AJ$26,$C$4:$C$22,$I$4:$S$22)*$AO97:$AY97),0)</f>
        <v>0</v>
      </c>
      <c r="BY97" s="17" cm="1">
        <f t="array" aca="1" ref="BY97" ca="1">IF(AK97&gt;0,AK97*SUMPRODUCT(_xlfn.XLOOKUP(AK$26,$C$4:$C$22,$I$4:$S$22)*$AO97:$AY97),0)</f>
        <v>0</v>
      </c>
      <c r="BZ97" s="17" cm="1">
        <f t="array" aca="1" ref="BZ97" ca="1">IF(AL97&gt;0,AL97*SUMPRODUCT(_xlfn.XLOOKUP(AL$26,$C$4:$C$22,$I$4:$S$22)*$AO97:$AY97),0)</f>
        <v>0</v>
      </c>
      <c r="CA97" s="17" cm="1">
        <f t="array" aca="1" ref="CA97" ca="1">IF(AM97&gt;0,AM97*SUMPRODUCT(_xlfn.XLOOKUP(AM$26,$C$4:$C$22,$I$4:$S$22)*$AO97:$AY97),0)</f>
        <v>0</v>
      </c>
      <c r="CB97" s="9" cm="1">
        <f t="array" ref="CB97">IF(AN97&gt;0,AN97*SUMPRODUCT(_xlfn.XLOOKUP(AN$26,$C$4:$C$22,$I$4:$S$22)*$AO97:$AY97),0)</f>
        <v>-6</v>
      </c>
      <c r="CC97" s="215">
        <f t="shared" ca="1" si="71"/>
        <v>-7.125</v>
      </c>
      <c r="CD97" s="8" cm="1">
        <f t="array" aca="1" ref="CD97" ca="1">IF(AC97&lt;0,AC97*SUMPRODUCT(_xlfn.XLOOKUP(AC$26,$C$4:$C$22,$T$4:$AD$22)*$AO97:$AY97),0)</f>
        <v>0</v>
      </c>
      <c r="CE97" s="17" cm="1">
        <f t="array" aca="1" ref="CE97" ca="1">IF(AD97&lt;0,AD97*SUMPRODUCT(_xlfn.XLOOKUP(AD$26,$C$4:$C$22,$T$4:$AC$22)*$AO97:$AX97),0)</f>
        <v>0</v>
      </c>
      <c r="CF97" s="17" cm="1">
        <f t="array" ref="CF97">IF(AE97&lt;0,AE97*SUMPRODUCT(_xlfn.XLOOKUP(AE$26,$C$4:$C$22,$T$4:$AC$22)*$AO97:$AX97),0)</f>
        <v>0</v>
      </c>
      <c r="CG97" s="71" cm="1">
        <f t="array" ref="CG97">IF(AF97&lt;0,AF97*SUMPRODUCT(_xlfn.XLOOKUP(AF$26,$C$4:$C$22,$T$4:$AC$22)*$AO97:$AX97),0)</f>
        <v>0</v>
      </c>
      <c r="CH97" s="17" cm="1">
        <f t="array" aca="1" ref="CH97" ca="1">IF(AG97&lt;0,AG97*SUMPRODUCT(_xlfn.XLOOKUP(AG$26,$C$4:$C$22,$T$4:$AC$22)*$AO97:$AX97),0)</f>
        <v>-6.5</v>
      </c>
      <c r="CI97" s="17" cm="1">
        <f t="array" aca="1" ref="CI97" ca="1">IF(AH97&lt;0,AH97*SUMPRODUCT(_xlfn.XLOOKUP(AH$26,$C$4:$C$22,$T$4:$AC$22)*$AO97:$AX97),0)</f>
        <v>0</v>
      </c>
      <c r="CJ97" s="17" cm="1">
        <f t="array" aca="1" ref="CJ97" ca="1">IF(AI97&lt;0,AI97*SUMPRODUCT(_xlfn.XLOOKUP(AI$26,$C$4:$C$22,$T$4:$AC$22)*$AO97:$AX97),0)</f>
        <v>-0.625</v>
      </c>
      <c r="CK97" s="17" cm="1">
        <f t="array" aca="1" ref="CK97" ca="1">IF(AJ97&lt;0,AJ97*SUMPRODUCT(_xlfn.XLOOKUP(AJ$26,$C$4:$C$22,$T$4:$AC$22)*$AO97:$AX97),0)</f>
        <v>0</v>
      </c>
      <c r="CL97" s="17" cm="1">
        <f t="array" aca="1" ref="CL97" ca="1">IF(AK97&lt;0,AK97*SUMPRODUCT(_xlfn.XLOOKUP(AK$26,$C$4:$C$22,$T$4:$AC$22)*$AO97:$AX97),0)</f>
        <v>-1.5</v>
      </c>
      <c r="CM97" s="17" cm="1">
        <f t="array" aca="1" ref="CM97" ca="1">IF(AL97&lt;0,AL97*SUMPRODUCT(_xlfn.XLOOKUP(AL$26,$C$4:$C$22,$T$4:$AC$22)*$AO97:$AX97),0)</f>
        <v>0</v>
      </c>
      <c r="CN97" s="17" cm="1">
        <f t="array" aca="1" ref="CN97" ca="1">IF(AM97&lt;0,AM97*SUMPRODUCT(_xlfn.XLOOKUP(AM$26,$C$4:$C$22,$T$4:$AC$22)*$AO97:$AX97),0)</f>
        <v>0</v>
      </c>
      <c r="CO97" s="9" cm="1">
        <f t="array" ref="CO97">IF(AN97&lt;0,AN97*SUMPRODUCT(_xlfn.XLOOKUP(AN$26,$C$4:$C$22,$T$4:$AC$22)*$AO97:$AX97),0)</f>
        <v>0</v>
      </c>
      <c r="CP97" s="215">
        <f t="shared" ca="1" si="72"/>
        <v>-8.625</v>
      </c>
      <c r="CQ97" s="8" cm="1">
        <f t="array" aca="1" ref="CQ97" ca="1">IF(AC97&lt;0,AC97*SUMPRODUCT(_xlfn.XLOOKUP(AC$26,$C$4:$C$22,$I$4:$S$22)*$AO97:$AY97),0)</f>
        <v>0</v>
      </c>
      <c r="CR97" s="17" cm="1">
        <f t="array" aca="1" ref="CR97" ca="1">IF(AD97&lt;0,AD97*SUMPRODUCT(_xlfn.XLOOKUP(AD$26,$C$4:$C$22,$I$4:$R$22)*$AO97:$AX97),0)</f>
        <v>0</v>
      </c>
      <c r="CS97" s="17" cm="1">
        <f t="array" ref="CS97">IF(AE97&lt;0,AE97*SUMPRODUCT(_xlfn.XLOOKUP(AE$26,$C$4:$C$22,$I$4:$R$22)*$AO97:$AX97),0)</f>
        <v>0</v>
      </c>
      <c r="CT97" s="71" cm="1">
        <f t="array" ref="CT97">IF(AF97&lt;0,AF97*SUMPRODUCT(_xlfn.XLOOKUP(AF$26,$C$4:$C$22,$I$4:$R$22)*$AO97:$AX97),0)</f>
        <v>0</v>
      </c>
      <c r="CU97" s="17" cm="1">
        <f t="array" aca="1" ref="CU97" ca="1">IF(AG97&lt;0,AG97*SUMPRODUCT(_xlfn.XLOOKUP(AG$26,$C$4:$C$22,$I$4:$R$22)*$AO97:$AX97),0)</f>
        <v>6.5</v>
      </c>
      <c r="CV97" s="17" cm="1">
        <f t="array" aca="1" ref="CV97" ca="1">IF(AH97&lt;0,AH97*SUMPRODUCT(_xlfn.XLOOKUP(AH$26,$C$4:$C$22,$I$4:$R$22)*$AO97:$AX97),0)</f>
        <v>0</v>
      </c>
      <c r="CW97" s="17" cm="1">
        <f t="array" aca="1" ref="CW97" ca="1">IF(AI97&lt;0,AI97*SUMPRODUCT(_xlfn.XLOOKUP(AI$26,$C$4:$C$22,$I$4:$R$22)*$AO97:$AX97),0)</f>
        <v>0.625</v>
      </c>
      <c r="CX97" s="17" cm="1">
        <f t="array" aca="1" ref="CX97" ca="1">IF(AJ97&lt;0,AJ97*SUMPRODUCT(_xlfn.XLOOKUP(AJ$26,$C$4:$C$22,$I$4:$R$22)*$AO97:$AX97),0)</f>
        <v>0</v>
      </c>
      <c r="CY97" s="17" cm="1">
        <f t="array" aca="1" ref="CY97" ca="1">IF(AK97&lt;0,AK97*SUMPRODUCT(_xlfn.XLOOKUP(AK$26,$C$4:$C$22,$I$4:$R$22)*$AO97:$AX97),0)</f>
        <v>0.75</v>
      </c>
      <c r="CZ97" s="17" cm="1">
        <f t="array" aca="1" ref="CZ97" ca="1">IF(AL97&lt;0,AL97*SUMPRODUCT(_xlfn.XLOOKUP(AL$26,$C$4:$C$22,$I$4:$R$22)*$AO97:$AX97),0)</f>
        <v>0</v>
      </c>
      <c r="DA97" s="17" cm="1">
        <f t="array" aca="1" ref="DA97" ca="1">IF(AM97&lt;0,AM97*SUMPRODUCT(_xlfn.XLOOKUP(AM$26,$C$4:$C$22,$I$4:$R$22)*$AO97:$AX97),0)</f>
        <v>0</v>
      </c>
      <c r="DB97" s="9" cm="1">
        <f t="array" ref="DB97">IF(AN97&lt;0,AN97*SUMPRODUCT(_xlfn.XLOOKUP(AN$26,$C$4:$C$22,$I$4:$R$22)*$AO97:$AX97),0)</f>
        <v>0</v>
      </c>
      <c r="DC97" s="240">
        <f t="shared" ca="1" si="73"/>
        <v>7.875</v>
      </c>
    </row>
    <row r="98" spans="1:107" x14ac:dyDescent="0.25">
      <c r="A98" s="389"/>
      <c r="B98" s="390"/>
      <c r="C98" s="735">
        <v>8</v>
      </c>
      <c r="D98" s="18" t="str">
        <f>_xlfn.XLOOKUP($C98,'Load Combinations'!$B$4:$B$22,'Load Combinations'!$C$4:$C$22)</f>
        <v>CV Vac, Component MAWP, No Beam</v>
      </c>
      <c r="E98" s="118"/>
      <c r="F98" s="119"/>
      <c r="G98" s="7">
        <f t="shared" si="96"/>
        <v>22.5</v>
      </c>
      <c r="H98" s="130">
        <f t="shared" ca="1" si="94"/>
        <v>31.625</v>
      </c>
      <c r="I98" s="130">
        <f t="shared" ca="1" si="95"/>
        <v>14.875</v>
      </c>
      <c r="J98" s="62"/>
      <c r="K98" s="72">
        <f t="shared" ca="1" si="98"/>
        <v>0</v>
      </c>
      <c r="L98" s="73">
        <f t="shared" ca="1" si="97"/>
        <v>0</v>
      </c>
      <c r="M98" s="73">
        <f t="shared" ca="1" si="97"/>
        <v>0</v>
      </c>
      <c r="N98" s="73">
        <f t="shared" ca="1" si="97"/>
        <v>0</v>
      </c>
      <c r="O98" s="73">
        <f t="shared" ca="1" si="97"/>
        <v>-1</v>
      </c>
      <c r="P98" s="73">
        <f t="shared" ca="1" si="97"/>
        <v>0</v>
      </c>
      <c r="Q98" s="73">
        <f t="shared" ca="1" si="97"/>
        <v>0</v>
      </c>
      <c r="R98" s="73">
        <f t="shared" ca="1" si="97"/>
        <v>0</v>
      </c>
      <c r="S98" s="73">
        <f t="shared" ca="1" si="97"/>
        <v>-1</v>
      </c>
      <c r="T98" s="73">
        <f t="shared" ca="1" si="97"/>
        <v>0</v>
      </c>
      <c r="U98" s="73">
        <f t="shared" ca="1" si="97"/>
        <v>0</v>
      </c>
      <c r="V98" s="73">
        <f t="shared" ca="1" si="97"/>
        <v>1</v>
      </c>
      <c r="W98" s="73">
        <f t="shared" ca="1" si="97"/>
        <v>-1</v>
      </c>
      <c r="X98" s="73">
        <v>0</v>
      </c>
      <c r="Y98" s="73">
        <f t="shared" ca="1" si="97"/>
        <v>0</v>
      </c>
      <c r="Z98" s="73">
        <f t="shared" ca="1" si="97"/>
        <v>0</v>
      </c>
      <c r="AA98" s="73">
        <f t="shared" ca="1" si="97"/>
        <v>0</v>
      </c>
      <c r="AB98" s="139">
        <f t="shared" ca="1" si="97"/>
        <v>0</v>
      </c>
      <c r="AC98" s="72">
        <f t="shared" ca="1" si="99"/>
        <v>1</v>
      </c>
      <c r="AD98" s="73">
        <f t="shared" ca="1" si="99"/>
        <v>1</v>
      </c>
      <c r="AE98" s="73">
        <f t="shared" ca="1" si="99"/>
        <v>1</v>
      </c>
      <c r="AF98" s="73">
        <f t="shared" ca="1" si="99"/>
        <v>1</v>
      </c>
      <c r="AG98" s="73">
        <f t="shared" ca="1" si="99"/>
        <v>-1</v>
      </c>
      <c r="AH98" s="73">
        <f t="shared" ca="1" si="99"/>
        <v>0</v>
      </c>
      <c r="AI98" s="73">
        <f t="shared" ca="1" si="99"/>
        <v>-1</v>
      </c>
      <c r="AJ98" s="73">
        <f t="shared" ca="1" si="99"/>
        <v>0</v>
      </c>
      <c r="AK98" s="73">
        <f t="shared" ca="1" si="99"/>
        <v>-1</v>
      </c>
      <c r="AL98" s="73">
        <f t="shared" ca="1" si="99"/>
        <v>0</v>
      </c>
      <c r="AM98" s="73">
        <f t="shared" ca="1" si="99"/>
        <v>0</v>
      </c>
      <c r="AN98" s="139">
        <f t="shared" ca="1" si="99"/>
        <v>0</v>
      </c>
      <c r="AO98" s="72">
        <f>+INDEX('Load Combinations'!$D$4:$N$22,MATCH(Horizontal!$C98,'Load Combinations'!$B$4:$B$22,0),MATCH(Horizontal!AO$26,'Load Combinations'!$D$3:$N$3,0))</f>
        <v>1</v>
      </c>
      <c r="AP98" s="73">
        <f>+INDEX('Load Combinations'!$D$4:$N$22,MATCH(Horizontal!$C98,'Load Combinations'!$B$4:$B$22,0),MATCH(Horizontal!AP$26,'Load Combinations'!$D$3:$N$3,0))</f>
        <v>1</v>
      </c>
      <c r="AQ98" s="73">
        <f>+INDEX('Load Combinations'!$D$4:$N$22,MATCH(Horizontal!$C98,'Load Combinations'!$B$4:$B$22,0),MATCH(Horizontal!AQ$26,'Load Combinations'!$D$3:$N$3,0))</f>
        <v>0</v>
      </c>
      <c r="AR98" s="73">
        <f>+INDEX('Load Combinations'!$D$4:$N$22,MATCH(Horizontal!$C98,'Load Combinations'!$B$4:$B$22,0),MATCH(Horizontal!AR$26,'Load Combinations'!$D$3:$N$3,0))</f>
        <v>0</v>
      </c>
      <c r="AS98" s="73">
        <f>+INDEX('Load Combinations'!$D$4:$N$22,MATCH(Horizontal!$C98,'Load Combinations'!$B$4:$B$22,0),MATCH(Horizontal!AS$26,'Load Combinations'!$D$3:$N$3,0))</f>
        <v>1</v>
      </c>
      <c r="AT98" s="73">
        <f>+INDEX('Load Combinations'!$D$4:$N$22,MATCH(Horizontal!$C98,'Load Combinations'!$B$4:$B$22,0),MATCH(Horizontal!AT$26,'Load Combinations'!$D$3:$N$3,0))</f>
        <v>0</v>
      </c>
      <c r="AU98" s="73">
        <f>+INDEX('Load Combinations'!$D$4:$N$22,MATCH(Horizontal!$C98,'Load Combinations'!$B$4:$B$22,0),MATCH(Horizontal!AU$26,'Load Combinations'!$D$3:$N$3,0))</f>
        <v>0</v>
      </c>
      <c r="AV98" s="73">
        <f>+INDEX('Load Combinations'!$D$4:$N$22,MATCH(Horizontal!$C98,'Load Combinations'!$B$4:$B$22,0),MATCH(Horizontal!AV$26,'Load Combinations'!$D$3:$N$3,0))</f>
        <v>0</v>
      </c>
      <c r="AW98" s="73">
        <f>+INDEX('Load Combinations'!$D$4:$N$22,MATCH(Horizontal!$C98,'Load Combinations'!$B$4:$B$22,0),MATCH(Horizontal!AW$26,'Load Combinations'!$D$3:$N$3,0))</f>
        <v>1</v>
      </c>
      <c r="AX98" s="670">
        <f>+INDEX('Load Combinations'!$D$4:$N$22,MATCH(Horizontal!$C98,'Load Combinations'!$B$4:$B$22,0),MATCH(Horizontal!AX$26,'Load Combinations'!$D$3:$N$3,0))</f>
        <v>0</v>
      </c>
      <c r="AY98" s="556">
        <f>+INDEX('Load Combinations'!$D$4:$N$22,MATCH(Horizontal!$C98,'Load Combinations'!$B$4:$B$22,0),MATCH(Horizontal!AY$26,'Load Combinations'!$D$3:$N$3,0))</f>
        <v>0</v>
      </c>
      <c r="AZ98" s="202" cm="1">
        <f t="array" aca="1" ref="AZ98" ca="1">SUMPRODUCT(--($K98:$AB98&gt;0),INDEX($H$4:$H$22,MATCH($K$26:$AB$26,$C$4:$C$22,0)))</f>
        <v>1</v>
      </c>
      <c r="BA98" s="73" cm="1">
        <f t="array" aca="1" ref="BA98" ca="1">SUMPRODUCT(--($K98:$AB98&gt;0),INDEX($G$4:$G$22,MATCH($K$26:$AB$26,$C$4:$C$22,0)))</f>
        <v>-1</v>
      </c>
      <c r="BB98" s="73" cm="1">
        <f t="array" aca="1" ref="BB98" ca="1">-1*SUMPRODUCT(--($K98:$AB98&lt;0),INDEX($H$4:$H$22,MATCH($K$26:$AB$26,$C$4:$C$22,0)))</f>
        <v>-1.5</v>
      </c>
      <c r="BC98" s="74" cm="1">
        <f t="array" aca="1" ref="BC98" ca="1">-1*SUMPRODUCT(--($K98:$AB98&lt;0),INDEX($G$4:$G$22,MATCH($K$26:$AB$26,$C$4:$C$22,0)))</f>
        <v>1.5</v>
      </c>
      <c r="BD98" s="66" cm="1">
        <f t="array" aca="1" ref="BD98" ca="1">IF(AC98&gt;0,AC98*SUMPRODUCT(_xlfn.XLOOKUP(AC$26,$C$4:$C$22,$T$4:$AD$22)*$AO98:$AY98),0)</f>
        <v>0</v>
      </c>
      <c r="BE98" s="67" cm="1">
        <f t="array" aca="1" ref="BE98" ca="1">IF(AD98&gt;0,AD98*SUMPRODUCT(_xlfn.XLOOKUP(AD$26,$C$4:$C$22,$T$4:$AD$22)*$AO98:$AY98),0)</f>
        <v>1.625</v>
      </c>
      <c r="BF98" s="67" cm="1">
        <f t="array" aca="1" ref="BF98" ca="1">IF(AE98&gt;0,AE98*SUMPRODUCT(_xlfn.XLOOKUP(AE$26,$C$4:$C$22,$T$4:$AD$22)*$AO98:$AY98),0)</f>
        <v>0</v>
      </c>
      <c r="BG98" s="67" cm="1">
        <f t="array" aca="1" ref="BG98" ca="1">IF(AF98&gt;0,AF98*SUMPRODUCT(_xlfn.XLOOKUP(AF$26,$C$4:$C$22,$T$4:$AD$22)*$AO98:$AY98),0)</f>
        <v>0.5</v>
      </c>
      <c r="BH98" s="67" cm="1">
        <f t="array" aca="1" ref="BH98" ca="1">IF(AG98&gt;0,AG98*SUMPRODUCT(_xlfn.XLOOKUP(AG$26,$C$4:$C$22,$T$4:$AD$22)*$AO98:$AY98),0)</f>
        <v>0</v>
      </c>
      <c r="BI98" s="67" cm="1">
        <f t="array" aca="1" ref="BI98" ca="1">IF(AH98&gt;0,AH98*SUMPRODUCT(_xlfn.XLOOKUP(AH$26,$C$4:$C$22,$T$4:$AD$22)*$AO98:$AY98),0)</f>
        <v>0</v>
      </c>
      <c r="BJ98" s="67" cm="1">
        <f t="array" aca="1" ref="BJ98" ca="1">IF(AI98&gt;0,AI98*SUMPRODUCT(_xlfn.XLOOKUP(AI$26,$C$4:$C$22,$T$4:$AD$22)*$AO98:$AY98),0)</f>
        <v>0</v>
      </c>
      <c r="BK98" s="67" cm="1">
        <f t="array" aca="1" ref="BK98" ca="1">IF(AJ98&gt;0,AJ98*SUMPRODUCT(_xlfn.XLOOKUP(AJ$26,$C$4:$C$22,$T$4:$AD$22)*$AO98:$AY98),0)</f>
        <v>0</v>
      </c>
      <c r="BL98" s="67" cm="1">
        <f t="array" aca="1" ref="BL98" ca="1">IF(AK98&gt;0,AK98*SUMPRODUCT(_xlfn.XLOOKUP(AK$26,$C$4:$C$22,$T$4:$AD$22)*$AO98:$AY98),0)</f>
        <v>0</v>
      </c>
      <c r="BM98" s="67" cm="1">
        <f t="array" aca="1" ref="BM98" ca="1">IF(AL98&gt;0,AL98*SUMPRODUCT(_xlfn.XLOOKUP(AL$26,$C$4:$C$22,$T$4:$AD$22)*$AO98:$AY98),0)</f>
        <v>0</v>
      </c>
      <c r="BN98" s="67" cm="1">
        <f t="array" aca="1" ref="BN98" ca="1">IF(AM98&gt;0,AM98*SUMPRODUCT(_xlfn.XLOOKUP(AM$26,$C$4:$C$22,$T$4:$AD$22)*$AO98:$AY98),0)</f>
        <v>0</v>
      </c>
      <c r="BO98" s="68" cm="1">
        <f t="array" aca="1" ref="BO98" ca="1">IF(AN98&gt;0,AN98*SUMPRODUCT(_xlfn.XLOOKUP(AN$26,$C$4:$C$22,$T$4:$AD$22)*$AO98:$AY98),0)</f>
        <v>0</v>
      </c>
      <c r="BP98" s="214">
        <f t="shared" ca="1" si="70"/>
        <v>2.125</v>
      </c>
      <c r="BQ98" s="66" cm="1">
        <f t="array" aca="1" ref="BQ98" ca="1">IF(AC98&gt;0,AC98*SUMPRODUCT(_xlfn.XLOOKUP(AC$26,$C$4:$C$22,$I$4:$S$22)*$AO98:$AY98),0)</f>
        <v>0</v>
      </c>
      <c r="BR98" s="67" cm="1">
        <f t="array" aca="1" ref="BR98" ca="1">IF(AD98&gt;0,AD98*SUMPRODUCT(_xlfn.XLOOKUP(AD$26,$C$4:$C$22,$I$4:$S$22)*$AO98:$AY98),0)</f>
        <v>-0.125</v>
      </c>
      <c r="BS98" s="67" cm="1">
        <f t="array" aca="1" ref="BS98" ca="1">IF(AE98&gt;0,AE98*SUMPRODUCT(_xlfn.XLOOKUP(AE$26,$C$4:$C$22,$I$4:$S$22)*$AO98:$AY98),0)</f>
        <v>0</v>
      </c>
      <c r="BT98" s="67" cm="1">
        <f t="array" aca="1" ref="BT98" ca="1">IF(AF98&gt;0,AF98*SUMPRODUCT(_xlfn.XLOOKUP(AF$26,$C$4:$C$22,$I$4:$S$22)*$AO98:$AY98),0)</f>
        <v>-0.5</v>
      </c>
      <c r="BU98" s="67" cm="1">
        <f t="array" aca="1" ref="BU98" ca="1">IF(AG98&gt;0,AG98*SUMPRODUCT(_xlfn.XLOOKUP(AG$26,$C$4:$C$22,$I$4:$S$22)*$AO98:$AY98),0)</f>
        <v>0</v>
      </c>
      <c r="BV98" s="67" cm="1">
        <f t="array" aca="1" ref="BV98" ca="1">IF(AH98&gt;0,AH98*SUMPRODUCT(_xlfn.XLOOKUP(AH$26,$C$4:$C$22,$I$4:$S$22)*$AO98:$AY98),0)</f>
        <v>0</v>
      </c>
      <c r="BW98" s="67" cm="1">
        <f t="array" aca="1" ref="BW98" ca="1">IF(AI98&gt;0,AI98*SUMPRODUCT(_xlfn.XLOOKUP(AI$26,$C$4:$C$22,$I$4:$S$22)*$AO98:$AY98),0)</f>
        <v>0</v>
      </c>
      <c r="BX98" s="67" cm="1">
        <f t="array" aca="1" ref="BX98" ca="1">IF(AJ98&gt;0,AJ98*SUMPRODUCT(_xlfn.XLOOKUP(AJ$26,$C$4:$C$22,$I$4:$S$22)*$AO98:$AY98),0)</f>
        <v>0</v>
      </c>
      <c r="BY98" s="67" cm="1">
        <f t="array" aca="1" ref="BY98" ca="1">IF(AK98&gt;0,AK98*SUMPRODUCT(_xlfn.XLOOKUP(AK$26,$C$4:$C$22,$I$4:$S$22)*$AO98:$AY98),0)</f>
        <v>0</v>
      </c>
      <c r="BZ98" s="67" cm="1">
        <f t="array" aca="1" ref="BZ98" ca="1">IF(AL98&gt;0,AL98*SUMPRODUCT(_xlfn.XLOOKUP(AL$26,$C$4:$C$22,$I$4:$S$22)*$AO98:$AY98),0)</f>
        <v>0</v>
      </c>
      <c r="CA98" s="67" cm="1">
        <f t="array" aca="1" ref="CA98" ca="1">IF(AM98&gt;0,AM98*SUMPRODUCT(_xlfn.XLOOKUP(AM$26,$C$4:$C$22,$I$4:$S$22)*$AO98:$AY98),0)</f>
        <v>0</v>
      </c>
      <c r="CB98" s="68" cm="1">
        <f t="array" aca="1" ref="CB98" ca="1">IF(AN98&gt;0,AN98*SUMPRODUCT(_xlfn.XLOOKUP(AN$26,$C$4:$C$22,$I$4:$S$22)*$AO98:$AY98),0)</f>
        <v>0</v>
      </c>
      <c r="CC98" s="214">
        <f t="shared" ca="1" si="71"/>
        <v>-0.625</v>
      </c>
      <c r="CD98" s="66" cm="1">
        <f t="array" aca="1" ref="CD98" ca="1">IF(AC98&lt;0,AC98*SUMPRODUCT(_xlfn.XLOOKUP(AC$26,$C$4:$C$22,$T$4:$AD$22)*$AO98:$AY98),0)</f>
        <v>0</v>
      </c>
      <c r="CE98" s="67" cm="1">
        <f t="array" aca="1" ref="CE98" ca="1">IF(AD98&lt;0,AD98*SUMPRODUCT(_xlfn.XLOOKUP(AD$26,$C$4:$C$22,$T$4:$AC$22)*$AO98:$AX98),0)</f>
        <v>0</v>
      </c>
      <c r="CF98" s="67" cm="1">
        <f t="array" aca="1" ref="CF98" ca="1">IF(AE98&lt;0,AE98*SUMPRODUCT(_xlfn.XLOOKUP(AE$26,$C$4:$C$22,$T$4:$AC$22)*$AO98:$AX98),0)</f>
        <v>0</v>
      </c>
      <c r="CG98" s="67" cm="1">
        <f t="array" aca="1" ref="CG98" ca="1">IF(AF98&lt;0,AF98*SUMPRODUCT(_xlfn.XLOOKUP(AF$26,$C$4:$C$22,$T$4:$AC$22)*$AO98:$AX98),0)</f>
        <v>0</v>
      </c>
      <c r="CH98" s="67" cm="1">
        <f t="array" aca="1" ref="CH98" ca="1">IF(AG98&lt;0,AG98*SUMPRODUCT(_xlfn.XLOOKUP(AG$26,$C$4:$C$22,$T$4:$AC$22)*$AO98:$AX98),0)</f>
        <v>-4.5</v>
      </c>
      <c r="CI98" s="67" cm="1">
        <f t="array" aca="1" ref="CI98" ca="1">IF(AH98&lt;0,AH98*SUMPRODUCT(_xlfn.XLOOKUP(AH$26,$C$4:$C$22,$T$4:$AC$22)*$AO98:$AX98),0)</f>
        <v>0</v>
      </c>
      <c r="CJ98" s="67" cm="1">
        <f t="array" aca="1" ref="CJ98" ca="1">IF(AI98&lt;0,AI98*SUMPRODUCT(_xlfn.XLOOKUP(AI$26,$C$4:$C$22,$T$4:$AC$22)*$AO98:$AX98),0)</f>
        <v>0</v>
      </c>
      <c r="CK98" s="67" cm="1">
        <f t="array" aca="1" ref="CK98" ca="1">IF(AJ98&lt;0,AJ98*SUMPRODUCT(_xlfn.XLOOKUP(AJ$26,$C$4:$C$22,$T$4:$AC$22)*$AO98:$AX98),0)</f>
        <v>0</v>
      </c>
      <c r="CL98" s="67" cm="1">
        <f t="array" aca="1" ref="CL98" ca="1">IF(AK98&lt;0,AK98*SUMPRODUCT(_xlfn.XLOOKUP(AK$26,$C$4:$C$22,$T$4:$AC$22)*$AO98:$AX98),0)</f>
        <v>0</v>
      </c>
      <c r="CM98" s="67" cm="1">
        <f t="array" aca="1" ref="CM98" ca="1">IF(AL98&lt;0,AL98*SUMPRODUCT(_xlfn.XLOOKUP(AL$26,$C$4:$C$22,$T$4:$AC$22)*$AO98:$AX98),0)</f>
        <v>0</v>
      </c>
      <c r="CN98" s="67" cm="1">
        <f t="array" aca="1" ref="CN98" ca="1">IF(AM98&lt;0,AM98*SUMPRODUCT(_xlfn.XLOOKUP(AM$26,$C$4:$C$22,$T$4:$AC$22)*$AO98:$AX98),0)</f>
        <v>0</v>
      </c>
      <c r="CO98" s="68" cm="1">
        <f t="array" aca="1" ref="CO98" ca="1">IF(AN98&lt;0,AN98*SUMPRODUCT(_xlfn.XLOOKUP(AN$26,$C$4:$C$22,$T$4:$AC$22)*$AO98:$AX98),0)</f>
        <v>0</v>
      </c>
      <c r="CP98" s="214">
        <f t="shared" ca="1" si="72"/>
        <v>-4.5</v>
      </c>
      <c r="CQ98" s="66" cm="1">
        <f t="array" aca="1" ref="CQ98" ca="1">IF(AC98&lt;0,AC98*SUMPRODUCT(_xlfn.XLOOKUP(AC$26,$C$4:$C$22,$I$4:$S$22)*$AO98:$AY98),0)</f>
        <v>0</v>
      </c>
      <c r="CR98" s="67" cm="1">
        <f t="array" aca="1" ref="CR98" ca="1">IF(AD98&lt;0,AD98*SUMPRODUCT(_xlfn.XLOOKUP(AD$26,$C$4:$C$22,$I$4:$R$22)*$AO98:$AX98),0)</f>
        <v>0</v>
      </c>
      <c r="CS98" s="67" cm="1">
        <f t="array" aca="1" ref="CS98" ca="1">IF(AE98&lt;0,AE98*SUMPRODUCT(_xlfn.XLOOKUP(AE$26,$C$4:$C$22,$I$4:$R$22)*$AO98:$AX98),0)</f>
        <v>0</v>
      </c>
      <c r="CT98" s="67" cm="1">
        <f t="array" aca="1" ref="CT98" ca="1">IF(AF98&lt;0,AF98*SUMPRODUCT(_xlfn.XLOOKUP(AF$26,$C$4:$C$22,$I$4:$R$22)*$AO98:$AX98),0)</f>
        <v>0</v>
      </c>
      <c r="CU98" s="67" cm="1">
        <f t="array" aca="1" ref="CU98" ca="1">IF(AG98&lt;0,AG98*SUMPRODUCT(_xlfn.XLOOKUP(AG$26,$C$4:$C$22,$I$4:$R$22)*$AO98:$AX98),0)</f>
        <v>4.5</v>
      </c>
      <c r="CV98" s="67" cm="1">
        <f t="array" aca="1" ref="CV98" ca="1">IF(AH98&lt;0,AH98*SUMPRODUCT(_xlfn.XLOOKUP(AH$26,$C$4:$C$22,$I$4:$R$22)*$AO98:$AX98),0)</f>
        <v>0</v>
      </c>
      <c r="CW98" s="67" cm="1">
        <f t="array" aca="1" ref="CW98" ca="1">IF(AI98&lt;0,AI98*SUMPRODUCT(_xlfn.XLOOKUP(AI$26,$C$4:$C$22,$I$4:$R$22)*$AO98:$AX98),0)</f>
        <v>0</v>
      </c>
      <c r="CX98" s="67" cm="1">
        <f t="array" aca="1" ref="CX98" ca="1">IF(AJ98&lt;0,AJ98*SUMPRODUCT(_xlfn.XLOOKUP(AJ$26,$C$4:$C$22,$I$4:$R$22)*$AO98:$AX98),0)</f>
        <v>0</v>
      </c>
      <c r="CY98" s="67" cm="1">
        <f t="array" aca="1" ref="CY98" ca="1">IF(AK98&lt;0,AK98*SUMPRODUCT(_xlfn.XLOOKUP(AK$26,$C$4:$C$22,$I$4:$R$22)*$AO98:$AX98),0)</f>
        <v>0</v>
      </c>
      <c r="CZ98" s="67" cm="1">
        <f t="array" aca="1" ref="CZ98" ca="1">IF(AL98&lt;0,AL98*SUMPRODUCT(_xlfn.XLOOKUP(AL$26,$C$4:$C$22,$I$4:$R$22)*$AO98:$AX98),0)</f>
        <v>0</v>
      </c>
      <c r="DA98" s="67" cm="1">
        <f t="array" aca="1" ref="DA98" ca="1">IF(AM98&lt;0,AM98*SUMPRODUCT(_xlfn.XLOOKUP(AM$26,$C$4:$C$22,$I$4:$R$22)*$AO98:$AX98),0)</f>
        <v>0</v>
      </c>
      <c r="DB98" s="68" cm="1">
        <f t="array" aca="1" ref="DB98" ca="1">IF(AN98&lt;0,AN98*SUMPRODUCT(_xlfn.XLOOKUP(AN$26,$C$4:$C$22,$I$4:$R$22)*$AO98:$AX98),0)</f>
        <v>0</v>
      </c>
      <c r="DC98" s="239">
        <f t="shared" ca="1" si="73"/>
        <v>4.5</v>
      </c>
    </row>
    <row r="99" spans="1:107" x14ac:dyDescent="0.25">
      <c r="A99" s="389"/>
      <c r="B99" s="390"/>
      <c r="C99" s="736">
        <v>9</v>
      </c>
      <c r="D99" s="19" t="str">
        <f>_xlfn.XLOOKUP($C99,'Load Combinations'!$B$4:$B$22,'Load Combinations'!$C$4:$C$22)</f>
        <v>CV Vac, Component MAWP, Beam On</v>
      </c>
      <c r="E99" s="120"/>
      <c r="F99" s="121"/>
      <c r="G99" s="8">
        <f t="shared" si="96"/>
        <v>22.5</v>
      </c>
      <c r="H99" s="61">
        <f t="shared" ca="1" si="94"/>
        <v>32.125</v>
      </c>
      <c r="I99" s="61">
        <f t="shared" ca="1" si="95"/>
        <v>13.625</v>
      </c>
      <c r="J99" s="63"/>
      <c r="K99" s="75">
        <f t="shared" ca="1" si="98"/>
        <v>0</v>
      </c>
      <c r="L99" s="76">
        <f t="shared" ca="1" si="97"/>
        <v>0</v>
      </c>
      <c r="M99" s="76">
        <f t="shared" ca="1" si="97"/>
        <v>0</v>
      </c>
      <c r="N99" s="76">
        <f t="shared" ca="1" si="97"/>
        <v>0</v>
      </c>
      <c r="O99" s="76">
        <f t="shared" ca="1" si="97"/>
        <v>-1</v>
      </c>
      <c r="P99" s="76">
        <f t="shared" ca="1" si="97"/>
        <v>0</v>
      </c>
      <c r="Q99" s="76">
        <f t="shared" ca="1" si="97"/>
        <v>0</v>
      </c>
      <c r="R99" s="76">
        <f t="shared" ca="1" si="97"/>
        <v>0</v>
      </c>
      <c r="S99" s="76">
        <f t="shared" ca="1" si="97"/>
        <v>-1</v>
      </c>
      <c r="T99" s="76">
        <f t="shared" ca="1" si="97"/>
        <v>0</v>
      </c>
      <c r="U99" s="76">
        <f t="shared" ca="1" si="97"/>
        <v>0</v>
      </c>
      <c r="V99" s="76">
        <f t="shared" ca="1" si="97"/>
        <v>1</v>
      </c>
      <c r="W99" s="76">
        <f t="shared" ca="1" si="97"/>
        <v>-1</v>
      </c>
      <c r="X99" s="76">
        <v>0</v>
      </c>
      <c r="Y99" s="76">
        <f t="shared" ca="1" si="97"/>
        <v>0</v>
      </c>
      <c r="Z99" s="76">
        <f t="shared" ca="1" si="97"/>
        <v>0</v>
      </c>
      <c r="AA99" s="76">
        <f t="shared" ca="1" si="97"/>
        <v>0</v>
      </c>
      <c r="AB99" s="140">
        <f t="shared" ca="1" si="97"/>
        <v>0</v>
      </c>
      <c r="AC99" s="75">
        <f t="shared" ca="1" si="99"/>
        <v>1</v>
      </c>
      <c r="AD99" s="76">
        <f t="shared" ca="1" si="99"/>
        <v>1</v>
      </c>
      <c r="AE99" s="76">
        <f t="shared" ca="1" si="99"/>
        <v>1</v>
      </c>
      <c r="AF99" s="76">
        <f t="shared" ca="1" si="99"/>
        <v>1</v>
      </c>
      <c r="AG99" s="76">
        <f t="shared" ca="1" si="99"/>
        <v>-1</v>
      </c>
      <c r="AH99" s="76">
        <f t="shared" ca="1" si="99"/>
        <v>0</v>
      </c>
      <c r="AI99" s="76">
        <f t="shared" ca="1" si="99"/>
        <v>-1</v>
      </c>
      <c r="AJ99" s="76">
        <f t="shared" ca="1" si="99"/>
        <v>0</v>
      </c>
      <c r="AK99" s="76">
        <f t="shared" ca="1" si="99"/>
        <v>-1</v>
      </c>
      <c r="AL99" s="76">
        <f t="shared" ca="1" si="99"/>
        <v>0</v>
      </c>
      <c r="AM99" s="76">
        <f t="shared" ca="1" si="99"/>
        <v>0</v>
      </c>
      <c r="AN99" s="140">
        <f t="shared" ca="1" si="99"/>
        <v>0</v>
      </c>
      <c r="AO99" s="75">
        <f>+INDEX('Load Combinations'!$D$4:$N$22,MATCH(Horizontal!$C99,'Load Combinations'!$B$4:$B$22,0),MATCH(Horizontal!AO$26,'Load Combinations'!$D$3:$N$3,0))</f>
        <v>1</v>
      </c>
      <c r="AP99" s="76">
        <f>+INDEX('Load Combinations'!$D$4:$N$22,MATCH(Horizontal!$C99,'Load Combinations'!$B$4:$B$22,0),MATCH(Horizontal!AP$26,'Load Combinations'!$D$3:$N$3,0))</f>
        <v>1</v>
      </c>
      <c r="AQ99" s="76">
        <f>+INDEX('Load Combinations'!$D$4:$N$22,MATCH(Horizontal!$C99,'Load Combinations'!$B$4:$B$22,0),MATCH(Horizontal!AQ$26,'Load Combinations'!$D$3:$N$3,0))</f>
        <v>0</v>
      </c>
      <c r="AR99" s="76">
        <f>+INDEX('Load Combinations'!$D$4:$N$22,MATCH(Horizontal!$C99,'Load Combinations'!$B$4:$B$22,0),MATCH(Horizontal!AR$26,'Load Combinations'!$D$3:$N$3,0))</f>
        <v>0</v>
      </c>
      <c r="AS99" s="76">
        <f>+INDEX('Load Combinations'!$D$4:$N$22,MATCH(Horizontal!$C99,'Load Combinations'!$B$4:$B$22,0),MATCH(Horizontal!AS$26,'Load Combinations'!$D$3:$N$3,0))</f>
        <v>1</v>
      </c>
      <c r="AT99" s="76">
        <f>+INDEX('Load Combinations'!$D$4:$N$22,MATCH(Horizontal!$C99,'Load Combinations'!$B$4:$B$22,0),MATCH(Horizontal!AT$26,'Load Combinations'!$D$3:$N$3,0))</f>
        <v>1</v>
      </c>
      <c r="AU99" s="76">
        <f>+INDEX('Load Combinations'!$D$4:$N$22,MATCH(Horizontal!$C99,'Load Combinations'!$B$4:$B$22,0),MATCH(Horizontal!AU$26,'Load Combinations'!$D$3:$N$3,0))</f>
        <v>0</v>
      </c>
      <c r="AV99" s="76">
        <f>+INDEX('Load Combinations'!$D$4:$N$22,MATCH(Horizontal!$C99,'Load Combinations'!$B$4:$B$22,0),MATCH(Horizontal!AV$26,'Load Combinations'!$D$3:$N$3,0))</f>
        <v>0</v>
      </c>
      <c r="AW99" s="76">
        <f>+INDEX('Load Combinations'!$D$4:$N$22,MATCH(Horizontal!$C99,'Load Combinations'!$B$4:$B$22,0),MATCH(Horizontal!AW$26,'Load Combinations'!$D$3:$N$3,0))</f>
        <v>1</v>
      </c>
      <c r="AX99" s="671">
        <f>+INDEX('Load Combinations'!$D$4:$N$22,MATCH(Horizontal!$C99,'Load Combinations'!$B$4:$B$22,0),MATCH(Horizontal!AX$26,'Load Combinations'!$D$3:$N$3,0))</f>
        <v>0</v>
      </c>
      <c r="AY99" s="557">
        <f>+INDEX('Load Combinations'!$D$4:$N$22,MATCH(Horizontal!$C99,'Load Combinations'!$B$4:$B$22,0),MATCH(Horizontal!AY$26,'Load Combinations'!$D$3:$N$3,0))</f>
        <v>0</v>
      </c>
      <c r="AZ99" s="203" cm="1">
        <f t="array" aca="1" ref="AZ99" ca="1">SUMPRODUCT(--($K99:$AB99&gt;0),INDEX($H$4:$H$22,MATCH($K$26:$AB$26,$C$4:$C$22,0)))</f>
        <v>1</v>
      </c>
      <c r="BA99" s="76" cm="1">
        <f t="array" aca="1" ref="BA99" ca="1">SUMPRODUCT(--($K99:$AB99&gt;0),INDEX($G$4:$G$22,MATCH($K$26:$AB$26,$C$4:$C$22,0)))</f>
        <v>-1</v>
      </c>
      <c r="BB99" s="76" cm="1">
        <f t="array" aca="1" ref="BB99" ca="1">-1*SUMPRODUCT(--($K99:$AB99&lt;0),INDEX($H$4:$H$22,MATCH($K$26:$AB$26,$C$4:$C$22,0)))</f>
        <v>-1.5</v>
      </c>
      <c r="BC99" s="77" cm="1">
        <f t="array" aca="1" ref="BC99" ca="1">-1*SUMPRODUCT(--($K99:$AB99&lt;0),INDEX($G$4:$G$22,MATCH($K$26:$AB$26,$C$4:$C$22,0)))</f>
        <v>1.5</v>
      </c>
      <c r="BD99" s="8" cm="1">
        <f t="array" aca="1" ref="BD99" ca="1">IF(AC99&gt;0,AC99*SUMPRODUCT(_xlfn.XLOOKUP(AC$26,$C$4:$C$22,$T$4:$AD$22)*$AO99:$AY99),0)</f>
        <v>0</v>
      </c>
      <c r="BE99" s="17" cm="1">
        <f t="array" aca="1" ref="BE99" ca="1">IF(AD99&gt;0,AD99*SUMPRODUCT(_xlfn.XLOOKUP(AD$26,$C$4:$C$22,$T$4:$AD$22)*$AO99:$AY99),0)</f>
        <v>1.625</v>
      </c>
      <c r="BF99" s="17" cm="1">
        <f t="array" aca="1" ref="BF99" ca="1">IF(AE99&gt;0,AE99*SUMPRODUCT(_xlfn.XLOOKUP(AE$26,$C$4:$C$22,$T$4:$AD$22)*$AO99:$AY99),0)</f>
        <v>0</v>
      </c>
      <c r="BG99" s="71" cm="1">
        <f t="array" aca="1" ref="BG99" ca="1">IF(AF99&gt;0,AF99*SUMPRODUCT(_xlfn.XLOOKUP(AF$26,$C$4:$C$22,$T$4:$AD$22)*$AO99:$AY99),0)</f>
        <v>0.5</v>
      </c>
      <c r="BH99" s="17" cm="1">
        <f t="array" aca="1" ref="BH99" ca="1">IF(AG99&gt;0,AG99*SUMPRODUCT(_xlfn.XLOOKUP(AG$26,$C$4:$C$22,$T$4:$AD$22)*$AO99:$AY99),0)</f>
        <v>0</v>
      </c>
      <c r="BI99" s="17" cm="1">
        <f t="array" aca="1" ref="BI99" ca="1">IF(AH99&gt;0,AH99*SUMPRODUCT(_xlfn.XLOOKUP(AH$26,$C$4:$C$22,$T$4:$AD$22)*$AO99:$AY99),0)</f>
        <v>0</v>
      </c>
      <c r="BJ99" s="17" cm="1">
        <f t="array" aca="1" ref="BJ99" ca="1">IF(AI99&gt;0,AI99*SUMPRODUCT(_xlfn.XLOOKUP(AI$26,$C$4:$C$22,$T$4:$AD$22)*$AO99:$AY99),0)</f>
        <v>0</v>
      </c>
      <c r="BK99" s="17" cm="1">
        <f t="array" aca="1" ref="BK99" ca="1">IF(AJ99&gt;0,AJ99*SUMPRODUCT(_xlfn.XLOOKUP(AJ$26,$C$4:$C$22,$T$4:$AD$22)*$AO99:$AY99),0)</f>
        <v>0</v>
      </c>
      <c r="BL99" s="17" cm="1">
        <f t="array" aca="1" ref="BL99" ca="1">IF(AK99&gt;0,AK99*SUMPRODUCT(_xlfn.XLOOKUP(AK$26,$C$4:$C$22,$T$4:$AD$22)*$AO99:$AY99),0)</f>
        <v>0</v>
      </c>
      <c r="BM99" s="17" cm="1">
        <f t="array" aca="1" ref="BM99" ca="1">IF(AL99&gt;0,AL99*SUMPRODUCT(_xlfn.XLOOKUP(AL$26,$C$4:$C$22,$T$4:$AD$22)*$AO99:$AY99),0)</f>
        <v>0</v>
      </c>
      <c r="BN99" s="17" cm="1">
        <f t="array" aca="1" ref="BN99" ca="1">IF(AM99&gt;0,AM99*SUMPRODUCT(_xlfn.XLOOKUP(AM$26,$C$4:$C$22,$T$4:$AD$22)*$AO99:$AY99),0)</f>
        <v>0</v>
      </c>
      <c r="BO99" s="9" cm="1">
        <f t="array" aca="1" ref="BO99" ca="1">IF(AN99&gt;0,AN99*SUMPRODUCT(_xlfn.XLOOKUP(AN$26,$C$4:$C$22,$T$4:$AD$22)*$AO99:$AY99),0)</f>
        <v>0</v>
      </c>
      <c r="BP99" s="215">
        <f t="shared" ref="BP99:BP152" ca="1" si="100">SUM(BD99:BO99)</f>
        <v>2.125</v>
      </c>
      <c r="BQ99" s="8" cm="1">
        <f t="array" aca="1" ref="BQ99" ca="1">IF(AC99&gt;0,AC99*SUMPRODUCT(_xlfn.XLOOKUP(AC$26,$C$4:$C$22,$I$4:$S$22)*$AO99:$AY99),0)</f>
        <v>0</v>
      </c>
      <c r="BR99" s="17" cm="1">
        <f t="array" aca="1" ref="BR99" ca="1">IF(AD99&gt;0,AD99*SUMPRODUCT(_xlfn.XLOOKUP(AD$26,$C$4:$C$22,$I$4:$S$22)*$AO99:$AY99),0)</f>
        <v>-0.125</v>
      </c>
      <c r="BS99" s="17" cm="1">
        <f t="array" aca="1" ref="BS99" ca="1">IF(AE99&gt;0,AE99*SUMPRODUCT(_xlfn.XLOOKUP(AE$26,$C$4:$C$22,$I$4:$S$22)*$AO99:$AY99),0)</f>
        <v>0</v>
      </c>
      <c r="BT99" s="71" cm="1">
        <f t="array" aca="1" ref="BT99" ca="1">IF(AF99&gt;0,AF99*SUMPRODUCT(_xlfn.XLOOKUP(AF$26,$C$4:$C$22,$I$4:$S$22)*$AO99:$AY99),0)</f>
        <v>-0.5</v>
      </c>
      <c r="BU99" s="17" cm="1">
        <f t="array" aca="1" ref="BU99" ca="1">IF(AG99&gt;0,AG99*SUMPRODUCT(_xlfn.XLOOKUP(AG$26,$C$4:$C$22,$I$4:$S$22)*$AO99:$AY99),0)</f>
        <v>0</v>
      </c>
      <c r="BV99" s="17" cm="1">
        <f t="array" aca="1" ref="BV99" ca="1">IF(AH99&gt;0,AH99*SUMPRODUCT(_xlfn.XLOOKUP(AH$26,$C$4:$C$22,$I$4:$S$22)*$AO99:$AY99),0)</f>
        <v>0</v>
      </c>
      <c r="BW99" s="17" cm="1">
        <f t="array" aca="1" ref="BW99" ca="1">IF(AI99&gt;0,AI99*SUMPRODUCT(_xlfn.XLOOKUP(AI$26,$C$4:$C$22,$I$4:$S$22)*$AO99:$AY99),0)</f>
        <v>0</v>
      </c>
      <c r="BX99" s="17" cm="1">
        <f t="array" aca="1" ref="BX99" ca="1">IF(AJ99&gt;0,AJ99*SUMPRODUCT(_xlfn.XLOOKUP(AJ$26,$C$4:$C$22,$I$4:$S$22)*$AO99:$AY99),0)</f>
        <v>0</v>
      </c>
      <c r="BY99" s="17" cm="1">
        <f t="array" aca="1" ref="BY99" ca="1">IF(AK99&gt;0,AK99*SUMPRODUCT(_xlfn.XLOOKUP(AK$26,$C$4:$C$22,$I$4:$S$22)*$AO99:$AY99),0)</f>
        <v>0</v>
      </c>
      <c r="BZ99" s="17" cm="1">
        <f t="array" aca="1" ref="BZ99" ca="1">IF(AL99&gt;0,AL99*SUMPRODUCT(_xlfn.XLOOKUP(AL$26,$C$4:$C$22,$I$4:$S$22)*$AO99:$AY99),0)</f>
        <v>0</v>
      </c>
      <c r="CA99" s="17" cm="1">
        <f t="array" aca="1" ref="CA99" ca="1">IF(AM99&gt;0,AM99*SUMPRODUCT(_xlfn.XLOOKUP(AM$26,$C$4:$C$22,$I$4:$S$22)*$AO99:$AY99),0)</f>
        <v>0</v>
      </c>
      <c r="CB99" s="9" cm="1">
        <f t="array" aca="1" ref="CB99" ca="1">IF(AN99&gt;0,AN99*SUMPRODUCT(_xlfn.XLOOKUP(AN$26,$C$4:$C$22,$I$4:$S$22)*$AO99:$AY99),0)</f>
        <v>0</v>
      </c>
      <c r="CC99" s="215">
        <f t="shared" ref="CC99:CC152" ca="1" si="101">SUM(BQ99:CB99)</f>
        <v>-0.625</v>
      </c>
      <c r="CD99" s="8" cm="1">
        <f t="array" aca="1" ref="CD99" ca="1">IF(AC99&lt;0,AC99*SUMPRODUCT(_xlfn.XLOOKUP(AC$26,$C$4:$C$22,$T$4:$AD$22)*$AO99:$AY99),0)</f>
        <v>0</v>
      </c>
      <c r="CE99" s="17" cm="1">
        <f t="array" aca="1" ref="CE99" ca="1">IF(AD99&lt;0,AD99*SUMPRODUCT(_xlfn.XLOOKUP(AD$26,$C$4:$C$22,$T$4:$AC$22)*$AO99:$AX99),0)</f>
        <v>0</v>
      </c>
      <c r="CF99" s="17" cm="1">
        <f t="array" aca="1" ref="CF99" ca="1">IF(AE99&lt;0,AE99*SUMPRODUCT(_xlfn.XLOOKUP(AE$26,$C$4:$C$22,$T$4:$AC$22)*$AO99:$AX99),0)</f>
        <v>0</v>
      </c>
      <c r="CG99" s="71" cm="1">
        <f t="array" aca="1" ref="CG99" ca="1">IF(AF99&lt;0,AF99*SUMPRODUCT(_xlfn.XLOOKUP(AF$26,$C$4:$C$22,$T$4:$AC$22)*$AO99:$AX99),0)</f>
        <v>0</v>
      </c>
      <c r="CH99" s="17" cm="1">
        <f t="array" aca="1" ref="CH99" ca="1">IF(AG99&lt;0,AG99*SUMPRODUCT(_xlfn.XLOOKUP(AG$26,$C$4:$C$22,$T$4:$AC$22)*$AO99:$AX99),0)</f>
        <v>-4.5</v>
      </c>
      <c r="CI99" s="17" cm="1">
        <f t="array" aca="1" ref="CI99" ca="1">IF(AH99&lt;0,AH99*SUMPRODUCT(_xlfn.XLOOKUP(AH$26,$C$4:$C$22,$T$4:$AC$22)*$AO99:$AX99),0)</f>
        <v>0</v>
      </c>
      <c r="CJ99" s="17" cm="1">
        <f t="array" aca="1" ref="CJ99" ca="1">IF(AI99&lt;0,AI99*SUMPRODUCT(_xlfn.XLOOKUP(AI$26,$C$4:$C$22,$T$4:$AC$22)*$AO99:$AX99),0)</f>
        <v>-0.5</v>
      </c>
      <c r="CK99" s="17" cm="1">
        <f t="array" aca="1" ref="CK99" ca="1">IF(AJ99&lt;0,AJ99*SUMPRODUCT(_xlfn.XLOOKUP(AJ$26,$C$4:$C$22,$T$4:$AC$22)*$AO99:$AX99),0)</f>
        <v>0</v>
      </c>
      <c r="CL99" s="17" cm="1">
        <f t="array" aca="1" ref="CL99" ca="1">IF(AK99&lt;0,AK99*SUMPRODUCT(_xlfn.XLOOKUP(AK$26,$C$4:$C$22,$T$4:$AC$22)*$AO99:$AX99),0)</f>
        <v>-0.75</v>
      </c>
      <c r="CM99" s="17" cm="1">
        <f t="array" aca="1" ref="CM99" ca="1">IF(AL99&lt;0,AL99*SUMPRODUCT(_xlfn.XLOOKUP(AL$26,$C$4:$C$22,$T$4:$AC$22)*$AO99:$AX99),0)</f>
        <v>0</v>
      </c>
      <c r="CN99" s="17" cm="1">
        <f t="array" aca="1" ref="CN99" ca="1">IF(AM99&lt;0,AM99*SUMPRODUCT(_xlfn.XLOOKUP(AM$26,$C$4:$C$22,$T$4:$AC$22)*$AO99:$AX99),0)</f>
        <v>0</v>
      </c>
      <c r="CO99" s="9" cm="1">
        <f t="array" aca="1" ref="CO99" ca="1">IF(AN99&lt;0,AN99*SUMPRODUCT(_xlfn.XLOOKUP(AN$26,$C$4:$C$22,$T$4:$AC$22)*$AO99:$AX99),0)</f>
        <v>0</v>
      </c>
      <c r="CP99" s="215">
        <f t="shared" ref="CP99:CP152" ca="1" si="102">SUM(CD99:CO99)</f>
        <v>-5.75</v>
      </c>
      <c r="CQ99" s="8" cm="1">
        <f t="array" aca="1" ref="CQ99" ca="1">IF(AC99&lt;0,AC99*SUMPRODUCT(_xlfn.XLOOKUP(AC$26,$C$4:$C$22,$I$4:$S$22)*$AO99:$AY99),0)</f>
        <v>0</v>
      </c>
      <c r="CR99" s="17" cm="1">
        <f t="array" aca="1" ref="CR99" ca="1">IF(AD99&lt;0,AD99*SUMPRODUCT(_xlfn.XLOOKUP(AD$26,$C$4:$C$22,$I$4:$R$22)*$AO99:$AX99),0)</f>
        <v>0</v>
      </c>
      <c r="CS99" s="17" cm="1">
        <f t="array" aca="1" ref="CS99" ca="1">IF(AE99&lt;0,AE99*SUMPRODUCT(_xlfn.XLOOKUP(AE$26,$C$4:$C$22,$I$4:$R$22)*$AO99:$AX99),0)</f>
        <v>0</v>
      </c>
      <c r="CT99" s="71" cm="1">
        <f t="array" aca="1" ref="CT99" ca="1">IF(AF99&lt;0,AF99*SUMPRODUCT(_xlfn.XLOOKUP(AF$26,$C$4:$C$22,$I$4:$R$22)*$AO99:$AX99),0)</f>
        <v>0</v>
      </c>
      <c r="CU99" s="17" cm="1">
        <f t="array" aca="1" ref="CU99" ca="1">IF(AG99&lt;0,AG99*SUMPRODUCT(_xlfn.XLOOKUP(AG$26,$C$4:$C$22,$I$4:$R$22)*$AO99:$AX99),0)</f>
        <v>4.5</v>
      </c>
      <c r="CV99" s="17" cm="1">
        <f t="array" aca="1" ref="CV99" ca="1">IF(AH99&lt;0,AH99*SUMPRODUCT(_xlfn.XLOOKUP(AH$26,$C$4:$C$22,$I$4:$R$22)*$AO99:$AX99),0)</f>
        <v>0</v>
      </c>
      <c r="CW99" s="17" cm="1">
        <f t="array" aca="1" ref="CW99" ca="1">IF(AI99&lt;0,AI99*SUMPRODUCT(_xlfn.XLOOKUP(AI$26,$C$4:$C$22,$I$4:$R$22)*$AO99:$AX99),0)</f>
        <v>0.5</v>
      </c>
      <c r="CX99" s="17" cm="1">
        <f t="array" aca="1" ref="CX99" ca="1">IF(AJ99&lt;0,AJ99*SUMPRODUCT(_xlfn.XLOOKUP(AJ$26,$C$4:$C$22,$I$4:$R$22)*$AO99:$AX99),0)</f>
        <v>0</v>
      </c>
      <c r="CY99" s="17" cm="1">
        <f t="array" aca="1" ref="CY99" ca="1">IF(AK99&lt;0,AK99*SUMPRODUCT(_xlfn.XLOOKUP(AK$26,$C$4:$C$22,$I$4:$R$22)*$AO99:$AX99),0)</f>
        <v>0</v>
      </c>
      <c r="CZ99" s="17" cm="1">
        <f t="array" aca="1" ref="CZ99" ca="1">IF(AL99&lt;0,AL99*SUMPRODUCT(_xlfn.XLOOKUP(AL$26,$C$4:$C$22,$I$4:$R$22)*$AO99:$AX99),0)</f>
        <v>0</v>
      </c>
      <c r="DA99" s="17" cm="1">
        <f t="array" aca="1" ref="DA99" ca="1">IF(AM99&lt;0,AM99*SUMPRODUCT(_xlfn.XLOOKUP(AM$26,$C$4:$C$22,$I$4:$R$22)*$AO99:$AX99),0)</f>
        <v>0</v>
      </c>
      <c r="DB99" s="9" cm="1">
        <f t="array" aca="1" ref="DB99" ca="1">IF(AN99&lt;0,AN99*SUMPRODUCT(_xlfn.XLOOKUP(AN$26,$C$4:$C$22,$I$4:$R$22)*$AO99:$AX99),0)</f>
        <v>0</v>
      </c>
      <c r="DC99" s="240">
        <f t="shared" ref="DC99:DC152" ca="1" si="103">SUM(CQ99:DB99)</f>
        <v>5</v>
      </c>
    </row>
    <row r="100" spans="1:107" x14ac:dyDescent="0.25">
      <c r="A100" s="389"/>
      <c r="B100" s="390"/>
      <c r="C100" s="735">
        <v>10</v>
      </c>
      <c r="D100" s="18" t="str">
        <f>_xlfn.XLOOKUP($C100,'Load Combinations'!$B$4:$B$22,'Load Combinations'!$C$4:$C$22)</f>
        <v>CV Helium Mode, No Beam</v>
      </c>
      <c r="E100" s="118"/>
      <c r="F100" s="119"/>
      <c r="G100" s="7">
        <f t="shared" si="96"/>
        <v>22.5</v>
      </c>
      <c r="H100" s="130">
        <f t="shared" ca="1" si="94"/>
        <v>30.125</v>
      </c>
      <c r="I100" s="130">
        <f t="shared" ca="1" si="95"/>
        <v>14.875</v>
      </c>
      <c r="J100" s="62"/>
      <c r="K100" s="72">
        <f t="shared" ca="1" si="98"/>
        <v>0</v>
      </c>
      <c r="L100" s="73">
        <f t="shared" ca="1" si="97"/>
        <v>0</v>
      </c>
      <c r="M100" s="73">
        <f t="shared" ca="1" si="97"/>
        <v>0</v>
      </c>
      <c r="N100" s="73">
        <f t="shared" ca="1" si="97"/>
        <v>0</v>
      </c>
      <c r="O100" s="73">
        <f t="shared" ca="1" si="97"/>
        <v>-1</v>
      </c>
      <c r="P100" s="73">
        <f t="shared" ca="1" si="97"/>
        <v>0</v>
      </c>
      <c r="Q100" s="73">
        <f t="shared" ca="1" si="97"/>
        <v>0</v>
      </c>
      <c r="R100" s="73">
        <f t="shared" ca="1" si="97"/>
        <v>0</v>
      </c>
      <c r="S100" s="73">
        <f t="shared" ca="1" si="97"/>
        <v>-1</v>
      </c>
      <c r="T100" s="73">
        <f t="shared" ca="1" si="97"/>
        <v>0</v>
      </c>
      <c r="U100" s="73">
        <f t="shared" ca="1" si="97"/>
        <v>0</v>
      </c>
      <c r="V100" s="73">
        <f t="shared" ca="1" si="97"/>
        <v>1</v>
      </c>
      <c r="W100" s="73">
        <f t="shared" ca="1" si="97"/>
        <v>-1</v>
      </c>
      <c r="X100" s="73">
        <v>0</v>
      </c>
      <c r="Y100" s="73">
        <f t="shared" ca="1" si="97"/>
        <v>0</v>
      </c>
      <c r="Z100" s="73">
        <f t="shared" ca="1" si="97"/>
        <v>0</v>
      </c>
      <c r="AA100" s="73">
        <f t="shared" ca="1" si="97"/>
        <v>0</v>
      </c>
      <c r="AB100" s="139">
        <f t="shared" ca="1" si="97"/>
        <v>0</v>
      </c>
      <c r="AC100" s="72">
        <f t="shared" ca="1" si="99"/>
        <v>1</v>
      </c>
      <c r="AD100" s="73">
        <f t="shared" ca="1" si="99"/>
        <v>1</v>
      </c>
      <c r="AE100" s="73">
        <f t="shared" ca="1" si="99"/>
        <v>1</v>
      </c>
      <c r="AF100" s="73">
        <f t="shared" ca="1" si="99"/>
        <v>1</v>
      </c>
      <c r="AG100" s="73">
        <f t="shared" ca="1" si="99"/>
        <v>-1</v>
      </c>
      <c r="AH100" s="73">
        <f t="shared" ca="1" si="99"/>
        <v>0</v>
      </c>
      <c r="AI100" s="73">
        <f t="shared" ca="1" si="99"/>
        <v>-1</v>
      </c>
      <c r="AJ100" s="73">
        <f t="shared" ca="1" si="99"/>
        <v>0</v>
      </c>
      <c r="AK100" s="73">
        <f t="shared" ca="1" si="99"/>
        <v>-1</v>
      </c>
      <c r="AL100" s="73">
        <f t="shared" ca="1" si="99"/>
        <v>0</v>
      </c>
      <c r="AM100" s="73">
        <f t="shared" ca="1" si="99"/>
        <v>0</v>
      </c>
      <c r="AN100" s="139">
        <f t="shared" ca="1" si="99"/>
        <v>0</v>
      </c>
      <c r="AO100" s="72">
        <f>+INDEX('Load Combinations'!$D$4:$N$22,MATCH(Horizontal!$C100,'Load Combinations'!$B$4:$B$22,0),MATCH(Horizontal!AO$26,'Load Combinations'!$D$3:$N$3,0))</f>
        <v>1</v>
      </c>
      <c r="AP100" s="73">
        <f>+INDEX('Load Combinations'!$D$4:$N$22,MATCH(Horizontal!$C100,'Load Combinations'!$B$4:$B$22,0),MATCH(Horizontal!AP$26,'Load Combinations'!$D$3:$N$3,0))</f>
        <v>1</v>
      </c>
      <c r="AQ100" s="73">
        <f>+INDEX('Load Combinations'!$D$4:$N$22,MATCH(Horizontal!$C100,'Load Combinations'!$B$4:$B$22,0),MATCH(Horizontal!AQ$26,'Load Combinations'!$D$3:$N$3,0))</f>
        <v>0</v>
      </c>
      <c r="AR100" s="73">
        <f>+INDEX('Load Combinations'!$D$4:$N$22,MATCH(Horizontal!$C100,'Load Combinations'!$B$4:$B$22,0),MATCH(Horizontal!AR$26,'Load Combinations'!$D$3:$N$3,0))</f>
        <v>1</v>
      </c>
      <c r="AS100" s="73">
        <f>+INDEX('Load Combinations'!$D$4:$N$22,MATCH(Horizontal!$C100,'Load Combinations'!$B$4:$B$22,0),MATCH(Horizontal!AS$26,'Load Combinations'!$D$3:$N$3,0))</f>
        <v>0</v>
      </c>
      <c r="AT100" s="73">
        <f>+INDEX('Load Combinations'!$D$4:$N$22,MATCH(Horizontal!$C100,'Load Combinations'!$B$4:$B$22,0),MATCH(Horizontal!AT$26,'Load Combinations'!$D$3:$N$3,0))</f>
        <v>0</v>
      </c>
      <c r="AU100" s="73">
        <f>+INDEX('Load Combinations'!$D$4:$N$22,MATCH(Horizontal!$C100,'Load Combinations'!$B$4:$B$22,0),MATCH(Horizontal!AU$26,'Load Combinations'!$D$3:$N$3,0))</f>
        <v>0</v>
      </c>
      <c r="AV100" s="73">
        <f>+INDEX('Load Combinations'!$D$4:$N$22,MATCH(Horizontal!$C100,'Load Combinations'!$B$4:$B$22,0),MATCH(Horizontal!AV$26,'Load Combinations'!$D$3:$N$3,0))</f>
        <v>1</v>
      </c>
      <c r="AW100" s="73">
        <f>+INDEX('Load Combinations'!$D$4:$N$22,MATCH(Horizontal!$C100,'Load Combinations'!$B$4:$B$22,0),MATCH(Horizontal!AW$26,'Load Combinations'!$D$3:$N$3,0))</f>
        <v>0</v>
      </c>
      <c r="AX100" s="670">
        <f>+INDEX('Load Combinations'!$D$4:$N$22,MATCH(Horizontal!$C100,'Load Combinations'!$B$4:$B$22,0),MATCH(Horizontal!AX$26,'Load Combinations'!$D$3:$N$3,0))</f>
        <v>0</v>
      </c>
      <c r="AY100" s="556">
        <f>+INDEX('Load Combinations'!$D$4:$N$22,MATCH(Horizontal!$C100,'Load Combinations'!$B$4:$B$22,0),MATCH(Horizontal!AY$26,'Load Combinations'!$D$3:$N$3,0))</f>
        <v>0</v>
      </c>
      <c r="AZ100" s="202" cm="1">
        <f t="array" aca="1" ref="AZ100" ca="1">SUMPRODUCT(--($K100:$AB100&gt;0),INDEX($H$4:$H$22,MATCH($K$26:$AB$26,$C$4:$C$22,0)))</f>
        <v>1</v>
      </c>
      <c r="BA100" s="73" cm="1">
        <f t="array" aca="1" ref="BA100" ca="1">SUMPRODUCT(--($K100:$AB100&gt;0),INDEX($G$4:$G$22,MATCH($K$26:$AB$26,$C$4:$C$22,0)))</f>
        <v>-1</v>
      </c>
      <c r="BB100" s="73" cm="1">
        <f t="array" aca="1" ref="BB100" ca="1">-1*SUMPRODUCT(--($K100:$AB100&lt;0),INDEX($H$4:$H$22,MATCH($K$26:$AB$26,$C$4:$C$22,0)))</f>
        <v>-1.5</v>
      </c>
      <c r="BC100" s="74" cm="1">
        <f t="array" aca="1" ref="BC100" ca="1">-1*SUMPRODUCT(--($K100:$AB100&lt;0),INDEX($G$4:$G$22,MATCH($K$26:$AB$26,$C$4:$C$22,0)))</f>
        <v>1.5</v>
      </c>
      <c r="BD100" s="66" cm="1">
        <f t="array" aca="1" ref="BD100" ca="1">IF(AC100&gt;0,AC100*SUMPRODUCT(_xlfn.XLOOKUP(AC$26,$C$4:$C$22,$T$4:$AD$22)*$AO100:$AY100),0)</f>
        <v>0</v>
      </c>
      <c r="BE100" s="67" cm="1">
        <f t="array" aca="1" ref="BE100" ca="1">IF(AD100&gt;0,AD100*SUMPRODUCT(_xlfn.XLOOKUP(AD$26,$C$4:$C$22,$T$4:$AD$22)*$AO100:$AY100),0)</f>
        <v>0.125</v>
      </c>
      <c r="BF100" s="67" cm="1">
        <f t="array" aca="1" ref="BF100" ca="1">IF(AE100&gt;0,AE100*SUMPRODUCT(_xlfn.XLOOKUP(AE$26,$C$4:$C$22,$T$4:$AD$22)*$AO100:$AY100),0)</f>
        <v>0</v>
      </c>
      <c r="BG100" s="67" cm="1">
        <f t="array" aca="1" ref="BG100" ca="1">IF(AF100&gt;0,AF100*SUMPRODUCT(_xlfn.XLOOKUP(AF$26,$C$4:$C$22,$T$4:$AD$22)*$AO100:$AY100),0)</f>
        <v>0.5</v>
      </c>
      <c r="BH100" s="67" cm="1">
        <f t="array" aca="1" ref="BH100" ca="1">IF(AG100&gt;0,AG100*SUMPRODUCT(_xlfn.XLOOKUP(AG$26,$C$4:$C$22,$T$4:$AD$22)*$AO100:$AY100),0)</f>
        <v>0</v>
      </c>
      <c r="BI100" s="67" cm="1">
        <f t="array" aca="1" ref="BI100" ca="1">IF(AH100&gt;0,AH100*SUMPRODUCT(_xlfn.XLOOKUP(AH$26,$C$4:$C$22,$T$4:$AD$22)*$AO100:$AY100),0)</f>
        <v>0</v>
      </c>
      <c r="BJ100" s="67" cm="1">
        <f t="array" aca="1" ref="BJ100" ca="1">IF(AI100&gt;0,AI100*SUMPRODUCT(_xlfn.XLOOKUP(AI$26,$C$4:$C$22,$T$4:$AD$22)*$AO100:$AY100),0)</f>
        <v>0</v>
      </c>
      <c r="BK100" s="67" cm="1">
        <f t="array" aca="1" ref="BK100" ca="1">IF(AJ100&gt;0,AJ100*SUMPRODUCT(_xlfn.XLOOKUP(AJ$26,$C$4:$C$22,$T$4:$AD$22)*$AO100:$AY100),0)</f>
        <v>0</v>
      </c>
      <c r="BL100" s="67" cm="1">
        <f t="array" aca="1" ref="BL100" ca="1">IF(AK100&gt;0,AK100*SUMPRODUCT(_xlfn.XLOOKUP(AK$26,$C$4:$C$22,$T$4:$AD$22)*$AO100:$AY100),0)</f>
        <v>0</v>
      </c>
      <c r="BM100" s="67" cm="1">
        <f t="array" aca="1" ref="BM100" ca="1">IF(AL100&gt;0,AL100*SUMPRODUCT(_xlfn.XLOOKUP(AL$26,$C$4:$C$22,$T$4:$AD$22)*$AO100:$AY100),0)</f>
        <v>0</v>
      </c>
      <c r="BN100" s="67" cm="1">
        <f t="array" aca="1" ref="BN100" ca="1">IF(AM100&gt;0,AM100*SUMPRODUCT(_xlfn.XLOOKUP(AM$26,$C$4:$C$22,$T$4:$AD$22)*$AO100:$AY100),0)</f>
        <v>0</v>
      </c>
      <c r="BO100" s="68" cm="1">
        <f t="array" aca="1" ref="BO100" ca="1">IF(AN100&gt;0,AN100*SUMPRODUCT(_xlfn.XLOOKUP(AN$26,$C$4:$C$22,$T$4:$AD$22)*$AO100:$AY100),0)</f>
        <v>0</v>
      </c>
      <c r="BP100" s="214">
        <f t="shared" ca="1" si="100"/>
        <v>0.625</v>
      </c>
      <c r="BQ100" s="66" cm="1">
        <f t="array" aca="1" ref="BQ100" ca="1">IF(AC100&gt;0,AC100*SUMPRODUCT(_xlfn.XLOOKUP(AC$26,$C$4:$C$22,$I$4:$S$22)*$AO100:$AY100),0)</f>
        <v>0</v>
      </c>
      <c r="BR100" s="67" cm="1">
        <f t="array" aca="1" ref="BR100" ca="1">IF(AD100&gt;0,AD100*SUMPRODUCT(_xlfn.XLOOKUP(AD$26,$C$4:$C$22,$I$4:$S$22)*$AO100:$AY100),0)</f>
        <v>-0.125</v>
      </c>
      <c r="BS100" s="67" cm="1">
        <f t="array" aca="1" ref="BS100" ca="1">IF(AE100&gt;0,AE100*SUMPRODUCT(_xlfn.XLOOKUP(AE$26,$C$4:$C$22,$I$4:$S$22)*$AO100:$AY100),0)</f>
        <v>0</v>
      </c>
      <c r="BT100" s="67" cm="1">
        <f t="array" aca="1" ref="BT100" ca="1">IF(AF100&gt;0,AF100*SUMPRODUCT(_xlfn.XLOOKUP(AF$26,$C$4:$C$22,$I$4:$S$22)*$AO100:$AY100),0)</f>
        <v>-0.5</v>
      </c>
      <c r="BU100" s="67" cm="1">
        <f t="array" aca="1" ref="BU100" ca="1">IF(AG100&gt;0,AG100*SUMPRODUCT(_xlfn.XLOOKUP(AG$26,$C$4:$C$22,$I$4:$S$22)*$AO100:$AY100),0)</f>
        <v>0</v>
      </c>
      <c r="BV100" s="67" cm="1">
        <f t="array" aca="1" ref="BV100" ca="1">IF(AH100&gt;0,AH100*SUMPRODUCT(_xlfn.XLOOKUP(AH$26,$C$4:$C$22,$I$4:$S$22)*$AO100:$AY100),0)</f>
        <v>0</v>
      </c>
      <c r="BW100" s="67" cm="1">
        <f t="array" aca="1" ref="BW100" ca="1">IF(AI100&gt;0,AI100*SUMPRODUCT(_xlfn.XLOOKUP(AI$26,$C$4:$C$22,$I$4:$S$22)*$AO100:$AY100),0)</f>
        <v>0</v>
      </c>
      <c r="BX100" s="67" cm="1">
        <f t="array" aca="1" ref="BX100" ca="1">IF(AJ100&gt;0,AJ100*SUMPRODUCT(_xlfn.XLOOKUP(AJ$26,$C$4:$C$22,$I$4:$S$22)*$AO100:$AY100),0)</f>
        <v>0</v>
      </c>
      <c r="BY100" s="67" cm="1">
        <f t="array" aca="1" ref="BY100" ca="1">IF(AK100&gt;0,AK100*SUMPRODUCT(_xlfn.XLOOKUP(AK$26,$C$4:$C$22,$I$4:$S$22)*$AO100:$AY100),0)</f>
        <v>0</v>
      </c>
      <c r="BZ100" s="67" cm="1">
        <f t="array" aca="1" ref="BZ100" ca="1">IF(AL100&gt;0,AL100*SUMPRODUCT(_xlfn.XLOOKUP(AL$26,$C$4:$C$22,$I$4:$S$22)*$AO100:$AY100),0)</f>
        <v>0</v>
      </c>
      <c r="CA100" s="67" cm="1">
        <f t="array" aca="1" ref="CA100" ca="1">IF(AM100&gt;0,AM100*SUMPRODUCT(_xlfn.XLOOKUP(AM$26,$C$4:$C$22,$I$4:$S$22)*$AO100:$AY100),0)</f>
        <v>0</v>
      </c>
      <c r="CB100" s="68" cm="1">
        <f t="array" aca="1" ref="CB100" ca="1">IF(AN100&gt;0,AN100*SUMPRODUCT(_xlfn.XLOOKUP(AN$26,$C$4:$C$22,$I$4:$S$22)*$AO100:$AY100),0)</f>
        <v>0</v>
      </c>
      <c r="CC100" s="214">
        <f t="shared" ca="1" si="101"/>
        <v>-0.625</v>
      </c>
      <c r="CD100" s="66" cm="1">
        <f t="array" aca="1" ref="CD100" ca="1">IF(AC100&lt;0,AC100*SUMPRODUCT(_xlfn.XLOOKUP(AC$26,$C$4:$C$22,$T$4:$AD$22)*$AO100:$AY100),0)</f>
        <v>0</v>
      </c>
      <c r="CE100" s="67" cm="1">
        <f t="array" aca="1" ref="CE100" ca="1">IF(AD100&lt;0,AD100*SUMPRODUCT(_xlfn.XLOOKUP(AD$26,$C$4:$C$22,$T$4:$AC$22)*$AO100:$AX100),0)</f>
        <v>0</v>
      </c>
      <c r="CF100" s="67" cm="1">
        <f t="array" aca="1" ref="CF100" ca="1">IF(AE100&lt;0,AE100*SUMPRODUCT(_xlfn.XLOOKUP(AE$26,$C$4:$C$22,$T$4:$AC$22)*$AO100:$AX100),0)</f>
        <v>0</v>
      </c>
      <c r="CG100" s="67" cm="1">
        <f t="array" aca="1" ref="CG100" ca="1">IF(AF100&lt;0,AF100*SUMPRODUCT(_xlfn.XLOOKUP(AF$26,$C$4:$C$22,$T$4:$AC$22)*$AO100:$AX100),0)</f>
        <v>0</v>
      </c>
      <c r="CH100" s="67" cm="1">
        <f t="array" aca="1" ref="CH100" ca="1">IF(AG100&lt;0,AG100*SUMPRODUCT(_xlfn.XLOOKUP(AG$26,$C$4:$C$22,$T$4:$AC$22)*$AO100:$AX100),0)</f>
        <v>-4.5</v>
      </c>
      <c r="CI100" s="67" cm="1">
        <f t="array" aca="1" ref="CI100" ca="1">IF(AH100&lt;0,AH100*SUMPRODUCT(_xlfn.XLOOKUP(AH$26,$C$4:$C$22,$T$4:$AC$22)*$AO100:$AX100),0)</f>
        <v>0</v>
      </c>
      <c r="CJ100" s="67" cm="1">
        <f t="array" aca="1" ref="CJ100" ca="1">IF(AI100&lt;0,AI100*SUMPRODUCT(_xlfn.XLOOKUP(AI$26,$C$4:$C$22,$T$4:$AC$22)*$AO100:$AX100),0)</f>
        <v>0</v>
      </c>
      <c r="CK100" s="67" cm="1">
        <f t="array" aca="1" ref="CK100" ca="1">IF(AJ100&lt;0,AJ100*SUMPRODUCT(_xlfn.XLOOKUP(AJ$26,$C$4:$C$22,$T$4:$AC$22)*$AO100:$AX100),0)</f>
        <v>0</v>
      </c>
      <c r="CL100" s="67" cm="1">
        <f t="array" aca="1" ref="CL100" ca="1">IF(AK100&lt;0,AK100*SUMPRODUCT(_xlfn.XLOOKUP(AK$26,$C$4:$C$22,$T$4:$AC$22)*$AO100:$AX100),0)</f>
        <v>0</v>
      </c>
      <c r="CM100" s="67" cm="1">
        <f t="array" aca="1" ref="CM100" ca="1">IF(AL100&lt;0,AL100*SUMPRODUCT(_xlfn.XLOOKUP(AL$26,$C$4:$C$22,$T$4:$AC$22)*$AO100:$AX100),0)</f>
        <v>0</v>
      </c>
      <c r="CN100" s="67" cm="1">
        <f t="array" aca="1" ref="CN100" ca="1">IF(AM100&lt;0,AM100*SUMPRODUCT(_xlfn.XLOOKUP(AM$26,$C$4:$C$22,$T$4:$AC$22)*$AO100:$AX100),0)</f>
        <v>0</v>
      </c>
      <c r="CO100" s="68" cm="1">
        <f t="array" aca="1" ref="CO100" ca="1">IF(AN100&lt;0,AN100*SUMPRODUCT(_xlfn.XLOOKUP(AN$26,$C$4:$C$22,$T$4:$AC$22)*$AO100:$AX100),0)</f>
        <v>0</v>
      </c>
      <c r="CP100" s="214">
        <f t="shared" ca="1" si="102"/>
        <v>-4.5</v>
      </c>
      <c r="CQ100" s="66" cm="1">
        <f t="array" aca="1" ref="CQ100" ca="1">IF(AC100&lt;0,AC100*SUMPRODUCT(_xlfn.XLOOKUP(AC$26,$C$4:$C$22,$I$4:$S$22)*$AO100:$AY100),0)</f>
        <v>0</v>
      </c>
      <c r="CR100" s="67" cm="1">
        <f t="array" aca="1" ref="CR100" ca="1">IF(AD100&lt;0,AD100*SUMPRODUCT(_xlfn.XLOOKUP(AD$26,$C$4:$C$22,$I$4:$R$22)*$AO100:$AX100),0)</f>
        <v>0</v>
      </c>
      <c r="CS100" s="67" cm="1">
        <f t="array" aca="1" ref="CS100" ca="1">IF(AE100&lt;0,AE100*SUMPRODUCT(_xlfn.XLOOKUP(AE$26,$C$4:$C$22,$I$4:$R$22)*$AO100:$AX100),0)</f>
        <v>0</v>
      </c>
      <c r="CT100" s="67" cm="1">
        <f t="array" aca="1" ref="CT100" ca="1">IF(AF100&lt;0,AF100*SUMPRODUCT(_xlfn.XLOOKUP(AF$26,$C$4:$C$22,$I$4:$R$22)*$AO100:$AX100),0)</f>
        <v>0</v>
      </c>
      <c r="CU100" s="67" cm="1">
        <f t="array" aca="1" ref="CU100" ca="1">IF(AG100&lt;0,AG100*SUMPRODUCT(_xlfn.XLOOKUP(AG$26,$C$4:$C$22,$I$4:$R$22)*$AO100:$AX100),0)</f>
        <v>4.5</v>
      </c>
      <c r="CV100" s="67" cm="1">
        <f t="array" aca="1" ref="CV100" ca="1">IF(AH100&lt;0,AH100*SUMPRODUCT(_xlfn.XLOOKUP(AH$26,$C$4:$C$22,$I$4:$R$22)*$AO100:$AX100),0)</f>
        <v>0</v>
      </c>
      <c r="CW100" s="67" cm="1">
        <f t="array" aca="1" ref="CW100" ca="1">IF(AI100&lt;0,AI100*SUMPRODUCT(_xlfn.XLOOKUP(AI$26,$C$4:$C$22,$I$4:$R$22)*$AO100:$AX100),0)</f>
        <v>0</v>
      </c>
      <c r="CX100" s="67" cm="1">
        <f t="array" aca="1" ref="CX100" ca="1">IF(AJ100&lt;0,AJ100*SUMPRODUCT(_xlfn.XLOOKUP(AJ$26,$C$4:$C$22,$I$4:$R$22)*$AO100:$AX100),0)</f>
        <v>0</v>
      </c>
      <c r="CY100" s="67" cm="1">
        <f t="array" aca="1" ref="CY100" ca="1">IF(AK100&lt;0,AK100*SUMPRODUCT(_xlfn.XLOOKUP(AK$26,$C$4:$C$22,$I$4:$R$22)*$AO100:$AX100),0)</f>
        <v>0</v>
      </c>
      <c r="CZ100" s="67" cm="1">
        <f t="array" aca="1" ref="CZ100" ca="1">IF(AL100&lt;0,AL100*SUMPRODUCT(_xlfn.XLOOKUP(AL$26,$C$4:$C$22,$I$4:$R$22)*$AO100:$AX100),0)</f>
        <v>0</v>
      </c>
      <c r="DA100" s="67" cm="1">
        <f t="array" aca="1" ref="DA100" ca="1">IF(AM100&lt;0,AM100*SUMPRODUCT(_xlfn.XLOOKUP(AM$26,$C$4:$C$22,$I$4:$R$22)*$AO100:$AX100),0)</f>
        <v>0</v>
      </c>
      <c r="DB100" s="68" cm="1">
        <f t="array" aca="1" ref="DB100" ca="1">IF(AN100&lt;0,AN100*SUMPRODUCT(_xlfn.XLOOKUP(AN$26,$C$4:$C$22,$I$4:$R$22)*$AO100:$AX100),0)</f>
        <v>0</v>
      </c>
      <c r="DC100" s="239">
        <f t="shared" ca="1" si="103"/>
        <v>4.5</v>
      </c>
    </row>
    <row r="101" spans="1:107" x14ac:dyDescent="0.25">
      <c r="A101" s="389"/>
      <c r="B101" s="390"/>
      <c r="C101" s="736">
        <v>11</v>
      </c>
      <c r="D101" s="19" t="str">
        <f>_xlfn.XLOOKUP($C101,'Load Combinations'!$B$4:$B$22,'Load Combinations'!$C$4:$C$22)</f>
        <v>CV Helium Mode, Beam On</v>
      </c>
      <c r="E101" s="120"/>
      <c r="F101" s="121"/>
      <c r="G101" s="8">
        <f t="shared" si="96"/>
        <v>22.5</v>
      </c>
      <c r="H101" s="61">
        <f t="shared" ca="1" si="94"/>
        <v>30.625</v>
      </c>
      <c r="I101" s="61">
        <f t="shared" ca="1" si="95"/>
        <v>13.625</v>
      </c>
      <c r="J101" s="63"/>
      <c r="K101" s="75">
        <f t="shared" ca="1" si="98"/>
        <v>0</v>
      </c>
      <c r="L101" s="76">
        <f t="shared" ca="1" si="97"/>
        <v>0</v>
      </c>
      <c r="M101" s="76">
        <f t="shared" ca="1" si="97"/>
        <v>0</v>
      </c>
      <c r="N101" s="76">
        <f t="shared" ca="1" si="97"/>
        <v>0</v>
      </c>
      <c r="O101" s="76">
        <f t="shared" ca="1" si="97"/>
        <v>-1</v>
      </c>
      <c r="P101" s="76">
        <f t="shared" ca="1" si="97"/>
        <v>0</v>
      </c>
      <c r="Q101" s="76">
        <f t="shared" ca="1" si="97"/>
        <v>0</v>
      </c>
      <c r="R101" s="76">
        <f t="shared" ca="1" si="97"/>
        <v>0</v>
      </c>
      <c r="S101" s="76">
        <f t="shared" ca="1" si="97"/>
        <v>-1</v>
      </c>
      <c r="T101" s="76">
        <f t="shared" ca="1" si="97"/>
        <v>0</v>
      </c>
      <c r="U101" s="76">
        <f t="shared" ca="1" si="97"/>
        <v>0</v>
      </c>
      <c r="V101" s="76">
        <f t="shared" ca="1" si="97"/>
        <v>1</v>
      </c>
      <c r="W101" s="76">
        <f t="shared" ca="1" si="97"/>
        <v>-1</v>
      </c>
      <c r="X101" s="76">
        <v>0</v>
      </c>
      <c r="Y101" s="76">
        <f t="shared" ca="1" si="97"/>
        <v>0</v>
      </c>
      <c r="Z101" s="76">
        <f t="shared" ca="1" si="97"/>
        <v>0</v>
      </c>
      <c r="AA101" s="76">
        <f t="shared" ca="1" si="97"/>
        <v>0</v>
      </c>
      <c r="AB101" s="140">
        <f t="shared" ca="1" si="97"/>
        <v>0</v>
      </c>
      <c r="AC101" s="75">
        <f t="shared" ca="1" si="99"/>
        <v>1</v>
      </c>
      <c r="AD101" s="76">
        <f t="shared" ca="1" si="99"/>
        <v>1</v>
      </c>
      <c r="AE101" s="76">
        <f t="shared" ca="1" si="99"/>
        <v>1</v>
      </c>
      <c r="AF101" s="76">
        <f t="shared" ca="1" si="99"/>
        <v>1</v>
      </c>
      <c r="AG101" s="76">
        <f t="shared" ca="1" si="99"/>
        <v>-1</v>
      </c>
      <c r="AH101" s="76">
        <f t="shared" ca="1" si="99"/>
        <v>0</v>
      </c>
      <c r="AI101" s="76">
        <f t="shared" ca="1" si="99"/>
        <v>-1</v>
      </c>
      <c r="AJ101" s="76">
        <f t="shared" ca="1" si="99"/>
        <v>0</v>
      </c>
      <c r="AK101" s="76">
        <f t="shared" ca="1" si="99"/>
        <v>-1</v>
      </c>
      <c r="AL101" s="76">
        <f t="shared" ca="1" si="99"/>
        <v>0</v>
      </c>
      <c r="AM101" s="76">
        <f t="shared" ca="1" si="99"/>
        <v>0</v>
      </c>
      <c r="AN101" s="140">
        <f t="shared" ca="1" si="99"/>
        <v>0</v>
      </c>
      <c r="AO101" s="75">
        <f>+INDEX('Load Combinations'!$D$4:$N$22,MATCH(Horizontal!$C101,'Load Combinations'!$B$4:$B$22,0),MATCH(Horizontal!AO$26,'Load Combinations'!$D$3:$N$3,0))</f>
        <v>1</v>
      </c>
      <c r="AP101" s="76">
        <f>+INDEX('Load Combinations'!$D$4:$N$22,MATCH(Horizontal!$C101,'Load Combinations'!$B$4:$B$22,0),MATCH(Horizontal!AP$26,'Load Combinations'!$D$3:$N$3,0))</f>
        <v>1</v>
      </c>
      <c r="AQ101" s="76">
        <f>+INDEX('Load Combinations'!$D$4:$N$22,MATCH(Horizontal!$C101,'Load Combinations'!$B$4:$B$22,0),MATCH(Horizontal!AQ$26,'Load Combinations'!$D$3:$N$3,0))</f>
        <v>0</v>
      </c>
      <c r="AR101" s="76">
        <f>+INDEX('Load Combinations'!$D$4:$N$22,MATCH(Horizontal!$C101,'Load Combinations'!$B$4:$B$22,0),MATCH(Horizontal!AR$26,'Load Combinations'!$D$3:$N$3,0))</f>
        <v>1</v>
      </c>
      <c r="AS101" s="76">
        <f>+INDEX('Load Combinations'!$D$4:$N$22,MATCH(Horizontal!$C101,'Load Combinations'!$B$4:$B$22,0),MATCH(Horizontal!AS$26,'Load Combinations'!$D$3:$N$3,0))</f>
        <v>0</v>
      </c>
      <c r="AT101" s="76">
        <f>+INDEX('Load Combinations'!$D$4:$N$22,MATCH(Horizontal!$C101,'Load Combinations'!$B$4:$B$22,0),MATCH(Horizontal!AT$26,'Load Combinations'!$D$3:$N$3,0))</f>
        <v>1</v>
      </c>
      <c r="AU101" s="76">
        <f>+INDEX('Load Combinations'!$D$4:$N$22,MATCH(Horizontal!$C101,'Load Combinations'!$B$4:$B$22,0),MATCH(Horizontal!AU$26,'Load Combinations'!$D$3:$N$3,0))</f>
        <v>0</v>
      </c>
      <c r="AV101" s="76">
        <f>+INDEX('Load Combinations'!$D$4:$N$22,MATCH(Horizontal!$C101,'Load Combinations'!$B$4:$B$22,0),MATCH(Horizontal!AV$26,'Load Combinations'!$D$3:$N$3,0))</f>
        <v>1</v>
      </c>
      <c r="AW101" s="76">
        <f>+INDEX('Load Combinations'!$D$4:$N$22,MATCH(Horizontal!$C101,'Load Combinations'!$B$4:$B$22,0),MATCH(Horizontal!AW$26,'Load Combinations'!$D$3:$N$3,0))</f>
        <v>0</v>
      </c>
      <c r="AX101" s="671">
        <f>+INDEX('Load Combinations'!$D$4:$N$22,MATCH(Horizontal!$C101,'Load Combinations'!$B$4:$B$22,0),MATCH(Horizontal!AX$26,'Load Combinations'!$D$3:$N$3,0))</f>
        <v>0</v>
      </c>
      <c r="AY101" s="557">
        <f>+INDEX('Load Combinations'!$D$4:$N$22,MATCH(Horizontal!$C101,'Load Combinations'!$B$4:$B$22,0),MATCH(Horizontal!AY$26,'Load Combinations'!$D$3:$N$3,0))</f>
        <v>0</v>
      </c>
      <c r="AZ101" s="203" cm="1">
        <f t="array" aca="1" ref="AZ101" ca="1">SUMPRODUCT(--($K101:$AB101&gt;0),INDEX($H$4:$H$22,MATCH($K$26:$AB$26,$C$4:$C$22,0)))</f>
        <v>1</v>
      </c>
      <c r="BA101" s="76" cm="1">
        <f t="array" aca="1" ref="BA101" ca="1">SUMPRODUCT(--($K101:$AB101&gt;0),INDEX($G$4:$G$22,MATCH($K$26:$AB$26,$C$4:$C$22,0)))</f>
        <v>-1</v>
      </c>
      <c r="BB101" s="76" cm="1">
        <f t="array" aca="1" ref="BB101" ca="1">-1*SUMPRODUCT(--($K101:$AB101&lt;0),INDEX($H$4:$H$22,MATCH($K$26:$AB$26,$C$4:$C$22,0)))</f>
        <v>-1.5</v>
      </c>
      <c r="BC101" s="77" cm="1">
        <f t="array" aca="1" ref="BC101" ca="1">-1*SUMPRODUCT(--($K101:$AB101&lt;0),INDEX($G$4:$G$22,MATCH($K$26:$AB$26,$C$4:$C$22,0)))</f>
        <v>1.5</v>
      </c>
      <c r="BD101" s="8" cm="1">
        <f t="array" aca="1" ref="BD101" ca="1">IF(AC101&gt;0,AC101*SUMPRODUCT(_xlfn.XLOOKUP(AC$26,$C$4:$C$22,$T$4:$AD$22)*$AO101:$AY101),0)</f>
        <v>0</v>
      </c>
      <c r="BE101" s="17" cm="1">
        <f t="array" aca="1" ref="BE101" ca="1">IF(AD101&gt;0,AD101*SUMPRODUCT(_xlfn.XLOOKUP(AD$26,$C$4:$C$22,$T$4:$AD$22)*$AO101:$AY101),0)</f>
        <v>0.125</v>
      </c>
      <c r="BF101" s="17" cm="1">
        <f t="array" aca="1" ref="BF101" ca="1">IF(AE101&gt;0,AE101*SUMPRODUCT(_xlfn.XLOOKUP(AE$26,$C$4:$C$22,$T$4:$AD$22)*$AO101:$AY101),0)</f>
        <v>0</v>
      </c>
      <c r="BG101" s="71" cm="1">
        <f t="array" aca="1" ref="BG101" ca="1">IF(AF101&gt;0,AF101*SUMPRODUCT(_xlfn.XLOOKUP(AF$26,$C$4:$C$22,$T$4:$AD$22)*$AO101:$AY101),0)</f>
        <v>0.5</v>
      </c>
      <c r="BH101" s="17" cm="1">
        <f t="array" aca="1" ref="BH101" ca="1">IF(AG101&gt;0,AG101*SUMPRODUCT(_xlfn.XLOOKUP(AG$26,$C$4:$C$22,$T$4:$AD$22)*$AO101:$AY101),0)</f>
        <v>0</v>
      </c>
      <c r="BI101" s="17" cm="1">
        <f t="array" aca="1" ref="BI101" ca="1">IF(AH101&gt;0,AH101*SUMPRODUCT(_xlfn.XLOOKUP(AH$26,$C$4:$C$22,$T$4:$AD$22)*$AO101:$AY101),0)</f>
        <v>0</v>
      </c>
      <c r="BJ101" s="17" cm="1">
        <f t="array" aca="1" ref="BJ101" ca="1">IF(AI101&gt;0,AI101*SUMPRODUCT(_xlfn.XLOOKUP(AI$26,$C$4:$C$22,$T$4:$AD$22)*$AO101:$AY101),0)</f>
        <v>0</v>
      </c>
      <c r="BK101" s="17" cm="1">
        <f t="array" aca="1" ref="BK101" ca="1">IF(AJ101&gt;0,AJ101*SUMPRODUCT(_xlfn.XLOOKUP(AJ$26,$C$4:$C$22,$T$4:$AD$22)*$AO101:$AY101),0)</f>
        <v>0</v>
      </c>
      <c r="BL101" s="17" cm="1">
        <f t="array" aca="1" ref="BL101" ca="1">IF(AK101&gt;0,AK101*SUMPRODUCT(_xlfn.XLOOKUP(AK$26,$C$4:$C$22,$T$4:$AD$22)*$AO101:$AY101),0)</f>
        <v>0</v>
      </c>
      <c r="BM101" s="17" cm="1">
        <f t="array" aca="1" ref="BM101" ca="1">IF(AL101&gt;0,AL101*SUMPRODUCT(_xlfn.XLOOKUP(AL$26,$C$4:$C$22,$T$4:$AD$22)*$AO101:$AY101),0)</f>
        <v>0</v>
      </c>
      <c r="BN101" s="17" cm="1">
        <f t="array" aca="1" ref="BN101" ca="1">IF(AM101&gt;0,AM101*SUMPRODUCT(_xlfn.XLOOKUP(AM$26,$C$4:$C$22,$T$4:$AD$22)*$AO101:$AY101),0)</f>
        <v>0</v>
      </c>
      <c r="BO101" s="9" cm="1">
        <f t="array" aca="1" ref="BO101" ca="1">IF(AN101&gt;0,AN101*SUMPRODUCT(_xlfn.XLOOKUP(AN$26,$C$4:$C$22,$T$4:$AD$22)*$AO101:$AY101),0)</f>
        <v>0</v>
      </c>
      <c r="BP101" s="215">
        <f t="shared" ca="1" si="100"/>
        <v>0.625</v>
      </c>
      <c r="BQ101" s="8" cm="1">
        <f t="array" aca="1" ref="BQ101" ca="1">IF(AC101&gt;0,AC101*SUMPRODUCT(_xlfn.XLOOKUP(AC$26,$C$4:$C$22,$I$4:$S$22)*$AO101:$AY101),0)</f>
        <v>0</v>
      </c>
      <c r="BR101" s="17" cm="1">
        <f t="array" aca="1" ref="BR101" ca="1">IF(AD101&gt;0,AD101*SUMPRODUCT(_xlfn.XLOOKUP(AD$26,$C$4:$C$22,$I$4:$S$22)*$AO101:$AY101),0)</f>
        <v>-0.125</v>
      </c>
      <c r="BS101" s="17" cm="1">
        <f t="array" aca="1" ref="BS101" ca="1">IF(AE101&gt;0,AE101*SUMPRODUCT(_xlfn.XLOOKUP(AE$26,$C$4:$C$22,$I$4:$S$22)*$AO101:$AY101),0)</f>
        <v>0</v>
      </c>
      <c r="BT101" s="71" cm="1">
        <f t="array" aca="1" ref="BT101" ca="1">IF(AF101&gt;0,AF101*SUMPRODUCT(_xlfn.XLOOKUP(AF$26,$C$4:$C$22,$I$4:$S$22)*$AO101:$AY101),0)</f>
        <v>-0.5</v>
      </c>
      <c r="BU101" s="17" cm="1">
        <f t="array" aca="1" ref="BU101" ca="1">IF(AG101&gt;0,AG101*SUMPRODUCT(_xlfn.XLOOKUP(AG$26,$C$4:$C$22,$I$4:$S$22)*$AO101:$AY101),0)</f>
        <v>0</v>
      </c>
      <c r="BV101" s="17" cm="1">
        <f t="array" aca="1" ref="BV101" ca="1">IF(AH101&gt;0,AH101*SUMPRODUCT(_xlfn.XLOOKUP(AH$26,$C$4:$C$22,$I$4:$S$22)*$AO101:$AY101),0)</f>
        <v>0</v>
      </c>
      <c r="BW101" s="17" cm="1">
        <f t="array" aca="1" ref="BW101" ca="1">IF(AI101&gt;0,AI101*SUMPRODUCT(_xlfn.XLOOKUP(AI$26,$C$4:$C$22,$I$4:$S$22)*$AO101:$AY101),0)</f>
        <v>0</v>
      </c>
      <c r="BX101" s="17" cm="1">
        <f t="array" aca="1" ref="BX101" ca="1">IF(AJ101&gt;0,AJ101*SUMPRODUCT(_xlfn.XLOOKUP(AJ$26,$C$4:$C$22,$I$4:$S$22)*$AO101:$AY101),0)</f>
        <v>0</v>
      </c>
      <c r="BY101" s="17" cm="1">
        <f t="array" aca="1" ref="BY101" ca="1">IF(AK101&gt;0,AK101*SUMPRODUCT(_xlfn.XLOOKUP(AK$26,$C$4:$C$22,$I$4:$S$22)*$AO101:$AY101),0)</f>
        <v>0</v>
      </c>
      <c r="BZ101" s="17" cm="1">
        <f t="array" aca="1" ref="BZ101" ca="1">IF(AL101&gt;0,AL101*SUMPRODUCT(_xlfn.XLOOKUP(AL$26,$C$4:$C$22,$I$4:$S$22)*$AO101:$AY101),0)</f>
        <v>0</v>
      </c>
      <c r="CA101" s="17" cm="1">
        <f t="array" aca="1" ref="CA101" ca="1">IF(AM101&gt;0,AM101*SUMPRODUCT(_xlfn.XLOOKUP(AM$26,$C$4:$C$22,$I$4:$S$22)*$AO101:$AY101),0)</f>
        <v>0</v>
      </c>
      <c r="CB101" s="9" cm="1">
        <f t="array" aca="1" ref="CB101" ca="1">IF(AN101&gt;0,AN101*SUMPRODUCT(_xlfn.XLOOKUP(AN$26,$C$4:$C$22,$I$4:$S$22)*$AO101:$AY101),0)</f>
        <v>0</v>
      </c>
      <c r="CC101" s="215">
        <f t="shared" ca="1" si="101"/>
        <v>-0.625</v>
      </c>
      <c r="CD101" s="8" cm="1">
        <f t="array" aca="1" ref="CD101" ca="1">IF(AC101&lt;0,AC101*SUMPRODUCT(_xlfn.XLOOKUP(AC$26,$C$4:$C$22,$T$4:$AD$22)*$AO101:$AY101),0)</f>
        <v>0</v>
      </c>
      <c r="CE101" s="17" cm="1">
        <f t="array" aca="1" ref="CE101" ca="1">IF(AD101&lt;0,AD101*SUMPRODUCT(_xlfn.XLOOKUP(AD$26,$C$4:$C$22,$T$4:$AC$22)*$AO101:$AX101),0)</f>
        <v>0</v>
      </c>
      <c r="CF101" s="17" cm="1">
        <f t="array" aca="1" ref="CF101" ca="1">IF(AE101&lt;0,AE101*SUMPRODUCT(_xlfn.XLOOKUP(AE$26,$C$4:$C$22,$T$4:$AC$22)*$AO101:$AX101),0)</f>
        <v>0</v>
      </c>
      <c r="CG101" s="71" cm="1">
        <f t="array" aca="1" ref="CG101" ca="1">IF(AF101&lt;0,AF101*SUMPRODUCT(_xlfn.XLOOKUP(AF$26,$C$4:$C$22,$T$4:$AC$22)*$AO101:$AX101),0)</f>
        <v>0</v>
      </c>
      <c r="CH101" s="17" cm="1">
        <f t="array" aca="1" ref="CH101" ca="1">IF(AG101&lt;0,AG101*SUMPRODUCT(_xlfn.XLOOKUP(AG$26,$C$4:$C$22,$T$4:$AC$22)*$AO101:$AX101),0)</f>
        <v>-4.5</v>
      </c>
      <c r="CI101" s="17" cm="1">
        <f t="array" aca="1" ref="CI101" ca="1">IF(AH101&lt;0,AH101*SUMPRODUCT(_xlfn.XLOOKUP(AH$26,$C$4:$C$22,$T$4:$AC$22)*$AO101:$AX101),0)</f>
        <v>0</v>
      </c>
      <c r="CJ101" s="17" cm="1">
        <f t="array" aca="1" ref="CJ101" ca="1">IF(AI101&lt;0,AI101*SUMPRODUCT(_xlfn.XLOOKUP(AI$26,$C$4:$C$22,$T$4:$AC$22)*$AO101:$AX101),0)</f>
        <v>-0.5</v>
      </c>
      <c r="CK101" s="17" cm="1">
        <f t="array" aca="1" ref="CK101" ca="1">IF(AJ101&lt;0,AJ101*SUMPRODUCT(_xlfn.XLOOKUP(AJ$26,$C$4:$C$22,$T$4:$AC$22)*$AO101:$AX101),0)</f>
        <v>0</v>
      </c>
      <c r="CL101" s="17" cm="1">
        <f t="array" aca="1" ref="CL101" ca="1">IF(AK101&lt;0,AK101*SUMPRODUCT(_xlfn.XLOOKUP(AK$26,$C$4:$C$22,$T$4:$AC$22)*$AO101:$AX101),0)</f>
        <v>-0.75</v>
      </c>
      <c r="CM101" s="17" cm="1">
        <f t="array" aca="1" ref="CM101" ca="1">IF(AL101&lt;0,AL101*SUMPRODUCT(_xlfn.XLOOKUP(AL$26,$C$4:$C$22,$T$4:$AC$22)*$AO101:$AX101),0)</f>
        <v>0</v>
      </c>
      <c r="CN101" s="17" cm="1">
        <f t="array" aca="1" ref="CN101" ca="1">IF(AM101&lt;0,AM101*SUMPRODUCT(_xlfn.XLOOKUP(AM$26,$C$4:$C$22,$T$4:$AC$22)*$AO101:$AX101),0)</f>
        <v>0</v>
      </c>
      <c r="CO101" s="9" cm="1">
        <f t="array" aca="1" ref="CO101" ca="1">IF(AN101&lt;0,AN101*SUMPRODUCT(_xlfn.XLOOKUP(AN$26,$C$4:$C$22,$T$4:$AC$22)*$AO101:$AX101),0)</f>
        <v>0</v>
      </c>
      <c r="CP101" s="215">
        <f t="shared" ca="1" si="102"/>
        <v>-5.75</v>
      </c>
      <c r="CQ101" s="8" cm="1">
        <f t="array" aca="1" ref="CQ101" ca="1">IF(AC101&lt;0,AC101*SUMPRODUCT(_xlfn.XLOOKUP(AC$26,$C$4:$C$22,$I$4:$S$22)*$AO101:$AY101),0)</f>
        <v>0</v>
      </c>
      <c r="CR101" s="17" cm="1">
        <f t="array" aca="1" ref="CR101" ca="1">IF(AD101&lt;0,AD101*SUMPRODUCT(_xlfn.XLOOKUP(AD$26,$C$4:$C$22,$I$4:$R$22)*$AO101:$AX101),0)</f>
        <v>0</v>
      </c>
      <c r="CS101" s="17" cm="1">
        <f t="array" aca="1" ref="CS101" ca="1">IF(AE101&lt;0,AE101*SUMPRODUCT(_xlfn.XLOOKUP(AE$26,$C$4:$C$22,$I$4:$R$22)*$AO101:$AX101),0)</f>
        <v>0</v>
      </c>
      <c r="CT101" s="71" cm="1">
        <f t="array" aca="1" ref="CT101" ca="1">IF(AF101&lt;0,AF101*SUMPRODUCT(_xlfn.XLOOKUP(AF$26,$C$4:$C$22,$I$4:$R$22)*$AO101:$AX101),0)</f>
        <v>0</v>
      </c>
      <c r="CU101" s="17" cm="1">
        <f t="array" aca="1" ref="CU101" ca="1">IF(AG101&lt;0,AG101*SUMPRODUCT(_xlfn.XLOOKUP(AG$26,$C$4:$C$22,$I$4:$R$22)*$AO101:$AX101),0)</f>
        <v>4.5</v>
      </c>
      <c r="CV101" s="17" cm="1">
        <f t="array" aca="1" ref="CV101" ca="1">IF(AH101&lt;0,AH101*SUMPRODUCT(_xlfn.XLOOKUP(AH$26,$C$4:$C$22,$I$4:$R$22)*$AO101:$AX101),0)</f>
        <v>0</v>
      </c>
      <c r="CW101" s="17" cm="1">
        <f t="array" aca="1" ref="CW101" ca="1">IF(AI101&lt;0,AI101*SUMPRODUCT(_xlfn.XLOOKUP(AI$26,$C$4:$C$22,$I$4:$R$22)*$AO101:$AX101),0)</f>
        <v>0.5</v>
      </c>
      <c r="CX101" s="17" cm="1">
        <f t="array" aca="1" ref="CX101" ca="1">IF(AJ101&lt;0,AJ101*SUMPRODUCT(_xlfn.XLOOKUP(AJ$26,$C$4:$C$22,$I$4:$R$22)*$AO101:$AX101),0)</f>
        <v>0</v>
      </c>
      <c r="CY101" s="17" cm="1">
        <f t="array" aca="1" ref="CY101" ca="1">IF(AK101&lt;0,AK101*SUMPRODUCT(_xlfn.XLOOKUP(AK$26,$C$4:$C$22,$I$4:$R$22)*$AO101:$AX101),0)</f>
        <v>0</v>
      </c>
      <c r="CZ101" s="17" cm="1">
        <f t="array" aca="1" ref="CZ101" ca="1">IF(AL101&lt;0,AL101*SUMPRODUCT(_xlfn.XLOOKUP(AL$26,$C$4:$C$22,$I$4:$R$22)*$AO101:$AX101),0)</f>
        <v>0</v>
      </c>
      <c r="DA101" s="17" cm="1">
        <f t="array" aca="1" ref="DA101" ca="1">IF(AM101&lt;0,AM101*SUMPRODUCT(_xlfn.XLOOKUP(AM$26,$C$4:$C$22,$I$4:$R$22)*$AO101:$AX101),0)</f>
        <v>0</v>
      </c>
      <c r="DB101" s="9" cm="1">
        <f t="array" aca="1" ref="DB101" ca="1">IF(AN101&lt;0,AN101*SUMPRODUCT(_xlfn.XLOOKUP(AN$26,$C$4:$C$22,$I$4:$R$22)*$AO101:$AX101),0)</f>
        <v>0</v>
      </c>
      <c r="DC101" s="240">
        <f t="shared" ca="1" si="103"/>
        <v>5</v>
      </c>
    </row>
    <row r="102" spans="1:107" x14ac:dyDescent="0.25">
      <c r="A102" s="389"/>
      <c r="B102" s="390"/>
      <c r="C102" s="735">
        <v>12</v>
      </c>
      <c r="D102" s="159" t="str">
        <f>_xlfn.XLOOKUP($C102,'Load Combinations'!$B$4:$B$22,'Load Combinations'!$C$4:$C$22)</f>
        <v>CV Helium Mode, No Beam, Seismic</v>
      </c>
      <c r="E102" s="118"/>
      <c r="F102" s="119"/>
      <c r="G102" s="7">
        <f t="shared" si="96"/>
        <v>22.5</v>
      </c>
      <c r="H102" s="130">
        <f t="shared" ca="1" si="94"/>
        <v>40.5</v>
      </c>
      <c r="I102" s="130">
        <f t="shared" ca="1" si="95"/>
        <v>4.5</v>
      </c>
      <c r="J102" s="62"/>
      <c r="K102" s="72">
        <f t="shared" ca="1" si="98"/>
        <v>0</v>
      </c>
      <c r="L102" s="73">
        <f t="shared" ca="1" si="97"/>
        <v>0</v>
      </c>
      <c r="M102" s="73">
        <f t="shared" ca="1" si="97"/>
        <v>0</v>
      </c>
      <c r="N102" s="73">
        <f t="shared" ca="1" si="97"/>
        <v>0</v>
      </c>
      <c r="O102" s="73">
        <f t="shared" ca="1" si="97"/>
        <v>-1</v>
      </c>
      <c r="P102" s="73">
        <f t="shared" ca="1" si="97"/>
        <v>0</v>
      </c>
      <c r="Q102" s="73">
        <f t="shared" ca="1" si="97"/>
        <v>0</v>
      </c>
      <c r="R102" s="73">
        <f t="shared" ca="1" si="97"/>
        <v>0</v>
      </c>
      <c r="S102" s="73">
        <f t="shared" ca="1" si="97"/>
        <v>-1</v>
      </c>
      <c r="T102" s="73">
        <f t="shared" ca="1" si="97"/>
        <v>0</v>
      </c>
      <c r="U102" s="73">
        <f t="shared" ca="1" si="97"/>
        <v>0</v>
      </c>
      <c r="V102" s="73">
        <f t="shared" ca="1" si="97"/>
        <v>1</v>
      </c>
      <c r="W102" s="73">
        <f t="shared" ca="1" si="97"/>
        <v>-1</v>
      </c>
      <c r="X102" s="500">
        <v>-1</v>
      </c>
      <c r="Y102" s="73">
        <f t="shared" ca="1" si="97"/>
        <v>0</v>
      </c>
      <c r="Z102" s="73">
        <f t="shared" ca="1" si="97"/>
        <v>0</v>
      </c>
      <c r="AA102" s="73">
        <f t="shared" ca="1" si="97"/>
        <v>0</v>
      </c>
      <c r="AB102" s="139">
        <f t="shared" ca="1" si="97"/>
        <v>0</v>
      </c>
      <c r="AC102" s="72">
        <f t="shared" ca="1" si="99"/>
        <v>1</v>
      </c>
      <c r="AD102" s="73">
        <f t="shared" ca="1" si="99"/>
        <v>1</v>
      </c>
      <c r="AE102" s="500">
        <v>0</v>
      </c>
      <c r="AF102" s="500">
        <v>0</v>
      </c>
      <c r="AG102" s="73">
        <f t="shared" ca="1" si="99"/>
        <v>-1</v>
      </c>
      <c r="AH102" s="73">
        <f t="shared" ca="1" si="99"/>
        <v>0</v>
      </c>
      <c r="AI102" s="73">
        <f t="shared" ca="1" si="99"/>
        <v>-1</v>
      </c>
      <c r="AJ102" s="73">
        <f t="shared" ca="1" si="99"/>
        <v>0</v>
      </c>
      <c r="AK102" s="73">
        <f t="shared" ca="1" si="99"/>
        <v>-1</v>
      </c>
      <c r="AL102" s="73">
        <f t="shared" ca="1" si="99"/>
        <v>0</v>
      </c>
      <c r="AM102" s="73">
        <f t="shared" ca="1" si="99"/>
        <v>0</v>
      </c>
      <c r="AN102" s="259">
        <v>1</v>
      </c>
      <c r="AO102" s="72">
        <f>+INDEX('Load Combinations'!$D$4:$N$22,MATCH(Horizontal!$C102,'Load Combinations'!$B$4:$B$22,0),MATCH(Horizontal!AO$26,'Load Combinations'!$D$3:$N$3,0))</f>
        <v>1</v>
      </c>
      <c r="AP102" s="73">
        <f>+INDEX('Load Combinations'!$D$4:$N$22,MATCH(Horizontal!$C102,'Load Combinations'!$B$4:$B$22,0),MATCH(Horizontal!AP$26,'Load Combinations'!$D$3:$N$3,0))</f>
        <v>1</v>
      </c>
      <c r="AQ102" s="73">
        <f>+INDEX('Load Combinations'!$D$4:$N$22,MATCH(Horizontal!$C102,'Load Combinations'!$B$4:$B$22,0),MATCH(Horizontal!AQ$26,'Load Combinations'!$D$3:$N$3,0))</f>
        <v>0</v>
      </c>
      <c r="AR102" s="73">
        <f>+INDEX('Load Combinations'!$D$4:$N$22,MATCH(Horizontal!$C102,'Load Combinations'!$B$4:$B$22,0),MATCH(Horizontal!AR$26,'Load Combinations'!$D$3:$N$3,0))</f>
        <v>1</v>
      </c>
      <c r="AS102" s="73">
        <f>+INDEX('Load Combinations'!$D$4:$N$22,MATCH(Horizontal!$C102,'Load Combinations'!$B$4:$B$22,0),MATCH(Horizontal!AS$26,'Load Combinations'!$D$3:$N$3,0))</f>
        <v>0</v>
      </c>
      <c r="AT102" s="73">
        <f>+INDEX('Load Combinations'!$D$4:$N$22,MATCH(Horizontal!$C102,'Load Combinations'!$B$4:$B$22,0),MATCH(Horizontal!AT$26,'Load Combinations'!$D$3:$N$3,0))</f>
        <v>0</v>
      </c>
      <c r="AU102" s="73">
        <f>+INDEX('Load Combinations'!$D$4:$N$22,MATCH(Horizontal!$C102,'Load Combinations'!$B$4:$B$22,0),MATCH(Horizontal!AU$26,'Load Combinations'!$D$3:$N$3,0))</f>
        <v>0</v>
      </c>
      <c r="AV102" s="73">
        <f>+INDEX('Load Combinations'!$D$4:$N$22,MATCH(Horizontal!$C102,'Load Combinations'!$B$4:$B$22,0),MATCH(Horizontal!AV$26,'Load Combinations'!$D$3:$N$3,0))</f>
        <v>1</v>
      </c>
      <c r="AW102" s="73">
        <f>+INDEX('Load Combinations'!$D$4:$N$22,MATCH(Horizontal!$C102,'Load Combinations'!$B$4:$B$22,0),MATCH(Horizontal!AW$26,'Load Combinations'!$D$3:$N$3,0))</f>
        <v>0</v>
      </c>
      <c r="AX102" s="670">
        <f>+INDEX('Load Combinations'!$D$4:$N$22,MATCH(Horizontal!$C102,'Load Combinations'!$B$4:$B$22,0),MATCH(Horizontal!AX$26,'Load Combinations'!$D$3:$N$3,0))</f>
        <v>1</v>
      </c>
      <c r="AY102" s="556">
        <f>+INDEX('Load Combinations'!$D$4:$N$22,MATCH(Horizontal!$C102,'Load Combinations'!$B$4:$B$22,0),MATCH(Horizontal!AY$26,'Load Combinations'!$D$3:$N$3,0))</f>
        <v>0</v>
      </c>
      <c r="AZ102" s="202" cm="1">
        <f t="array" aca="1" ref="AZ102" ca="1">SUMPRODUCT(--($K102:$AB102&gt;0),INDEX($H$4:$H$22,MATCH($K$26:$AB$26,$C$4:$C$22,0)))</f>
        <v>1</v>
      </c>
      <c r="BA102" s="73" cm="1">
        <f t="array" aca="1" ref="BA102" ca="1">SUMPRODUCT(--($K102:$AB102&gt;0),INDEX($G$4:$G$22,MATCH($K$26:$AB$26,$C$4:$C$22,0)))</f>
        <v>-1</v>
      </c>
      <c r="BB102" s="73" cm="1">
        <f t="array" aca="1" ref="BB102" ca="1">-1*SUMPRODUCT(--($K102:$AB102&lt;0),INDEX($H$4:$H$22,MATCH($K$26:$AB$26,$C$4:$C$22,0)))</f>
        <v>-2.5</v>
      </c>
      <c r="BC102" s="74" cm="1">
        <f t="array" aca="1" ref="BC102" ca="1">-1*SUMPRODUCT(--($K102:$AB102&lt;0),INDEX($G$4:$G$22,MATCH($K$26:$AB$26,$C$4:$C$22,0)))</f>
        <v>2.5</v>
      </c>
      <c r="BD102" s="66" cm="1">
        <f t="array" aca="1" ref="BD102" ca="1">IF(AC102&gt;0,AC102*SUMPRODUCT(_xlfn.XLOOKUP(AC$26,$C$4:$C$22,$T$4:$AD$22)*$AO102:$AY102),0)</f>
        <v>0</v>
      </c>
      <c r="BE102" s="67" cm="1">
        <f t="array" aca="1" ref="BE102" ca="1">IF(AD102&gt;0,AD102*SUMPRODUCT(_xlfn.XLOOKUP(AD$26,$C$4:$C$22,$T$4:$AD$22)*$AO102:$AY102),0)</f>
        <v>1.125</v>
      </c>
      <c r="BF102" s="67" cm="1">
        <f t="array" ref="BF102">IF(AE102&gt;0,AE102*SUMPRODUCT(_xlfn.XLOOKUP(AE$26,$C$4:$C$22,$T$4:$AD$22)*$AO102:$AY102),0)</f>
        <v>0</v>
      </c>
      <c r="BG102" s="67" cm="1">
        <f t="array" ref="BG102">IF(AF102&gt;0,AF102*SUMPRODUCT(_xlfn.XLOOKUP(AF$26,$C$4:$C$22,$T$4:$AD$22)*$AO102:$AY102),0)</f>
        <v>0</v>
      </c>
      <c r="BH102" s="67" cm="1">
        <f t="array" aca="1" ref="BH102" ca="1">IF(AG102&gt;0,AG102*SUMPRODUCT(_xlfn.XLOOKUP(AG$26,$C$4:$C$22,$T$4:$AD$22)*$AO102:$AY102),0)</f>
        <v>0</v>
      </c>
      <c r="BI102" s="67" cm="1">
        <f t="array" aca="1" ref="BI102" ca="1">IF(AH102&gt;0,AH102*SUMPRODUCT(_xlfn.XLOOKUP(AH$26,$C$4:$C$22,$T$4:$AD$22)*$AO102:$AY102),0)</f>
        <v>0</v>
      </c>
      <c r="BJ102" s="67" cm="1">
        <f t="array" aca="1" ref="BJ102" ca="1">IF(AI102&gt;0,AI102*SUMPRODUCT(_xlfn.XLOOKUP(AI$26,$C$4:$C$22,$T$4:$AD$22)*$AO102:$AY102),0)</f>
        <v>0</v>
      </c>
      <c r="BK102" s="67" cm="1">
        <f t="array" aca="1" ref="BK102" ca="1">IF(AJ102&gt;0,AJ102*SUMPRODUCT(_xlfn.XLOOKUP(AJ$26,$C$4:$C$22,$T$4:$AD$22)*$AO102:$AY102),0)</f>
        <v>0</v>
      </c>
      <c r="BL102" s="67" cm="1">
        <f t="array" aca="1" ref="BL102" ca="1">IF(AK102&gt;0,AK102*SUMPRODUCT(_xlfn.XLOOKUP(AK$26,$C$4:$C$22,$T$4:$AD$22)*$AO102:$AY102),0)</f>
        <v>0</v>
      </c>
      <c r="BM102" s="67" cm="1">
        <f t="array" aca="1" ref="BM102" ca="1">IF(AL102&gt;0,AL102*SUMPRODUCT(_xlfn.XLOOKUP(AL$26,$C$4:$C$22,$T$4:$AD$22)*$AO102:$AY102),0)</f>
        <v>0</v>
      </c>
      <c r="BN102" s="67" cm="1">
        <f t="array" aca="1" ref="BN102" ca="1">IF(AM102&gt;0,AM102*SUMPRODUCT(_xlfn.XLOOKUP(AM$26,$C$4:$C$22,$T$4:$AD$22)*$AO102:$AY102),0)</f>
        <v>0</v>
      </c>
      <c r="BO102" s="68" cm="1">
        <f t="array" ref="BO102">IF(AN102&gt;0,AN102*SUMPRODUCT(_xlfn.XLOOKUP(AN$26,$C$4:$C$22,$T$4:$AD$22)*$AO102:$AY102),0)</f>
        <v>6</v>
      </c>
      <c r="BP102" s="214">
        <f t="shared" ca="1" si="100"/>
        <v>7.125</v>
      </c>
      <c r="BQ102" s="66" cm="1">
        <f t="array" aca="1" ref="BQ102" ca="1">IF(AC102&gt;0,AC102*SUMPRODUCT(_xlfn.XLOOKUP(AC$26,$C$4:$C$22,$I$4:$S$22)*$AO102:$AY102),0)</f>
        <v>0</v>
      </c>
      <c r="BR102" s="67" cm="1">
        <f t="array" aca="1" ref="BR102" ca="1">IF(AD102&gt;0,AD102*SUMPRODUCT(_xlfn.XLOOKUP(AD$26,$C$4:$C$22,$I$4:$S$22)*$AO102:$AY102),0)</f>
        <v>-1.125</v>
      </c>
      <c r="BS102" s="67" cm="1">
        <f t="array" ref="BS102">IF(AE102&gt;0,AE102*SUMPRODUCT(_xlfn.XLOOKUP(AE$26,$C$4:$C$22,$I$4:$S$22)*$AO102:$AY102),0)</f>
        <v>0</v>
      </c>
      <c r="BT102" s="67" cm="1">
        <f t="array" ref="BT102">IF(AF102&gt;0,AF102*SUMPRODUCT(_xlfn.XLOOKUP(AF$26,$C$4:$C$22,$I$4:$S$22)*$AO102:$AY102),0)</f>
        <v>0</v>
      </c>
      <c r="BU102" s="67" cm="1">
        <f t="array" aca="1" ref="BU102" ca="1">IF(AG102&gt;0,AG102*SUMPRODUCT(_xlfn.XLOOKUP(AG$26,$C$4:$C$22,$I$4:$S$22)*$AO102:$AY102),0)</f>
        <v>0</v>
      </c>
      <c r="BV102" s="67" cm="1">
        <f t="array" aca="1" ref="BV102" ca="1">IF(AH102&gt;0,AH102*SUMPRODUCT(_xlfn.XLOOKUP(AH$26,$C$4:$C$22,$I$4:$S$22)*$AO102:$AY102),0)</f>
        <v>0</v>
      </c>
      <c r="BW102" s="67" cm="1">
        <f t="array" aca="1" ref="BW102" ca="1">IF(AI102&gt;0,AI102*SUMPRODUCT(_xlfn.XLOOKUP(AI$26,$C$4:$C$22,$I$4:$S$22)*$AO102:$AY102),0)</f>
        <v>0</v>
      </c>
      <c r="BX102" s="67" cm="1">
        <f t="array" aca="1" ref="BX102" ca="1">IF(AJ102&gt;0,AJ102*SUMPRODUCT(_xlfn.XLOOKUP(AJ$26,$C$4:$C$22,$I$4:$S$22)*$AO102:$AY102),0)</f>
        <v>0</v>
      </c>
      <c r="BY102" s="67" cm="1">
        <f t="array" aca="1" ref="BY102" ca="1">IF(AK102&gt;0,AK102*SUMPRODUCT(_xlfn.XLOOKUP(AK$26,$C$4:$C$22,$I$4:$S$22)*$AO102:$AY102),0)</f>
        <v>0</v>
      </c>
      <c r="BZ102" s="67" cm="1">
        <f t="array" aca="1" ref="BZ102" ca="1">IF(AL102&gt;0,AL102*SUMPRODUCT(_xlfn.XLOOKUP(AL$26,$C$4:$C$22,$I$4:$S$22)*$AO102:$AY102),0)</f>
        <v>0</v>
      </c>
      <c r="CA102" s="67" cm="1">
        <f t="array" aca="1" ref="CA102" ca="1">IF(AM102&gt;0,AM102*SUMPRODUCT(_xlfn.XLOOKUP(AM$26,$C$4:$C$22,$I$4:$S$22)*$AO102:$AY102),0)</f>
        <v>0</v>
      </c>
      <c r="CB102" s="68" cm="1">
        <f t="array" ref="CB102">IF(AN102&gt;0,AN102*SUMPRODUCT(_xlfn.XLOOKUP(AN$26,$C$4:$C$22,$I$4:$S$22)*$AO102:$AY102),0)</f>
        <v>-6</v>
      </c>
      <c r="CC102" s="214">
        <f t="shared" ca="1" si="101"/>
        <v>-7.125</v>
      </c>
      <c r="CD102" s="66" cm="1">
        <f t="array" aca="1" ref="CD102" ca="1">IF(AC102&lt;0,AC102*SUMPRODUCT(_xlfn.XLOOKUP(AC$26,$C$4:$C$22,$T$4:$AD$22)*$AO102:$AY102),0)</f>
        <v>0</v>
      </c>
      <c r="CE102" s="67" cm="1">
        <f t="array" aca="1" ref="CE102" ca="1">IF(AD102&lt;0,AD102*SUMPRODUCT(_xlfn.XLOOKUP(AD$26,$C$4:$C$22,$T$4:$AC$22)*$AO102:$AX102),0)</f>
        <v>0</v>
      </c>
      <c r="CF102" s="67" cm="1">
        <f t="array" ref="CF102">IF(AE102&lt;0,AE102*SUMPRODUCT(_xlfn.XLOOKUP(AE$26,$C$4:$C$22,$T$4:$AC$22)*$AO102:$AX102),0)</f>
        <v>0</v>
      </c>
      <c r="CG102" s="67" cm="1">
        <f t="array" ref="CG102">IF(AF102&lt;0,AF102*SUMPRODUCT(_xlfn.XLOOKUP(AF$26,$C$4:$C$22,$T$4:$AC$22)*$AO102:$AX102),0)</f>
        <v>0</v>
      </c>
      <c r="CH102" s="67" cm="1">
        <f t="array" aca="1" ref="CH102" ca="1">IF(AG102&lt;0,AG102*SUMPRODUCT(_xlfn.XLOOKUP(AG$26,$C$4:$C$22,$T$4:$AC$22)*$AO102:$AX102),0)</f>
        <v>-6.5</v>
      </c>
      <c r="CI102" s="67" cm="1">
        <f t="array" aca="1" ref="CI102" ca="1">IF(AH102&lt;0,AH102*SUMPRODUCT(_xlfn.XLOOKUP(AH$26,$C$4:$C$22,$T$4:$AC$22)*$AO102:$AX102),0)</f>
        <v>0</v>
      </c>
      <c r="CJ102" s="67" cm="1">
        <f t="array" aca="1" ref="CJ102" ca="1">IF(AI102&lt;0,AI102*SUMPRODUCT(_xlfn.XLOOKUP(AI$26,$C$4:$C$22,$T$4:$AC$22)*$AO102:$AX102),0)</f>
        <v>-0.125</v>
      </c>
      <c r="CK102" s="67" cm="1">
        <f t="array" aca="1" ref="CK102" ca="1">IF(AJ102&lt;0,AJ102*SUMPRODUCT(_xlfn.XLOOKUP(AJ$26,$C$4:$C$22,$T$4:$AC$22)*$AO102:$AX102),0)</f>
        <v>0</v>
      </c>
      <c r="CL102" s="67" cm="1">
        <f t="array" aca="1" ref="CL102" ca="1">IF(AK102&lt;0,AK102*SUMPRODUCT(_xlfn.XLOOKUP(AK$26,$C$4:$C$22,$T$4:$AC$22)*$AO102:$AX102),0)</f>
        <v>-0.75</v>
      </c>
      <c r="CM102" s="67" cm="1">
        <f t="array" aca="1" ref="CM102" ca="1">IF(AL102&lt;0,AL102*SUMPRODUCT(_xlfn.XLOOKUP(AL$26,$C$4:$C$22,$T$4:$AC$22)*$AO102:$AX102),0)</f>
        <v>0</v>
      </c>
      <c r="CN102" s="67" cm="1">
        <f t="array" aca="1" ref="CN102" ca="1">IF(AM102&lt;0,AM102*SUMPRODUCT(_xlfn.XLOOKUP(AM$26,$C$4:$C$22,$T$4:$AC$22)*$AO102:$AX102),0)</f>
        <v>0</v>
      </c>
      <c r="CO102" s="68" cm="1">
        <f t="array" ref="CO102">IF(AN102&lt;0,AN102*SUMPRODUCT(_xlfn.XLOOKUP(AN$26,$C$4:$C$22,$T$4:$AC$22)*$AO102:$AX102),0)</f>
        <v>0</v>
      </c>
      <c r="CP102" s="214">
        <f t="shared" ca="1" si="102"/>
        <v>-7.375</v>
      </c>
      <c r="CQ102" s="66" cm="1">
        <f t="array" aca="1" ref="CQ102" ca="1">IF(AC102&lt;0,AC102*SUMPRODUCT(_xlfn.XLOOKUP(AC$26,$C$4:$C$22,$I$4:$S$22)*$AO102:$AY102),0)</f>
        <v>0</v>
      </c>
      <c r="CR102" s="67" cm="1">
        <f t="array" aca="1" ref="CR102" ca="1">IF(AD102&lt;0,AD102*SUMPRODUCT(_xlfn.XLOOKUP(AD$26,$C$4:$C$22,$I$4:$R$22)*$AO102:$AX102),0)</f>
        <v>0</v>
      </c>
      <c r="CS102" s="67" cm="1">
        <f t="array" ref="CS102">IF(AE102&lt;0,AE102*SUMPRODUCT(_xlfn.XLOOKUP(AE$26,$C$4:$C$22,$I$4:$R$22)*$AO102:$AX102),0)</f>
        <v>0</v>
      </c>
      <c r="CT102" s="67" cm="1">
        <f t="array" ref="CT102">IF(AF102&lt;0,AF102*SUMPRODUCT(_xlfn.XLOOKUP(AF$26,$C$4:$C$22,$I$4:$R$22)*$AO102:$AX102),0)</f>
        <v>0</v>
      </c>
      <c r="CU102" s="67" cm="1">
        <f t="array" aca="1" ref="CU102" ca="1">IF(AG102&lt;0,AG102*SUMPRODUCT(_xlfn.XLOOKUP(AG$26,$C$4:$C$22,$I$4:$R$22)*$AO102:$AX102),0)</f>
        <v>6.5</v>
      </c>
      <c r="CV102" s="67" cm="1">
        <f t="array" aca="1" ref="CV102" ca="1">IF(AH102&lt;0,AH102*SUMPRODUCT(_xlfn.XLOOKUP(AH$26,$C$4:$C$22,$I$4:$R$22)*$AO102:$AX102),0)</f>
        <v>0</v>
      </c>
      <c r="CW102" s="67" cm="1">
        <f t="array" aca="1" ref="CW102" ca="1">IF(AI102&lt;0,AI102*SUMPRODUCT(_xlfn.XLOOKUP(AI$26,$C$4:$C$22,$I$4:$R$22)*$AO102:$AX102),0)</f>
        <v>0.125</v>
      </c>
      <c r="CX102" s="67" cm="1">
        <f t="array" aca="1" ref="CX102" ca="1">IF(AJ102&lt;0,AJ102*SUMPRODUCT(_xlfn.XLOOKUP(AJ$26,$C$4:$C$22,$I$4:$R$22)*$AO102:$AX102),0)</f>
        <v>0</v>
      </c>
      <c r="CY102" s="67" cm="1">
        <f t="array" aca="1" ref="CY102" ca="1">IF(AK102&lt;0,AK102*SUMPRODUCT(_xlfn.XLOOKUP(AK$26,$C$4:$C$22,$I$4:$R$22)*$AO102:$AX102),0)</f>
        <v>0.75</v>
      </c>
      <c r="CZ102" s="67" cm="1">
        <f t="array" aca="1" ref="CZ102" ca="1">IF(AL102&lt;0,AL102*SUMPRODUCT(_xlfn.XLOOKUP(AL$26,$C$4:$C$22,$I$4:$R$22)*$AO102:$AX102),0)</f>
        <v>0</v>
      </c>
      <c r="DA102" s="67" cm="1">
        <f t="array" aca="1" ref="DA102" ca="1">IF(AM102&lt;0,AM102*SUMPRODUCT(_xlfn.XLOOKUP(AM$26,$C$4:$C$22,$I$4:$R$22)*$AO102:$AX102),0)</f>
        <v>0</v>
      </c>
      <c r="DB102" s="68" cm="1">
        <f t="array" ref="DB102">IF(AN102&lt;0,AN102*SUMPRODUCT(_xlfn.XLOOKUP(AN$26,$C$4:$C$22,$I$4:$R$22)*$AO102:$AX102),0)</f>
        <v>0</v>
      </c>
      <c r="DC102" s="239">
        <f t="shared" ca="1" si="103"/>
        <v>7.375</v>
      </c>
    </row>
    <row r="103" spans="1:107" x14ac:dyDescent="0.25">
      <c r="A103" s="389"/>
      <c r="B103" s="390"/>
      <c r="C103" s="736">
        <v>13</v>
      </c>
      <c r="D103" s="191" t="str">
        <f>_xlfn.XLOOKUP($C103,'Load Combinations'!$B$4:$B$22,'Load Combinations'!$C$4:$C$22)</f>
        <v>CV Helium Mode, Beam On, Seismic</v>
      </c>
      <c r="E103" s="120"/>
      <c r="F103" s="121"/>
      <c r="G103" s="8">
        <f t="shared" si="96"/>
        <v>22.5</v>
      </c>
      <c r="H103" s="61">
        <f t="shared" ca="1" si="94"/>
        <v>41</v>
      </c>
      <c r="I103" s="61">
        <f t="shared" ca="1" si="95"/>
        <v>3.25</v>
      </c>
      <c r="J103" s="63"/>
      <c r="K103" s="75">
        <f t="shared" ca="1" si="98"/>
        <v>0</v>
      </c>
      <c r="L103" s="76">
        <f t="shared" ca="1" si="97"/>
        <v>0</v>
      </c>
      <c r="M103" s="76">
        <f t="shared" ca="1" si="97"/>
        <v>0</v>
      </c>
      <c r="N103" s="76">
        <f t="shared" ca="1" si="97"/>
        <v>0</v>
      </c>
      <c r="O103" s="76">
        <f t="shared" ca="1" si="97"/>
        <v>-1</v>
      </c>
      <c r="P103" s="76">
        <f t="shared" ca="1" si="97"/>
        <v>0</v>
      </c>
      <c r="Q103" s="76">
        <f t="shared" ca="1" si="97"/>
        <v>0</v>
      </c>
      <c r="R103" s="76">
        <f t="shared" ca="1" si="97"/>
        <v>0</v>
      </c>
      <c r="S103" s="76">
        <f t="shared" ca="1" si="97"/>
        <v>-1</v>
      </c>
      <c r="T103" s="76">
        <f t="shared" ca="1" si="97"/>
        <v>0</v>
      </c>
      <c r="U103" s="76">
        <f t="shared" ca="1" si="97"/>
        <v>0</v>
      </c>
      <c r="V103" s="76">
        <f t="shared" ca="1" si="97"/>
        <v>1</v>
      </c>
      <c r="W103" s="76">
        <f t="shared" ca="1" si="97"/>
        <v>-1</v>
      </c>
      <c r="X103" s="499">
        <f t="shared" ca="1" si="97"/>
        <v>-1</v>
      </c>
      <c r="Y103" s="76">
        <f t="shared" ca="1" si="97"/>
        <v>0</v>
      </c>
      <c r="Z103" s="76">
        <f t="shared" ca="1" si="97"/>
        <v>0</v>
      </c>
      <c r="AA103" s="76">
        <f t="shared" ca="1" si="97"/>
        <v>0</v>
      </c>
      <c r="AB103" s="140">
        <f t="shared" ca="1" si="97"/>
        <v>0</v>
      </c>
      <c r="AC103" s="75">
        <f t="shared" ca="1" si="99"/>
        <v>1</v>
      </c>
      <c r="AD103" s="76">
        <f t="shared" ca="1" si="99"/>
        <v>1</v>
      </c>
      <c r="AE103" s="499">
        <v>0</v>
      </c>
      <c r="AF103" s="499">
        <v>0</v>
      </c>
      <c r="AG103" s="76">
        <f t="shared" ca="1" si="99"/>
        <v>-1</v>
      </c>
      <c r="AH103" s="76">
        <f t="shared" ca="1" si="99"/>
        <v>0</v>
      </c>
      <c r="AI103" s="76">
        <f t="shared" ca="1" si="99"/>
        <v>-1</v>
      </c>
      <c r="AJ103" s="76">
        <f t="shared" ca="1" si="99"/>
        <v>0</v>
      </c>
      <c r="AK103" s="76">
        <f t="shared" ca="1" si="99"/>
        <v>-1</v>
      </c>
      <c r="AL103" s="76">
        <f t="shared" ca="1" si="99"/>
        <v>0</v>
      </c>
      <c r="AM103" s="76">
        <f t="shared" ca="1" si="99"/>
        <v>0</v>
      </c>
      <c r="AN103" s="258">
        <v>1</v>
      </c>
      <c r="AO103" s="75">
        <f>+INDEX('Load Combinations'!$D$4:$N$22,MATCH(Horizontal!$C103,'Load Combinations'!$B$4:$B$22,0),MATCH(Horizontal!AO$26,'Load Combinations'!$D$3:$N$3,0))</f>
        <v>1</v>
      </c>
      <c r="AP103" s="76">
        <f>+INDEX('Load Combinations'!$D$4:$N$22,MATCH(Horizontal!$C103,'Load Combinations'!$B$4:$B$22,0),MATCH(Horizontal!AP$26,'Load Combinations'!$D$3:$N$3,0))</f>
        <v>1</v>
      </c>
      <c r="AQ103" s="76">
        <f>+INDEX('Load Combinations'!$D$4:$N$22,MATCH(Horizontal!$C103,'Load Combinations'!$B$4:$B$22,0),MATCH(Horizontal!AQ$26,'Load Combinations'!$D$3:$N$3,0))</f>
        <v>0</v>
      </c>
      <c r="AR103" s="76">
        <f>+INDEX('Load Combinations'!$D$4:$N$22,MATCH(Horizontal!$C103,'Load Combinations'!$B$4:$B$22,0),MATCH(Horizontal!AR$26,'Load Combinations'!$D$3:$N$3,0))</f>
        <v>1</v>
      </c>
      <c r="AS103" s="76">
        <f>+INDEX('Load Combinations'!$D$4:$N$22,MATCH(Horizontal!$C103,'Load Combinations'!$B$4:$B$22,0),MATCH(Horizontal!AS$26,'Load Combinations'!$D$3:$N$3,0))</f>
        <v>0</v>
      </c>
      <c r="AT103" s="76">
        <f>+INDEX('Load Combinations'!$D$4:$N$22,MATCH(Horizontal!$C103,'Load Combinations'!$B$4:$B$22,0),MATCH(Horizontal!AT$26,'Load Combinations'!$D$3:$N$3,0))</f>
        <v>1</v>
      </c>
      <c r="AU103" s="76">
        <f>+INDEX('Load Combinations'!$D$4:$N$22,MATCH(Horizontal!$C103,'Load Combinations'!$B$4:$B$22,0),MATCH(Horizontal!AU$26,'Load Combinations'!$D$3:$N$3,0))</f>
        <v>0</v>
      </c>
      <c r="AV103" s="76">
        <f>+INDEX('Load Combinations'!$D$4:$N$22,MATCH(Horizontal!$C103,'Load Combinations'!$B$4:$B$22,0),MATCH(Horizontal!AV$26,'Load Combinations'!$D$3:$N$3,0))</f>
        <v>1</v>
      </c>
      <c r="AW103" s="76">
        <f>+INDEX('Load Combinations'!$D$4:$N$22,MATCH(Horizontal!$C103,'Load Combinations'!$B$4:$B$22,0),MATCH(Horizontal!AW$26,'Load Combinations'!$D$3:$N$3,0))</f>
        <v>0</v>
      </c>
      <c r="AX103" s="671">
        <f>+INDEX('Load Combinations'!$D$4:$N$22,MATCH(Horizontal!$C103,'Load Combinations'!$B$4:$B$22,0),MATCH(Horizontal!AX$26,'Load Combinations'!$D$3:$N$3,0))</f>
        <v>1</v>
      </c>
      <c r="AY103" s="557">
        <f>+INDEX('Load Combinations'!$D$4:$N$22,MATCH(Horizontal!$C103,'Load Combinations'!$B$4:$B$22,0),MATCH(Horizontal!AY$26,'Load Combinations'!$D$3:$N$3,0))</f>
        <v>0</v>
      </c>
      <c r="AZ103" s="203" cm="1">
        <f t="array" aca="1" ref="AZ103" ca="1">SUMPRODUCT(--($K103:$AB103&gt;0),INDEX($H$4:$H$22,MATCH($K$26:$AB$26,$C$4:$C$22,0)))</f>
        <v>1</v>
      </c>
      <c r="BA103" s="76" cm="1">
        <f t="array" aca="1" ref="BA103" ca="1">SUMPRODUCT(--($K103:$AB103&gt;0),INDEX($G$4:$G$22,MATCH($K$26:$AB$26,$C$4:$C$22,0)))</f>
        <v>-1</v>
      </c>
      <c r="BB103" s="76" cm="1">
        <f t="array" aca="1" ref="BB103" ca="1">-1*SUMPRODUCT(--($K103:$AB103&lt;0),INDEX($H$4:$H$22,MATCH($K$26:$AB$26,$C$4:$C$22,0)))</f>
        <v>-2.5</v>
      </c>
      <c r="BC103" s="77" cm="1">
        <f t="array" aca="1" ref="BC103" ca="1">-1*SUMPRODUCT(--($K103:$AB103&lt;0),INDEX($G$4:$G$22,MATCH($K$26:$AB$26,$C$4:$C$22,0)))</f>
        <v>2.5</v>
      </c>
      <c r="BD103" s="8" cm="1">
        <f t="array" aca="1" ref="BD103" ca="1">IF(AC103&gt;0,AC103*SUMPRODUCT(_xlfn.XLOOKUP(AC$26,$C$4:$C$22,$T$4:$AD$22)*$AO103:$AY103),0)</f>
        <v>0</v>
      </c>
      <c r="BE103" s="17" cm="1">
        <f t="array" aca="1" ref="BE103" ca="1">IF(AD103&gt;0,AD103*SUMPRODUCT(_xlfn.XLOOKUP(AD$26,$C$4:$C$22,$T$4:$AD$22)*$AO103:$AY103),0)</f>
        <v>1.125</v>
      </c>
      <c r="BF103" s="17" cm="1">
        <f t="array" ref="BF103">IF(AE103&gt;0,AE103*SUMPRODUCT(_xlfn.XLOOKUP(AE$26,$C$4:$C$22,$T$4:$AD$22)*$AO103:$AY103),0)</f>
        <v>0</v>
      </c>
      <c r="BG103" s="71" cm="1">
        <f t="array" ref="BG103">IF(AF103&gt;0,AF103*SUMPRODUCT(_xlfn.XLOOKUP(AF$26,$C$4:$C$22,$T$4:$AD$22)*$AO103:$AY103),0)</f>
        <v>0</v>
      </c>
      <c r="BH103" s="17" cm="1">
        <f t="array" aca="1" ref="BH103" ca="1">IF(AG103&gt;0,AG103*SUMPRODUCT(_xlfn.XLOOKUP(AG$26,$C$4:$C$22,$T$4:$AD$22)*$AO103:$AY103),0)</f>
        <v>0</v>
      </c>
      <c r="BI103" s="17" cm="1">
        <f t="array" aca="1" ref="BI103" ca="1">IF(AH103&gt;0,AH103*SUMPRODUCT(_xlfn.XLOOKUP(AH$26,$C$4:$C$22,$T$4:$AD$22)*$AO103:$AY103),0)</f>
        <v>0</v>
      </c>
      <c r="BJ103" s="17" cm="1">
        <f t="array" aca="1" ref="BJ103" ca="1">IF(AI103&gt;0,AI103*SUMPRODUCT(_xlfn.XLOOKUP(AI$26,$C$4:$C$22,$T$4:$AD$22)*$AO103:$AY103),0)</f>
        <v>0</v>
      </c>
      <c r="BK103" s="17" cm="1">
        <f t="array" aca="1" ref="BK103" ca="1">IF(AJ103&gt;0,AJ103*SUMPRODUCT(_xlfn.XLOOKUP(AJ$26,$C$4:$C$22,$T$4:$AD$22)*$AO103:$AY103),0)</f>
        <v>0</v>
      </c>
      <c r="BL103" s="17" cm="1">
        <f t="array" aca="1" ref="BL103" ca="1">IF(AK103&gt;0,AK103*SUMPRODUCT(_xlfn.XLOOKUP(AK$26,$C$4:$C$22,$T$4:$AD$22)*$AO103:$AY103),0)</f>
        <v>0</v>
      </c>
      <c r="BM103" s="17" cm="1">
        <f t="array" aca="1" ref="BM103" ca="1">IF(AL103&gt;0,AL103*SUMPRODUCT(_xlfn.XLOOKUP(AL$26,$C$4:$C$22,$T$4:$AD$22)*$AO103:$AY103),0)</f>
        <v>0</v>
      </c>
      <c r="BN103" s="17" cm="1">
        <f t="array" aca="1" ref="BN103" ca="1">IF(AM103&gt;0,AM103*SUMPRODUCT(_xlfn.XLOOKUP(AM$26,$C$4:$C$22,$T$4:$AD$22)*$AO103:$AY103),0)</f>
        <v>0</v>
      </c>
      <c r="BO103" s="9" cm="1">
        <f t="array" ref="BO103">IF(AN103&gt;0,AN103*SUMPRODUCT(_xlfn.XLOOKUP(AN$26,$C$4:$C$22,$T$4:$AD$22)*$AO103:$AY103),0)</f>
        <v>6</v>
      </c>
      <c r="BP103" s="215">
        <f t="shared" ca="1" si="100"/>
        <v>7.125</v>
      </c>
      <c r="BQ103" s="8" cm="1">
        <f t="array" aca="1" ref="BQ103" ca="1">IF(AC103&gt;0,AC103*SUMPRODUCT(_xlfn.XLOOKUP(AC$26,$C$4:$C$22,$I$4:$S$22)*$AO103:$AY103),0)</f>
        <v>0</v>
      </c>
      <c r="BR103" s="17" cm="1">
        <f t="array" aca="1" ref="BR103" ca="1">IF(AD103&gt;0,AD103*SUMPRODUCT(_xlfn.XLOOKUP(AD$26,$C$4:$C$22,$I$4:$S$22)*$AO103:$AY103),0)</f>
        <v>-1.125</v>
      </c>
      <c r="BS103" s="17" cm="1">
        <f t="array" ref="BS103">IF(AE103&gt;0,AE103*SUMPRODUCT(_xlfn.XLOOKUP(AE$26,$C$4:$C$22,$I$4:$S$22)*$AO103:$AY103),0)</f>
        <v>0</v>
      </c>
      <c r="BT103" s="71" cm="1">
        <f t="array" ref="BT103">IF(AF103&gt;0,AF103*SUMPRODUCT(_xlfn.XLOOKUP(AF$26,$C$4:$C$22,$I$4:$S$22)*$AO103:$AY103),0)</f>
        <v>0</v>
      </c>
      <c r="BU103" s="17" cm="1">
        <f t="array" aca="1" ref="BU103" ca="1">IF(AG103&gt;0,AG103*SUMPRODUCT(_xlfn.XLOOKUP(AG$26,$C$4:$C$22,$I$4:$S$22)*$AO103:$AY103),0)</f>
        <v>0</v>
      </c>
      <c r="BV103" s="17" cm="1">
        <f t="array" aca="1" ref="BV103" ca="1">IF(AH103&gt;0,AH103*SUMPRODUCT(_xlfn.XLOOKUP(AH$26,$C$4:$C$22,$I$4:$S$22)*$AO103:$AY103),0)</f>
        <v>0</v>
      </c>
      <c r="BW103" s="17" cm="1">
        <f t="array" aca="1" ref="BW103" ca="1">IF(AI103&gt;0,AI103*SUMPRODUCT(_xlfn.XLOOKUP(AI$26,$C$4:$C$22,$I$4:$S$22)*$AO103:$AY103),0)</f>
        <v>0</v>
      </c>
      <c r="BX103" s="17" cm="1">
        <f t="array" aca="1" ref="BX103" ca="1">IF(AJ103&gt;0,AJ103*SUMPRODUCT(_xlfn.XLOOKUP(AJ$26,$C$4:$C$22,$I$4:$S$22)*$AO103:$AY103),0)</f>
        <v>0</v>
      </c>
      <c r="BY103" s="17" cm="1">
        <f t="array" aca="1" ref="BY103" ca="1">IF(AK103&gt;0,AK103*SUMPRODUCT(_xlfn.XLOOKUP(AK$26,$C$4:$C$22,$I$4:$S$22)*$AO103:$AY103),0)</f>
        <v>0</v>
      </c>
      <c r="BZ103" s="17" cm="1">
        <f t="array" aca="1" ref="BZ103" ca="1">IF(AL103&gt;0,AL103*SUMPRODUCT(_xlfn.XLOOKUP(AL$26,$C$4:$C$22,$I$4:$S$22)*$AO103:$AY103),0)</f>
        <v>0</v>
      </c>
      <c r="CA103" s="17" cm="1">
        <f t="array" aca="1" ref="CA103" ca="1">IF(AM103&gt;0,AM103*SUMPRODUCT(_xlfn.XLOOKUP(AM$26,$C$4:$C$22,$I$4:$S$22)*$AO103:$AY103),0)</f>
        <v>0</v>
      </c>
      <c r="CB103" s="9" cm="1">
        <f t="array" ref="CB103">IF(AN103&gt;0,AN103*SUMPRODUCT(_xlfn.XLOOKUP(AN$26,$C$4:$C$22,$I$4:$S$22)*$AO103:$AY103),0)</f>
        <v>-6</v>
      </c>
      <c r="CC103" s="215">
        <f t="shared" ca="1" si="101"/>
        <v>-7.125</v>
      </c>
      <c r="CD103" s="8" cm="1">
        <f t="array" aca="1" ref="CD103" ca="1">IF(AC103&lt;0,AC103*SUMPRODUCT(_xlfn.XLOOKUP(AC$26,$C$4:$C$22,$T$4:$AD$22)*$AO103:$AY103),0)</f>
        <v>0</v>
      </c>
      <c r="CE103" s="17" cm="1">
        <f t="array" aca="1" ref="CE103" ca="1">IF(AD103&lt;0,AD103*SUMPRODUCT(_xlfn.XLOOKUP(AD$26,$C$4:$C$22,$T$4:$AC$22)*$AO103:$AX103),0)</f>
        <v>0</v>
      </c>
      <c r="CF103" s="17" cm="1">
        <f t="array" ref="CF103">IF(AE103&lt;0,AE103*SUMPRODUCT(_xlfn.XLOOKUP(AE$26,$C$4:$C$22,$T$4:$AC$22)*$AO103:$AX103),0)</f>
        <v>0</v>
      </c>
      <c r="CG103" s="71" cm="1">
        <f t="array" ref="CG103">IF(AF103&lt;0,AF103*SUMPRODUCT(_xlfn.XLOOKUP(AF$26,$C$4:$C$22,$T$4:$AC$22)*$AO103:$AX103),0)</f>
        <v>0</v>
      </c>
      <c r="CH103" s="17" cm="1">
        <f t="array" aca="1" ref="CH103" ca="1">IF(AG103&lt;0,AG103*SUMPRODUCT(_xlfn.XLOOKUP(AG$26,$C$4:$C$22,$T$4:$AC$22)*$AO103:$AX103),0)</f>
        <v>-6.5</v>
      </c>
      <c r="CI103" s="17" cm="1">
        <f t="array" aca="1" ref="CI103" ca="1">IF(AH103&lt;0,AH103*SUMPRODUCT(_xlfn.XLOOKUP(AH$26,$C$4:$C$22,$T$4:$AC$22)*$AO103:$AX103),0)</f>
        <v>0</v>
      </c>
      <c r="CJ103" s="17" cm="1">
        <f t="array" aca="1" ref="CJ103" ca="1">IF(AI103&lt;0,AI103*SUMPRODUCT(_xlfn.XLOOKUP(AI$26,$C$4:$C$22,$T$4:$AC$22)*$AO103:$AX103),0)</f>
        <v>-0.625</v>
      </c>
      <c r="CK103" s="17" cm="1">
        <f t="array" aca="1" ref="CK103" ca="1">IF(AJ103&lt;0,AJ103*SUMPRODUCT(_xlfn.XLOOKUP(AJ$26,$C$4:$C$22,$T$4:$AC$22)*$AO103:$AX103),0)</f>
        <v>0</v>
      </c>
      <c r="CL103" s="17" cm="1">
        <f t="array" aca="1" ref="CL103" ca="1">IF(AK103&lt;0,AK103*SUMPRODUCT(_xlfn.XLOOKUP(AK$26,$C$4:$C$22,$T$4:$AC$22)*$AO103:$AX103),0)</f>
        <v>-1.5</v>
      </c>
      <c r="CM103" s="17" cm="1">
        <f t="array" aca="1" ref="CM103" ca="1">IF(AL103&lt;0,AL103*SUMPRODUCT(_xlfn.XLOOKUP(AL$26,$C$4:$C$22,$T$4:$AC$22)*$AO103:$AX103),0)</f>
        <v>0</v>
      </c>
      <c r="CN103" s="17" cm="1">
        <f t="array" aca="1" ref="CN103" ca="1">IF(AM103&lt;0,AM103*SUMPRODUCT(_xlfn.XLOOKUP(AM$26,$C$4:$C$22,$T$4:$AC$22)*$AO103:$AX103),0)</f>
        <v>0</v>
      </c>
      <c r="CO103" s="9" cm="1">
        <f t="array" ref="CO103">IF(AN103&lt;0,AN103*SUMPRODUCT(_xlfn.XLOOKUP(AN$26,$C$4:$C$22,$T$4:$AC$22)*$AO103:$AX103),0)</f>
        <v>0</v>
      </c>
      <c r="CP103" s="215">
        <f t="shared" ca="1" si="102"/>
        <v>-8.625</v>
      </c>
      <c r="CQ103" s="8" cm="1">
        <f t="array" aca="1" ref="CQ103" ca="1">IF(AC103&lt;0,AC103*SUMPRODUCT(_xlfn.XLOOKUP(AC$26,$C$4:$C$22,$I$4:$S$22)*$AO103:$AY103),0)</f>
        <v>0</v>
      </c>
      <c r="CR103" s="17" cm="1">
        <f t="array" aca="1" ref="CR103" ca="1">IF(AD103&lt;0,AD103*SUMPRODUCT(_xlfn.XLOOKUP(AD$26,$C$4:$C$22,$I$4:$R$22)*$AO103:$AX103),0)</f>
        <v>0</v>
      </c>
      <c r="CS103" s="17" cm="1">
        <f t="array" ref="CS103">IF(AE103&lt;0,AE103*SUMPRODUCT(_xlfn.XLOOKUP(AE$26,$C$4:$C$22,$I$4:$R$22)*$AO103:$AX103),0)</f>
        <v>0</v>
      </c>
      <c r="CT103" s="71" cm="1">
        <f t="array" ref="CT103">IF(AF103&lt;0,AF103*SUMPRODUCT(_xlfn.XLOOKUP(AF$26,$C$4:$C$22,$I$4:$R$22)*$AO103:$AX103),0)</f>
        <v>0</v>
      </c>
      <c r="CU103" s="17" cm="1">
        <f t="array" aca="1" ref="CU103" ca="1">IF(AG103&lt;0,AG103*SUMPRODUCT(_xlfn.XLOOKUP(AG$26,$C$4:$C$22,$I$4:$R$22)*$AO103:$AX103),0)</f>
        <v>6.5</v>
      </c>
      <c r="CV103" s="17" cm="1">
        <f t="array" aca="1" ref="CV103" ca="1">IF(AH103&lt;0,AH103*SUMPRODUCT(_xlfn.XLOOKUP(AH$26,$C$4:$C$22,$I$4:$R$22)*$AO103:$AX103),0)</f>
        <v>0</v>
      </c>
      <c r="CW103" s="17" cm="1">
        <f t="array" aca="1" ref="CW103" ca="1">IF(AI103&lt;0,AI103*SUMPRODUCT(_xlfn.XLOOKUP(AI$26,$C$4:$C$22,$I$4:$R$22)*$AO103:$AX103),0)</f>
        <v>0.625</v>
      </c>
      <c r="CX103" s="17" cm="1">
        <f t="array" aca="1" ref="CX103" ca="1">IF(AJ103&lt;0,AJ103*SUMPRODUCT(_xlfn.XLOOKUP(AJ$26,$C$4:$C$22,$I$4:$R$22)*$AO103:$AX103),0)</f>
        <v>0</v>
      </c>
      <c r="CY103" s="17" cm="1">
        <f t="array" aca="1" ref="CY103" ca="1">IF(AK103&lt;0,AK103*SUMPRODUCT(_xlfn.XLOOKUP(AK$26,$C$4:$C$22,$I$4:$R$22)*$AO103:$AX103),0)</f>
        <v>0.75</v>
      </c>
      <c r="CZ103" s="17" cm="1">
        <f t="array" aca="1" ref="CZ103" ca="1">IF(AL103&lt;0,AL103*SUMPRODUCT(_xlfn.XLOOKUP(AL$26,$C$4:$C$22,$I$4:$R$22)*$AO103:$AX103),0)</f>
        <v>0</v>
      </c>
      <c r="DA103" s="17" cm="1">
        <f t="array" aca="1" ref="DA103" ca="1">IF(AM103&lt;0,AM103*SUMPRODUCT(_xlfn.XLOOKUP(AM$26,$C$4:$C$22,$I$4:$R$22)*$AO103:$AX103),0)</f>
        <v>0</v>
      </c>
      <c r="DB103" s="9" cm="1">
        <f t="array" ref="DB103">IF(AN103&lt;0,AN103*SUMPRODUCT(_xlfn.XLOOKUP(AN$26,$C$4:$C$22,$I$4:$R$22)*$AO103:$AX103),0)</f>
        <v>0</v>
      </c>
      <c r="DC103" s="240">
        <f t="shared" ca="1" si="103"/>
        <v>7.875</v>
      </c>
    </row>
    <row r="104" spans="1:107" x14ac:dyDescent="0.25">
      <c r="A104" s="389"/>
      <c r="B104" s="390"/>
      <c r="C104" s="735">
        <v>14</v>
      </c>
      <c r="D104" s="18" t="str">
        <f>_xlfn.XLOOKUP($C104,'Load Combinations'!$B$4:$B$22,'Load Combinations'!$C$4:$C$22)</f>
        <v>CV He, No Beam,Component MAWP</v>
      </c>
      <c r="E104" s="118"/>
      <c r="F104" s="119"/>
      <c r="G104" s="7">
        <f t="shared" si="96"/>
        <v>22.5</v>
      </c>
      <c r="H104" s="130">
        <f t="shared" ca="1" si="94"/>
        <v>30.125</v>
      </c>
      <c r="I104" s="130">
        <f t="shared" ca="1" si="95"/>
        <v>14.875</v>
      </c>
      <c r="J104" s="62"/>
      <c r="K104" s="72">
        <f t="shared" ca="1" si="98"/>
        <v>0</v>
      </c>
      <c r="L104" s="73">
        <f t="shared" ca="1" si="97"/>
        <v>0</v>
      </c>
      <c r="M104" s="73">
        <f t="shared" ca="1" si="97"/>
        <v>0</v>
      </c>
      <c r="N104" s="73">
        <f t="shared" ca="1" si="97"/>
        <v>0</v>
      </c>
      <c r="O104" s="73">
        <f t="shared" ca="1" si="97"/>
        <v>-1</v>
      </c>
      <c r="P104" s="73">
        <f t="shared" ca="1" si="97"/>
        <v>0</v>
      </c>
      <c r="Q104" s="73">
        <f t="shared" ca="1" si="97"/>
        <v>0</v>
      </c>
      <c r="R104" s="73">
        <f t="shared" ca="1" si="97"/>
        <v>0</v>
      </c>
      <c r="S104" s="73">
        <f t="shared" ca="1" si="97"/>
        <v>-1</v>
      </c>
      <c r="T104" s="73">
        <f t="shared" ca="1" si="97"/>
        <v>0</v>
      </c>
      <c r="U104" s="73">
        <f t="shared" ca="1" si="97"/>
        <v>0</v>
      </c>
      <c r="V104" s="73">
        <f t="shared" ca="1" si="97"/>
        <v>1</v>
      </c>
      <c r="W104" s="73">
        <f t="shared" ca="1" si="97"/>
        <v>-1</v>
      </c>
      <c r="X104" s="73">
        <v>0</v>
      </c>
      <c r="Y104" s="73">
        <f t="shared" ca="1" si="97"/>
        <v>0</v>
      </c>
      <c r="Z104" s="73">
        <f t="shared" ca="1" si="97"/>
        <v>0</v>
      </c>
      <c r="AA104" s="73">
        <f t="shared" ca="1" si="97"/>
        <v>0</v>
      </c>
      <c r="AB104" s="139">
        <f t="shared" ca="1" si="97"/>
        <v>0</v>
      </c>
      <c r="AC104" s="72">
        <f t="shared" ca="1" si="99"/>
        <v>1</v>
      </c>
      <c r="AD104" s="73">
        <f t="shared" ca="1" si="99"/>
        <v>1</v>
      </c>
      <c r="AE104" s="73">
        <f t="shared" ca="1" si="99"/>
        <v>1</v>
      </c>
      <c r="AF104" s="73">
        <f t="shared" ca="1" si="99"/>
        <v>1</v>
      </c>
      <c r="AG104" s="73">
        <f t="shared" ca="1" si="99"/>
        <v>-1</v>
      </c>
      <c r="AH104" s="73">
        <f t="shared" ca="1" si="99"/>
        <v>0</v>
      </c>
      <c r="AI104" s="73">
        <f t="shared" ca="1" si="99"/>
        <v>-1</v>
      </c>
      <c r="AJ104" s="73">
        <f t="shared" ca="1" si="99"/>
        <v>0</v>
      </c>
      <c r="AK104" s="73">
        <f t="shared" ca="1" si="99"/>
        <v>-1</v>
      </c>
      <c r="AL104" s="73">
        <f t="shared" ca="1" si="99"/>
        <v>0</v>
      </c>
      <c r="AM104" s="73">
        <f t="shared" ca="1" si="99"/>
        <v>0</v>
      </c>
      <c r="AN104" s="139">
        <f t="shared" ca="1" si="99"/>
        <v>0</v>
      </c>
      <c r="AO104" s="72">
        <f>+INDEX('Load Combinations'!$D$4:$N$22,MATCH(Horizontal!$C104,'Load Combinations'!$B$4:$B$22,0),MATCH(Horizontal!AO$26,'Load Combinations'!$D$3:$N$3,0))</f>
        <v>1</v>
      </c>
      <c r="AP104" s="73">
        <f>+INDEX('Load Combinations'!$D$4:$N$22,MATCH(Horizontal!$C104,'Load Combinations'!$B$4:$B$22,0),MATCH(Horizontal!AP$26,'Load Combinations'!$D$3:$N$3,0))</f>
        <v>1</v>
      </c>
      <c r="AQ104" s="73">
        <f>+INDEX('Load Combinations'!$D$4:$N$22,MATCH(Horizontal!$C104,'Load Combinations'!$B$4:$B$22,0),MATCH(Horizontal!AQ$26,'Load Combinations'!$D$3:$N$3,0))</f>
        <v>0</v>
      </c>
      <c r="AR104" s="73">
        <f>+INDEX('Load Combinations'!$D$4:$N$22,MATCH(Horizontal!$C104,'Load Combinations'!$B$4:$B$22,0),MATCH(Horizontal!AR$26,'Load Combinations'!$D$3:$N$3,0))</f>
        <v>0</v>
      </c>
      <c r="AS104" s="73">
        <f>+INDEX('Load Combinations'!$D$4:$N$22,MATCH(Horizontal!$C104,'Load Combinations'!$B$4:$B$22,0),MATCH(Horizontal!AS$26,'Load Combinations'!$D$3:$N$3,0))</f>
        <v>1</v>
      </c>
      <c r="AT104" s="73">
        <f>+INDEX('Load Combinations'!$D$4:$N$22,MATCH(Horizontal!$C104,'Load Combinations'!$B$4:$B$22,0),MATCH(Horizontal!AT$26,'Load Combinations'!$D$3:$N$3,0))</f>
        <v>0</v>
      </c>
      <c r="AU104" s="73">
        <f>+INDEX('Load Combinations'!$D$4:$N$22,MATCH(Horizontal!$C104,'Load Combinations'!$B$4:$B$22,0),MATCH(Horizontal!AU$26,'Load Combinations'!$D$3:$N$3,0))</f>
        <v>0</v>
      </c>
      <c r="AV104" s="73">
        <f>+INDEX('Load Combinations'!$D$4:$N$22,MATCH(Horizontal!$C104,'Load Combinations'!$B$4:$B$22,0),MATCH(Horizontal!AV$26,'Load Combinations'!$D$3:$N$3,0))</f>
        <v>1</v>
      </c>
      <c r="AW104" s="73">
        <f>+INDEX('Load Combinations'!$D$4:$N$22,MATCH(Horizontal!$C104,'Load Combinations'!$B$4:$B$22,0),MATCH(Horizontal!AW$26,'Load Combinations'!$D$3:$N$3,0))</f>
        <v>0</v>
      </c>
      <c r="AX104" s="670">
        <f>+INDEX('Load Combinations'!$D$4:$N$22,MATCH(Horizontal!$C104,'Load Combinations'!$B$4:$B$22,0),MATCH(Horizontal!AX$26,'Load Combinations'!$D$3:$N$3,0))</f>
        <v>0</v>
      </c>
      <c r="AY104" s="556">
        <f>+INDEX('Load Combinations'!$D$4:$N$22,MATCH(Horizontal!$C104,'Load Combinations'!$B$4:$B$22,0),MATCH(Horizontal!AY$26,'Load Combinations'!$D$3:$N$3,0))</f>
        <v>0</v>
      </c>
      <c r="AZ104" s="202" cm="1">
        <f t="array" aca="1" ref="AZ104" ca="1">SUMPRODUCT(--($K104:$AB104&gt;0),INDEX($H$4:$H$22,MATCH($K$26:$AB$26,$C$4:$C$22,0)))</f>
        <v>1</v>
      </c>
      <c r="BA104" s="73" cm="1">
        <f t="array" aca="1" ref="BA104" ca="1">SUMPRODUCT(--($K104:$AB104&gt;0),INDEX($G$4:$G$22,MATCH($K$26:$AB$26,$C$4:$C$22,0)))</f>
        <v>-1</v>
      </c>
      <c r="BB104" s="73" cm="1">
        <f t="array" aca="1" ref="BB104" ca="1">-1*SUMPRODUCT(--($K104:$AB104&lt;0),INDEX($H$4:$H$22,MATCH($K$26:$AB$26,$C$4:$C$22,0)))</f>
        <v>-1.5</v>
      </c>
      <c r="BC104" s="74" cm="1">
        <f t="array" aca="1" ref="BC104" ca="1">-1*SUMPRODUCT(--($K104:$AB104&lt;0),INDEX($G$4:$G$22,MATCH($K$26:$AB$26,$C$4:$C$22,0)))</f>
        <v>1.5</v>
      </c>
      <c r="BD104" s="66" cm="1">
        <f t="array" aca="1" ref="BD104" ca="1">IF(AC104&gt;0,AC104*SUMPRODUCT(_xlfn.XLOOKUP(AC$26,$C$4:$C$22,$T$4:$AD$22)*$AO104:$AY104),0)</f>
        <v>0</v>
      </c>
      <c r="BE104" s="67" cm="1">
        <f t="array" aca="1" ref="BE104" ca="1">IF(AD104&gt;0,AD104*SUMPRODUCT(_xlfn.XLOOKUP(AD$26,$C$4:$C$22,$T$4:$AD$22)*$AO104:$AY104),0)</f>
        <v>0.125</v>
      </c>
      <c r="BF104" s="67" cm="1">
        <f t="array" aca="1" ref="BF104" ca="1">IF(AE104&gt;0,AE104*SUMPRODUCT(_xlfn.XLOOKUP(AE$26,$C$4:$C$22,$T$4:$AD$22)*$AO104:$AY104),0)</f>
        <v>0</v>
      </c>
      <c r="BG104" s="67" cm="1">
        <f t="array" aca="1" ref="BG104" ca="1">IF(AF104&gt;0,AF104*SUMPRODUCT(_xlfn.XLOOKUP(AF$26,$C$4:$C$22,$T$4:$AD$22)*$AO104:$AY104),0)</f>
        <v>0.5</v>
      </c>
      <c r="BH104" s="67" cm="1">
        <f t="array" aca="1" ref="BH104" ca="1">IF(AG104&gt;0,AG104*SUMPRODUCT(_xlfn.XLOOKUP(AG$26,$C$4:$C$22,$T$4:$AD$22)*$AO104:$AY104),0)</f>
        <v>0</v>
      </c>
      <c r="BI104" s="67" cm="1">
        <f t="array" aca="1" ref="BI104" ca="1">IF(AH104&gt;0,AH104*SUMPRODUCT(_xlfn.XLOOKUP(AH$26,$C$4:$C$22,$T$4:$AD$22)*$AO104:$AY104),0)</f>
        <v>0</v>
      </c>
      <c r="BJ104" s="67" cm="1">
        <f t="array" aca="1" ref="BJ104" ca="1">IF(AI104&gt;0,AI104*SUMPRODUCT(_xlfn.XLOOKUP(AI$26,$C$4:$C$22,$T$4:$AD$22)*$AO104:$AY104),0)</f>
        <v>0</v>
      </c>
      <c r="BK104" s="67" cm="1">
        <f t="array" aca="1" ref="BK104" ca="1">IF(AJ104&gt;0,AJ104*SUMPRODUCT(_xlfn.XLOOKUP(AJ$26,$C$4:$C$22,$T$4:$AD$22)*$AO104:$AY104),0)</f>
        <v>0</v>
      </c>
      <c r="BL104" s="67" cm="1">
        <f t="array" aca="1" ref="BL104" ca="1">IF(AK104&gt;0,AK104*SUMPRODUCT(_xlfn.XLOOKUP(AK$26,$C$4:$C$22,$T$4:$AD$22)*$AO104:$AY104),0)</f>
        <v>0</v>
      </c>
      <c r="BM104" s="67" cm="1">
        <f t="array" aca="1" ref="BM104" ca="1">IF(AL104&gt;0,AL104*SUMPRODUCT(_xlfn.XLOOKUP(AL$26,$C$4:$C$22,$T$4:$AD$22)*$AO104:$AY104),0)</f>
        <v>0</v>
      </c>
      <c r="BN104" s="67" cm="1">
        <f t="array" aca="1" ref="BN104" ca="1">IF(AM104&gt;0,AM104*SUMPRODUCT(_xlfn.XLOOKUP(AM$26,$C$4:$C$22,$T$4:$AD$22)*$AO104:$AY104),0)</f>
        <v>0</v>
      </c>
      <c r="BO104" s="68" cm="1">
        <f t="array" aca="1" ref="BO104" ca="1">IF(AN104&gt;0,AN104*SUMPRODUCT(_xlfn.XLOOKUP(AN$26,$C$4:$C$22,$T$4:$AD$22)*$AO104:$AY104),0)</f>
        <v>0</v>
      </c>
      <c r="BP104" s="214">
        <f t="shared" ca="1" si="100"/>
        <v>0.625</v>
      </c>
      <c r="BQ104" s="66" cm="1">
        <f t="array" aca="1" ref="BQ104" ca="1">IF(AC104&gt;0,AC104*SUMPRODUCT(_xlfn.XLOOKUP(AC$26,$C$4:$C$22,$I$4:$S$22)*$AO104:$AY104),0)</f>
        <v>0</v>
      </c>
      <c r="BR104" s="67" cm="1">
        <f t="array" aca="1" ref="BR104" ca="1">IF(AD104&gt;0,AD104*SUMPRODUCT(_xlfn.XLOOKUP(AD$26,$C$4:$C$22,$I$4:$S$22)*$AO104:$AY104),0)</f>
        <v>-0.125</v>
      </c>
      <c r="BS104" s="67" cm="1">
        <f t="array" aca="1" ref="BS104" ca="1">IF(AE104&gt;0,AE104*SUMPRODUCT(_xlfn.XLOOKUP(AE$26,$C$4:$C$22,$I$4:$S$22)*$AO104:$AY104),0)</f>
        <v>0</v>
      </c>
      <c r="BT104" s="67" cm="1">
        <f t="array" aca="1" ref="BT104" ca="1">IF(AF104&gt;0,AF104*SUMPRODUCT(_xlfn.XLOOKUP(AF$26,$C$4:$C$22,$I$4:$S$22)*$AO104:$AY104),0)</f>
        <v>-0.5</v>
      </c>
      <c r="BU104" s="67" cm="1">
        <f t="array" aca="1" ref="BU104" ca="1">IF(AG104&gt;0,AG104*SUMPRODUCT(_xlfn.XLOOKUP(AG$26,$C$4:$C$22,$I$4:$S$22)*$AO104:$AY104),0)</f>
        <v>0</v>
      </c>
      <c r="BV104" s="67" cm="1">
        <f t="array" aca="1" ref="BV104" ca="1">IF(AH104&gt;0,AH104*SUMPRODUCT(_xlfn.XLOOKUP(AH$26,$C$4:$C$22,$I$4:$S$22)*$AO104:$AY104),0)</f>
        <v>0</v>
      </c>
      <c r="BW104" s="67" cm="1">
        <f t="array" aca="1" ref="BW104" ca="1">IF(AI104&gt;0,AI104*SUMPRODUCT(_xlfn.XLOOKUP(AI$26,$C$4:$C$22,$I$4:$S$22)*$AO104:$AY104),0)</f>
        <v>0</v>
      </c>
      <c r="BX104" s="67" cm="1">
        <f t="array" aca="1" ref="BX104" ca="1">IF(AJ104&gt;0,AJ104*SUMPRODUCT(_xlfn.XLOOKUP(AJ$26,$C$4:$C$22,$I$4:$S$22)*$AO104:$AY104),0)</f>
        <v>0</v>
      </c>
      <c r="BY104" s="67" cm="1">
        <f t="array" aca="1" ref="BY104" ca="1">IF(AK104&gt;0,AK104*SUMPRODUCT(_xlfn.XLOOKUP(AK$26,$C$4:$C$22,$I$4:$S$22)*$AO104:$AY104),0)</f>
        <v>0</v>
      </c>
      <c r="BZ104" s="67" cm="1">
        <f t="array" aca="1" ref="BZ104" ca="1">IF(AL104&gt;0,AL104*SUMPRODUCT(_xlfn.XLOOKUP(AL$26,$C$4:$C$22,$I$4:$S$22)*$AO104:$AY104),0)</f>
        <v>0</v>
      </c>
      <c r="CA104" s="67" cm="1">
        <f t="array" aca="1" ref="CA104" ca="1">IF(AM104&gt;0,AM104*SUMPRODUCT(_xlfn.XLOOKUP(AM$26,$C$4:$C$22,$I$4:$S$22)*$AO104:$AY104),0)</f>
        <v>0</v>
      </c>
      <c r="CB104" s="68" cm="1">
        <f t="array" aca="1" ref="CB104" ca="1">IF(AN104&gt;0,AN104*SUMPRODUCT(_xlfn.XLOOKUP(AN$26,$C$4:$C$22,$I$4:$S$22)*$AO104:$AY104),0)</f>
        <v>0</v>
      </c>
      <c r="CC104" s="214">
        <f t="shared" ca="1" si="101"/>
        <v>-0.625</v>
      </c>
      <c r="CD104" s="66" cm="1">
        <f t="array" aca="1" ref="CD104" ca="1">IF(AC104&lt;0,AC104*SUMPRODUCT(_xlfn.XLOOKUP(AC$26,$C$4:$C$22,$T$4:$AD$22)*$AO104:$AY104),0)</f>
        <v>0</v>
      </c>
      <c r="CE104" s="67" cm="1">
        <f t="array" aca="1" ref="CE104" ca="1">IF(AD104&lt;0,AD104*SUMPRODUCT(_xlfn.XLOOKUP(AD$26,$C$4:$C$22,$T$4:$AC$22)*$AO104:$AX104),0)</f>
        <v>0</v>
      </c>
      <c r="CF104" s="67" cm="1">
        <f t="array" aca="1" ref="CF104" ca="1">IF(AE104&lt;0,AE104*SUMPRODUCT(_xlfn.XLOOKUP(AE$26,$C$4:$C$22,$T$4:$AC$22)*$AO104:$AX104),0)</f>
        <v>0</v>
      </c>
      <c r="CG104" s="67" cm="1">
        <f t="array" aca="1" ref="CG104" ca="1">IF(AF104&lt;0,AF104*SUMPRODUCT(_xlfn.XLOOKUP(AF$26,$C$4:$C$22,$T$4:$AC$22)*$AO104:$AX104),0)</f>
        <v>0</v>
      </c>
      <c r="CH104" s="67" cm="1">
        <f t="array" aca="1" ref="CH104" ca="1">IF(AG104&lt;0,AG104*SUMPRODUCT(_xlfn.XLOOKUP(AG$26,$C$4:$C$22,$T$4:$AC$22)*$AO104:$AX104),0)</f>
        <v>-4.5</v>
      </c>
      <c r="CI104" s="67" cm="1">
        <f t="array" aca="1" ref="CI104" ca="1">IF(AH104&lt;0,AH104*SUMPRODUCT(_xlfn.XLOOKUP(AH$26,$C$4:$C$22,$T$4:$AC$22)*$AO104:$AX104),0)</f>
        <v>0</v>
      </c>
      <c r="CJ104" s="67" cm="1">
        <f t="array" aca="1" ref="CJ104" ca="1">IF(AI104&lt;0,AI104*SUMPRODUCT(_xlfn.XLOOKUP(AI$26,$C$4:$C$22,$T$4:$AC$22)*$AO104:$AX104),0)</f>
        <v>0</v>
      </c>
      <c r="CK104" s="67" cm="1">
        <f t="array" aca="1" ref="CK104" ca="1">IF(AJ104&lt;0,AJ104*SUMPRODUCT(_xlfn.XLOOKUP(AJ$26,$C$4:$C$22,$T$4:$AC$22)*$AO104:$AX104),0)</f>
        <v>0</v>
      </c>
      <c r="CL104" s="67" cm="1">
        <f t="array" aca="1" ref="CL104" ca="1">IF(AK104&lt;0,AK104*SUMPRODUCT(_xlfn.XLOOKUP(AK$26,$C$4:$C$22,$T$4:$AC$22)*$AO104:$AX104),0)</f>
        <v>0</v>
      </c>
      <c r="CM104" s="67" cm="1">
        <f t="array" aca="1" ref="CM104" ca="1">IF(AL104&lt;0,AL104*SUMPRODUCT(_xlfn.XLOOKUP(AL$26,$C$4:$C$22,$T$4:$AC$22)*$AO104:$AX104),0)</f>
        <v>0</v>
      </c>
      <c r="CN104" s="67" cm="1">
        <f t="array" aca="1" ref="CN104" ca="1">IF(AM104&lt;0,AM104*SUMPRODUCT(_xlfn.XLOOKUP(AM$26,$C$4:$C$22,$T$4:$AC$22)*$AO104:$AX104),0)</f>
        <v>0</v>
      </c>
      <c r="CO104" s="68" cm="1">
        <f t="array" aca="1" ref="CO104" ca="1">IF(AN104&lt;0,AN104*SUMPRODUCT(_xlfn.XLOOKUP(AN$26,$C$4:$C$22,$T$4:$AC$22)*$AO104:$AX104),0)</f>
        <v>0</v>
      </c>
      <c r="CP104" s="214">
        <f t="shared" ca="1" si="102"/>
        <v>-4.5</v>
      </c>
      <c r="CQ104" s="66" cm="1">
        <f t="array" aca="1" ref="CQ104" ca="1">IF(AC104&lt;0,AC104*SUMPRODUCT(_xlfn.XLOOKUP(AC$26,$C$4:$C$22,$I$4:$S$22)*$AO104:$AY104),0)</f>
        <v>0</v>
      </c>
      <c r="CR104" s="67" cm="1">
        <f t="array" aca="1" ref="CR104" ca="1">IF(AD104&lt;0,AD104*SUMPRODUCT(_xlfn.XLOOKUP(AD$26,$C$4:$C$22,$I$4:$R$22)*$AO104:$AX104),0)</f>
        <v>0</v>
      </c>
      <c r="CS104" s="67" cm="1">
        <f t="array" aca="1" ref="CS104" ca="1">IF(AE104&lt;0,AE104*SUMPRODUCT(_xlfn.XLOOKUP(AE$26,$C$4:$C$22,$I$4:$R$22)*$AO104:$AX104),0)</f>
        <v>0</v>
      </c>
      <c r="CT104" s="67" cm="1">
        <f t="array" aca="1" ref="CT104" ca="1">IF(AF104&lt;0,AF104*SUMPRODUCT(_xlfn.XLOOKUP(AF$26,$C$4:$C$22,$I$4:$R$22)*$AO104:$AX104),0)</f>
        <v>0</v>
      </c>
      <c r="CU104" s="67" cm="1">
        <f t="array" aca="1" ref="CU104" ca="1">IF(AG104&lt;0,AG104*SUMPRODUCT(_xlfn.XLOOKUP(AG$26,$C$4:$C$22,$I$4:$R$22)*$AO104:$AX104),0)</f>
        <v>4.5</v>
      </c>
      <c r="CV104" s="67" cm="1">
        <f t="array" aca="1" ref="CV104" ca="1">IF(AH104&lt;0,AH104*SUMPRODUCT(_xlfn.XLOOKUP(AH$26,$C$4:$C$22,$I$4:$R$22)*$AO104:$AX104),0)</f>
        <v>0</v>
      </c>
      <c r="CW104" s="67" cm="1">
        <f t="array" aca="1" ref="CW104" ca="1">IF(AI104&lt;0,AI104*SUMPRODUCT(_xlfn.XLOOKUP(AI$26,$C$4:$C$22,$I$4:$R$22)*$AO104:$AX104),0)</f>
        <v>0</v>
      </c>
      <c r="CX104" s="67" cm="1">
        <f t="array" aca="1" ref="CX104" ca="1">IF(AJ104&lt;0,AJ104*SUMPRODUCT(_xlfn.XLOOKUP(AJ$26,$C$4:$C$22,$I$4:$R$22)*$AO104:$AX104),0)</f>
        <v>0</v>
      </c>
      <c r="CY104" s="67" cm="1">
        <f t="array" aca="1" ref="CY104" ca="1">IF(AK104&lt;0,AK104*SUMPRODUCT(_xlfn.XLOOKUP(AK$26,$C$4:$C$22,$I$4:$R$22)*$AO104:$AX104),0)</f>
        <v>0</v>
      </c>
      <c r="CZ104" s="67" cm="1">
        <f t="array" aca="1" ref="CZ104" ca="1">IF(AL104&lt;0,AL104*SUMPRODUCT(_xlfn.XLOOKUP(AL$26,$C$4:$C$22,$I$4:$R$22)*$AO104:$AX104),0)</f>
        <v>0</v>
      </c>
      <c r="DA104" s="67" cm="1">
        <f t="array" aca="1" ref="DA104" ca="1">IF(AM104&lt;0,AM104*SUMPRODUCT(_xlfn.XLOOKUP(AM$26,$C$4:$C$22,$I$4:$R$22)*$AO104:$AX104),0)</f>
        <v>0</v>
      </c>
      <c r="DB104" s="68" cm="1">
        <f t="array" aca="1" ref="DB104" ca="1">IF(AN104&lt;0,AN104*SUMPRODUCT(_xlfn.XLOOKUP(AN$26,$C$4:$C$22,$I$4:$R$22)*$AO104:$AX104),0)</f>
        <v>0</v>
      </c>
      <c r="DC104" s="239">
        <f t="shared" ca="1" si="103"/>
        <v>4.5</v>
      </c>
    </row>
    <row r="105" spans="1:107" x14ac:dyDescent="0.25">
      <c r="A105" s="389"/>
      <c r="B105" s="390"/>
      <c r="C105" s="736">
        <v>15</v>
      </c>
      <c r="D105" s="19" t="str">
        <f>_xlfn.XLOOKUP($C105,'Load Combinations'!$B$4:$B$22,'Load Combinations'!$C$4:$C$22)</f>
        <v>CV He, Beam On, Component MAWP</v>
      </c>
      <c r="E105" s="120"/>
      <c r="F105" s="121"/>
      <c r="G105" s="8">
        <f t="shared" si="96"/>
        <v>22.5</v>
      </c>
      <c r="H105" s="61">
        <f t="shared" ca="1" si="94"/>
        <v>30.625</v>
      </c>
      <c r="I105" s="61">
        <f t="shared" ca="1" si="95"/>
        <v>13.625</v>
      </c>
      <c r="J105" s="63"/>
      <c r="K105" s="75">
        <f t="shared" ca="1" si="98"/>
        <v>0</v>
      </c>
      <c r="L105" s="76">
        <f t="shared" ca="1" si="97"/>
        <v>0</v>
      </c>
      <c r="M105" s="76">
        <f t="shared" ca="1" si="97"/>
        <v>0</v>
      </c>
      <c r="N105" s="76">
        <f t="shared" ca="1" si="97"/>
        <v>0</v>
      </c>
      <c r="O105" s="76">
        <f t="shared" ca="1" si="97"/>
        <v>-1</v>
      </c>
      <c r="P105" s="76">
        <f t="shared" ca="1" si="97"/>
        <v>0</v>
      </c>
      <c r="Q105" s="76">
        <f t="shared" ca="1" si="97"/>
        <v>0</v>
      </c>
      <c r="R105" s="76">
        <f t="shared" ca="1" si="97"/>
        <v>0</v>
      </c>
      <c r="S105" s="76">
        <f t="shared" ca="1" si="97"/>
        <v>-1</v>
      </c>
      <c r="T105" s="76">
        <f t="shared" ca="1" si="97"/>
        <v>0</v>
      </c>
      <c r="U105" s="76">
        <f t="shared" ca="1" si="97"/>
        <v>0</v>
      </c>
      <c r="V105" s="76">
        <f t="shared" ca="1" si="97"/>
        <v>1</v>
      </c>
      <c r="W105" s="76">
        <f t="shared" ca="1" si="97"/>
        <v>-1</v>
      </c>
      <c r="X105" s="76">
        <v>0</v>
      </c>
      <c r="Y105" s="76">
        <f t="shared" ca="1" si="97"/>
        <v>0</v>
      </c>
      <c r="Z105" s="76">
        <f t="shared" ca="1" si="97"/>
        <v>0</v>
      </c>
      <c r="AA105" s="76">
        <f t="shared" ca="1" si="97"/>
        <v>0</v>
      </c>
      <c r="AB105" s="140">
        <f t="shared" ca="1" si="97"/>
        <v>0</v>
      </c>
      <c r="AC105" s="75">
        <f t="shared" ca="1" si="99"/>
        <v>1</v>
      </c>
      <c r="AD105" s="76">
        <f t="shared" ca="1" si="99"/>
        <v>1</v>
      </c>
      <c r="AE105" s="76">
        <f t="shared" ca="1" si="99"/>
        <v>1</v>
      </c>
      <c r="AF105" s="76">
        <f t="shared" ca="1" si="99"/>
        <v>1</v>
      </c>
      <c r="AG105" s="76">
        <f t="shared" ca="1" si="99"/>
        <v>-1</v>
      </c>
      <c r="AH105" s="76">
        <f t="shared" ca="1" si="99"/>
        <v>0</v>
      </c>
      <c r="AI105" s="76">
        <f t="shared" ca="1" si="99"/>
        <v>-1</v>
      </c>
      <c r="AJ105" s="76">
        <f t="shared" ca="1" si="99"/>
        <v>0</v>
      </c>
      <c r="AK105" s="76">
        <f t="shared" ca="1" si="99"/>
        <v>-1</v>
      </c>
      <c r="AL105" s="76">
        <f t="shared" ca="1" si="99"/>
        <v>0</v>
      </c>
      <c r="AM105" s="76">
        <f t="shared" ca="1" si="99"/>
        <v>0</v>
      </c>
      <c r="AN105" s="140">
        <f t="shared" ca="1" si="99"/>
        <v>0</v>
      </c>
      <c r="AO105" s="75">
        <f>+INDEX('Load Combinations'!$D$4:$N$22,MATCH(Horizontal!$C105,'Load Combinations'!$B$4:$B$22,0),MATCH(Horizontal!AO$26,'Load Combinations'!$D$3:$N$3,0))</f>
        <v>1</v>
      </c>
      <c r="AP105" s="76">
        <f>+INDEX('Load Combinations'!$D$4:$N$22,MATCH(Horizontal!$C105,'Load Combinations'!$B$4:$B$22,0),MATCH(Horizontal!AP$26,'Load Combinations'!$D$3:$N$3,0))</f>
        <v>1</v>
      </c>
      <c r="AQ105" s="76">
        <f>+INDEX('Load Combinations'!$D$4:$N$22,MATCH(Horizontal!$C105,'Load Combinations'!$B$4:$B$22,0),MATCH(Horizontal!AQ$26,'Load Combinations'!$D$3:$N$3,0))</f>
        <v>0</v>
      </c>
      <c r="AR105" s="76">
        <f>+INDEX('Load Combinations'!$D$4:$N$22,MATCH(Horizontal!$C105,'Load Combinations'!$B$4:$B$22,0),MATCH(Horizontal!AR$26,'Load Combinations'!$D$3:$N$3,0))</f>
        <v>0</v>
      </c>
      <c r="AS105" s="76">
        <f>+INDEX('Load Combinations'!$D$4:$N$22,MATCH(Horizontal!$C105,'Load Combinations'!$B$4:$B$22,0),MATCH(Horizontal!AS$26,'Load Combinations'!$D$3:$N$3,0))</f>
        <v>1</v>
      </c>
      <c r="AT105" s="76">
        <f>+INDEX('Load Combinations'!$D$4:$N$22,MATCH(Horizontal!$C105,'Load Combinations'!$B$4:$B$22,0),MATCH(Horizontal!AT$26,'Load Combinations'!$D$3:$N$3,0))</f>
        <v>1</v>
      </c>
      <c r="AU105" s="76">
        <f>+INDEX('Load Combinations'!$D$4:$N$22,MATCH(Horizontal!$C105,'Load Combinations'!$B$4:$B$22,0),MATCH(Horizontal!AU$26,'Load Combinations'!$D$3:$N$3,0))</f>
        <v>0</v>
      </c>
      <c r="AV105" s="76">
        <f>+INDEX('Load Combinations'!$D$4:$N$22,MATCH(Horizontal!$C105,'Load Combinations'!$B$4:$B$22,0),MATCH(Horizontal!AV$26,'Load Combinations'!$D$3:$N$3,0))</f>
        <v>1</v>
      </c>
      <c r="AW105" s="76">
        <f>+INDEX('Load Combinations'!$D$4:$N$22,MATCH(Horizontal!$C105,'Load Combinations'!$B$4:$B$22,0),MATCH(Horizontal!AW$26,'Load Combinations'!$D$3:$N$3,0))</f>
        <v>0</v>
      </c>
      <c r="AX105" s="671">
        <f>+INDEX('Load Combinations'!$D$4:$N$22,MATCH(Horizontal!$C105,'Load Combinations'!$B$4:$B$22,0),MATCH(Horizontal!AX$26,'Load Combinations'!$D$3:$N$3,0))</f>
        <v>0</v>
      </c>
      <c r="AY105" s="557">
        <f>+INDEX('Load Combinations'!$D$4:$N$22,MATCH(Horizontal!$C105,'Load Combinations'!$B$4:$B$22,0),MATCH(Horizontal!AY$26,'Load Combinations'!$D$3:$N$3,0))</f>
        <v>0</v>
      </c>
      <c r="AZ105" s="203" cm="1">
        <f t="array" aca="1" ref="AZ105" ca="1">SUMPRODUCT(--($K105:$AB105&gt;0),INDEX($H$4:$H$22,MATCH($K$26:$AB$26,$C$4:$C$22,0)))</f>
        <v>1</v>
      </c>
      <c r="BA105" s="76" cm="1">
        <f t="array" aca="1" ref="BA105" ca="1">SUMPRODUCT(--($K105:$AB105&gt;0),INDEX($G$4:$G$22,MATCH($K$26:$AB$26,$C$4:$C$22,0)))</f>
        <v>-1</v>
      </c>
      <c r="BB105" s="76" cm="1">
        <f t="array" aca="1" ref="BB105" ca="1">-1*SUMPRODUCT(--($K105:$AB105&lt;0),INDEX($H$4:$H$22,MATCH($K$26:$AB$26,$C$4:$C$22,0)))</f>
        <v>-1.5</v>
      </c>
      <c r="BC105" s="77" cm="1">
        <f t="array" aca="1" ref="BC105" ca="1">-1*SUMPRODUCT(--($K105:$AB105&lt;0),INDEX($G$4:$G$22,MATCH($K$26:$AB$26,$C$4:$C$22,0)))</f>
        <v>1.5</v>
      </c>
      <c r="BD105" s="8" cm="1">
        <f t="array" aca="1" ref="BD105" ca="1">IF(AC105&gt;0,AC105*SUMPRODUCT(_xlfn.XLOOKUP(AC$26,$C$4:$C$22,$T$4:$AD$22)*$AO105:$AY105),0)</f>
        <v>0</v>
      </c>
      <c r="BE105" s="17" cm="1">
        <f t="array" aca="1" ref="BE105" ca="1">IF(AD105&gt;0,AD105*SUMPRODUCT(_xlfn.XLOOKUP(AD$26,$C$4:$C$22,$T$4:$AD$22)*$AO105:$AY105),0)</f>
        <v>0.125</v>
      </c>
      <c r="BF105" s="17" cm="1">
        <f t="array" aca="1" ref="BF105" ca="1">IF(AE105&gt;0,AE105*SUMPRODUCT(_xlfn.XLOOKUP(AE$26,$C$4:$C$22,$T$4:$AD$22)*$AO105:$AY105),0)</f>
        <v>0</v>
      </c>
      <c r="BG105" s="71" cm="1">
        <f t="array" aca="1" ref="BG105" ca="1">IF(AF105&gt;0,AF105*SUMPRODUCT(_xlfn.XLOOKUP(AF$26,$C$4:$C$22,$T$4:$AD$22)*$AO105:$AY105),0)</f>
        <v>0.5</v>
      </c>
      <c r="BH105" s="17" cm="1">
        <f t="array" aca="1" ref="BH105" ca="1">IF(AG105&gt;0,AG105*SUMPRODUCT(_xlfn.XLOOKUP(AG$26,$C$4:$C$22,$T$4:$AD$22)*$AO105:$AY105),0)</f>
        <v>0</v>
      </c>
      <c r="BI105" s="17" cm="1">
        <f t="array" aca="1" ref="BI105" ca="1">IF(AH105&gt;0,AH105*SUMPRODUCT(_xlfn.XLOOKUP(AH$26,$C$4:$C$22,$T$4:$AD$22)*$AO105:$AY105),0)</f>
        <v>0</v>
      </c>
      <c r="BJ105" s="17" cm="1">
        <f t="array" aca="1" ref="BJ105" ca="1">IF(AI105&gt;0,AI105*SUMPRODUCT(_xlfn.XLOOKUP(AI$26,$C$4:$C$22,$T$4:$AD$22)*$AO105:$AY105),0)</f>
        <v>0</v>
      </c>
      <c r="BK105" s="17" cm="1">
        <f t="array" aca="1" ref="BK105" ca="1">IF(AJ105&gt;0,AJ105*SUMPRODUCT(_xlfn.XLOOKUP(AJ$26,$C$4:$C$22,$T$4:$AD$22)*$AO105:$AY105),0)</f>
        <v>0</v>
      </c>
      <c r="BL105" s="17" cm="1">
        <f t="array" aca="1" ref="BL105" ca="1">IF(AK105&gt;0,AK105*SUMPRODUCT(_xlfn.XLOOKUP(AK$26,$C$4:$C$22,$T$4:$AD$22)*$AO105:$AY105),0)</f>
        <v>0</v>
      </c>
      <c r="BM105" s="17" cm="1">
        <f t="array" aca="1" ref="BM105" ca="1">IF(AL105&gt;0,AL105*SUMPRODUCT(_xlfn.XLOOKUP(AL$26,$C$4:$C$22,$T$4:$AD$22)*$AO105:$AY105),0)</f>
        <v>0</v>
      </c>
      <c r="BN105" s="17" cm="1">
        <f t="array" aca="1" ref="BN105" ca="1">IF(AM105&gt;0,AM105*SUMPRODUCT(_xlfn.XLOOKUP(AM$26,$C$4:$C$22,$T$4:$AD$22)*$AO105:$AY105),0)</f>
        <v>0</v>
      </c>
      <c r="BO105" s="9" cm="1">
        <f t="array" aca="1" ref="BO105" ca="1">IF(AN105&gt;0,AN105*SUMPRODUCT(_xlfn.XLOOKUP(AN$26,$C$4:$C$22,$T$4:$AD$22)*$AO105:$AY105),0)</f>
        <v>0</v>
      </c>
      <c r="BP105" s="215">
        <f t="shared" ca="1" si="100"/>
        <v>0.625</v>
      </c>
      <c r="BQ105" s="8" cm="1">
        <f t="array" aca="1" ref="BQ105" ca="1">IF(AC105&gt;0,AC105*SUMPRODUCT(_xlfn.XLOOKUP(AC$26,$C$4:$C$22,$I$4:$S$22)*$AO105:$AY105),0)</f>
        <v>0</v>
      </c>
      <c r="BR105" s="17" cm="1">
        <f t="array" aca="1" ref="BR105" ca="1">IF(AD105&gt;0,AD105*SUMPRODUCT(_xlfn.XLOOKUP(AD$26,$C$4:$C$22,$I$4:$S$22)*$AO105:$AY105),0)</f>
        <v>-0.125</v>
      </c>
      <c r="BS105" s="17" cm="1">
        <f t="array" aca="1" ref="BS105" ca="1">IF(AE105&gt;0,AE105*SUMPRODUCT(_xlfn.XLOOKUP(AE$26,$C$4:$C$22,$I$4:$S$22)*$AO105:$AY105),0)</f>
        <v>0</v>
      </c>
      <c r="BT105" s="71" cm="1">
        <f t="array" aca="1" ref="BT105" ca="1">IF(AF105&gt;0,AF105*SUMPRODUCT(_xlfn.XLOOKUP(AF$26,$C$4:$C$22,$I$4:$S$22)*$AO105:$AY105),0)</f>
        <v>-0.5</v>
      </c>
      <c r="BU105" s="17" cm="1">
        <f t="array" aca="1" ref="BU105" ca="1">IF(AG105&gt;0,AG105*SUMPRODUCT(_xlfn.XLOOKUP(AG$26,$C$4:$C$22,$I$4:$S$22)*$AO105:$AY105),0)</f>
        <v>0</v>
      </c>
      <c r="BV105" s="17" cm="1">
        <f t="array" aca="1" ref="BV105" ca="1">IF(AH105&gt;0,AH105*SUMPRODUCT(_xlfn.XLOOKUP(AH$26,$C$4:$C$22,$I$4:$S$22)*$AO105:$AY105),0)</f>
        <v>0</v>
      </c>
      <c r="BW105" s="17" cm="1">
        <f t="array" aca="1" ref="BW105" ca="1">IF(AI105&gt;0,AI105*SUMPRODUCT(_xlfn.XLOOKUP(AI$26,$C$4:$C$22,$I$4:$S$22)*$AO105:$AY105),0)</f>
        <v>0</v>
      </c>
      <c r="BX105" s="17" cm="1">
        <f t="array" aca="1" ref="BX105" ca="1">IF(AJ105&gt;0,AJ105*SUMPRODUCT(_xlfn.XLOOKUP(AJ$26,$C$4:$C$22,$I$4:$S$22)*$AO105:$AY105),0)</f>
        <v>0</v>
      </c>
      <c r="BY105" s="17" cm="1">
        <f t="array" aca="1" ref="BY105" ca="1">IF(AK105&gt;0,AK105*SUMPRODUCT(_xlfn.XLOOKUP(AK$26,$C$4:$C$22,$I$4:$S$22)*$AO105:$AY105),0)</f>
        <v>0</v>
      </c>
      <c r="BZ105" s="17" cm="1">
        <f t="array" aca="1" ref="BZ105" ca="1">IF(AL105&gt;0,AL105*SUMPRODUCT(_xlfn.XLOOKUP(AL$26,$C$4:$C$22,$I$4:$S$22)*$AO105:$AY105),0)</f>
        <v>0</v>
      </c>
      <c r="CA105" s="17" cm="1">
        <f t="array" aca="1" ref="CA105" ca="1">IF(AM105&gt;0,AM105*SUMPRODUCT(_xlfn.XLOOKUP(AM$26,$C$4:$C$22,$I$4:$S$22)*$AO105:$AY105),0)</f>
        <v>0</v>
      </c>
      <c r="CB105" s="9" cm="1">
        <f t="array" aca="1" ref="CB105" ca="1">IF(AN105&gt;0,AN105*SUMPRODUCT(_xlfn.XLOOKUP(AN$26,$C$4:$C$22,$I$4:$S$22)*$AO105:$AY105),0)</f>
        <v>0</v>
      </c>
      <c r="CC105" s="215">
        <f t="shared" ca="1" si="101"/>
        <v>-0.625</v>
      </c>
      <c r="CD105" s="8" cm="1">
        <f t="array" aca="1" ref="CD105" ca="1">IF(AC105&lt;0,AC105*SUMPRODUCT(_xlfn.XLOOKUP(AC$26,$C$4:$C$22,$T$4:$AD$22)*$AO105:$AY105),0)</f>
        <v>0</v>
      </c>
      <c r="CE105" s="17" cm="1">
        <f t="array" aca="1" ref="CE105" ca="1">IF(AD105&lt;0,AD105*SUMPRODUCT(_xlfn.XLOOKUP(AD$26,$C$4:$C$22,$T$4:$AC$22)*$AO105:$AX105),0)</f>
        <v>0</v>
      </c>
      <c r="CF105" s="17" cm="1">
        <f t="array" aca="1" ref="CF105" ca="1">IF(AE105&lt;0,AE105*SUMPRODUCT(_xlfn.XLOOKUP(AE$26,$C$4:$C$22,$T$4:$AC$22)*$AO105:$AX105),0)</f>
        <v>0</v>
      </c>
      <c r="CG105" s="71" cm="1">
        <f t="array" aca="1" ref="CG105" ca="1">IF(AF105&lt;0,AF105*SUMPRODUCT(_xlfn.XLOOKUP(AF$26,$C$4:$C$22,$T$4:$AC$22)*$AO105:$AX105),0)</f>
        <v>0</v>
      </c>
      <c r="CH105" s="17" cm="1">
        <f t="array" aca="1" ref="CH105" ca="1">IF(AG105&lt;0,AG105*SUMPRODUCT(_xlfn.XLOOKUP(AG$26,$C$4:$C$22,$T$4:$AC$22)*$AO105:$AX105),0)</f>
        <v>-4.5</v>
      </c>
      <c r="CI105" s="17" cm="1">
        <f t="array" aca="1" ref="CI105" ca="1">IF(AH105&lt;0,AH105*SUMPRODUCT(_xlfn.XLOOKUP(AH$26,$C$4:$C$22,$T$4:$AC$22)*$AO105:$AX105),0)</f>
        <v>0</v>
      </c>
      <c r="CJ105" s="17" cm="1">
        <f t="array" aca="1" ref="CJ105" ca="1">IF(AI105&lt;0,AI105*SUMPRODUCT(_xlfn.XLOOKUP(AI$26,$C$4:$C$22,$T$4:$AC$22)*$AO105:$AX105),0)</f>
        <v>-0.5</v>
      </c>
      <c r="CK105" s="17" cm="1">
        <f t="array" aca="1" ref="CK105" ca="1">IF(AJ105&lt;0,AJ105*SUMPRODUCT(_xlfn.XLOOKUP(AJ$26,$C$4:$C$22,$T$4:$AC$22)*$AO105:$AX105),0)</f>
        <v>0</v>
      </c>
      <c r="CL105" s="17" cm="1">
        <f t="array" aca="1" ref="CL105" ca="1">IF(AK105&lt;0,AK105*SUMPRODUCT(_xlfn.XLOOKUP(AK$26,$C$4:$C$22,$T$4:$AC$22)*$AO105:$AX105),0)</f>
        <v>-0.75</v>
      </c>
      <c r="CM105" s="17" cm="1">
        <f t="array" aca="1" ref="CM105" ca="1">IF(AL105&lt;0,AL105*SUMPRODUCT(_xlfn.XLOOKUP(AL$26,$C$4:$C$22,$T$4:$AC$22)*$AO105:$AX105),0)</f>
        <v>0</v>
      </c>
      <c r="CN105" s="17" cm="1">
        <f t="array" aca="1" ref="CN105" ca="1">IF(AM105&lt;0,AM105*SUMPRODUCT(_xlfn.XLOOKUP(AM$26,$C$4:$C$22,$T$4:$AC$22)*$AO105:$AX105),0)</f>
        <v>0</v>
      </c>
      <c r="CO105" s="9" cm="1">
        <f t="array" aca="1" ref="CO105" ca="1">IF(AN105&lt;0,AN105*SUMPRODUCT(_xlfn.XLOOKUP(AN$26,$C$4:$C$22,$T$4:$AC$22)*$AO105:$AX105),0)</f>
        <v>0</v>
      </c>
      <c r="CP105" s="215">
        <f t="shared" ca="1" si="102"/>
        <v>-5.75</v>
      </c>
      <c r="CQ105" s="8" cm="1">
        <f t="array" aca="1" ref="CQ105" ca="1">IF(AC105&lt;0,AC105*SUMPRODUCT(_xlfn.XLOOKUP(AC$26,$C$4:$C$22,$I$4:$S$22)*$AO105:$AY105),0)</f>
        <v>0</v>
      </c>
      <c r="CR105" s="17" cm="1">
        <f t="array" aca="1" ref="CR105" ca="1">IF(AD105&lt;0,AD105*SUMPRODUCT(_xlfn.XLOOKUP(AD$26,$C$4:$C$22,$I$4:$R$22)*$AO105:$AX105),0)</f>
        <v>0</v>
      </c>
      <c r="CS105" s="17" cm="1">
        <f t="array" aca="1" ref="CS105" ca="1">IF(AE105&lt;0,AE105*SUMPRODUCT(_xlfn.XLOOKUP(AE$26,$C$4:$C$22,$I$4:$R$22)*$AO105:$AX105),0)</f>
        <v>0</v>
      </c>
      <c r="CT105" s="71" cm="1">
        <f t="array" aca="1" ref="CT105" ca="1">IF(AF105&lt;0,AF105*SUMPRODUCT(_xlfn.XLOOKUP(AF$26,$C$4:$C$22,$I$4:$R$22)*$AO105:$AX105),0)</f>
        <v>0</v>
      </c>
      <c r="CU105" s="17" cm="1">
        <f t="array" aca="1" ref="CU105" ca="1">IF(AG105&lt;0,AG105*SUMPRODUCT(_xlfn.XLOOKUP(AG$26,$C$4:$C$22,$I$4:$R$22)*$AO105:$AX105),0)</f>
        <v>4.5</v>
      </c>
      <c r="CV105" s="17" cm="1">
        <f t="array" aca="1" ref="CV105" ca="1">IF(AH105&lt;0,AH105*SUMPRODUCT(_xlfn.XLOOKUP(AH$26,$C$4:$C$22,$I$4:$R$22)*$AO105:$AX105),0)</f>
        <v>0</v>
      </c>
      <c r="CW105" s="17" cm="1">
        <f t="array" aca="1" ref="CW105" ca="1">IF(AI105&lt;0,AI105*SUMPRODUCT(_xlfn.XLOOKUP(AI$26,$C$4:$C$22,$I$4:$R$22)*$AO105:$AX105),0)</f>
        <v>0.5</v>
      </c>
      <c r="CX105" s="17" cm="1">
        <f t="array" aca="1" ref="CX105" ca="1">IF(AJ105&lt;0,AJ105*SUMPRODUCT(_xlfn.XLOOKUP(AJ$26,$C$4:$C$22,$I$4:$R$22)*$AO105:$AX105),0)</f>
        <v>0</v>
      </c>
      <c r="CY105" s="17" cm="1">
        <f t="array" aca="1" ref="CY105" ca="1">IF(AK105&lt;0,AK105*SUMPRODUCT(_xlfn.XLOOKUP(AK$26,$C$4:$C$22,$I$4:$R$22)*$AO105:$AX105),0)</f>
        <v>0</v>
      </c>
      <c r="CZ105" s="17" cm="1">
        <f t="array" aca="1" ref="CZ105" ca="1">IF(AL105&lt;0,AL105*SUMPRODUCT(_xlfn.XLOOKUP(AL$26,$C$4:$C$22,$I$4:$R$22)*$AO105:$AX105),0)</f>
        <v>0</v>
      </c>
      <c r="DA105" s="17" cm="1">
        <f t="array" aca="1" ref="DA105" ca="1">IF(AM105&lt;0,AM105*SUMPRODUCT(_xlfn.XLOOKUP(AM$26,$C$4:$C$22,$I$4:$R$22)*$AO105:$AX105),0)</f>
        <v>0</v>
      </c>
      <c r="DB105" s="9" cm="1">
        <f t="array" aca="1" ref="DB105" ca="1">IF(AN105&lt;0,AN105*SUMPRODUCT(_xlfn.XLOOKUP(AN$26,$C$4:$C$22,$I$4:$R$22)*$AO105:$AX105),0)</f>
        <v>0</v>
      </c>
      <c r="DC105" s="240">
        <f t="shared" ca="1" si="103"/>
        <v>5</v>
      </c>
    </row>
    <row r="106" spans="1:107" x14ac:dyDescent="0.25">
      <c r="A106" s="389"/>
      <c r="B106" s="390"/>
      <c r="C106" s="735">
        <v>16</v>
      </c>
      <c r="D106" s="18" t="str">
        <f>_xlfn.XLOOKUP($C106,'Load Combinations'!$B$4:$B$22,'Load Combinations'!$C$4:$C$22)</f>
        <v>CV MAWP, No Beam</v>
      </c>
      <c r="E106" s="118"/>
      <c r="F106" s="119"/>
      <c r="G106" s="7">
        <f t="shared" si="96"/>
        <v>22.5</v>
      </c>
      <c r="H106" s="130">
        <f t="shared" ca="1" si="94"/>
        <v>25</v>
      </c>
      <c r="I106" s="130">
        <f t="shared" ca="1" si="95"/>
        <v>19.25</v>
      </c>
      <c r="J106" s="62"/>
      <c r="K106" s="72">
        <f t="shared" ca="1" si="98"/>
        <v>0</v>
      </c>
      <c r="L106" s="73">
        <f t="shared" ca="1" si="97"/>
        <v>0</v>
      </c>
      <c r="M106" s="73">
        <f t="shared" ca="1" si="97"/>
        <v>0</v>
      </c>
      <c r="N106" s="73">
        <f t="shared" ca="1" si="97"/>
        <v>0</v>
      </c>
      <c r="O106" s="73">
        <f t="shared" ca="1" si="97"/>
        <v>-1</v>
      </c>
      <c r="P106" s="73">
        <f t="shared" ca="1" si="97"/>
        <v>0</v>
      </c>
      <c r="Q106" s="73">
        <f t="shared" ca="1" si="97"/>
        <v>0</v>
      </c>
      <c r="R106" s="73">
        <f t="shared" ca="1" si="97"/>
        <v>0</v>
      </c>
      <c r="S106" s="73">
        <f t="shared" ca="1" si="97"/>
        <v>-1</v>
      </c>
      <c r="T106" s="73">
        <f t="shared" ca="1" si="97"/>
        <v>0</v>
      </c>
      <c r="U106" s="73">
        <f t="shared" ca="1" si="97"/>
        <v>0</v>
      </c>
      <c r="V106" s="73">
        <f t="shared" ca="1" si="97"/>
        <v>1</v>
      </c>
      <c r="W106" s="73">
        <f t="shared" ca="1" si="97"/>
        <v>-1</v>
      </c>
      <c r="X106" s="73">
        <v>0</v>
      </c>
      <c r="Y106" s="73">
        <f t="shared" ca="1" si="97"/>
        <v>0</v>
      </c>
      <c r="Z106" s="73">
        <f t="shared" ca="1" si="97"/>
        <v>0</v>
      </c>
      <c r="AA106" s="73">
        <f t="shared" ca="1" si="97"/>
        <v>0</v>
      </c>
      <c r="AB106" s="139">
        <f t="shared" ca="1" si="97"/>
        <v>0</v>
      </c>
      <c r="AC106" s="72">
        <f t="shared" ca="1" si="99"/>
        <v>1</v>
      </c>
      <c r="AD106" s="73">
        <f t="shared" ca="1" si="99"/>
        <v>1</v>
      </c>
      <c r="AE106" s="73">
        <f t="shared" ca="1" si="99"/>
        <v>1</v>
      </c>
      <c r="AF106" s="73">
        <f t="shared" ca="1" si="99"/>
        <v>1</v>
      </c>
      <c r="AG106" s="73">
        <f t="shared" ca="1" si="99"/>
        <v>-1</v>
      </c>
      <c r="AH106" s="73">
        <f t="shared" ca="1" si="99"/>
        <v>0</v>
      </c>
      <c r="AI106" s="73">
        <f t="shared" ca="1" si="99"/>
        <v>-1</v>
      </c>
      <c r="AJ106" s="73">
        <f t="shared" ca="1" si="99"/>
        <v>0</v>
      </c>
      <c r="AK106" s="73">
        <f t="shared" ca="1" si="99"/>
        <v>-1</v>
      </c>
      <c r="AL106" s="73">
        <f t="shared" ca="1" si="99"/>
        <v>0</v>
      </c>
      <c r="AM106" s="73">
        <f t="shared" ca="1" si="99"/>
        <v>0</v>
      </c>
      <c r="AN106" s="139">
        <f t="shared" ca="1" si="99"/>
        <v>0</v>
      </c>
      <c r="AO106" s="72">
        <f>+INDEX('Load Combinations'!$D$4:$N$22,MATCH(Horizontal!$C106,'Load Combinations'!$B$4:$B$22,0),MATCH(Horizontal!AO$26,'Load Combinations'!$D$3:$N$3,0))</f>
        <v>1</v>
      </c>
      <c r="AP106" s="73">
        <f>+INDEX('Load Combinations'!$D$4:$N$22,MATCH(Horizontal!$C106,'Load Combinations'!$B$4:$B$22,0),MATCH(Horizontal!AP$26,'Load Combinations'!$D$3:$N$3,0))</f>
        <v>0</v>
      </c>
      <c r="AQ106" s="73">
        <f>+INDEX('Load Combinations'!$D$4:$N$22,MATCH(Horizontal!$C106,'Load Combinations'!$B$4:$B$22,0),MATCH(Horizontal!AQ$26,'Load Combinations'!$D$3:$N$3,0))</f>
        <v>0</v>
      </c>
      <c r="AR106" s="73">
        <f>+INDEX('Load Combinations'!$D$4:$N$22,MATCH(Horizontal!$C106,'Load Combinations'!$B$4:$B$22,0),MATCH(Horizontal!AR$26,'Load Combinations'!$D$3:$N$3,0))</f>
        <v>1</v>
      </c>
      <c r="AS106" s="73">
        <f>+INDEX('Load Combinations'!$D$4:$N$22,MATCH(Horizontal!$C106,'Load Combinations'!$B$4:$B$22,0),MATCH(Horizontal!AS$26,'Load Combinations'!$D$3:$N$3,0))</f>
        <v>0</v>
      </c>
      <c r="AT106" s="73">
        <f>+INDEX('Load Combinations'!$D$4:$N$22,MATCH(Horizontal!$C106,'Load Combinations'!$B$4:$B$22,0),MATCH(Horizontal!AT$26,'Load Combinations'!$D$3:$N$3,0))</f>
        <v>0</v>
      </c>
      <c r="AU106" s="73">
        <f>+INDEX('Load Combinations'!$D$4:$N$22,MATCH(Horizontal!$C106,'Load Combinations'!$B$4:$B$22,0),MATCH(Horizontal!AU$26,'Load Combinations'!$D$3:$N$3,0))</f>
        <v>1</v>
      </c>
      <c r="AV106" s="73">
        <f>+INDEX('Load Combinations'!$D$4:$N$22,MATCH(Horizontal!$C106,'Load Combinations'!$B$4:$B$22,0),MATCH(Horizontal!AV$26,'Load Combinations'!$D$3:$N$3,0))</f>
        <v>0</v>
      </c>
      <c r="AW106" s="73">
        <f>+INDEX('Load Combinations'!$D$4:$N$22,MATCH(Horizontal!$C106,'Load Combinations'!$B$4:$B$22,0),MATCH(Horizontal!AW$26,'Load Combinations'!$D$3:$N$3,0))</f>
        <v>0</v>
      </c>
      <c r="AX106" s="670">
        <f>+INDEX('Load Combinations'!$D$4:$N$22,MATCH(Horizontal!$C106,'Load Combinations'!$B$4:$B$22,0),MATCH(Horizontal!AX$26,'Load Combinations'!$D$3:$N$3,0))</f>
        <v>0</v>
      </c>
      <c r="AY106" s="556">
        <f>+INDEX('Load Combinations'!$D$4:$N$22,MATCH(Horizontal!$C106,'Load Combinations'!$B$4:$B$22,0),MATCH(Horizontal!AY$26,'Load Combinations'!$D$3:$N$3,0))</f>
        <v>0</v>
      </c>
      <c r="AZ106" s="202" cm="1">
        <f t="array" aca="1" ref="AZ106" ca="1">SUMPRODUCT(--($K106:$AB106&gt;0),INDEX($H$4:$H$22,MATCH($K$26:$AB$26,$C$4:$C$22,0)))</f>
        <v>1</v>
      </c>
      <c r="BA106" s="73" cm="1">
        <f t="array" aca="1" ref="BA106" ca="1">SUMPRODUCT(--($K106:$AB106&gt;0),INDEX($G$4:$G$22,MATCH($K$26:$AB$26,$C$4:$C$22,0)))</f>
        <v>-1</v>
      </c>
      <c r="BB106" s="73" cm="1">
        <f t="array" aca="1" ref="BB106" ca="1">-1*SUMPRODUCT(--($K106:$AB106&lt;0),INDEX($H$4:$H$22,MATCH($K$26:$AB$26,$C$4:$C$22,0)))</f>
        <v>-1.5</v>
      </c>
      <c r="BC106" s="74" cm="1">
        <f t="array" aca="1" ref="BC106" ca="1">-1*SUMPRODUCT(--($K106:$AB106&lt;0),INDEX($G$4:$G$22,MATCH($K$26:$AB$26,$C$4:$C$22,0)))</f>
        <v>1.5</v>
      </c>
      <c r="BD106" s="66" cm="1">
        <f t="array" aca="1" ref="BD106" ca="1">IF(AC106&gt;0,AC106*SUMPRODUCT(_xlfn.XLOOKUP(AC$26,$C$4:$C$22,$T$4:$AD$22)*$AO106:$AY106),0)</f>
        <v>0</v>
      </c>
      <c r="BE106" s="67" cm="1">
        <f t="array" aca="1" ref="BE106" ca="1">IF(AD106&gt;0,AD106*SUMPRODUCT(_xlfn.XLOOKUP(AD$26,$C$4:$C$22,$T$4:$AD$22)*$AO106:$AY106),0)</f>
        <v>0</v>
      </c>
      <c r="BF106" s="67" cm="1">
        <f t="array" aca="1" ref="BF106" ca="1">IF(AE106&gt;0,AE106*SUMPRODUCT(_xlfn.XLOOKUP(AE$26,$C$4:$C$22,$T$4:$AD$22)*$AO106:$AY106),0)</f>
        <v>0</v>
      </c>
      <c r="BG106" s="67" cm="1">
        <f t="array" aca="1" ref="BG106" ca="1">IF(AF106&gt;0,AF106*SUMPRODUCT(_xlfn.XLOOKUP(AF$26,$C$4:$C$22,$T$4:$AD$22)*$AO106:$AY106),0)</f>
        <v>0</v>
      </c>
      <c r="BH106" s="67" cm="1">
        <f t="array" aca="1" ref="BH106" ca="1">IF(AG106&gt;0,AG106*SUMPRODUCT(_xlfn.XLOOKUP(AG$26,$C$4:$C$22,$T$4:$AD$22)*$AO106:$AY106),0)</f>
        <v>0</v>
      </c>
      <c r="BI106" s="67" cm="1">
        <f t="array" aca="1" ref="BI106" ca="1">IF(AH106&gt;0,AH106*SUMPRODUCT(_xlfn.XLOOKUP(AH$26,$C$4:$C$22,$T$4:$AD$22)*$AO106:$AY106),0)</f>
        <v>0</v>
      </c>
      <c r="BJ106" s="67" cm="1">
        <f t="array" aca="1" ref="BJ106" ca="1">IF(AI106&gt;0,AI106*SUMPRODUCT(_xlfn.XLOOKUP(AI$26,$C$4:$C$22,$T$4:$AD$22)*$AO106:$AY106),0)</f>
        <v>0</v>
      </c>
      <c r="BK106" s="67" cm="1">
        <f t="array" aca="1" ref="BK106" ca="1">IF(AJ106&gt;0,AJ106*SUMPRODUCT(_xlfn.XLOOKUP(AJ$26,$C$4:$C$22,$T$4:$AD$22)*$AO106:$AY106),0)</f>
        <v>0</v>
      </c>
      <c r="BL106" s="67" cm="1">
        <f t="array" aca="1" ref="BL106" ca="1">IF(AK106&gt;0,AK106*SUMPRODUCT(_xlfn.XLOOKUP(AK$26,$C$4:$C$22,$T$4:$AD$22)*$AO106:$AY106),0)</f>
        <v>0</v>
      </c>
      <c r="BM106" s="67" cm="1">
        <f t="array" aca="1" ref="BM106" ca="1">IF(AL106&gt;0,AL106*SUMPRODUCT(_xlfn.XLOOKUP(AL$26,$C$4:$C$22,$T$4:$AD$22)*$AO106:$AY106),0)</f>
        <v>0</v>
      </c>
      <c r="BN106" s="67" cm="1">
        <f t="array" aca="1" ref="BN106" ca="1">IF(AM106&gt;0,AM106*SUMPRODUCT(_xlfn.XLOOKUP(AM$26,$C$4:$C$22,$T$4:$AD$22)*$AO106:$AY106),0)</f>
        <v>0</v>
      </c>
      <c r="BO106" s="68" cm="1">
        <f t="array" aca="1" ref="BO106" ca="1">IF(AN106&gt;0,AN106*SUMPRODUCT(_xlfn.XLOOKUP(AN$26,$C$4:$C$22,$T$4:$AD$22)*$AO106:$AY106),0)</f>
        <v>0</v>
      </c>
      <c r="BP106" s="214">
        <f t="shared" ca="1" si="100"/>
        <v>0</v>
      </c>
      <c r="BQ106" s="66" cm="1">
        <f t="array" aca="1" ref="BQ106" ca="1">IF(AC106&gt;0,AC106*SUMPRODUCT(_xlfn.XLOOKUP(AC$26,$C$4:$C$22,$I$4:$S$22)*$AO106:$AY106),0)</f>
        <v>0</v>
      </c>
      <c r="BR106" s="67" cm="1">
        <f t="array" aca="1" ref="BR106" ca="1">IF(AD106&gt;0,AD106*SUMPRODUCT(_xlfn.XLOOKUP(AD$26,$C$4:$C$22,$I$4:$S$22)*$AO106:$AY106),0)</f>
        <v>-0.75</v>
      </c>
      <c r="BS106" s="67" cm="1">
        <f t="array" aca="1" ref="BS106" ca="1">IF(AE106&gt;0,AE106*SUMPRODUCT(_xlfn.XLOOKUP(AE$26,$C$4:$C$22,$I$4:$S$22)*$AO106:$AY106),0)</f>
        <v>0</v>
      </c>
      <c r="BT106" s="67" cm="1">
        <f t="array" aca="1" ref="BT106" ca="1">IF(AF106&gt;0,AF106*SUMPRODUCT(_xlfn.XLOOKUP(AF$26,$C$4:$C$22,$I$4:$S$22)*$AO106:$AY106),0)</f>
        <v>0</v>
      </c>
      <c r="BU106" s="67" cm="1">
        <f t="array" aca="1" ref="BU106" ca="1">IF(AG106&gt;0,AG106*SUMPRODUCT(_xlfn.XLOOKUP(AG$26,$C$4:$C$22,$I$4:$S$22)*$AO106:$AY106),0)</f>
        <v>0</v>
      </c>
      <c r="BV106" s="67" cm="1">
        <f t="array" aca="1" ref="BV106" ca="1">IF(AH106&gt;0,AH106*SUMPRODUCT(_xlfn.XLOOKUP(AH$26,$C$4:$C$22,$I$4:$S$22)*$AO106:$AY106),0)</f>
        <v>0</v>
      </c>
      <c r="BW106" s="67" cm="1">
        <f t="array" aca="1" ref="BW106" ca="1">IF(AI106&gt;0,AI106*SUMPRODUCT(_xlfn.XLOOKUP(AI$26,$C$4:$C$22,$I$4:$S$22)*$AO106:$AY106),0)</f>
        <v>0</v>
      </c>
      <c r="BX106" s="67" cm="1">
        <f t="array" aca="1" ref="BX106" ca="1">IF(AJ106&gt;0,AJ106*SUMPRODUCT(_xlfn.XLOOKUP(AJ$26,$C$4:$C$22,$I$4:$S$22)*$AO106:$AY106),0)</f>
        <v>0</v>
      </c>
      <c r="BY106" s="67" cm="1">
        <f t="array" aca="1" ref="BY106" ca="1">IF(AK106&gt;0,AK106*SUMPRODUCT(_xlfn.XLOOKUP(AK$26,$C$4:$C$22,$I$4:$S$22)*$AO106:$AY106),0)</f>
        <v>0</v>
      </c>
      <c r="BZ106" s="67" cm="1">
        <f t="array" aca="1" ref="BZ106" ca="1">IF(AL106&gt;0,AL106*SUMPRODUCT(_xlfn.XLOOKUP(AL$26,$C$4:$C$22,$I$4:$S$22)*$AO106:$AY106),0)</f>
        <v>0</v>
      </c>
      <c r="CA106" s="67" cm="1">
        <f t="array" aca="1" ref="CA106" ca="1">IF(AM106&gt;0,AM106*SUMPRODUCT(_xlfn.XLOOKUP(AM$26,$C$4:$C$22,$I$4:$S$22)*$AO106:$AY106),0)</f>
        <v>0</v>
      </c>
      <c r="CB106" s="68" cm="1">
        <f t="array" aca="1" ref="CB106" ca="1">IF(AN106&gt;0,AN106*SUMPRODUCT(_xlfn.XLOOKUP(AN$26,$C$4:$C$22,$I$4:$S$22)*$AO106:$AY106),0)</f>
        <v>0</v>
      </c>
      <c r="CC106" s="214">
        <f t="shared" ca="1" si="101"/>
        <v>-0.75</v>
      </c>
      <c r="CD106" s="66" cm="1">
        <f t="array" aca="1" ref="CD106" ca="1">IF(AC106&lt;0,AC106*SUMPRODUCT(_xlfn.XLOOKUP(AC$26,$C$4:$C$22,$T$4:$AD$22)*$AO106:$AY106),0)</f>
        <v>0</v>
      </c>
      <c r="CE106" s="67" cm="1">
        <f t="array" aca="1" ref="CE106" ca="1">IF(AD106&lt;0,AD106*SUMPRODUCT(_xlfn.XLOOKUP(AD$26,$C$4:$C$22,$T$4:$AC$22)*$AO106:$AX106),0)</f>
        <v>0</v>
      </c>
      <c r="CF106" s="67" cm="1">
        <f t="array" aca="1" ref="CF106" ca="1">IF(AE106&lt;0,AE106*SUMPRODUCT(_xlfn.XLOOKUP(AE$26,$C$4:$C$22,$T$4:$AC$22)*$AO106:$AX106),0)</f>
        <v>0</v>
      </c>
      <c r="CG106" s="67" cm="1">
        <f t="array" aca="1" ref="CG106" ca="1">IF(AF106&lt;0,AF106*SUMPRODUCT(_xlfn.XLOOKUP(AF$26,$C$4:$C$22,$T$4:$AC$22)*$AO106:$AX106),0)</f>
        <v>0</v>
      </c>
      <c r="CH106" s="67" cm="1">
        <f t="array" aca="1" ref="CH106" ca="1">IF(AG106&lt;0,AG106*SUMPRODUCT(_xlfn.XLOOKUP(AG$26,$C$4:$C$22,$T$4:$AC$22)*$AO106:$AX106),0)</f>
        <v>0</v>
      </c>
      <c r="CI106" s="67" cm="1">
        <f t="array" aca="1" ref="CI106" ca="1">IF(AH106&lt;0,AH106*SUMPRODUCT(_xlfn.XLOOKUP(AH$26,$C$4:$C$22,$T$4:$AC$22)*$AO106:$AX106),0)</f>
        <v>0</v>
      </c>
      <c r="CJ106" s="67" cm="1">
        <f t="array" aca="1" ref="CJ106" ca="1">IF(AI106&lt;0,AI106*SUMPRODUCT(_xlfn.XLOOKUP(AI$26,$C$4:$C$22,$T$4:$AC$22)*$AO106:$AX106),0)</f>
        <v>0</v>
      </c>
      <c r="CK106" s="67" cm="1">
        <f t="array" aca="1" ref="CK106" ca="1">IF(AJ106&lt;0,AJ106*SUMPRODUCT(_xlfn.XLOOKUP(AJ$26,$C$4:$C$22,$T$4:$AC$22)*$AO106:$AX106),0)</f>
        <v>0</v>
      </c>
      <c r="CL106" s="67" cm="1">
        <f t="array" aca="1" ref="CL106" ca="1">IF(AK106&lt;0,AK106*SUMPRODUCT(_xlfn.XLOOKUP(AK$26,$C$4:$C$22,$T$4:$AC$22)*$AO106:$AX106),0)</f>
        <v>0</v>
      </c>
      <c r="CM106" s="67" cm="1">
        <f t="array" aca="1" ref="CM106" ca="1">IF(AL106&lt;0,AL106*SUMPRODUCT(_xlfn.XLOOKUP(AL$26,$C$4:$C$22,$T$4:$AC$22)*$AO106:$AX106),0)</f>
        <v>0</v>
      </c>
      <c r="CN106" s="67" cm="1">
        <f t="array" aca="1" ref="CN106" ca="1">IF(AM106&lt;0,AM106*SUMPRODUCT(_xlfn.XLOOKUP(AM$26,$C$4:$C$22,$T$4:$AC$22)*$AO106:$AX106),0)</f>
        <v>0</v>
      </c>
      <c r="CO106" s="68" cm="1">
        <f t="array" aca="1" ref="CO106" ca="1">IF(AN106&lt;0,AN106*SUMPRODUCT(_xlfn.XLOOKUP(AN$26,$C$4:$C$22,$T$4:$AC$22)*$AO106:$AX106),0)</f>
        <v>0</v>
      </c>
      <c r="CP106" s="214">
        <f t="shared" ca="1" si="102"/>
        <v>0</v>
      </c>
      <c r="CQ106" s="66" cm="1">
        <f t="array" aca="1" ref="CQ106" ca="1">IF(AC106&lt;0,AC106*SUMPRODUCT(_xlfn.XLOOKUP(AC$26,$C$4:$C$22,$I$4:$S$22)*$AO106:$AY106),0)</f>
        <v>0</v>
      </c>
      <c r="CR106" s="67" cm="1">
        <f t="array" aca="1" ref="CR106" ca="1">IF(AD106&lt;0,AD106*SUMPRODUCT(_xlfn.XLOOKUP(AD$26,$C$4:$C$22,$I$4:$R$22)*$AO106:$AX106),0)</f>
        <v>0</v>
      </c>
      <c r="CS106" s="67" cm="1">
        <f t="array" aca="1" ref="CS106" ca="1">IF(AE106&lt;0,AE106*SUMPRODUCT(_xlfn.XLOOKUP(AE$26,$C$4:$C$22,$I$4:$R$22)*$AO106:$AX106),0)</f>
        <v>0</v>
      </c>
      <c r="CT106" s="67" cm="1">
        <f t="array" aca="1" ref="CT106" ca="1">IF(AF106&lt;0,AF106*SUMPRODUCT(_xlfn.XLOOKUP(AF$26,$C$4:$C$22,$I$4:$R$22)*$AO106:$AX106),0)</f>
        <v>0</v>
      </c>
      <c r="CU106" s="67" cm="1">
        <f t="array" aca="1" ref="CU106" ca="1">IF(AG106&lt;0,AG106*SUMPRODUCT(_xlfn.XLOOKUP(AG$26,$C$4:$C$22,$I$4:$R$22)*$AO106:$AX106),0)</f>
        <v>0</v>
      </c>
      <c r="CV106" s="67" cm="1">
        <f t="array" aca="1" ref="CV106" ca="1">IF(AH106&lt;0,AH106*SUMPRODUCT(_xlfn.XLOOKUP(AH$26,$C$4:$C$22,$I$4:$R$22)*$AO106:$AX106),0)</f>
        <v>0</v>
      </c>
      <c r="CW106" s="67" cm="1">
        <f t="array" aca="1" ref="CW106" ca="1">IF(AI106&lt;0,AI106*SUMPRODUCT(_xlfn.XLOOKUP(AI$26,$C$4:$C$22,$I$4:$R$22)*$AO106:$AX106),0)</f>
        <v>0</v>
      </c>
      <c r="CX106" s="67" cm="1">
        <f t="array" aca="1" ref="CX106" ca="1">IF(AJ106&lt;0,AJ106*SUMPRODUCT(_xlfn.XLOOKUP(AJ$26,$C$4:$C$22,$I$4:$R$22)*$AO106:$AX106),0)</f>
        <v>0</v>
      </c>
      <c r="CY106" s="67" cm="1">
        <f t="array" aca="1" ref="CY106" ca="1">IF(AK106&lt;0,AK106*SUMPRODUCT(_xlfn.XLOOKUP(AK$26,$C$4:$C$22,$I$4:$R$22)*$AO106:$AX106),0)</f>
        <v>0</v>
      </c>
      <c r="CZ106" s="67" cm="1">
        <f t="array" aca="1" ref="CZ106" ca="1">IF(AL106&lt;0,AL106*SUMPRODUCT(_xlfn.XLOOKUP(AL$26,$C$4:$C$22,$I$4:$R$22)*$AO106:$AX106),0)</f>
        <v>0</v>
      </c>
      <c r="DA106" s="67" cm="1">
        <f t="array" aca="1" ref="DA106" ca="1">IF(AM106&lt;0,AM106*SUMPRODUCT(_xlfn.XLOOKUP(AM$26,$C$4:$C$22,$I$4:$R$22)*$AO106:$AX106),0)</f>
        <v>0</v>
      </c>
      <c r="DB106" s="68" cm="1">
        <f t="array" aca="1" ref="DB106" ca="1">IF(AN106&lt;0,AN106*SUMPRODUCT(_xlfn.XLOOKUP(AN$26,$C$4:$C$22,$I$4:$R$22)*$AO106:$AX106),0)</f>
        <v>0</v>
      </c>
      <c r="DC106" s="239">
        <f t="shared" ca="1" si="103"/>
        <v>0</v>
      </c>
    </row>
    <row r="107" spans="1:107" x14ac:dyDescent="0.25">
      <c r="A107" s="389"/>
      <c r="B107" s="390"/>
      <c r="C107" s="736">
        <v>17</v>
      </c>
      <c r="D107" s="19" t="str">
        <f>_xlfn.XLOOKUP($C107,'Load Combinations'!$B$4:$B$22,'Load Combinations'!$C$4:$C$22)</f>
        <v>CV MAWP, Beam On</v>
      </c>
      <c r="E107" s="120"/>
      <c r="F107" s="121"/>
      <c r="G107" s="8">
        <f t="shared" si="96"/>
        <v>22.5</v>
      </c>
      <c r="H107" s="61">
        <f t="shared" ca="1" si="94"/>
        <v>25.5</v>
      </c>
      <c r="I107" s="61">
        <f t="shared" ca="1" si="95"/>
        <v>18</v>
      </c>
      <c r="J107" s="63"/>
      <c r="K107" s="75">
        <f t="shared" ca="1" si="98"/>
        <v>0</v>
      </c>
      <c r="L107" s="76">
        <f t="shared" ca="1" si="98"/>
        <v>0</v>
      </c>
      <c r="M107" s="76">
        <f t="shared" ca="1" si="98"/>
        <v>0</v>
      </c>
      <c r="N107" s="76">
        <f t="shared" ca="1" si="98"/>
        <v>0</v>
      </c>
      <c r="O107" s="76">
        <f t="shared" ca="1" si="98"/>
        <v>-1</v>
      </c>
      <c r="P107" s="76">
        <f t="shared" ca="1" si="98"/>
        <v>0</v>
      </c>
      <c r="Q107" s="76">
        <f t="shared" ca="1" si="98"/>
        <v>0</v>
      </c>
      <c r="R107" s="76">
        <f t="shared" ca="1" si="98"/>
        <v>0</v>
      </c>
      <c r="S107" s="76">
        <f t="shared" ca="1" si="98"/>
        <v>-1</v>
      </c>
      <c r="T107" s="76">
        <f t="shared" ca="1" si="98"/>
        <v>0</v>
      </c>
      <c r="U107" s="76">
        <f t="shared" ca="1" si="98"/>
        <v>0</v>
      </c>
      <c r="V107" s="76">
        <f t="shared" ca="1" si="98"/>
        <v>1</v>
      </c>
      <c r="W107" s="76">
        <f t="shared" ca="1" si="98"/>
        <v>-1</v>
      </c>
      <c r="X107" s="76">
        <v>0</v>
      </c>
      <c r="Y107" s="76">
        <f t="shared" ca="1" si="98"/>
        <v>0</v>
      </c>
      <c r="Z107" s="76">
        <f t="shared" ca="1" si="98"/>
        <v>0</v>
      </c>
      <c r="AA107" s="76">
        <f t="shared" ref="AA107:AB109" ca="1" si="104">OFFSET(AA107,-1,0)</f>
        <v>0</v>
      </c>
      <c r="AB107" s="140">
        <f t="shared" ca="1" si="104"/>
        <v>0</v>
      </c>
      <c r="AC107" s="75">
        <f t="shared" ca="1" si="99"/>
        <v>1</v>
      </c>
      <c r="AD107" s="76">
        <f t="shared" ca="1" si="99"/>
        <v>1</v>
      </c>
      <c r="AE107" s="76">
        <f t="shared" ca="1" si="99"/>
        <v>1</v>
      </c>
      <c r="AF107" s="76">
        <f t="shared" ca="1" si="99"/>
        <v>1</v>
      </c>
      <c r="AG107" s="76">
        <f t="shared" ca="1" si="99"/>
        <v>-1</v>
      </c>
      <c r="AH107" s="76">
        <f t="shared" ca="1" si="99"/>
        <v>0</v>
      </c>
      <c r="AI107" s="76">
        <f t="shared" ca="1" si="99"/>
        <v>-1</v>
      </c>
      <c r="AJ107" s="76">
        <f t="shared" ca="1" si="99"/>
        <v>0</v>
      </c>
      <c r="AK107" s="76">
        <f t="shared" ca="1" si="99"/>
        <v>-1</v>
      </c>
      <c r="AL107" s="76">
        <f t="shared" ca="1" si="99"/>
        <v>0</v>
      </c>
      <c r="AM107" s="76">
        <f t="shared" ca="1" si="99"/>
        <v>0</v>
      </c>
      <c r="AN107" s="140">
        <f t="shared" ca="1" si="99"/>
        <v>0</v>
      </c>
      <c r="AO107" s="75">
        <f>+INDEX('Load Combinations'!$D$4:$N$22,MATCH(Horizontal!$C107,'Load Combinations'!$B$4:$B$22,0),MATCH(Horizontal!AO$26,'Load Combinations'!$D$3:$N$3,0))</f>
        <v>1</v>
      </c>
      <c r="AP107" s="76">
        <f>+INDEX('Load Combinations'!$D$4:$N$22,MATCH(Horizontal!$C107,'Load Combinations'!$B$4:$B$22,0),MATCH(Horizontal!AP$26,'Load Combinations'!$D$3:$N$3,0))</f>
        <v>0</v>
      </c>
      <c r="AQ107" s="76">
        <f>+INDEX('Load Combinations'!$D$4:$N$22,MATCH(Horizontal!$C107,'Load Combinations'!$B$4:$B$22,0),MATCH(Horizontal!AQ$26,'Load Combinations'!$D$3:$N$3,0))</f>
        <v>0</v>
      </c>
      <c r="AR107" s="76">
        <f>+INDEX('Load Combinations'!$D$4:$N$22,MATCH(Horizontal!$C107,'Load Combinations'!$B$4:$B$22,0),MATCH(Horizontal!AR$26,'Load Combinations'!$D$3:$N$3,0))</f>
        <v>1</v>
      </c>
      <c r="AS107" s="76">
        <f>+INDEX('Load Combinations'!$D$4:$N$22,MATCH(Horizontal!$C107,'Load Combinations'!$B$4:$B$22,0),MATCH(Horizontal!AS$26,'Load Combinations'!$D$3:$N$3,0))</f>
        <v>0</v>
      </c>
      <c r="AT107" s="76">
        <f>+INDEX('Load Combinations'!$D$4:$N$22,MATCH(Horizontal!$C107,'Load Combinations'!$B$4:$B$22,0),MATCH(Horizontal!AT$26,'Load Combinations'!$D$3:$N$3,0))</f>
        <v>1</v>
      </c>
      <c r="AU107" s="76">
        <f>+INDEX('Load Combinations'!$D$4:$N$22,MATCH(Horizontal!$C107,'Load Combinations'!$B$4:$B$22,0),MATCH(Horizontal!AU$26,'Load Combinations'!$D$3:$N$3,0))</f>
        <v>1</v>
      </c>
      <c r="AV107" s="76">
        <f>+INDEX('Load Combinations'!$D$4:$N$22,MATCH(Horizontal!$C107,'Load Combinations'!$B$4:$B$22,0),MATCH(Horizontal!AV$26,'Load Combinations'!$D$3:$N$3,0))</f>
        <v>0</v>
      </c>
      <c r="AW107" s="76">
        <f>+INDEX('Load Combinations'!$D$4:$N$22,MATCH(Horizontal!$C107,'Load Combinations'!$B$4:$B$22,0),MATCH(Horizontal!AW$26,'Load Combinations'!$D$3:$N$3,0))</f>
        <v>0</v>
      </c>
      <c r="AX107" s="671">
        <f>+INDEX('Load Combinations'!$D$4:$N$22,MATCH(Horizontal!$C107,'Load Combinations'!$B$4:$B$22,0),MATCH(Horizontal!AX$26,'Load Combinations'!$D$3:$N$3,0))</f>
        <v>0</v>
      </c>
      <c r="AY107" s="557">
        <f>+INDEX('Load Combinations'!$D$4:$N$22,MATCH(Horizontal!$C107,'Load Combinations'!$B$4:$B$22,0),MATCH(Horizontal!AY$26,'Load Combinations'!$D$3:$N$3,0))</f>
        <v>0</v>
      </c>
      <c r="AZ107" s="203" cm="1">
        <f t="array" aca="1" ref="AZ107" ca="1">SUMPRODUCT(--($K107:$AB107&gt;0),INDEX($H$4:$H$22,MATCH($K$26:$AB$26,$C$4:$C$22,0)))</f>
        <v>1</v>
      </c>
      <c r="BA107" s="76" cm="1">
        <f t="array" aca="1" ref="BA107" ca="1">SUMPRODUCT(--($K107:$AB107&gt;0),INDEX($G$4:$G$22,MATCH($K$26:$AB$26,$C$4:$C$22,0)))</f>
        <v>-1</v>
      </c>
      <c r="BB107" s="76" cm="1">
        <f t="array" aca="1" ref="BB107" ca="1">-1*SUMPRODUCT(--($K107:$AB107&lt;0),INDEX($H$4:$H$22,MATCH($K$26:$AB$26,$C$4:$C$22,0)))</f>
        <v>-1.5</v>
      </c>
      <c r="BC107" s="77" cm="1">
        <f t="array" aca="1" ref="BC107" ca="1">-1*SUMPRODUCT(--($K107:$AB107&lt;0),INDEX($G$4:$G$22,MATCH($K$26:$AB$26,$C$4:$C$22,0)))</f>
        <v>1.5</v>
      </c>
      <c r="BD107" s="8" cm="1">
        <f t="array" aca="1" ref="BD107" ca="1">IF(AC107&gt;0,AC107*SUMPRODUCT(_xlfn.XLOOKUP(AC$26,$C$4:$C$22,$T$4:$AD$22)*$AO107:$AY107),0)</f>
        <v>0</v>
      </c>
      <c r="BE107" s="17" cm="1">
        <f t="array" aca="1" ref="BE107" ca="1">IF(AD107&gt;0,AD107*SUMPRODUCT(_xlfn.XLOOKUP(AD$26,$C$4:$C$22,$T$4:$AD$22)*$AO107:$AY107),0)</f>
        <v>0</v>
      </c>
      <c r="BF107" s="17" cm="1">
        <f t="array" aca="1" ref="BF107" ca="1">IF(AE107&gt;0,AE107*SUMPRODUCT(_xlfn.XLOOKUP(AE$26,$C$4:$C$22,$T$4:$AD$22)*$AO107:$AY107),0)</f>
        <v>0</v>
      </c>
      <c r="BG107" s="71" cm="1">
        <f t="array" aca="1" ref="BG107" ca="1">IF(AF107&gt;0,AF107*SUMPRODUCT(_xlfn.XLOOKUP(AF$26,$C$4:$C$22,$T$4:$AD$22)*$AO107:$AY107),0)</f>
        <v>0</v>
      </c>
      <c r="BH107" s="17" cm="1">
        <f t="array" aca="1" ref="BH107" ca="1">IF(AG107&gt;0,AG107*SUMPRODUCT(_xlfn.XLOOKUP(AG$26,$C$4:$C$22,$T$4:$AD$22)*$AO107:$AY107),0)</f>
        <v>0</v>
      </c>
      <c r="BI107" s="17" cm="1">
        <f t="array" aca="1" ref="BI107" ca="1">IF(AH107&gt;0,AH107*SUMPRODUCT(_xlfn.XLOOKUP(AH$26,$C$4:$C$22,$T$4:$AD$22)*$AO107:$AY107),0)</f>
        <v>0</v>
      </c>
      <c r="BJ107" s="17" cm="1">
        <f t="array" aca="1" ref="BJ107" ca="1">IF(AI107&gt;0,AI107*SUMPRODUCT(_xlfn.XLOOKUP(AI$26,$C$4:$C$22,$T$4:$AD$22)*$AO107:$AY107),0)</f>
        <v>0</v>
      </c>
      <c r="BK107" s="17" cm="1">
        <f t="array" aca="1" ref="BK107" ca="1">IF(AJ107&gt;0,AJ107*SUMPRODUCT(_xlfn.XLOOKUP(AJ$26,$C$4:$C$22,$T$4:$AD$22)*$AO107:$AY107),0)</f>
        <v>0</v>
      </c>
      <c r="BL107" s="17" cm="1">
        <f t="array" aca="1" ref="BL107" ca="1">IF(AK107&gt;0,AK107*SUMPRODUCT(_xlfn.XLOOKUP(AK$26,$C$4:$C$22,$T$4:$AD$22)*$AO107:$AY107),0)</f>
        <v>0</v>
      </c>
      <c r="BM107" s="17" cm="1">
        <f t="array" aca="1" ref="BM107" ca="1">IF(AL107&gt;0,AL107*SUMPRODUCT(_xlfn.XLOOKUP(AL$26,$C$4:$C$22,$T$4:$AD$22)*$AO107:$AY107),0)</f>
        <v>0</v>
      </c>
      <c r="BN107" s="17" cm="1">
        <f t="array" aca="1" ref="BN107" ca="1">IF(AM107&gt;0,AM107*SUMPRODUCT(_xlfn.XLOOKUP(AM$26,$C$4:$C$22,$T$4:$AD$22)*$AO107:$AY107),0)</f>
        <v>0</v>
      </c>
      <c r="BO107" s="9" cm="1">
        <f t="array" aca="1" ref="BO107" ca="1">IF(AN107&gt;0,AN107*SUMPRODUCT(_xlfn.XLOOKUP(AN$26,$C$4:$C$22,$T$4:$AD$22)*$AO107:$AY107),0)</f>
        <v>0</v>
      </c>
      <c r="BP107" s="215">
        <f t="shared" ca="1" si="100"/>
        <v>0</v>
      </c>
      <c r="BQ107" s="8" cm="1">
        <f t="array" aca="1" ref="BQ107" ca="1">IF(AC107&gt;0,AC107*SUMPRODUCT(_xlfn.XLOOKUP(AC$26,$C$4:$C$22,$I$4:$S$22)*$AO107:$AY107),0)</f>
        <v>0</v>
      </c>
      <c r="BR107" s="17" cm="1">
        <f t="array" aca="1" ref="BR107" ca="1">IF(AD107&gt;0,AD107*SUMPRODUCT(_xlfn.XLOOKUP(AD$26,$C$4:$C$22,$I$4:$S$22)*$AO107:$AY107),0)</f>
        <v>-0.75</v>
      </c>
      <c r="BS107" s="17" cm="1">
        <f t="array" aca="1" ref="BS107" ca="1">IF(AE107&gt;0,AE107*SUMPRODUCT(_xlfn.XLOOKUP(AE$26,$C$4:$C$22,$I$4:$S$22)*$AO107:$AY107),0)</f>
        <v>0</v>
      </c>
      <c r="BT107" s="71" cm="1">
        <f t="array" aca="1" ref="BT107" ca="1">IF(AF107&gt;0,AF107*SUMPRODUCT(_xlfn.XLOOKUP(AF$26,$C$4:$C$22,$I$4:$S$22)*$AO107:$AY107),0)</f>
        <v>0</v>
      </c>
      <c r="BU107" s="17" cm="1">
        <f t="array" aca="1" ref="BU107" ca="1">IF(AG107&gt;0,AG107*SUMPRODUCT(_xlfn.XLOOKUP(AG$26,$C$4:$C$22,$I$4:$S$22)*$AO107:$AY107),0)</f>
        <v>0</v>
      </c>
      <c r="BV107" s="17" cm="1">
        <f t="array" aca="1" ref="BV107" ca="1">IF(AH107&gt;0,AH107*SUMPRODUCT(_xlfn.XLOOKUP(AH$26,$C$4:$C$22,$I$4:$S$22)*$AO107:$AY107),0)</f>
        <v>0</v>
      </c>
      <c r="BW107" s="17" cm="1">
        <f t="array" aca="1" ref="BW107" ca="1">IF(AI107&gt;0,AI107*SUMPRODUCT(_xlfn.XLOOKUP(AI$26,$C$4:$C$22,$I$4:$S$22)*$AO107:$AY107),0)</f>
        <v>0</v>
      </c>
      <c r="BX107" s="17" cm="1">
        <f t="array" aca="1" ref="BX107" ca="1">IF(AJ107&gt;0,AJ107*SUMPRODUCT(_xlfn.XLOOKUP(AJ$26,$C$4:$C$22,$I$4:$S$22)*$AO107:$AY107),0)</f>
        <v>0</v>
      </c>
      <c r="BY107" s="17" cm="1">
        <f t="array" aca="1" ref="BY107" ca="1">IF(AK107&gt;0,AK107*SUMPRODUCT(_xlfn.XLOOKUP(AK$26,$C$4:$C$22,$I$4:$S$22)*$AO107:$AY107),0)</f>
        <v>0</v>
      </c>
      <c r="BZ107" s="17" cm="1">
        <f t="array" aca="1" ref="BZ107" ca="1">IF(AL107&gt;0,AL107*SUMPRODUCT(_xlfn.XLOOKUP(AL$26,$C$4:$C$22,$I$4:$S$22)*$AO107:$AY107),0)</f>
        <v>0</v>
      </c>
      <c r="CA107" s="17" cm="1">
        <f t="array" aca="1" ref="CA107" ca="1">IF(AM107&gt;0,AM107*SUMPRODUCT(_xlfn.XLOOKUP(AM$26,$C$4:$C$22,$I$4:$S$22)*$AO107:$AY107),0)</f>
        <v>0</v>
      </c>
      <c r="CB107" s="9" cm="1">
        <f t="array" aca="1" ref="CB107" ca="1">IF(AN107&gt;0,AN107*SUMPRODUCT(_xlfn.XLOOKUP(AN$26,$C$4:$C$22,$I$4:$S$22)*$AO107:$AY107),0)</f>
        <v>0</v>
      </c>
      <c r="CC107" s="215">
        <f t="shared" ca="1" si="101"/>
        <v>-0.75</v>
      </c>
      <c r="CD107" s="8" cm="1">
        <f t="array" aca="1" ref="CD107" ca="1">IF(AC107&lt;0,AC107*SUMPRODUCT(_xlfn.XLOOKUP(AC$26,$C$4:$C$22,$T$4:$AD$22)*$AO107:$AY107),0)</f>
        <v>0</v>
      </c>
      <c r="CE107" s="17" cm="1">
        <f t="array" aca="1" ref="CE107" ca="1">IF(AD107&lt;0,AD107*SUMPRODUCT(_xlfn.XLOOKUP(AD$26,$C$4:$C$22,$T$4:$AC$22)*$AO107:$AX107),0)</f>
        <v>0</v>
      </c>
      <c r="CF107" s="17" cm="1">
        <f t="array" aca="1" ref="CF107" ca="1">IF(AE107&lt;0,AE107*SUMPRODUCT(_xlfn.XLOOKUP(AE$26,$C$4:$C$22,$T$4:$AC$22)*$AO107:$AX107),0)</f>
        <v>0</v>
      </c>
      <c r="CG107" s="71" cm="1">
        <f t="array" aca="1" ref="CG107" ca="1">IF(AF107&lt;0,AF107*SUMPRODUCT(_xlfn.XLOOKUP(AF$26,$C$4:$C$22,$T$4:$AC$22)*$AO107:$AX107),0)</f>
        <v>0</v>
      </c>
      <c r="CH107" s="17" cm="1">
        <f t="array" aca="1" ref="CH107" ca="1">IF(AG107&lt;0,AG107*SUMPRODUCT(_xlfn.XLOOKUP(AG$26,$C$4:$C$22,$T$4:$AC$22)*$AO107:$AX107),0)</f>
        <v>0</v>
      </c>
      <c r="CI107" s="17" cm="1">
        <f t="array" aca="1" ref="CI107" ca="1">IF(AH107&lt;0,AH107*SUMPRODUCT(_xlfn.XLOOKUP(AH$26,$C$4:$C$22,$T$4:$AC$22)*$AO107:$AX107),0)</f>
        <v>0</v>
      </c>
      <c r="CJ107" s="17" cm="1">
        <f t="array" aca="1" ref="CJ107" ca="1">IF(AI107&lt;0,AI107*SUMPRODUCT(_xlfn.XLOOKUP(AI$26,$C$4:$C$22,$T$4:$AC$22)*$AO107:$AX107),0)</f>
        <v>-0.5</v>
      </c>
      <c r="CK107" s="17" cm="1">
        <f t="array" aca="1" ref="CK107" ca="1">IF(AJ107&lt;0,AJ107*SUMPRODUCT(_xlfn.XLOOKUP(AJ$26,$C$4:$C$22,$T$4:$AC$22)*$AO107:$AX107),0)</f>
        <v>0</v>
      </c>
      <c r="CL107" s="17" cm="1">
        <f t="array" aca="1" ref="CL107" ca="1">IF(AK107&lt;0,AK107*SUMPRODUCT(_xlfn.XLOOKUP(AK$26,$C$4:$C$22,$T$4:$AC$22)*$AO107:$AX107),0)</f>
        <v>-0.75</v>
      </c>
      <c r="CM107" s="17" cm="1">
        <f t="array" aca="1" ref="CM107" ca="1">IF(AL107&lt;0,AL107*SUMPRODUCT(_xlfn.XLOOKUP(AL$26,$C$4:$C$22,$T$4:$AC$22)*$AO107:$AX107),0)</f>
        <v>0</v>
      </c>
      <c r="CN107" s="17" cm="1">
        <f t="array" aca="1" ref="CN107" ca="1">IF(AM107&lt;0,AM107*SUMPRODUCT(_xlfn.XLOOKUP(AM$26,$C$4:$C$22,$T$4:$AC$22)*$AO107:$AX107),0)</f>
        <v>0</v>
      </c>
      <c r="CO107" s="9" cm="1">
        <f t="array" aca="1" ref="CO107" ca="1">IF(AN107&lt;0,AN107*SUMPRODUCT(_xlfn.XLOOKUP(AN$26,$C$4:$C$22,$T$4:$AC$22)*$AO107:$AX107),0)</f>
        <v>0</v>
      </c>
      <c r="CP107" s="215">
        <f t="shared" ca="1" si="102"/>
        <v>-1.25</v>
      </c>
      <c r="CQ107" s="8" cm="1">
        <f t="array" aca="1" ref="CQ107" ca="1">IF(AC107&lt;0,AC107*SUMPRODUCT(_xlfn.XLOOKUP(AC$26,$C$4:$C$22,$I$4:$S$22)*$AO107:$AY107),0)</f>
        <v>0</v>
      </c>
      <c r="CR107" s="17" cm="1">
        <f t="array" aca="1" ref="CR107" ca="1">IF(AD107&lt;0,AD107*SUMPRODUCT(_xlfn.XLOOKUP(AD$26,$C$4:$C$22,$I$4:$R$22)*$AO107:$AX107),0)</f>
        <v>0</v>
      </c>
      <c r="CS107" s="17" cm="1">
        <f t="array" aca="1" ref="CS107" ca="1">IF(AE107&lt;0,AE107*SUMPRODUCT(_xlfn.XLOOKUP(AE$26,$C$4:$C$22,$I$4:$R$22)*$AO107:$AX107),0)</f>
        <v>0</v>
      </c>
      <c r="CT107" s="71" cm="1">
        <f t="array" aca="1" ref="CT107" ca="1">IF(AF107&lt;0,AF107*SUMPRODUCT(_xlfn.XLOOKUP(AF$26,$C$4:$C$22,$I$4:$R$22)*$AO107:$AX107),0)</f>
        <v>0</v>
      </c>
      <c r="CU107" s="17" cm="1">
        <f t="array" aca="1" ref="CU107" ca="1">IF(AG107&lt;0,AG107*SUMPRODUCT(_xlfn.XLOOKUP(AG$26,$C$4:$C$22,$I$4:$R$22)*$AO107:$AX107),0)</f>
        <v>0</v>
      </c>
      <c r="CV107" s="17" cm="1">
        <f t="array" aca="1" ref="CV107" ca="1">IF(AH107&lt;0,AH107*SUMPRODUCT(_xlfn.XLOOKUP(AH$26,$C$4:$C$22,$I$4:$R$22)*$AO107:$AX107),0)</f>
        <v>0</v>
      </c>
      <c r="CW107" s="17" cm="1">
        <f t="array" aca="1" ref="CW107" ca="1">IF(AI107&lt;0,AI107*SUMPRODUCT(_xlfn.XLOOKUP(AI$26,$C$4:$C$22,$I$4:$R$22)*$AO107:$AX107),0)</f>
        <v>0.5</v>
      </c>
      <c r="CX107" s="17" cm="1">
        <f t="array" aca="1" ref="CX107" ca="1">IF(AJ107&lt;0,AJ107*SUMPRODUCT(_xlfn.XLOOKUP(AJ$26,$C$4:$C$22,$I$4:$R$22)*$AO107:$AX107),0)</f>
        <v>0</v>
      </c>
      <c r="CY107" s="17" cm="1">
        <f t="array" aca="1" ref="CY107" ca="1">IF(AK107&lt;0,AK107*SUMPRODUCT(_xlfn.XLOOKUP(AK$26,$C$4:$C$22,$I$4:$R$22)*$AO107:$AX107),0)</f>
        <v>0</v>
      </c>
      <c r="CZ107" s="17" cm="1">
        <f t="array" aca="1" ref="CZ107" ca="1">IF(AL107&lt;0,AL107*SUMPRODUCT(_xlfn.XLOOKUP(AL$26,$C$4:$C$22,$I$4:$R$22)*$AO107:$AX107),0)</f>
        <v>0</v>
      </c>
      <c r="DA107" s="17" cm="1">
        <f t="array" aca="1" ref="DA107" ca="1">IF(AM107&lt;0,AM107*SUMPRODUCT(_xlfn.XLOOKUP(AM$26,$C$4:$C$22,$I$4:$R$22)*$AO107:$AX107),0)</f>
        <v>0</v>
      </c>
      <c r="DB107" s="9" cm="1">
        <f t="array" aca="1" ref="DB107" ca="1">IF(AN107&lt;0,AN107*SUMPRODUCT(_xlfn.XLOOKUP(AN$26,$C$4:$C$22,$I$4:$R$22)*$AO107:$AX107),0)</f>
        <v>0</v>
      </c>
      <c r="DC107" s="240">
        <f t="shared" ca="1" si="103"/>
        <v>0.5</v>
      </c>
    </row>
    <row r="108" spans="1:107" x14ac:dyDescent="0.25">
      <c r="A108" s="389"/>
      <c r="B108" s="390"/>
      <c r="C108" s="735">
        <v>18</v>
      </c>
      <c r="D108" s="18" t="str">
        <f>_xlfn.XLOOKUP($C108,'Load Combinations'!$B$4:$B$22,'Load Combinations'!$C$4:$C$22)</f>
        <v>Target Change Out</v>
      </c>
      <c r="E108" s="118"/>
      <c r="F108" s="119"/>
      <c r="G108" s="7">
        <f t="shared" si="96"/>
        <v>22.5</v>
      </c>
      <c r="H108" s="130">
        <f t="shared" ca="1" si="94"/>
        <v>25.25</v>
      </c>
      <c r="I108" s="130">
        <f t="shared" ca="1" si="95"/>
        <v>19.8</v>
      </c>
      <c r="J108" s="62"/>
      <c r="K108" s="72">
        <f t="shared" ca="1" si="98"/>
        <v>0</v>
      </c>
      <c r="L108" s="73">
        <f t="shared" ca="1" si="98"/>
        <v>0</v>
      </c>
      <c r="M108" s="73">
        <f t="shared" ca="1" si="98"/>
        <v>0</v>
      </c>
      <c r="N108" s="73">
        <f t="shared" ca="1" si="98"/>
        <v>0</v>
      </c>
      <c r="O108" s="73">
        <f t="shared" ca="1" si="98"/>
        <v>-1</v>
      </c>
      <c r="P108" s="73">
        <f t="shared" ca="1" si="98"/>
        <v>0</v>
      </c>
      <c r="Q108" s="73">
        <f t="shared" ca="1" si="98"/>
        <v>0</v>
      </c>
      <c r="R108" s="73">
        <f t="shared" ca="1" si="98"/>
        <v>0</v>
      </c>
      <c r="S108" s="73">
        <f t="shared" ca="1" si="98"/>
        <v>-1</v>
      </c>
      <c r="T108" s="73">
        <f t="shared" ca="1" si="98"/>
        <v>0</v>
      </c>
      <c r="U108" s="73">
        <f t="shared" ca="1" si="98"/>
        <v>0</v>
      </c>
      <c r="V108" s="73">
        <f t="shared" ca="1" si="98"/>
        <v>1</v>
      </c>
      <c r="W108" s="73">
        <f t="shared" ca="1" si="98"/>
        <v>-1</v>
      </c>
      <c r="X108" s="73">
        <v>0</v>
      </c>
      <c r="Y108" s="73">
        <f t="shared" ca="1" si="98"/>
        <v>0</v>
      </c>
      <c r="Z108" s="73">
        <f t="shared" ca="1" si="98"/>
        <v>0</v>
      </c>
      <c r="AA108" s="73">
        <f t="shared" ca="1" si="104"/>
        <v>0</v>
      </c>
      <c r="AB108" s="139">
        <f t="shared" ca="1" si="104"/>
        <v>0</v>
      </c>
      <c r="AC108" s="72">
        <f t="shared" ca="1" si="99"/>
        <v>1</v>
      </c>
      <c r="AD108" s="73">
        <f t="shared" ca="1" si="99"/>
        <v>1</v>
      </c>
      <c r="AE108" s="73">
        <f t="shared" ca="1" si="99"/>
        <v>1</v>
      </c>
      <c r="AF108" s="73">
        <f t="shared" ca="1" si="99"/>
        <v>1</v>
      </c>
      <c r="AG108" s="73">
        <f t="shared" ca="1" si="99"/>
        <v>-1</v>
      </c>
      <c r="AH108" s="73">
        <f t="shared" ca="1" si="99"/>
        <v>0</v>
      </c>
      <c r="AI108" s="73">
        <f t="shared" ca="1" si="99"/>
        <v>-1</v>
      </c>
      <c r="AJ108" s="73">
        <f t="shared" ca="1" si="99"/>
        <v>0</v>
      </c>
      <c r="AK108" s="73">
        <f t="shared" ca="1" si="99"/>
        <v>-1</v>
      </c>
      <c r="AL108" s="73">
        <f t="shared" ca="1" si="99"/>
        <v>0</v>
      </c>
      <c r="AM108" s="73">
        <f t="shared" ca="1" si="99"/>
        <v>0</v>
      </c>
      <c r="AN108" s="139">
        <f t="shared" ca="1" si="99"/>
        <v>0</v>
      </c>
      <c r="AO108" s="72">
        <f>+INDEX('Load Combinations'!$D$4:$N$22,MATCH(Horizontal!$C108,'Load Combinations'!$B$4:$B$22,0),MATCH(Horizontal!AO$26,'Load Combinations'!$D$3:$N$3,0))</f>
        <v>1</v>
      </c>
      <c r="AP108" s="73">
        <f>+INDEX('Load Combinations'!$D$4:$N$22,MATCH(Horizontal!$C108,'Load Combinations'!$B$4:$B$22,0),MATCH(Horizontal!AP$26,'Load Combinations'!$D$3:$N$3,0))</f>
        <v>0</v>
      </c>
      <c r="AQ108" s="73">
        <f>+INDEX('Load Combinations'!$D$4:$N$22,MATCH(Horizontal!$C108,'Load Combinations'!$B$4:$B$22,0),MATCH(Horizontal!AQ$26,'Load Combinations'!$D$3:$N$3,0))</f>
        <v>1</v>
      </c>
      <c r="AR108" s="73">
        <f>+INDEX('Load Combinations'!$D$4:$N$22,MATCH(Horizontal!$C108,'Load Combinations'!$B$4:$B$22,0),MATCH(Horizontal!AR$26,'Load Combinations'!$D$3:$N$3,0))</f>
        <v>1</v>
      </c>
      <c r="AS108" s="73">
        <f>+INDEX('Load Combinations'!$D$4:$N$22,MATCH(Horizontal!$C108,'Load Combinations'!$B$4:$B$22,0),MATCH(Horizontal!AS$26,'Load Combinations'!$D$3:$N$3,0))</f>
        <v>0</v>
      </c>
      <c r="AT108" s="73">
        <f>+INDEX('Load Combinations'!$D$4:$N$22,MATCH(Horizontal!$C108,'Load Combinations'!$B$4:$B$22,0),MATCH(Horizontal!AT$26,'Load Combinations'!$D$3:$N$3,0))</f>
        <v>0</v>
      </c>
      <c r="AU108" s="73">
        <f>+INDEX('Load Combinations'!$D$4:$N$22,MATCH(Horizontal!$C108,'Load Combinations'!$B$4:$B$22,0),MATCH(Horizontal!AU$26,'Load Combinations'!$D$3:$N$3,0))</f>
        <v>0</v>
      </c>
      <c r="AV108" s="73">
        <f>+INDEX('Load Combinations'!$D$4:$N$22,MATCH(Horizontal!$C108,'Load Combinations'!$B$4:$B$22,0),MATCH(Horizontal!AV$26,'Load Combinations'!$D$3:$N$3,0))</f>
        <v>0</v>
      </c>
      <c r="AW108" s="73">
        <f>+INDEX('Load Combinations'!$D$4:$N$22,MATCH(Horizontal!$C108,'Load Combinations'!$B$4:$B$22,0),MATCH(Horizontal!AW$26,'Load Combinations'!$D$3:$N$3,0))</f>
        <v>0</v>
      </c>
      <c r="AX108" s="670">
        <f>+INDEX('Load Combinations'!$D$4:$N$22,MATCH(Horizontal!$C108,'Load Combinations'!$B$4:$B$22,0),MATCH(Horizontal!AX$26,'Load Combinations'!$D$3:$N$3,0))</f>
        <v>0</v>
      </c>
      <c r="AY108" s="556">
        <f>+INDEX('Load Combinations'!$D$4:$N$22,MATCH(Horizontal!$C108,'Load Combinations'!$B$4:$B$22,0),MATCH(Horizontal!AY$26,'Load Combinations'!$D$3:$N$3,0))</f>
        <v>0</v>
      </c>
      <c r="AZ108" s="202" cm="1">
        <f t="array" aca="1" ref="AZ108" ca="1">SUMPRODUCT(--($K108:$AB108&gt;0),INDEX($H$4:$H$22,MATCH($K$26:$AB$26,$C$4:$C$22,0)))</f>
        <v>1</v>
      </c>
      <c r="BA108" s="73" cm="1">
        <f t="array" aca="1" ref="BA108" ca="1">SUMPRODUCT(--($K108:$AB108&gt;0),INDEX($G$4:$G$22,MATCH($K$26:$AB$26,$C$4:$C$22,0)))</f>
        <v>-1</v>
      </c>
      <c r="BB108" s="73" cm="1">
        <f t="array" aca="1" ref="BB108" ca="1">-1*SUMPRODUCT(--($K108:$AB108&lt;0),INDEX($H$4:$H$22,MATCH($K$26:$AB$26,$C$4:$C$22,0)))</f>
        <v>-1.5</v>
      </c>
      <c r="BC108" s="74" cm="1">
        <f t="array" aca="1" ref="BC108" ca="1">-1*SUMPRODUCT(--($K108:$AB108&lt;0),INDEX($G$4:$G$22,MATCH($K$26:$AB$26,$C$4:$C$22,0)))</f>
        <v>1.5</v>
      </c>
      <c r="BD108" s="66" cm="1">
        <f t="array" aca="1" ref="BD108" ca="1">IF(AC108&gt;0,AC108*SUMPRODUCT(_xlfn.XLOOKUP(AC$26,$C$4:$C$22,$T$4:$AD$22)*$AO108:$AY108),0)</f>
        <v>0</v>
      </c>
      <c r="BE108" s="67" cm="1">
        <f t="array" aca="1" ref="BE108" ca="1">IF(AD108&gt;0,AD108*SUMPRODUCT(_xlfn.XLOOKUP(AD$26,$C$4:$C$22,$T$4:$AD$22)*$AO108:$AY108),0)</f>
        <v>0.125</v>
      </c>
      <c r="BF108" s="67" cm="1">
        <f t="array" aca="1" ref="BF108" ca="1">IF(AE108&gt;0,AE108*SUMPRODUCT(_xlfn.XLOOKUP(AE$26,$C$4:$C$22,$T$4:$AD$22)*$AO108:$AY108),0)</f>
        <v>0</v>
      </c>
      <c r="BG108" s="67" cm="1">
        <f t="array" aca="1" ref="BG108" ca="1">IF(AF108&gt;0,AF108*SUMPRODUCT(_xlfn.XLOOKUP(AF$26,$C$4:$C$22,$T$4:$AD$22)*$AO108:$AY108),0)</f>
        <v>0.125</v>
      </c>
      <c r="BH108" s="67" cm="1">
        <f t="array" aca="1" ref="BH108" ca="1">IF(AG108&gt;0,AG108*SUMPRODUCT(_xlfn.XLOOKUP(AG$26,$C$4:$C$22,$T$4:$AD$22)*$AO108:$AY108),0)</f>
        <v>0</v>
      </c>
      <c r="BI108" s="67" cm="1">
        <f t="array" aca="1" ref="BI108" ca="1">IF(AH108&gt;0,AH108*SUMPRODUCT(_xlfn.XLOOKUP(AH$26,$C$4:$C$22,$T$4:$AD$22)*$AO108:$AY108),0)</f>
        <v>0</v>
      </c>
      <c r="BJ108" s="67" cm="1">
        <f t="array" aca="1" ref="BJ108" ca="1">IF(AI108&gt;0,AI108*SUMPRODUCT(_xlfn.XLOOKUP(AI$26,$C$4:$C$22,$T$4:$AD$22)*$AO108:$AY108),0)</f>
        <v>0</v>
      </c>
      <c r="BK108" s="67" cm="1">
        <f t="array" aca="1" ref="BK108" ca="1">IF(AJ108&gt;0,AJ108*SUMPRODUCT(_xlfn.XLOOKUP(AJ$26,$C$4:$C$22,$T$4:$AD$22)*$AO108:$AY108),0)</f>
        <v>0</v>
      </c>
      <c r="BL108" s="67" cm="1">
        <f t="array" aca="1" ref="BL108" ca="1">IF(AK108&gt;0,AK108*SUMPRODUCT(_xlfn.XLOOKUP(AK$26,$C$4:$C$22,$T$4:$AD$22)*$AO108:$AY108),0)</f>
        <v>0</v>
      </c>
      <c r="BM108" s="67" cm="1">
        <f t="array" aca="1" ref="BM108" ca="1">IF(AL108&gt;0,AL108*SUMPRODUCT(_xlfn.XLOOKUP(AL$26,$C$4:$C$22,$T$4:$AD$22)*$AO108:$AY108),0)</f>
        <v>0</v>
      </c>
      <c r="BN108" s="67" cm="1">
        <f t="array" aca="1" ref="BN108" ca="1">IF(AM108&gt;0,AM108*SUMPRODUCT(_xlfn.XLOOKUP(AM$26,$C$4:$C$22,$T$4:$AD$22)*$AO108:$AY108),0)</f>
        <v>0</v>
      </c>
      <c r="BO108" s="68" cm="1">
        <f t="array" aca="1" ref="BO108" ca="1">IF(AN108&gt;0,AN108*SUMPRODUCT(_xlfn.XLOOKUP(AN$26,$C$4:$C$22,$T$4:$AD$22)*$AO108:$AY108),0)</f>
        <v>0</v>
      </c>
      <c r="BP108" s="214">
        <f t="shared" ca="1" si="100"/>
        <v>0.25</v>
      </c>
      <c r="BQ108" s="66" cm="1">
        <f t="array" aca="1" ref="BQ108" ca="1">IF(AC108&gt;0,AC108*SUMPRODUCT(_xlfn.XLOOKUP(AC$26,$C$4:$C$22,$I$4:$S$22)*$AO108:$AY108),0)</f>
        <v>0</v>
      </c>
      <c r="BR108" s="67" cm="1">
        <f t="array" aca="1" ref="BR108" ca="1">IF(AD108&gt;0,AD108*SUMPRODUCT(_xlfn.XLOOKUP(AD$26,$C$4:$C$22,$I$4:$S$22)*$AO108:$AY108),0)</f>
        <v>-0.1</v>
      </c>
      <c r="BS108" s="67" cm="1">
        <f t="array" aca="1" ref="BS108" ca="1">IF(AE108&gt;0,AE108*SUMPRODUCT(_xlfn.XLOOKUP(AE$26,$C$4:$C$22,$I$4:$S$22)*$AO108:$AY108),0)</f>
        <v>0</v>
      </c>
      <c r="BT108" s="67" cm="1">
        <f t="array" aca="1" ref="BT108" ca="1">IF(AF108&gt;0,AF108*SUMPRODUCT(_xlfn.XLOOKUP(AF$26,$C$4:$C$22,$I$4:$S$22)*$AO108:$AY108),0)</f>
        <v>-0.1</v>
      </c>
      <c r="BU108" s="67" cm="1">
        <f t="array" aca="1" ref="BU108" ca="1">IF(AG108&gt;0,AG108*SUMPRODUCT(_xlfn.XLOOKUP(AG$26,$C$4:$C$22,$I$4:$S$22)*$AO108:$AY108),0)</f>
        <v>0</v>
      </c>
      <c r="BV108" s="67" cm="1">
        <f t="array" aca="1" ref="BV108" ca="1">IF(AH108&gt;0,AH108*SUMPRODUCT(_xlfn.XLOOKUP(AH$26,$C$4:$C$22,$I$4:$S$22)*$AO108:$AY108),0)</f>
        <v>0</v>
      </c>
      <c r="BW108" s="67" cm="1">
        <f t="array" aca="1" ref="BW108" ca="1">IF(AI108&gt;0,AI108*SUMPRODUCT(_xlfn.XLOOKUP(AI$26,$C$4:$C$22,$I$4:$S$22)*$AO108:$AY108),0)</f>
        <v>0</v>
      </c>
      <c r="BX108" s="67" cm="1">
        <f t="array" aca="1" ref="BX108" ca="1">IF(AJ108&gt;0,AJ108*SUMPRODUCT(_xlfn.XLOOKUP(AJ$26,$C$4:$C$22,$I$4:$S$22)*$AO108:$AY108),0)</f>
        <v>0</v>
      </c>
      <c r="BY108" s="67" cm="1">
        <f t="array" aca="1" ref="BY108" ca="1">IF(AK108&gt;0,AK108*SUMPRODUCT(_xlfn.XLOOKUP(AK$26,$C$4:$C$22,$I$4:$S$22)*$AO108:$AY108),0)</f>
        <v>0</v>
      </c>
      <c r="BZ108" s="67" cm="1">
        <f t="array" aca="1" ref="BZ108" ca="1">IF(AL108&gt;0,AL108*SUMPRODUCT(_xlfn.XLOOKUP(AL$26,$C$4:$C$22,$I$4:$S$22)*$AO108:$AY108),0)</f>
        <v>0</v>
      </c>
      <c r="CA108" s="67" cm="1">
        <f t="array" aca="1" ref="CA108" ca="1">IF(AM108&gt;0,AM108*SUMPRODUCT(_xlfn.XLOOKUP(AM$26,$C$4:$C$22,$I$4:$S$22)*$AO108:$AY108),0)</f>
        <v>0</v>
      </c>
      <c r="CB108" s="68" cm="1">
        <f t="array" aca="1" ref="CB108" ca="1">IF(AN108&gt;0,AN108*SUMPRODUCT(_xlfn.XLOOKUP(AN$26,$C$4:$C$22,$I$4:$S$22)*$AO108:$AY108),0)</f>
        <v>0</v>
      </c>
      <c r="CC108" s="214">
        <f t="shared" ca="1" si="101"/>
        <v>-0.2</v>
      </c>
      <c r="CD108" s="66" cm="1">
        <f t="array" aca="1" ref="CD108" ca="1">IF(AC108&lt;0,AC108*SUMPRODUCT(_xlfn.XLOOKUP(AC$26,$C$4:$C$22,$T$4:$AD$22)*$AO108:$AY108),0)</f>
        <v>0</v>
      </c>
      <c r="CE108" s="67" cm="1">
        <f t="array" aca="1" ref="CE108" ca="1">IF(AD108&lt;0,AD108*SUMPRODUCT(_xlfn.XLOOKUP(AD$26,$C$4:$C$22,$T$4:$AC$22)*$AO108:$AX108),0)</f>
        <v>0</v>
      </c>
      <c r="CF108" s="67" cm="1">
        <f t="array" aca="1" ref="CF108" ca="1">IF(AE108&lt;0,AE108*SUMPRODUCT(_xlfn.XLOOKUP(AE$26,$C$4:$C$22,$T$4:$AC$22)*$AO108:$AX108),0)</f>
        <v>0</v>
      </c>
      <c r="CG108" s="67" cm="1">
        <f t="array" aca="1" ref="CG108" ca="1">IF(AF108&lt;0,AF108*SUMPRODUCT(_xlfn.XLOOKUP(AF$26,$C$4:$C$22,$T$4:$AC$22)*$AO108:$AX108),0)</f>
        <v>0</v>
      </c>
      <c r="CH108" s="67" cm="1">
        <f t="array" aca="1" ref="CH108" ca="1">IF(AG108&lt;0,AG108*SUMPRODUCT(_xlfn.XLOOKUP(AG$26,$C$4:$C$22,$T$4:$AC$22)*$AO108:$AX108),0)</f>
        <v>0</v>
      </c>
      <c r="CI108" s="67" cm="1">
        <f t="array" aca="1" ref="CI108" ca="1">IF(AH108&lt;0,AH108*SUMPRODUCT(_xlfn.XLOOKUP(AH$26,$C$4:$C$22,$T$4:$AC$22)*$AO108:$AX108),0)</f>
        <v>0</v>
      </c>
      <c r="CJ108" s="67" cm="1">
        <f t="array" aca="1" ref="CJ108" ca="1">IF(AI108&lt;0,AI108*SUMPRODUCT(_xlfn.XLOOKUP(AI$26,$C$4:$C$22,$T$4:$AC$22)*$AO108:$AX108),0)</f>
        <v>0</v>
      </c>
      <c r="CK108" s="67" cm="1">
        <f t="array" aca="1" ref="CK108" ca="1">IF(AJ108&lt;0,AJ108*SUMPRODUCT(_xlfn.XLOOKUP(AJ$26,$C$4:$C$22,$T$4:$AC$22)*$AO108:$AX108),0)</f>
        <v>0</v>
      </c>
      <c r="CL108" s="67" cm="1">
        <f t="array" aca="1" ref="CL108" ca="1">IF(AK108&lt;0,AK108*SUMPRODUCT(_xlfn.XLOOKUP(AK$26,$C$4:$C$22,$T$4:$AC$22)*$AO108:$AX108),0)</f>
        <v>0</v>
      </c>
      <c r="CM108" s="67" cm="1">
        <f t="array" aca="1" ref="CM108" ca="1">IF(AL108&lt;0,AL108*SUMPRODUCT(_xlfn.XLOOKUP(AL$26,$C$4:$C$22,$T$4:$AC$22)*$AO108:$AX108),0)</f>
        <v>0</v>
      </c>
      <c r="CN108" s="67" cm="1">
        <f t="array" aca="1" ref="CN108" ca="1">IF(AM108&lt;0,AM108*SUMPRODUCT(_xlfn.XLOOKUP(AM$26,$C$4:$C$22,$T$4:$AC$22)*$AO108:$AX108),0)</f>
        <v>0</v>
      </c>
      <c r="CO108" s="68" cm="1">
        <f t="array" aca="1" ref="CO108" ca="1">IF(AN108&lt;0,AN108*SUMPRODUCT(_xlfn.XLOOKUP(AN$26,$C$4:$C$22,$T$4:$AC$22)*$AO108:$AX108),0)</f>
        <v>0</v>
      </c>
      <c r="CP108" s="214">
        <f t="shared" ca="1" si="102"/>
        <v>0</v>
      </c>
      <c r="CQ108" s="66" cm="1">
        <f t="array" aca="1" ref="CQ108" ca="1">IF(AC108&lt;0,AC108*SUMPRODUCT(_xlfn.XLOOKUP(AC$26,$C$4:$C$22,$I$4:$S$22)*$AO108:$AY108),0)</f>
        <v>0</v>
      </c>
      <c r="CR108" s="67" cm="1">
        <f t="array" aca="1" ref="CR108" ca="1">IF(AD108&lt;0,AD108*SUMPRODUCT(_xlfn.XLOOKUP(AD$26,$C$4:$C$22,$I$4:$R$22)*$AO108:$AX108),0)</f>
        <v>0</v>
      </c>
      <c r="CS108" s="67" cm="1">
        <f t="array" aca="1" ref="CS108" ca="1">IF(AE108&lt;0,AE108*SUMPRODUCT(_xlfn.XLOOKUP(AE$26,$C$4:$C$22,$I$4:$R$22)*$AO108:$AX108),0)</f>
        <v>0</v>
      </c>
      <c r="CT108" s="67" cm="1">
        <f t="array" aca="1" ref="CT108" ca="1">IF(AF108&lt;0,AF108*SUMPRODUCT(_xlfn.XLOOKUP(AF$26,$C$4:$C$22,$I$4:$R$22)*$AO108:$AX108),0)</f>
        <v>0</v>
      </c>
      <c r="CU108" s="67" cm="1">
        <f t="array" aca="1" ref="CU108" ca="1">IF(AG108&lt;0,AG108*SUMPRODUCT(_xlfn.XLOOKUP(AG$26,$C$4:$C$22,$I$4:$R$22)*$AO108:$AX108),0)</f>
        <v>0</v>
      </c>
      <c r="CV108" s="67" cm="1">
        <f t="array" aca="1" ref="CV108" ca="1">IF(AH108&lt;0,AH108*SUMPRODUCT(_xlfn.XLOOKUP(AH$26,$C$4:$C$22,$I$4:$R$22)*$AO108:$AX108),0)</f>
        <v>0</v>
      </c>
      <c r="CW108" s="67" cm="1">
        <f t="array" aca="1" ref="CW108" ca="1">IF(AI108&lt;0,AI108*SUMPRODUCT(_xlfn.XLOOKUP(AI$26,$C$4:$C$22,$I$4:$R$22)*$AO108:$AX108),0)</f>
        <v>0</v>
      </c>
      <c r="CX108" s="67" cm="1">
        <f t="array" aca="1" ref="CX108" ca="1">IF(AJ108&lt;0,AJ108*SUMPRODUCT(_xlfn.XLOOKUP(AJ$26,$C$4:$C$22,$I$4:$R$22)*$AO108:$AX108),0)</f>
        <v>0</v>
      </c>
      <c r="CY108" s="67" cm="1">
        <f t="array" aca="1" ref="CY108" ca="1">IF(AK108&lt;0,AK108*SUMPRODUCT(_xlfn.XLOOKUP(AK$26,$C$4:$C$22,$I$4:$R$22)*$AO108:$AX108),0)</f>
        <v>0</v>
      </c>
      <c r="CZ108" s="67" cm="1">
        <f t="array" aca="1" ref="CZ108" ca="1">IF(AL108&lt;0,AL108*SUMPRODUCT(_xlfn.XLOOKUP(AL$26,$C$4:$C$22,$I$4:$R$22)*$AO108:$AX108),0)</f>
        <v>0</v>
      </c>
      <c r="DA108" s="67" cm="1">
        <f t="array" aca="1" ref="DA108" ca="1">IF(AM108&lt;0,AM108*SUMPRODUCT(_xlfn.XLOOKUP(AM$26,$C$4:$C$22,$I$4:$R$22)*$AO108:$AX108),0)</f>
        <v>0</v>
      </c>
      <c r="DB108" s="68" cm="1">
        <f t="array" aca="1" ref="DB108" ca="1">IF(AN108&lt;0,AN108*SUMPRODUCT(_xlfn.XLOOKUP(AN$26,$C$4:$C$22,$I$4:$R$22)*$AO108:$AX108),0)</f>
        <v>0</v>
      </c>
      <c r="DC108" s="239">
        <f t="shared" ca="1" si="103"/>
        <v>0</v>
      </c>
    </row>
    <row r="109" spans="1:107" ht="15.75" thickBot="1" x14ac:dyDescent="0.3">
      <c r="A109" s="389"/>
      <c r="B109" s="390"/>
      <c r="C109" s="742">
        <v>19</v>
      </c>
      <c r="D109" s="393" t="str">
        <f>_xlfn.XLOOKUP($C109,'Load Combinations'!$B$4:$B$22,'Load Combinations'!$C$4:$C$22)</f>
        <v>Bearing Change Out (Shaft on lid)</v>
      </c>
      <c r="E109" s="581"/>
      <c r="F109" s="582"/>
      <c r="G109" s="583">
        <f t="shared" si="96"/>
        <v>22.5</v>
      </c>
      <c r="H109" s="584">
        <f t="shared" ca="1" si="94"/>
        <v>25</v>
      </c>
      <c r="I109" s="584">
        <f t="shared" ca="1" si="95"/>
        <v>20</v>
      </c>
      <c r="J109" s="585"/>
      <c r="K109" s="394">
        <f t="shared" ca="1" si="98"/>
        <v>0</v>
      </c>
      <c r="L109" s="395">
        <f t="shared" ca="1" si="98"/>
        <v>0</v>
      </c>
      <c r="M109" s="395">
        <f t="shared" ca="1" si="98"/>
        <v>0</v>
      </c>
      <c r="N109" s="395">
        <f t="shared" ca="1" si="98"/>
        <v>0</v>
      </c>
      <c r="O109" s="395">
        <f t="shared" ca="1" si="98"/>
        <v>-1</v>
      </c>
      <c r="P109" s="395">
        <f t="shared" ca="1" si="98"/>
        <v>0</v>
      </c>
      <c r="Q109" s="395">
        <f t="shared" ca="1" si="98"/>
        <v>0</v>
      </c>
      <c r="R109" s="395">
        <f t="shared" ca="1" si="98"/>
        <v>0</v>
      </c>
      <c r="S109" s="395">
        <f t="shared" ca="1" si="98"/>
        <v>-1</v>
      </c>
      <c r="T109" s="395">
        <f t="shared" ca="1" si="98"/>
        <v>0</v>
      </c>
      <c r="U109" s="395">
        <f t="shared" ca="1" si="98"/>
        <v>0</v>
      </c>
      <c r="V109" s="395">
        <f t="shared" ca="1" si="98"/>
        <v>1</v>
      </c>
      <c r="W109" s="395">
        <f t="shared" ca="1" si="98"/>
        <v>-1</v>
      </c>
      <c r="X109" s="395">
        <v>0</v>
      </c>
      <c r="Y109" s="395">
        <f t="shared" ca="1" si="98"/>
        <v>0</v>
      </c>
      <c r="Z109" s="395">
        <f t="shared" ca="1" si="98"/>
        <v>0</v>
      </c>
      <c r="AA109" s="395">
        <f t="shared" ca="1" si="104"/>
        <v>0</v>
      </c>
      <c r="AB109" s="586">
        <f t="shared" ca="1" si="104"/>
        <v>0</v>
      </c>
      <c r="AC109" s="394">
        <f t="shared" ca="1" si="99"/>
        <v>1</v>
      </c>
      <c r="AD109" s="395">
        <f t="shared" ca="1" si="99"/>
        <v>1</v>
      </c>
      <c r="AE109" s="395">
        <f t="shared" ca="1" si="99"/>
        <v>1</v>
      </c>
      <c r="AF109" s="395">
        <f t="shared" ca="1" si="99"/>
        <v>1</v>
      </c>
      <c r="AG109" s="395">
        <f t="shared" ca="1" si="99"/>
        <v>-1</v>
      </c>
      <c r="AH109" s="395">
        <f t="shared" ca="1" si="99"/>
        <v>0</v>
      </c>
      <c r="AI109" s="395">
        <f t="shared" ca="1" si="99"/>
        <v>-1</v>
      </c>
      <c r="AJ109" s="395">
        <f t="shared" ca="1" si="99"/>
        <v>0</v>
      </c>
      <c r="AK109" s="395">
        <f t="shared" ca="1" si="99"/>
        <v>-1</v>
      </c>
      <c r="AL109" s="395">
        <f t="shared" ca="1" si="99"/>
        <v>0</v>
      </c>
      <c r="AM109" s="395">
        <f t="shared" ca="1" si="99"/>
        <v>0</v>
      </c>
      <c r="AN109" s="586">
        <f t="shared" ca="1" si="99"/>
        <v>0</v>
      </c>
      <c r="AO109" s="571">
        <f>+INDEX('Load Combinations'!$D$4:$N$22,MATCH(Horizontal!$C109,'Load Combinations'!$B$4:$B$22,0),MATCH(Horizontal!AO$26,'Load Combinations'!$D$3:$N$3,0))</f>
        <v>1</v>
      </c>
      <c r="AP109" s="572">
        <f>+INDEX('Load Combinations'!$D$4:$N$22,MATCH(Horizontal!$C109,'Load Combinations'!$B$4:$B$22,0),MATCH(Horizontal!AP$26,'Load Combinations'!$D$3:$N$3,0))</f>
        <v>0</v>
      </c>
      <c r="AQ109" s="572">
        <f>+INDEX('Load Combinations'!$D$4:$N$22,MATCH(Horizontal!$C109,'Load Combinations'!$B$4:$B$22,0),MATCH(Horizontal!AQ$26,'Load Combinations'!$D$3:$N$3,0))</f>
        <v>0</v>
      </c>
      <c r="AR109" s="572">
        <f>+INDEX('Load Combinations'!$D$4:$N$22,MATCH(Horizontal!$C109,'Load Combinations'!$B$4:$B$22,0),MATCH(Horizontal!AR$26,'Load Combinations'!$D$3:$N$3,0))</f>
        <v>0</v>
      </c>
      <c r="AS109" s="572">
        <f>+INDEX('Load Combinations'!$D$4:$N$22,MATCH(Horizontal!$C109,'Load Combinations'!$B$4:$B$22,0),MATCH(Horizontal!AS$26,'Load Combinations'!$D$3:$N$3,0))</f>
        <v>0</v>
      </c>
      <c r="AT109" s="572">
        <f>+INDEX('Load Combinations'!$D$4:$N$22,MATCH(Horizontal!$C109,'Load Combinations'!$B$4:$B$22,0),MATCH(Horizontal!AT$26,'Load Combinations'!$D$3:$N$3,0))</f>
        <v>0</v>
      </c>
      <c r="AU109" s="572">
        <f>+INDEX('Load Combinations'!$D$4:$N$22,MATCH(Horizontal!$C109,'Load Combinations'!$B$4:$B$22,0),MATCH(Horizontal!AU$26,'Load Combinations'!$D$3:$N$3,0))</f>
        <v>0</v>
      </c>
      <c r="AV109" s="572">
        <f>+INDEX('Load Combinations'!$D$4:$N$22,MATCH(Horizontal!$C109,'Load Combinations'!$B$4:$B$22,0),MATCH(Horizontal!AV$26,'Load Combinations'!$D$3:$N$3,0))</f>
        <v>0</v>
      </c>
      <c r="AW109" s="572">
        <f>+INDEX('Load Combinations'!$D$4:$N$22,MATCH(Horizontal!$C109,'Load Combinations'!$B$4:$B$22,0),MATCH(Horizontal!AW$26,'Load Combinations'!$D$3:$N$3,0))</f>
        <v>0</v>
      </c>
      <c r="AX109" s="676">
        <f>+INDEX('Load Combinations'!$D$4:$N$22,MATCH(Horizontal!$C109,'Load Combinations'!$B$4:$B$22,0),MATCH(Horizontal!AX$26,'Load Combinations'!$D$3:$N$3,0))</f>
        <v>0</v>
      </c>
      <c r="AY109" s="677">
        <f>+INDEX('Load Combinations'!$D$4:$N$22,MATCH(Horizontal!$C109,'Load Combinations'!$B$4:$B$22,0),MATCH(Horizontal!AY$26,'Load Combinations'!$D$3:$N$3,0))</f>
        <v>1</v>
      </c>
      <c r="AZ109" s="587" cm="1">
        <f t="array" aca="1" ref="AZ109" ca="1">SUMPRODUCT(--($K109:$AB109&gt;0),INDEX($H$4:$H$22,MATCH($K$26:$AB$26,$C$4:$C$22,0)))</f>
        <v>1</v>
      </c>
      <c r="BA109" s="395" cm="1">
        <f t="array" aca="1" ref="BA109" ca="1">SUMPRODUCT(--($K109:$AB109&gt;0),INDEX($G$4:$G$22,MATCH($K$26:$AB$26,$C$4:$C$22,0)))</f>
        <v>-1</v>
      </c>
      <c r="BB109" s="395" cm="1">
        <f t="array" aca="1" ref="BB109" ca="1">-1*SUMPRODUCT(--($K109:$AB109&lt;0),INDEX($H$4:$H$22,MATCH($K$26:$AB$26,$C$4:$C$22,0)))</f>
        <v>-1.5</v>
      </c>
      <c r="BC109" s="396" cm="1">
        <f t="array" aca="1" ref="BC109" ca="1">-1*SUMPRODUCT(--($K109:$AB109&lt;0),INDEX($G$4:$G$22,MATCH($K$26:$AB$26,$C$4:$C$22,0)))</f>
        <v>1.5</v>
      </c>
      <c r="BD109" s="583" cm="1">
        <f t="array" aca="1" ref="BD109" ca="1">IF(AC109&gt;0,AC109*SUMPRODUCT(_xlfn.XLOOKUP(AC$26,$C$4:$C$22,$T$4:$AD$22)*$AO109:$AY109),0)</f>
        <v>0</v>
      </c>
      <c r="BE109" s="165" cm="1">
        <f t="array" aca="1" ref="BE109" ca="1">IF(AD109&gt;0,AD109*SUMPRODUCT(_xlfn.XLOOKUP(AD$26,$C$4:$C$22,$T$4:$AD$22)*$AO109:$AY109),0)</f>
        <v>0</v>
      </c>
      <c r="BF109" s="165" cm="1">
        <f t="array" aca="1" ref="BF109" ca="1">IF(AE109&gt;0,AE109*SUMPRODUCT(_xlfn.XLOOKUP(AE$26,$C$4:$C$22,$T$4:$AD$22)*$AO109:$AY109),0)</f>
        <v>0</v>
      </c>
      <c r="BG109" s="588" cm="1">
        <f t="array" aca="1" ref="BG109" ca="1">IF(AF109&gt;0,AF109*SUMPRODUCT(_xlfn.XLOOKUP(AF$26,$C$4:$C$22,$T$4:$AD$22)*$AO109:$AY109),0)</f>
        <v>0</v>
      </c>
      <c r="BH109" s="165" cm="1">
        <f t="array" aca="1" ref="BH109" ca="1">IF(AG109&gt;0,AG109*SUMPRODUCT(_xlfn.XLOOKUP(AG$26,$C$4:$C$22,$T$4:$AD$22)*$AO109:$AY109),0)</f>
        <v>0</v>
      </c>
      <c r="BI109" s="165" cm="1">
        <f t="array" aca="1" ref="BI109" ca="1">IF(AH109&gt;0,AH109*SUMPRODUCT(_xlfn.XLOOKUP(AH$26,$C$4:$C$22,$T$4:$AD$22)*$AO109:$AY109),0)</f>
        <v>0</v>
      </c>
      <c r="BJ109" s="165" cm="1">
        <f t="array" aca="1" ref="BJ109" ca="1">IF(AI109&gt;0,AI109*SUMPRODUCT(_xlfn.XLOOKUP(AI$26,$C$4:$C$22,$T$4:$AD$22)*$AO109:$AY109),0)</f>
        <v>0</v>
      </c>
      <c r="BK109" s="165" cm="1">
        <f t="array" aca="1" ref="BK109" ca="1">IF(AJ109&gt;0,AJ109*SUMPRODUCT(_xlfn.XLOOKUP(AJ$26,$C$4:$C$22,$T$4:$AD$22)*$AO109:$AY109),0)</f>
        <v>0</v>
      </c>
      <c r="BL109" s="165" cm="1">
        <f t="array" aca="1" ref="BL109" ca="1">IF(AK109&gt;0,AK109*SUMPRODUCT(_xlfn.XLOOKUP(AK$26,$C$4:$C$22,$T$4:$AD$22)*$AO109:$AY109),0)</f>
        <v>0</v>
      </c>
      <c r="BM109" s="165" cm="1">
        <f t="array" aca="1" ref="BM109" ca="1">IF(AL109&gt;0,AL109*SUMPRODUCT(_xlfn.XLOOKUP(AL$26,$C$4:$C$22,$T$4:$AD$22)*$AO109:$AY109),0)</f>
        <v>0</v>
      </c>
      <c r="BN109" s="165" cm="1">
        <f t="array" aca="1" ref="BN109" ca="1">IF(AM109&gt;0,AM109*SUMPRODUCT(_xlfn.XLOOKUP(AM$26,$C$4:$C$22,$T$4:$AD$22)*$AO109:$AY109),0)</f>
        <v>0</v>
      </c>
      <c r="BO109" s="166" cm="1">
        <f t="array" aca="1" ref="BO109" ca="1">IF(AN109&gt;0,AN109*SUMPRODUCT(_xlfn.XLOOKUP(AN$26,$C$4:$C$22,$T$4:$AD$22)*$AO109:$AY109),0)</f>
        <v>0</v>
      </c>
      <c r="BP109" s="589">
        <f t="shared" ca="1" si="100"/>
        <v>0</v>
      </c>
      <c r="BQ109" s="583" cm="1">
        <f t="array" aca="1" ref="BQ109" ca="1">IF(AC109&gt;0,AC109*SUMPRODUCT(_xlfn.XLOOKUP(AC$26,$C$4:$C$22,$I$4:$S$22)*$AO109:$AY109),0)</f>
        <v>0</v>
      </c>
      <c r="BR109" s="165" cm="1">
        <f t="array" aca="1" ref="BR109" ca="1">IF(AD109&gt;0,AD109*SUMPRODUCT(_xlfn.XLOOKUP(AD$26,$C$4:$C$22,$I$4:$S$22)*$AO109:$AY109),0)</f>
        <v>0</v>
      </c>
      <c r="BS109" s="165" cm="1">
        <f t="array" aca="1" ref="BS109" ca="1">IF(AE109&gt;0,AE109*SUMPRODUCT(_xlfn.XLOOKUP(AE$26,$C$4:$C$22,$I$4:$S$22)*$AO109:$AY109),0)</f>
        <v>0</v>
      </c>
      <c r="BT109" s="588" cm="1">
        <f t="array" aca="1" ref="BT109" ca="1">IF(AF109&gt;0,AF109*SUMPRODUCT(_xlfn.XLOOKUP(AF$26,$C$4:$C$22,$I$4:$S$22)*$AO109:$AY109),0)</f>
        <v>0</v>
      </c>
      <c r="BU109" s="165" cm="1">
        <f t="array" aca="1" ref="BU109" ca="1">IF(AG109&gt;0,AG109*SUMPRODUCT(_xlfn.XLOOKUP(AG$26,$C$4:$C$22,$I$4:$S$22)*$AO109:$AY109),0)</f>
        <v>0</v>
      </c>
      <c r="BV109" s="165" cm="1">
        <f t="array" aca="1" ref="BV109" ca="1">IF(AH109&gt;0,AH109*SUMPRODUCT(_xlfn.XLOOKUP(AH$26,$C$4:$C$22,$I$4:$S$22)*$AO109:$AY109),0)</f>
        <v>0</v>
      </c>
      <c r="BW109" s="165" cm="1">
        <f t="array" aca="1" ref="BW109" ca="1">IF(AI109&gt;0,AI109*SUMPRODUCT(_xlfn.XLOOKUP(AI$26,$C$4:$C$22,$I$4:$S$22)*$AO109:$AY109),0)</f>
        <v>0</v>
      </c>
      <c r="BX109" s="165" cm="1">
        <f t="array" aca="1" ref="BX109" ca="1">IF(AJ109&gt;0,AJ109*SUMPRODUCT(_xlfn.XLOOKUP(AJ$26,$C$4:$C$22,$I$4:$S$22)*$AO109:$AY109),0)</f>
        <v>0</v>
      </c>
      <c r="BY109" s="165" cm="1">
        <f t="array" aca="1" ref="BY109" ca="1">IF(AK109&gt;0,AK109*SUMPRODUCT(_xlfn.XLOOKUP(AK$26,$C$4:$C$22,$I$4:$S$22)*$AO109:$AY109),0)</f>
        <v>0</v>
      </c>
      <c r="BZ109" s="165" cm="1">
        <f t="array" aca="1" ref="BZ109" ca="1">IF(AL109&gt;0,AL109*SUMPRODUCT(_xlfn.XLOOKUP(AL$26,$C$4:$C$22,$I$4:$S$22)*$AO109:$AY109),0)</f>
        <v>0</v>
      </c>
      <c r="CA109" s="165" cm="1">
        <f t="array" aca="1" ref="CA109" ca="1">IF(AM109&gt;0,AM109*SUMPRODUCT(_xlfn.XLOOKUP(AM$26,$C$4:$C$22,$I$4:$S$22)*$AO109:$AY109),0)</f>
        <v>0</v>
      </c>
      <c r="CB109" s="166" cm="1">
        <f t="array" aca="1" ref="CB109" ca="1">IF(AN109&gt;0,AN109*SUMPRODUCT(_xlfn.XLOOKUP(AN$26,$C$4:$C$22,$I$4:$S$22)*$AO109:$AY109),0)</f>
        <v>0</v>
      </c>
      <c r="CC109" s="589">
        <f t="shared" ca="1" si="101"/>
        <v>0</v>
      </c>
      <c r="CD109" s="583" cm="1">
        <f t="array" aca="1" ref="CD109" ca="1">IF(AC109&lt;0,AC109*SUMPRODUCT(_xlfn.XLOOKUP(AC$26,$C$4:$C$22,$T$4:$AD$22)*$AO109:$AY109),0)</f>
        <v>0</v>
      </c>
      <c r="CE109" s="165" cm="1">
        <f t="array" aca="1" ref="CE109" ca="1">IF(AD109&lt;0,AD109*SUMPRODUCT(_xlfn.XLOOKUP(AD$26,$C$4:$C$22,$T$4:$AC$22)*$AO109:$AX109),0)</f>
        <v>0</v>
      </c>
      <c r="CF109" s="165" cm="1">
        <f t="array" aca="1" ref="CF109" ca="1">IF(AE109&lt;0,AE109*SUMPRODUCT(_xlfn.XLOOKUP(AE$26,$C$4:$C$22,$T$4:$AC$22)*$AO109:$AX109),0)</f>
        <v>0</v>
      </c>
      <c r="CG109" s="588" cm="1">
        <f t="array" aca="1" ref="CG109" ca="1">IF(AF109&lt;0,AF109*SUMPRODUCT(_xlfn.XLOOKUP(AF$26,$C$4:$C$22,$T$4:$AC$22)*$AO109:$AX109),0)</f>
        <v>0</v>
      </c>
      <c r="CH109" s="165" cm="1">
        <f t="array" aca="1" ref="CH109" ca="1">IF(AG109&lt;0,AG109*SUMPRODUCT(_xlfn.XLOOKUP(AG$26,$C$4:$C$22,$T$4:$AC$22)*$AO109:$AX109),0)</f>
        <v>0</v>
      </c>
      <c r="CI109" s="165" cm="1">
        <f t="array" aca="1" ref="CI109" ca="1">IF(AH109&lt;0,AH109*SUMPRODUCT(_xlfn.XLOOKUP(AH$26,$C$4:$C$22,$T$4:$AC$22)*$AO109:$AX109),0)</f>
        <v>0</v>
      </c>
      <c r="CJ109" s="165" cm="1">
        <f t="array" aca="1" ref="CJ109" ca="1">IF(AI109&lt;0,AI109*SUMPRODUCT(_xlfn.XLOOKUP(AI$26,$C$4:$C$22,$T$4:$AC$22)*$AO109:$AX109),0)</f>
        <v>0</v>
      </c>
      <c r="CK109" s="165" cm="1">
        <f t="array" aca="1" ref="CK109" ca="1">IF(AJ109&lt;0,AJ109*SUMPRODUCT(_xlfn.XLOOKUP(AJ$26,$C$4:$C$22,$T$4:$AC$22)*$AO109:$AX109),0)</f>
        <v>0</v>
      </c>
      <c r="CL109" s="165" cm="1">
        <f t="array" aca="1" ref="CL109" ca="1">IF(AK109&lt;0,AK109*SUMPRODUCT(_xlfn.XLOOKUP(AK$26,$C$4:$C$22,$T$4:$AC$22)*$AO109:$AX109),0)</f>
        <v>0</v>
      </c>
      <c r="CM109" s="165" cm="1">
        <f t="array" aca="1" ref="CM109" ca="1">IF(AL109&lt;0,AL109*SUMPRODUCT(_xlfn.XLOOKUP(AL$26,$C$4:$C$22,$T$4:$AC$22)*$AO109:$AX109),0)</f>
        <v>0</v>
      </c>
      <c r="CN109" s="165" cm="1">
        <f t="array" aca="1" ref="CN109" ca="1">IF(AM109&lt;0,AM109*SUMPRODUCT(_xlfn.XLOOKUP(AM$26,$C$4:$C$22,$T$4:$AC$22)*$AO109:$AX109),0)</f>
        <v>0</v>
      </c>
      <c r="CO109" s="166" cm="1">
        <f t="array" aca="1" ref="CO109" ca="1">IF(AN109&lt;0,AN109*SUMPRODUCT(_xlfn.XLOOKUP(AN$26,$C$4:$C$22,$T$4:$AC$22)*$AO109:$AX109),0)</f>
        <v>0</v>
      </c>
      <c r="CP109" s="589">
        <f t="shared" ca="1" si="102"/>
        <v>0</v>
      </c>
      <c r="CQ109" s="583" cm="1">
        <f t="array" aca="1" ref="CQ109" ca="1">IF(AC109&lt;0,AC109*SUMPRODUCT(_xlfn.XLOOKUP(AC$26,$C$4:$C$22,$I$4:$S$22)*$AO109:$AY109),0)</f>
        <v>0</v>
      </c>
      <c r="CR109" s="165" cm="1">
        <f t="array" aca="1" ref="CR109" ca="1">IF(AD109&lt;0,AD109*SUMPRODUCT(_xlfn.XLOOKUP(AD$26,$C$4:$C$22,$I$4:$R$22)*$AO109:$AX109),0)</f>
        <v>0</v>
      </c>
      <c r="CS109" s="165" cm="1">
        <f t="array" aca="1" ref="CS109" ca="1">IF(AE109&lt;0,AE109*SUMPRODUCT(_xlfn.XLOOKUP(AE$26,$C$4:$C$22,$I$4:$R$22)*$AO109:$AX109),0)</f>
        <v>0</v>
      </c>
      <c r="CT109" s="588" cm="1">
        <f t="array" aca="1" ref="CT109" ca="1">IF(AF109&lt;0,AF109*SUMPRODUCT(_xlfn.XLOOKUP(AF$26,$C$4:$C$22,$I$4:$R$22)*$AO109:$AX109),0)</f>
        <v>0</v>
      </c>
      <c r="CU109" s="165" cm="1">
        <f t="array" aca="1" ref="CU109" ca="1">IF(AG109&lt;0,AG109*SUMPRODUCT(_xlfn.XLOOKUP(AG$26,$C$4:$C$22,$I$4:$R$22)*$AO109:$AX109),0)</f>
        <v>0</v>
      </c>
      <c r="CV109" s="165" cm="1">
        <f t="array" aca="1" ref="CV109" ca="1">IF(AH109&lt;0,AH109*SUMPRODUCT(_xlfn.XLOOKUP(AH$26,$C$4:$C$22,$I$4:$R$22)*$AO109:$AX109),0)</f>
        <v>0</v>
      </c>
      <c r="CW109" s="165" cm="1">
        <f t="array" aca="1" ref="CW109" ca="1">IF(AI109&lt;0,AI109*SUMPRODUCT(_xlfn.XLOOKUP(AI$26,$C$4:$C$22,$I$4:$R$22)*$AO109:$AX109),0)</f>
        <v>0</v>
      </c>
      <c r="CX109" s="165" cm="1">
        <f t="array" aca="1" ref="CX109" ca="1">IF(AJ109&lt;0,AJ109*SUMPRODUCT(_xlfn.XLOOKUP(AJ$26,$C$4:$C$22,$I$4:$R$22)*$AO109:$AX109),0)</f>
        <v>0</v>
      </c>
      <c r="CY109" s="165" cm="1">
        <f t="array" aca="1" ref="CY109" ca="1">IF(AK109&lt;0,AK109*SUMPRODUCT(_xlfn.XLOOKUP(AK$26,$C$4:$C$22,$I$4:$R$22)*$AO109:$AX109),0)</f>
        <v>0</v>
      </c>
      <c r="CZ109" s="165" cm="1">
        <f t="array" aca="1" ref="CZ109" ca="1">IF(AL109&lt;0,AL109*SUMPRODUCT(_xlfn.XLOOKUP(AL$26,$C$4:$C$22,$I$4:$R$22)*$AO109:$AX109),0)</f>
        <v>0</v>
      </c>
      <c r="DA109" s="165" cm="1">
        <f t="array" aca="1" ref="DA109" ca="1">IF(AM109&lt;0,AM109*SUMPRODUCT(_xlfn.XLOOKUP(AM$26,$C$4:$C$22,$I$4:$R$22)*$AO109:$AX109),0)</f>
        <v>0</v>
      </c>
      <c r="DB109" s="166" cm="1">
        <f t="array" aca="1" ref="DB109" ca="1">IF(AN109&lt;0,AN109*SUMPRODUCT(_xlfn.XLOOKUP(AN$26,$C$4:$C$22,$I$4:$R$22)*$AO109:$AX109),0)</f>
        <v>0</v>
      </c>
      <c r="DC109" s="590">
        <f t="shared" ca="1" si="103"/>
        <v>0</v>
      </c>
    </row>
    <row r="110" spans="1:107" ht="15.75" x14ac:dyDescent="0.25">
      <c r="A110" s="732" t="s">
        <v>384</v>
      </c>
      <c r="B110" s="738"/>
      <c r="C110" s="734">
        <v>1</v>
      </c>
      <c r="D110" s="148" t="str">
        <f>_xlfn.XLOOKUP($C110,'Load Combinations'!$B$4:$B$22,'Load Combinations'!$C$4:$C$22)</f>
        <v xml:space="preserve">Installation - Target Assembly </v>
      </c>
      <c r="E110" s="149">
        <v>6</v>
      </c>
      <c r="F110" s="150">
        <v>17</v>
      </c>
      <c r="G110" s="151">
        <f>$A$112</f>
        <v>20</v>
      </c>
      <c r="H110" s="152">
        <f>G110+AZ110+BC110+BP110+DC110</f>
        <v>23.5</v>
      </c>
      <c r="I110" s="152">
        <f>G110+BA110+BB110+CC110+CP110</f>
        <v>16.5</v>
      </c>
      <c r="J110" s="235"/>
      <c r="K110" s="149"/>
      <c r="L110" s="154"/>
      <c r="M110" s="154"/>
      <c r="N110" s="154"/>
      <c r="O110" s="154">
        <v>-1</v>
      </c>
      <c r="P110" s="154"/>
      <c r="Q110" s="154"/>
      <c r="R110" s="154"/>
      <c r="S110" s="154"/>
      <c r="T110" s="154"/>
      <c r="U110" s="154"/>
      <c r="V110" s="154">
        <v>-1</v>
      </c>
      <c r="W110" s="154"/>
      <c r="X110" s="154"/>
      <c r="Y110" s="154"/>
      <c r="Z110" s="154"/>
      <c r="AA110" s="154">
        <v>-1</v>
      </c>
      <c r="AB110" s="155"/>
      <c r="AC110" s="149">
        <v>1</v>
      </c>
      <c r="AD110" s="154">
        <v>1</v>
      </c>
      <c r="AE110" s="154">
        <v>1</v>
      </c>
      <c r="AF110" s="154">
        <v>1</v>
      </c>
      <c r="AG110" s="154">
        <v>-1</v>
      </c>
      <c r="AH110" s="154"/>
      <c r="AI110" s="154">
        <v>-1</v>
      </c>
      <c r="AJ110" s="154">
        <v>-1</v>
      </c>
      <c r="AK110" s="154"/>
      <c r="AL110" s="154"/>
      <c r="AM110" s="154"/>
      <c r="AN110" s="155"/>
      <c r="AO110" s="149">
        <f>+INDEX('Load Combinations'!$D$4:$N$22,MATCH(Horizontal!$C110,'Load Combinations'!$B$4:$B$22,0),MATCH(Horizontal!AO$26,'Load Combinations'!$D$3:$N$3,0))</f>
        <v>0</v>
      </c>
      <c r="AP110" s="154">
        <f>+INDEX('Load Combinations'!$D$4:$N$22,MATCH(Horizontal!$C110,'Load Combinations'!$B$4:$B$22,0),MATCH(Horizontal!AP$26,'Load Combinations'!$D$3:$N$3,0))</f>
        <v>0</v>
      </c>
      <c r="AQ110" s="154">
        <f>+INDEX('Load Combinations'!$D$4:$N$22,MATCH(Horizontal!$C110,'Load Combinations'!$B$4:$B$22,0),MATCH(Horizontal!AQ$26,'Load Combinations'!$D$3:$N$3,0))</f>
        <v>0</v>
      </c>
      <c r="AR110" s="154">
        <f>+INDEX('Load Combinations'!$D$4:$N$22,MATCH(Horizontal!$C110,'Load Combinations'!$B$4:$B$22,0),MATCH(Horizontal!AR$26,'Load Combinations'!$D$3:$N$3,0))</f>
        <v>0</v>
      </c>
      <c r="AS110" s="154">
        <f>+INDEX('Load Combinations'!$D$4:$N$22,MATCH(Horizontal!$C110,'Load Combinations'!$B$4:$B$22,0),MATCH(Horizontal!AS$26,'Load Combinations'!$D$3:$N$3,0))</f>
        <v>0</v>
      </c>
      <c r="AT110" s="154">
        <f>+INDEX('Load Combinations'!$D$4:$N$22,MATCH(Horizontal!$C110,'Load Combinations'!$B$4:$B$22,0),MATCH(Horizontal!AT$26,'Load Combinations'!$D$3:$N$3,0))</f>
        <v>0</v>
      </c>
      <c r="AU110" s="154">
        <f>+INDEX('Load Combinations'!$D$4:$N$22,MATCH(Horizontal!$C110,'Load Combinations'!$B$4:$B$22,0),MATCH(Horizontal!AU$26,'Load Combinations'!$D$3:$N$3,0))</f>
        <v>0</v>
      </c>
      <c r="AV110" s="154">
        <f>+INDEX('Load Combinations'!$D$4:$N$22,MATCH(Horizontal!$C110,'Load Combinations'!$B$4:$B$22,0),MATCH(Horizontal!AV$26,'Load Combinations'!$D$3:$N$3,0))</f>
        <v>0</v>
      </c>
      <c r="AW110" s="154">
        <f>+INDEX('Load Combinations'!$D$4:$N$22,MATCH(Horizontal!$C110,'Load Combinations'!$B$4:$B$22,0),MATCH(Horizontal!AW$26,'Load Combinations'!$D$3:$N$3,0))</f>
        <v>0</v>
      </c>
      <c r="AX110" s="672">
        <f>+INDEX('Load Combinations'!$D$4:$N$22,MATCH(Horizontal!$C110,'Load Combinations'!$B$4:$B$22,0),MATCH(Horizontal!AX$26,'Load Combinations'!$D$3:$N$3,0))</f>
        <v>0</v>
      </c>
      <c r="AY110" s="673">
        <f>+INDEX('Load Combinations'!$D$4:$N$22,MATCH(Horizontal!$C110,'Load Combinations'!$B$4:$B$22,0),MATCH(Horizontal!AY$26,'Load Combinations'!$D$3:$N$3,0))</f>
        <v>0</v>
      </c>
      <c r="AZ110" s="204" cm="1">
        <f t="array" ref="AZ110">SUMPRODUCT(--($K110:$AB110&gt;0),INDEX($H$4:$H$22,MATCH($K$26:$AB$26,$C$4:$C$22,0)))</f>
        <v>0</v>
      </c>
      <c r="BA110" s="154" cm="1">
        <f t="array" ref="BA110">SUMPRODUCT(--($K110:$AB110&gt;0),INDEX($G$4:$G$22,MATCH($K$26:$AB$26,$C$4:$C$22,0)))</f>
        <v>0</v>
      </c>
      <c r="BB110" s="154" cm="1">
        <f t="array" ref="BB110">-1*SUMPRODUCT(--($K110:$AB110&lt;0),INDEX($H$4:$H$22,MATCH($K$26:$AB$26,$C$4:$C$22,0)))</f>
        <v>-3.5</v>
      </c>
      <c r="BC110" s="150" cm="1">
        <f t="array" ref="BC110">-1*SUMPRODUCT(--($K110:$AB110&lt;0),INDEX($G$4:$G$22,MATCH($K$26:$AB$26,$C$4:$C$22,0)))</f>
        <v>3.5</v>
      </c>
      <c r="BD110" s="156" cm="1">
        <f t="array" ref="BD110">IF(AC110&gt;0,AC110*SUMPRODUCT(_xlfn.XLOOKUP(AC$26,$C$4:$C$22,$T$4:$AD$22)*$AO110:$AY110),0)</f>
        <v>0</v>
      </c>
      <c r="BE110" s="157" cm="1">
        <f t="array" ref="BE110">IF(AD110&gt;0,AD110*SUMPRODUCT(_xlfn.XLOOKUP(AD$26,$C$4:$C$22,$T$4:$AD$22)*$AO110:$AY110),0)</f>
        <v>0</v>
      </c>
      <c r="BF110" s="157" cm="1">
        <f t="array" ref="BF110">IF(AE110&gt;0,AE110*SUMPRODUCT(_xlfn.XLOOKUP(AE$26,$C$4:$C$22,$T$4:$AD$22)*$AO110:$AY110),0)</f>
        <v>0</v>
      </c>
      <c r="BG110" s="157" cm="1">
        <f t="array" ref="BG110">IF(AF110&gt;0,AF110*SUMPRODUCT(_xlfn.XLOOKUP(AF$26,$C$4:$C$22,$T$4:$AD$22)*$AO110:$AY110),0)</f>
        <v>0</v>
      </c>
      <c r="BH110" s="157" cm="1">
        <f t="array" ref="BH110">IF(AG110&gt;0,AG110*SUMPRODUCT(_xlfn.XLOOKUP(AG$26,$C$4:$C$22,$T$4:$AD$22)*$AO110:$AY110),0)</f>
        <v>0</v>
      </c>
      <c r="BI110" s="157" cm="1">
        <f t="array" ref="BI110">IF(AH110&gt;0,AH110*SUMPRODUCT(_xlfn.XLOOKUP(AH$26,$C$4:$C$22,$T$4:$AD$22)*$AO110:$AY110),0)</f>
        <v>0</v>
      </c>
      <c r="BJ110" s="157" cm="1">
        <f t="array" ref="BJ110">IF(AI110&gt;0,AI110*SUMPRODUCT(_xlfn.XLOOKUP(AI$26,$C$4:$C$22,$T$4:$AD$22)*$AO110:$AY110),0)</f>
        <v>0</v>
      </c>
      <c r="BK110" s="157" cm="1">
        <f t="array" ref="BK110">IF(AJ110&gt;0,AJ110*SUMPRODUCT(_xlfn.XLOOKUP(AJ$26,$C$4:$C$22,$T$4:$AD$22)*$AO110:$AY110),0)</f>
        <v>0</v>
      </c>
      <c r="BL110" s="157" cm="1">
        <f t="array" ref="BL110">IF(AK110&gt;0,AK110*SUMPRODUCT(_xlfn.XLOOKUP(AK$26,$C$4:$C$22,$T$4:$AD$22)*$AO110:$AY110),0)</f>
        <v>0</v>
      </c>
      <c r="BM110" s="157" cm="1">
        <f t="array" ref="BM110">IF(AL110&gt;0,AL110*SUMPRODUCT(_xlfn.XLOOKUP(AL$26,$C$4:$C$22,$T$4:$AD$22)*$AO110:$AY110),0)</f>
        <v>0</v>
      </c>
      <c r="BN110" s="157" cm="1">
        <f t="array" ref="BN110">IF(AM110&gt;0,AM110*SUMPRODUCT(_xlfn.XLOOKUP(AM$26,$C$4:$C$22,$T$4:$AD$22)*$AO110:$AY110),0)</f>
        <v>0</v>
      </c>
      <c r="BO110" s="158" cm="1">
        <f t="array" ref="BO110">IF(AN110&gt;0,AN110*SUMPRODUCT(_xlfn.XLOOKUP(AN$26,$C$4:$C$22,$T$4:$AD$22)*$AO110:$AY110),0)</f>
        <v>0</v>
      </c>
      <c r="BP110" s="209">
        <f t="shared" si="100"/>
        <v>0</v>
      </c>
      <c r="BQ110" s="156" cm="1">
        <f t="array" ref="BQ110">IF(AC110&gt;0,AC110*SUMPRODUCT(_xlfn.XLOOKUP(AC$26,$C$4:$C$22,$I$4:$S$22)*$AO110:$AY110),0)</f>
        <v>0</v>
      </c>
      <c r="BR110" s="157" cm="1">
        <f t="array" ref="BR110">IF(AD110&gt;0,AD110*SUMPRODUCT(_xlfn.XLOOKUP(AD$26,$C$4:$C$22,$I$4:$S$22)*$AO110:$AY110),0)</f>
        <v>0</v>
      </c>
      <c r="BS110" s="157" cm="1">
        <f t="array" ref="BS110">IF(AE110&gt;0,AE110*SUMPRODUCT(_xlfn.XLOOKUP(AE$26,$C$4:$C$22,$I$4:$S$22)*$AO110:$AY110),0)</f>
        <v>0</v>
      </c>
      <c r="BT110" s="157" cm="1">
        <f t="array" ref="BT110">IF(AF110&gt;0,AF110*SUMPRODUCT(_xlfn.XLOOKUP(AF$26,$C$4:$C$22,$I$4:$S$22)*$AO110:$AY110),0)</f>
        <v>0</v>
      </c>
      <c r="BU110" s="157" cm="1">
        <f t="array" ref="BU110">IF(AG110&gt;0,AG110*SUMPRODUCT(_xlfn.XLOOKUP(AG$26,$C$4:$C$22,$I$4:$S$22)*$AO110:$AY110),0)</f>
        <v>0</v>
      </c>
      <c r="BV110" s="157" cm="1">
        <f t="array" ref="BV110">IF(AH110&gt;0,AH110*SUMPRODUCT(_xlfn.XLOOKUP(AH$26,$C$4:$C$22,$I$4:$S$22)*$AO110:$AY110),0)</f>
        <v>0</v>
      </c>
      <c r="BW110" s="157" cm="1">
        <f t="array" ref="BW110">IF(AI110&gt;0,AI110*SUMPRODUCT(_xlfn.XLOOKUP(AI$26,$C$4:$C$22,$I$4:$S$22)*$AO110:$AY110),0)</f>
        <v>0</v>
      </c>
      <c r="BX110" s="157" cm="1">
        <f t="array" ref="BX110">IF(AJ110&gt;0,AJ110*SUMPRODUCT(_xlfn.XLOOKUP(AJ$26,$C$4:$C$22,$I$4:$S$22)*$AO110:$AY110),0)</f>
        <v>0</v>
      </c>
      <c r="BY110" s="157" cm="1">
        <f t="array" ref="BY110">IF(AK110&gt;0,AK110*SUMPRODUCT(_xlfn.XLOOKUP(AK$26,$C$4:$C$22,$I$4:$S$22)*$AO110:$AY110),0)</f>
        <v>0</v>
      </c>
      <c r="BZ110" s="157" cm="1">
        <f t="array" ref="BZ110">IF(AL110&gt;0,AL110*SUMPRODUCT(_xlfn.XLOOKUP(AL$26,$C$4:$C$22,$I$4:$S$22)*$AO110:$AY110),0)</f>
        <v>0</v>
      </c>
      <c r="CA110" s="157" cm="1">
        <f t="array" ref="CA110">IF(AM110&gt;0,AM110*SUMPRODUCT(_xlfn.XLOOKUP(AM$26,$C$4:$C$22,$I$4:$S$22)*$AO110:$AY110),0)</f>
        <v>0</v>
      </c>
      <c r="CB110" s="158" cm="1">
        <f t="array" ref="CB110">IF(AN110&gt;0,AN110*SUMPRODUCT(_xlfn.XLOOKUP(AN$26,$C$4:$C$22,$I$4:$S$22)*$AO110:$AY110),0)</f>
        <v>0</v>
      </c>
      <c r="CC110" s="209">
        <f t="shared" si="101"/>
        <v>0</v>
      </c>
      <c r="CD110" s="156" cm="1">
        <f t="array" ref="CD110">IF(AC110&lt;0,AC110*SUMPRODUCT(_xlfn.XLOOKUP(AC$26,$C$4:$C$22,$T$4:$AD$22)*$AO110:$AY110),0)</f>
        <v>0</v>
      </c>
      <c r="CE110" s="157" cm="1">
        <f t="array" ref="CE110">IF(AD110&lt;0,AD110*SUMPRODUCT(_xlfn.XLOOKUP(AD$26,$C$4:$C$22,$T$4:$AC$22)*$AO110:$AX110),0)</f>
        <v>0</v>
      </c>
      <c r="CF110" s="157" cm="1">
        <f t="array" ref="CF110">IF(AE110&lt;0,AE110*SUMPRODUCT(_xlfn.XLOOKUP(AE$26,$C$4:$C$22,$T$4:$AC$22)*$AO110:$AX110),0)</f>
        <v>0</v>
      </c>
      <c r="CG110" s="157" cm="1">
        <f t="array" ref="CG110">IF(AF110&lt;0,AF110*SUMPRODUCT(_xlfn.XLOOKUP(AF$26,$C$4:$C$22,$T$4:$AC$22)*$AO110:$AX110),0)</f>
        <v>0</v>
      </c>
      <c r="CH110" s="157" cm="1">
        <f t="array" ref="CH110">IF(AG110&lt;0,AG110*SUMPRODUCT(_xlfn.XLOOKUP(AG$26,$C$4:$C$22,$T$4:$AC$22)*$AO110:$AX110),0)</f>
        <v>0</v>
      </c>
      <c r="CI110" s="157" cm="1">
        <f t="array" ref="CI110">IF(AH110&lt;0,AH110*SUMPRODUCT(_xlfn.XLOOKUP(AH$26,$C$4:$C$22,$T$4:$AC$22)*$AO110:$AX110),0)</f>
        <v>0</v>
      </c>
      <c r="CJ110" s="157" cm="1">
        <f t="array" ref="CJ110">IF(AI110&lt;0,AI110*SUMPRODUCT(_xlfn.XLOOKUP(AI$26,$C$4:$C$22,$T$4:$AC$22)*$AO110:$AX110),0)</f>
        <v>0</v>
      </c>
      <c r="CK110" s="157" cm="1">
        <f t="array" ref="CK110">IF(AJ110&lt;0,AJ110*SUMPRODUCT(_xlfn.XLOOKUP(AJ$26,$C$4:$C$22,$T$4:$AC$22)*$AO110:$AX110),0)</f>
        <v>0</v>
      </c>
      <c r="CL110" s="157" cm="1">
        <f t="array" ref="CL110">IF(AK110&lt;0,AK110*SUMPRODUCT(_xlfn.XLOOKUP(AK$26,$C$4:$C$22,$T$4:$AC$22)*$AO110:$AX110),0)</f>
        <v>0</v>
      </c>
      <c r="CM110" s="157" cm="1">
        <f t="array" ref="CM110">IF(AL110&lt;0,AL110*SUMPRODUCT(_xlfn.XLOOKUP(AL$26,$C$4:$C$22,$T$4:$AC$22)*$AO110:$AX110),0)</f>
        <v>0</v>
      </c>
      <c r="CN110" s="157" cm="1">
        <f t="array" ref="CN110">IF(AM110&lt;0,AM110*SUMPRODUCT(_xlfn.XLOOKUP(AM$26,$C$4:$C$22,$T$4:$AC$22)*$AO110:$AX110),0)</f>
        <v>0</v>
      </c>
      <c r="CO110" s="158" cm="1">
        <f t="array" ref="CO110">IF(AN110&lt;0,AN110*SUMPRODUCT(_xlfn.XLOOKUP(AN$26,$C$4:$C$22,$T$4:$AC$22)*$AO110:$AX110),0)</f>
        <v>0</v>
      </c>
      <c r="CP110" s="209">
        <f t="shared" si="102"/>
        <v>0</v>
      </c>
      <c r="CQ110" s="156" cm="1">
        <f t="array" ref="CQ110">IF(AC110&lt;0,AC110*SUMPRODUCT(_xlfn.XLOOKUP(AC$26,$C$4:$C$22,$I$4:$S$22)*$AO110:$AY110),0)</f>
        <v>0</v>
      </c>
      <c r="CR110" s="157" cm="1">
        <f t="array" ref="CR110">IF(AD110&lt;0,AD110*SUMPRODUCT(_xlfn.XLOOKUP(AD$26,$C$4:$C$22,$I$4:$R$22)*$AO110:$AX110),0)</f>
        <v>0</v>
      </c>
      <c r="CS110" s="157" cm="1">
        <f t="array" ref="CS110">IF(AE110&lt;0,AE110*SUMPRODUCT(_xlfn.XLOOKUP(AE$26,$C$4:$C$22,$I$4:$R$22)*$AO110:$AX110),0)</f>
        <v>0</v>
      </c>
      <c r="CT110" s="157" cm="1">
        <f t="array" ref="CT110">IF(AF110&lt;0,AF110*SUMPRODUCT(_xlfn.XLOOKUP(AF$26,$C$4:$C$22,$I$4:$R$22)*$AO110:$AX110),0)</f>
        <v>0</v>
      </c>
      <c r="CU110" s="157" cm="1">
        <f t="array" ref="CU110">IF(AG110&lt;0,AG110*SUMPRODUCT(_xlfn.XLOOKUP(AG$26,$C$4:$C$22,$I$4:$R$22)*$AO110:$AX110),0)</f>
        <v>0</v>
      </c>
      <c r="CV110" s="157" cm="1">
        <f t="array" ref="CV110">IF(AH110&lt;0,AH110*SUMPRODUCT(_xlfn.XLOOKUP(AH$26,$C$4:$C$22,$I$4:$R$22)*$AO110:$AX110),0)</f>
        <v>0</v>
      </c>
      <c r="CW110" s="157" cm="1">
        <f t="array" ref="CW110">IF(AI110&lt;0,AI110*SUMPRODUCT(_xlfn.XLOOKUP(AI$26,$C$4:$C$22,$I$4:$R$22)*$AO110:$AX110),0)</f>
        <v>0</v>
      </c>
      <c r="CX110" s="157" cm="1">
        <f t="array" ref="CX110">IF(AJ110&lt;0,AJ110*SUMPRODUCT(_xlfn.XLOOKUP(AJ$26,$C$4:$C$22,$I$4:$R$22)*$AO110:$AX110),0)</f>
        <v>0</v>
      </c>
      <c r="CY110" s="157" cm="1">
        <f t="array" ref="CY110">IF(AK110&lt;0,AK110*SUMPRODUCT(_xlfn.XLOOKUP(AK$26,$C$4:$C$22,$I$4:$R$22)*$AO110:$AX110),0)</f>
        <v>0</v>
      </c>
      <c r="CZ110" s="157" cm="1">
        <f t="array" ref="CZ110">IF(AL110&lt;0,AL110*SUMPRODUCT(_xlfn.XLOOKUP(AL$26,$C$4:$C$22,$I$4:$R$22)*$AO110:$AX110),0)</f>
        <v>0</v>
      </c>
      <c r="DA110" s="157" cm="1">
        <f t="array" ref="DA110">IF(AM110&lt;0,AM110*SUMPRODUCT(_xlfn.XLOOKUP(AM$26,$C$4:$C$22,$I$4:$R$22)*$AO110:$AX110),0)</f>
        <v>0</v>
      </c>
      <c r="DB110" s="158" cm="1">
        <f t="array" ref="DB110">IF(AN110&lt;0,AN110*SUMPRODUCT(_xlfn.XLOOKUP(AN$26,$C$4:$C$22,$I$4:$R$22)*$AO110:$AX110),0)</f>
        <v>0</v>
      </c>
      <c r="DC110" s="238">
        <f t="shared" si="103"/>
        <v>0</v>
      </c>
    </row>
    <row r="111" spans="1:107" x14ac:dyDescent="0.25">
      <c r="A111" s="255" t="s">
        <v>148</v>
      </c>
      <c r="B111" s="739"/>
      <c r="C111" s="735">
        <v>2</v>
      </c>
      <c r="D111" s="18" t="str">
        <f>_xlfn.XLOOKUP($C111,'Load Combinations'!$B$4:$B$22,'Load Combinations'!$C$4:$C$22)</f>
        <v>Rotation Test, Target Assembly</v>
      </c>
      <c r="E111" s="118"/>
      <c r="F111" s="119"/>
      <c r="G111" s="7">
        <f t="shared" ref="G111:G128" si="105">$A$112</f>
        <v>20</v>
      </c>
      <c r="H111" s="130">
        <f t="shared" ref="H111:H128" ca="1" si="106">G111+AZ111+BC111+BP111+DC111</f>
        <v>28.625</v>
      </c>
      <c r="I111" s="130">
        <f t="shared" ref="I111:I128" ca="1" si="107">G111+BA111+BB111+CC111+CP111</f>
        <v>11.375</v>
      </c>
      <c r="J111" s="62"/>
      <c r="K111" s="72">
        <f ca="1">OFFSET(K111,-1,0)</f>
        <v>0</v>
      </c>
      <c r="L111" s="73">
        <f t="shared" ref="L111:AB125" ca="1" si="108">OFFSET(L111,-1,0)</f>
        <v>0</v>
      </c>
      <c r="M111" s="73">
        <f t="shared" ca="1" si="108"/>
        <v>0</v>
      </c>
      <c r="N111" s="73">
        <f t="shared" ca="1" si="108"/>
        <v>0</v>
      </c>
      <c r="O111" s="73">
        <f t="shared" ca="1" si="108"/>
        <v>-1</v>
      </c>
      <c r="P111" s="73">
        <f t="shared" ca="1" si="108"/>
        <v>0</v>
      </c>
      <c r="Q111" s="73">
        <f t="shared" ca="1" si="108"/>
        <v>0</v>
      </c>
      <c r="R111" s="73">
        <f t="shared" ca="1" si="108"/>
        <v>0</v>
      </c>
      <c r="S111" s="73">
        <f t="shared" ca="1" si="108"/>
        <v>0</v>
      </c>
      <c r="T111" s="73">
        <f t="shared" ca="1" si="108"/>
        <v>0</v>
      </c>
      <c r="U111" s="73">
        <f t="shared" ca="1" si="108"/>
        <v>0</v>
      </c>
      <c r="V111" s="73">
        <f t="shared" ca="1" si="108"/>
        <v>-1</v>
      </c>
      <c r="W111" s="73">
        <f t="shared" ca="1" si="108"/>
        <v>0</v>
      </c>
      <c r="X111" s="73">
        <f t="shared" ref="X111:X122" ca="1" si="109">OFFSET(X111,-1,0)</f>
        <v>0</v>
      </c>
      <c r="Y111" s="73">
        <f t="shared" ca="1" si="108"/>
        <v>0</v>
      </c>
      <c r="Z111" s="73">
        <f t="shared" ca="1" si="108"/>
        <v>0</v>
      </c>
      <c r="AA111" s="73">
        <f t="shared" ca="1" si="108"/>
        <v>-1</v>
      </c>
      <c r="AB111" s="139">
        <f t="shared" ca="1" si="108"/>
        <v>0</v>
      </c>
      <c r="AC111" s="72">
        <f t="shared" ref="AC111:AN112" ca="1" si="110">OFFSET(AC111,-1*($C111-1),0)</f>
        <v>1</v>
      </c>
      <c r="AD111" s="73">
        <f t="shared" ca="1" si="110"/>
        <v>1</v>
      </c>
      <c r="AE111" s="73">
        <f t="shared" ca="1" si="110"/>
        <v>1</v>
      </c>
      <c r="AF111" s="73">
        <f t="shared" ca="1" si="110"/>
        <v>1</v>
      </c>
      <c r="AG111" s="73">
        <f t="shared" ca="1" si="110"/>
        <v>-1</v>
      </c>
      <c r="AH111" s="73">
        <f t="shared" ca="1" si="110"/>
        <v>0</v>
      </c>
      <c r="AI111" s="73">
        <f t="shared" ca="1" si="110"/>
        <v>-1</v>
      </c>
      <c r="AJ111" s="73">
        <f t="shared" ca="1" si="110"/>
        <v>-1</v>
      </c>
      <c r="AK111" s="73">
        <f t="shared" ca="1" si="110"/>
        <v>0</v>
      </c>
      <c r="AL111" s="73">
        <f t="shared" ca="1" si="110"/>
        <v>0</v>
      </c>
      <c r="AM111" s="73">
        <f t="shared" ca="1" si="110"/>
        <v>0</v>
      </c>
      <c r="AN111" s="139">
        <f t="shared" ca="1" si="110"/>
        <v>0</v>
      </c>
      <c r="AO111" s="72">
        <f>+INDEX('Load Combinations'!$D$4:$N$22,MATCH(Horizontal!$C111,'Load Combinations'!$B$4:$B$22,0),MATCH(Horizontal!AO$26,'Load Combinations'!$D$3:$N$3,0))</f>
        <v>1</v>
      </c>
      <c r="AP111" s="73">
        <f>+INDEX('Load Combinations'!$D$4:$N$22,MATCH(Horizontal!$C111,'Load Combinations'!$B$4:$B$22,0),MATCH(Horizontal!AP$26,'Load Combinations'!$D$3:$N$3,0))</f>
        <v>1</v>
      </c>
      <c r="AQ111" s="73">
        <f>+INDEX('Load Combinations'!$D$4:$N$22,MATCH(Horizontal!$C111,'Load Combinations'!$B$4:$B$22,0),MATCH(Horizontal!AQ$26,'Load Combinations'!$D$3:$N$3,0))</f>
        <v>0</v>
      </c>
      <c r="AR111" s="73">
        <f>+INDEX('Load Combinations'!$D$4:$N$22,MATCH(Horizontal!$C111,'Load Combinations'!$B$4:$B$22,0),MATCH(Horizontal!AR$26,'Load Combinations'!$D$3:$N$3,0))</f>
        <v>0</v>
      </c>
      <c r="AS111" s="73">
        <f>+INDEX('Load Combinations'!$D$4:$N$22,MATCH(Horizontal!$C111,'Load Combinations'!$B$4:$B$22,0),MATCH(Horizontal!AS$26,'Load Combinations'!$D$3:$N$3,0))</f>
        <v>0</v>
      </c>
      <c r="AT111" s="73">
        <f>+INDEX('Load Combinations'!$D$4:$N$22,MATCH(Horizontal!$C111,'Load Combinations'!$B$4:$B$22,0),MATCH(Horizontal!AT$26,'Load Combinations'!$D$3:$N$3,0))</f>
        <v>0</v>
      </c>
      <c r="AU111" s="73">
        <f>+INDEX('Load Combinations'!$D$4:$N$22,MATCH(Horizontal!$C111,'Load Combinations'!$B$4:$B$22,0),MATCH(Horizontal!AU$26,'Load Combinations'!$D$3:$N$3,0))</f>
        <v>0</v>
      </c>
      <c r="AV111" s="73">
        <f>+INDEX('Load Combinations'!$D$4:$N$22,MATCH(Horizontal!$C111,'Load Combinations'!$B$4:$B$22,0),MATCH(Horizontal!AV$26,'Load Combinations'!$D$3:$N$3,0))</f>
        <v>0</v>
      </c>
      <c r="AW111" s="73">
        <f>+INDEX('Load Combinations'!$D$4:$N$22,MATCH(Horizontal!$C111,'Load Combinations'!$B$4:$B$22,0),MATCH(Horizontal!AW$26,'Load Combinations'!$D$3:$N$3,0))</f>
        <v>0</v>
      </c>
      <c r="AX111" s="670">
        <f>+INDEX('Load Combinations'!$D$4:$N$22,MATCH(Horizontal!$C111,'Load Combinations'!$B$4:$B$22,0),MATCH(Horizontal!AX$26,'Load Combinations'!$D$3:$N$3,0))</f>
        <v>0</v>
      </c>
      <c r="AY111" s="556">
        <f>+INDEX('Load Combinations'!$D$4:$N$22,MATCH(Horizontal!$C111,'Load Combinations'!$B$4:$B$22,0),MATCH(Horizontal!AY$26,'Load Combinations'!$D$3:$N$3,0))</f>
        <v>0</v>
      </c>
      <c r="AZ111" s="202" cm="1">
        <f t="array" aca="1" ref="AZ111" ca="1">SUMPRODUCT(--($K111:$AB111&gt;0),INDEX($H$4:$H$22,MATCH($K$26:$AB$26,$C$4:$C$22,0)))</f>
        <v>0</v>
      </c>
      <c r="BA111" s="73" cm="1">
        <f t="array" aca="1" ref="BA111" ca="1">SUMPRODUCT(--($K111:$AB111&gt;0),INDEX($G$4:$G$22,MATCH($K$26:$AB$26,$C$4:$C$22,0)))</f>
        <v>0</v>
      </c>
      <c r="BB111" s="73" cm="1">
        <f t="array" aca="1" ref="BB111" ca="1">-1*SUMPRODUCT(--($K111:$AB111&lt;0),INDEX($H$4:$H$22,MATCH($K$26:$AB$26,$C$4:$C$22,0)))</f>
        <v>-3.5</v>
      </c>
      <c r="BC111" s="74" cm="1">
        <f t="array" aca="1" ref="BC111" ca="1">-1*SUMPRODUCT(--($K111:$AB111&lt;0),INDEX($G$4:$G$22,MATCH($K$26:$AB$26,$C$4:$C$22,0)))</f>
        <v>3.5</v>
      </c>
      <c r="BD111" s="66" cm="1">
        <f t="array" aca="1" ref="BD111" ca="1">IF(AC111&gt;0,AC111*SUMPRODUCT(_xlfn.XLOOKUP(AC$26,$C$4:$C$22,$T$4:$AD$22)*$AO111:$AY111),0)</f>
        <v>0</v>
      </c>
      <c r="BE111" s="67" cm="1">
        <f t="array" aca="1" ref="BE111" ca="1">IF(AD111&gt;0,AD111*SUMPRODUCT(_xlfn.XLOOKUP(AD$26,$C$4:$C$22,$T$4:$AD$22)*$AO111:$AY111),0)</f>
        <v>0.125</v>
      </c>
      <c r="BF111" s="67" cm="1">
        <f t="array" aca="1" ref="BF111" ca="1">IF(AE111&gt;0,AE111*SUMPRODUCT(_xlfn.XLOOKUP(AE$26,$C$4:$C$22,$T$4:$AD$22)*$AO111:$AY111),0)</f>
        <v>0</v>
      </c>
      <c r="BG111" s="67" cm="1">
        <f t="array" aca="1" ref="BG111" ca="1">IF(AF111&gt;0,AF111*SUMPRODUCT(_xlfn.XLOOKUP(AF$26,$C$4:$C$22,$T$4:$AD$22)*$AO111:$AY111),0)</f>
        <v>0.5</v>
      </c>
      <c r="BH111" s="67" cm="1">
        <f t="array" aca="1" ref="BH111" ca="1">IF(AG111&gt;0,AG111*SUMPRODUCT(_xlfn.XLOOKUP(AG$26,$C$4:$C$22,$T$4:$AD$22)*$AO111:$AY111),0)</f>
        <v>0</v>
      </c>
      <c r="BI111" s="67" cm="1">
        <f t="array" aca="1" ref="BI111" ca="1">IF(AH111&gt;0,AH111*SUMPRODUCT(_xlfn.XLOOKUP(AH$26,$C$4:$C$22,$T$4:$AD$22)*$AO111:$AY111),0)</f>
        <v>0</v>
      </c>
      <c r="BJ111" s="67" cm="1">
        <f t="array" aca="1" ref="BJ111" ca="1">IF(AI111&gt;0,AI111*SUMPRODUCT(_xlfn.XLOOKUP(AI$26,$C$4:$C$22,$T$4:$AD$22)*$AO111:$AY111),0)</f>
        <v>0</v>
      </c>
      <c r="BK111" s="67" cm="1">
        <f t="array" aca="1" ref="BK111" ca="1">IF(AJ111&gt;0,AJ111*SUMPRODUCT(_xlfn.XLOOKUP(AJ$26,$C$4:$C$22,$T$4:$AD$22)*$AO111:$AY111),0)</f>
        <v>0</v>
      </c>
      <c r="BL111" s="67" cm="1">
        <f t="array" aca="1" ref="BL111" ca="1">IF(AK111&gt;0,AK111*SUMPRODUCT(_xlfn.XLOOKUP(AK$26,$C$4:$C$22,$T$4:$AD$22)*$AO111:$AY111),0)</f>
        <v>0</v>
      </c>
      <c r="BM111" s="67" cm="1">
        <f t="array" aca="1" ref="BM111" ca="1">IF(AL111&gt;0,AL111*SUMPRODUCT(_xlfn.XLOOKUP(AL$26,$C$4:$C$22,$T$4:$AD$22)*$AO111:$AY111),0)</f>
        <v>0</v>
      </c>
      <c r="BN111" s="67" cm="1">
        <f t="array" aca="1" ref="BN111" ca="1">IF(AM111&gt;0,AM111*SUMPRODUCT(_xlfn.XLOOKUP(AM$26,$C$4:$C$22,$T$4:$AD$22)*$AO111:$AY111),0)</f>
        <v>0</v>
      </c>
      <c r="BO111" s="68" cm="1">
        <f t="array" aca="1" ref="BO111" ca="1">IF(AN111&gt;0,AN111*SUMPRODUCT(_xlfn.XLOOKUP(AN$26,$C$4:$C$22,$T$4:$AD$22)*$AO111:$AY111),0)</f>
        <v>0</v>
      </c>
      <c r="BP111" s="214">
        <f t="shared" ca="1" si="100"/>
        <v>0.625</v>
      </c>
      <c r="BQ111" s="66" cm="1">
        <f t="array" aca="1" ref="BQ111" ca="1">IF(AC111&gt;0,AC111*SUMPRODUCT(_xlfn.XLOOKUP(AC$26,$C$4:$C$22,$I$4:$S$22)*$AO111:$AY111),0)</f>
        <v>0</v>
      </c>
      <c r="BR111" s="67" cm="1">
        <f t="array" aca="1" ref="BR111" ca="1">IF(AD111&gt;0,AD111*SUMPRODUCT(_xlfn.XLOOKUP(AD$26,$C$4:$C$22,$I$4:$S$22)*$AO111:$AY111),0)</f>
        <v>-0.125</v>
      </c>
      <c r="BS111" s="67" cm="1">
        <f t="array" aca="1" ref="BS111" ca="1">IF(AE111&gt;0,AE111*SUMPRODUCT(_xlfn.XLOOKUP(AE$26,$C$4:$C$22,$I$4:$S$22)*$AO111:$AY111),0)</f>
        <v>0</v>
      </c>
      <c r="BT111" s="67" cm="1">
        <f t="array" aca="1" ref="BT111" ca="1">IF(AF111&gt;0,AF111*SUMPRODUCT(_xlfn.XLOOKUP(AF$26,$C$4:$C$22,$I$4:$S$22)*$AO111:$AY111),0)</f>
        <v>-0.5</v>
      </c>
      <c r="BU111" s="67" cm="1">
        <f t="array" aca="1" ref="BU111" ca="1">IF(AG111&gt;0,AG111*SUMPRODUCT(_xlfn.XLOOKUP(AG$26,$C$4:$C$22,$I$4:$S$22)*$AO111:$AY111),0)</f>
        <v>0</v>
      </c>
      <c r="BV111" s="67" cm="1">
        <f t="array" aca="1" ref="BV111" ca="1">IF(AH111&gt;0,AH111*SUMPRODUCT(_xlfn.XLOOKUP(AH$26,$C$4:$C$22,$I$4:$S$22)*$AO111:$AY111),0)</f>
        <v>0</v>
      </c>
      <c r="BW111" s="67" cm="1">
        <f t="array" aca="1" ref="BW111" ca="1">IF(AI111&gt;0,AI111*SUMPRODUCT(_xlfn.XLOOKUP(AI$26,$C$4:$C$22,$I$4:$S$22)*$AO111:$AY111),0)</f>
        <v>0</v>
      </c>
      <c r="BX111" s="67" cm="1">
        <f t="array" aca="1" ref="BX111" ca="1">IF(AJ111&gt;0,AJ111*SUMPRODUCT(_xlfn.XLOOKUP(AJ$26,$C$4:$C$22,$I$4:$S$22)*$AO111:$AY111),0)</f>
        <v>0</v>
      </c>
      <c r="BY111" s="67" cm="1">
        <f t="array" aca="1" ref="BY111" ca="1">IF(AK111&gt;0,AK111*SUMPRODUCT(_xlfn.XLOOKUP(AK$26,$C$4:$C$22,$I$4:$S$22)*$AO111:$AY111),0)</f>
        <v>0</v>
      </c>
      <c r="BZ111" s="67" cm="1">
        <f t="array" aca="1" ref="BZ111" ca="1">IF(AL111&gt;0,AL111*SUMPRODUCT(_xlfn.XLOOKUP(AL$26,$C$4:$C$22,$I$4:$S$22)*$AO111:$AY111),0)</f>
        <v>0</v>
      </c>
      <c r="CA111" s="67" cm="1">
        <f t="array" aca="1" ref="CA111" ca="1">IF(AM111&gt;0,AM111*SUMPRODUCT(_xlfn.XLOOKUP(AM$26,$C$4:$C$22,$I$4:$S$22)*$AO111:$AY111),0)</f>
        <v>0</v>
      </c>
      <c r="CB111" s="68" cm="1">
        <f t="array" aca="1" ref="CB111" ca="1">IF(AN111&gt;0,AN111*SUMPRODUCT(_xlfn.XLOOKUP(AN$26,$C$4:$C$22,$I$4:$S$22)*$AO111:$AY111),0)</f>
        <v>0</v>
      </c>
      <c r="CC111" s="214">
        <f t="shared" ca="1" si="101"/>
        <v>-0.625</v>
      </c>
      <c r="CD111" s="66" cm="1">
        <f t="array" aca="1" ref="CD111" ca="1">IF(AC111&lt;0,AC111*SUMPRODUCT(_xlfn.XLOOKUP(AC$26,$C$4:$C$22,$T$4:$AD$22)*$AO111:$AY111),0)</f>
        <v>0</v>
      </c>
      <c r="CE111" s="67" cm="1">
        <f t="array" aca="1" ref="CE111" ca="1">IF(AD111&lt;0,AD111*SUMPRODUCT(_xlfn.XLOOKUP(AD$26,$C$4:$C$22,$T$4:$AC$22)*$AO111:$AX111),0)</f>
        <v>0</v>
      </c>
      <c r="CF111" s="67" cm="1">
        <f t="array" aca="1" ref="CF111" ca="1">IF(AE111&lt;0,AE111*SUMPRODUCT(_xlfn.XLOOKUP(AE$26,$C$4:$C$22,$T$4:$AC$22)*$AO111:$AX111),0)</f>
        <v>0</v>
      </c>
      <c r="CG111" s="67" cm="1">
        <f t="array" aca="1" ref="CG111" ca="1">IF(AF111&lt;0,AF111*SUMPRODUCT(_xlfn.XLOOKUP(AF$26,$C$4:$C$22,$T$4:$AC$22)*$AO111:$AX111),0)</f>
        <v>0</v>
      </c>
      <c r="CH111" s="67" cm="1">
        <f t="array" aca="1" ref="CH111" ca="1">IF(AG111&lt;0,AG111*SUMPRODUCT(_xlfn.XLOOKUP(AG$26,$C$4:$C$22,$T$4:$AC$22)*$AO111:$AX111),0)</f>
        <v>-4.5</v>
      </c>
      <c r="CI111" s="67" cm="1">
        <f t="array" aca="1" ref="CI111" ca="1">IF(AH111&lt;0,AH111*SUMPRODUCT(_xlfn.XLOOKUP(AH$26,$C$4:$C$22,$T$4:$AC$22)*$AO111:$AX111),0)</f>
        <v>0</v>
      </c>
      <c r="CJ111" s="67" cm="1">
        <f t="array" aca="1" ref="CJ111" ca="1">IF(AI111&lt;0,AI111*SUMPRODUCT(_xlfn.XLOOKUP(AI$26,$C$4:$C$22,$T$4:$AC$22)*$AO111:$AX111),0)</f>
        <v>0</v>
      </c>
      <c r="CK111" s="67" cm="1">
        <f t="array" aca="1" ref="CK111" ca="1">IF(AJ111&lt;0,AJ111*SUMPRODUCT(_xlfn.XLOOKUP(AJ$26,$C$4:$C$22,$T$4:$AC$22)*$AO111:$AX111),0)</f>
        <v>0</v>
      </c>
      <c r="CL111" s="67" cm="1">
        <f t="array" aca="1" ref="CL111" ca="1">IF(AK111&lt;0,AK111*SUMPRODUCT(_xlfn.XLOOKUP(AK$26,$C$4:$C$22,$T$4:$AC$22)*$AO111:$AX111),0)</f>
        <v>0</v>
      </c>
      <c r="CM111" s="67" cm="1">
        <f t="array" aca="1" ref="CM111" ca="1">IF(AL111&lt;0,AL111*SUMPRODUCT(_xlfn.XLOOKUP(AL$26,$C$4:$C$22,$T$4:$AC$22)*$AO111:$AX111),0)</f>
        <v>0</v>
      </c>
      <c r="CN111" s="67" cm="1">
        <f t="array" aca="1" ref="CN111" ca="1">IF(AM111&lt;0,AM111*SUMPRODUCT(_xlfn.XLOOKUP(AM$26,$C$4:$C$22,$T$4:$AC$22)*$AO111:$AX111),0)</f>
        <v>0</v>
      </c>
      <c r="CO111" s="68" cm="1">
        <f t="array" aca="1" ref="CO111" ca="1">IF(AN111&lt;0,AN111*SUMPRODUCT(_xlfn.XLOOKUP(AN$26,$C$4:$C$22,$T$4:$AC$22)*$AO111:$AX111),0)</f>
        <v>0</v>
      </c>
      <c r="CP111" s="214">
        <f t="shared" ca="1" si="102"/>
        <v>-4.5</v>
      </c>
      <c r="CQ111" s="66" cm="1">
        <f t="array" aca="1" ref="CQ111" ca="1">IF(AC111&lt;0,AC111*SUMPRODUCT(_xlfn.XLOOKUP(AC$26,$C$4:$C$22,$I$4:$S$22)*$AO111:$AY111),0)</f>
        <v>0</v>
      </c>
      <c r="CR111" s="67" cm="1">
        <f t="array" aca="1" ref="CR111" ca="1">IF(AD111&lt;0,AD111*SUMPRODUCT(_xlfn.XLOOKUP(AD$26,$C$4:$C$22,$I$4:$R$22)*$AO111:$AX111),0)</f>
        <v>0</v>
      </c>
      <c r="CS111" s="67" cm="1">
        <f t="array" aca="1" ref="CS111" ca="1">IF(AE111&lt;0,AE111*SUMPRODUCT(_xlfn.XLOOKUP(AE$26,$C$4:$C$22,$I$4:$R$22)*$AO111:$AX111),0)</f>
        <v>0</v>
      </c>
      <c r="CT111" s="67" cm="1">
        <f t="array" aca="1" ref="CT111" ca="1">IF(AF111&lt;0,AF111*SUMPRODUCT(_xlfn.XLOOKUP(AF$26,$C$4:$C$22,$I$4:$R$22)*$AO111:$AX111),0)</f>
        <v>0</v>
      </c>
      <c r="CU111" s="67" cm="1">
        <f t="array" aca="1" ref="CU111" ca="1">IF(AG111&lt;0,AG111*SUMPRODUCT(_xlfn.XLOOKUP(AG$26,$C$4:$C$22,$I$4:$R$22)*$AO111:$AX111),0)</f>
        <v>4.5</v>
      </c>
      <c r="CV111" s="67" cm="1">
        <f t="array" aca="1" ref="CV111" ca="1">IF(AH111&lt;0,AH111*SUMPRODUCT(_xlfn.XLOOKUP(AH$26,$C$4:$C$22,$I$4:$R$22)*$AO111:$AX111),0)</f>
        <v>0</v>
      </c>
      <c r="CW111" s="67" cm="1">
        <f t="array" aca="1" ref="CW111" ca="1">IF(AI111&lt;0,AI111*SUMPRODUCT(_xlfn.XLOOKUP(AI$26,$C$4:$C$22,$I$4:$R$22)*$AO111:$AX111),0)</f>
        <v>0</v>
      </c>
      <c r="CX111" s="67" cm="1">
        <f t="array" aca="1" ref="CX111" ca="1">IF(AJ111&lt;0,AJ111*SUMPRODUCT(_xlfn.XLOOKUP(AJ$26,$C$4:$C$22,$I$4:$R$22)*$AO111:$AX111),0)</f>
        <v>0</v>
      </c>
      <c r="CY111" s="67" cm="1">
        <f t="array" aca="1" ref="CY111" ca="1">IF(AK111&lt;0,AK111*SUMPRODUCT(_xlfn.XLOOKUP(AK$26,$C$4:$C$22,$I$4:$R$22)*$AO111:$AX111),0)</f>
        <v>0</v>
      </c>
      <c r="CZ111" s="67" cm="1">
        <f t="array" aca="1" ref="CZ111" ca="1">IF(AL111&lt;0,AL111*SUMPRODUCT(_xlfn.XLOOKUP(AL$26,$C$4:$C$22,$I$4:$R$22)*$AO111:$AX111),0)</f>
        <v>0</v>
      </c>
      <c r="DA111" s="67" cm="1">
        <f t="array" aca="1" ref="DA111" ca="1">IF(AM111&lt;0,AM111*SUMPRODUCT(_xlfn.XLOOKUP(AM$26,$C$4:$C$22,$I$4:$R$22)*$AO111:$AX111),0)</f>
        <v>0</v>
      </c>
      <c r="DB111" s="68" cm="1">
        <f t="array" aca="1" ref="DB111" ca="1">IF(AN111&lt;0,AN111*SUMPRODUCT(_xlfn.XLOOKUP(AN$26,$C$4:$C$22,$I$4:$R$22)*$AO111:$AX111),0)</f>
        <v>0</v>
      </c>
      <c r="DC111" s="239">
        <f t="shared" ca="1" si="103"/>
        <v>4.5</v>
      </c>
    </row>
    <row r="112" spans="1:107" x14ac:dyDescent="0.25">
      <c r="A112" s="255">
        <v>20</v>
      </c>
      <c r="B112" s="739"/>
      <c r="C112" s="736">
        <v>3</v>
      </c>
      <c r="D112" s="19" t="str">
        <f>_xlfn.XLOOKUP($C112,'Load Combinations'!$B$4:$B$22,'Load Combinations'!$C$4:$C$22)</f>
        <v>Component Pressure Test</v>
      </c>
      <c r="E112" s="120"/>
      <c r="F112" s="121"/>
      <c r="G112" s="8">
        <f t="shared" si="105"/>
        <v>20</v>
      </c>
      <c r="H112" s="61">
        <f t="shared" ca="1" si="106"/>
        <v>23.5</v>
      </c>
      <c r="I112" s="61">
        <f t="shared" ca="1" si="107"/>
        <v>16.5</v>
      </c>
      <c r="J112" s="63"/>
      <c r="K112" s="75">
        <f t="shared" ref="K112:Z128" ca="1" si="111">OFFSET(K112,-1,0)</f>
        <v>0</v>
      </c>
      <c r="L112" s="76">
        <f t="shared" ca="1" si="108"/>
        <v>0</v>
      </c>
      <c r="M112" s="76">
        <f t="shared" ca="1" si="108"/>
        <v>0</v>
      </c>
      <c r="N112" s="76">
        <f t="shared" ca="1" si="108"/>
        <v>0</v>
      </c>
      <c r="O112" s="76">
        <f t="shared" ca="1" si="108"/>
        <v>-1</v>
      </c>
      <c r="P112" s="76">
        <f t="shared" ca="1" si="108"/>
        <v>0</v>
      </c>
      <c r="Q112" s="76">
        <f t="shared" ca="1" si="108"/>
        <v>0</v>
      </c>
      <c r="R112" s="76">
        <f t="shared" ca="1" si="108"/>
        <v>0</v>
      </c>
      <c r="S112" s="76">
        <f t="shared" ca="1" si="108"/>
        <v>0</v>
      </c>
      <c r="T112" s="76">
        <f t="shared" ca="1" si="108"/>
        <v>0</v>
      </c>
      <c r="U112" s="76">
        <f t="shared" ca="1" si="108"/>
        <v>0</v>
      </c>
      <c r="V112" s="76">
        <f t="shared" ca="1" si="108"/>
        <v>-1</v>
      </c>
      <c r="W112" s="76">
        <f t="shared" ca="1" si="108"/>
        <v>0</v>
      </c>
      <c r="X112" s="76">
        <f t="shared" ca="1" si="109"/>
        <v>0</v>
      </c>
      <c r="Y112" s="76">
        <f t="shared" ca="1" si="108"/>
        <v>0</v>
      </c>
      <c r="Z112" s="76">
        <f t="shared" ca="1" si="108"/>
        <v>0</v>
      </c>
      <c r="AA112" s="76">
        <f t="shared" ca="1" si="108"/>
        <v>-1</v>
      </c>
      <c r="AB112" s="140">
        <f t="shared" ca="1" si="108"/>
        <v>0</v>
      </c>
      <c r="AC112" s="75">
        <f t="shared" ca="1" si="110"/>
        <v>1</v>
      </c>
      <c r="AD112" s="76">
        <f t="shared" ca="1" si="110"/>
        <v>1</v>
      </c>
      <c r="AE112" s="76">
        <f t="shared" ca="1" si="110"/>
        <v>1</v>
      </c>
      <c r="AF112" s="76">
        <f t="shared" ca="1" si="110"/>
        <v>1</v>
      </c>
      <c r="AG112" s="76">
        <f t="shared" ca="1" si="110"/>
        <v>-1</v>
      </c>
      <c r="AH112" s="76">
        <f t="shared" ca="1" si="110"/>
        <v>0</v>
      </c>
      <c r="AI112" s="76">
        <f t="shared" ca="1" si="110"/>
        <v>-1</v>
      </c>
      <c r="AJ112" s="76">
        <f t="shared" ca="1" si="110"/>
        <v>-1</v>
      </c>
      <c r="AK112" s="76">
        <f t="shared" ca="1" si="110"/>
        <v>0</v>
      </c>
      <c r="AL112" s="76">
        <f t="shared" ca="1" si="110"/>
        <v>0</v>
      </c>
      <c r="AM112" s="76">
        <f t="shared" ca="1" si="110"/>
        <v>0</v>
      </c>
      <c r="AN112" s="140">
        <f t="shared" ca="1" si="110"/>
        <v>0</v>
      </c>
      <c r="AO112" s="75">
        <f>+INDEX('Load Combinations'!$D$4:$N$22,MATCH(Horizontal!$C112,'Load Combinations'!$B$4:$B$22,0),MATCH(Horizontal!AO$26,'Load Combinations'!$D$3:$N$3,0))</f>
        <v>1</v>
      </c>
      <c r="AP112" s="76">
        <f>+INDEX('Load Combinations'!$D$4:$N$22,MATCH(Horizontal!$C112,'Load Combinations'!$B$4:$B$22,0),MATCH(Horizontal!AP$26,'Load Combinations'!$D$3:$N$3,0))</f>
        <v>0</v>
      </c>
      <c r="AQ112" s="76">
        <f>+INDEX('Load Combinations'!$D$4:$N$22,MATCH(Horizontal!$C112,'Load Combinations'!$B$4:$B$22,0),MATCH(Horizontal!AQ$26,'Load Combinations'!$D$3:$N$3,0))</f>
        <v>0</v>
      </c>
      <c r="AR112" s="76">
        <f>+INDEX('Load Combinations'!$D$4:$N$22,MATCH(Horizontal!$C112,'Load Combinations'!$B$4:$B$22,0),MATCH(Horizontal!AR$26,'Load Combinations'!$D$3:$N$3,0))</f>
        <v>0</v>
      </c>
      <c r="AS112" s="76">
        <f>+INDEX('Load Combinations'!$D$4:$N$22,MATCH(Horizontal!$C112,'Load Combinations'!$B$4:$B$22,0),MATCH(Horizontal!AS$26,'Load Combinations'!$D$3:$N$3,0))</f>
        <v>1</v>
      </c>
      <c r="AT112" s="76">
        <f>+INDEX('Load Combinations'!$D$4:$N$22,MATCH(Horizontal!$C112,'Load Combinations'!$B$4:$B$22,0),MATCH(Horizontal!AT$26,'Load Combinations'!$D$3:$N$3,0))</f>
        <v>0</v>
      </c>
      <c r="AU112" s="76">
        <f>+INDEX('Load Combinations'!$D$4:$N$22,MATCH(Horizontal!$C112,'Load Combinations'!$B$4:$B$22,0),MATCH(Horizontal!AU$26,'Load Combinations'!$D$3:$N$3,0))</f>
        <v>0</v>
      </c>
      <c r="AV112" s="76">
        <f>+INDEX('Load Combinations'!$D$4:$N$22,MATCH(Horizontal!$C112,'Load Combinations'!$B$4:$B$22,0),MATCH(Horizontal!AV$26,'Load Combinations'!$D$3:$N$3,0))</f>
        <v>0</v>
      </c>
      <c r="AW112" s="76">
        <f>+INDEX('Load Combinations'!$D$4:$N$22,MATCH(Horizontal!$C112,'Load Combinations'!$B$4:$B$22,0),MATCH(Horizontal!AW$26,'Load Combinations'!$D$3:$N$3,0))</f>
        <v>0</v>
      </c>
      <c r="AX112" s="671">
        <f>+INDEX('Load Combinations'!$D$4:$N$22,MATCH(Horizontal!$C112,'Load Combinations'!$B$4:$B$22,0),MATCH(Horizontal!AX$26,'Load Combinations'!$D$3:$N$3,0))</f>
        <v>0</v>
      </c>
      <c r="AY112" s="557">
        <f>+INDEX('Load Combinations'!$D$4:$N$22,MATCH(Horizontal!$C112,'Load Combinations'!$B$4:$B$22,0),MATCH(Horizontal!AY$26,'Load Combinations'!$D$3:$N$3,0))</f>
        <v>0</v>
      </c>
      <c r="AZ112" s="203" cm="1">
        <f t="array" aca="1" ref="AZ112" ca="1">SUMPRODUCT(--($K112:$AB112&gt;0),INDEX($H$4:$H$22,MATCH($K$26:$AB$26,$C$4:$C$22,0)))</f>
        <v>0</v>
      </c>
      <c r="BA112" s="76" cm="1">
        <f t="array" aca="1" ref="BA112" ca="1">SUMPRODUCT(--($K112:$AB112&gt;0),INDEX($G$4:$G$22,MATCH($K$26:$AB$26,$C$4:$C$22,0)))</f>
        <v>0</v>
      </c>
      <c r="BB112" s="76" cm="1">
        <f t="array" aca="1" ref="BB112" ca="1">-1*SUMPRODUCT(--($K112:$AB112&lt;0),INDEX($H$4:$H$22,MATCH($K$26:$AB$26,$C$4:$C$22,0)))</f>
        <v>-3.5</v>
      </c>
      <c r="BC112" s="77" cm="1">
        <f t="array" aca="1" ref="BC112" ca="1">-1*SUMPRODUCT(--($K112:$AB112&lt;0),INDEX($G$4:$G$22,MATCH($K$26:$AB$26,$C$4:$C$22,0)))</f>
        <v>3.5</v>
      </c>
      <c r="BD112" s="8" cm="1">
        <f t="array" aca="1" ref="BD112" ca="1">IF(AC112&gt;0,AC112*SUMPRODUCT(_xlfn.XLOOKUP(AC$26,$C$4:$C$22,$T$4:$AD$22)*$AO112:$AY112),0)</f>
        <v>0</v>
      </c>
      <c r="BE112" s="17" cm="1">
        <f t="array" aca="1" ref="BE112" ca="1">IF(AD112&gt;0,AD112*SUMPRODUCT(_xlfn.XLOOKUP(AD$26,$C$4:$C$22,$T$4:$AD$22)*$AO112:$AY112),0)</f>
        <v>0</v>
      </c>
      <c r="BF112" s="17" cm="1">
        <f t="array" aca="1" ref="BF112" ca="1">IF(AE112&gt;0,AE112*SUMPRODUCT(_xlfn.XLOOKUP(AE$26,$C$4:$C$22,$T$4:$AD$22)*$AO112:$AY112),0)</f>
        <v>0</v>
      </c>
      <c r="BG112" s="71" cm="1">
        <f t="array" aca="1" ref="BG112" ca="1">IF(AF112&gt;0,AF112*SUMPRODUCT(_xlfn.XLOOKUP(AF$26,$C$4:$C$22,$T$4:$AD$22)*$AO112:$AY112),0)</f>
        <v>0</v>
      </c>
      <c r="BH112" s="17" cm="1">
        <f t="array" aca="1" ref="BH112" ca="1">IF(AG112&gt;0,AG112*SUMPRODUCT(_xlfn.XLOOKUP(AG$26,$C$4:$C$22,$T$4:$AD$22)*$AO112:$AY112),0)</f>
        <v>0</v>
      </c>
      <c r="BI112" s="17" cm="1">
        <f t="array" aca="1" ref="BI112" ca="1">IF(AH112&gt;0,AH112*SUMPRODUCT(_xlfn.XLOOKUP(AH$26,$C$4:$C$22,$T$4:$AD$22)*$AO112:$AY112),0)</f>
        <v>0</v>
      </c>
      <c r="BJ112" s="17" cm="1">
        <f t="array" aca="1" ref="BJ112" ca="1">IF(AI112&gt;0,AI112*SUMPRODUCT(_xlfn.XLOOKUP(AI$26,$C$4:$C$22,$T$4:$AD$22)*$AO112:$AY112),0)</f>
        <v>0</v>
      </c>
      <c r="BK112" s="17" cm="1">
        <f t="array" aca="1" ref="BK112" ca="1">IF(AJ112&gt;0,AJ112*SUMPRODUCT(_xlfn.XLOOKUP(AJ$26,$C$4:$C$22,$T$4:$AD$22)*$AO112:$AY112),0)</f>
        <v>0</v>
      </c>
      <c r="BL112" s="17" cm="1">
        <f t="array" aca="1" ref="BL112" ca="1">IF(AK112&gt;0,AK112*SUMPRODUCT(_xlfn.XLOOKUP(AK$26,$C$4:$C$22,$T$4:$AD$22)*$AO112:$AY112),0)</f>
        <v>0</v>
      </c>
      <c r="BM112" s="17" cm="1">
        <f t="array" aca="1" ref="BM112" ca="1">IF(AL112&gt;0,AL112*SUMPRODUCT(_xlfn.XLOOKUP(AL$26,$C$4:$C$22,$T$4:$AD$22)*$AO112:$AY112),0)</f>
        <v>0</v>
      </c>
      <c r="BN112" s="17" cm="1">
        <f t="array" aca="1" ref="BN112" ca="1">IF(AM112&gt;0,AM112*SUMPRODUCT(_xlfn.XLOOKUP(AM$26,$C$4:$C$22,$T$4:$AD$22)*$AO112:$AY112),0)</f>
        <v>0</v>
      </c>
      <c r="BO112" s="9" cm="1">
        <f t="array" aca="1" ref="BO112" ca="1">IF(AN112&gt;0,AN112*SUMPRODUCT(_xlfn.XLOOKUP(AN$26,$C$4:$C$22,$T$4:$AD$22)*$AO112:$AY112),0)</f>
        <v>0</v>
      </c>
      <c r="BP112" s="215">
        <f t="shared" ca="1" si="100"/>
        <v>0</v>
      </c>
      <c r="BQ112" s="8" cm="1">
        <f t="array" aca="1" ref="BQ112" ca="1">IF(AC112&gt;0,AC112*SUMPRODUCT(_xlfn.XLOOKUP(AC$26,$C$4:$C$22,$I$4:$S$22)*$AO112:$AY112),0)</f>
        <v>0</v>
      </c>
      <c r="BR112" s="17" cm="1">
        <f t="array" aca="1" ref="BR112" ca="1">IF(AD112&gt;0,AD112*SUMPRODUCT(_xlfn.XLOOKUP(AD$26,$C$4:$C$22,$I$4:$S$22)*$AO112:$AY112),0)</f>
        <v>0</v>
      </c>
      <c r="BS112" s="17" cm="1">
        <f t="array" aca="1" ref="BS112" ca="1">IF(AE112&gt;0,AE112*SUMPRODUCT(_xlfn.XLOOKUP(AE$26,$C$4:$C$22,$I$4:$S$22)*$AO112:$AY112),0)</f>
        <v>0</v>
      </c>
      <c r="BT112" s="71" cm="1">
        <f t="array" aca="1" ref="BT112" ca="1">IF(AF112&gt;0,AF112*SUMPRODUCT(_xlfn.XLOOKUP(AF$26,$C$4:$C$22,$I$4:$S$22)*$AO112:$AY112),0)</f>
        <v>0</v>
      </c>
      <c r="BU112" s="17" cm="1">
        <f t="array" aca="1" ref="BU112" ca="1">IF(AG112&gt;0,AG112*SUMPRODUCT(_xlfn.XLOOKUP(AG$26,$C$4:$C$22,$I$4:$S$22)*$AO112:$AY112),0)</f>
        <v>0</v>
      </c>
      <c r="BV112" s="17" cm="1">
        <f t="array" aca="1" ref="BV112" ca="1">IF(AH112&gt;0,AH112*SUMPRODUCT(_xlfn.XLOOKUP(AH$26,$C$4:$C$22,$I$4:$S$22)*$AO112:$AY112),0)</f>
        <v>0</v>
      </c>
      <c r="BW112" s="17" cm="1">
        <f t="array" aca="1" ref="BW112" ca="1">IF(AI112&gt;0,AI112*SUMPRODUCT(_xlfn.XLOOKUP(AI$26,$C$4:$C$22,$I$4:$S$22)*$AO112:$AY112),0)</f>
        <v>0</v>
      </c>
      <c r="BX112" s="17" cm="1">
        <f t="array" aca="1" ref="BX112" ca="1">IF(AJ112&gt;0,AJ112*SUMPRODUCT(_xlfn.XLOOKUP(AJ$26,$C$4:$C$22,$I$4:$S$22)*$AO112:$AY112),0)</f>
        <v>0</v>
      </c>
      <c r="BY112" s="17" cm="1">
        <f t="array" aca="1" ref="BY112" ca="1">IF(AK112&gt;0,AK112*SUMPRODUCT(_xlfn.XLOOKUP(AK$26,$C$4:$C$22,$I$4:$S$22)*$AO112:$AY112),0)</f>
        <v>0</v>
      </c>
      <c r="BZ112" s="17" cm="1">
        <f t="array" aca="1" ref="BZ112" ca="1">IF(AL112&gt;0,AL112*SUMPRODUCT(_xlfn.XLOOKUP(AL$26,$C$4:$C$22,$I$4:$S$22)*$AO112:$AY112),0)</f>
        <v>0</v>
      </c>
      <c r="CA112" s="17" cm="1">
        <f t="array" aca="1" ref="CA112" ca="1">IF(AM112&gt;0,AM112*SUMPRODUCT(_xlfn.XLOOKUP(AM$26,$C$4:$C$22,$I$4:$S$22)*$AO112:$AY112),0)</f>
        <v>0</v>
      </c>
      <c r="CB112" s="9" cm="1">
        <f t="array" aca="1" ref="CB112" ca="1">IF(AN112&gt;0,AN112*SUMPRODUCT(_xlfn.XLOOKUP(AN$26,$C$4:$C$22,$I$4:$S$22)*$AO112:$AY112),0)</f>
        <v>0</v>
      </c>
      <c r="CC112" s="215">
        <f t="shared" ca="1" si="101"/>
        <v>0</v>
      </c>
      <c r="CD112" s="8" cm="1">
        <f t="array" aca="1" ref="CD112" ca="1">IF(AC112&lt;0,AC112*SUMPRODUCT(_xlfn.XLOOKUP(AC$26,$C$4:$C$22,$T$4:$AD$22)*$AO112:$AY112),0)</f>
        <v>0</v>
      </c>
      <c r="CE112" s="17" cm="1">
        <f t="array" aca="1" ref="CE112" ca="1">IF(AD112&lt;0,AD112*SUMPRODUCT(_xlfn.XLOOKUP(AD$26,$C$4:$C$22,$T$4:$AC$22)*$AO112:$AX112),0)</f>
        <v>0</v>
      </c>
      <c r="CF112" s="17" cm="1">
        <f t="array" aca="1" ref="CF112" ca="1">IF(AE112&lt;0,AE112*SUMPRODUCT(_xlfn.XLOOKUP(AE$26,$C$4:$C$22,$T$4:$AC$22)*$AO112:$AX112),0)</f>
        <v>0</v>
      </c>
      <c r="CG112" s="71" cm="1">
        <f t="array" aca="1" ref="CG112" ca="1">IF(AF112&lt;0,AF112*SUMPRODUCT(_xlfn.XLOOKUP(AF$26,$C$4:$C$22,$T$4:$AC$22)*$AO112:$AX112),0)</f>
        <v>0</v>
      </c>
      <c r="CH112" s="17" cm="1">
        <f t="array" aca="1" ref="CH112" ca="1">IF(AG112&lt;0,AG112*SUMPRODUCT(_xlfn.XLOOKUP(AG$26,$C$4:$C$22,$T$4:$AC$22)*$AO112:$AX112),0)</f>
        <v>0</v>
      </c>
      <c r="CI112" s="17" cm="1">
        <f t="array" aca="1" ref="CI112" ca="1">IF(AH112&lt;0,AH112*SUMPRODUCT(_xlfn.XLOOKUP(AH$26,$C$4:$C$22,$T$4:$AC$22)*$AO112:$AX112),0)</f>
        <v>0</v>
      </c>
      <c r="CJ112" s="17" cm="1">
        <f t="array" aca="1" ref="CJ112" ca="1">IF(AI112&lt;0,AI112*SUMPRODUCT(_xlfn.XLOOKUP(AI$26,$C$4:$C$22,$T$4:$AC$22)*$AO112:$AX112),0)</f>
        <v>0</v>
      </c>
      <c r="CK112" s="17" cm="1">
        <f t="array" aca="1" ref="CK112" ca="1">IF(AJ112&lt;0,AJ112*SUMPRODUCT(_xlfn.XLOOKUP(AJ$26,$C$4:$C$22,$T$4:$AC$22)*$AO112:$AX112),0)</f>
        <v>0</v>
      </c>
      <c r="CL112" s="17" cm="1">
        <f t="array" aca="1" ref="CL112" ca="1">IF(AK112&lt;0,AK112*SUMPRODUCT(_xlfn.XLOOKUP(AK$26,$C$4:$C$22,$T$4:$AC$22)*$AO112:$AX112),0)</f>
        <v>0</v>
      </c>
      <c r="CM112" s="17" cm="1">
        <f t="array" aca="1" ref="CM112" ca="1">IF(AL112&lt;0,AL112*SUMPRODUCT(_xlfn.XLOOKUP(AL$26,$C$4:$C$22,$T$4:$AC$22)*$AO112:$AX112),0)</f>
        <v>0</v>
      </c>
      <c r="CN112" s="17" cm="1">
        <f t="array" aca="1" ref="CN112" ca="1">IF(AM112&lt;0,AM112*SUMPRODUCT(_xlfn.XLOOKUP(AM$26,$C$4:$C$22,$T$4:$AC$22)*$AO112:$AX112),0)</f>
        <v>0</v>
      </c>
      <c r="CO112" s="9" cm="1">
        <f t="array" aca="1" ref="CO112" ca="1">IF(AN112&lt;0,AN112*SUMPRODUCT(_xlfn.XLOOKUP(AN$26,$C$4:$C$22,$T$4:$AC$22)*$AO112:$AX112),0)</f>
        <v>0</v>
      </c>
      <c r="CP112" s="215">
        <f t="shared" ca="1" si="102"/>
        <v>0</v>
      </c>
      <c r="CQ112" s="8" cm="1">
        <f t="array" aca="1" ref="CQ112" ca="1">IF(AC112&lt;0,AC112*SUMPRODUCT(_xlfn.XLOOKUP(AC$26,$C$4:$C$22,$I$4:$S$22)*$AO112:$AY112),0)</f>
        <v>0</v>
      </c>
      <c r="CR112" s="17" cm="1">
        <f t="array" aca="1" ref="CR112" ca="1">IF(AD112&lt;0,AD112*SUMPRODUCT(_xlfn.XLOOKUP(AD$26,$C$4:$C$22,$I$4:$R$22)*$AO112:$AX112),0)</f>
        <v>0</v>
      </c>
      <c r="CS112" s="17" cm="1">
        <f t="array" aca="1" ref="CS112" ca="1">IF(AE112&lt;0,AE112*SUMPRODUCT(_xlfn.XLOOKUP(AE$26,$C$4:$C$22,$I$4:$R$22)*$AO112:$AX112),0)</f>
        <v>0</v>
      </c>
      <c r="CT112" s="71" cm="1">
        <f t="array" aca="1" ref="CT112" ca="1">IF(AF112&lt;0,AF112*SUMPRODUCT(_xlfn.XLOOKUP(AF$26,$C$4:$C$22,$I$4:$R$22)*$AO112:$AX112),0)</f>
        <v>0</v>
      </c>
      <c r="CU112" s="17" cm="1">
        <f t="array" aca="1" ref="CU112" ca="1">IF(AG112&lt;0,AG112*SUMPRODUCT(_xlfn.XLOOKUP(AG$26,$C$4:$C$22,$I$4:$R$22)*$AO112:$AX112),0)</f>
        <v>0</v>
      </c>
      <c r="CV112" s="17" cm="1">
        <f t="array" aca="1" ref="CV112" ca="1">IF(AH112&lt;0,AH112*SUMPRODUCT(_xlfn.XLOOKUP(AH$26,$C$4:$C$22,$I$4:$R$22)*$AO112:$AX112),0)</f>
        <v>0</v>
      </c>
      <c r="CW112" s="17" cm="1">
        <f t="array" aca="1" ref="CW112" ca="1">IF(AI112&lt;0,AI112*SUMPRODUCT(_xlfn.XLOOKUP(AI$26,$C$4:$C$22,$I$4:$R$22)*$AO112:$AX112),0)</f>
        <v>0</v>
      </c>
      <c r="CX112" s="17" cm="1">
        <f t="array" aca="1" ref="CX112" ca="1">IF(AJ112&lt;0,AJ112*SUMPRODUCT(_xlfn.XLOOKUP(AJ$26,$C$4:$C$22,$I$4:$R$22)*$AO112:$AX112),0)</f>
        <v>0</v>
      </c>
      <c r="CY112" s="17" cm="1">
        <f t="array" aca="1" ref="CY112" ca="1">IF(AK112&lt;0,AK112*SUMPRODUCT(_xlfn.XLOOKUP(AK$26,$C$4:$C$22,$I$4:$R$22)*$AO112:$AX112),0)</f>
        <v>0</v>
      </c>
      <c r="CZ112" s="17" cm="1">
        <f t="array" aca="1" ref="CZ112" ca="1">IF(AL112&lt;0,AL112*SUMPRODUCT(_xlfn.XLOOKUP(AL$26,$C$4:$C$22,$I$4:$R$22)*$AO112:$AX112),0)</f>
        <v>0</v>
      </c>
      <c r="DA112" s="17" cm="1">
        <f t="array" aca="1" ref="DA112" ca="1">IF(AM112&lt;0,AM112*SUMPRODUCT(_xlfn.XLOOKUP(AM$26,$C$4:$C$22,$I$4:$R$22)*$AO112:$AX112),0)</f>
        <v>0</v>
      </c>
      <c r="DB112" s="9" cm="1">
        <f t="array" aca="1" ref="DB112" ca="1">IF(AN112&lt;0,AN112*SUMPRODUCT(_xlfn.XLOOKUP(AN$26,$C$4:$C$22,$I$4:$R$22)*$AO112:$AX112),0)</f>
        <v>0</v>
      </c>
      <c r="DC112" s="240">
        <f t="shared" ca="1" si="103"/>
        <v>0</v>
      </c>
    </row>
    <row r="113" spans="1:107" x14ac:dyDescent="0.25">
      <c r="A113" s="255" t="s">
        <v>390</v>
      </c>
      <c r="B113" s="739" t="s">
        <v>388</v>
      </c>
      <c r="C113" s="735">
        <v>4</v>
      </c>
      <c r="D113" s="18" t="str">
        <f>_xlfn.XLOOKUP($C113,'Load Combinations'!$B$4:$B$22,'Load Combinations'!$C$4:$C$22)</f>
        <v>Core Vessel Vacuum, No Beam</v>
      </c>
      <c r="E113" s="118"/>
      <c r="F113" s="119"/>
      <c r="G113" s="7">
        <f t="shared" si="105"/>
        <v>20</v>
      </c>
      <c r="H113" s="130">
        <f t="shared" ca="1" si="106"/>
        <v>30.125</v>
      </c>
      <c r="I113" s="130">
        <f t="shared" ca="1" si="107"/>
        <v>11.375</v>
      </c>
      <c r="J113" s="62"/>
      <c r="K113" s="72">
        <f t="shared" ca="1" si="111"/>
        <v>0</v>
      </c>
      <c r="L113" s="73">
        <f t="shared" ca="1" si="108"/>
        <v>0</v>
      </c>
      <c r="M113" s="73">
        <f t="shared" ca="1" si="108"/>
        <v>0</v>
      </c>
      <c r="N113" s="73">
        <f t="shared" ca="1" si="108"/>
        <v>0</v>
      </c>
      <c r="O113" s="73">
        <f t="shared" ca="1" si="108"/>
        <v>-1</v>
      </c>
      <c r="P113" s="73">
        <f t="shared" ca="1" si="108"/>
        <v>0</v>
      </c>
      <c r="Q113" s="73">
        <f t="shared" ca="1" si="108"/>
        <v>0</v>
      </c>
      <c r="R113" s="73">
        <f t="shared" ca="1" si="108"/>
        <v>0</v>
      </c>
      <c r="S113" s="73">
        <f t="shared" ca="1" si="108"/>
        <v>0</v>
      </c>
      <c r="T113" s="73">
        <f t="shared" ca="1" si="108"/>
        <v>0</v>
      </c>
      <c r="U113" s="73">
        <f t="shared" ca="1" si="108"/>
        <v>0</v>
      </c>
      <c r="V113" s="73">
        <f t="shared" ca="1" si="108"/>
        <v>-1</v>
      </c>
      <c r="W113" s="73">
        <f t="shared" ca="1" si="108"/>
        <v>0</v>
      </c>
      <c r="X113" s="73">
        <f t="shared" ca="1" si="109"/>
        <v>0</v>
      </c>
      <c r="Y113" s="73">
        <f t="shared" ca="1" si="108"/>
        <v>0</v>
      </c>
      <c r="Z113" s="73">
        <f t="shared" ca="1" si="108"/>
        <v>0</v>
      </c>
      <c r="AA113" s="73">
        <f t="shared" ca="1" si="108"/>
        <v>-1</v>
      </c>
      <c r="AB113" s="139">
        <f t="shared" ca="1" si="108"/>
        <v>0</v>
      </c>
      <c r="AC113" s="72">
        <f t="shared" ca="1" si="99"/>
        <v>1</v>
      </c>
      <c r="AD113" s="73">
        <f t="shared" ca="1" si="99"/>
        <v>1</v>
      </c>
      <c r="AE113" s="73">
        <f t="shared" ca="1" si="99"/>
        <v>1</v>
      </c>
      <c r="AF113" s="73">
        <f t="shared" ca="1" si="99"/>
        <v>1</v>
      </c>
      <c r="AG113" s="73">
        <f t="shared" ca="1" si="99"/>
        <v>-1</v>
      </c>
      <c r="AH113" s="73">
        <f t="shared" ca="1" si="99"/>
        <v>0</v>
      </c>
      <c r="AI113" s="73">
        <f t="shared" ca="1" si="99"/>
        <v>-1</v>
      </c>
      <c r="AJ113" s="73">
        <f t="shared" ca="1" si="99"/>
        <v>-1</v>
      </c>
      <c r="AK113" s="73">
        <f t="shared" ca="1" si="99"/>
        <v>0</v>
      </c>
      <c r="AL113" s="73">
        <f t="shared" ca="1" si="99"/>
        <v>0</v>
      </c>
      <c r="AM113" s="73">
        <f t="shared" ca="1" si="99"/>
        <v>0</v>
      </c>
      <c r="AN113" s="139">
        <f t="shared" ca="1" si="99"/>
        <v>0</v>
      </c>
      <c r="AO113" s="72">
        <f>+INDEX('Load Combinations'!$D$4:$N$22,MATCH(Horizontal!$C113,'Load Combinations'!$B$4:$B$22,0),MATCH(Horizontal!AO$26,'Load Combinations'!$D$3:$N$3,0))</f>
        <v>1</v>
      </c>
      <c r="AP113" s="73">
        <f>+INDEX('Load Combinations'!$D$4:$N$22,MATCH(Horizontal!$C113,'Load Combinations'!$B$4:$B$22,0),MATCH(Horizontal!AP$26,'Load Combinations'!$D$3:$N$3,0))</f>
        <v>1</v>
      </c>
      <c r="AQ113" s="73">
        <f>+INDEX('Load Combinations'!$D$4:$N$22,MATCH(Horizontal!$C113,'Load Combinations'!$B$4:$B$22,0),MATCH(Horizontal!AQ$26,'Load Combinations'!$D$3:$N$3,0))</f>
        <v>0</v>
      </c>
      <c r="AR113" s="73">
        <f>+INDEX('Load Combinations'!$D$4:$N$22,MATCH(Horizontal!$C113,'Load Combinations'!$B$4:$B$22,0),MATCH(Horizontal!AR$26,'Load Combinations'!$D$3:$N$3,0))</f>
        <v>1</v>
      </c>
      <c r="AS113" s="73">
        <f>+INDEX('Load Combinations'!$D$4:$N$22,MATCH(Horizontal!$C113,'Load Combinations'!$B$4:$B$22,0),MATCH(Horizontal!AS$26,'Load Combinations'!$D$3:$N$3,0))</f>
        <v>0</v>
      </c>
      <c r="AT113" s="73">
        <f>+INDEX('Load Combinations'!$D$4:$N$22,MATCH(Horizontal!$C113,'Load Combinations'!$B$4:$B$22,0),MATCH(Horizontal!AT$26,'Load Combinations'!$D$3:$N$3,0))</f>
        <v>0</v>
      </c>
      <c r="AU113" s="73">
        <f>+INDEX('Load Combinations'!$D$4:$N$22,MATCH(Horizontal!$C113,'Load Combinations'!$B$4:$B$22,0),MATCH(Horizontal!AU$26,'Load Combinations'!$D$3:$N$3,0))</f>
        <v>0</v>
      </c>
      <c r="AV113" s="73">
        <f>+INDEX('Load Combinations'!$D$4:$N$22,MATCH(Horizontal!$C113,'Load Combinations'!$B$4:$B$22,0),MATCH(Horizontal!AV$26,'Load Combinations'!$D$3:$N$3,0))</f>
        <v>0</v>
      </c>
      <c r="AW113" s="73">
        <f>+INDEX('Load Combinations'!$D$4:$N$22,MATCH(Horizontal!$C113,'Load Combinations'!$B$4:$B$22,0),MATCH(Horizontal!AW$26,'Load Combinations'!$D$3:$N$3,0))</f>
        <v>1</v>
      </c>
      <c r="AX113" s="670">
        <f>+INDEX('Load Combinations'!$D$4:$N$22,MATCH(Horizontal!$C113,'Load Combinations'!$B$4:$B$22,0),MATCH(Horizontal!AX$26,'Load Combinations'!$D$3:$N$3,0))</f>
        <v>0</v>
      </c>
      <c r="AY113" s="556">
        <f>+INDEX('Load Combinations'!$D$4:$N$22,MATCH(Horizontal!$C113,'Load Combinations'!$B$4:$B$22,0),MATCH(Horizontal!AY$26,'Load Combinations'!$D$3:$N$3,0))</f>
        <v>0</v>
      </c>
      <c r="AZ113" s="202" cm="1">
        <f t="array" aca="1" ref="AZ113" ca="1">SUMPRODUCT(--($K113:$AB113&gt;0),INDEX($H$4:$H$22,MATCH($K$26:$AB$26,$C$4:$C$22,0)))</f>
        <v>0</v>
      </c>
      <c r="BA113" s="73" cm="1">
        <f t="array" aca="1" ref="BA113" ca="1">SUMPRODUCT(--($K113:$AB113&gt;0),INDEX($G$4:$G$22,MATCH($K$26:$AB$26,$C$4:$C$22,0)))</f>
        <v>0</v>
      </c>
      <c r="BB113" s="73" cm="1">
        <f t="array" aca="1" ref="BB113" ca="1">-1*SUMPRODUCT(--($K113:$AB113&lt;0),INDEX($H$4:$H$22,MATCH($K$26:$AB$26,$C$4:$C$22,0)))</f>
        <v>-3.5</v>
      </c>
      <c r="BC113" s="74" cm="1">
        <f t="array" aca="1" ref="BC113" ca="1">-1*SUMPRODUCT(--($K113:$AB113&lt;0),INDEX($G$4:$G$22,MATCH($K$26:$AB$26,$C$4:$C$22,0)))</f>
        <v>3.5</v>
      </c>
      <c r="BD113" s="66" cm="1">
        <f t="array" aca="1" ref="BD113" ca="1">IF(AC113&gt;0,AC113*SUMPRODUCT(_xlfn.XLOOKUP(AC$26,$C$4:$C$22,$T$4:$AD$22)*$AO113:$AY113),0)</f>
        <v>0</v>
      </c>
      <c r="BE113" s="67" cm="1">
        <f t="array" aca="1" ref="BE113" ca="1">IF(AD113&gt;0,AD113*SUMPRODUCT(_xlfn.XLOOKUP(AD$26,$C$4:$C$22,$T$4:$AD$22)*$AO113:$AY113),0)</f>
        <v>1.625</v>
      </c>
      <c r="BF113" s="67" cm="1">
        <f t="array" aca="1" ref="BF113" ca="1">IF(AE113&gt;0,AE113*SUMPRODUCT(_xlfn.XLOOKUP(AE$26,$C$4:$C$22,$T$4:$AD$22)*$AO113:$AY113),0)</f>
        <v>0</v>
      </c>
      <c r="BG113" s="67" cm="1">
        <f t="array" aca="1" ref="BG113" ca="1">IF(AF113&gt;0,AF113*SUMPRODUCT(_xlfn.XLOOKUP(AF$26,$C$4:$C$22,$T$4:$AD$22)*$AO113:$AY113),0)</f>
        <v>0.5</v>
      </c>
      <c r="BH113" s="67" cm="1">
        <f t="array" aca="1" ref="BH113" ca="1">IF(AG113&gt;0,AG113*SUMPRODUCT(_xlfn.XLOOKUP(AG$26,$C$4:$C$22,$T$4:$AD$22)*$AO113:$AY113),0)</f>
        <v>0</v>
      </c>
      <c r="BI113" s="67" cm="1">
        <f t="array" aca="1" ref="BI113" ca="1">IF(AH113&gt;0,AH113*SUMPRODUCT(_xlfn.XLOOKUP(AH$26,$C$4:$C$22,$T$4:$AD$22)*$AO113:$AY113),0)</f>
        <v>0</v>
      </c>
      <c r="BJ113" s="67" cm="1">
        <f t="array" aca="1" ref="BJ113" ca="1">IF(AI113&gt;0,AI113*SUMPRODUCT(_xlfn.XLOOKUP(AI$26,$C$4:$C$22,$T$4:$AD$22)*$AO113:$AY113),0)</f>
        <v>0</v>
      </c>
      <c r="BK113" s="67" cm="1">
        <f t="array" aca="1" ref="BK113" ca="1">IF(AJ113&gt;0,AJ113*SUMPRODUCT(_xlfn.XLOOKUP(AJ$26,$C$4:$C$22,$T$4:$AD$22)*$AO113:$AY113),0)</f>
        <v>0</v>
      </c>
      <c r="BL113" s="67" cm="1">
        <f t="array" aca="1" ref="BL113" ca="1">IF(AK113&gt;0,AK113*SUMPRODUCT(_xlfn.XLOOKUP(AK$26,$C$4:$C$22,$T$4:$AD$22)*$AO113:$AY113),0)</f>
        <v>0</v>
      </c>
      <c r="BM113" s="67" cm="1">
        <f t="array" aca="1" ref="BM113" ca="1">IF(AL113&gt;0,AL113*SUMPRODUCT(_xlfn.XLOOKUP(AL$26,$C$4:$C$22,$T$4:$AD$22)*$AO113:$AY113),0)</f>
        <v>0</v>
      </c>
      <c r="BN113" s="67" cm="1">
        <f t="array" aca="1" ref="BN113" ca="1">IF(AM113&gt;0,AM113*SUMPRODUCT(_xlfn.XLOOKUP(AM$26,$C$4:$C$22,$T$4:$AD$22)*$AO113:$AY113),0)</f>
        <v>0</v>
      </c>
      <c r="BO113" s="68" cm="1">
        <f t="array" aca="1" ref="BO113" ca="1">IF(AN113&gt;0,AN113*SUMPRODUCT(_xlfn.XLOOKUP(AN$26,$C$4:$C$22,$T$4:$AD$22)*$AO113:$AY113),0)</f>
        <v>0</v>
      </c>
      <c r="BP113" s="214">
        <f t="shared" ca="1" si="100"/>
        <v>2.125</v>
      </c>
      <c r="BQ113" s="66" cm="1">
        <f t="array" aca="1" ref="BQ113" ca="1">IF(AC113&gt;0,AC113*SUMPRODUCT(_xlfn.XLOOKUP(AC$26,$C$4:$C$22,$I$4:$S$22)*$AO113:$AY113),0)</f>
        <v>0</v>
      </c>
      <c r="BR113" s="67" cm="1">
        <f t="array" aca="1" ref="BR113" ca="1">IF(AD113&gt;0,AD113*SUMPRODUCT(_xlfn.XLOOKUP(AD$26,$C$4:$C$22,$I$4:$S$22)*$AO113:$AY113),0)</f>
        <v>-0.125</v>
      </c>
      <c r="BS113" s="67" cm="1">
        <f t="array" aca="1" ref="BS113" ca="1">IF(AE113&gt;0,AE113*SUMPRODUCT(_xlfn.XLOOKUP(AE$26,$C$4:$C$22,$I$4:$S$22)*$AO113:$AY113),0)</f>
        <v>0</v>
      </c>
      <c r="BT113" s="67" cm="1">
        <f t="array" aca="1" ref="BT113" ca="1">IF(AF113&gt;0,AF113*SUMPRODUCT(_xlfn.XLOOKUP(AF$26,$C$4:$C$22,$I$4:$S$22)*$AO113:$AY113),0)</f>
        <v>-0.5</v>
      </c>
      <c r="BU113" s="67" cm="1">
        <f t="array" aca="1" ref="BU113" ca="1">IF(AG113&gt;0,AG113*SUMPRODUCT(_xlfn.XLOOKUP(AG$26,$C$4:$C$22,$I$4:$S$22)*$AO113:$AY113),0)</f>
        <v>0</v>
      </c>
      <c r="BV113" s="67" cm="1">
        <f t="array" aca="1" ref="BV113" ca="1">IF(AH113&gt;0,AH113*SUMPRODUCT(_xlfn.XLOOKUP(AH$26,$C$4:$C$22,$I$4:$S$22)*$AO113:$AY113),0)</f>
        <v>0</v>
      </c>
      <c r="BW113" s="67" cm="1">
        <f t="array" aca="1" ref="BW113" ca="1">IF(AI113&gt;0,AI113*SUMPRODUCT(_xlfn.XLOOKUP(AI$26,$C$4:$C$22,$I$4:$S$22)*$AO113:$AY113),0)</f>
        <v>0</v>
      </c>
      <c r="BX113" s="67" cm="1">
        <f t="array" aca="1" ref="BX113" ca="1">IF(AJ113&gt;0,AJ113*SUMPRODUCT(_xlfn.XLOOKUP(AJ$26,$C$4:$C$22,$I$4:$S$22)*$AO113:$AY113),0)</f>
        <v>0</v>
      </c>
      <c r="BY113" s="67" cm="1">
        <f t="array" aca="1" ref="BY113" ca="1">IF(AK113&gt;0,AK113*SUMPRODUCT(_xlfn.XLOOKUP(AK$26,$C$4:$C$22,$I$4:$S$22)*$AO113:$AY113),0)</f>
        <v>0</v>
      </c>
      <c r="BZ113" s="67" cm="1">
        <f t="array" aca="1" ref="BZ113" ca="1">IF(AL113&gt;0,AL113*SUMPRODUCT(_xlfn.XLOOKUP(AL$26,$C$4:$C$22,$I$4:$S$22)*$AO113:$AY113),0)</f>
        <v>0</v>
      </c>
      <c r="CA113" s="67" cm="1">
        <f t="array" aca="1" ref="CA113" ca="1">IF(AM113&gt;0,AM113*SUMPRODUCT(_xlfn.XLOOKUP(AM$26,$C$4:$C$22,$I$4:$S$22)*$AO113:$AY113),0)</f>
        <v>0</v>
      </c>
      <c r="CB113" s="68" cm="1">
        <f t="array" aca="1" ref="CB113" ca="1">IF(AN113&gt;0,AN113*SUMPRODUCT(_xlfn.XLOOKUP(AN$26,$C$4:$C$22,$I$4:$S$22)*$AO113:$AY113),0)</f>
        <v>0</v>
      </c>
      <c r="CC113" s="214">
        <f t="shared" ca="1" si="101"/>
        <v>-0.625</v>
      </c>
      <c r="CD113" s="66" cm="1">
        <f t="array" aca="1" ref="CD113" ca="1">IF(AC113&lt;0,AC113*SUMPRODUCT(_xlfn.XLOOKUP(AC$26,$C$4:$C$22,$T$4:$AD$22)*$AO113:$AY113),0)</f>
        <v>0</v>
      </c>
      <c r="CE113" s="67" cm="1">
        <f t="array" aca="1" ref="CE113" ca="1">IF(AD113&lt;0,AD113*SUMPRODUCT(_xlfn.XLOOKUP(AD$26,$C$4:$C$22,$T$4:$AC$22)*$AO113:$AX113),0)</f>
        <v>0</v>
      </c>
      <c r="CF113" s="67" cm="1">
        <f t="array" aca="1" ref="CF113" ca="1">IF(AE113&lt;0,AE113*SUMPRODUCT(_xlfn.XLOOKUP(AE$26,$C$4:$C$22,$T$4:$AC$22)*$AO113:$AX113),0)</f>
        <v>0</v>
      </c>
      <c r="CG113" s="67" cm="1">
        <f t="array" aca="1" ref="CG113" ca="1">IF(AF113&lt;0,AF113*SUMPRODUCT(_xlfn.XLOOKUP(AF$26,$C$4:$C$22,$T$4:$AC$22)*$AO113:$AX113),0)</f>
        <v>0</v>
      </c>
      <c r="CH113" s="67" cm="1">
        <f t="array" aca="1" ref="CH113" ca="1">IF(AG113&lt;0,AG113*SUMPRODUCT(_xlfn.XLOOKUP(AG$26,$C$4:$C$22,$T$4:$AC$22)*$AO113:$AX113),0)</f>
        <v>-4.5</v>
      </c>
      <c r="CI113" s="67" cm="1">
        <f t="array" aca="1" ref="CI113" ca="1">IF(AH113&lt;0,AH113*SUMPRODUCT(_xlfn.XLOOKUP(AH$26,$C$4:$C$22,$T$4:$AC$22)*$AO113:$AX113),0)</f>
        <v>0</v>
      </c>
      <c r="CJ113" s="67" cm="1">
        <f t="array" aca="1" ref="CJ113" ca="1">IF(AI113&lt;0,AI113*SUMPRODUCT(_xlfn.XLOOKUP(AI$26,$C$4:$C$22,$T$4:$AC$22)*$AO113:$AX113),0)</f>
        <v>0</v>
      </c>
      <c r="CK113" s="67" cm="1">
        <f t="array" aca="1" ref="CK113" ca="1">IF(AJ113&lt;0,AJ113*SUMPRODUCT(_xlfn.XLOOKUP(AJ$26,$C$4:$C$22,$T$4:$AC$22)*$AO113:$AX113),0)</f>
        <v>0</v>
      </c>
      <c r="CL113" s="67" cm="1">
        <f t="array" aca="1" ref="CL113" ca="1">IF(AK113&lt;0,AK113*SUMPRODUCT(_xlfn.XLOOKUP(AK$26,$C$4:$C$22,$T$4:$AC$22)*$AO113:$AX113),0)</f>
        <v>0</v>
      </c>
      <c r="CM113" s="67" cm="1">
        <f t="array" aca="1" ref="CM113" ca="1">IF(AL113&lt;0,AL113*SUMPRODUCT(_xlfn.XLOOKUP(AL$26,$C$4:$C$22,$T$4:$AC$22)*$AO113:$AX113),0)</f>
        <v>0</v>
      </c>
      <c r="CN113" s="67" cm="1">
        <f t="array" aca="1" ref="CN113" ca="1">IF(AM113&lt;0,AM113*SUMPRODUCT(_xlfn.XLOOKUP(AM$26,$C$4:$C$22,$T$4:$AC$22)*$AO113:$AX113),0)</f>
        <v>0</v>
      </c>
      <c r="CO113" s="68" cm="1">
        <f t="array" aca="1" ref="CO113" ca="1">IF(AN113&lt;0,AN113*SUMPRODUCT(_xlfn.XLOOKUP(AN$26,$C$4:$C$22,$T$4:$AC$22)*$AO113:$AX113),0)</f>
        <v>0</v>
      </c>
      <c r="CP113" s="214">
        <f t="shared" ca="1" si="102"/>
        <v>-4.5</v>
      </c>
      <c r="CQ113" s="66" cm="1">
        <f t="array" aca="1" ref="CQ113" ca="1">IF(AC113&lt;0,AC113*SUMPRODUCT(_xlfn.XLOOKUP(AC$26,$C$4:$C$22,$I$4:$S$22)*$AO113:$AY113),0)</f>
        <v>0</v>
      </c>
      <c r="CR113" s="67" cm="1">
        <f t="array" aca="1" ref="CR113" ca="1">IF(AD113&lt;0,AD113*SUMPRODUCT(_xlfn.XLOOKUP(AD$26,$C$4:$C$22,$I$4:$R$22)*$AO113:$AX113),0)</f>
        <v>0</v>
      </c>
      <c r="CS113" s="67" cm="1">
        <f t="array" aca="1" ref="CS113" ca="1">IF(AE113&lt;0,AE113*SUMPRODUCT(_xlfn.XLOOKUP(AE$26,$C$4:$C$22,$I$4:$R$22)*$AO113:$AX113),0)</f>
        <v>0</v>
      </c>
      <c r="CT113" s="67" cm="1">
        <f t="array" aca="1" ref="CT113" ca="1">IF(AF113&lt;0,AF113*SUMPRODUCT(_xlfn.XLOOKUP(AF$26,$C$4:$C$22,$I$4:$R$22)*$AO113:$AX113),0)</f>
        <v>0</v>
      </c>
      <c r="CU113" s="67" cm="1">
        <f t="array" aca="1" ref="CU113" ca="1">IF(AG113&lt;0,AG113*SUMPRODUCT(_xlfn.XLOOKUP(AG$26,$C$4:$C$22,$I$4:$R$22)*$AO113:$AX113),0)</f>
        <v>4.5</v>
      </c>
      <c r="CV113" s="67" cm="1">
        <f t="array" aca="1" ref="CV113" ca="1">IF(AH113&lt;0,AH113*SUMPRODUCT(_xlfn.XLOOKUP(AH$26,$C$4:$C$22,$I$4:$R$22)*$AO113:$AX113),0)</f>
        <v>0</v>
      </c>
      <c r="CW113" s="67" cm="1">
        <f t="array" aca="1" ref="CW113" ca="1">IF(AI113&lt;0,AI113*SUMPRODUCT(_xlfn.XLOOKUP(AI$26,$C$4:$C$22,$I$4:$R$22)*$AO113:$AX113),0)</f>
        <v>0</v>
      </c>
      <c r="CX113" s="67" cm="1">
        <f t="array" aca="1" ref="CX113" ca="1">IF(AJ113&lt;0,AJ113*SUMPRODUCT(_xlfn.XLOOKUP(AJ$26,$C$4:$C$22,$I$4:$R$22)*$AO113:$AX113),0)</f>
        <v>0</v>
      </c>
      <c r="CY113" s="67" cm="1">
        <f t="array" aca="1" ref="CY113" ca="1">IF(AK113&lt;0,AK113*SUMPRODUCT(_xlfn.XLOOKUP(AK$26,$C$4:$C$22,$I$4:$R$22)*$AO113:$AX113),0)</f>
        <v>0</v>
      </c>
      <c r="CZ113" s="67" cm="1">
        <f t="array" aca="1" ref="CZ113" ca="1">IF(AL113&lt;0,AL113*SUMPRODUCT(_xlfn.XLOOKUP(AL$26,$C$4:$C$22,$I$4:$R$22)*$AO113:$AX113),0)</f>
        <v>0</v>
      </c>
      <c r="DA113" s="67" cm="1">
        <f t="array" aca="1" ref="DA113" ca="1">IF(AM113&lt;0,AM113*SUMPRODUCT(_xlfn.XLOOKUP(AM$26,$C$4:$C$22,$I$4:$R$22)*$AO113:$AX113),0)</f>
        <v>0</v>
      </c>
      <c r="DB113" s="68" cm="1">
        <f t="array" aca="1" ref="DB113" ca="1">IF(AN113&lt;0,AN113*SUMPRODUCT(_xlfn.XLOOKUP(AN$26,$C$4:$C$22,$I$4:$R$22)*$AO113:$AX113),0)</f>
        <v>0</v>
      </c>
      <c r="DC113" s="239">
        <f t="shared" ca="1" si="103"/>
        <v>4.5</v>
      </c>
    </row>
    <row r="114" spans="1:107" x14ac:dyDescent="0.25">
      <c r="A114" s="730">
        <f ca="1">MIN(H110:I114,H117:I120,H123:I128)</f>
        <v>10.375</v>
      </c>
      <c r="B114" s="740">
        <f ca="1">MIN(H115:I116,H121:I122)</f>
        <v>0.625</v>
      </c>
      <c r="C114" s="736">
        <v>5</v>
      </c>
      <c r="D114" s="19" t="str">
        <f>_xlfn.XLOOKUP($C114,'Load Combinations'!$B$4:$B$22,'Load Combinations'!$C$4:$C$22)</f>
        <v>Core Vessel Vacuum, Beam on</v>
      </c>
      <c r="E114" s="120"/>
      <c r="F114" s="121"/>
      <c r="G114" s="8">
        <f t="shared" si="105"/>
        <v>20</v>
      </c>
      <c r="H114" s="61">
        <f t="shared" ca="1" si="106"/>
        <v>31.125</v>
      </c>
      <c r="I114" s="61">
        <f t="shared" ca="1" si="107"/>
        <v>10.375</v>
      </c>
      <c r="J114" s="63"/>
      <c r="K114" s="75">
        <f t="shared" ca="1" si="111"/>
        <v>0</v>
      </c>
      <c r="L114" s="76">
        <f t="shared" ca="1" si="108"/>
        <v>0</v>
      </c>
      <c r="M114" s="76">
        <f t="shared" ca="1" si="108"/>
        <v>0</v>
      </c>
      <c r="N114" s="76">
        <f t="shared" ca="1" si="108"/>
        <v>0</v>
      </c>
      <c r="O114" s="76">
        <f t="shared" ca="1" si="108"/>
        <v>-1</v>
      </c>
      <c r="P114" s="76">
        <f t="shared" ca="1" si="108"/>
        <v>0</v>
      </c>
      <c r="Q114" s="76">
        <f t="shared" ca="1" si="108"/>
        <v>0</v>
      </c>
      <c r="R114" s="76">
        <f t="shared" ca="1" si="108"/>
        <v>0</v>
      </c>
      <c r="S114" s="76">
        <f t="shared" ca="1" si="108"/>
        <v>0</v>
      </c>
      <c r="T114" s="76">
        <f t="shared" ca="1" si="108"/>
        <v>0</v>
      </c>
      <c r="U114" s="76">
        <f t="shared" ca="1" si="108"/>
        <v>0</v>
      </c>
      <c r="V114" s="76">
        <f t="shared" ca="1" si="108"/>
        <v>-1</v>
      </c>
      <c r="W114" s="76">
        <f t="shared" ca="1" si="108"/>
        <v>0</v>
      </c>
      <c r="X114" s="76">
        <f t="shared" ca="1" si="109"/>
        <v>0</v>
      </c>
      <c r="Y114" s="76">
        <f t="shared" ca="1" si="108"/>
        <v>0</v>
      </c>
      <c r="Z114" s="76">
        <f t="shared" ca="1" si="108"/>
        <v>0</v>
      </c>
      <c r="AA114" s="76">
        <f t="shared" ca="1" si="108"/>
        <v>-1</v>
      </c>
      <c r="AB114" s="140">
        <f t="shared" ca="1" si="108"/>
        <v>0</v>
      </c>
      <c r="AC114" s="75">
        <f t="shared" ca="1" si="99"/>
        <v>1</v>
      </c>
      <c r="AD114" s="76">
        <f t="shared" ca="1" si="99"/>
        <v>1</v>
      </c>
      <c r="AE114" s="76">
        <f t="shared" ca="1" si="99"/>
        <v>1</v>
      </c>
      <c r="AF114" s="76">
        <f t="shared" ca="1" si="99"/>
        <v>1</v>
      </c>
      <c r="AG114" s="76">
        <f t="shared" ca="1" si="99"/>
        <v>-1</v>
      </c>
      <c r="AH114" s="76">
        <f t="shared" ca="1" si="99"/>
        <v>0</v>
      </c>
      <c r="AI114" s="76">
        <f t="shared" ca="1" si="99"/>
        <v>-1</v>
      </c>
      <c r="AJ114" s="76">
        <f t="shared" ca="1" si="99"/>
        <v>-1</v>
      </c>
      <c r="AK114" s="76">
        <f t="shared" ca="1" si="99"/>
        <v>0</v>
      </c>
      <c r="AL114" s="76">
        <f t="shared" ca="1" si="99"/>
        <v>0</v>
      </c>
      <c r="AM114" s="76">
        <f t="shared" ca="1" si="99"/>
        <v>0</v>
      </c>
      <c r="AN114" s="140">
        <f t="shared" ca="1" si="99"/>
        <v>0</v>
      </c>
      <c r="AO114" s="75">
        <f>+INDEX('Load Combinations'!$D$4:$N$22,MATCH(Horizontal!$C114,'Load Combinations'!$B$4:$B$22,0),MATCH(Horizontal!AO$26,'Load Combinations'!$D$3:$N$3,0))</f>
        <v>1</v>
      </c>
      <c r="AP114" s="76">
        <f>+INDEX('Load Combinations'!$D$4:$N$22,MATCH(Horizontal!$C114,'Load Combinations'!$B$4:$B$22,0),MATCH(Horizontal!AP$26,'Load Combinations'!$D$3:$N$3,0))</f>
        <v>1</v>
      </c>
      <c r="AQ114" s="76">
        <f>+INDEX('Load Combinations'!$D$4:$N$22,MATCH(Horizontal!$C114,'Load Combinations'!$B$4:$B$22,0),MATCH(Horizontal!AQ$26,'Load Combinations'!$D$3:$N$3,0))</f>
        <v>0</v>
      </c>
      <c r="AR114" s="76">
        <f>+INDEX('Load Combinations'!$D$4:$N$22,MATCH(Horizontal!$C114,'Load Combinations'!$B$4:$B$22,0),MATCH(Horizontal!AR$26,'Load Combinations'!$D$3:$N$3,0))</f>
        <v>1</v>
      </c>
      <c r="AS114" s="76">
        <f>+INDEX('Load Combinations'!$D$4:$N$22,MATCH(Horizontal!$C114,'Load Combinations'!$B$4:$B$22,0),MATCH(Horizontal!AS$26,'Load Combinations'!$D$3:$N$3,0))</f>
        <v>0</v>
      </c>
      <c r="AT114" s="76">
        <f>+INDEX('Load Combinations'!$D$4:$N$22,MATCH(Horizontal!$C114,'Load Combinations'!$B$4:$B$22,0),MATCH(Horizontal!AT$26,'Load Combinations'!$D$3:$N$3,0))</f>
        <v>1</v>
      </c>
      <c r="AU114" s="76">
        <f>+INDEX('Load Combinations'!$D$4:$N$22,MATCH(Horizontal!$C114,'Load Combinations'!$B$4:$B$22,0),MATCH(Horizontal!AU$26,'Load Combinations'!$D$3:$N$3,0))</f>
        <v>0</v>
      </c>
      <c r="AV114" s="76">
        <f>+INDEX('Load Combinations'!$D$4:$N$22,MATCH(Horizontal!$C114,'Load Combinations'!$B$4:$B$22,0),MATCH(Horizontal!AV$26,'Load Combinations'!$D$3:$N$3,0))</f>
        <v>0</v>
      </c>
      <c r="AW114" s="76">
        <f>+INDEX('Load Combinations'!$D$4:$N$22,MATCH(Horizontal!$C114,'Load Combinations'!$B$4:$B$22,0),MATCH(Horizontal!AW$26,'Load Combinations'!$D$3:$N$3,0))</f>
        <v>1</v>
      </c>
      <c r="AX114" s="671">
        <f>+INDEX('Load Combinations'!$D$4:$N$22,MATCH(Horizontal!$C114,'Load Combinations'!$B$4:$B$22,0),MATCH(Horizontal!AX$26,'Load Combinations'!$D$3:$N$3,0))</f>
        <v>0</v>
      </c>
      <c r="AY114" s="557">
        <f>+INDEX('Load Combinations'!$D$4:$N$22,MATCH(Horizontal!$C114,'Load Combinations'!$B$4:$B$22,0),MATCH(Horizontal!AY$26,'Load Combinations'!$D$3:$N$3,0))</f>
        <v>0</v>
      </c>
      <c r="AZ114" s="203" cm="1">
        <f t="array" aca="1" ref="AZ114" ca="1">SUMPRODUCT(--($K114:$AB114&gt;0),INDEX($H$4:$H$22,MATCH($K$26:$AB$26,$C$4:$C$22,0)))</f>
        <v>0</v>
      </c>
      <c r="BA114" s="76" cm="1">
        <f t="array" aca="1" ref="BA114" ca="1">SUMPRODUCT(--($K114:$AB114&gt;0),INDEX($G$4:$G$22,MATCH($K$26:$AB$26,$C$4:$C$22,0)))</f>
        <v>0</v>
      </c>
      <c r="BB114" s="76" cm="1">
        <f t="array" aca="1" ref="BB114" ca="1">-1*SUMPRODUCT(--($K114:$AB114&lt;0),INDEX($H$4:$H$22,MATCH($K$26:$AB$26,$C$4:$C$22,0)))</f>
        <v>-3.5</v>
      </c>
      <c r="BC114" s="77" cm="1">
        <f t="array" aca="1" ref="BC114" ca="1">-1*SUMPRODUCT(--($K114:$AB114&lt;0),INDEX($G$4:$G$22,MATCH($K$26:$AB$26,$C$4:$C$22,0)))</f>
        <v>3.5</v>
      </c>
      <c r="BD114" s="8" cm="1">
        <f t="array" aca="1" ref="BD114" ca="1">IF(AC114&gt;0,AC114*SUMPRODUCT(_xlfn.XLOOKUP(AC$26,$C$4:$C$22,$T$4:$AD$22)*$AO114:$AY114),0)</f>
        <v>0</v>
      </c>
      <c r="BE114" s="17" cm="1">
        <f t="array" aca="1" ref="BE114" ca="1">IF(AD114&gt;0,AD114*SUMPRODUCT(_xlfn.XLOOKUP(AD$26,$C$4:$C$22,$T$4:$AD$22)*$AO114:$AY114),0)</f>
        <v>1.625</v>
      </c>
      <c r="BF114" s="17" cm="1">
        <f t="array" aca="1" ref="BF114" ca="1">IF(AE114&gt;0,AE114*SUMPRODUCT(_xlfn.XLOOKUP(AE$26,$C$4:$C$22,$T$4:$AD$22)*$AO114:$AY114),0)</f>
        <v>0</v>
      </c>
      <c r="BG114" s="71" cm="1">
        <f t="array" aca="1" ref="BG114" ca="1">IF(AF114&gt;0,AF114*SUMPRODUCT(_xlfn.XLOOKUP(AF$26,$C$4:$C$22,$T$4:$AD$22)*$AO114:$AY114),0)</f>
        <v>0.5</v>
      </c>
      <c r="BH114" s="17" cm="1">
        <f t="array" aca="1" ref="BH114" ca="1">IF(AG114&gt;0,AG114*SUMPRODUCT(_xlfn.XLOOKUP(AG$26,$C$4:$C$22,$T$4:$AD$22)*$AO114:$AY114),0)</f>
        <v>0</v>
      </c>
      <c r="BI114" s="17" cm="1">
        <f t="array" aca="1" ref="BI114" ca="1">IF(AH114&gt;0,AH114*SUMPRODUCT(_xlfn.XLOOKUP(AH$26,$C$4:$C$22,$T$4:$AD$22)*$AO114:$AY114),0)</f>
        <v>0</v>
      </c>
      <c r="BJ114" s="17" cm="1">
        <f t="array" aca="1" ref="BJ114" ca="1">IF(AI114&gt;0,AI114*SUMPRODUCT(_xlfn.XLOOKUP(AI$26,$C$4:$C$22,$T$4:$AD$22)*$AO114:$AY114),0)</f>
        <v>0</v>
      </c>
      <c r="BK114" s="17" cm="1">
        <f t="array" aca="1" ref="BK114" ca="1">IF(AJ114&gt;0,AJ114*SUMPRODUCT(_xlfn.XLOOKUP(AJ$26,$C$4:$C$22,$T$4:$AD$22)*$AO114:$AY114),0)</f>
        <v>0</v>
      </c>
      <c r="BL114" s="17" cm="1">
        <f t="array" aca="1" ref="BL114" ca="1">IF(AK114&gt;0,AK114*SUMPRODUCT(_xlfn.XLOOKUP(AK$26,$C$4:$C$22,$T$4:$AD$22)*$AO114:$AY114),0)</f>
        <v>0</v>
      </c>
      <c r="BM114" s="17" cm="1">
        <f t="array" aca="1" ref="BM114" ca="1">IF(AL114&gt;0,AL114*SUMPRODUCT(_xlfn.XLOOKUP(AL$26,$C$4:$C$22,$T$4:$AD$22)*$AO114:$AY114),0)</f>
        <v>0</v>
      </c>
      <c r="BN114" s="17" cm="1">
        <f t="array" aca="1" ref="BN114" ca="1">IF(AM114&gt;0,AM114*SUMPRODUCT(_xlfn.XLOOKUP(AM$26,$C$4:$C$22,$T$4:$AD$22)*$AO114:$AY114),0)</f>
        <v>0</v>
      </c>
      <c r="BO114" s="9" cm="1">
        <f t="array" aca="1" ref="BO114" ca="1">IF(AN114&gt;0,AN114*SUMPRODUCT(_xlfn.XLOOKUP(AN$26,$C$4:$C$22,$T$4:$AD$22)*$AO114:$AY114),0)</f>
        <v>0</v>
      </c>
      <c r="BP114" s="215">
        <f t="shared" ca="1" si="100"/>
        <v>2.125</v>
      </c>
      <c r="BQ114" s="8" cm="1">
        <f t="array" aca="1" ref="BQ114" ca="1">IF(AC114&gt;0,AC114*SUMPRODUCT(_xlfn.XLOOKUP(AC$26,$C$4:$C$22,$I$4:$S$22)*$AO114:$AY114),0)</f>
        <v>0</v>
      </c>
      <c r="BR114" s="17" cm="1">
        <f t="array" aca="1" ref="BR114" ca="1">IF(AD114&gt;0,AD114*SUMPRODUCT(_xlfn.XLOOKUP(AD$26,$C$4:$C$22,$I$4:$S$22)*$AO114:$AY114),0)</f>
        <v>-0.125</v>
      </c>
      <c r="BS114" s="17" cm="1">
        <f t="array" aca="1" ref="BS114" ca="1">IF(AE114&gt;0,AE114*SUMPRODUCT(_xlfn.XLOOKUP(AE$26,$C$4:$C$22,$I$4:$S$22)*$AO114:$AY114),0)</f>
        <v>0</v>
      </c>
      <c r="BT114" s="71" cm="1">
        <f t="array" aca="1" ref="BT114" ca="1">IF(AF114&gt;0,AF114*SUMPRODUCT(_xlfn.XLOOKUP(AF$26,$C$4:$C$22,$I$4:$S$22)*$AO114:$AY114),0)</f>
        <v>-0.5</v>
      </c>
      <c r="BU114" s="17" cm="1">
        <f t="array" aca="1" ref="BU114" ca="1">IF(AG114&gt;0,AG114*SUMPRODUCT(_xlfn.XLOOKUP(AG$26,$C$4:$C$22,$I$4:$S$22)*$AO114:$AY114),0)</f>
        <v>0</v>
      </c>
      <c r="BV114" s="17" cm="1">
        <f t="array" aca="1" ref="BV114" ca="1">IF(AH114&gt;0,AH114*SUMPRODUCT(_xlfn.XLOOKUP(AH$26,$C$4:$C$22,$I$4:$S$22)*$AO114:$AY114),0)</f>
        <v>0</v>
      </c>
      <c r="BW114" s="17" cm="1">
        <f t="array" aca="1" ref="BW114" ca="1">IF(AI114&gt;0,AI114*SUMPRODUCT(_xlfn.XLOOKUP(AI$26,$C$4:$C$22,$I$4:$S$22)*$AO114:$AY114),0)</f>
        <v>0</v>
      </c>
      <c r="BX114" s="17" cm="1">
        <f t="array" aca="1" ref="BX114" ca="1">IF(AJ114&gt;0,AJ114*SUMPRODUCT(_xlfn.XLOOKUP(AJ$26,$C$4:$C$22,$I$4:$S$22)*$AO114:$AY114),0)</f>
        <v>0</v>
      </c>
      <c r="BY114" s="17" cm="1">
        <f t="array" aca="1" ref="BY114" ca="1">IF(AK114&gt;0,AK114*SUMPRODUCT(_xlfn.XLOOKUP(AK$26,$C$4:$C$22,$I$4:$S$22)*$AO114:$AY114),0)</f>
        <v>0</v>
      </c>
      <c r="BZ114" s="17" cm="1">
        <f t="array" aca="1" ref="BZ114" ca="1">IF(AL114&gt;0,AL114*SUMPRODUCT(_xlfn.XLOOKUP(AL$26,$C$4:$C$22,$I$4:$S$22)*$AO114:$AY114),0)</f>
        <v>0</v>
      </c>
      <c r="CA114" s="17" cm="1">
        <f t="array" aca="1" ref="CA114" ca="1">IF(AM114&gt;0,AM114*SUMPRODUCT(_xlfn.XLOOKUP(AM$26,$C$4:$C$22,$I$4:$S$22)*$AO114:$AY114),0)</f>
        <v>0</v>
      </c>
      <c r="CB114" s="9" cm="1">
        <f t="array" aca="1" ref="CB114" ca="1">IF(AN114&gt;0,AN114*SUMPRODUCT(_xlfn.XLOOKUP(AN$26,$C$4:$C$22,$I$4:$S$22)*$AO114:$AY114),0)</f>
        <v>0</v>
      </c>
      <c r="CC114" s="215">
        <f t="shared" ca="1" si="101"/>
        <v>-0.625</v>
      </c>
      <c r="CD114" s="8" cm="1">
        <f t="array" aca="1" ref="CD114" ca="1">IF(AC114&lt;0,AC114*SUMPRODUCT(_xlfn.XLOOKUP(AC$26,$C$4:$C$22,$T$4:$AD$22)*$AO114:$AY114),0)</f>
        <v>0</v>
      </c>
      <c r="CE114" s="17" cm="1">
        <f t="array" aca="1" ref="CE114" ca="1">IF(AD114&lt;0,AD114*SUMPRODUCT(_xlfn.XLOOKUP(AD$26,$C$4:$C$22,$T$4:$AC$22)*$AO114:$AX114),0)</f>
        <v>0</v>
      </c>
      <c r="CF114" s="17" cm="1">
        <f t="array" aca="1" ref="CF114" ca="1">IF(AE114&lt;0,AE114*SUMPRODUCT(_xlfn.XLOOKUP(AE$26,$C$4:$C$22,$T$4:$AC$22)*$AO114:$AX114),0)</f>
        <v>0</v>
      </c>
      <c r="CG114" s="71" cm="1">
        <f t="array" aca="1" ref="CG114" ca="1">IF(AF114&lt;0,AF114*SUMPRODUCT(_xlfn.XLOOKUP(AF$26,$C$4:$C$22,$T$4:$AC$22)*$AO114:$AX114),0)</f>
        <v>0</v>
      </c>
      <c r="CH114" s="17" cm="1">
        <f t="array" aca="1" ref="CH114" ca="1">IF(AG114&lt;0,AG114*SUMPRODUCT(_xlfn.XLOOKUP(AG$26,$C$4:$C$22,$T$4:$AC$22)*$AO114:$AX114),0)</f>
        <v>-4.5</v>
      </c>
      <c r="CI114" s="17" cm="1">
        <f t="array" aca="1" ref="CI114" ca="1">IF(AH114&lt;0,AH114*SUMPRODUCT(_xlfn.XLOOKUP(AH$26,$C$4:$C$22,$T$4:$AC$22)*$AO114:$AX114),0)</f>
        <v>0</v>
      </c>
      <c r="CJ114" s="17" cm="1">
        <f t="array" aca="1" ref="CJ114" ca="1">IF(AI114&lt;0,AI114*SUMPRODUCT(_xlfn.XLOOKUP(AI$26,$C$4:$C$22,$T$4:$AC$22)*$AO114:$AX114),0)</f>
        <v>-0.5</v>
      </c>
      <c r="CK114" s="17" cm="1">
        <f t="array" aca="1" ref="CK114" ca="1">IF(AJ114&lt;0,AJ114*SUMPRODUCT(_xlfn.XLOOKUP(AJ$26,$C$4:$C$22,$T$4:$AC$22)*$AO114:$AX114),0)</f>
        <v>-0.5</v>
      </c>
      <c r="CL114" s="17" cm="1">
        <f t="array" aca="1" ref="CL114" ca="1">IF(AK114&lt;0,AK114*SUMPRODUCT(_xlfn.XLOOKUP(AK$26,$C$4:$C$22,$T$4:$AC$22)*$AO114:$AX114),0)</f>
        <v>0</v>
      </c>
      <c r="CM114" s="17" cm="1">
        <f t="array" aca="1" ref="CM114" ca="1">IF(AL114&lt;0,AL114*SUMPRODUCT(_xlfn.XLOOKUP(AL$26,$C$4:$C$22,$T$4:$AC$22)*$AO114:$AX114),0)</f>
        <v>0</v>
      </c>
      <c r="CN114" s="17" cm="1">
        <f t="array" aca="1" ref="CN114" ca="1">IF(AM114&lt;0,AM114*SUMPRODUCT(_xlfn.XLOOKUP(AM$26,$C$4:$C$22,$T$4:$AC$22)*$AO114:$AX114),0)</f>
        <v>0</v>
      </c>
      <c r="CO114" s="9" cm="1">
        <f t="array" aca="1" ref="CO114" ca="1">IF(AN114&lt;0,AN114*SUMPRODUCT(_xlfn.XLOOKUP(AN$26,$C$4:$C$22,$T$4:$AC$22)*$AO114:$AX114),0)</f>
        <v>0</v>
      </c>
      <c r="CP114" s="215">
        <f t="shared" ca="1" si="102"/>
        <v>-5.5</v>
      </c>
      <c r="CQ114" s="8" cm="1">
        <f t="array" aca="1" ref="CQ114" ca="1">IF(AC114&lt;0,AC114*SUMPRODUCT(_xlfn.XLOOKUP(AC$26,$C$4:$C$22,$I$4:$S$22)*$AO114:$AY114),0)</f>
        <v>0</v>
      </c>
      <c r="CR114" s="17" cm="1">
        <f t="array" aca="1" ref="CR114" ca="1">IF(AD114&lt;0,AD114*SUMPRODUCT(_xlfn.XLOOKUP(AD$26,$C$4:$C$22,$I$4:$R$22)*$AO114:$AX114),0)</f>
        <v>0</v>
      </c>
      <c r="CS114" s="17" cm="1">
        <f t="array" aca="1" ref="CS114" ca="1">IF(AE114&lt;0,AE114*SUMPRODUCT(_xlfn.XLOOKUP(AE$26,$C$4:$C$22,$I$4:$R$22)*$AO114:$AX114),0)</f>
        <v>0</v>
      </c>
      <c r="CT114" s="71" cm="1">
        <f t="array" aca="1" ref="CT114" ca="1">IF(AF114&lt;0,AF114*SUMPRODUCT(_xlfn.XLOOKUP(AF$26,$C$4:$C$22,$I$4:$R$22)*$AO114:$AX114),0)</f>
        <v>0</v>
      </c>
      <c r="CU114" s="17" cm="1">
        <f t="array" aca="1" ref="CU114" ca="1">IF(AG114&lt;0,AG114*SUMPRODUCT(_xlfn.XLOOKUP(AG$26,$C$4:$C$22,$I$4:$R$22)*$AO114:$AX114),0)</f>
        <v>4.5</v>
      </c>
      <c r="CV114" s="17" cm="1">
        <f t="array" aca="1" ref="CV114" ca="1">IF(AH114&lt;0,AH114*SUMPRODUCT(_xlfn.XLOOKUP(AH$26,$C$4:$C$22,$I$4:$R$22)*$AO114:$AX114),0)</f>
        <v>0</v>
      </c>
      <c r="CW114" s="17" cm="1">
        <f t="array" aca="1" ref="CW114" ca="1">IF(AI114&lt;0,AI114*SUMPRODUCT(_xlfn.XLOOKUP(AI$26,$C$4:$C$22,$I$4:$R$22)*$AO114:$AX114),0)</f>
        <v>0.5</v>
      </c>
      <c r="CX114" s="17" cm="1">
        <f t="array" aca="1" ref="CX114" ca="1">IF(AJ114&lt;0,AJ114*SUMPRODUCT(_xlfn.XLOOKUP(AJ$26,$C$4:$C$22,$I$4:$R$22)*$AO114:$AX114),0)</f>
        <v>0.5</v>
      </c>
      <c r="CY114" s="17" cm="1">
        <f t="array" aca="1" ref="CY114" ca="1">IF(AK114&lt;0,AK114*SUMPRODUCT(_xlfn.XLOOKUP(AK$26,$C$4:$C$22,$I$4:$R$22)*$AO114:$AX114),0)</f>
        <v>0</v>
      </c>
      <c r="CZ114" s="17" cm="1">
        <f t="array" aca="1" ref="CZ114" ca="1">IF(AL114&lt;0,AL114*SUMPRODUCT(_xlfn.XLOOKUP(AL$26,$C$4:$C$22,$I$4:$R$22)*$AO114:$AX114),0)</f>
        <v>0</v>
      </c>
      <c r="DA114" s="17" cm="1">
        <f t="array" aca="1" ref="DA114" ca="1">IF(AM114&lt;0,AM114*SUMPRODUCT(_xlfn.XLOOKUP(AM$26,$C$4:$C$22,$I$4:$R$22)*$AO114:$AX114),0)</f>
        <v>0</v>
      </c>
      <c r="DB114" s="9" cm="1">
        <f t="array" aca="1" ref="DB114" ca="1">IF(AN114&lt;0,AN114*SUMPRODUCT(_xlfn.XLOOKUP(AN$26,$C$4:$C$22,$I$4:$R$22)*$AO114:$AX114),0)</f>
        <v>0</v>
      </c>
      <c r="DC114" s="240">
        <f t="shared" ca="1" si="103"/>
        <v>5.5</v>
      </c>
    </row>
    <row r="115" spans="1:107" x14ac:dyDescent="0.25">
      <c r="A115" s="255" t="s">
        <v>391</v>
      </c>
      <c r="B115" s="739" t="s">
        <v>389</v>
      </c>
      <c r="C115" s="735">
        <v>6</v>
      </c>
      <c r="D115" s="159" t="str">
        <f>_xlfn.XLOOKUP($C115,'Load Combinations'!$B$4:$B$22,'Load Combinations'!$C$4:$C$22)</f>
        <v>Core Vessel Vaccuum,  No Beam, Seismic</v>
      </c>
      <c r="E115" s="118"/>
      <c r="F115" s="119"/>
      <c r="G115" s="7">
        <f t="shared" si="105"/>
        <v>20</v>
      </c>
      <c r="H115" s="130">
        <f t="shared" ca="1" si="106"/>
        <v>39.875</v>
      </c>
      <c r="I115" s="130">
        <f t="shared" ca="1" si="107"/>
        <v>1.625</v>
      </c>
      <c r="J115" s="62"/>
      <c r="K115" s="72">
        <f t="shared" ca="1" si="111"/>
        <v>0</v>
      </c>
      <c r="L115" s="73">
        <f t="shared" ca="1" si="108"/>
        <v>0</v>
      </c>
      <c r="M115" s="73">
        <f t="shared" ca="1" si="108"/>
        <v>0</v>
      </c>
      <c r="N115" s="73">
        <f t="shared" ca="1" si="108"/>
        <v>0</v>
      </c>
      <c r="O115" s="73">
        <f t="shared" ca="1" si="108"/>
        <v>-1</v>
      </c>
      <c r="P115" s="73">
        <f t="shared" ca="1" si="108"/>
        <v>0</v>
      </c>
      <c r="Q115" s="73">
        <f t="shared" ca="1" si="108"/>
        <v>0</v>
      </c>
      <c r="R115" s="73">
        <f t="shared" ca="1" si="108"/>
        <v>0</v>
      </c>
      <c r="S115" s="73">
        <f t="shared" ca="1" si="108"/>
        <v>0</v>
      </c>
      <c r="T115" s="73">
        <f t="shared" ca="1" si="108"/>
        <v>0</v>
      </c>
      <c r="U115" s="73">
        <f t="shared" ca="1" si="108"/>
        <v>0</v>
      </c>
      <c r="V115" s="73">
        <f t="shared" ca="1" si="108"/>
        <v>-1</v>
      </c>
      <c r="W115" s="73">
        <f t="shared" ca="1" si="108"/>
        <v>0</v>
      </c>
      <c r="X115" s="500">
        <v>-1</v>
      </c>
      <c r="Y115" s="73">
        <f t="shared" ca="1" si="108"/>
        <v>0</v>
      </c>
      <c r="Z115" s="73">
        <f t="shared" ca="1" si="108"/>
        <v>0</v>
      </c>
      <c r="AA115" s="73">
        <f t="shared" ca="1" si="108"/>
        <v>-1</v>
      </c>
      <c r="AB115" s="139">
        <f t="shared" ca="1" si="108"/>
        <v>0</v>
      </c>
      <c r="AC115" s="72">
        <f t="shared" ca="1" si="99"/>
        <v>1</v>
      </c>
      <c r="AD115" s="73">
        <f t="shared" ca="1" si="99"/>
        <v>1</v>
      </c>
      <c r="AE115" s="500">
        <v>0</v>
      </c>
      <c r="AF115" s="500">
        <v>0</v>
      </c>
      <c r="AG115" s="73">
        <f t="shared" ca="1" si="99"/>
        <v>-1</v>
      </c>
      <c r="AH115" s="73">
        <f t="shared" ca="1" si="99"/>
        <v>0</v>
      </c>
      <c r="AI115" s="73">
        <f t="shared" ca="1" si="99"/>
        <v>-1</v>
      </c>
      <c r="AJ115" s="73">
        <f t="shared" ca="1" si="99"/>
        <v>-1</v>
      </c>
      <c r="AK115" s="73">
        <f t="shared" ca="1" si="99"/>
        <v>0</v>
      </c>
      <c r="AL115" s="73">
        <f t="shared" ca="1" si="99"/>
        <v>0</v>
      </c>
      <c r="AM115" s="73">
        <f t="shared" ca="1" si="99"/>
        <v>0</v>
      </c>
      <c r="AN115" s="259">
        <v>1</v>
      </c>
      <c r="AO115" s="72">
        <f>+INDEX('Load Combinations'!$D$4:$N$22,MATCH(Horizontal!$C115,'Load Combinations'!$B$4:$B$22,0),MATCH(Horizontal!AO$26,'Load Combinations'!$D$3:$N$3,0))</f>
        <v>1</v>
      </c>
      <c r="AP115" s="73">
        <f>+INDEX('Load Combinations'!$D$4:$N$22,MATCH(Horizontal!$C115,'Load Combinations'!$B$4:$B$22,0),MATCH(Horizontal!AP$26,'Load Combinations'!$D$3:$N$3,0))</f>
        <v>1</v>
      </c>
      <c r="AQ115" s="73">
        <f>+INDEX('Load Combinations'!$D$4:$N$22,MATCH(Horizontal!$C115,'Load Combinations'!$B$4:$B$22,0),MATCH(Horizontal!AQ$26,'Load Combinations'!$D$3:$N$3,0))</f>
        <v>0</v>
      </c>
      <c r="AR115" s="73">
        <f>+INDEX('Load Combinations'!$D$4:$N$22,MATCH(Horizontal!$C115,'Load Combinations'!$B$4:$B$22,0),MATCH(Horizontal!AR$26,'Load Combinations'!$D$3:$N$3,0))</f>
        <v>1</v>
      </c>
      <c r="AS115" s="73">
        <f>+INDEX('Load Combinations'!$D$4:$N$22,MATCH(Horizontal!$C115,'Load Combinations'!$B$4:$B$22,0),MATCH(Horizontal!AS$26,'Load Combinations'!$D$3:$N$3,0))</f>
        <v>0</v>
      </c>
      <c r="AT115" s="73">
        <f>+INDEX('Load Combinations'!$D$4:$N$22,MATCH(Horizontal!$C115,'Load Combinations'!$B$4:$B$22,0),MATCH(Horizontal!AT$26,'Load Combinations'!$D$3:$N$3,0))</f>
        <v>0</v>
      </c>
      <c r="AU115" s="73">
        <f>+INDEX('Load Combinations'!$D$4:$N$22,MATCH(Horizontal!$C115,'Load Combinations'!$B$4:$B$22,0),MATCH(Horizontal!AU$26,'Load Combinations'!$D$3:$N$3,0))</f>
        <v>0</v>
      </c>
      <c r="AV115" s="73">
        <f>+INDEX('Load Combinations'!$D$4:$N$22,MATCH(Horizontal!$C115,'Load Combinations'!$B$4:$B$22,0),MATCH(Horizontal!AV$26,'Load Combinations'!$D$3:$N$3,0))</f>
        <v>0</v>
      </c>
      <c r="AW115" s="73">
        <f>+INDEX('Load Combinations'!$D$4:$N$22,MATCH(Horizontal!$C115,'Load Combinations'!$B$4:$B$22,0),MATCH(Horizontal!AW$26,'Load Combinations'!$D$3:$N$3,0))</f>
        <v>1</v>
      </c>
      <c r="AX115" s="670">
        <f>+INDEX('Load Combinations'!$D$4:$N$22,MATCH(Horizontal!$C115,'Load Combinations'!$B$4:$B$22,0),MATCH(Horizontal!AX$26,'Load Combinations'!$D$3:$N$3,0))</f>
        <v>1</v>
      </c>
      <c r="AY115" s="556">
        <f>+INDEX('Load Combinations'!$D$4:$N$22,MATCH(Horizontal!$C115,'Load Combinations'!$B$4:$B$22,0),MATCH(Horizontal!AY$26,'Load Combinations'!$D$3:$N$3,0))</f>
        <v>0</v>
      </c>
      <c r="AZ115" s="202" cm="1">
        <f t="array" aca="1" ref="AZ115" ca="1">SUMPRODUCT(--($K115:$AB115&gt;0),INDEX($H$4:$H$22,MATCH($K$26:$AB$26,$C$4:$C$22,0)))</f>
        <v>0</v>
      </c>
      <c r="BA115" s="73" cm="1">
        <f t="array" aca="1" ref="BA115" ca="1">SUMPRODUCT(--($K115:$AB115&gt;0),INDEX($G$4:$G$22,MATCH($K$26:$AB$26,$C$4:$C$22,0)))</f>
        <v>0</v>
      </c>
      <c r="BB115" s="73" cm="1">
        <f t="array" aca="1" ref="BB115" ca="1">-1*SUMPRODUCT(--($K115:$AB115&lt;0),INDEX($H$4:$H$22,MATCH($K$26:$AB$26,$C$4:$C$22,0)))</f>
        <v>-4.5</v>
      </c>
      <c r="BC115" s="74" cm="1">
        <f t="array" aca="1" ref="BC115" ca="1">-1*SUMPRODUCT(--($K115:$AB115&lt;0),INDEX($G$4:$G$22,MATCH($K$26:$AB$26,$C$4:$C$22,0)))</f>
        <v>4.5</v>
      </c>
      <c r="BD115" s="66" cm="1">
        <f t="array" aca="1" ref="BD115" ca="1">IF(AC115&gt;0,AC115*SUMPRODUCT(_xlfn.XLOOKUP(AC$26,$C$4:$C$22,$T$4:$AD$22)*$AO115:$AY115),0)</f>
        <v>0</v>
      </c>
      <c r="BE115" s="67" cm="1">
        <f t="array" aca="1" ref="BE115" ca="1">IF(AD115&gt;0,AD115*SUMPRODUCT(_xlfn.XLOOKUP(AD$26,$C$4:$C$22,$T$4:$AD$22)*$AO115:$AY115),0)</f>
        <v>2.625</v>
      </c>
      <c r="BF115" s="67" cm="1">
        <f t="array" ref="BF115">IF(AE115&gt;0,AE115*SUMPRODUCT(_xlfn.XLOOKUP(AE$26,$C$4:$C$22,$T$4:$AD$22)*$AO115:$AY115),0)</f>
        <v>0</v>
      </c>
      <c r="BG115" s="67" cm="1">
        <f t="array" ref="BG115">IF(AF115&gt;0,AF115*SUMPRODUCT(_xlfn.XLOOKUP(AF$26,$C$4:$C$22,$T$4:$AD$22)*$AO115:$AY115),0)</f>
        <v>0</v>
      </c>
      <c r="BH115" s="67" cm="1">
        <f t="array" aca="1" ref="BH115" ca="1">IF(AG115&gt;0,AG115*SUMPRODUCT(_xlfn.XLOOKUP(AG$26,$C$4:$C$22,$T$4:$AD$22)*$AO115:$AY115),0)</f>
        <v>0</v>
      </c>
      <c r="BI115" s="67" cm="1">
        <f t="array" aca="1" ref="BI115" ca="1">IF(AH115&gt;0,AH115*SUMPRODUCT(_xlfn.XLOOKUP(AH$26,$C$4:$C$22,$T$4:$AD$22)*$AO115:$AY115),0)</f>
        <v>0</v>
      </c>
      <c r="BJ115" s="67" cm="1">
        <f t="array" aca="1" ref="BJ115" ca="1">IF(AI115&gt;0,AI115*SUMPRODUCT(_xlfn.XLOOKUP(AI$26,$C$4:$C$22,$T$4:$AD$22)*$AO115:$AY115),0)</f>
        <v>0</v>
      </c>
      <c r="BK115" s="67" cm="1">
        <f t="array" aca="1" ref="BK115" ca="1">IF(AJ115&gt;0,AJ115*SUMPRODUCT(_xlfn.XLOOKUP(AJ$26,$C$4:$C$22,$T$4:$AD$22)*$AO115:$AY115),0)</f>
        <v>0</v>
      </c>
      <c r="BL115" s="67" cm="1">
        <f t="array" aca="1" ref="BL115" ca="1">IF(AK115&gt;0,AK115*SUMPRODUCT(_xlfn.XLOOKUP(AK$26,$C$4:$C$22,$T$4:$AD$22)*$AO115:$AY115),0)</f>
        <v>0</v>
      </c>
      <c r="BM115" s="67" cm="1">
        <f t="array" aca="1" ref="BM115" ca="1">IF(AL115&gt;0,AL115*SUMPRODUCT(_xlfn.XLOOKUP(AL$26,$C$4:$C$22,$T$4:$AD$22)*$AO115:$AY115),0)</f>
        <v>0</v>
      </c>
      <c r="BN115" s="67" cm="1">
        <f t="array" aca="1" ref="BN115" ca="1">IF(AM115&gt;0,AM115*SUMPRODUCT(_xlfn.XLOOKUP(AM$26,$C$4:$C$22,$T$4:$AD$22)*$AO115:$AY115),0)</f>
        <v>0</v>
      </c>
      <c r="BO115" s="68" cm="1">
        <f t="array" ref="BO115">IF(AN115&gt;0,AN115*SUMPRODUCT(_xlfn.XLOOKUP(AN$26,$C$4:$C$22,$T$4:$AD$22)*$AO115:$AY115),0)</f>
        <v>6</v>
      </c>
      <c r="BP115" s="214">
        <f t="shared" ca="1" si="100"/>
        <v>8.625</v>
      </c>
      <c r="BQ115" s="66" cm="1">
        <f t="array" aca="1" ref="BQ115" ca="1">IF(AC115&gt;0,AC115*SUMPRODUCT(_xlfn.XLOOKUP(AC$26,$C$4:$C$22,$I$4:$S$22)*$AO115:$AY115),0)</f>
        <v>0</v>
      </c>
      <c r="BR115" s="67" cm="1">
        <f t="array" aca="1" ref="BR115" ca="1">IF(AD115&gt;0,AD115*SUMPRODUCT(_xlfn.XLOOKUP(AD$26,$C$4:$C$22,$I$4:$S$22)*$AO115:$AY115),0)</f>
        <v>-1.125</v>
      </c>
      <c r="BS115" s="67" cm="1">
        <f t="array" ref="BS115">IF(AE115&gt;0,AE115*SUMPRODUCT(_xlfn.XLOOKUP(AE$26,$C$4:$C$22,$I$4:$S$22)*$AO115:$AY115),0)</f>
        <v>0</v>
      </c>
      <c r="BT115" s="67" cm="1">
        <f t="array" ref="BT115">IF(AF115&gt;0,AF115*SUMPRODUCT(_xlfn.XLOOKUP(AF$26,$C$4:$C$22,$I$4:$S$22)*$AO115:$AY115),0)</f>
        <v>0</v>
      </c>
      <c r="BU115" s="67" cm="1">
        <f t="array" aca="1" ref="BU115" ca="1">IF(AG115&gt;0,AG115*SUMPRODUCT(_xlfn.XLOOKUP(AG$26,$C$4:$C$22,$I$4:$S$22)*$AO115:$AY115),0)</f>
        <v>0</v>
      </c>
      <c r="BV115" s="67" cm="1">
        <f t="array" aca="1" ref="BV115" ca="1">IF(AH115&gt;0,AH115*SUMPRODUCT(_xlfn.XLOOKUP(AH$26,$C$4:$C$22,$I$4:$S$22)*$AO115:$AY115),0)</f>
        <v>0</v>
      </c>
      <c r="BW115" s="67" cm="1">
        <f t="array" aca="1" ref="BW115" ca="1">IF(AI115&gt;0,AI115*SUMPRODUCT(_xlfn.XLOOKUP(AI$26,$C$4:$C$22,$I$4:$S$22)*$AO115:$AY115),0)</f>
        <v>0</v>
      </c>
      <c r="BX115" s="67" cm="1">
        <f t="array" aca="1" ref="BX115" ca="1">IF(AJ115&gt;0,AJ115*SUMPRODUCT(_xlfn.XLOOKUP(AJ$26,$C$4:$C$22,$I$4:$S$22)*$AO115:$AY115),0)</f>
        <v>0</v>
      </c>
      <c r="BY115" s="67" cm="1">
        <f t="array" aca="1" ref="BY115" ca="1">IF(AK115&gt;0,AK115*SUMPRODUCT(_xlfn.XLOOKUP(AK$26,$C$4:$C$22,$I$4:$S$22)*$AO115:$AY115),0)</f>
        <v>0</v>
      </c>
      <c r="BZ115" s="67" cm="1">
        <f t="array" aca="1" ref="BZ115" ca="1">IF(AL115&gt;0,AL115*SUMPRODUCT(_xlfn.XLOOKUP(AL$26,$C$4:$C$22,$I$4:$S$22)*$AO115:$AY115),0)</f>
        <v>0</v>
      </c>
      <c r="CA115" s="67" cm="1">
        <f t="array" aca="1" ref="CA115" ca="1">IF(AM115&gt;0,AM115*SUMPRODUCT(_xlfn.XLOOKUP(AM$26,$C$4:$C$22,$I$4:$S$22)*$AO115:$AY115),0)</f>
        <v>0</v>
      </c>
      <c r="CB115" s="68" cm="1">
        <f t="array" ref="CB115">IF(AN115&gt;0,AN115*SUMPRODUCT(_xlfn.XLOOKUP(AN$26,$C$4:$C$22,$I$4:$S$22)*$AO115:$AY115),0)</f>
        <v>-6</v>
      </c>
      <c r="CC115" s="214">
        <f t="shared" ca="1" si="101"/>
        <v>-7.125</v>
      </c>
      <c r="CD115" s="66" cm="1">
        <f t="array" aca="1" ref="CD115" ca="1">IF(AC115&lt;0,AC115*SUMPRODUCT(_xlfn.XLOOKUP(AC$26,$C$4:$C$22,$T$4:$AD$22)*$AO115:$AY115),0)</f>
        <v>0</v>
      </c>
      <c r="CE115" s="67" cm="1">
        <f t="array" aca="1" ref="CE115" ca="1">IF(AD115&lt;0,AD115*SUMPRODUCT(_xlfn.XLOOKUP(AD$26,$C$4:$C$22,$T$4:$AC$22)*$AO115:$AX115),0)</f>
        <v>0</v>
      </c>
      <c r="CF115" s="67" cm="1">
        <f t="array" ref="CF115">IF(AE115&lt;0,AE115*SUMPRODUCT(_xlfn.XLOOKUP(AE$26,$C$4:$C$22,$T$4:$AC$22)*$AO115:$AX115),0)</f>
        <v>0</v>
      </c>
      <c r="CG115" s="67" cm="1">
        <f t="array" ref="CG115">IF(AF115&lt;0,AF115*SUMPRODUCT(_xlfn.XLOOKUP(AF$26,$C$4:$C$22,$T$4:$AC$22)*$AO115:$AX115),0)</f>
        <v>0</v>
      </c>
      <c r="CH115" s="67" cm="1">
        <f t="array" aca="1" ref="CH115" ca="1">IF(AG115&lt;0,AG115*SUMPRODUCT(_xlfn.XLOOKUP(AG$26,$C$4:$C$22,$T$4:$AC$22)*$AO115:$AX115),0)</f>
        <v>-6.5</v>
      </c>
      <c r="CI115" s="67" cm="1">
        <f t="array" aca="1" ref="CI115" ca="1">IF(AH115&lt;0,AH115*SUMPRODUCT(_xlfn.XLOOKUP(AH$26,$C$4:$C$22,$T$4:$AC$22)*$AO115:$AX115),0)</f>
        <v>0</v>
      </c>
      <c r="CJ115" s="67" cm="1">
        <f t="array" aca="1" ref="CJ115" ca="1">IF(AI115&lt;0,AI115*SUMPRODUCT(_xlfn.XLOOKUP(AI$26,$C$4:$C$22,$T$4:$AC$22)*$AO115:$AX115),0)</f>
        <v>-0.125</v>
      </c>
      <c r="CK115" s="67" cm="1">
        <f t="array" aca="1" ref="CK115" ca="1">IF(AJ115&lt;0,AJ115*SUMPRODUCT(_xlfn.XLOOKUP(AJ$26,$C$4:$C$22,$T$4:$AC$22)*$AO115:$AX115),0)</f>
        <v>-0.125</v>
      </c>
      <c r="CL115" s="67" cm="1">
        <f t="array" aca="1" ref="CL115" ca="1">IF(AK115&lt;0,AK115*SUMPRODUCT(_xlfn.XLOOKUP(AK$26,$C$4:$C$22,$T$4:$AC$22)*$AO115:$AX115),0)</f>
        <v>0</v>
      </c>
      <c r="CM115" s="67" cm="1">
        <f t="array" aca="1" ref="CM115" ca="1">IF(AL115&lt;0,AL115*SUMPRODUCT(_xlfn.XLOOKUP(AL$26,$C$4:$C$22,$T$4:$AC$22)*$AO115:$AX115),0)</f>
        <v>0</v>
      </c>
      <c r="CN115" s="67" cm="1">
        <f t="array" aca="1" ref="CN115" ca="1">IF(AM115&lt;0,AM115*SUMPRODUCT(_xlfn.XLOOKUP(AM$26,$C$4:$C$22,$T$4:$AC$22)*$AO115:$AX115),0)</f>
        <v>0</v>
      </c>
      <c r="CO115" s="68" cm="1">
        <f t="array" ref="CO115">IF(AN115&lt;0,AN115*SUMPRODUCT(_xlfn.XLOOKUP(AN$26,$C$4:$C$22,$T$4:$AC$22)*$AO115:$AX115),0)</f>
        <v>0</v>
      </c>
      <c r="CP115" s="214">
        <f t="shared" ca="1" si="102"/>
        <v>-6.75</v>
      </c>
      <c r="CQ115" s="66" cm="1">
        <f t="array" aca="1" ref="CQ115" ca="1">IF(AC115&lt;0,AC115*SUMPRODUCT(_xlfn.XLOOKUP(AC$26,$C$4:$C$22,$I$4:$S$22)*$AO115:$AY115),0)</f>
        <v>0</v>
      </c>
      <c r="CR115" s="67" cm="1">
        <f t="array" aca="1" ref="CR115" ca="1">IF(AD115&lt;0,AD115*SUMPRODUCT(_xlfn.XLOOKUP(AD$26,$C$4:$C$22,$I$4:$R$22)*$AO115:$AX115),0)</f>
        <v>0</v>
      </c>
      <c r="CS115" s="67" cm="1">
        <f t="array" ref="CS115">IF(AE115&lt;0,AE115*SUMPRODUCT(_xlfn.XLOOKUP(AE$26,$C$4:$C$22,$I$4:$R$22)*$AO115:$AX115),0)</f>
        <v>0</v>
      </c>
      <c r="CT115" s="67" cm="1">
        <f t="array" ref="CT115">IF(AF115&lt;0,AF115*SUMPRODUCT(_xlfn.XLOOKUP(AF$26,$C$4:$C$22,$I$4:$R$22)*$AO115:$AX115),0)</f>
        <v>0</v>
      </c>
      <c r="CU115" s="67" cm="1">
        <f t="array" aca="1" ref="CU115" ca="1">IF(AG115&lt;0,AG115*SUMPRODUCT(_xlfn.XLOOKUP(AG$26,$C$4:$C$22,$I$4:$R$22)*$AO115:$AX115),0)</f>
        <v>6.5</v>
      </c>
      <c r="CV115" s="67" cm="1">
        <f t="array" aca="1" ref="CV115" ca="1">IF(AH115&lt;0,AH115*SUMPRODUCT(_xlfn.XLOOKUP(AH$26,$C$4:$C$22,$I$4:$R$22)*$AO115:$AX115),0)</f>
        <v>0</v>
      </c>
      <c r="CW115" s="67" cm="1">
        <f t="array" aca="1" ref="CW115" ca="1">IF(AI115&lt;0,AI115*SUMPRODUCT(_xlfn.XLOOKUP(AI$26,$C$4:$C$22,$I$4:$R$22)*$AO115:$AX115),0)</f>
        <v>0.125</v>
      </c>
      <c r="CX115" s="67" cm="1">
        <f t="array" aca="1" ref="CX115" ca="1">IF(AJ115&lt;0,AJ115*SUMPRODUCT(_xlfn.XLOOKUP(AJ$26,$C$4:$C$22,$I$4:$R$22)*$AO115:$AX115),0)</f>
        <v>0.125</v>
      </c>
      <c r="CY115" s="67" cm="1">
        <f t="array" aca="1" ref="CY115" ca="1">IF(AK115&lt;0,AK115*SUMPRODUCT(_xlfn.XLOOKUP(AK$26,$C$4:$C$22,$I$4:$R$22)*$AO115:$AX115),0)</f>
        <v>0</v>
      </c>
      <c r="CZ115" s="67" cm="1">
        <f t="array" aca="1" ref="CZ115" ca="1">IF(AL115&lt;0,AL115*SUMPRODUCT(_xlfn.XLOOKUP(AL$26,$C$4:$C$22,$I$4:$R$22)*$AO115:$AX115),0)</f>
        <v>0</v>
      </c>
      <c r="DA115" s="67" cm="1">
        <f t="array" aca="1" ref="DA115" ca="1">IF(AM115&lt;0,AM115*SUMPRODUCT(_xlfn.XLOOKUP(AM$26,$C$4:$C$22,$I$4:$R$22)*$AO115:$AX115),0)</f>
        <v>0</v>
      </c>
      <c r="DB115" s="68" cm="1">
        <f t="array" ref="DB115">IF(AN115&lt;0,AN115*SUMPRODUCT(_xlfn.XLOOKUP(AN$26,$C$4:$C$22,$I$4:$R$22)*$AO115:$AX115),0)</f>
        <v>0</v>
      </c>
      <c r="DC115" s="239">
        <f t="shared" ca="1" si="103"/>
        <v>6.75</v>
      </c>
    </row>
    <row r="116" spans="1:107" x14ac:dyDescent="0.25">
      <c r="A116" s="731">
        <f ca="1">MIN(H110:I114,H117:I120,H123:I128)</f>
        <v>10.375</v>
      </c>
      <c r="B116" s="741">
        <f ca="1">MAX(H115:I116,H121:I122)</f>
        <v>40.875</v>
      </c>
      <c r="C116" s="736">
        <v>7</v>
      </c>
      <c r="D116" s="191" t="str">
        <f>_xlfn.XLOOKUP($C116,'Load Combinations'!$B$4:$B$22,'Load Combinations'!$C$4:$C$22)</f>
        <v>Core Vessel Vaccuum,  Beam On, Seismic</v>
      </c>
      <c r="E116" s="120"/>
      <c r="F116" s="121"/>
      <c r="G116" s="8">
        <f t="shared" si="105"/>
        <v>20</v>
      </c>
      <c r="H116" s="61">
        <f t="shared" ca="1" si="106"/>
        <v>40.875</v>
      </c>
      <c r="I116" s="61">
        <f t="shared" ca="1" si="107"/>
        <v>0.625</v>
      </c>
      <c r="J116" s="63"/>
      <c r="K116" s="75">
        <f t="shared" ca="1" si="111"/>
        <v>0</v>
      </c>
      <c r="L116" s="76">
        <f t="shared" ca="1" si="108"/>
        <v>0</v>
      </c>
      <c r="M116" s="76">
        <f t="shared" ca="1" si="108"/>
        <v>0</v>
      </c>
      <c r="N116" s="76">
        <f t="shared" ca="1" si="108"/>
        <v>0</v>
      </c>
      <c r="O116" s="76">
        <f t="shared" ca="1" si="108"/>
        <v>-1</v>
      </c>
      <c r="P116" s="76">
        <f t="shared" ca="1" si="108"/>
        <v>0</v>
      </c>
      <c r="Q116" s="76">
        <f t="shared" ca="1" si="108"/>
        <v>0</v>
      </c>
      <c r="R116" s="76">
        <f t="shared" ca="1" si="108"/>
        <v>0</v>
      </c>
      <c r="S116" s="76">
        <f t="shared" ca="1" si="108"/>
        <v>0</v>
      </c>
      <c r="T116" s="76">
        <f t="shared" ca="1" si="108"/>
        <v>0</v>
      </c>
      <c r="U116" s="76">
        <f t="shared" ca="1" si="108"/>
        <v>0</v>
      </c>
      <c r="V116" s="76">
        <f t="shared" ca="1" si="108"/>
        <v>-1</v>
      </c>
      <c r="W116" s="76">
        <f t="shared" ca="1" si="108"/>
        <v>0</v>
      </c>
      <c r="X116" s="499">
        <f t="shared" ca="1" si="109"/>
        <v>-1</v>
      </c>
      <c r="Y116" s="76">
        <f t="shared" ca="1" si="108"/>
        <v>0</v>
      </c>
      <c r="Z116" s="76">
        <f t="shared" ca="1" si="108"/>
        <v>0</v>
      </c>
      <c r="AA116" s="76">
        <f t="shared" ca="1" si="108"/>
        <v>-1</v>
      </c>
      <c r="AB116" s="140">
        <f t="shared" ca="1" si="108"/>
        <v>0</v>
      </c>
      <c r="AC116" s="75">
        <f t="shared" ca="1" si="99"/>
        <v>1</v>
      </c>
      <c r="AD116" s="76">
        <f t="shared" ca="1" si="99"/>
        <v>1</v>
      </c>
      <c r="AE116" s="499">
        <v>0</v>
      </c>
      <c r="AF116" s="499">
        <v>0</v>
      </c>
      <c r="AG116" s="76">
        <f t="shared" ca="1" si="99"/>
        <v>-1</v>
      </c>
      <c r="AH116" s="76">
        <f t="shared" ca="1" si="99"/>
        <v>0</v>
      </c>
      <c r="AI116" s="76">
        <f t="shared" ca="1" si="99"/>
        <v>-1</v>
      </c>
      <c r="AJ116" s="76">
        <f t="shared" ca="1" si="99"/>
        <v>-1</v>
      </c>
      <c r="AK116" s="76">
        <f t="shared" ca="1" si="99"/>
        <v>0</v>
      </c>
      <c r="AL116" s="76">
        <f t="shared" ca="1" si="99"/>
        <v>0</v>
      </c>
      <c r="AM116" s="76">
        <f t="shared" ca="1" si="99"/>
        <v>0</v>
      </c>
      <c r="AN116" s="258">
        <v>1</v>
      </c>
      <c r="AO116" s="75">
        <f>+INDEX('Load Combinations'!$D$4:$N$22,MATCH(Horizontal!$C116,'Load Combinations'!$B$4:$B$22,0),MATCH(Horizontal!AO$26,'Load Combinations'!$D$3:$N$3,0))</f>
        <v>1</v>
      </c>
      <c r="AP116" s="76">
        <f>+INDEX('Load Combinations'!$D$4:$N$22,MATCH(Horizontal!$C116,'Load Combinations'!$B$4:$B$22,0),MATCH(Horizontal!AP$26,'Load Combinations'!$D$3:$N$3,0))</f>
        <v>1</v>
      </c>
      <c r="AQ116" s="76">
        <f>+INDEX('Load Combinations'!$D$4:$N$22,MATCH(Horizontal!$C116,'Load Combinations'!$B$4:$B$22,0),MATCH(Horizontal!AQ$26,'Load Combinations'!$D$3:$N$3,0))</f>
        <v>0</v>
      </c>
      <c r="AR116" s="76">
        <f>+INDEX('Load Combinations'!$D$4:$N$22,MATCH(Horizontal!$C116,'Load Combinations'!$B$4:$B$22,0),MATCH(Horizontal!AR$26,'Load Combinations'!$D$3:$N$3,0))</f>
        <v>1</v>
      </c>
      <c r="AS116" s="76">
        <f>+INDEX('Load Combinations'!$D$4:$N$22,MATCH(Horizontal!$C116,'Load Combinations'!$B$4:$B$22,0),MATCH(Horizontal!AS$26,'Load Combinations'!$D$3:$N$3,0))</f>
        <v>0</v>
      </c>
      <c r="AT116" s="76">
        <f>+INDEX('Load Combinations'!$D$4:$N$22,MATCH(Horizontal!$C116,'Load Combinations'!$B$4:$B$22,0),MATCH(Horizontal!AT$26,'Load Combinations'!$D$3:$N$3,0))</f>
        <v>1</v>
      </c>
      <c r="AU116" s="76">
        <f>+INDEX('Load Combinations'!$D$4:$N$22,MATCH(Horizontal!$C116,'Load Combinations'!$B$4:$B$22,0),MATCH(Horizontal!AU$26,'Load Combinations'!$D$3:$N$3,0))</f>
        <v>0</v>
      </c>
      <c r="AV116" s="76">
        <f>+INDEX('Load Combinations'!$D$4:$N$22,MATCH(Horizontal!$C116,'Load Combinations'!$B$4:$B$22,0),MATCH(Horizontal!AV$26,'Load Combinations'!$D$3:$N$3,0))</f>
        <v>0</v>
      </c>
      <c r="AW116" s="76">
        <f>+INDEX('Load Combinations'!$D$4:$N$22,MATCH(Horizontal!$C116,'Load Combinations'!$B$4:$B$22,0),MATCH(Horizontal!AW$26,'Load Combinations'!$D$3:$N$3,0))</f>
        <v>1</v>
      </c>
      <c r="AX116" s="671">
        <f>+INDEX('Load Combinations'!$D$4:$N$22,MATCH(Horizontal!$C116,'Load Combinations'!$B$4:$B$22,0),MATCH(Horizontal!AX$26,'Load Combinations'!$D$3:$N$3,0))</f>
        <v>1</v>
      </c>
      <c r="AY116" s="557">
        <f>+INDEX('Load Combinations'!$D$4:$N$22,MATCH(Horizontal!$C116,'Load Combinations'!$B$4:$B$22,0),MATCH(Horizontal!AY$26,'Load Combinations'!$D$3:$N$3,0))</f>
        <v>0</v>
      </c>
      <c r="AZ116" s="203" cm="1">
        <f t="array" aca="1" ref="AZ116" ca="1">SUMPRODUCT(--($K116:$AB116&gt;0),INDEX($H$4:$H$22,MATCH($K$26:$AB$26,$C$4:$C$22,0)))</f>
        <v>0</v>
      </c>
      <c r="BA116" s="76" cm="1">
        <f t="array" aca="1" ref="BA116" ca="1">SUMPRODUCT(--($K116:$AB116&gt;0),INDEX($G$4:$G$22,MATCH($K$26:$AB$26,$C$4:$C$22,0)))</f>
        <v>0</v>
      </c>
      <c r="BB116" s="76" cm="1">
        <f t="array" aca="1" ref="BB116" ca="1">-1*SUMPRODUCT(--($K116:$AB116&lt;0),INDEX($H$4:$H$22,MATCH($K$26:$AB$26,$C$4:$C$22,0)))</f>
        <v>-4.5</v>
      </c>
      <c r="BC116" s="77" cm="1">
        <f t="array" aca="1" ref="BC116" ca="1">-1*SUMPRODUCT(--($K116:$AB116&lt;0),INDEX($G$4:$G$22,MATCH($K$26:$AB$26,$C$4:$C$22,0)))</f>
        <v>4.5</v>
      </c>
      <c r="BD116" s="8" cm="1">
        <f t="array" aca="1" ref="BD116" ca="1">IF(AC116&gt;0,AC116*SUMPRODUCT(_xlfn.XLOOKUP(AC$26,$C$4:$C$22,$T$4:$AD$22)*$AO116:$AY116),0)</f>
        <v>0</v>
      </c>
      <c r="BE116" s="17" cm="1">
        <f t="array" aca="1" ref="BE116" ca="1">IF(AD116&gt;0,AD116*SUMPRODUCT(_xlfn.XLOOKUP(AD$26,$C$4:$C$22,$T$4:$AD$22)*$AO116:$AY116),0)</f>
        <v>2.625</v>
      </c>
      <c r="BF116" s="17" cm="1">
        <f t="array" ref="BF116">IF(AE116&gt;0,AE116*SUMPRODUCT(_xlfn.XLOOKUP(AE$26,$C$4:$C$22,$T$4:$AD$22)*$AO116:$AY116),0)</f>
        <v>0</v>
      </c>
      <c r="BG116" s="71" cm="1">
        <f t="array" ref="BG116">IF(AF116&gt;0,AF116*SUMPRODUCT(_xlfn.XLOOKUP(AF$26,$C$4:$C$22,$T$4:$AD$22)*$AO116:$AY116),0)</f>
        <v>0</v>
      </c>
      <c r="BH116" s="17" cm="1">
        <f t="array" aca="1" ref="BH116" ca="1">IF(AG116&gt;0,AG116*SUMPRODUCT(_xlfn.XLOOKUP(AG$26,$C$4:$C$22,$T$4:$AD$22)*$AO116:$AY116),0)</f>
        <v>0</v>
      </c>
      <c r="BI116" s="17" cm="1">
        <f t="array" aca="1" ref="BI116" ca="1">IF(AH116&gt;0,AH116*SUMPRODUCT(_xlfn.XLOOKUP(AH$26,$C$4:$C$22,$T$4:$AD$22)*$AO116:$AY116),0)</f>
        <v>0</v>
      </c>
      <c r="BJ116" s="17" cm="1">
        <f t="array" aca="1" ref="BJ116" ca="1">IF(AI116&gt;0,AI116*SUMPRODUCT(_xlfn.XLOOKUP(AI$26,$C$4:$C$22,$T$4:$AD$22)*$AO116:$AY116),0)</f>
        <v>0</v>
      </c>
      <c r="BK116" s="17" cm="1">
        <f t="array" aca="1" ref="BK116" ca="1">IF(AJ116&gt;0,AJ116*SUMPRODUCT(_xlfn.XLOOKUP(AJ$26,$C$4:$C$22,$T$4:$AD$22)*$AO116:$AY116),0)</f>
        <v>0</v>
      </c>
      <c r="BL116" s="17" cm="1">
        <f t="array" aca="1" ref="BL116" ca="1">IF(AK116&gt;0,AK116*SUMPRODUCT(_xlfn.XLOOKUP(AK$26,$C$4:$C$22,$T$4:$AD$22)*$AO116:$AY116),0)</f>
        <v>0</v>
      </c>
      <c r="BM116" s="17" cm="1">
        <f t="array" aca="1" ref="BM116" ca="1">IF(AL116&gt;0,AL116*SUMPRODUCT(_xlfn.XLOOKUP(AL$26,$C$4:$C$22,$T$4:$AD$22)*$AO116:$AY116),0)</f>
        <v>0</v>
      </c>
      <c r="BN116" s="17" cm="1">
        <f t="array" aca="1" ref="BN116" ca="1">IF(AM116&gt;0,AM116*SUMPRODUCT(_xlfn.XLOOKUP(AM$26,$C$4:$C$22,$T$4:$AD$22)*$AO116:$AY116),0)</f>
        <v>0</v>
      </c>
      <c r="BO116" s="9" cm="1">
        <f t="array" ref="BO116">IF(AN116&gt;0,AN116*SUMPRODUCT(_xlfn.XLOOKUP(AN$26,$C$4:$C$22,$T$4:$AD$22)*$AO116:$AY116),0)</f>
        <v>6</v>
      </c>
      <c r="BP116" s="215">
        <f t="shared" ca="1" si="100"/>
        <v>8.625</v>
      </c>
      <c r="BQ116" s="8" cm="1">
        <f t="array" aca="1" ref="BQ116" ca="1">IF(AC116&gt;0,AC116*SUMPRODUCT(_xlfn.XLOOKUP(AC$26,$C$4:$C$22,$I$4:$S$22)*$AO116:$AY116),0)</f>
        <v>0</v>
      </c>
      <c r="BR116" s="17" cm="1">
        <f t="array" aca="1" ref="BR116" ca="1">IF(AD116&gt;0,AD116*SUMPRODUCT(_xlfn.XLOOKUP(AD$26,$C$4:$C$22,$I$4:$S$22)*$AO116:$AY116),0)</f>
        <v>-1.125</v>
      </c>
      <c r="BS116" s="17" cm="1">
        <f t="array" ref="BS116">IF(AE116&gt;0,AE116*SUMPRODUCT(_xlfn.XLOOKUP(AE$26,$C$4:$C$22,$I$4:$S$22)*$AO116:$AY116),0)</f>
        <v>0</v>
      </c>
      <c r="BT116" s="71" cm="1">
        <f t="array" ref="BT116">IF(AF116&gt;0,AF116*SUMPRODUCT(_xlfn.XLOOKUP(AF$26,$C$4:$C$22,$I$4:$S$22)*$AO116:$AY116),0)</f>
        <v>0</v>
      </c>
      <c r="BU116" s="17" cm="1">
        <f t="array" aca="1" ref="BU116" ca="1">IF(AG116&gt;0,AG116*SUMPRODUCT(_xlfn.XLOOKUP(AG$26,$C$4:$C$22,$I$4:$S$22)*$AO116:$AY116),0)</f>
        <v>0</v>
      </c>
      <c r="BV116" s="17" cm="1">
        <f t="array" aca="1" ref="BV116" ca="1">IF(AH116&gt;0,AH116*SUMPRODUCT(_xlfn.XLOOKUP(AH$26,$C$4:$C$22,$I$4:$S$22)*$AO116:$AY116),0)</f>
        <v>0</v>
      </c>
      <c r="BW116" s="17" cm="1">
        <f t="array" aca="1" ref="BW116" ca="1">IF(AI116&gt;0,AI116*SUMPRODUCT(_xlfn.XLOOKUP(AI$26,$C$4:$C$22,$I$4:$S$22)*$AO116:$AY116),0)</f>
        <v>0</v>
      </c>
      <c r="BX116" s="17" cm="1">
        <f t="array" aca="1" ref="BX116" ca="1">IF(AJ116&gt;0,AJ116*SUMPRODUCT(_xlfn.XLOOKUP(AJ$26,$C$4:$C$22,$I$4:$S$22)*$AO116:$AY116),0)</f>
        <v>0</v>
      </c>
      <c r="BY116" s="17" cm="1">
        <f t="array" aca="1" ref="BY116" ca="1">IF(AK116&gt;0,AK116*SUMPRODUCT(_xlfn.XLOOKUP(AK$26,$C$4:$C$22,$I$4:$S$22)*$AO116:$AY116),0)</f>
        <v>0</v>
      </c>
      <c r="BZ116" s="17" cm="1">
        <f t="array" aca="1" ref="BZ116" ca="1">IF(AL116&gt;0,AL116*SUMPRODUCT(_xlfn.XLOOKUP(AL$26,$C$4:$C$22,$I$4:$S$22)*$AO116:$AY116),0)</f>
        <v>0</v>
      </c>
      <c r="CA116" s="17" cm="1">
        <f t="array" aca="1" ref="CA116" ca="1">IF(AM116&gt;0,AM116*SUMPRODUCT(_xlfn.XLOOKUP(AM$26,$C$4:$C$22,$I$4:$S$22)*$AO116:$AY116),0)</f>
        <v>0</v>
      </c>
      <c r="CB116" s="9" cm="1">
        <f t="array" ref="CB116">IF(AN116&gt;0,AN116*SUMPRODUCT(_xlfn.XLOOKUP(AN$26,$C$4:$C$22,$I$4:$S$22)*$AO116:$AY116),0)</f>
        <v>-6</v>
      </c>
      <c r="CC116" s="215">
        <f t="shared" ca="1" si="101"/>
        <v>-7.125</v>
      </c>
      <c r="CD116" s="8" cm="1">
        <f t="array" aca="1" ref="CD116" ca="1">IF(AC116&lt;0,AC116*SUMPRODUCT(_xlfn.XLOOKUP(AC$26,$C$4:$C$22,$T$4:$AD$22)*$AO116:$AY116),0)</f>
        <v>0</v>
      </c>
      <c r="CE116" s="17" cm="1">
        <f t="array" aca="1" ref="CE116" ca="1">IF(AD116&lt;0,AD116*SUMPRODUCT(_xlfn.XLOOKUP(AD$26,$C$4:$C$22,$T$4:$AC$22)*$AO116:$AX116),0)</f>
        <v>0</v>
      </c>
      <c r="CF116" s="17" cm="1">
        <f t="array" ref="CF116">IF(AE116&lt;0,AE116*SUMPRODUCT(_xlfn.XLOOKUP(AE$26,$C$4:$C$22,$T$4:$AC$22)*$AO116:$AX116),0)</f>
        <v>0</v>
      </c>
      <c r="CG116" s="71" cm="1">
        <f t="array" ref="CG116">IF(AF116&lt;0,AF116*SUMPRODUCT(_xlfn.XLOOKUP(AF$26,$C$4:$C$22,$T$4:$AC$22)*$AO116:$AX116),0)</f>
        <v>0</v>
      </c>
      <c r="CH116" s="17" cm="1">
        <f t="array" aca="1" ref="CH116" ca="1">IF(AG116&lt;0,AG116*SUMPRODUCT(_xlfn.XLOOKUP(AG$26,$C$4:$C$22,$T$4:$AC$22)*$AO116:$AX116),0)</f>
        <v>-6.5</v>
      </c>
      <c r="CI116" s="17" cm="1">
        <f t="array" aca="1" ref="CI116" ca="1">IF(AH116&lt;0,AH116*SUMPRODUCT(_xlfn.XLOOKUP(AH$26,$C$4:$C$22,$T$4:$AC$22)*$AO116:$AX116),0)</f>
        <v>0</v>
      </c>
      <c r="CJ116" s="17" cm="1">
        <f t="array" aca="1" ref="CJ116" ca="1">IF(AI116&lt;0,AI116*SUMPRODUCT(_xlfn.XLOOKUP(AI$26,$C$4:$C$22,$T$4:$AC$22)*$AO116:$AX116),0)</f>
        <v>-0.625</v>
      </c>
      <c r="CK116" s="17" cm="1">
        <f t="array" aca="1" ref="CK116" ca="1">IF(AJ116&lt;0,AJ116*SUMPRODUCT(_xlfn.XLOOKUP(AJ$26,$C$4:$C$22,$T$4:$AC$22)*$AO116:$AX116),0)</f>
        <v>-0.625</v>
      </c>
      <c r="CL116" s="17" cm="1">
        <f t="array" aca="1" ref="CL116" ca="1">IF(AK116&lt;0,AK116*SUMPRODUCT(_xlfn.XLOOKUP(AK$26,$C$4:$C$22,$T$4:$AC$22)*$AO116:$AX116),0)</f>
        <v>0</v>
      </c>
      <c r="CM116" s="17" cm="1">
        <f t="array" aca="1" ref="CM116" ca="1">IF(AL116&lt;0,AL116*SUMPRODUCT(_xlfn.XLOOKUP(AL$26,$C$4:$C$22,$T$4:$AC$22)*$AO116:$AX116),0)</f>
        <v>0</v>
      </c>
      <c r="CN116" s="17" cm="1">
        <f t="array" aca="1" ref="CN116" ca="1">IF(AM116&lt;0,AM116*SUMPRODUCT(_xlfn.XLOOKUP(AM$26,$C$4:$C$22,$T$4:$AC$22)*$AO116:$AX116),0)</f>
        <v>0</v>
      </c>
      <c r="CO116" s="9" cm="1">
        <f t="array" ref="CO116">IF(AN116&lt;0,AN116*SUMPRODUCT(_xlfn.XLOOKUP(AN$26,$C$4:$C$22,$T$4:$AC$22)*$AO116:$AX116),0)</f>
        <v>0</v>
      </c>
      <c r="CP116" s="215">
        <f t="shared" ca="1" si="102"/>
        <v>-7.75</v>
      </c>
      <c r="CQ116" s="8" cm="1">
        <f t="array" aca="1" ref="CQ116" ca="1">IF(AC116&lt;0,AC116*SUMPRODUCT(_xlfn.XLOOKUP(AC$26,$C$4:$C$22,$I$4:$S$22)*$AO116:$AY116),0)</f>
        <v>0</v>
      </c>
      <c r="CR116" s="17" cm="1">
        <f t="array" aca="1" ref="CR116" ca="1">IF(AD116&lt;0,AD116*SUMPRODUCT(_xlfn.XLOOKUP(AD$26,$C$4:$C$22,$I$4:$R$22)*$AO116:$AX116),0)</f>
        <v>0</v>
      </c>
      <c r="CS116" s="17" cm="1">
        <f t="array" ref="CS116">IF(AE116&lt;0,AE116*SUMPRODUCT(_xlfn.XLOOKUP(AE$26,$C$4:$C$22,$I$4:$R$22)*$AO116:$AX116),0)</f>
        <v>0</v>
      </c>
      <c r="CT116" s="71" cm="1">
        <f t="array" ref="CT116">IF(AF116&lt;0,AF116*SUMPRODUCT(_xlfn.XLOOKUP(AF$26,$C$4:$C$22,$I$4:$R$22)*$AO116:$AX116),0)</f>
        <v>0</v>
      </c>
      <c r="CU116" s="17" cm="1">
        <f t="array" aca="1" ref="CU116" ca="1">IF(AG116&lt;0,AG116*SUMPRODUCT(_xlfn.XLOOKUP(AG$26,$C$4:$C$22,$I$4:$R$22)*$AO116:$AX116),0)</f>
        <v>6.5</v>
      </c>
      <c r="CV116" s="17" cm="1">
        <f t="array" aca="1" ref="CV116" ca="1">IF(AH116&lt;0,AH116*SUMPRODUCT(_xlfn.XLOOKUP(AH$26,$C$4:$C$22,$I$4:$R$22)*$AO116:$AX116),0)</f>
        <v>0</v>
      </c>
      <c r="CW116" s="17" cm="1">
        <f t="array" aca="1" ref="CW116" ca="1">IF(AI116&lt;0,AI116*SUMPRODUCT(_xlfn.XLOOKUP(AI$26,$C$4:$C$22,$I$4:$R$22)*$AO116:$AX116),0)</f>
        <v>0.625</v>
      </c>
      <c r="CX116" s="17" cm="1">
        <f t="array" aca="1" ref="CX116" ca="1">IF(AJ116&lt;0,AJ116*SUMPRODUCT(_xlfn.XLOOKUP(AJ$26,$C$4:$C$22,$I$4:$R$22)*$AO116:$AX116),0)</f>
        <v>0.625</v>
      </c>
      <c r="CY116" s="17" cm="1">
        <f t="array" aca="1" ref="CY116" ca="1">IF(AK116&lt;0,AK116*SUMPRODUCT(_xlfn.XLOOKUP(AK$26,$C$4:$C$22,$I$4:$R$22)*$AO116:$AX116),0)</f>
        <v>0</v>
      </c>
      <c r="CZ116" s="17" cm="1">
        <f t="array" aca="1" ref="CZ116" ca="1">IF(AL116&lt;0,AL116*SUMPRODUCT(_xlfn.XLOOKUP(AL$26,$C$4:$C$22,$I$4:$R$22)*$AO116:$AX116),0)</f>
        <v>0</v>
      </c>
      <c r="DA116" s="17" cm="1">
        <f t="array" aca="1" ref="DA116" ca="1">IF(AM116&lt;0,AM116*SUMPRODUCT(_xlfn.XLOOKUP(AM$26,$C$4:$C$22,$I$4:$R$22)*$AO116:$AX116),0)</f>
        <v>0</v>
      </c>
      <c r="DB116" s="9" cm="1">
        <f t="array" ref="DB116">IF(AN116&lt;0,AN116*SUMPRODUCT(_xlfn.XLOOKUP(AN$26,$C$4:$C$22,$I$4:$R$22)*$AO116:$AX116),0)</f>
        <v>0</v>
      </c>
      <c r="DC116" s="240">
        <f t="shared" ca="1" si="103"/>
        <v>7.75</v>
      </c>
    </row>
    <row r="117" spans="1:107" x14ac:dyDescent="0.25">
      <c r="A117" s="389"/>
      <c r="B117" s="390"/>
      <c r="C117" s="735">
        <v>8</v>
      </c>
      <c r="D117" s="18" t="str">
        <f>_xlfn.XLOOKUP($C117,'Load Combinations'!$B$4:$B$22,'Load Combinations'!$C$4:$C$22)</f>
        <v>CV Vac, Component MAWP, No Beam</v>
      </c>
      <c r="E117" s="118"/>
      <c r="F117" s="119"/>
      <c r="G117" s="7">
        <f t="shared" si="105"/>
        <v>20</v>
      </c>
      <c r="H117" s="130">
        <f t="shared" ca="1" si="106"/>
        <v>30.125</v>
      </c>
      <c r="I117" s="130">
        <f t="shared" ca="1" si="107"/>
        <v>11.375</v>
      </c>
      <c r="J117" s="62"/>
      <c r="K117" s="72">
        <f t="shared" ca="1" si="111"/>
        <v>0</v>
      </c>
      <c r="L117" s="73">
        <f t="shared" ca="1" si="108"/>
        <v>0</v>
      </c>
      <c r="M117" s="73">
        <f t="shared" ca="1" si="108"/>
        <v>0</v>
      </c>
      <c r="N117" s="73">
        <f t="shared" ca="1" si="108"/>
        <v>0</v>
      </c>
      <c r="O117" s="73">
        <f t="shared" ca="1" si="108"/>
        <v>-1</v>
      </c>
      <c r="P117" s="73">
        <f t="shared" ca="1" si="108"/>
        <v>0</v>
      </c>
      <c r="Q117" s="73">
        <f t="shared" ca="1" si="108"/>
        <v>0</v>
      </c>
      <c r="R117" s="73">
        <f t="shared" ca="1" si="108"/>
        <v>0</v>
      </c>
      <c r="S117" s="73">
        <f t="shared" ca="1" si="108"/>
        <v>0</v>
      </c>
      <c r="T117" s="73">
        <f t="shared" ca="1" si="108"/>
        <v>0</v>
      </c>
      <c r="U117" s="73">
        <f t="shared" ca="1" si="108"/>
        <v>0</v>
      </c>
      <c r="V117" s="73">
        <f t="shared" ca="1" si="108"/>
        <v>-1</v>
      </c>
      <c r="W117" s="73">
        <f t="shared" ca="1" si="108"/>
        <v>0</v>
      </c>
      <c r="X117" s="73">
        <v>0</v>
      </c>
      <c r="Y117" s="73">
        <f t="shared" ca="1" si="108"/>
        <v>0</v>
      </c>
      <c r="Z117" s="73">
        <f t="shared" ca="1" si="108"/>
        <v>0</v>
      </c>
      <c r="AA117" s="73">
        <f t="shared" ca="1" si="108"/>
        <v>-1</v>
      </c>
      <c r="AB117" s="139">
        <f t="shared" ca="1" si="108"/>
        <v>0</v>
      </c>
      <c r="AC117" s="72">
        <f t="shared" ca="1" si="99"/>
        <v>1</v>
      </c>
      <c r="AD117" s="73">
        <f t="shared" ca="1" si="99"/>
        <v>1</v>
      </c>
      <c r="AE117" s="73">
        <f t="shared" ca="1" si="99"/>
        <v>1</v>
      </c>
      <c r="AF117" s="73">
        <f t="shared" ca="1" si="99"/>
        <v>1</v>
      </c>
      <c r="AG117" s="73">
        <f t="shared" ca="1" si="99"/>
        <v>-1</v>
      </c>
      <c r="AH117" s="73">
        <f t="shared" ca="1" si="99"/>
        <v>0</v>
      </c>
      <c r="AI117" s="73">
        <f t="shared" ca="1" si="99"/>
        <v>-1</v>
      </c>
      <c r="AJ117" s="73">
        <f t="shared" ca="1" si="99"/>
        <v>-1</v>
      </c>
      <c r="AK117" s="73">
        <f t="shared" ca="1" si="99"/>
        <v>0</v>
      </c>
      <c r="AL117" s="73">
        <f t="shared" ref="AL117:AN117" ca="1" si="112">OFFSET(AL117,-1*($C117-1),0)</f>
        <v>0</v>
      </c>
      <c r="AM117" s="73">
        <f t="shared" ca="1" si="112"/>
        <v>0</v>
      </c>
      <c r="AN117" s="139">
        <f t="shared" ca="1" si="112"/>
        <v>0</v>
      </c>
      <c r="AO117" s="72">
        <f>+INDEX('Load Combinations'!$D$4:$N$22,MATCH(Horizontal!$C117,'Load Combinations'!$B$4:$B$22,0),MATCH(Horizontal!AO$26,'Load Combinations'!$D$3:$N$3,0))</f>
        <v>1</v>
      </c>
      <c r="AP117" s="73">
        <f>+INDEX('Load Combinations'!$D$4:$N$22,MATCH(Horizontal!$C117,'Load Combinations'!$B$4:$B$22,0),MATCH(Horizontal!AP$26,'Load Combinations'!$D$3:$N$3,0))</f>
        <v>1</v>
      </c>
      <c r="AQ117" s="73">
        <f>+INDEX('Load Combinations'!$D$4:$N$22,MATCH(Horizontal!$C117,'Load Combinations'!$B$4:$B$22,0),MATCH(Horizontal!AQ$26,'Load Combinations'!$D$3:$N$3,0))</f>
        <v>0</v>
      </c>
      <c r="AR117" s="73">
        <f>+INDEX('Load Combinations'!$D$4:$N$22,MATCH(Horizontal!$C117,'Load Combinations'!$B$4:$B$22,0),MATCH(Horizontal!AR$26,'Load Combinations'!$D$3:$N$3,0))</f>
        <v>0</v>
      </c>
      <c r="AS117" s="73">
        <f>+INDEX('Load Combinations'!$D$4:$N$22,MATCH(Horizontal!$C117,'Load Combinations'!$B$4:$B$22,0),MATCH(Horizontal!AS$26,'Load Combinations'!$D$3:$N$3,0))</f>
        <v>1</v>
      </c>
      <c r="AT117" s="73">
        <f>+INDEX('Load Combinations'!$D$4:$N$22,MATCH(Horizontal!$C117,'Load Combinations'!$B$4:$B$22,0),MATCH(Horizontal!AT$26,'Load Combinations'!$D$3:$N$3,0))</f>
        <v>0</v>
      </c>
      <c r="AU117" s="73">
        <f>+INDEX('Load Combinations'!$D$4:$N$22,MATCH(Horizontal!$C117,'Load Combinations'!$B$4:$B$22,0),MATCH(Horizontal!AU$26,'Load Combinations'!$D$3:$N$3,0))</f>
        <v>0</v>
      </c>
      <c r="AV117" s="73">
        <f>+INDEX('Load Combinations'!$D$4:$N$22,MATCH(Horizontal!$C117,'Load Combinations'!$B$4:$B$22,0),MATCH(Horizontal!AV$26,'Load Combinations'!$D$3:$N$3,0))</f>
        <v>0</v>
      </c>
      <c r="AW117" s="73">
        <f>+INDEX('Load Combinations'!$D$4:$N$22,MATCH(Horizontal!$C117,'Load Combinations'!$B$4:$B$22,0),MATCH(Horizontal!AW$26,'Load Combinations'!$D$3:$N$3,0))</f>
        <v>1</v>
      </c>
      <c r="AX117" s="670">
        <f>+INDEX('Load Combinations'!$D$4:$N$22,MATCH(Horizontal!$C117,'Load Combinations'!$B$4:$B$22,0),MATCH(Horizontal!AX$26,'Load Combinations'!$D$3:$N$3,0))</f>
        <v>0</v>
      </c>
      <c r="AY117" s="556">
        <f>+INDEX('Load Combinations'!$D$4:$N$22,MATCH(Horizontal!$C117,'Load Combinations'!$B$4:$B$22,0),MATCH(Horizontal!AY$26,'Load Combinations'!$D$3:$N$3,0))</f>
        <v>0</v>
      </c>
      <c r="AZ117" s="202" cm="1">
        <f t="array" aca="1" ref="AZ117" ca="1">SUMPRODUCT(--($K117:$AB117&gt;0),INDEX($H$4:$H$22,MATCH($K$26:$AB$26,$C$4:$C$22,0)))</f>
        <v>0</v>
      </c>
      <c r="BA117" s="73" cm="1">
        <f t="array" aca="1" ref="BA117" ca="1">SUMPRODUCT(--($K117:$AB117&gt;0),INDEX($G$4:$G$22,MATCH($K$26:$AB$26,$C$4:$C$22,0)))</f>
        <v>0</v>
      </c>
      <c r="BB117" s="73" cm="1">
        <f t="array" aca="1" ref="BB117" ca="1">-1*SUMPRODUCT(--($K117:$AB117&lt;0),INDEX($H$4:$H$22,MATCH($K$26:$AB$26,$C$4:$C$22,0)))</f>
        <v>-3.5</v>
      </c>
      <c r="BC117" s="74" cm="1">
        <f t="array" aca="1" ref="BC117" ca="1">-1*SUMPRODUCT(--($K117:$AB117&lt;0),INDEX($G$4:$G$22,MATCH($K$26:$AB$26,$C$4:$C$22,0)))</f>
        <v>3.5</v>
      </c>
      <c r="BD117" s="66" cm="1">
        <f t="array" aca="1" ref="BD117" ca="1">IF(AC117&gt;0,AC117*SUMPRODUCT(_xlfn.XLOOKUP(AC$26,$C$4:$C$22,$T$4:$AD$22)*$AO117:$AY117),0)</f>
        <v>0</v>
      </c>
      <c r="BE117" s="67" cm="1">
        <f t="array" aca="1" ref="BE117" ca="1">IF(AD117&gt;0,AD117*SUMPRODUCT(_xlfn.XLOOKUP(AD$26,$C$4:$C$22,$T$4:$AD$22)*$AO117:$AY117),0)</f>
        <v>1.625</v>
      </c>
      <c r="BF117" s="67" cm="1">
        <f t="array" aca="1" ref="BF117" ca="1">IF(AE117&gt;0,AE117*SUMPRODUCT(_xlfn.XLOOKUP(AE$26,$C$4:$C$22,$T$4:$AD$22)*$AO117:$AY117),0)</f>
        <v>0</v>
      </c>
      <c r="BG117" s="67" cm="1">
        <f t="array" aca="1" ref="BG117" ca="1">IF(AF117&gt;0,AF117*SUMPRODUCT(_xlfn.XLOOKUP(AF$26,$C$4:$C$22,$T$4:$AD$22)*$AO117:$AY117),0)</f>
        <v>0.5</v>
      </c>
      <c r="BH117" s="67" cm="1">
        <f t="array" aca="1" ref="BH117" ca="1">IF(AG117&gt;0,AG117*SUMPRODUCT(_xlfn.XLOOKUP(AG$26,$C$4:$C$22,$T$4:$AD$22)*$AO117:$AY117),0)</f>
        <v>0</v>
      </c>
      <c r="BI117" s="67" cm="1">
        <f t="array" aca="1" ref="BI117" ca="1">IF(AH117&gt;0,AH117*SUMPRODUCT(_xlfn.XLOOKUP(AH$26,$C$4:$C$22,$T$4:$AD$22)*$AO117:$AY117),0)</f>
        <v>0</v>
      </c>
      <c r="BJ117" s="67" cm="1">
        <f t="array" aca="1" ref="BJ117" ca="1">IF(AI117&gt;0,AI117*SUMPRODUCT(_xlfn.XLOOKUP(AI$26,$C$4:$C$22,$T$4:$AD$22)*$AO117:$AY117),0)</f>
        <v>0</v>
      </c>
      <c r="BK117" s="67" cm="1">
        <f t="array" aca="1" ref="BK117" ca="1">IF(AJ117&gt;0,AJ117*SUMPRODUCT(_xlfn.XLOOKUP(AJ$26,$C$4:$C$22,$T$4:$AD$22)*$AO117:$AY117),0)</f>
        <v>0</v>
      </c>
      <c r="BL117" s="67" cm="1">
        <f t="array" aca="1" ref="BL117" ca="1">IF(AK117&gt;0,AK117*SUMPRODUCT(_xlfn.XLOOKUP(AK$26,$C$4:$C$22,$T$4:$AD$22)*$AO117:$AY117),0)</f>
        <v>0</v>
      </c>
      <c r="BM117" s="67" cm="1">
        <f t="array" aca="1" ref="BM117" ca="1">IF(AL117&gt;0,AL117*SUMPRODUCT(_xlfn.XLOOKUP(AL$26,$C$4:$C$22,$T$4:$AD$22)*$AO117:$AY117),0)</f>
        <v>0</v>
      </c>
      <c r="BN117" s="67" cm="1">
        <f t="array" aca="1" ref="BN117" ca="1">IF(AM117&gt;0,AM117*SUMPRODUCT(_xlfn.XLOOKUP(AM$26,$C$4:$C$22,$T$4:$AD$22)*$AO117:$AY117),0)</f>
        <v>0</v>
      </c>
      <c r="BO117" s="68" cm="1">
        <f t="array" aca="1" ref="BO117" ca="1">IF(AN117&gt;0,AN117*SUMPRODUCT(_xlfn.XLOOKUP(AN$26,$C$4:$C$22,$T$4:$AD$22)*$AO117:$AY117),0)</f>
        <v>0</v>
      </c>
      <c r="BP117" s="214">
        <f t="shared" ca="1" si="100"/>
        <v>2.125</v>
      </c>
      <c r="BQ117" s="66" cm="1">
        <f t="array" aca="1" ref="BQ117" ca="1">IF(AC117&gt;0,AC117*SUMPRODUCT(_xlfn.XLOOKUP(AC$26,$C$4:$C$22,$I$4:$S$22)*$AO117:$AY117),0)</f>
        <v>0</v>
      </c>
      <c r="BR117" s="67" cm="1">
        <f t="array" aca="1" ref="BR117" ca="1">IF(AD117&gt;0,AD117*SUMPRODUCT(_xlfn.XLOOKUP(AD$26,$C$4:$C$22,$I$4:$S$22)*$AO117:$AY117),0)</f>
        <v>-0.125</v>
      </c>
      <c r="BS117" s="67" cm="1">
        <f t="array" aca="1" ref="BS117" ca="1">IF(AE117&gt;0,AE117*SUMPRODUCT(_xlfn.XLOOKUP(AE$26,$C$4:$C$22,$I$4:$S$22)*$AO117:$AY117),0)</f>
        <v>0</v>
      </c>
      <c r="BT117" s="67" cm="1">
        <f t="array" aca="1" ref="BT117" ca="1">IF(AF117&gt;0,AF117*SUMPRODUCT(_xlfn.XLOOKUP(AF$26,$C$4:$C$22,$I$4:$S$22)*$AO117:$AY117),0)</f>
        <v>-0.5</v>
      </c>
      <c r="BU117" s="67" cm="1">
        <f t="array" aca="1" ref="BU117" ca="1">IF(AG117&gt;0,AG117*SUMPRODUCT(_xlfn.XLOOKUP(AG$26,$C$4:$C$22,$I$4:$S$22)*$AO117:$AY117),0)</f>
        <v>0</v>
      </c>
      <c r="BV117" s="67" cm="1">
        <f t="array" aca="1" ref="BV117" ca="1">IF(AH117&gt;0,AH117*SUMPRODUCT(_xlfn.XLOOKUP(AH$26,$C$4:$C$22,$I$4:$S$22)*$AO117:$AY117),0)</f>
        <v>0</v>
      </c>
      <c r="BW117" s="67" cm="1">
        <f t="array" aca="1" ref="BW117" ca="1">IF(AI117&gt;0,AI117*SUMPRODUCT(_xlfn.XLOOKUP(AI$26,$C$4:$C$22,$I$4:$S$22)*$AO117:$AY117),0)</f>
        <v>0</v>
      </c>
      <c r="BX117" s="67" cm="1">
        <f t="array" aca="1" ref="BX117" ca="1">IF(AJ117&gt;0,AJ117*SUMPRODUCT(_xlfn.XLOOKUP(AJ$26,$C$4:$C$22,$I$4:$S$22)*$AO117:$AY117),0)</f>
        <v>0</v>
      </c>
      <c r="BY117" s="67" cm="1">
        <f t="array" aca="1" ref="BY117" ca="1">IF(AK117&gt;0,AK117*SUMPRODUCT(_xlfn.XLOOKUP(AK$26,$C$4:$C$22,$I$4:$S$22)*$AO117:$AY117),0)</f>
        <v>0</v>
      </c>
      <c r="BZ117" s="67" cm="1">
        <f t="array" aca="1" ref="BZ117" ca="1">IF(AL117&gt;0,AL117*SUMPRODUCT(_xlfn.XLOOKUP(AL$26,$C$4:$C$22,$I$4:$S$22)*$AO117:$AY117),0)</f>
        <v>0</v>
      </c>
      <c r="CA117" s="67" cm="1">
        <f t="array" aca="1" ref="CA117" ca="1">IF(AM117&gt;0,AM117*SUMPRODUCT(_xlfn.XLOOKUP(AM$26,$C$4:$C$22,$I$4:$S$22)*$AO117:$AY117),0)</f>
        <v>0</v>
      </c>
      <c r="CB117" s="68" cm="1">
        <f t="array" aca="1" ref="CB117" ca="1">IF(AN117&gt;0,AN117*SUMPRODUCT(_xlfn.XLOOKUP(AN$26,$C$4:$C$22,$I$4:$S$22)*$AO117:$AY117),0)</f>
        <v>0</v>
      </c>
      <c r="CC117" s="214">
        <f t="shared" ca="1" si="101"/>
        <v>-0.625</v>
      </c>
      <c r="CD117" s="66" cm="1">
        <f t="array" aca="1" ref="CD117" ca="1">IF(AC117&lt;0,AC117*SUMPRODUCT(_xlfn.XLOOKUP(AC$26,$C$4:$C$22,$T$4:$AD$22)*$AO117:$AY117),0)</f>
        <v>0</v>
      </c>
      <c r="CE117" s="67" cm="1">
        <f t="array" aca="1" ref="CE117" ca="1">IF(AD117&lt;0,AD117*SUMPRODUCT(_xlfn.XLOOKUP(AD$26,$C$4:$C$22,$T$4:$AC$22)*$AO117:$AX117),0)</f>
        <v>0</v>
      </c>
      <c r="CF117" s="67" cm="1">
        <f t="array" aca="1" ref="CF117" ca="1">IF(AE117&lt;0,AE117*SUMPRODUCT(_xlfn.XLOOKUP(AE$26,$C$4:$C$22,$T$4:$AC$22)*$AO117:$AX117),0)</f>
        <v>0</v>
      </c>
      <c r="CG117" s="67" cm="1">
        <f t="array" aca="1" ref="CG117" ca="1">IF(AF117&lt;0,AF117*SUMPRODUCT(_xlfn.XLOOKUP(AF$26,$C$4:$C$22,$T$4:$AC$22)*$AO117:$AX117),0)</f>
        <v>0</v>
      </c>
      <c r="CH117" s="67" cm="1">
        <f t="array" aca="1" ref="CH117" ca="1">IF(AG117&lt;0,AG117*SUMPRODUCT(_xlfn.XLOOKUP(AG$26,$C$4:$C$22,$T$4:$AC$22)*$AO117:$AX117),0)</f>
        <v>-4.5</v>
      </c>
      <c r="CI117" s="67" cm="1">
        <f t="array" aca="1" ref="CI117" ca="1">IF(AH117&lt;0,AH117*SUMPRODUCT(_xlfn.XLOOKUP(AH$26,$C$4:$C$22,$T$4:$AC$22)*$AO117:$AX117),0)</f>
        <v>0</v>
      </c>
      <c r="CJ117" s="67" cm="1">
        <f t="array" aca="1" ref="CJ117" ca="1">IF(AI117&lt;0,AI117*SUMPRODUCT(_xlfn.XLOOKUP(AI$26,$C$4:$C$22,$T$4:$AC$22)*$AO117:$AX117),0)</f>
        <v>0</v>
      </c>
      <c r="CK117" s="67" cm="1">
        <f t="array" aca="1" ref="CK117" ca="1">IF(AJ117&lt;0,AJ117*SUMPRODUCT(_xlfn.XLOOKUP(AJ$26,$C$4:$C$22,$T$4:$AC$22)*$AO117:$AX117),0)</f>
        <v>0</v>
      </c>
      <c r="CL117" s="67" cm="1">
        <f t="array" aca="1" ref="CL117" ca="1">IF(AK117&lt;0,AK117*SUMPRODUCT(_xlfn.XLOOKUP(AK$26,$C$4:$C$22,$T$4:$AC$22)*$AO117:$AX117),0)</f>
        <v>0</v>
      </c>
      <c r="CM117" s="67" cm="1">
        <f t="array" aca="1" ref="CM117" ca="1">IF(AL117&lt;0,AL117*SUMPRODUCT(_xlfn.XLOOKUP(AL$26,$C$4:$C$22,$T$4:$AC$22)*$AO117:$AX117),0)</f>
        <v>0</v>
      </c>
      <c r="CN117" s="67" cm="1">
        <f t="array" aca="1" ref="CN117" ca="1">IF(AM117&lt;0,AM117*SUMPRODUCT(_xlfn.XLOOKUP(AM$26,$C$4:$C$22,$T$4:$AC$22)*$AO117:$AX117),0)</f>
        <v>0</v>
      </c>
      <c r="CO117" s="68" cm="1">
        <f t="array" aca="1" ref="CO117" ca="1">IF(AN117&lt;0,AN117*SUMPRODUCT(_xlfn.XLOOKUP(AN$26,$C$4:$C$22,$T$4:$AC$22)*$AO117:$AX117),0)</f>
        <v>0</v>
      </c>
      <c r="CP117" s="214">
        <f t="shared" ca="1" si="102"/>
        <v>-4.5</v>
      </c>
      <c r="CQ117" s="66" cm="1">
        <f t="array" aca="1" ref="CQ117" ca="1">IF(AC117&lt;0,AC117*SUMPRODUCT(_xlfn.XLOOKUP(AC$26,$C$4:$C$22,$I$4:$S$22)*$AO117:$AY117),0)</f>
        <v>0</v>
      </c>
      <c r="CR117" s="67" cm="1">
        <f t="array" aca="1" ref="CR117" ca="1">IF(AD117&lt;0,AD117*SUMPRODUCT(_xlfn.XLOOKUP(AD$26,$C$4:$C$22,$I$4:$R$22)*$AO117:$AX117),0)</f>
        <v>0</v>
      </c>
      <c r="CS117" s="67" cm="1">
        <f t="array" aca="1" ref="CS117" ca="1">IF(AE117&lt;0,AE117*SUMPRODUCT(_xlfn.XLOOKUP(AE$26,$C$4:$C$22,$I$4:$R$22)*$AO117:$AX117),0)</f>
        <v>0</v>
      </c>
      <c r="CT117" s="67" cm="1">
        <f t="array" aca="1" ref="CT117" ca="1">IF(AF117&lt;0,AF117*SUMPRODUCT(_xlfn.XLOOKUP(AF$26,$C$4:$C$22,$I$4:$R$22)*$AO117:$AX117),0)</f>
        <v>0</v>
      </c>
      <c r="CU117" s="67" cm="1">
        <f t="array" aca="1" ref="CU117" ca="1">IF(AG117&lt;0,AG117*SUMPRODUCT(_xlfn.XLOOKUP(AG$26,$C$4:$C$22,$I$4:$R$22)*$AO117:$AX117),0)</f>
        <v>4.5</v>
      </c>
      <c r="CV117" s="67" cm="1">
        <f t="array" aca="1" ref="CV117" ca="1">IF(AH117&lt;0,AH117*SUMPRODUCT(_xlfn.XLOOKUP(AH$26,$C$4:$C$22,$I$4:$R$22)*$AO117:$AX117),0)</f>
        <v>0</v>
      </c>
      <c r="CW117" s="67" cm="1">
        <f t="array" aca="1" ref="CW117" ca="1">IF(AI117&lt;0,AI117*SUMPRODUCT(_xlfn.XLOOKUP(AI$26,$C$4:$C$22,$I$4:$R$22)*$AO117:$AX117),0)</f>
        <v>0</v>
      </c>
      <c r="CX117" s="67" cm="1">
        <f t="array" aca="1" ref="CX117" ca="1">IF(AJ117&lt;0,AJ117*SUMPRODUCT(_xlfn.XLOOKUP(AJ$26,$C$4:$C$22,$I$4:$R$22)*$AO117:$AX117),0)</f>
        <v>0</v>
      </c>
      <c r="CY117" s="67" cm="1">
        <f t="array" aca="1" ref="CY117" ca="1">IF(AK117&lt;0,AK117*SUMPRODUCT(_xlfn.XLOOKUP(AK$26,$C$4:$C$22,$I$4:$R$22)*$AO117:$AX117),0)</f>
        <v>0</v>
      </c>
      <c r="CZ117" s="67" cm="1">
        <f t="array" aca="1" ref="CZ117" ca="1">IF(AL117&lt;0,AL117*SUMPRODUCT(_xlfn.XLOOKUP(AL$26,$C$4:$C$22,$I$4:$R$22)*$AO117:$AX117),0)</f>
        <v>0</v>
      </c>
      <c r="DA117" s="67" cm="1">
        <f t="array" aca="1" ref="DA117" ca="1">IF(AM117&lt;0,AM117*SUMPRODUCT(_xlfn.XLOOKUP(AM$26,$C$4:$C$22,$I$4:$R$22)*$AO117:$AX117),0)</f>
        <v>0</v>
      </c>
      <c r="DB117" s="68" cm="1">
        <f t="array" aca="1" ref="DB117" ca="1">IF(AN117&lt;0,AN117*SUMPRODUCT(_xlfn.XLOOKUP(AN$26,$C$4:$C$22,$I$4:$R$22)*$AO117:$AX117),0)</f>
        <v>0</v>
      </c>
      <c r="DC117" s="239">
        <f t="shared" ca="1" si="103"/>
        <v>4.5</v>
      </c>
    </row>
    <row r="118" spans="1:107" x14ac:dyDescent="0.25">
      <c r="A118" s="389"/>
      <c r="B118" s="390"/>
      <c r="C118" s="736">
        <v>9</v>
      </c>
      <c r="D118" s="19" t="str">
        <f>_xlfn.XLOOKUP($C118,'Load Combinations'!$B$4:$B$22,'Load Combinations'!$C$4:$C$22)</f>
        <v>CV Vac, Component MAWP, Beam On</v>
      </c>
      <c r="E118" s="120"/>
      <c r="F118" s="121"/>
      <c r="G118" s="8">
        <f t="shared" si="105"/>
        <v>20</v>
      </c>
      <c r="H118" s="61">
        <f t="shared" ca="1" si="106"/>
        <v>31.125</v>
      </c>
      <c r="I118" s="61">
        <f t="shared" ca="1" si="107"/>
        <v>10.375</v>
      </c>
      <c r="J118" s="63"/>
      <c r="K118" s="75">
        <f t="shared" ca="1" si="111"/>
        <v>0</v>
      </c>
      <c r="L118" s="76">
        <f t="shared" ca="1" si="108"/>
        <v>0</v>
      </c>
      <c r="M118" s="76">
        <f t="shared" ca="1" si="108"/>
        <v>0</v>
      </c>
      <c r="N118" s="76">
        <f t="shared" ca="1" si="108"/>
        <v>0</v>
      </c>
      <c r="O118" s="76">
        <f t="shared" ca="1" si="108"/>
        <v>-1</v>
      </c>
      <c r="P118" s="76">
        <f t="shared" ca="1" si="108"/>
        <v>0</v>
      </c>
      <c r="Q118" s="76">
        <f t="shared" ca="1" si="108"/>
        <v>0</v>
      </c>
      <c r="R118" s="76">
        <f t="shared" ca="1" si="108"/>
        <v>0</v>
      </c>
      <c r="S118" s="76">
        <f t="shared" ca="1" si="108"/>
        <v>0</v>
      </c>
      <c r="T118" s="76">
        <f t="shared" ca="1" si="108"/>
        <v>0</v>
      </c>
      <c r="U118" s="76">
        <f t="shared" ca="1" si="108"/>
        <v>0</v>
      </c>
      <c r="V118" s="76">
        <f t="shared" ca="1" si="108"/>
        <v>-1</v>
      </c>
      <c r="W118" s="76">
        <f t="shared" ca="1" si="108"/>
        <v>0</v>
      </c>
      <c r="X118" s="76">
        <v>0</v>
      </c>
      <c r="Y118" s="76">
        <f t="shared" ca="1" si="108"/>
        <v>0</v>
      </c>
      <c r="Z118" s="76">
        <f t="shared" ca="1" si="108"/>
        <v>0</v>
      </c>
      <c r="AA118" s="76">
        <f t="shared" ca="1" si="108"/>
        <v>-1</v>
      </c>
      <c r="AB118" s="140">
        <f t="shared" ca="1" si="108"/>
        <v>0</v>
      </c>
      <c r="AC118" s="75">
        <f t="shared" ref="AC118:AN128" ca="1" si="113">OFFSET(AC118,-1*($C118-1),0)</f>
        <v>1</v>
      </c>
      <c r="AD118" s="76">
        <f t="shared" ca="1" si="113"/>
        <v>1</v>
      </c>
      <c r="AE118" s="76">
        <f t="shared" ca="1" si="113"/>
        <v>1</v>
      </c>
      <c r="AF118" s="76">
        <f t="shared" ca="1" si="113"/>
        <v>1</v>
      </c>
      <c r="AG118" s="76">
        <f t="shared" ca="1" si="113"/>
        <v>-1</v>
      </c>
      <c r="AH118" s="76">
        <f t="shared" ca="1" si="113"/>
        <v>0</v>
      </c>
      <c r="AI118" s="76">
        <f t="shared" ca="1" si="113"/>
        <v>-1</v>
      </c>
      <c r="AJ118" s="76">
        <f t="shared" ca="1" si="113"/>
        <v>-1</v>
      </c>
      <c r="AK118" s="76">
        <f t="shared" ca="1" si="113"/>
        <v>0</v>
      </c>
      <c r="AL118" s="76">
        <f t="shared" ca="1" si="113"/>
        <v>0</v>
      </c>
      <c r="AM118" s="76">
        <f t="shared" ca="1" si="113"/>
        <v>0</v>
      </c>
      <c r="AN118" s="140">
        <f t="shared" ca="1" si="113"/>
        <v>0</v>
      </c>
      <c r="AO118" s="75">
        <f>+INDEX('Load Combinations'!$D$4:$N$22,MATCH(Horizontal!$C118,'Load Combinations'!$B$4:$B$22,0),MATCH(Horizontal!AO$26,'Load Combinations'!$D$3:$N$3,0))</f>
        <v>1</v>
      </c>
      <c r="AP118" s="76">
        <f>+INDEX('Load Combinations'!$D$4:$N$22,MATCH(Horizontal!$C118,'Load Combinations'!$B$4:$B$22,0),MATCH(Horizontal!AP$26,'Load Combinations'!$D$3:$N$3,0))</f>
        <v>1</v>
      </c>
      <c r="AQ118" s="76">
        <f>+INDEX('Load Combinations'!$D$4:$N$22,MATCH(Horizontal!$C118,'Load Combinations'!$B$4:$B$22,0),MATCH(Horizontal!AQ$26,'Load Combinations'!$D$3:$N$3,0))</f>
        <v>0</v>
      </c>
      <c r="AR118" s="76">
        <f>+INDEX('Load Combinations'!$D$4:$N$22,MATCH(Horizontal!$C118,'Load Combinations'!$B$4:$B$22,0),MATCH(Horizontal!AR$26,'Load Combinations'!$D$3:$N$3,0))</f>
        <v>0</v>
      </c>
      <c r="AS118" s="76">
        <f>+INDEX('Load Combinations'!$D$4:$N$22,MATCH(Horizontal!$C118,'Load Combinations'!$B$4:$B$22,0),MATCH(Horizontal!AS$26,'Load Combinations'!$D$3:$N$3,0))</f>
        <v>1</v>
      </c>
      <c r="AT118" s="76">
        <f>+INDEX('Load Combinations'!$D$4:$N$22,MATCH(Horizontal!$C118,'Load Combinations'!$B$4:$B$22,0),MATCH(Horizontal!AT$26,'Load Combinations'!$D$3:$N$3,0))</f>
        <v>1</v>
      </c>
      <c r="AU118" s="76">
        <f>+INDEX('Load Combinations'!$D$4:$N$22,MATCH(Horizontal!$C118,'Load Combinations'!$B$4:$B$22,0),MATCH(Horizontal!AU$26,'Load Combinations'!$D$3:$N$3,0))</f>
        <v>0</v>
      </c>
      <c r="AV118" s="76">
        <f>+INDEX('Load Combinations'!$D$4:$N$22,MATCH(Horizontal!$C118,'Load Combinations'!$B$4:$B$22,0),MATCH(Horizontal!AV$26,'Load Combinations'!$D$3:$N$3,0))</f>
        <v>0</v>
      </c>
      <c r="AW118" s="76">
        <f>+INDEX('Load Combinations'!$D$4:$N$22,MATCH(Horizontal!$C118,'Load Combinations'!$B$4:$B$22,0),MATCH(Horizontal!AW$26,'Load Combinations'!$D$3:$N$3,0))</f>
        <v>1</v>
      </c>
      <c r="AX118" s="671">
        <f>+INDEX('Load Combinations'!$D$4:$N$22,MATCH(Horizontal!$C118,'Load Combinations'!$B$4:$B$22,0),MATCH(Horizontal!AX$26,'Load Combinations'!$D$3:$N$3,0))</f>
        <v>0</v>
      </c>
      <c r="AY118" s="557">
        <f>+INDEX('Load Combinations'!$D$4:$N$22,MATCH(Horizontal!$C118,'Load Combinations'!$B$4:$B$22,0),MATCH(Horizontal!AY$26,'Load Combinations'!$D$3:$N$3,0))</f>
        <v>0</v>
      </c>
      <c r="AZ118" s="203" cm="1">
        <f t="array" aca="1" ref="AZ118" ca="1">SUMPRODUCT(--($K118:$AB118&gt;0),INDEX($H$4:$H$22,MATCH($K$26:$AB$26,$C$4:$C$22,0)))</f>
        <v>0</v>
      </c>
      <c r="BA118" s="76" cm="1">
        <f t="array" aca="1" ref="BA118" ca="1">SUMPRODUCT(--($K118:$AB118&gt;0),INDEX($G$4:$G$22,MATCH($K$26:$AB$26,$C$4:$C$22,0)))</f>
        <v>0</v>
      </c>
      <c r="BB118" s="76" cm="1">
        <f t="array" aca="1" ref="BB118" ca="1">-1*SUMPRODUCT(--($K118:$AB118&lt;0),INDEX($H$4:$H$22,MATCH($K$26:$AB$26,$C$4:$C$22,0)))</f>
        <v>-3.5</v>
      </c>
      <c r="BC118" s="77" cm="1">
        <f t="array" aca="1" ref="BC118" ca="1">-1*SUMPRODUCT(--($K118:$AB118&lt;0),INDEX($G$4:$G$22,MATCH($K$26:$AB$26,$C$4:$C$22,0)))</f>
        <v>3.5</v>
      </c>
      <c r="BD118" s="8" cm="1">
        <f t="array" aca="1" ref="BD118" ca="1">IF(AC118&gt;0,AC118*SUMPRODUCT(_xlfn.XLOOKUP(AC$26,$C$4:$C$22,$T$4:$AD$22)*$AO118:$AY118),0)</f>
        <v>0</v>
      </c>
      <c r="BE118" s="17" cm="1">
        <f t="array" aca="1" ref="BE118" ca="1">IF(AD118&gt;0,AD118*SUMPRODUCT(_xlfn.XLOOKUP(AD$26,$C$4:$C$22,$T$4:$AD$22)*$AO118:$AY118),0)</f>
        <v>1.625</v>
      </c>
      <c r="BF118" s="17" cm="1">
        <f t="array" aca="1" ref="BF118" ca="1">IF(AE118&gt;0,AE118*SUMPRODUCT(_xlfn.XLOOKUP(AE$26,$C$4:$C$22,$T$4:$AD$22)*$AO118:$AY118),0)</f>
        <v>0</v>
      </c>
      <c r="BG118" s="71" cm="1">
        <f t="array" aca="1" ref="BG118" ca="1">IF(AF118&gt;0,AF118*SUMPRODUCT(_xlfn.XLOOKUP(AF$26,$C$4:$C$22,$T$4:$AD$22)*$AO118:$AY118),0)</f>
        <v>0.5</v>
      </c>
      <c r="BH118" s="17" cm="1">
        <f t="array" aca="1" ref="BH118" ca="1">IF(AG118&gt;0,AG118*SUMPRODUCT(_xlfn.XLOOKUP(AG$26,$C$4:$C$22,$T$4:$AD$22)*$AO118:$AY118),0)</f>
        <v>0</v>
      </c>
      <c r="BI118" s="17" cm="1">
        <f t="array" aca="1" ref="BI118" ca="1">IF(AH118&gt;0,AH118*SUMPRODUCT(_xlfn.XLOOKUP(AH$26,$C$4:$C$22,$T$4:$AD$22)*$AO118:$AY118),0)</f>
        <v>0</v>
      </c>
      <c r="BJ118" s="17" cm="1">
        <f t="array" aca="1" ref="BJ118" ca="1">IF(AI118&gt;0,AI118*SUMPRODUCT(_xlfn.XLOOKUP(AI$26,$C$4:$C$22,$T$4:$AD$22)*$AO118:$AY118),0)</f>
        <v>0</v>
      </c>
      <c r="BK118" s="17" cm="1">
        <f t="array" aca="1" ref="BK118" ca="1">IF(AJ118&gt;0,AJ118*SUMPRODUCT(_xlfn.XLOOKUP(AJ$26,$C$4:$C$22,$T$4:$AD$22)*$AO118:$AY118),0)</f>
        <v>0</v>
      </c>
      <c r="BL118" s="17" cm="1">
        <f t="array" aca="1" ref="BL118" ca="1">IF(AK118&gt;0,AK118*SUMPRODUCT(_xlfn.XLOOKUP(AK$26,$C$4:$C$22,$T$4:$AD$22)*$AO118:$AY118),0)</f>
        <v>0</v>
      </c>
      <c r="BM118" s="17" cm="1">
        <f t="array" aca="1" ref="BM118" ca="1">IF(AL118&gt;0,AL118*SUMPRODUCT(_xlfn.XLOOKUP(AL$26,$C$4:$C$22,$T$4:$AD$22)*$AO118:$AY118),0)</f>
        <v>0</v>
      </c>
      <c r="BN118" s="17" cm="1">
        <f t="array" aca="1" ref="BN118" ca="1">IF(AM118&gt;0,AM118*SUMPRODUCT(_xlfn.XLOOKUP(AM$26,$C$4:$C$22,$T$4:$AD$22)*$AO118:$AY118),0)</f>
        <v>0</v>
      </c>
      <c r="BO118" s="9" cm="1">
        <f t="array" aca="1" ref="BO118" ca="1">IF(AN118&gt;0,AN118*SUMPRODUCT(_xlfn.XLOOKUP(AN$26,$C$4:$C$22,$T$4:$AD$22)*$AO118:$AY118),0)</f>
        <v>0</v>
      </c>
      <c r="BP118" s="215">
        <f t="shared" ref="BP118:BP128" ca="1" si="114">SUM(BD118:BO118)</f>
        <v>2.125</v>
      </c>
      <c r="BQ118" s="8" cm="1">
        <f t="array" aca="1" ref="BQ118" ca="1">IF(AC118&gt;0,AC118*SUMPRODUCT(_xlfn.XLOOKUP(AC$26,$C$4:$C$22,$I$4:$S$22)*$AO118:$AY118),0)</f>
        <v>0</v>
      </c>
      <c r="BR118" s="17" cm="1">
        <f t="array" aca="1" ref="BR118" ca="1">IF(AD118&gt;0,AD118*SUMPRODUCT(_xlfn.XLOOKUP(AD$26,$C$4:$C$22,$I$4:$S$22)*$AO118:$AY118),0)</f>
        <v>-0.125</v>
      </c>
      <c r="BS118" s="17" cm="1">
        <f t="array" aca="1" ref="BS118" ca="1">IF(AE118&gt;0,AE118*SUMPRODUCT(_xlfn.XLOOKUP(AE$26,$C$4:$C$22,$I$4:$S$22)*$AO118:$AY118),0)</f>
        <v>0</v>
      </c>
      <c r="BT118" s="71" cm="1">
        <f t="array" aca="1" ref="BT118" ca="1">IF(AF118&gt;0,AF118*SUMPRODUCT(_xlfn.XLOOKUP(AF$26,$C$4:$C$22,$I$4:$S$22)*$AO118:$AY118),0)</f>
        <v>-0.5</v>
      </c>
      <c r="BU118" s="17" cm="1">
        <f t="array" aca="1" ref="BU118" ca="1">IF(AG118&gt;0,AG118*SUMPRODUCT(_xlfn.XLOOKUP(AG$26,$C$4:$C$22,$I$4:$S$22)*$AO118:$AY118),0)</f>
        <v>0</v>
      </c>
      <c r="BV118" s="17" cm="1">
        <f t="array" aca="1" ref="BV118" ca="1">IF(AH118&gt;0,AH118*SUMPRODUCT(_xlfn.XLOOKUP(AH$26,$C$4:$C$22,$I$4:$S$22)*$AO118:$AY118),0)</f>
        <v>0</v>
      </c>
      <c r="BW118" s="17" cm="1">
        <f t="array" aca="1" ref="BW118" ca="1">IF(AI118&gt;0,AI118*SUMPRODUCT(_xlfn.XLOOKUP(AI$26,$C$4:$C$22,$I$4:$S$22)*$AO118:$AY118),0)</f>
        <v>0</v>
      </c>
      <c r="BX118" s="17" cm="1">
        <f t="array" aca="1" ref="BX118" ca="1">IF(AJ118&gt;0,AJ118*SUMPRODUCT(_xlfn.XLOOKUP(AJ$26,$C$4:$C$22,$I$4:$S$22)*$AO118:$AY118),0)</f>
        <v>0</v>
      </c>
      <c r="BY118" s="17" cm="1">
        <f t="array" aca="1" ref="BY118" ca="1">IF(AK118&gt;0,AK118*SUMPRODUCT(_xlfn.XLOOKUP(AK$26,$C$4:$C$22,$I$4:$S$22)*$AO118:$AY118),0)</f>
        <v>0</v>
      </c>
      <c r="BZ118" s="17" cm="1">
        <f t="array" aca="1" ref="BZ118" ca="1">IF(AL118&gt;0,AL118*SUMPRODUCT(_xlfn.XLOOKUP(AL$26,$C$4:$C$22,$I$4:$S$22)*$AO118:$AY118),0)</f>
        <v>0</v>
      </c>
      <c r="CA118" s="17" cm="1">
        <f t="array" aca="1" ref="CA118" ca="1">IF(AM118&gt;0,AM118*SUMPRODUCT(_xlfn.XLOOKUP(AM$26,$C$4:$C$22,$I$4:$S$22)*$AO118:$AY118),0)</f>
        <v>0</v>
      </c>
      <c r="CB118" s="9" cm="1">
        <f t="array" aca="1" ref="CB118" ca="1">IF(AN118&gt;0,AN118*SUMPRODUCT(_xlfn.XLOOKUP(AN$26,$C$4:$C$22,$I$4:$S$22)*$AO118:$AY118),0)</f>
        <v>0</v>
      </c>
      <c r="CC118" s="215">
        <f t="shared" ref="CC118:CC128" ca="1" si="115">SUM(BQ118:CB118)</f>
        <v>-0.625</v>
      </c>
      <c r="CD118" s="8" cm="1">
        <f t="array" aca="1" ref="CD118" ca="1">IF(AC118&lt;0,AC118*SUMPRODUCT(_xlfn.XLOOKUP(AC$26,$C$4:$C$22,$T$4:$AD$22)*$AO118:$AY118),0)</f>
        <v>0</v>
      </c>
      <c r="CE118" s="17" cm="1">
        <f t="array" aca="1" ref="CE118" ca="1">IF(AD118&lt;0,AD118*SUMPRODUCT(_xlfn.XLOOKUP(AD$26,$C$4:$C$22,$T$4:$AC$22)*$AO118:$AX118),0)</f>
        <v>0</v>
      </c>
      <c r="CF118" s="17" cm="1">
        <f t="array" aca="1" ref="CF118" ca="1">IF(AE118&lt;0,AE118*SUMPRODUCT(_xlfn.XLOOKUP(AE$26,$C$4:$C$22,$T$4:$AC$22)*$AO118:$AX118),0)</f>
        <v>0</v>
      </c>
      <c r="CG118" s="71" cm="1">
        <f t="array" aca="1" ref="CG118" ca="1">IF(AF118&lt;0,AF118*SUMPRODUCT(_xlfn.XLOOKUP(AF$26,$C$4:$C$22,$T$4:$AC$22)*$AO118:$AX118),0)</f>
        <v>0</v>
      </c>
      <c r="CH118" s="17" cm="1">
        <f t="array" aca="1" ref="CH118" ca="1">IF(AG118&lt;0,AG118*SUMPRODUCT(_xlfn.XLOOKUP(AG$26,$C$4:$C$22,$T$4:$AC$22)*$AO118:$AX118),0)</f>
        <v>-4.5</v>
      </c>
      <c r="CI118" s="17" cm="1">
        <f t="array" aca="1" ref="CI118" ca="1">IF(AH118&lt;0,AH118*SUMPRODUCT(_xlfn.XLOOKUP(AH$26,$C$4:$C$22,$T$4:$AC$22)*$AO118:$AX118),0)</f>
        <v>0</v>
      </c>
      <c r="CJ118" s="17" cm="1">
        <f t="array" aca="1" ref="CJ118" ca="1">IF(AI118&lt;0,AI118*SUMPRODUCT(_xlfn.XLOOKUP(AI$26,$C$4:$C$22,$T$4:$AC$22)*$AO118:$AX118),0)</f>
        <v>-0.5</v>
      </c>
      <c r="CK118" s="17" cm="1">
        <f t="array" aca="1" ref="CK118" ca="1">IF(AJ118&lt;0,AJ118*SUMPRODUCT(_xlfn.XLOOKUP(AJ$26,$C$4:$C$22,$T$4:$AC$22)*$AO118:$AX118),0)</f>
        <v>-0.5</v>
      </c>
      <c r="CL118" s="17" cm="1">
        <f t="array" aca="1" ref="CL118" ca="1">IF(AK118&lt;0,AK118*SUMPRODUCT(_xlfn.XLOOKUP(AK$26,$C$4:$C$22,$T$4:$AC$22)*$AO118:$AX118),0)</f>
        <v>0</v>
      </c>
      <c r="CM118" s="17" cm="1">
        <f t="array" aca="1" ref="CM118" ca="1">IF(AL118&lt;0,AL118*SUMPRODUCT(_xlfn.XLOOKUP(AL$26,$C$4:$C$22,$T$4:$AC$22)*$AO118:$AX118),0)</f>
        <v>0</v>
      </c>
      <c r="CN118" s="17" cm="1">
        <f t="array" aca="1" ref="CN118" ca="1">IF(AM118&lt;0,AM118*SUMPRODUCT(_xlfn.XLOOKUP(AM$26,$C$4:$C$22,$T$4:$AC$22)*$AO118:$AX118),0)</f>
        <v>0</v>
      </c>
      <c r="CO118" s="9" cm="1">
        <f t="array" aca="1" ref="CO118" ca="1">IF(AN118&lt;0,AN118*SUMPRODUCT(_xlfn.XLOOKUP(AN$26,$C$4:$C$22,$T$4:$AC$22)*$AO118:$AX118),0)</f>
        <v>0</v>
      </c>
      <c r="CP118" s="215">
        <f t="shared" ref="CP118:CP128" ca="1" si="116">SUM(CD118:CO118)</f>
        <v>-5.5</v>
      </c>
      <c r="CQ118" s="8" cm="1">
        <f t="array" aca="1" ref="CQ118" ca="1">IF(AC118&lt;0,AC118*SUMPRODUCT(_xlfn.XLOOKUP(AC$26,$C$4:$C$22,$I$4:$S$22)*$AO118:$AY118),0)</f>
        <v>0</v>
      </c>
      <c r="CR118" s="17" cm="1">
        <f t="array" aca="1" ref="CR118" ca="1">IF(AD118&lt;0,AD118*SUMPRODUCT(_xlfn.XLOOKUP(AD$26,$C$4:$C$22,$I$4:$R$22)*$AO118:$AX118),0)</f>
        <v>0</v>
      </c>
      <c r="CS118" s="17" cm="1">
        <f t="array" aca="1" ref="CS118" ca="1">IF(AE118&lt;0,AE118*SUMPRODUCT(_xlfn.XLOOKUP(AE$26,$C$4:$C$22,$I$4:$R$22)*$AO118:$AX118),0)</f>
        <v>0</v>
      </c>
      <c r="CT118" s="71" cm="1">
        <f t="array" aca="1" ref="CT118" ca="1">IF(AF118&lt;0,AF118*SUMPRODUCT(_xlfn.XLOOKUP(AF$26,$C$4:$C$22,$I$4:$R$22)*$AO118:$AX118),0)</f>
        <v>0</v>
      </c>
      <c r="CU118" s="17" cm="1">
        <f t="array" aca="1" ref="CU118" ca="1">IF(AG118&lt;0,AG118*SUMPRODUCT(_xlfn.XLOOKUP(AG$26,$C$4:$C$22,$I$4:$R$22)*$AO118:$AX118),0)</f>
        <v>4.5</v>
      </c>
      <c r="CV118" s="17" cm="1">
        <f t="array" aca="1" ref="CV118" ca="1">IF(AH118&lt;0,AH118*SUMPRODUCT(_xlfn.XLOOKUP(AH$26,$C$4:$C$22,$I$4:$R$22)*$AO118:$AX118),0)</f>
        <v>0</v>
      </c>
      <c r="CW118" s="17" cm="1">
        <f t="array" aca="1" ref="CW118" ca="1">IF(AI118&lt;0,AI118*SUMPRODUCT(_xlfn.XLOOKUP(AI$26,$C$4:$C$22,$I$4:$R$22)*$AO118:$AX118),0)</f>
        <v>0.5</v>
      </c>
      <c r="CX118" s="17" cm="1">
        <f t="array" aca="1" ref="CX118" ca="1">IF(AJ118&lt;0,AJ118*SUMPRODUCT(_xlfn.XLOOKUP(AJ$26,$C$4:$C$22,$I$4:$R$22)*$AO118:$AX118),0)</f>
        <v>0.5</v>
      </c>
      <c r="CY118" s="17" cm="1">
        <f t="array" aca="1" ref="CY118" ca="1">IF(AK118&lt;0,AK118*SUMPRODUCT(_xlfn.XLOOKUP(AK$26,$C$4:$C$22,$I$4:$R$22)*$AO118:$AX118),0)</f>
        <v>0</v>
      </c>
      <c r="CZ118" s="17" cm="1">
        <f t="array" aca="1" ref="CZ118" ca="1">IF(AL118&lt;0,AL118*SUMPRODUCT(_xlfn.XLOOKUP(AL$26,$C$4:$C$22,$I$4:$R$22)*$AO118:$AX118),0)</f>
        <v>0</v>
      </c>
      <c r="DA118" s="17" cm="1">
        <f t="array" aca="1" ref="DA118" ca="1">IF(AM118&lt;0,AM118*SUMPRODUCT(_xlfn.XLOOKUP(AM$26,$C$4:$C$22,$I$4:$R$22)*$AO118:$AX118),0)</f>
        <v>0</v>
      </c>
      <c r="DB118" s="9" cm="1">
        <f t="array" aca="1" ref="DB118" ca="1">IF(AN118&lt;0,AN118*SUMPRODUCT(_xlfn.XLOOKUP(AN$26,$C$4:$C$22,$I$4:$R$22)*$AO118:$AX118),0)</f>
        <v>0</v>
      </c>
      <c r="DC118" s="240">
        <f t="shared" ref="DC118:DC128" ca="1" si="117">SUM(CQ118:DB118)</f>
        <v>5.5</v>
      </c>
    </row>
    <row r="119" spans="1:107" x14ac:dyDescent="0.25">
      <c r="A119" s="389"/>
      <c r="B119" s="390"/>
      <c r="C119" s="735">
        <v>10</v>
      </c>
      <c r="D119" s="18" t="str">
        <f>_xlfn.XLOOKUP($C119,'Load Combinations'!$B$4:$B$22,'Load Combinations'!$C$4:$C$22)</f>
        <v>CV Helium Mode, No Beam</v>
      </c>
      <c r="E119" s="118"/>
      <c r="F119" s="119"/>
      <c r="G119" s="7">
        <f t="shared" si="105"/>
        <v>20</v>
      </c>
      <c r="H119" s="130">
        <f t="shared" ca="1" si="106"/>
        <v>28.625</v>
      </c>
      <c r="I119" s="130">
        <f t="shared" ca="1" si="107"/>
        <v>11.375</v>
      </c>
      <c r="J119" s="62"/>
      <c r="K119" s="72">
        <f t="shared" ca="1" si="111"/>
        <v>0</v>
      </c>
      <c r="L119" s="73">
        <f t="shared" ca="1" si="108"/>
        <v>0</v>
      </c>
      <c r="M119" s="73">
        <f t="shared" ca="1" si="108"/>
        <v>0</v>
      </c>
      <c r="N119" s="73">
        <f t="shared" ca="1" si="108"/>
        <v>0</v>
      </c>
      <c r="O119" s="73">
        <f t="shared" ca="1" si="108"/>
        <v>-1</v>
      </c>
      <c r="P119" s="73">
        <f t="shared" ca="1" si="108"/>
        <v>0</v>
      </c>
      <c r="Q119" s="73">
        <f t="shared" ca="1" si="108"/>
        <v>0</v>
      </c>
      <c r="R119" s="73">
        <f t="shared" ca="1" si="108"/>
        <v>0</v>
      </c>
      <c r="S119" s="73">
        <f t="shared" ca="1" si="108"/>
        <v>0</v>
      </c>
      <c r="T119" s="73">
        <f t="shared" ca="1" si="108"/>
        <v>0</v>
      </c>
      <c r="U119" s="73">
        <f t="shared" ca="1" si="108"/>
        <v>0</v>
      </c>
      <c r="V119" s="73">
        <f t="shared" ca="1" si="108"/>
        <v>-1</v>
      </c>
      <c r="W119" s="73">
        <f t="shared" ca="1" si="108"/>
        <v>0</v>
      </c>
      <c r="X119" s="73">
        <v>0</v>
      </c>
      <c r="Y119" s="73">
        <f t="shared" ca="1" si="108"/>
        <v>0</v>
      </c>
      <c r="Z119" s="73">
        <f t="shared" ca="1" si="108"/>
        <v>0</v>
      </c>
      <c r="AA119" s="73">
        <f t="shared" ca="1" si="108"/>
        <v>-1</v>
      </c>
      <c r="AB119" s="139">
        <f t="shared" ca="1" si="108"/>
        <v>0</v>
      </c>
      <c r="AC119" s="72">
        <f t="shared" ca="1" si="113"/>
        <v>1</v>
      </c>
      <c r="AD119" s="73">
        <f t="shared" ca="1" si="113"/>
        <v>1</v>
      </c>
      <c r="AE119" s="73">
        <f t="shared" ca="1" si="113"/>
        <v>1</v>
      </c>
      <c r="AF119" s="73">
        <f t="shared" ca="1" si="113"/>
        <v>1</v>
      </c>
      <c r="AG119" s="73">
        <f t="shared" ca="1" si="113"/>
        <v>-1</v>
      </c>
      <c r="AH119" s="73">
        <f t="shared" ca="1" si="113"/>
        <v>0</v>
      </c>
      <c r="AI119" s="73">
        <f t="shared" ca="1" si="113"/>
        <v>-1</v>
      </c>
      <c r="AJ119" s="73">
        <f t="shared" ca="1" si="113"/>
        <v>-1</v>
      </c>
      <c r="AK119" s="73">
        <f t="shared" ca="1" si="113"/>
        <v>0</v>
      </c>
      <c r="AL119" s="73">
        <f t="shared" ca="1" si="113"/>
        <v>0</v>
      </c>
      <c r="AM119" s="73">
        <f t="shared" ca="1" si="113"/>
        <v>0</v>
      </c>
      <c r="AN119" s="139">
        <f t="shared" ca="1" si="113"/>
        <v>0</v>
      </c>
      <c r="AO119" s="72">
        <f>+INDEX('Load Combinations'!$D$4:$N$22,MATCH(Horizontal!$C119,'Load Combinations'!$B$4:$B$22,0),MATCH(Horizontal!AO$26,'Load Combinations'!$D$3:$N$3,0))</f>
        <v>1</v>
      </c>
      <c r="AP119" s="73">
        <f>+INDEX('Load Combinations'!$D$4:$N$22,MATCH(Horizontal!$C119,'Load Combinations'!$B$4:$B$22,0),MATCH(Horizontal!AP$26,'Load Combinations'!$D$3:$N$3,0))</f>
        <v>1</v>
      </c>
      <c r="AQ119" s="73">
        <f>+INDEX('Load Combinations'!$D$4:$N$22,MATCH(Horizontal!$C119,'Load Combinations'!$B$4:$B$22,0),MATCH(Horizontal!AQ$26,'Load Combinations'!$D$3:$N$3,0))</f>
        <v>0</v>
      </c>
      <c r="AR119" s="73">
        <f>+INDEX('Load Combinations'!$D$4:$N$22,MATCH(Horizontal!$C119,'Load Combinations'!$B$4:$B$22,0),MATCH(Horizontal!AR$26,'Load Combinations'!$D$3:$N$3,0))</f>
        <v>1</v>
      </c>
      <c r="AS119" s="73">
        <f>+INDEX('Load Combinations'!$D$4:$N$22,MATCH(Horizontal!$C119,'Load Combinations'!$B$4:$B$22,0),MATCH(Horizontal!AS$26,'Load Combinations'!$D$3:$N$3,0))</f>
        <v>0</v>
      </c>
      <c r="AT119" s="73">
        <f>+INDEX('Load Combinations'!$D$4:$N$22,MATCH(Horizontal!$C119,'Load Combinations'!$B$4:$B$22,0),MATCH(Horizontal!AT$26,'Load Combinations'!$D$3:$N$3,0))</f>
        <v>0</v>
      </c>
      <c r="AU119" s="73">
        <f>+INDEX('Load Combinations'!$D$4:$N$22,MATCH(Horizontal!$C119,'Load Combinations'!$B$4:$B$22,0),MATCH(Horizontal!AU$26,'Load Combinations'!$D$3:$N$3,0))</f>
        <v>0</v>
      </c>
      <c r="AV119" s="73">
        <f>+INDEX('Load Combinations'!$D$4:$N$22,MATCH(Horizontal!$C119,'Load Combinations'!$B$4:$B$22,0),MATCH(Horizontal!AV$26,'Load Combinations'!$D$3:$N$3,0))</f>
        <v>1</v>
      </c>
      <c r="AW119" s="73">
        <f>+INDEX('Load Combinations'!$D$4:$N$22,MATCH(Horizontal!$C119,'Load Combinations'!$B$4:$B$22,0),MATCH(Horizontal!AW$26,'Load Combinations'!$D$3:$N$3,0))</f>
        <v>0</v>
      </c>
      <c r="AX119" s="670">
        <f>+INDEX('Load Combinations'!$D$4:$N$22,MATCH(Horizontal!$C119,'Load Combinations'!$B$4:$B$22,0),MATCH(Horizontal!AX$26,'Load Combinations'!$D$3:$N$3,0))</f>
        <v>0</v>
      </c>
      <c r="AY119" s="556">
        <f>+INDEX('Load Combinations'!$D$4:$N$22,MATCH(Horizontal!$C119,'Load Combinations'!$B$4:$B$22,0),MATCH(Horizontal!AY$26,'Load Combinations'!$D$3:$N$3,0))</f>
        <v>0</v>
      </c>
      <c r="AZ119" s="202" cm="1">
        <f t="array" aca="1" ref="AZ119" ca="1">SUMPRODUCT(--($K119:$AB119&gt;0),INDEX($H$4:$H$22,MATCH($K$26:$AB$26,$C$4:$C$22,0)))</f>
        <v>0</v>
      </c>
      <c r="BA119" s="73" cm="1">
        <f t="array" aca="1" ref="BA119" ca="1">SUMPRODUCT(--($K119:$AB119&gt;0),INDEX($G$4:$G$22,MATCH($K$26:$AB$26,$C$4:$C$22,0)))</f>
        <v>0</v>
      </c>
      <c r="BB119" s="73" cm="1">
        <f t="array" aca="1" ref="BB119" ca="1">-1*SUMPRODUCT(--($K119:$AB119&lt;0),INDEX($H$4:$H$22,MATCH($K$26:$AB$26,$C$4:$C$22,0)))</f>
        <v>-3.5</v>
      </c>
      <c r="BC119" s="74" cm="1">
        <f t="array" aca="1" ref="BC119" ca="1">-1*SUMPRODUCT(--($K119:$AB119&lt;0),INDEX($G$4:$G$22,MATCH($K$26:$AB$26,$C$4:$C$22,0)))</f>
        <v>3.5</v>
      </c>
      <c r="BD119" s="66" cm="1">
        <f t="array" aca="1" ref="BD119" ca="1">IF(AC119&gt;0,AC119*SUMPRODUCT(_xlfn.XLOOKUP(AC$26,$C$4:$C$22,$T$4:$AD$22)*$AO119:$AY119),0)</f>
        <v>0</v>
      </c>
      <c r="BE119" s="67" cm="1">
        <f t="array" aca="1" ref="BE119" ca="1">IF(AD119&gt;0,AD119*SUMPRODUCT(_xlfn.XLOOKUP(AD$26,$C$4:$C$22,$T$4:$AD$22)*$AO119:$AY119),0)</f>
        <v>0.125</v>
      </c>
      <c r="BF119" s="67" cm="1">
        <f t="array" aca="1" ref="BF119" ca="1">IF(AE119&gt;0,AE119*SUMPRODUCT(_xlfn.XLOOKUP(AE$26,$C$4:$C$22,$T$4:$AD$22)*$AO119:$AY119),0)</f>
        <v>0</v>
      </c>
      <c r="BG119" s="67" cm="1">
        <f t="array" aca="1" ref="BG119" ca="1">IF(AF119&gt;0,AF119*SUMPRODUCT(_xlfn.XLOOKUP(AF$26,$C$4:$C$22,$T$4:$AD$22)*$AO119:$AY119),0)</f>
        <v>0.5</v>
      </c>
      <c r="BH119" s="67" cm="1">
        <f t="array" aca="1" ref="BH119" ca="1">IF(AG119&gt;0,AG119*SUMPRODUCT(_xlfn.XLOOKUP(AG$26,$C$4:$C$22,$T$4:$AD$22)*$AO119:$AY119),0)</f>
        <v>0</v>
      </c>
      <c r="BI119" s="67" cm="1">
        <f t="array" aca="1" ref="BI119" ca="1">IF(AH119&gt;0,AH119*SUMPRODUCT(_xlfn.XLOOKUP(AH$26,$C$4:$C$22,$T$4:$AD$22)*$AO119:$AY119),0)</f>
        <v>0</v>
      </c>
      <c r="BJ119" s="67" cm="1">
        <f t="array" aca="1" ref="BJ119" ca="1">IF(AI119&gt;0,AI119*SUMPRODUCT(_xlfn.XLOOKUP(AI$26,$C$4:$C$22,$T$4:$AD$22)*$AO119:$AY119),0)</f>
        <v>0</v>
      </c>
      <c r="BK119" s="67" cm="1">
        <f t="array" aca="1" ref="BK119" ca="1">IF(AJ119&gt;0,AJ119*SUMPRODUCT(_xlfn.XLOOKUP(AJ$26,$C$4:$C$22,$T$4:$AD$22)*$AO119:$AY119),0)</f>
        <v>0</v>
      </c>
      <c r="BL119" s="67" cm="1">
        <f t="array" aca="1" ref="BL119" ca="1">IF(AK119&gt;0,AK119*SUMPRODUCT(_xlfn.XLOOKUP(AK$26,$C$4:$C$22,$T$4:$AD$22)*$AO119:$AY119),0)</f>
        <v>0</v>
      </c>
      <c r="BM119" s="67" cm="1">
        <f t="array" aca="1" ref="BM119" ca="1">IF(AL119&gt;0,AL119*SUMPRODUCT(_xlfn.XLOOKUP(AL$26,$C$4:$C$22,$T$4:$AD$22)*$AO119:$AY119),0)</f>
        <v>0</v>
      </c>
      <c r="BN119" s="67" cm="1">
        <f t="array" aca="1" ref="BN119" ca="1">IF(AM119&gt;0,AM119*SUMPRODUCT(_xlfn.XLOOKUP(AM$26,$C$4:$C$22,$T$4:$AD$22)*$AO119:$AY119),0)</f>
        <v>0</v>
      </c>
      <c r="BO119" s="68" cm="1">
        <f t="array" aca="1" ref="BO119" ca="1">IF(AN119&gt;0,AN119*SUMPRODUCT(_xlfn.XLOOKUP(AN$26,$C$4:$C$22,$T$4:$AD$22)*$AO119:$AY119),0)</f>
        <v>0</v>
      </c>
      <c r="BP119" s="214">
        <f t="shared" ca="1" si="114"/>
        <v>0.625</v>
      </c>
      <c r="BQ119" s="66" cm="1">
        <f t="array" aca="1" ref="BQ119" ca="1">IF(AC119&gt;0,AC119*SUMPRODUCT(_xlfn.XLOOKUP(AC$26,$C$4:$C$22,$I$4:$S$22)*$AO119:$AY119),0)</f>
        <v>0</v>
      </c>
      <c r="BR119" s="67" cm="1">
        <f t="array" aca="1" ref="BR119" ca="1">IF(AD119&gt;0,AD119*SUMPRODUCT(_xlfn.XLOOKUP(AD$26,$C$4:$C$22,$I$4:$S$22)*$AO119:$AY119),0)</f>
        <v>-0.125</v>
      </c>
      <c r="BS119" s="67" cm="1">
        <f t="array" aca="1" ref="BS119" ca="1">IF(AE119&gt;0,AE119*SUMPRODUCT(_xlfn.XLOOKUP(AE$26,$C$4:$C$22,$I$4:$S$22)*$AO119:$AY119),0)</f>
        <v>0</v>
      </c>
      <c r="BT119" s="67" cm="1">
        <f t="array" aca="1" ref="BT119" ca="1">IF(AF119&gt;0,AF119*SUMPRODUCT(_xlfn.XLOOKUP(AF$26,$C$4:$C$22,$I$4:$S$22)*$AO119:$AY119),0)</f>
        <v>-0.5</v>
      </c>
      <c r="BU119" s="67" cm="1">
        <f t="array" aca="1" ref="BU119" ca="1">IF(AG119&gt;0,AG119*SUMPRODUCT(_xlfn.XLOOKUP(AG$26,$C$4:$C$22,$I$4:$S$22)*$AO119:$AY119),0)</f>
        <v>0</v>
      </c>
      <c r="BV119" s="67" cm="1">
        <f t="array" aca="1" ref="BV119" ca="1">IF(AH119&gt;0,AH119*SUMPRODUCT(_xlfn.XLOOKUP(AH$26,$C$4:$C$22,$I$4:$S$22)*$AO119:$AY119),0)</f>
        <v>0</v>
      </c>
      <c r="BW119" s="67" cm="1">
        <f t="array" aca="1" ref="BW119" ca="1">IF(AI119&gt;0,AI119*SUMPRODUCT(_xlfn.XLOOKUP(AI$26,$C$4:$C$22,$I$4:$S$22)*$AO119:$AY119),0)</f>
        <v>0</v>
      </c>
      <c r="BX119" s="67" cm="1">
        <f t="array" aca="1" ref="BX119" ca="1">IF(AJ119&gt;0,AJ119*SUMPRODUCT(_xlfn.XLOOKUP(AJ$26,$C$4:$C$22,$I$4:$S$22)*$AO119:$AY119),0)</f>
        <v>0</v>
      </c>
      <c r="BY119" s="67" cm="1">
        <f t="array" aca="1" ref="BY119" ca="1">IF(AK119&gt;0,AK119*SUMPRODUCT(_xlfn.XLOOKUP(AK$26,$C$4:$C$22,$I$4:$S$22)*$AO119:$AY119),0)</f>
        <v>0</v>
      </c>
      <c r="BZ119" s="67" cm="1">
        <f t="array" aca="1" ref="BZ119" ca="1">IF(AL119&gt;0,AL119*SUMPRODUCT(_xlfn.XLOOKUP(AL$26,$C$4:$C$22,$I$4:$S$22)*$AO119:$AY119),0)</f>
        <v>0</v>
      </c>
      <c r="CA119" s="67" cm="1">
        <f t="array" aca="1" ref="CA119" ca="1">IF(AM119&gt;0,AM119*SUMPRODUCT(_xlfn.XLOOKUP(AM$26,$C$4:$C$22,$I$4:$S$22)*$AO119:$AY119),0)</f>
        <v>0</v>
      </c>
      <c r="CB119" s="68" cm="1">
        <f t="array" aca="1" ref="CB119" ca="1">IF(AN119&gt;0,AN119*SUMPRODUCT(_xlfn.XLOOKUP(AN$26,$C$4:$C$22,$I$4:$S$22)*$AO119:$AY119),0)</f>
        <v>0</v>
      </c>
      <c r="CC119" s="214">
        <f t="shared" ca="1" si="115"/>
        <v>-0.625</v>
      </c>
      <c r="CD119" s="66" cm="1">
        <f t="array" aca="1" ref="CD119" ca="1">IF(AC119&lt;0,AC119*SUMPRODUCT(_xlfn.XLOOKUP(AC$26,$C$4:$C$22,$T$4:$AD$22)*$AO119:$AY119),0)</f>
        <v>0</v>
      </c>
      <c r="CE119" s="67" cm="1">
        <f t="array" aca="1" ref="CE119" ca="1">IF(AD119&lt;0,AD119*SUMPRODUCT(_xlfn.XLOOKUP(AD$26,$C$4:$C$22,$T$4:$AC$22)*$AO119:$AX119),0)</f>
        <v>0</v>
      </c>
      <c r="CF119" s="67" cm="1">
        <f t="array" aca="1" ref="CF119" ca="1">IF(AE119&lt;0,AE119*SUMPRODUCT(_xlfn.XLOOKUP(AE$26,$C$4:$C$22,$T$4:$AC$22)*$AO119:$AX119),0)</f>
        <v>0</v>
      </c>
      <c r="CG119" s="67" cm="1">
        <f t="array" aca="1" ref="CG119" ca="1">IF(AF119&lt;0,AF119*SUMPRODUCT(_xlfn.XLOOKUP(AF$26,$C$4:$C$22,$T$4:$AC$22)*$AO119:$AX119),0)</f>
        <v>0</v>
      </c>
      <c r="CH119" s="67" cm="1">
        <f t="array" aca="1" ref="CH119" ca="1">IF(AG119&lt;0,AG119*SUMPRODUCT(_xlfn.XLOOKUP(AG$26,$C$4:$C$22,$T$4:$AC$22)*$AO119:$AX119),0)</f>
        <v>-4.5</v>
      </c>
      <c r="CI119" s="67" cm="1">
        <f t="array" aca="1" ref="CI119" ca="1">IF(AH119&lt;0,AH119*SUMPRODUCT(_xlfn.XLOOKUP(AH$26,$C$4:$C$22,$T$4:$AC$22)*$AO119:$AX119),0)</f>
        <v>0</v>
      </c>
      <c r="CJ119" s="67" cm="1">
        <f t="array" aca="1" ref="CJ119" ca="1">IF(AI119&lt;0,AI119*SUMPRODUCT(_xlfn.XLOOKUP(AI$26,$C$4:$C$22,$T$4:$AC$22)*$AO119:$AX119),0)</f>
        <v>0</v>
      </c>
      <c r="CK119" s="67" cm="1">
        <f t="array" aca="1" ref="CK119" ca="1">IF(AJ119&lt;0,AJ119*SUMPRODUCT(_xlfn.XLOOKUP(AJ$26,$C$4:$C$22,$T$4:$AC$22)*$AO119:$AX119),0)</f>
        <v>0</v>
      </c>
      <c r="CL119" s="67" cm="1">
        <f t="array" aca="1" ref="CL119" ca="1">IF(AK119&lt;0,AK119*SUMPRODUCT(_xlfn.XLOOKUP(AK$26,$C$4:$C$22,$T$4:$AC$22)*$AO119:$AX119),0)</f>
        <v>0</v>
      </c>
      <c r="CM119" s="67" cm="1">
        <f t="array" aca="1" ref="CM119" ca="1">IF(AL119&lt;0,AL119*SUMPRODUCT(_xlfn.XLOOKUP(AL$26,$C$4:$C$22,$T$4:$AC$22)*$AO119:$AX119),0)</f>
        <v>0</v>
      </c>
      <c r="CN119" s="67" cm="1">
        <f t="array" aca="1" ref="CN119" ca="1">IF(AM119&lt;0,AM119*SUMPRODUCT(_xlfn.XLOOKUP(AM$26,$C$4:$C$22,$T$4:$AC$22)*$AO119:$AX119),0)</f>
        <v>0</v>
      </c>
      <c r="CO119" s="68" cm="1">
        <f t="array" aca="1" ref="CO119" ca="1">IF(AN119&lt;0,AN119*SUMPRODUCT(_xlfn.XLOOKUP(AN$26,$C$4:$C$22,$T$4:$AC$22)*$AO119:$AX119),0)</f>
        <v>0</v>
      </c>
      <c r="CP119" s="214">
        <f t="shared" ca="1" si="116"/>
        <v>-4.5</v>
      </c>
      <c r="CQ119" s="66" cm="1">
        <f t="array" aca="1" ref="CQ119" ca="1">IF(AC119&lt;0,AC119*SUMPRODUCT(_xlfn.XLOOKUP(AC$26,$C$4:$C$22,$I$4:$S$22)*$AO119:$AY119),0)</f>
        <v>0</v>
      </c>
      <c r="CR119" s="67" cm="1">
        <f t="array" aca="1" ref="CR119" ca="1">IF(AD119&lt;0,AD119*SUMPRODUCT(_xlfn.XLOOKUP(AD$26,$C$4:$C$22,$I$4:$R$22)*$AO119:$AX119),0)</f>
        <v>0</v>
      </c>
      <c r="CS119" s="67" cm="1">
        <f t="array" aca="1" ref="CS119" ca="1">IF(AE119&lt;0,AE119*SUMPRODUCT(_xlfn.XLOOKUP(AE$26,$C$4:$C$22,$I$4:$R$22)*$AO119:$AX119),0)</f>
        <v>0</v>
      </c>
      <c r="CT119" s="67" cm="1">
        <f t="array" aca="1" ref="CT119" ca="1">IF(AF119&lt;0,AF119*SUMPRODUCT(_xlfn.XLOOKUP(AF$26,$C$4:$C$22,$I$4:$R$22)*$AO119:$AX119),0)</f>
        <v>0</v>
      </c>
      <c r="CU119" s="67" cm="1">
        <f t="array" aca="1" ref="CU119" ca="1">IF(AG119&lt;0,AG119*SUMPRODUCT(_xlfn.XLOOKUP(AG$26,$C$4:$C$22,$I$4:$R$22)*$AO119:$AX119),0)</f>
        <v>4.5</v>
      </c>
      <c r="CV119" s="67" cm="1">
        <f t="array" aca="1" ref="CV119" ca="1">IF(AH119&lt;0,AH119*SUMPRODUCT(_xlfn.XLOOKUP(AH$26,$C$4:$C$22,$I$4:$R$22)*$AO119:$AX119),0)</f>
        <v>0</v>
      </c>
      <c r="CW119" s="67" cm="1">
        <f t="array" aca="1" ref="CW119" ca="1">IF(AI119&lt;0,AI119*SUMPRODUCT(_xlfn.XLOOKUP(AI$26,$C$4:$C$22,$I$4:$R$22)*$AO119:$AX119),0)</f>
        <v>0</v>
      </c>
      <c r="CX119" s="67" cm="1">
        <f t="array" aca="1" ref="CX119" ca="1">IF(AJ119&lt;0,AJ119*SUMPRODUCT(_xlfn.XLOOKUP(AJ$26,$C$4:$C$22,$I$4:$R$22)*$AO119:$AX119),0)</f>
        <v>0</v>
      </c>
      <c r="CY119" s="67" cm="1">
        <f t="array" aca="1" ref="CY119" ca="1">IF(AK119&lt;0,AK119*SUMPRODUCT(_xlfn.XLOOKUP(AK$26,$C$4:$C$22,$I$4:$R$22)*$AO119:$AX119),0)</f>
        <v>0</v>
      </c>
      <c r="CZ119" s="67" cm="1">
        <f t="array" aca="1" ref="CZ119" ca="1">IF(AL119&lt;0,AL119*SUMPRODUCT(_xlfn.XLOOKUP(AL$26,$C$4:$C$22,$I$4:$R$22)*$AO119:$AX119),0)</f>
        <v>0</v>
      </c>
      <c r="DA119" s="67" cm="1">
        <f t="array" aca="1" ref="DA119" ca="1">IF(AM119&lt;0,AM119*SUMPRODUCT(_xlfn.XLOOKUP(AM$26,$C$4:$C$22,$I$4:$R$22)*$AO119:$AX119),0)</f>
        <v>0</v>
      </c>
      <c r="DB119" s="68" cm="1">
        <f t="array" aca="1" ref="DB119" ca="1">IF(AN119&lt;0,AN119*SUMPRODUCT(_xlfn.XLOOKUP(AN$26,$C$4:$C$22,$I$4:$R$22)*$AO119:$AX119),0)</f>
        <v>0</v>
      </c>
      <c r="DC119" s="239">
        <f t="shared" ca="1" si="117"/>
        <v>4.5</v>
      </c>
    </row>
    <row r="120" spans="1:107" x14ac:dyDescent="0.25">
      <c r="A120" s="389"/>
      <c r="B120" s="390"/>
      <c r="C120" s="736">
        <v>11</v>
      </c>
      <c r="D120" s="19" t="str">
        <f>_xlfn.XLOOKUP($C120,'Load Combinations'!$B$4:$B$22,'Load Combinations'!$C$4:$C$22)</f>
        <v>CV Helium Mode, Beam On</v>
      </c>
      <c r="E120" s="120"/>
      <c r="F120" s="121"/>
      <c r="G120" s="8">
        <f t="shared" si="105"/>
        <v>20</v>
      </c>
      <c r="H120" s="61">
        <f t="shared" ca="1" si="106"/>
        <v>29.625</v>
      </c>
      <c r="I120" s="61">
        <f t="shared" ca="1" si="107"/>
        <v>10.375</v>
      </c>
      <c r="J120" s="63"/>
      <c r="K120" s="75">
        <f t="shared" ca="1" si="111"/>
        <v>0</v>
      </c>
      <c r="L120" s="76">
        <f t="shared" ca="1" si="108"/>
        <v>0</v>
      </c>
      <c r="M120" s="76">
        <f t="shared" ca="1" si="108"/>
        <v>0</v>
      </c>
      <c r="N120" s="76">
        <f t="shared" ca="1" si="108"/>
        <v>0</v>
      </c>
      <c r="O120" s="76">
        <f t="shared" ca="1" si="108"/>
        <v>-1</v>
      </c>
      <c r="P120" s="76">
        <f t="shared" ca="1" si="108"/>
        <v>0</v>
      </c>
      <c r="Q120" s="76">
        <f t="shared" ca="1" si="108"/>
        <v>0</v>
      </c>
      <c r="R120" s="76">
        <f t="shared" ca="1" si="108"/>
        <v>0</v>
      </c>
      <c r="S120" s="76">
        <f t="shared" ca="1" si="108"/>
        <v>0</v>
      </c>
      <c r="T120" s="76">
        <f t="shared" ca="1" si="108"/>
        <v>0</v>
      </c>
      <c r="U120" s="76">
        <f t="shared" ca="1" si="108"/>
        <v>0</v>
      </c>
      <c r="V120" s="76">
        <f t="shared" ca="1" si="108"/>
        <v>-1</v>
      </c>
      <c r="W120" s="76">
        <f t="shared" ca="1" si="108"/>
        <v>0</v>
      </c>
      <c r="X120" s="76">
        <v>0</v>
      </c>
      <c r="Y120" s="76">
        <f t="shared" ca="1" si="108"/>
        <v>0</v>
      </c>
      <c r="Z120" s="76">
        <f t="shared" ca="1" si="108"/>
        <v>0</v>
      </c>
      <c r="AA120" s="76">
        <f t="shared" ca="1" si="108"/>
        <v>-1</v>
      </c>
      <c r="AB120" s="140">
        <f t="shared" ca="1" si="108"/>
        <v>0</v>
      </c>
      <c r="AC120" s="75">
        <f t="shared" ca="1" si="113"/>
        <v>1</v>
      </c>
      <c r="AD120" s="76">
        <f t="shared" ca="1" si="113"/>
        <v>1</v>
      </c>
      <c r="AE120" s="76">
        <f t="shared" ca="1" si="113"/>
        <v>1</v>
      </c>
      <c r="AF120" s="76">
        <f t="shared" ca="1" si="113"/>
        <v>1</v>
      </c>
      <c r="AG120" s="76">
        <f t="shared" ca="1" si="113"/>
        <v>-1</v>
      </c>
      <c r="AH120" s="76">
        <f t="shared" ca="1" si="113"/>
        <v>0</v>
      </c>
      <c r="AI120" s="76">
        <f t="shared" ca="1" si="113"/>
        <v>-1</v>
      </c>
      <c r="AJ120" s="76">
        <f t="shared" ca="1" si="113"/>
        <v>-1</v>
      </c>
      <c r="AK120" s="76">
        <f t="shared" ca="1" si="113"/>
        <v>0</v>
      </c>
      <c r="AL120" s="76">
        <f t="shared" ca="1" si="113"/>
        <v>0</v>
      </c>
      <c r="AM120" s="76">
        <f t="shared" ca="1" si="113"/>
        <v>0</v>
      </c>
      <c r="AN120" s="140">
        <f t="shared" ca="1" si="113"/>
        <v>0</v>
      </c>
      <c r="AO120" s="75">
        <f>+INDEX('Load Combinations'!$D$4:$N$22,MATCH(Horizontal!$C120,'Load Combinations'!$B$4:$B$22,0),MATCH(Horizontal!AO$26,'Load Combinations'!$D$3:$N$3,0))</f>
        <v>1</v>
      </c>
      <c r="AP120" s="76">
        <f>+INDEX('Load Combinations'!$D$4:$N$22,MATCH(Horizontal!$C120,'Load Combinations'!$B$4:$B$22,0),MATCH(Horizontal!AP$26,'Load Combinations'!$D$3:$N$3,0))</f>
        <v>1</v>
      </c>
      <c r="AQ120" s="76">
        <f>+INDEX('Load Combinations'!$D$4:$N$22,MATCH(Horizontal!$C120,'Load Combinations'!$B$4:$B$22,0),MATCH(Horizontal!AQ$26,'Load Combinations'!$D$3:$N$3,0))</f>
        <v>0</v>
      </c>
      <c r="AR120" s="76">
        <f>+INDEX('Load Combinations'!$D$4:$N$22,MATCH(Horizontal!$C120,'Load Combinations'!$B$4:$B$22,0),MATCH(Horizontal!AR$26,'Load Combinations'!$D$3:$N$3,0))</f>
        <v>1</v>
      </c>
      <c r="AS120" s="76">
        <f>+INDEX('Load Combinations'!$D$4:$N$22,MATCH(Horizontal!$C120,'Load Combinations'!$B$4:$B$22,0),MATCH(Horizontal!AS$26,'Load Combinations'!$D$3:$N$3,0))</f>
        <v>0</v>
      </c>
      <c r="AT120" s="76">
        <f>+INDEX('Load Combinations'!$D$4:$N$22,MATCH(Horizontal!$C120,'Load Combinations'!$B$4:$B$22,0),MATCH(Horizontal!AT$26,'Load Combinations'!$D$3:$N$3,0))</f>
        <v>1</v>
      </c>
      <c r="AU120" s="76">
        <f>+INDEX('Load Combinations'!$D$4:$N$22,MATCH(Horizontal!$C120,'Load Combinations'!$B$4:$B$22,0),MATCH(Horizontal!AU$26,'Load Combinations'!$D$3:$N$3,0))</f>
        <v>0</v>
      </c>
      <c r="AV120" s="76">
        <f>+INDEX('Load Combinations'!$D$4:$N$22,MATCH(Horizontal!$C120,'Load Combinations'!$B$4:$B$22,0),MATCH(Horizontal!AV$26,'Load Combinations'!$D$3:$N$3,0))</f>
        <v>1</v>
      </c>
      <c r="AW120" s="76">
        <f>+INDEX('Load Combinations'!$D$4:$N$22,MATCH(Horizontal!$C120,'Load Combinations'!$B$4:$B$22,0),MATCH(Horizontal!AW$26,'Load Combinations'!$D$3:$N$3,0))</f>
        <v>0</v>
      </c>
      <c r="AX120" s="671">
        <f>+INDEX('Load Combinations'!$D$4:$N$22,MATCH(Horizontal!$C120,'Load Combinations'!$B$4:$B$22,0),MATCH(Horizontal!AX$26,'Load Combinations'!$D$3:$N$3,0))</f>
        <v>0</v>
      </c>
      <c r="AY120" s="557">
        <f>+INDEX('Load Combinations'!$D$4:$N$22,MATCH(Horizontal!$C120,'Load Combinations'!$B$4:$B$22,0),MATCH(Horizontal!AY$26,'Load Combinations'!$D$3:$N$3,0))</f>
        <v>0</v>
      </c>
      <c r="AZ120" s="203" cm="1">
        <f t="array" aca="1" ref="AZ120" ca="1">SUMPRODUCT(--($K120:$AB120&gt;0),INDEX($H$4:$H$22,MATCH($K$26:$AB$26,$C$4:$C$22,0)))</f>
        <v>0</v>
      </c>
      <c r="BA120" s="76" cm="1">
        <f t="array" aca="1" ref="BA120" ca="1">SUMPRODUCT(--($K120:$AB120&gt;0),INDEX($G$4:$G$22,MATCH($K$26:$AB$26,$C$4:$C$22,0)))</f>
        <v>0</v>
      </c>
      <c r="BB120" s="76" cm="1">
        <f t="array" aca="1" ref="BB120" ca="1">-1*SUMPRODUCT(--($K120:$AB120&lt;0),INDEX($H$4:$H$22,MATCH($K$26:$AB$26,$C$4:$C$22,0)))</f>
        <v>-3.5</v>
      </c>
      <c r="BC120" s="77" cm="1">
        <f t="array" aca="1" ref="BC120" ca="1">-1*SUMPRODUCT(--($K120:$AB120&lt;0),INDEX($G$4:$G$22,MATCH($K$26:$AB$26,$C$4:$C$22,0)))</f>
        <v>3.5</v>
      </c>
      <c r="BD120" s="8" cm="1">
        <f t="array" aca="1" ref="BD120" ca="1">IF(AC120&gt;0,AC120*SUMPRODUCT(_xlfn.XLOOKUP(AC$26,$C$4:$C$22,$T$4:$AD$22)*$AO120:$AY120),0)</f>
        <v>0</v>
      </c>
      <c r="BE120" s="17" cm="1">
        <f t="array" aca="1" ref="BE120" ca="1">IF(AD120&gt;0,AD120*SUMPRODUCT(_xlfn.XLOOKUP(AD$26,$C$4:$C$22,$T$4:$AD$22)*$AO120:$AY120),0)</f>
        <v>0.125</v>
      </c>
      <c r="BF120" s="17" cm="1">
        <f t="array" aca="1" ref="BF120" ca="1">IF(AE120&gt;0,AE120*SUMPRODUCT(_xlfn.XLOOKUP(AE$26,$C$4:$C$22,$T$4:$AD$22)*$AO120:$AY120),0)</f>
        <v>0</v>
      </c>
      <c r="BG120" s="71" cm="1">
        <f t="array" aca="1" ref="BG120" ca="1">IF(AF120&gt;0,AF120*SUMPRODUCT(_xlfn.XLOOKUP(AF$26,$C$4:$C$22,$T$4:$AD$22)*$AO120:$AY120),0)</f>
        <v>0.5</v>
      </c>
      <c r="BH120" s="17" cm="1">
        <f t="array" aca="1" ref="BH120" ca="1">IF(AG120&gt;0,AG120*SUMPRODUCT(_xlfn.XLOOKUP(AG$26,$C$4:$C$22,$T$4:$AD$22)*$AO120:$AY120),0)</f>
        <v>0</v>
      </c>
      <c r="BI120" s="17" cm="1">
        <f t="array" aca="1" ref="BI120" ca="1">IF(AH120&gt;0,AH120*SUMPRODUCT(_xlfn.XLOOKUP(AH$26,$C$4:$C$22,$T$4:$AD$22)*$AO120:$AY120),0)</f>
        <v>0</v>
      </c>
      <c r="BJ120" s="17" cm="1">
        <f t="array" aca="1" ref="BJ120" ca="1">IF(AI120&gt;0,AI120*SUMPRODUCT(_xlfn.XLOOKUP(AI$26,$C$4:$C$22,$T$4:$AD$22)*$AO120:$AY120),0)</f>
        <v>0</v>
      </c>
      <c r="BK120" s="17" cm="1">
        <f t="array" aca="1" ref="BK120" ca="1">IF(AJ120&gt;0,AJ120*SUMPRODUCT(_xlfn.XLOOKUP(AJ$26,$C$4:$C$22,$T$4:$AD$22)*$AO120:$AY120),0)</f>
        <v>0</v>
      </c>
      <c r="BL120" s="17" cm="1">
        <f t="array" aca="1" ref="BL120" ca="1">IF(AK120&gt;0,AK120*SUMPRODUCT(_xlfn.XLOOKUP(AK$26,$C$4:$C$22,$T$4:$AD$22)*$AO120:$AY120),0)</f>
        <v>0</v>
      </c>
      <c r="BM120" s="17" cm="1">
        <f t="array" aca="1" ref="BM120" ca="1">IF(AL120&gt;0,AL120*SUMPRODUCT(_xlfn.XLOOKUP(AL$26,$C$4:$C$22,$T$4:$AD$22)*$AO120:$AY120),0)</f>
        <v>0</v>
      </c>
      <c r="BN120" s="17" cm="1">
        <f t="array" aca="1" ref="BN120" ca="1">IF(AM120&gt;0,AM120*SUMPRODUCT(_xlfn.XLOOKUP(AM$26,$C$4:$C$22,$T$4:$AD$22)*$AO120:$AY120),0)</f>
        <v>0</v>
      </c>
      <c r="BO120" s="9" cm="1">
        <f t="array" aca="1" ref="BO120" ca="1">IF(AN120&gt;0,AN120*SUMPRODUCT(_xlfn.XLOOKUP(AN$26,$C$4:$C$22,$T$4:$AD$22)*$AO120:$AY120),0)</f>
        <v>0</v>
      </c>
      <c r="BP120" s="215">
        <f t="shared" ca="1" si="114"/>
        <v>0.625</v>
      </c>
      <c r="BQ120" s="8" cm="1">
        <f t="array" aca="1" ref="BQ120" ca="1">IF(AC120&gt;0,AC120*SUMPRODUCT(_xlfn.XLOOKUP(AC$26,$C$4:$C$22,$I$4:$S$22)*$AO120:$AY120),0)</f>
        <v>0</v>
      </c>
      <c r="BR120" s="17" cm="1">
        <f t="array" aca="1" ref="BR120" ca="1">IF(AD120&gt;0,AD120*SUMPRODUCT(_xlfn.XLOOKUP(AD$26,$C$4:$C$22,$I$4:$S$22)*$AO120:$AY120),0)</f>
        <v>-0.125</v>
      </c>
      <c r="BS120" s="17" cm="1">
        <f t="array" aca="1" ref="BS120" ca="1">IF(AE120&gt;0,AE120*SUMPRODUCT(_xlfn.XLOOKUP(AE$26,$C$4:$C$22,$I$4:$S$22)*$AO120:$AY120),0)</f>
        <v>0</v>
      </c>
      <c r="BT120" s="71" cm="1">
        <f t="array" aca="1" ref="BT120" ca="1">IF(AF120&gt;0,AF120*SUMPRODUCT(_xlfn.XLOOKUP(AF$26,$C$4:$C$22,$I$4:$S$22)*$AO120:$AY120),0)</f>
        <v>-0.5</v>
      </c>
      <c r="BU120" s="17" cm="1">
        <f t="array" aca="1" ref="BU120" ca="1">IF(AG120&gt;0,AG120*SUMPRODUCT(_xlfn.XLOOKUP(AG$26,$C$4:$C$22,$I$4:$S$22)*$AO120:$AY120),0)</f>
        <v>0</v>
      </c>
      <c r="BV120" s="17" cm="1">
        <f t="array" aca="1" ref="BV120" ca="1">IF(AH120&gt;0,AH120*SUMPRODUCT(_xlfn.XLOOKUP(AH$26,$C$4:$C$22,$I$4:$S$22)*$AO120:$AY120),0)</f>
        <v>0</v>
      </c>
      <c r="BW120" s="17" cm="1">
        <f t="array" aca="1" ref="BW120" ca="1">IF(AI120&gt;0,AI120*SUMPRODUCT(_xlfn.XLOOKUP(AI$26,$C$4:$C$22,$I$4:$S$22)*$AO120:$AY120),0)</f>
        <v>0</v>
      </c>
      <c r="BX120" s="17" cm="1">
        <f t="array" aca="1" ref="BX120" ca="1">IF(AJ120&gt;0,AJ120*SUMPRODUCT(_xlfn.XLOOKUP(AJ$26,$C$4:$C$22,$I$4:$S$22)*$AO120:$AY120),0)</f>
        <v>0</v>
      </c>
      <c r="BY120" s="17" cm="1">
        <f t="array" aca="1" ref="BY120" ca="1">IF(AK120&gt;0,AK120*SUMPRODUCT(_xlfn.XLOOKUP(AK$26,$C$4:$C$22,$I$4:$S$22)*$AO120:$AY120),0)</f>
        <v>0</v>
      </c>
      <c r="BZ120" s="17" cm="1">
        <f t="array" aca="1" ref="BZ120" ca="1">IF(AL120&gt;0,AL120*SUMPRODUCT(_xlfn.XLOOKUP(AL$26,$C$4:$C$22,$I$4:$S$22)*$AO120:$AY120),0)</f>
        <v>0</v>
      </c>
      <c r="CA120" s="17" cm="1">
        <f t="array" aca="1" ref="CA120" ca="1">IF(AM120&gt;0,AM120*SUMPRODUCT(_xlfn.XLOOKUP(AM$26,$C$4:$C$22,$I$4:$S$22)*$AO120:$AY120),0)</f>
        <v>0</v>
      </c>
      <c r="CB120" s="9" cm="1">
        <f t="array" aca="1" ref="CB120" ca="1">IF(AN120&gt;0,AN120*SUMPRODUCT(_xlfn.XLOOKUP(AN$26,$C$4:$C$22,$I$4:$S$22)*$AO120:$AY120),0)</f>
        <v>0</v>
      </c>
      <c r="CC120" s="215">
        <f t="shared" ca="1" si="115"/>
        <v>-0.625</v>
      </c>
      <c r="CD120" s="8" cm="1">
        <f t="array" aca="1" ref="CD120" ca="1">IF(AC120&lt;0,AC120*SUMPRODUCT(_xlfn.XLOOKUP(AC$26,$C$4:$C$22,$T$4:$AD$22)*$AO120:$AY120),0)</f>
        <v>0</v>
      </c>
      <c r="CE120" s="17" cm="1">
        <f t="array" aca="1" ref="CE120" ca="1">IF(AD120&lt;0,AD120*SUMPRODUCT(_xlfn.XLOOKUP(AD$26,$C$4:$C$22,$T$4:$AC$22)*$AO120:$AX120),0)</f>
        <v>0</v>
      </c>
      <c r="CF120" s="17" cm="1">
        <f t="array" aca="1" ref="CF120" ca="1">IF(AE120&lt;0,AE120*SUMPRODUCT(_xlfn.XLOOKUP(AE$26,$C$4:$C$22,$T$4:$AC$22)*$AO120:$AX120),0)</f>
        <v>0</v>
      </c>
      <c r="CG120" s="71" cm="1">
        <f t="array" aca="1" ref="CG120" ca="1">IF(AF120&lt;0,AF120*SUMPRODUCT(_xlfn.XLOOKUP(AF$26,$C$4:$C$22,$T$4:$AC$22)*$AO120:$AX120),0)</f>
        <v>0</v>
      </c>
      <c r="CH120" s="17" cm="1">
        <f t="array" aca="1" ref="CH120" ca="1">IF(AG120&lt;0,AG120*SUMPRODUCT(_xlfn.XLOOKUP(AG$26,$C$4:$C$22,$T$4:$AC$22)*$AO120:$AX120),0)</f>
        <v>-4.5</v>
      </c>
      <c r="CI120" s="17" cm="1">
        <f t="array" aca="1" ref="CI120" ca="1">IF(AH120&lt;0,AH120*SUMPRODUCT(_xlfn.XLOOKUP(AH$26,$C$4:$C$22,$T$4:$AC$22)*$AO120:$AX120),0)</f>
        <v>0</v>
      </c>
      <c r="CJ120" s="17" cm="1">
        <f t="array" aca="1" ref="CJ120" ca="1">IF(AI120&lt;0,AI120*SUMPRODUCT(_xlfn.XLOOKUP(AI$26,$C$4:$C$22,$T$4:$AC$22)*$AO120:$AX120),0)</f>
        <v>-0.5</v>
      </c>
      <c r="CK120" s="17" cm="1">
        <f t="array" aca="1" ref="CK120" ca="1">IF(AJ120&lt;0,AJ120*SUMPRODUCT(_xlfn.XLOOKUP(AJ$26,$C$4:$C$22,$T$4:$AC$22)*$AO120:$AX120),0)</f>
        <v>-0.5</v>
      </c>
      <c r="CL120" s="17" cm="1">
        <f t="array" aca="1" ref="CL120" ca="1">IF(AK120&lt;0,AK120*SUMPRODUCT(_xlfn.XLOOKUP(AK$26,$C$4:$C$22,$T$4:$AC$22)*$AO120:$AX120),0)</f>
        <v>0</v>
      </c>
      <c r="CM120" s="17" cm="1">
        <f t="array" aca="1" ref="CM120" ca="1">IF(AL120&lt;0,AL120*SUMPRODUCT(_xlfn.XLOOKUP(AL$26,$C$4:$C$22,$T$4:$AC$22)*$AO120:$AX120),0)</f>
        <v>0</v>
      </c>
      <c r="CN120" s="17" cm="1">
        <f t="array" aca="1" ref="CN120" ca="1">IF(AM120&lt;0,AM120*SUMPRODUCT(_xlfn.XLOOKUP(AM$26,$C$4:$C$22,$T$4:$AC$22)*$AO120:$AX120),0)</f>
        <v>0</v>
      </c>
      <c r="CO120" s="9" cm="1">
        <f t="array" aca="1" ref="CO120" ca="1">IF(AN120&lt;0,AN120*SUMPRODUCT(_xlfn.XLOOKUP(AN$26,$C$4:$C$22,$T$4:$AC$22)*$AO120:$AX120),0)</f>
        <v>0</v>
      </c>
      <c r="CP120" s="215">
        <f t="shared" ca="1" si="116"/>
        <v>-5.5</v>
      </c>
      <c r="CQ120" s="8" cm="1">
        <f t="array" aca="1" ref="CQ120" ca="1">IF(AC120&lt;0,AC120*SUMPRODUCT(_xlfn.XLOOKUP(AC$26,$C$4:$C$22,$I$4:$S$22)*$AO120:$AY120),0)</f>
        <v>0</v>
      </c>
      <c r="CR120" s="17" cm="1">
        <f t="array" aca="1" ref="CR120" ca="1">IF(AD120&lt;0,AD120*SUMPRODUCT(_xlfn.XLOOKUP(AD$26,$C$4:$C$22,$I$4:$R$22)*$AO120:$AX120),0)</f>
        <v>0</v>
      </c>
      <c r="CS120" s="17" cm="1">
        <f t="array" aca="1" ref="CS120" ca="1">IF(AE120&lt;0,AE120*SUMPRODUCT(_xlfn.XLOOKUP(AE$26,$C$4:$C$22,$I$4:$R$22)*$AO120:$AX120),0)</f>
        <v>0</v>
      </c>
      <c r="CT120" s="71" cm="1">
        <f t="array" aca="1" ref="CT120" ca="1">IF(AF120&lt;0,AF120*SUMPRODUCT(_xlfn.XLOOKUP(AF$26,$C$4:$C$22,$I$4:$R$22)*$AO120:$AX120),0)</f>
        <v>0</v>
      </c>
      <c r="CU120" s="17" cm="1">
        <f t="array" aca="1" ref="CU120" ca="1">IF(AG120&lt;0,AG120*SUMPRODUCT(_xlfn.XLOOKUP(AG$26,$C$4:$C$22,$I$4:$R$22)*$AO120:$AX120),0)</f>
        <v>4.5</v>
      </c>
      <c r="CV120" s="17" cm="1">
        <f t="array" aca="1" ref="CV120" ca="1">IF(AH120&lt;0,AH120*SUMPRODUCT(_xlfn.XLOOKUP(AH$26,$C$4:$C$22,$I$4:$R$22)*$AO120:$AX120),0)</f>
        <v>0</v>
      </c>
      <c r="CW120" s="17" cm="1">
        <f t="array" aca="1" ref="CW120" ca="1">IF(AI120&lt;0,AI120*SUMPRODUCT(_xlfn.XLOOKUP(AI$26,$C$4:$C$22,$I$4:$R$22)*$AO120:$AX120),0)</f>
        <v>0.5</v>
      </c>
      <c r="CX120" s="17" cm="1">
        <f t="array" aca="1" ref="CX120" ca="1">IF(AJ120&lt;0,AJ120*SUMPRODUCT(_xlfn.XLOOKUP(AJ$26,$C$4:$C$22,$I$4:$R$22)*$AO120:$AX120),0)</f>
        <v>0.5</v>
      </c>
      <c r="CY120" s="17" cm="1">
        <f t="array" aca="1" ref="CY120" ca="1">IF(AK120&lt;0,AK120*SUMPRODUCT(_xlfn.XLOOKUP(AK$26,$C$4:$C$22,$I$4:$R$22)*$AO120:$AX120),0)</f>
        <v>0</v>
      </c>
      <c r="CZ120" s="17" cm="1">
        <f t="array" aca="1" ref="CZ120" ca="1">IF(AL120&lt;0,AL120*SUMPRODUCT(_xlfn.XLOOKUP(AL$26,$C$4:$C$22,$I$4:$R$22)*$AO120:$AX120),0)</f>
        <v>0</v>
      </c>
      <c r="DA120" s="17" cm="1">
        <f t="array" aca="1" ref="DA120" ca="1">IF(AM120&lt;0,AM120*SUMPRODUCT(_xlfn.XLOOKUP(AM$26,$C$4:$C$22,$I$4:$R$22)*$AO120:$AX120),0)</f>
        <v>0</v>
      </c>
      <c r="DB120" s="9" cm="1">
        <f t="array" aca="1" ref="DB120" ca="1">IF(AN120&lt;0,AN120*SUMPRODUCT(_xlfn.XLOOKUP(AN$26,$C$4:$C$22,$I$4:$R$22)*$AO120:$AX120),0)</f>
        <v>0</v>
      </c>
      <c r="DC120" s="240">
        <f t="shared" ca="1" si="117"/>
        <v>5.5</v>
      </c>
    </row>
    <row r="121" spans="1:107" x14ac:dyDescent="0.25">
      <c r="A121" s="389"/>
      <c r="B121" s="390"/>
      <c r="C121" s="735">
        <v>12</v>
      </c>
      <c r="D121" s="159" t="str">
        <f>_xlfn.XLOOKUP($C121,'Load Combinations'!$B$4:$B$22,'Load Combinations'!$C$4:$C$22)</f>
        <v>CV Helium Mode, No Beam, Seismic</v>
      </c>
      <c r="E121" s="118"/>
      <c r="F121" s="119"/>
      <c r="G121" s="7">
        <f t="shared" si="105"/>
        <v>20</v>
      </c>
      <c r="H121" s="130">
        <f t="shared" ca="1" si="106"/>
        <v>38.375</v>
      </c>
      <c r="I121" s="130">
        <f t="shared" ca="1" si="107"/>
        <v>1.625</v>
      </c>
      <c r="J121" s="62"/>
      <c r="K121" s="72">
        <f t="shared" ca="1" si="111"/>
        <v>0</v>
      </c>
      <c r="L121" s="73">
        <f t="shared" ca="1" si="108"/>
        <v>0</v>
      </c>
      <c r="M121" s="73">
        <f t="shared" ca="1" si="108"/>
        <v>0</v>
      </c>
      <c r="N121" s="73">
        <f t="shared" ca="1" si="108"/>
        <v>0</v>
      </c>
      <c r="O121" s="73">
        <f t="shared" ca="1" si="108"/>
        <v>-1</v>
      </c>
      <c r="P121" s="73">
        <f t="shared" ca="1" si="108"/>
        <v>0</v>
      </c>
      <c r="Q121" s="73">
        <f t="shared" ca="1" si="108"/>
        <v>0</v>
      </c>
      <c r="R121" s="73">
        <f t="shared" ca="1" si="108"/>
        <v>0</v>
      </c>
      <c r="S121" s="73">
        <f t="shared" ca="1" si="108"/>
        <v>0</v>
      </c>
      <c r="T121" s="73">
        <f t="shared" ca="1" si="108"/>
        <v>0</v>
      </c>
      <c r="U121" s="73">
        <f t="shared" ca="1" si="108"/>
        <v>0</v>
      </c>
      <c r="V121" s="73">
        <f t="shared" ca="1" si="108"/>
        <v>-1</v>
      </c>
      <c r="W121" s="73">
        <f t="shared" ca="1" si="108"/>
        <v>0</v>
      </c>
      <c r="X121" s="500">
        <v>-1</v>
      </c>
      <c r="Y121" s="73">
        <f t="shared" ca="1" si="108"/>
        <v>0</v>
      </c>
      <c r="Z121" s="73">
        <f t="shared" ca="1" si="108"/>
        <v>0</v>
      </c>
      <c r="AA121" s="73">
        <f t="shared" ca="1" si="108"/>
        <v>-1</v>
      </c>
      <c r="AB121" s="139">
        <f t="shared" ca="1" si="108"/>
        <v>0</v>
      </c>
      <c r="AC121" s="72">
        <f t="shared" ca="1" si="113"/>
        <v>1</v>
      </c>
      <c r="AD121" s="73">
        <f t="shared" ca="1" si="113"/>
        <v>1</v>
      </c>
      <c r="AE121" s="500">
        <v>0</v>
      </c>
      <c r="AF121" s="500">
        <v>0</v>
      </c>
      <c r="AG121" s="73">
        <f t="shared" ca="1" si="113"/>
        <v>-1</v>
      </c>
      <c r="AH121" s="73">
        <f t="shared" ca="1" si="113"/>
        <v>0</v>
      </c>
      <c r="AI121" s="73">
        <f t="shared" ca="1" si="113"/>
        <v>-1</v>
      </c>
      <c r="AJ121" s="73">
        <f t="shared" ca="1" si="113"/>
        <v>-1</v>
      </c>
      <c r="AK121" s="73">
        <f t="shared" ca="1" si="113"/>
        <v>0</v>
      </c>
      <c r="AL121" s="73">
        <f t="shared" ca="1" si="113"/>
        <v>0</v>
      </c>
      <c r="AM121" s="73">
        <f t="shared" ca="1" si="113"/>
        <v>0</v>
      </c>
      <c r="AN121" s="259">
        <v>1</v>
      </c>
      <c r="AO121" s="72">
        <f>+INDEX('Load Combinations'!$D$4:$N$22,MATCH(Horizontal!$C121,'Load Combinations'!$B$4:$B$22,0),MATCH(Horizontal!AO$26,'Load Combinations'!$D$3:$N$3,0))</f>
        <v>1</v>
      </c>
      <c r="AP121" s="73">
        <f>+INDEX('Load Combinations'!$D$4:$N$22,MATCH(Horizontal!$C121,'Load Combinations'!$B$4:$B$22,0),MATCH(Horizontal!AP$26,'Load Combinations'!$D$3:$N$3,0))</f>
        <v>1</v>
      </c>
      <c r="AQ121" s="73">
        <f>+INDEX('Load Combinations'!$D$4:$N$22,MATCH(Horizontal!$C121,'Load Combinations'!$B$4:$B$22,0),MATCH(Horizontal!AQ$26,'Load Combinations'!$D$3:$N$3,0))</f>
        <v>0</v>
      </c>
      <c r="AR121" s="73">
        <f>+INDEX('Load Combinations'!$D$4:$N$22,MATCH(Horizontal!$C121,'Load Combinations'!$B$4:$B$22,0),MATCH(Horizontal!AR$26,'Load Combinations'!$D$3:$N$3,0))</f>
        <v>1</v>
      </c>
      <c r="AS121" s="73">
        <f>+INDEX('Load Combinations'!$D$4:$N$22,MATCH(Horizontal!$C121,'Load Combinations'!$B$4:$B$22,0),MATCH(Horizontal!AS$26,'Load Combinations'!$D$3:$N$3,0))</f>
        <v>0</v>
      </c>
      <c r="AT121" s="73">
        <f>+INDEX('Load Combinations'!$D$4:$N$22,MATCH(Horizontal!$C121,'Load Combinations'!$B$4:$B$22,0),MATCH(Horizontal!AT$26,'Load Combinations'!$D$3:$N$3,0))</f>
        <v>0</v>
      </c>
      <c r="AU121" s="73">
        <f>+INDEX('Load Combinations'!$D$4:$N$22,MATCH(Horizontal!$C121,'Load Combinations'!$B$4:$B$22,0),MATCH(Horizontal!AU$26,'Load Combinations'!$D$3:$N$3,0))</f>
        <v>0</v>
      </c>
      <c r="AV121" s="73">
        <f>+INDEX('Load Combinations'!$D$4:$N$22,MATCH(Horizontal!$C121,'Load Combinations'!$B$4:$B$22,0),MATCH(Horizontal!AV$26,'Load Combinations'!$D$3:$N$3,0))</f>
        <v>1</v>
      </c>
      <c r="AW121" s="73">
        <f>+INDEX('Load Combinations'!$D$4:$N$22,MATCH(Horizontal!$C121,'Load Combinations'!$B$4:$B$22,0),MATCH(Horizontal!AW$26,'Load Combinations'!$D$3:$N$3,0))</f>
        <v>0</v>
      </c>
      <c r="AX121" s="670">
        <f>+INDEX('Load Combinations'!$D$4:$N$22,MATCH(Horizontal!$C121,'Load Combinations'!$B$4:$B$22,0),MATCH(Horizontal!AX$26,'Load Combinations'!$D$3:$N$3,0))</f>
        <v>1</v>
      </c>
      <c r="AY121" s="556">
        <f>+INDEX('Load Combinations'!$D$4:$N$22,MATCH(Horizontal!$C121,'Load Combinations'!$B$4:$B$22,0),MATCH(Horizontal!AY$26,'Load Combinations'!$D$3:$N$3,0))</f>
        <v>0</v>
      </c>
      <c r="AZ121" s="202" cm="1">
        <f t="array" aca="1" ref="AZ121" ca="1">SUMPRODUCT(--($K121:$AB121&gt;0),INDEX($H$4:$H$22,MATCH($K$26:$AB$26,$C$4:$C$22,0)))</f>
        <v>0</v>
      </c>
      <c r="BA121" s="73" cm="1">
        <f t="array" aca="1" ref="BA121" ca="1">SUMPRODUCT(--($K121:$AB121&gt;0),INDEX($G$4:$G$22,MATCH($K$26:$AB$26,$C$4:$C$22,0)))</f>
        <v>0</v>
      </c>
      <c r="BB121" s="73" cm="1">
        <f t="array" aca="1" ref="BB121" ca="1">-1*SUMPRODUCT(--($K121:$AB121&lt;0),INDEX($H$4:$H$22,MATCH($K$26:$AB$26,$C$4:$C$22,0)))</f>
        <v>-4.5</v>
      </c>
      <c r="BC121" s="74" cm="1">
        <f t="array" aca="1" ref="BC121" ca="1">-1*SUMPRODUCT(--($K121:$AB121&lt;0),INDEX($G$4:$G$22,MATCH($K$26:$AB$26,$C$4:$C$22,0)))</f>
        <v>4.5</v>
      </c>
      <c r="BD121" s="66" cm="1">
        <f t="array" aca="1" ref="BD121" ca="1">IF(AC121&gt;0,AC121*SUMPRODUCT(_xlfn.XLOOKUP(AC$26,$C$4:$C$22,$T$4:$AD$22)*$AO121:$AY121),0)</f>
        <v>0</v>
      </c>
      <c r="BE121" s="67" cm="1">
        <f t="array" aca="1" ref="BE121" ca="1">IF(AD121&gt;0,AD121*SUMPRODUCT(_xlfn.XLOOKUP(AD$26,$C$4:$C$22,$T$4:$AD$22)*$AO121:$AY121),0)</f>
        <v>1.125</v>
      </c>
      <c r="BF121" s="67" cm="1">
        <f t="array" ref="BF121">IF(AE121&gt;0,AE121*SUMPRODUCT(_xlfn.XLOOKUP(AE$26,$C$4:$C$22,$T$4:$AD$22)*$AO121:$AY121),0)</f>
        <v>0</v>
      </c>
      <c r="BG121" s="67" cm="1">
        <f t="array" ref="BG121">IF(AF121&gt;0,AF121*SUMPRODUCT(_xlfn.XLOOKUP(AF$26,$C$4:$C$22,$T$4:$AD$22)*$AO121:$AY121),0)</f>
        <v>0</v>
      </c>
      <c r="BH121" s="67" cm="1">
        <f t="array" aca="1" ref="BH121" ca="1">IF(AG121&gt;0,AG121*SUMPRODUCT(_xlfn.XLOOKUP(AG$26,$C$4:$C$22,$T$4:$AD$22)*$AO121:$AY121),0)</f>
        <v>0</v>
      </c>
      <c r="BI121" s="67" cm="1">
        <f t="array" aca="1" ref="BI121" ca="1">IF(AH121&gt;0,AH121*SUMPRODUCT(_xlfn.XLOOKUP(AH$26,$C$4:$C$22,$T$4:$AD$22)*$AO121:$AY121),0)</f>
        <v>0</v>
      </c>
      <c r="BJ121" s="67" cm="1">
        <f t="array" aca="1" ref="BJ121" ca="1">IF(AI121&gt;0,AI121*SUMPRODUCT(_xlfn.XLOOKUP(AI$26,$C$4:$C$22,$T$4:$AD$22)*$AO121:$AY121),0)</f>
        <v>0</v>
      </c>
      <c r="BK121" s="67" cm="1">
        <f t="array" aca="1" ref="BK121" ca="1">IF(AJ121&gt;0,AJ121*SUMPRODUCT(_xlfn.XLOOKUP(AJ$26,$C$4:$C$22,$T$4:$AD$22)*$AO121:$AY121),0)</f>
        <v>0</v>
      </c>
      <c r="BL121" s="67" cm="1">
        <f t="array" aca="1" ref="BL121" ca="1">IF(AK121&gt;0,AK121*SUMPRODUCT(_xlfn.XLOOKUP(AK$26,$C$4:$C$22,$T$4:$AD$22)*$AO121:$AY121),0)</f>
        <v>0</v>
      </c>
      <c r="BM121" s="67" cm="1">
        <f t="array" aca="1" ref="BM121" ca="1">IF(AL121&gt;0,AL121*SUMPRODUCT(_xlfn.XLOOKUP(AL$26,$C$4:$C$22,$T$4:$AD$22)*$AO121:$AY121),0)</f>
        <v>0</v>
      </c>
      <c r="BN121" s="67" cm="1">
        <f t="array" aca="1" ref="BN121" ca="1">IF(AM121&gt;0,AM121*SUMPRODUCT(_xlfn.XLOOKUP(AM$26,$C$4:$C$22,$T$4:$AD$22)*$AO121:$AY121),0)</f>
        <v>0</v>
      </c>
      <c r="BO121" s="68" cm="1">
        <f t="array" ref="BO121">IF(AN121&gt;0,AN121*SUMPRODUCT(_xlfn.XLOOKUP(AN$26,$C$4:$C$22,$T$4:$AD$22)*$AO121:$AY121),0)</f>
        <v>6</v>
      </c>
      <c r="BP121" s="214">
        <f t="shared" ca="1" si="114"/>
        <v>7.125</v>
      </c>
      <c r="BQ121" s="66" cm="1">
        <f t="array" aca="1" ref="BQ121" ca="1">IF(AC121&gt;0,AC121*SUMPRODUCT(_xlfn.XLOOKUP(AC$26,$C$4:$C$22,$I$4:$S$22)*$AO121:$AY121),0)</f>
        <v>0</v>
      </c>
      <c r="BR121" s="67" cm="1">
        <f t="array" aca="1" ref="BR121" ca="1">IF(AD121&gt;0,AD121*SUMPRODUCT(_xlfn.XLOOKUP(AD$26,$C$4:$C$22,$I$4:$S$22)*$AO121:$AY121),0)</f>
        <v>-1.125</v>
      </c>
      <c r="BS121" s="67" cm="1">
        <f t="array" ref="BS121">IF(AE121&gt;0,AE121*SUMPRODUCT(_xlfn.XLOOKUP(AE$26,$C$4:$C$22,$I$4:$S$22)*$AO121:$AY121),0)</f>
        <v>0</v>
      </c>
      <c r="BT121" s="67" cm="1">
        <f t="array" ref="BT121">IF(AF121&gt;0,AF121*SUMPRODUCT(_xlfn.XLOOKUP(AF$26,$C$4:$C$22,$I$4:$S$22)*$AO121:$AY121),0)</f>
        <v>0</v>
      </c>
      <c r="BU121" s="67" cm="1">
        <f t="array" aca="1" ref="BU121" ca="1">IF(AG121&gt;0,AG121*SUMPRODUCT(_xlfn.XLOOKUP(AG$26,$C$4:$C$22,$I$4:$S$22)*$AO121:$AY121),0)</f>
        <v>0</v>
      </c>
      <c r="BV121" s="67" cm="1">
        <f t="array" aca="1" ref="BV121" ca="1">IF(AH121&gt;0,AH121*SUMPRODUCT(_xlfn.XLOOKUP(AH$26,$C$4:$C$22,$I$4:$S$22)*$AO121:$AY121),0)</f>
        <v>0</v>
      </c>
      <c r="BW121" s="67" cm="1">
        <f t="array" aca="1" ref="BW121" ca="1">IF(AI121&gt;0,AI121*SUMPRODUCT(_xlfn.XLOOKUP(AI$26,$C$4:$C$22,$I$4:$S$22)*$AO121:$AY121),0)</f>
        <v>0</v>
      </c>
      <c r="BX121" s="67" cm="1">
        <f t="array" aca="1" ref="BX121" ca="1">IF(AJ121&gt;0,AJ121*SUMPRODUCT(_xlfn.XLOOKUP(AJ$26,$C$4:$C$22,$I$4:$S$22)*$AO121:$AY121),0)</f>
        <v>0</v>
      </c>
      <c r="BY121" s="67" cm="1">
        <f t="array" aca="1" ref="BY121" ca="1">IF(AK121&gt;0,AK121*SUMPRODUCT(_xlfn.XLOOKUP(AK$26,$C$4:$C$22,$I$4:$S$22)*$AO121:$AY121),0)</f>
        <v>0</v>
      </c>
      <c r="BZ121" s="67" cm="1">
        <f t="array" aca="1" ref="BZ121" ca="1">IF(AL121&gt;0,AL121*SUMPRODUCT(_xlfn.XLOOKUP(AL$26,$C$4:$C$22,$I$4:$S$22)*$AO121:$AY121),0)</f>
        <v>0</v>
      </c>
      <c r="CA121" s="67" cm="1">
        <f t="array" aca="1" ref="CA121" ca="1">IF(AM121&gt;0,AM121*SUMPRODUCT(_xlfn.XLOOKUP(AM$26,$C$4:$C$22,$I$4:$S$22)*$AO121:$AY121),0)</f>
        <v>0</v>
      </c>
      <c r="CB121" s="68" cm="1">
        <f t="array" ref="CB121">IF(AN121&gt;0,AN121*SUMPRODUCT(_xlfn.XLOOKUP(AN$26,$C$4:$C$22,$I$4:$S$22)*$AO121:$AY121),0)</f>
        <v>-6</v>
      </c>
      <c r="CC121" s="214">
        <f t="shared" ca="1" si="115"/>
        <v>-7.125</v>
      </c>
      <c r="CD121" s="66" cm="1">
        <f t="array" aca="1" ref="CD121" ca="1">IF(AC121&lt;0,AC121*SUMPRODUCT(_xlfn.XLOOKUP(AC$26,$C$4:$C$22,$T$4:$AD$22)*$AO121:$AY121),0)</f>
        <v>0</v>
      </c>
      <c r="CE121" s="67" cm="1">
        <f t="array" aca="1" ref="CE121" ca="1">IF(AD121&lt;0,AD121*SUMPRODUCT(_xlfn.XLOOKUP(AD$26,$C$4:$C$22,$T$4:$AC$22)*$AO121:$AX121),0)</f>
        <v>0</v>
      </c>
      <c r="CF121" s="67" cm="1">
        <f t="array" ref="CF121">IF(AE121&lt;0,AE121*SUMPRODUCT(_xlfn.XLOOKUP(AE$26,$C$4:$C$22,$T$4:$AC$22)*$AO121:$AX121),0)</f>
        <v>0</v>
      </c>
      <c r="CG121" s="67" cm="1">
        <f t="array" ref="CG121">IF(AF121&lt;0,AF121*SUMPRODUCT(_xlfn.XLOOKUP(AF$26,$C$4:$C$22,$T$4:$AC$22)*$AO121:$AX121),0)</f>
        <v>0</v>
      </c>
      <c r="CH121" s="67" cm="1">
        <f t="array" aca="1" ref="CH121" ca="1">IF(AG121&lt;0,AG121*SUMPRODUCT(_xlfn.XLOOKUP(AG$26,$C$4:$C$22,$T$4:$AC$22)*$AO121:$AX121),0)</f>
        <v>-6.5</v>
      </c>
      <c r="CI121" s="67" cm="1">
        <f t="array" aca="1" ref="CI121" ca="1">IF(AH121&lt;0,AH121*SUMPRODUCT(_xlfn.XLOOKUP(AH$26,$C$4:$C$22,$T$4:$AC$22)*$AO121:$AX121),0)</f>
        <v>0</v>
      </c>
      <c r="CJ121" s="67" cm="1">
        <f t="array" aca="1" ref="CJ121" ca="1">IF(AI121&lt;0,AI121*SUMPRODUCT(_xlfn.XLOOKUP(AI$26,$C$4:$C$22,$T$4:$AC$22)*$AO121:$AX121),0)</f>
        <v>-0.125</v>
      </c>
      <c r="CK121" s="67" cm="1">
        <f t="array" aca="1" ref="CK121" ca="1">IF(AJ121&lt;0,AJ121*SUMPRODUCT(_xlfn.XLOOKUP(AJ$26,$C$4:$C$22,$T$4:$AC$22)*$AO121:$AX121),0)</f>
        <v>-0.125</v>
      </c>
      <c r="CL121" s="67" cm="1">
        <f t="array" aca="1" ref="CL121" ca="1">IF(AK121&lt;0,AK121*SUMPRODUCT(_xlfn.XLOOKUP(AK$26,$C$4:$C$22,$T$4:$AC$22)*$AO121:$AX121),0)</f>
        <v>0</v>
      </c>
      <c r="CM121" s="67" cm="1">
        <f t="array" aca="1" ref="CM121" ca="1">IF(AL121&lt;0,AL121*SUMPRODUCT(_xlfn.XLOOKUP(AL$26,$C$4:$C$22,$T$4:$AC$22)*$AO121:$AX121),0)</f>
        <v>0</v>
      </c>
      <c r="CN121" s="67" cm="1">
        <f t="array" aca="1" ref="CN121" ca="1">IF(AM121&lt;0,AM121*SUMPRODUCT(_xlfn.XLOOKUP(AM$26,$C$4:$C$22,$T$4:$AC$22)*$AO121:$AX121),0)</f>
        <v>0</v>
      </c>
      <c r="CO121" s="68" cm="1">
        <f t="array" ref="CO121">IF(AN121&lt;0,AN121*SUMPRODUCT(_xlfn.XLOOKUP(AN$26,$C$4:$C$22,$T$4:$AC$22)*$AO121:$AX121),0)</f>
        <v>0</v>
      </c>
      <c r="CP121" s="214">
        <f t="shared" ca="1" si="116"/>
        <v>-6.75</v>
      </c>
      <c r="CQ121" s="66" cm="1">
        <f t="array" aca="1" ref="CQ121" ca="1">IF(AC121&lt;0,AC121*SUMPRODUCT(_xlfn.XLOOKUP(AC$26,$C$4:$C$22,$I$4:$S$22)*$AO121:$AY121),0)</f>
        <v>0</v>
      </c>
      <c r="CR121" s="67" cm="1">
        <f t="array" aca="1" ref="CR121" ca="1">IF(AD121&lt;0,AD121*SUMPRODUCT(_xlfn.XLOOKUP(AD$26,$C$4:$C$22,$I$4:$R$22)*$AO121:$AX121),0)</f>
        <v>0</v>
      </c>
      <c r="CS121" s="67" cm="1">
        <f t="array" ref="CS121">IF(AE121&lt;0,AE121*SUMPRODUCT(_xlfn.XLOOKUP(AE$26,$C$4:$C$22,$I$4:$R$22)*$AO121:$AX121),0)</f>
        <v>0</v>
      </c>
      <c r="CT121" s="67" cm="1">
        <f t="array" ref="CT121">IF(AF121&lt;0,AF121*SUMPRODUCT(_xlfn.XLOOKUP(AF$26,$C$4:$C$22,$I$4:$R$22)*$AO121:$AX121),0)</f>
        <v>0</v>
      </c>
      <c r="CU121" s="67" cm="1">
        <f t="array" aca="1" ref="CU121" ca="1">IF(AG121&lt;0,AG121*SUMPRODUCT(_xlfn.XLOOKUP(AG$26,$C$4:$C$22,$I$4:$R$22)*$AO121:$AX121),0)</f>
        <v>6.5</v>
      </c>
      <c r="CV121" s="67" cm="1">
        <f t="array" aca="1" ref="CV121" ca="1">IF(AH121&lt;0,AH121*SUMPRODUCT(_xlfn.XLOOKUP(AH$26,$C$4:$C$22,$I$4:$R$22)*$AO121:$AX121),0)</f>
        <v>0</v>
      </c>
      <c r="CW121" s="67" cm="1">
        <f t="array" aca="1" ref="CW121" ca="1">IF(AI121&lt;0,AI121*SUMPRODUCT(_xlfn.XLOOKUP(AI$26,$C$4:$C$22,$I$4:$R$22)*$AO121:$AX121),0)</f>
        <v>0.125</v>
      </c>
      <c r="CX121" s="67" cm="1">
        <f t="array" aca="1" ref="CX121" ca="1">IF(AJ121&lt;0,AJ121*SUMPRODUCT(_xlfn.XLOOKUP(AJ$26,$C$4:$C$22,$I$4:$R$22)*$AO121:$AX121),0)</f>
        <v>0.125</v>
      </c>
      <c r="CY121" s="67" cm="1">
        <f t="array" aca="1" ref="CY121" ca="1">IF(AK121&lt;0,AK121*SUMPRODUCT(_xlfn.XLOOKUP(AK$26,$C$4:$C$22,$I$4:$R$22)*$AO121:$AX121),0)</f>
        <v>0</v>
      </c>
      <c r="CZ121" s="67" cm="1">
        <f t="array" aca="1" ref="CZ121" ca="1">IF(AL121&lt;0,AL121*SUMPRODUCT(_xlfn.XLOOKUP(AL$26,$C$4:$C$22,$I$4:$R$22)*$AO121:$AX121),0)</f>
        <v>0</v>
      </c>
      <c r="DA121" s="67" cm="1">
        <f t="array" aca="1" ref="DA121" ca="1">IF(AM121&lt;0,AM121*SUMPRODUCT(_xlfn.XLOOKUP(AM$26,$C$4:$C$22,$I$4:$R$22)*$AO121:$AX121),0)</f>
        <v>0</v>
      </c>
      <c r="DB121" s="68" cm="1">
        <f t="array" ref="DB121">IF(AN121&lt;0,AN121*SUMPRODUCT(_xlfn.XLOOKUP(AN$26,$C$4:$C$22,$I$4:$R$22)*$AO121:$AX121),0)</f>
        <v>0</v>
      </c>
      <c r="DC121" s="239">
        <f t="shared" ca="1" si="117"/>
        <v>6.75</v>
      </c>
    </row>
    <row r="122" spans="1:107" x14ac:dyDescent="0.25">
      <c r="A122" s="389"/>
      <c r="B122" s="390"/>
      <c r="C122" s="736">
        <v>13</v>
      </c>
      <c r="D122" s="191" t="str">
        <f>_xlfn.XLOOKUP($C122,'Load Combinations'!$B$4:$B$22,'Load Combinations'!$C$4:$C$22)</f>
        <v>CV Helium Mode, Beam On, Seismic</v>
      </c>
      <c r="E122" s="120"/>
      <c r="F122" s="121"/>
      <c r="G122" s="8">
        <f t="shared" si="105"/>
        <v>20</v>
      </c>
      <c r="H122" s="61">
        <f t="shared" ca="1" si="106"/>
        <v>39.375</v>
      </c>
      <c r="I122" s="61">
        <f t="shared" ca="1" si="107"/>
        <v>0.625</v>
      </c>
      <c r="J122" s="63"/>
      <c r="K122" s="75">
        <f t="shared" ca="1" si="111"/>
        <v>0</v>
      </c>
      <c r="L122" s="76">
        <f t="shared" ca="1" si="108"/>
        <v>0</v>
      </c>
      <c r="M122" s="76">
        <f t="shared" ca="1" si="108"/>
        <v>0</v>
      </c>
      <c r="N122" s="76">
        <f t="shared" ca="1" si="108"/>
        <v>0</v>
      </c>
      <c r="O122" s="76">
        <f t="shared" ca="1" si="108"/>
        <v>-1</v>
      </c>
      <c r="P122" s="76">
        <f t="shared" ca="1" si="108"/>
        <v>0</v>
      </c>
      <c r="Q122" s="76">
        <f t="shared" ca="1" si="108"/>
        <v>0</v>
      </c>
      <c r="R122" s="76">
        <f t="shared" ca="1" si="108"/>
        <v>0</v>
      </c>
      <c r="S122" s="76">
        <f t="shared" ca="1" si="108"/>
        <v>0</v>
      </c>
      <c r="T122" s="76">
        <f t="shared" ca="1" si="108"/>
        <v>0</v>
      </c>
      <c r="U122" s="76">
        <f t="shared" ca="1" si="108"/>
        <v>0</v>
      </c>
      <c r="V122" s="76">
        <f t="shared" ca="1" si="108"/>
        <v>-1</v>
      </c>
      <c r="W122" s="76">
        <f t="shared" ca="1" si="108"/>
        <v>0</v>
      </c>
      <c r="X122" s="499">
        <f t="shared" ca="1" si="109"/>
        <v>-1</v>
      </c>
      <c r="Y122" s="76">
        <f t="shared" ca="1" si="108"/>
        <v>0</v>
      </c>
      <c r="Z122" s="76">
        <f t="shared" ca="1" si="108"/>
        <v>0</v>
      </c>
      <c r="AA122" s="76">
        <f t="shared" ca="1" si="108"/>
        <v>-1</v>
      </c>
      <c r="AB122" s="140">
        <f t="shared" ca="1" si="108"/>
        <v>0</v>
      </c>
      <c r="AC122" s="75">
        <f t="shared" ca="1" si="113"/>
        <v>1</v>
      </c>
      <c r="AD122" s="76">
        <f t="shared" ca="1" si="113"/>
        <v>1</v>
      </c>
      <c r="AE122" s="499">
        <v>0</v>
      </c>
      <c r="AF122" s="499">
        <v>0</v>
      </c>
      <c r="AG122" s="76">
        <f t="shared" ca="1" si="113"/>
        <v>-1</v>
      </c>
      <c r="AH122" s="76">
        <f t="shared" ca="1" si="113"/>
        <v>0</v>
      </c>
      <c r="AI122" s="76">
        <f t="shared" ca="1" si="113"/>
        <v>-1</v>
      </c>
      <c r="AJ122" s="76">
        <f t="shared" ca="1" si="113"/>
        <v>-1</v>
      </c>
      <c r="AK122" s="76">
        <f t="shared" ca="1" si="113"/>
        <v>0</v>
      </c>
      <c r="AL122" s="76">
        <f t="shared" ca="1" si="113"/>
        <v>0</v>
      </c>
      <c r="AM122" s="76">
        <f t="shared" ca="1" si="113"/>
        <v>0</v>
      </c>
      <c r="AN122" s="258">
        <v>1</v>
      </c>
      <c r="AO122" s="75">
        <f>+INDEX('Load Combinations'!$D$4:$N$22,MATCH(Horizontal!$C122,'Load Combinations'!$B$4:$B$22,0),MATCH(Horizontal!AO$26,'Load Combinations'!$D$3:$N$3,0))</f>
        <v>1</v>
      </c>
      <c r="AP122" s="76">
        <f>+INDEX('Load Combinations'!$D$4:$N$22,MATCH(Horizontal!$C122,'Load Combinations'!$B$4:$B$22,0),MATCH(Horizontal!AP$26,'Load Combinations'!$D$3:$N$3,0))</f>
        <v>1</v>
      </c>
      <c r="AQ122" s="76">
        <f>+INDEX('Load Combinations'!$D$4:$N$22,MATCH(Horizontal!$C122,'Load Combinations'!$B$4:$B$22,0),MATCH(Horizontal!AQ$26,'Load Combinations'!$D$3:$N$3,0))</f>
        <v>0</v>
      </c>
      <c r="AR122" s="76">
        <f>+INDEX('Load Combinations'!$D$4:$N$22,MATCH(Horizontal!$C122,'Load Combinations'!$B$4:$B$22,0),MATCH(Horizontal!AR$26,'Load Combinations'!$D$3:$N$3,0))</f>
        <v>1</v>
      </c>
      <c r="AS122" s="76">
        <f>+INDEX('Load Combinations'!$D$4:$N$22,MATCH(Horizontal!$C122,'Load Combinations'!$B$4:$B$22,0),MATCH(Horizontal!AS$26,'Load Combinations'!$D$3:$N$3,0))</f>
        <v>0</v>
      </c>
      <c r="AT122" s="76">
        <f>+INDEX('Load Combinations'!$D$4:$N$22,MATCH(Horizontal!$C122,'Load Combinations'!$B$4:$B$22,0),MATCH(Horizontal!AT$26,'Load Combinations'!$D$3:$N$3,0))</f>
        <v>1</v>
      </c>
      <c r="AU122" s="76">
        <f>+INDEX('Load Combinations'!$D$4:$N$22,MATCH(Horizontal!$C122,'Load Combinations'!$B$4:$B$22,0),MATCH(Horizontal!AU$26,'Load Combinations'!$D$3:$N$3,0))</f>
        <v>0</v>
      </c>
      <c r="AV122" s="76">
        <f>+INDEX('Load Combinations'!$D$4:$N$22,MATCH(Horizontal!$C122,'Load Combinations'!$B$4:$B$22,0),MATCH(Horizontal!AV$26,'Load Combinations'!$D$3:$N$3,0))</f>
        <v>1</v>
      </c>
      <c r="AW122" s="76">
        <f>+INDEX('Load Combinations'!$D$4:$N$22,MATCH(Horizontal!$C122,'Load Combinations'!$B$4:$B$22,0),MATCH(Horizontal!AW$26,'Load Combinations'!$D$3:$N$3,0))</f>
        <v>0</v>
      </c>
      <c r="AX122" s="671">
        <f>+INDEX('Load Combinations'!$D$4:$N$22,MATCH(Horizontal!$C122,'Load Combinations'!$B$4:$B$22,0),MATCH(Horizontal!AX$26,'Load Combinations'!$D$3:$N$3,0))</f>
        <v>1</v>
      </c>
      <c r="AY122" s="557">
        <f>+INDEX('Load Combinations'!$D$4:$N$22,MATCH(Horizontal!$C122,'Load Combinations'!$B$4:$B$22,0),MATCH(Horizontal!AY$26,'Load Combinations'!$D$3:$N$3,0))</f>
        <v>0</v>
      </c>
      <c r="AZ122" s="203" cm="1">
        <f t="array" aca="1" ref="AZ122" ca="1">SUMPRODUCT(--($K122:$AB122&gt;0),INDEX($H$4:$H$22,MATCH($K$26:$AB$26,$C$4:$C$22,0)))</f>
        <v>0</v>
      </c>
      <c r="BA122" s="76" cm="1">
        <f t="array" aca="1" ref="BA122" ca="1">SUMPRODUCT(--($K122:$AB122&gt;0),INDEX($G$4:$G$22,MATCH($K$26:$AB$26,$C$4:$C$22,0)))</f>
        <v>0</v>
      </c>
      <c r="BB122" s="76" cm="1">
        <f t="array" aca="1" ref="BB122" ca="1">-1*SUMPRODUCT(--($K122:$AB122&lt;0),INDEX($H$4:$H$22,MATCH($K$26:$AB$26,$C$4:$C$22,0)))</f>
        <v>-4.5</v>
      </c>
      <c r="BC122" s="77" cm="1">
        <f t="array" aca="1" ref="BC122" ca="1">-1*SUMPRODUCT(--($K122:$AB122&lt;0),INDEX($G$4:$G$22,MATCH($K$26:$AB$26,$C$4:$C$22,0)))</f>
        <v>4.5</v>
      </c>
      <c r="BD122" s="8" cm="1">
        <f t="array" aca="1" ref="BD122" ca="1">IF(AC122&gt;0,AC122*SUMPRODUCT(_xlfn.XLOOKUP(AC$26,$C$4:$C$22,$T$4:$AD$22)*$AO122:$AY122),0)</f>
        <v>0</v>
      </c>
      <c r="BE122" s="17" cm="1">
        <f t="array" aca="1" ref="BE122" ca="1">IF(AD122&gt;0,AD122*SUMPRODUCT(_xlfn.XLOOKUP(AD$26,$C$4:$C$22,$T$4:$AD$22)*$AO122:$AY122),0)</f>
        <v>1.125</v>
      </c>
      <c r="BF122" s="17" cm="1">
        <f t="array" ref="BF122">IF(AE122&gt;0,AE122*SUMPRODUCT(_xlfn.XLOOKUP(AE$26,$C$4:$C$22,$T$4:$AD$22)*$AO122:$AY122),0)</f>
        <v>0</v>
      </c>
      <c r="BG122" s="71" cm="1">
        <f t="array" ref="BG122">IF(AF122&gt;0,AF122*SUMPRODUCT(_xlfn.XLOOKUP(AF$26,$C$4:$C$22,$T$4:$AD$22)*$AO122:$AY122),0)</f>
        <v>0</v>
      </c>
      <c r="BH122" s="17" cm="1">
        <f t="array" aca="1" ref="BH122" ca="1">IF(AG122&gt;0,AG122*SUMPRODUCT(_xlfn.XLOOKUP(AG$26,$C$4:$C$22,$T$4:$AD$22)*$AO122:$AY122),0)</f>
        <v>0</v>
      </c>
      <c r="BI122" s="17" cm="1">
        <f t="array" aca="1" ref="BI122" ca="1">IF(AH122&gt;0,AH122*SUMPRODUCT(_xlfn.XLOOKUP(AH$26,$C$4:$C$22,$T$4:$AD$22)*$AO122:$AY122),0)</f>
        <v>0</v>
      </c>
      <c r="BJ122" s="17" cm="1">
        <f t="array" aca="1" ref="BJ122" ca="1">IF(AI122&gt;0,AI122*SUMPRODUCT(_xlfn.XLOOKUP(AI$26,$C$4:$C$22,$T$4:$AD$22)*$AO122:$AY122),0)</f>
        <v>0</v>
      </c>
      <c r="BK122" s="17" cm="1">
        <f t="array" aca="1" ref="BK122" ca="1">IF(AJ122&gt;0,AJ122*SUMPRODUCT(_xlfn.XLOOKUP(AJ$26,$C$4:$C$22,$T$4:$AD$22)*$AO122:$AY122),0)</f>
        <v>0</v>
      </c>
      <c r="BL122" s="17" cm="1">
        <f t="array" aca="1" ref="BL122" ca="1">IF(AK122&gt;0,AK122*SUMPRODUCT(_xlfn.XLOOKUP(AK$26,$C$4:$C$22,$T$4:$AD$22)*$AO122:$AY122),0)</f>
        <v>0</v>
      </c>
      <c r="BM122" s="17" cm="1">
        <f t="array" aca="1" ref="BM122" ca="1">IF(AL122&gt;0,AL122*SUMPRODUCT(_xlfn.XLOOKUP(AL$26,$C$4:$C$22,$T$4:$AD$22)*$AO122:$AY122),0)</f>
        <v>0</v>
      </c>
      <c r="BN122" s="17" cm="1">
        <f t="array" aca="1" ref="BN122" ca="1">IF(AM122&gt;0,AM122*SUMPRODUCT(_xlfn.XLOOKUP(AM$26,$C$4:$C$22,$T$4:$AD$22)*$AO122:$AY122),0)</f>
        <v>0</v>
      </c>
      <c r="BO122" s="9" cm="1">
        <f t="array" ref="BO122">IF(AN122&gt;0,AN122*SUMPRODUCT(_xlfn.XLOOKUP(AN$26,$C$4:$C$22,$T$4:$AD$22)*$AO122:$AY122),0)</f>
        <v>6</v>
      </c>
      <c r="BP122" s="215">
        <f t="shared" ca="1" si="114"/>
        <v>7.125</v>
      </c>
      <c r="BQ122" s="8" cm="1">
        <f t="array" aca="1" ref="BQ122" ca="1">IF(AC122&gt;0,AC122*SUMPRODUCT(_xlfn.XLOOKUP(AC$26,$C$4:$C$22,$I$4:$S$22)*$AO122:$AY122),0)</f>
        <v>0</v>
      </c>
      <c r="BR122" s="17" cm="1">
        <f t="array" aca="1" ref="BR122" ca="1">IF(AD122&gt;0,AD122*SUMPRODUCT(_xlfn.XLOOKUP(AD$26,$C$4:$C$22,$I$4:$S$22)*$AO122:$AY122),0)</f>
        <v>-1.125</v>
      </c>
      <c r="BS122" s="17" cm="1">
        <f t="array" ref="BS122">IF(AE122&gt;0,AE122*SUMPRODUCT(_xlfn.XLOOKUP(AE$26,$C$4:$C$22,$I$4:$S$22)*$AO122:$AY122),0)</f>
        <v>0</v>
      </c>
      <c r="BT122" s="71" cm="1">
        <f t="array" ref="BT122">IF(AF122&gt;0,AF122*SUMPRODUCT(_xlfn.XLOOKUP(AF$26,$C$4:$C$22,$I$4:$S$22)*$AO122:$AY122),0)</f>
        <v>0</v>
      </c>
      <c r="BU122" s="17" cm="1">
        <f t="array" aca="1" ref="BU122" ca="1">IF(AG122&gt;0,AG122*SUMPRODUCT(_xlfn.XLOOKUP(AG$26,$C$4:$C$22,$I$4:$S$22)*$AO122:$AY122),0)</f>
        <v>0</v>
      </c>
      <c r="BV122" s="17" cm="1">
        <f t="array" aca="1" ref="BV122" ca="1">IF(AH122&gt;0,AH122*SUMPRODUCT(_xlfn.XLOOKUP(AH$26,$C$4:$C$22,$I$4:$S$22)*$AO122:$AY122),0)</f>
        <v>0</v>
      </c>
      <c r="BW122" s="17" cm="1">
        <f t="array" aca="1" ref="BW122" ca="1">IF(AI122&gt;0,AI122*SUMPRODUCT(_xlfn.XLOOKUP(AI$26,$C$4:$C$22,$I$4:$S$22)*$AO122:$AY122),0)</f>
        <v>0</v>
      </c>
      <c r="BX122" s="17" cm="1">
        <f t="array" aca="1" ref="BX122" ca="1">IF(AJ122&gt;0,AJ122*SUMPRODUCT(_xlfn.XLOOKUP(AJ$26,$C$4:$C$22,$I$4:$S$22)*$AO122:$AY122),0)</f>
        <v>0</v>
      </c>
      <c r="BY122" s="17" cm="1">
        <f t="array" aca="1" ref="BY122" ca="1">IF(AK122&gt;0,AK122*SUMPRODUCT(_xlfn.XLOOKUP(AK$26,$C$4:$C$22,$I$4:$S$22)*$AO122:$AY122),0)</f>
        <v>0</v>
      </c>
      <c r="BZ122" s="17" cm="1">
        <f t="array" aca="1" ref="BZ122" ca="1">IF(AL122&gt;0,AL122*SUMPRODUCT(_xlfn.XLOOKUP(AL$26,$C$4:$C$22,$I$4:$S$22)*$AO122:$AY122),0)</f>
        <v>0</v>
      </c>
      <c r="CA122" s="17" cm="1">
        <f t="array" aca="1" ref="CA122" ca="1">IF(AM122&gt;0,AM122*SUMPRODUCT(_xlfn.XLOOKUP(AM$26,$C$4:$C$22,$I$4:$S$22)*$AO122:$AY122),0)</f>
        <v>0</v>
      </c>
      <c r="CB122" s="9" cm="1">
        <f t="array" ref="CB122">IF(AN122&gt;0,AN122*SUMPRODUCT(_xlfn.XLOOKUP(AN$26,$C$4:$C$22,$I$4:$S$22)*$AO122:$AY122),0)</f>
        <v>-6</v>
      </c>
      <c r="CC122" s="215">
        <f t="shared" ca="1" si="115"/>
        <v>-7.125</v>
      </c>
      <c r="CD122" s="8" cm="1">
        <f t="array" aca="1" ref="CD122" ca="1">IF(AC122&lt;0,AC122*SUMPRODUCT(_xlfn.XLOOKUP(AC$26,$C$4:$C$22,$T$4:$AD$22)*$AO122:$AY122),0)</f>
        <v>0</v>
      </c>
      <c r="CE122" s="17" cm="1">
        <f t="array" aca="1" ref="CE122" ca="1">IF(AD122&lt;0,AD122*SUMPRODUCT(_xlfn.XLOOKUP(AD$26,$C$4:$C$22,$T$4:$AC$22)*$AO122:$AX122),0)</f>
        <v>0</v>
      </c>
      <c r="CF122" s="17" cm="1">
        <f t="array" ref="CF122">IF(AE122&lt;0,AE122*SUMPRODUCT(_xlfn.XLOOKUP(AE$26,$C$4:$C$22,$T$4:$AC$22)*$AO122:$AX122),0)</f>
        <v>0</v>
      </c>
      <c r="CG122" s="71" cm="1">
        <f t="array" ref="CG122">IF(AF122&lt;0,AF122*SUMPRODUCT(_xlfn.XLOOKUP(AF$26,$C$4:$C$22,$T$4:$AC$22)*$AO122:$AX122),0)</f>
        <v>0</v>
      </c>
      <c r="CH122" s="17" cm="1">
        <f t="array" aca="1" ref="CH122" ca="1">IF(AG122&lt;0,AG122*SUMPRODUCT(_xlfn.XLOOKUP(AG$26,$C$4:$C$22,$T$4:$AC$22)*$AO122:$AX122),0)</f>
        <v>-6.5</v>
      </c>
      <c r="CI122" s="17" cm="1">
        <f t="array" aca="1" ref="CI122" ca="1">IF(AH122&lt;0,AH122*SUMPRODUCT(_xlfn.XLOOKUP(AH$26,$C$4:$C$22,$T$4:$AC$22)*$AO122:$AX122),0)</f>
        <v>0</v>
      </c>
      <c r="CJ122" s="17" cm="1">
        <f t="array" aca="1" ref="CJ122" ca="1">IF(AI122&lt;0,AI122*SUMPRODUCT(_xlfn.XLOOKUP(AI$26,$C$4:$C$22,$T$4:$AC$22)*$AO122:$AX122),0)</f>
        <v>-0.625</v>
      </c>
      <c r="CK122" s="17" cm="1">
        <f t="array" aca="1" ref="CK122" ca="1">IF(AJ122&lt;0,AJ122*SUMPRODUCT(_xlfn.XLOOKUP(AJ$26,$C$4:$C$22,$T$4:$AC$22)*$AO122:$AX122),0)</f>
        <v>-0.625</v>
      </c>
      <c r="CL122" s="17" cm="1">
        <f t="array" aca="1" ref="CL122" ca="1">IF(AK122&lt;0,AK122*SUMPRODUCT(_xlfn.XLOOKUP(AK$26,$C$4:$C$22,$T$4:$AC$22)*$AO122:$AX122),0)</f>
        <v>0</v>
      </c>
      <c r="CM122" s="17" cm="1">
        <f t="array" aca="1" ref="CM122" ca="1">IF(AL122&lt;0,AL122*SUMPRODUCT(_xlfn.XLOOKUP(AL$26,$C$4:$C$22,$T$4:$AC$22)*$AO122:$AX122),0)</f>
        <v>0</v>
      </c>
      <c r="CN122" s="17" cm="1">
        <f t="array" aca="1" ref="CN122" ca="1">IF(AM122&lt;0,AM122*SUMPRODUCT(_xlfn.XLOOKUP(AM$26,$C$4:$C$22,$T$4:$AC$22)*$AO122:$AX122),0)</f>
        <v>0</v>
      </c>
      <c r="CO122" s="9" cm="1">
        <f t="array" ref="CO122">IF(AN122&lt;0,AN122*SUMPRODUCT(_xlfn.XLOOKUP(AN$26,$C$4:$C$22,$T$4:$AC$22)*$AO122:$AX122),0)</f>
        <v>0</v>
      </c>
      <c r="CP122" s="215">
        <f t="shared" ca="1" si="116"/>
        <v>-7.75</v>
      </c>
      <c r="CQ122" s="8" cm="1">
        <f t="array" aca="1" ref="CQ122" ca="1">IF(AC122&lt;0,AC122*SUMPRODUCT(_xlfn.XLOOKUP(AC$26,$C$4:$C$22,$I$4:$S$22)*$AO122:$AY122),0)</f>
        <v>0</v>
      </c>
      <c r="CR122" s="17" cm="1">
        <f t="array" aca="1" ref="CR122" ca="1">IF(AD122&lt;0,AD122*SUMPRODUCT(_xlfn.XLOOKUP(AD$26,$C$4:$C$22,$I$4:$R$22)*$AO122:$AX122),0)</f>
        <v>0</v>
      </c>
      <c r="CS122" s="17" cm="1">
        <f t="array" ref="CS122">IF(AE122&lt;0,AE122*SUMPRODUCT(_xlfn.XLOOKUP(AE$26,$C$4:$C$22,$I$4:$R$22)*$AO122:$AX122),0)</f>
        <v>0</v>
      </c>
      <c r="CT122" s="71" cm="1">
        <f t="array" ref="CT122">IF(AF122&lt;0,AF122*SUMPRODUCT(_xlfn.XLOOKUP(AF$26,$C$4:$C$22,$I$4:$R$22)*$AO122:$AX122),0)</f>
        <v>0</v>
      </c>
      <c r="CU122" s="17" cm="1">
        <f t="array" aca="1" ref="CU122" ca="1">IF(AG122&lt;0,AG122*SUMPRODUCT(_xlfn.XLOOKUP(AG$26,$C$4:$C$22,$I$4:$R$22)*$AO122:$AX122),0)</f>
        <v>6.5</v>
      </c>
      <c r="CV122" s="17" cm="1">
        <f t="array" aca="1" ref="CV122" ca="1">IF(AH122&lt;0,AH122*SUMPRODUCT(_xlfn.XLOOKUP(AH$26,$C$4:$C$22,$I$4:$R$22)*$AO122:$AX122),0)</f>
        <v>0</v>
      </c>
      <c r="CW122" s="17" cm="1">
        <f t="array" aca="1" ref="CW122" ca="1">IF(AI122&lt;0,AI122*SUMPRODUCT(_xlfn.XLOOKUP(AI$26,$C$4:$C$22,$I$4:$R$22)*$AO122:$AX122),0)</f>
        <v>0.625</v>
      </c>
      <c r="CX122" s="17" cm="1">
        <f t="array" aca="1" ref="CX122" ca="1">IF(AJ122&lt;0,AJ122*SUMPRODUCT(_xlfn.XLOOKUP(AJ$26,$C$4:$C$22,$I$4:$R$22)*$AO122:$AX122),0)</f>
        <v>0.625</v>
      </c>
      <c r="CY122" s="17" cm="1">
        <f t="array" aca="1" ref="CY122" ca="1">IF(AK122&lt;0,AK122*SUMPRODUCT(_xlfn.XLOOKUP(AK$26,$C$4:$C$22,$I$4:$R$22)*$AO122:$AX122),0)</f>
        <v>0</v>
      </c>
      <c r="CZ122" s="17" cm="1">
        <f t="array" aca="1" ref="CZ122" ca="1">IF(AL122&lt;0,AL122*SUMPRODUCT(_xlfn.XLOOKUP(AL$26,$C$4:$C$22,$I$4:$R$22)*$AO122:$AX122),0)</f>
        <v>0</v>
      </c>
      <c r="DA122" s="17" cm="1">
        <f t="array" aca="1" ref="DA122" ca="1">IF(AM122&lt;0,AM122*SUMPRODUCT(_xlfn.XLOOKUP(AM$26,$C$4:$C$22,$I$4:$R$22)*$AO122:$AX122),0)</f>
        <v>0</v>
      </c>
      <c r="DB122" s="9" cm="1">
        <f t="array" ref="DB122">IF(AN122&lt;0,AN122*SUMPRODUCT(_xlfn.XLOOKUP(AN$26,$C$4:$C$22,$I$4:$R$22)*$AO122:$AX122),0)</f>
        <v>0</v>
      </c>
      <c r="DC122" s="240">
        <f t="shared" ca="1" si="117"/>
        <v>7.75</v>
      </c>
    </row>
    <row r="123" spans="1:107" x14ac:dyDescent="0.25">
      <c r="A123" s="389"/>
      <c r="B123" s="390"/>
      <c r="C123" s="735">
        <v>14</v>
      </c>
      <c r="D123" s="18" t="str">
        <f>_xlfn.XLOOKUP($C123,'Load Combinations'!$B$4:$B$22,'Load Combinations'!$C$4:$C$22)</f>
        <v>CV He, No Beam,Component MAWP</v>
      </c>
      <c r="E123" s="118"/>
      <c r="F123" s="119"/>
      <c r="G123" s="7">
        <f t="shared" si="105"/>
        <v>20</v>
      </c>
      <c r="H123" s="130">
        <f t="shared" ca="1" si="106"/>
        <v>28.625</v>
      </c>
      <c r="I123" s="130">
        <f t="shared" ca="1" si="107"/>
        <v>11.375</v>
      </c>
      <c r="J123" s="62"/>
      <c r="K123" s="72">
        <f t="shared" ca="1" si="111"/>
        <v>0</v>
      </c>
      <c r="L123" s="73">
        <f t="shared" ca="1" si="108"/>
        <v>0</v>
      </c>
      <c r="M123" s="73">
        <f t="shared" ca="1" si="108"/>
        <v>0</v>
      </c>
      <c r="N123" s="73">
        <f t="shared" ca="1" si="108"/>
        <v>0</v>
      </c>
      <c r="O123" s="73">
        <f t="shared" ca="1" si="108"/>
        <v>-1</v>
      </c>
      <c r="P123" s="73">
        <f t="shared" ca="1" si="108"/>
        <v>0</v>
      </c>
      <c r="Q123" s="73">
        <f t="shared" ca="1" si="108"/>
        <v>0</v>
      </c>
      <c r="R123" s="73">
        <f t="shared" ca="1" si="108"/>
        <v>0</v>
      </c>
      <c r="S123" s="73">
        <f t="shared" ca="1" si="108"/>
        <v>0</v>
      </c>
      <c r="T123" s="73">
        <f t="shared" ca="1" si="108"/>
        <v>0</v>
      </c>
      <c r="U123" s="73">
        <f t="shared" ca="1" si="108"/>
        <v>0</v>
      </c>
      <c r="V123" s="73">
        <f t="shared" ca="1" si="108"/>
        <v>-1</v>
      </c>
      <c r="W123" s="73">
        <f t="shared" ca="1" si="108"/>
        <v>0</v>
      </c>
      <c r="X123" s="73">
        <v>0</v>
      </c>
      <c r="Y123" s="73">
        <f t="shared" ca="1" si="108"/>
        <v>0</v>
      </c>
      <c r="Z123" s="73">
        <f t="shared" ca="1" si="108"/>
        <v>0</v>
      </c>
      <c r="AA123" s="73">
        <f t="shared" ca="1" si="108"/>
        <v>-1</v>
      </c>
      <c r="AB123" s="139">
        <f t="shared" ca="1" si="108"/>
        <v>0</v>
      </c>
      <c r="AC123" s="72">
        <f t="shared" ca="1" si="113"/>
        <v>1</v>
      </c>
      <c r="AD123" s="73">
        <f t="shared" ca="1" si="113"/>
        <v>1</v>
      </c>
      <c r="AE123" s="73">
        <f t="shared" ca="1" si="113"/>
        <v>1</v>
      </c>
      <c r="AF123" s="73">
        <f t="shared" ca="1" si="113"/>
        <v>1</v>
      </c>
      <c r="AG123" s="73">
        <f t="shared" ca="1" si="113"/>
        <v>-1</v>
      </c>
      <c r="AH123" s="73">
        <f t="shared" ca="1" si="113"/>
        <v>0</v>
      </c>
      <c r="AI123" s="73">
        <f t="shared" ca="1" si="113"/>
        <v>-1</v>
      </c>
      <c r="AJ123" s="73">
        <f t="shared" ca="1" si="113"/>
        <v>-1</v>
      </c>
      <c r="AK123" s="73">
        <f t="shared" ca="1" si="113"/>
        <v>0</v>
      </c>
      <c r="AL123" s="73">
        <f t="shared" ca="1" si="113"/>
        <v>0</v>
      </c>
      <c r="AM123" s="73">
        <f t="shared" ca="1" si="113"/>
        <v>0</v>
      </c>
      <c r="AN123" s="139">
        <f t="shared" ca="1" si="113"/>
        <v>0</v>
      </c>
      <c r="AO123" s="72">
        <f>+INDEX('Load Combinations'!$D$4:$N$22,MATCH(Horizontal!$C123,'Load Combinations'!$B$4:$B$22,0),MATCH(Horizontal!AO$26,'Load Combinations'!$D$3:$N$3,0))</f>
        <v>1</v>
      </c>
      <c r="AP123" s="73">
        <f>+INDEX('Load Combinations'!$D$4:$N$22,MATCH(Horizontal!$C123,'Load Combinations'!$B$4:$B$22,0),MATCH(Horizontal!AP$26,'Load Combinations'!$D$3:$N$3,0))</f>
        <v>1</v>
      </c>
      <c r="AQ123" s="73">
        <f>+INDEX('Load Combinations'!$D$4:$N$22,MATCH(Horizontal!$C123,'Load Combinations'!$B$4:$B$22,0),MATCH(Horizontal!AQ$26,'Load Combinations'!$D$3:$N$3,0))</f>
        <v>0</v>
      </c>
      <c r="AR123" s="73">
        <f>+INDEX('Load Combinations'!$D$4:$N$22,MATCH(Horizontal!$C123,'Load Combinations'!$B$4:$B$22,0),MATCH(Horizontal!AR$26,'Load Combinations'!$D$3:$N$3,0))</f>
        <v>0</v>
      </c>
      <c r="AS123" s="73">
        <f>+INDEX('Load Combinations'!$D$4:$N$22,MATCH(Horizontal!$C123,'Load Combinations'!$B$4:$B$22,0),MATCH(Horizontal!AS$26,'Load Combinations'!$D$3:$N$3,0))</f>
        <v>1</v>
      </c>
      <c r="AT123" s="73">
        <f>+INDEX('Load Combinations'!$D$4:$N$22,MATCH(Horizontal!$C123,'Load Combinations'!$B$4:$B$22,0),MATCH(Horizontal!AT$26,'Load Combinations'!$D$3:$N$3,0))</f>
        <v>0</v>
      </c>
      <c r="AU123" s="73">
        <f>+INDEX('Load Combinations'!$D$4:$N$22,MATCH(Horizontal!$C123,'Load Combinations'!$B$4:$B$22,0),MATCH(Horizontal!AU$26,'Load Combinations'!$D$3:$N$3,0))</f>
        <v>0</v>
      </c>
      <c r="AV123" s="73">
        <f>+INDEX('Load Combinations'!$D$4:$N$22,MATCH(Horizontal!$C123,'Load Combinations'!$B$4:$B$22,0),MATCH(Horizontal!AV$26,'Load Combinations'!$D$3:$N$3,0))</f>
        <v>1</v>
      </c>
      <c r="AW123" s="73">
        <f>+INDEX('Load Combinations'!$D$4:$N$22,MATCH(Horizontal!$C123,'Load Combinations'!$B$4:$B$22,0),MATCH(Horizontal!AW$26,'Load Combinations'!$D$3:$N$3,0))</f>
        <v>0</v>
      </c>
      <c r="AX123" s="670">
        <f>+INDEX('Load Combinations'!$D$4:$N$22,MATCH(Horizontal!$C123,'Load Combinations'!$B$4:$B$22,0),MATCH(Horizontal!AX$26,'Load Combinations'!$D$3:$N$3,0))</f>
        <v>0</v>
      </c>
      <c r="AY123" s="556">
        <f>+INDEX('Load Combinations'!$D$4:$N$22,MATCH(Horizontal!$C123,'Load Combinations'!$B$4:$B$22,0),MATCH(Horizontal!AY$26,'Load Combinations'!$D$3:$N$3,0))</f>
        <v>0</v>
      </c>
      <c r="AZ123" s="202" cm="1">
        <f t="array" aca="1" ref="AZ123" ca="1">SUMPRODUCT(--($K123:$AB123&gt;0),INDEX($H$4:$H$22,MATCH($K$26:$AB$26,$C$4:$C$22,0)))</f>
        <v>0</v>
      </c>
      <c r="BA123" s="73" cm="1">
        <f t="array" aca="1" ref="BA123" ca="1">SUMPRODUCT(--($K123:$AB123&gt;0),INDEX($G$4:$G$22,MATCH($K$26:$AB$26,$C$4:$C$22,0)))</f>
        <v>0</v>
      </c>
      <c r="BB123" s="73" cm="1">
        <f t="array" aca="1" ref="BB123" ca="1">-1*SUMPRODUCT(--($K123:$AB123&lt;0),INDEX($H$4:$H$22,MATCH($K$26:$AB$26,$C$4:$C$22,0)))</f>
        <v>-3.5</v>
      </c>
      <c r="BC123" s="74" cm="1">
        <f t="array" aca="1" ref="BC123" ca="1">-1*SUMPRODUCT(--($K123:$AB123&lt;0),INDEX($G$4:$G$22,MATCH($K$26:$AB$26,$C$4:$C$22,0)))</f>
        <v>3.5</v>
      </c>
      <c r="BD123" s="66" cm="1">
        <f t="array" aca="1" ref="BD123" ca="1">IF(AC123&gt;0,AC123*SUMPRODUCT(_xlfn.XLOOKUP(AC$26,$C$4:$C$22,$T$4:$AD$22)*$AO123:$AY123),0)</f>
        <v>0</v>
      </c>
      <c r="BE123" s="67" cm="1">
        <f t="array" aca="1" ref="BE123" ca="1">IF(AD123&gt;0,AD123*SUMPRODUCT(_xlfn.XLOOKUP(AD$26,$C$4:$C$22,$T$4:$AD$22)*$AO123:$AY123),0)</f>
        <v>0.125</v>
      </c>
      <c r="BF123" s="67" cm="1">
        <f t="array" aca="1" ref="BF123" ca="1">IF(AE123&gt;0,AE123*SUMPRODUCT(_xlfn.XLOOKUP(AE$26,$C$4:$C$22,$T$4:$AD$22)*$AO123:$AY123),0)</f>
        <v>0</v>
      </c>
      <c r="BG123" s="67" cm="1">
        <f t="array" aca="1" ref="BG123" ca="1">IF(AF123&gt;0,AF123*SUMPRODUCT(_xlfn.XLOOKUP(AF$26,$C$4:$C$22,$T$4:$AD$22)*$AO123:$AY123),0)</f>
        <v>0.5</v>
      </c>
      <c r="BH123" s="67" cm="1">
        <f t="array" aca="1" ref="BH123" ca="1">IF(AG123&gt;0,AG123*SUMPRODUCT(_xlfn.XLOOKUP(AG$26,$C$4:$C$22,$T$4:$AD$22)*$AO123:$AY123),0)</f>
        <v>0</v>
      </c>
      <c r="BI123" s="67" cm="1">
        <f t="array" aca="1" ref="BI123" ca="1">IF(AH123&gt;0,AH123*SUMPRODUCT(_xlfn.XLOOKUP(AH$26,$C$4:$C$22,$T$4:$AD$22)*$AO123:$AY123),0)</f>
        <v>0</v>
      </c>
      <c r="BJ123" s="67" cm="1">
        <f t="array" aca="1" ref="BJ123" ca="1">IF(AI123&gt;0,AI123*SUMPRODUCT(_xlfn.XLOOKUP(AI$26,$C$4:$C$22,$T$4:$AD$22)*$AO123:$AY123),0)</f>
        <v>0</v>
      </c>
      <c r="BK123" s="67" cm="1">
        <f t="array" aca="1" ref="BK123" ca="1">IF(AJ123&gt;0,AJ123*SUMPRODUCT(_xlfn.XLOOKUP(AJ$26,$C$4:$C$22,$T$4:$AD$22)*$AO123:$AY123),0)</f>
        <v>0</v>
      </c>
      <c r="BL123" s="67" cm="1">
        <f t="array" aca="1" ref="BL123" ca="1">IF(AK123&gt;0,AK123*SUMPRODUCT(_xlfn.XLOOKUP(AK$26,$C$4:$C$22,$T$4:$AD$22)*$AO123:$AY123),0)</f>
        <v>0</v>
      </c>
      <c r="BM123" s="67" cm="1">
        <f t="array" aca="1" ref="BM123" ca="1">IF(AL123&gt;0,AL123*SUMPRODUCT(_xlfn.XLOOKUP(AL$26,$C$4:$C$22,$T$4:$AD$22)*$AO123:$AY123),0)</f>
        <v>0</v>
      </c>
      <c r="BN123" s="67" cm="1">
        <f t="array" aca="1" ref="BN123" ca="1">IF(AM123&gt;0,AM123*SUMPRODUCT(_xlfn.XLOOKUP(AM$26,$C$4:$C$22,$T$4:$AD$22)*$AO123:$AY123),0)</f>
        <v>0</v>
      </c>
      <c r="BO123" s="68" cm="1">
        <f t="array" aca="1" ref="BO123" ca="1">IF(AN123&gt;0,AN123*SUMPRODUCT(_xlfn.XLOOKUP(AN$26,$C$4:$C$22,$T$4:$AD$22)*$AO123:$AY123),0)</f>
        <v>0</v>
      </c>
      <c r="BP123" s="214">
        <f t="shared" ca="1" si="114"/>
        <v>0.625</v>
      </c>
      <c r="BQ123" s="66" cm="1">
        <f t="array" aca="1" ref="BQ123" ca="1">IF(AC123&gt;0,AC123*SUMPRODUCT(_xlfn.XLOOKUP(AC$26,$C$4:$C$22,$I$4:$S$22)*$AO123:$AY123),0)</f>
        <v>0</v>
      </c>
      <c r="BR123" s="67" cm="1">
        <f t="array" aca="1" ref="BR123" ca="1">IF(AD123&gt;0,AD123*SUMPRODUCT(_xlfn.XLOOKUP(AD$26,$C$4:$C$22,$I$4:$S$22)*$AO123:$AY123),0)</f>
        <v>-0.125</v>
      </c>
      <c r="BS123" s="67" cm="1">
        <f t="array" aca="1" ref="BS123" ca="1">IF(AE123&gt;0,AE123*SUMPRODUCT(_xlfn.XLOOKUP(AE$26,$C$4:$C$22,$I$4:$S$22)*$AO123:$AY123),0)</f>
        <v>0</v>
      </c>
      <c r="BT123" s="67" cm="1">
        <f t="array" aca="1" ref="BT123" ca="1">IF(AF123&gt;0,AF123*SUMPRODUCT(_xlfn.XLOOKUP(AF$26,$C$4:$C$22,$I$4:$S$22)*$AO123:$AY123),0)</f>
        <v>-0.5</v>
      </c>
      <c r="BU123" s="67" cm="1">
        <f t="array" aca="1" ref="BU123" ca="1">IF(AG123&gt;0,AG123*SUMPRODUCT(_xlfn.XLOOKUP(AG$26,$C$4:$C$22,$I$4:$S$22)*$AO123:$AY123),0)</f>
        <v>0</v>
      </c>
      <c r="BV123" s="67" cm="1">
        <f t="array" aca="1" ref="BV123" ca="1">IF(AH123&gt;0,AH123*SUMPRODUCT(_xlfn.XLOOKUP(AH$26,$C$4:$C$22,$I$4:$S$22)*$AO123:$AY123),0)</f>
        <v>0</v>
      </c>
      <c r="BW123" s="67" cm="1">
        <f t="array" aca="1" ref="BW123" ca="1">IF(AI123&gt;0,AI123*SUMPRODUCT(_xlfn.XLOOKUP(AI$26,$C$4:$C$22,$I$4:$S$22)*$AO123:$AY123),0)</f>
        <v>0</v>
      </c>
      <c r="BX123" s="67" cm="1">
        <f t="array" aca="1" ref="BX123" ca="1">IF(AJ123&gt;0,AJ123*SUMPRODUCT(_xlfn.XLOOKUP(AJ$26,$C$4:$C$22,$I$4:$S$22)*$AO123:$AY123),0)</f>
        <v>0</v>
      </c>
      <c r="BY123" s="67" cm="1">
        <f t="array" aca="1" ref="BY123" ca="1">IF(AK123&gt;0,AK123*SUMPRODUCT(_xlfn.XLOOKUP(AK$26,$C$4:$C$22,$I$4:$S$22)*$AO123:$AY123),0)</f>
        <v>0</v>
      </c>
      <c r="BZ123" s="67" cm="1">
        <f t="array" aca="1" ref="BZ123" ca="1">IF(AL123&gt;0,AL123*SUMPRODUCT(_xlfn.XLOOKUP(AL$26,$C$4:$C$22,$I$4:$S$22)*$AO123:$AY123),0)</f>
        <v>0</v>
      </c>
      <c r="CA123" s="67" cm="1">
        <f t="array" aca="1" ref="CA123" ca="1">IF(AM123&gt;0,AM123*SUMPRODUCT(_xlfn.XLOOKUP(AM$26,$C$4:$C$22,$I$4:$S$22)*$AO123:$AY123),0)</f>
        <v>0</v>
      </c>
      <c r="CB123" s="68" cm="1">
        <f t="array" aca="1" ref="CB123" ca="1">IF(AN123&gt;0,AN123*SUMPRODUCT(_xlfn.XLOOKUP(AN$26,$C$4:$C$22,$I$4:$S$22)*$AO123:$AY123),0)</f>
        <v>0</v>
      </c>
      <c r="CC123" s="214">
        <f t="shared" ca="1" si="115"/>
        <v>-0.625</v>
      </c>
      <c r="CD123" s="66" cm="1">
        <f t="array" aca="1" ref="CD123" ca="1">IF(AC123&lt;0,AC123*SUMPRODUCT(_xlfn.XLOOKUP(AC$26,$C$4:$C$22,$T$4:$AD$22)*$AO123:$AY123),0)</f>
        <v>0</v>
      </c>
      <c r="CE123" s="67" cm="1">
        <f t="array" aca="1" ref="CE123" ca="1">IF(AD123&lt;0,AD123*SUMPRODUCT(_xlfn.XLOOKUP(AD$26,$C$4:$C$22,$T$4:$AC$22)*$AO123:$AX123),0)</f>
        <v>0</v>
      </c>
      <c r="CF123" s="67" cm="1">
        <f t="array" aca="1" ref="CF123" ca="1">IF(AE123&lt;0,AE123*SUMPRODUCT(_xlfn.XLOOKUP(AE$26,$C$4:$C$22,$T$4:$AC$22)*$AO123:$AX123),0)</f>
        <v>0</v>
      </c>
      <c r="CG123" s="67" cm="1">
        <f t="array" aca="1" ref="CG123" ca="1">IF(AF123&lt;0,AF123*SUMPRODUCT(_xlfn.XLOOKUP(AF$26,$C$4:$C$22,$T$4:$AC$22)*$AO123:$AX123),0)</f>
        <v>0</v>
      </c>
      <c r="CH123" s="67" cm="1">
        <f t="array" aca="1" ref="CH123" ca="1">IF(AG123&lt;0,AG123*SUMPRODUCT(_xlfn.XLOOKUP(AG$26,$C$4:$C$22,$T$4:$AC$22)*$AO123:$AX123),0)</f>
        <v>-4.5</v>
      </c>
      <c r="CI123" s="67" cm="1">
        <f t="array" aca="1" ref="CI123" ca="1">IF(AH123&lt;0,AH123*SUMPRODUCT(_xlfn.XLOOKUP(AH$26,$C$4:$C$22,$T$4:$AC$22)*$AO123:$AX123),0)</f>
        <v>0</v>
      </c>
      <c r="CJ123" s="67" cm="1">
        <f t="array" aca="1" ref="CJ123" ca="1">IF(AI123&lt;0,AI123*SUMPRODUCT(_xlfn.XLOOKUP(AI$26,$C$4:$C$22,$T$4:$AC$22)*$AO123:$AX123),0)</f>
        <v>0</v>
      </c>
      <c r="CK123" s="67" cm="1">
        <f t="array" aca="1" ref="CK123" ca="1">IF(AJ123&lt;0,AJ123*SUMPRODUCT(_xlfn.XLOOKUP(AJ$26,$C$4:$C$22,$T$4:$AC$22)*$AO123:$AX123),0)</f>
        <v>0</v>
      </c>
      <c r="CL123" s="67" cm="1">
        <f t="array" aca="1" ref="CL123" ca="1">IF(AK123&lt;0,AK123*SUMPRODUCT(_xlfn.XLOOKUP(AK$26,$C$4:$C$22,$T$4:$AC$22)*$AO123:$AX123),0)</f>
        <v>0</v>
      </c>
      <c r="CM123" s="67" cm="1">
        <f t="array" aca="1" ref="CM123" ca="1">IF(AL123&lt;0,AL123*SUMPRODUCT(_xlfn.XLOOKUP(AL$26,$C$4:$C$22,$T$4:$AC$22)*$AO123:$AX123),0)</f>
        <v>0</v>
      </c>
      <c r="CN123" s="67" cm="1">
        <f t="array" aca="1" ref="CN123" ca="1">IF(AM123&lt;0,AM123*SUMPRODUCT(_xlfn.XLOOKUP(AM$26,$C$4:$C$22,$T$4:$AC$22)*$AO123:$AX123),0)</f>
        <v>0</v>
      </c>
      <c r="CO123" s="68" cm="1">
        <f t="array" aca="1" ref="CO123" ca="1">IF(AN123&lt;0,AN123*SUMPRODUCT(_xlfn.XLOOKUP(AN$26,$C$4:$C$22,$T$4:$AC$22)*$AO123:$AX123),0)</f>
        <v>0</v>
      </c>
      <c r="CP123" s="214">
        <f t="shared" ca="1" si="116"/>
        <v>-4.5</v>
      </c>
      <c r="CQ123" s="66" cm="1">
        <f t="array" aca="1" ref="CQ123" ca="1">IF(AC123&lt;0,AC123*SUMPRODUCT(_xlfn.XLOOKUP(AC$26,$C$4:$C$22,$I$4:$S$22)*$AO123:$AY123),0)</f>
        <v>0</v>
      </c>
      <c r="CR123" s="67" cm="1">
        <f t="array" aca="1" ref="CR123" ca="1">IF(AD123&lt;0,AD123*SUMPRODUCT(_xlfn.XLOOKUP(AD$26,$C$4:$C$22,$I$4:$R$22)*$AO123:$AX123),0)</f>
        <v>0</v>
      </c>
      <c r="CS123" s="67" cm="1">
        <f t="array" aca="1" ref="CS123" ca="1">IF(AE123&lt;0,AE123*SUMPRODUCT(_xlfn.XLOOKUP(AE$26,$C$4:$C$22,$I$4:$R$22)*$AO123:$AX123),0)</f>
        <v>0</v>
      </c>
      <c r="CT123" s="67" cm="1">
        <f t="array" aca="1" ref="CT123" ca="1">IF(AF123&lt;0,AF123*SUMPRODUCT(_xlfn.XLOOKUP(AF$26,$C$4:$C$22,$I$4:$R$22)*$AO123:$AX123),0)</f>
        <v>0</v>
      </c>
      <c r="CU123" s="67" cm="1">
        <f t="array" aca="1" ref="CU123" ca="1">IF(AG123&lt;0,AG123*SUMPRODUCT(_xlfn.XLOOKUP(AG$26,$C$4:$C$22,$I$4:$R$22)*$AO123:$AX123),0)</f>
        <v>4.5</v>
      </c>
      <c r="CV123" s="67" cm="1">
        <f t="array" aca="1" ref="CV123" ca="1">IF(AH123&lt;0,AH123*SUMPRODUCT(_xlfn.XLOOKUP(AH$26,$C$4:$C$22,$I$4:$R$22)*$AO123:$AX123),0)</f>
        <v>0</v>
      </c>
      <c r="CW123" s="67" cm="1">
        <f t="array" aca="1" ref="CW123" ca="1">IF(AI123&lt;0,AI123*SUMPRODUCT(_xlfn.XLOOKUP(AI$26,$C$4:$C$22,$I$4:$R$22)*$AO123:$AX123),0)</f>
        <v>0</v>
      </c>
      <c r="CX123" s="67" cm="1">
        <f t="array" aca="1" ref="CX123" ca="1">IF(AJ123&lt;0,AJ123*SUMPRODUCT(_xlfn.XLOOKUP(AJ$26,$C$4:$C$22,$I$4:$R$22)*$AO123:$AX123),0)</f>
        <v>0</v>
      </c>
      <c r="CY123" s="67" cm="1">
        <f t="array" aca="1" ref="CY123" ca="1">IF(AK123&lt;0,AK123*SUMPRODUCT(_xlfn.XLOOKUP(AK$26,$C$4:$C$22,$I$4:$R$22)*$AO123:$AX123),0)</f>
        <v>0</v>
      </c>
      <c r="CZ123" s="67" cm="1">
        <f t="array" aca="1" ref="CZ123" ca="1">IF(AL123&lt;0,AL123*SUMPRODUCT(_xlfn.XLOOKUP(AL$26,$C$4:$C$22,$I$4:$R$22)*$AO123:$AX123),0)</f>
        <v>0</v>
      </c>
      <c r="DA123" s="67" cm="1">
        <f t="array" aca="1" ref="DA123" ca="1">IF(AM123&lt;0,AM123*SUMPRODUCT(_xlfn.XLOOKUP(AM$26,$C$4:$C$22,$I$4:$R$22)*$AO123:$AX123),0)</f>
        <v>0</v>
      </c>
      <c r="DB123" s="68" cm="1">
        <f t="array" aca="1" ref="DB123" ca="1">IF(AN123&lt;0,AN123*SUMPRODUCT(_xlfn.XLOOKUP(AN$26,$C$4:$C$22,$I$4:$R$22)*$AO123:$AX123),0)</f>
        <v>0</v>
      </c>
      <c r="DC123" s="239">
        <f t="shared" ca="1" si="117"/>
        <v>4.5</v>
      </c>
    </row>
    <row r="124" spans="1:107" x14ac:dyDescent="0.25">
      <c r="A124" s="389"/>
      <c r="B124" s="390"/>
      <c r="C124" s="736">
        <v>15</v>
      </c>
      <c r="D124" s="19" t="str">
        <f>_xlfn.XLOOKUP($C124,'Load Combinations'!$B$4:$B$22,'Load Combinations'!$C$4:$C$22)</f>
        <v>CV He, Beam On, Component MAWP</v>
      </c>
      <c r="E124" s="120"/>
      <c r="F124" s="121"/>
      <c r="G124" s="8">
        <f t="shared" si="105"/>
        <v>20</v>
      </c>
      <c r="H124" s="61">
        <f t="shared" ca="1" si="106"/>
        <v>29.625</v>
      </c>
      <c r="I124" s="61">
        <f t="shared" ca="1" si="107"/>
        <v>10.375</v>
      </c>
      <c r="J124" s="63"/>
      <c r="K124" s="75">
        <f t="shared" ca="1" si="111"/>
        <v>0</v>
      </c>
      <c r="L124" s="76">
        <f t="shared" ca="1" si="108"/>
        <v>0</v>
      </c>
      <c r="M124" s="76">
        <f t="shared" ca="1" si="108"/>
        <v>0</v>
      </c>
      <c r="N124" s="76">
        <f t="shared" ca="1" si="108"/>
        <v>0</v>
      </c>
      <c r="O124" s="76">
        <f t="shared" ca="1" si="108"/>
        <v>-1</v>
      </c>
      <c r="P124" s="76">
        <f t="shared" ca="1" si="108"/>
        <v>0</v>
      </c>
      <c r="Q124" s="76">
        <f t="shared" ca="1" si="108"/>
        <v>0</v>
      </c>
      <c r="R124" s="76">
        <f t="shared" ca="1" si="108"/>
        <v>0</v>
      </c>
      <c r="S124" s="76">
        <f t="shared" ca="1" si="108"/>
        <v>0</v>
      </c>
      <c r="T124" s="76">
        <f t="shared" ca="1" si="108"/>
        <v>0</v>
      </c>
      <c r="U124" s="76">
        <f t="shared" ca="1" si="108"/>
        <v>0</v>
      </c>
      <c r="V124" s="76">
        <f t="shared" ca="1" si="108"/>
        <v>-1</v>
      </c>
      <c r="W124" s="76">
        <f t="shared" ca="1" si="108"/>
        <v>0</v>
      </c>
      <c r="X124" s="76">
        <v>0</v>
      </c>
      <c r="Y124" s="76">
        <f t="shared" ca="1" si="108"/>
        <v>0</v>
      </c>
      <c r="Z124" s="76">
        <f t="shared" ca="1" si="108"/>
        <v>0</v>
      </c>
      <c r="AA124" s="76">
        <f t="shared" ca="1" si="108"/>
        <v>-1</v>
      </c>
      <c r="AB124" s="140">
        <f t="shared" ca="1" si="108"/>
        <v>0</v>
      </c>
      <c r="AC124" s="75">
        <f t="shared" ca="1" si="113"/>
        <v>1</v>
      </c>
      <c r="AD124" s="76">
        <f t="shared" ca="1" si="113"/>
        <v>1</v>
      </c>
      <c r="AE124" s="76">
        <f t="shared" ca="1" si="113"/>
        <v>1</v>
      </c>
      <c r="AF124" s="76">
        <f t="shared" ca="1" si="113"/>
        <v>1</v>
      </c>
      <c r="AG124" s="76">
        <f t="shared" ca="1" si="113"/>
        <v>-1</v>
      </c>
      <c r="AH124" s="76">
        <f t="shared" ca="1" si="113"/>
        <v>0</v>
      </c>
      <c r="AI124" s="76">
        <f t="shared" ca="1" si="113"/>
        <v>-1</v>
      </c>
      <c r="AJ124" s="76">
        <f t="shared" ca="1" si="113"/>
        <v>-1</v>
      </c>
      <c r="AK124" s="76">
        <f t="shared" ca="1" si="113"/>
        <v>0</v>
      </c>
      <c r="AL124" s="76">
        <f t="shared" ca="1" si="113"/>
        <v>0</v>
      </c>
      <c r="AM124" s="76">
        <f t="shared" ca="1" si="113"/>
        <v>0</v>
      </c>
      <c r="AN124" s="140">
        <f t="shared" ca="1" si="113"/>
        <v>0</v>
      </c>
      <c r="AO124" s="75">
        <f>+INDEX('Load Combinations'!$D$4:$N$22,MATCH(Horizontal!$C124,'Load Combinations'!$B$4:$B$22,0),MATCH(Horizontal!AO$26,'Load Combinations'!$D$3:$N$3,0))</f>
        <v>1</v>
      </c>
      <c r="AP124" s="76">
        <f>+INDEX('Load Combinations'!$D$4:$N$22,MATCH(Horizontal!$C124,'Load Combinations'!$B$4:$B$22,0),MATCH(Horizontal!AP$26,'Load Combinations'!$D$3:$N$3,0))</f>
        <v>1</v>
      </c>
      <c r="AQ124" s="76">
        <f>+INDEX('Load Combinations'!$D$4:$N$22,MATCH(Horizontal!$C124,'Load Combinations'!$B$4:$B$22,0),MATCH(Horizontal!AQ$26,'Load Combinations'!$D$3:$N$3,0))</f>
        <v>0</v>
      </c>
      <c r="AR124" s="76">
        <f>+INDEX('Load Combinations'!$D$4:$N$22,MATCH(Horizontal!$C124,'Load Combinations'!$B$4:$B$22,0),MATCH(Horizontal!AR$26,'Load Combinations'!$D$3:$N$3,0))</f>
        <v>0</v>
      </c>
      <c r="AS124" s="76">
        <f>+INDEX('Load Combinations'!$D$4:$N$22,MATCH(Horizontal!$C124,'Load Combinations'!$B$4:$B$22,0),MATCH(Horizontal!AS$26,'Load Combinations'!$D$3:$N$3,0))</f>
        <v>1</v>
      </c>
      <c r="AT124" s="76">
        <f>+INDEX('Load Combinations'!$D$4:$N$22,MATCH(Horizontal!$C124,'Load Combinations'!$B$4:$B$22,0),MATCH(Horizontal!AT$26,'Load Combinations'!$D$3:$N$3,0))</f>
        <v>1</v>
      </c>
      <c r="AU124" s="76">
        <f>+INDEX('Load Combinations'!$D$4:$N$22,MATCH(Horizontal!$C124,'Load Combinations'!$B$4:$B$22,0),MATCH(Horizontal!AU$26,'Load Combinations'!$D$3:$N$3,0))</f>
        <v>0</v>
      </c>
      <c r="AV124" s="76">
        <f>+INDEX('Load Combinations'!$D$4:$N$22,MATCH(Horizontal!$C124,'Load Combinations'!$B$4:$B$22,0),MATCH(Horizontal!AV$26,'Load Combinations'!$D$3:$N$3,0))</f>
        <v>1</v>
      </c>
      <c r="AW124" s="76">
        <f>+INDEX('Load Combinations'!$D$4:$N$22,MATCH(Horizontal!$C124,'Load Combinations'!$B$4:$B$22,0),MATCH(Horizontal!AW$26,'Load Combinations'!$D$3:$N$3,0))</f>
        <v>0</v>
      </c>
      <c r="AX124" s="671">
        <f>+INDEX('Load Combinations'!$D$4:$N$22,MATCH(Horizontal!$C124,'Load Combinations'!$B$4:$B$22,0),MATCH(Horizontal!AX$26,'Load Combinations'!$D$3:$N$3,0))</f>
        <v>0</v>
      </c>
      <c r="AY124" s="557">
        <f>+INDEX('Load Combinations'!$D$4:$N$22,MATCH(Horizontal!$C124,'Load Combinations'!$B$4:$B$22,0),MATCH(Horizontal!AY$26,'Load Combinations'!$D$3:$N$3,0))</f>
        <v>0</v>
      </c>
      <c r="AZ124" s="203" cm="1">
        <f t="array" aca="1" ref="AZ124" ca="1">SUMPRODUCT(--($K124:$AB124&gt;0),INDEX($H$4:$H$22,MATCH($K$26:$AB$26,$C$4:$C$22,0)))</f>
        <v>0</v>
      </c>
      <c r="BA124" s="76" cm="1">
        <f t="array" aca="1" ref="BA124" ca="1">SUMPRODUCT(--($K124:$AB124&gt;0),INDEX($G$4:$G$22,MATCH($K$26:$AB$26,$C$4:$C$22,0)))</f>
        <v>0</v>
      </c>
      <c r="BB124" s="76" cm="1">
        <f t="array" aca="1" ref="BB124" ca="1">-1*SUMPRODUCT(--($K124:$AB124&lt;0),INDEX($H$4:$H$22,MATCH($K$26:$AB$26,$C$4:$C$22,0)))</f>
        <v>-3.5</v>
      </c>
      <c r="BC124" s="77" cm="1">
        <f t="array" aca="1" ref="BC124" ca="1">-1*SUMPRODUCT(--($K124:$AB124&lt;0),INDEX($G$4:$G$22,MATCH($K$26:$AB$26,$C$4:$C$22,0)))</f>
        <v>3.5</v>
      </c>
      <c r="BD124" s="8" cm="1">
        <f t="array" aca="1" ref="BD124" ca="1">IF(AC124&gt;0,AC124*SUMPRODUCT(_xlfn.XLOOKUP(AC$26,$C$4:$C$22,$T$4:$AD$22)*$AO124:$AY124),0)</f>
        <v>0</v>
      </c>
      <c r="BE124" s="17" cm="1">
        <f t="array" aca="1" ref="BE124" ca="1">IF(AD124&gt;0,AD124*SUMPRODUCT(_xlfn.XLOOKUP(AD$26,$C$4:$C$22,$T$4:$AD$22)*$AO124:$AY124),0)</f>
        <v>0.125</v>
      </c>
      <c r="BF124" s="17" cm="1">
        <f t="array" aca="1" ref="BF124" ca="1">IF(AE124&gt;0,AE124*SUMPRODUCT(_xlfn.XLOOKUP(AE$26,$C$4:$C$22,$T$4:$AD$22)*$AO124:$AY124),0)</f>
        <v>0</v>
      </c>
      <c r="BG124" s="71" cm="1">
        <f t="array" aca="1" ref="BG124" ca="1">IF(AF124&gt;0,AF124*SUMPRODUCT(_xlfn.XLOOKUP(AF$26,$C$4:$C$22,$T$4:$AD$22)*$AO124:$AY124),0)</f>
        <v>0.5</v>
      </c>
      <c r="BH124" s="17" cm="1">
        <f t="array" aca="1" ref="BH124" ca="1">IF(AG124&gt;0,AG124*SUMPRODUCT(_xlfn.XLOOKUP(AG$26,$C$4:$C$22,$T$4:$AD$22)*$AO124:$AY124),0)</f>
        <v>0</v>
      </c>
      <c r="BI124" s="17" cm="1">
        <f t="array" aca="1" ref="BI124" ca="1">IF(AH124&gt;0,AH124*SUMPRODUCT(_xlfn.XLOOKUP(AH$26,$C$4:$C$22,$T$4:$AD$22)*$AO124:$AY124),0)</f>
        <v>0</v>
      </c>
      <c r="BJ124" s="17" cm="1">
        <f t="array" aca="1" ref="BJ124" ca="1">IF(AI124&gt;0,AI124*SUMPRODUCT(_xlfn.XLOOKUP(AI$26,$C$4:$C$22,$T$4:$AD$22)*$AO124:$AY124),0)</f>
        <v>0</v>
      </c>
      <c r="BK124" s="17" cm="1">
        <f t="array" aca="1" ref="BK124" ca="1">IF(AJ124&gt;0,AJ124*SUMPRODUCT(_xlfn.XLOOKUP(AJ$26,$C$4:$C$22,$T$4:$AD$22)*$AO124:$AY124),0)</f>
        <v>0</v>
      </c>
      <c r="BL124" s="17" cm="1">
        <f t="array" aca="1" ref="BL124" ca="1">IF(AK124&gt;0,AK124*SUMPRODUCT(_xlfn.XLOOKUP(AK$26,$C$4:$C$22,$T$4:$AD$22)*$AO124:$AY124),0)</f>
        <v>0</v>
      </c>
      <c r="BM124" s="17" cm="1">
        <f t="array" aca="1" ref="BM124" ca="1">IF(AL124&gt;0,AL124*SUMPRODUCT(_xlfn.XLOOKUP(AL$26,$C$4:$C$22,$T$4:$AD$22)*$AO124:$AY124),0)</f>
        <v>0</v>
      </c>
      <c r="BN124" s="17" cm="1">
        <f t="array" aca="1" ref="BN124" ca="1">IF(AM124&gt;0,AM124*SUMPRODUCT(_xlfn.XLOOKUP(AM$26,$C$4:$C$22,$T$4:$AD$22)*$AO124:$AY124),0)</f>
        <v>0</v>
      </c>
      <c r="BO124" s="9" cm="1">
        <f t="array" aca="1" ref="BO124" ca="1">IF(AN124&gt;0,AN124*SUMPRODUCT(_xlfn.XLOOKUP(AN$26,$C$4:$C$22,$T$4:$AD$22)*$AO124:$AY124),0)</f>
        <v>0</v>
      </c>
      <c r="BP124" s="215">
        <f t="shared" ca="1" si="114"/>
        <v>0.625</v>
      </c>
      <c r="BQ124" s="8" cm="1">
        <f t="array" aca="1" ref="BQ124" ca="1">IF(AC124&gt;0,AC124*SUMPRODUCT(_xlfn.XLOOKUP(AC$26,$C$4:$C$22,$I$4:$S$22)*$AO124:$AY124),0)</f>
        <v>0</v>
      </c>
      <c r="BR124" s="17" cm="1">
        <f t="array" aca="1" ref="BR124" ca="1">IF(AD124&gt;0,AD124*SUMPRODUCT(_xlfn.XLOOKUP(AD$26,$C$4:$C$22,$I$4:$S$22)*$AO124:$AY124),0)</f>
        <v>-0.125</v>
      </c>
      <c r="BS124" s="17" cm="1">
        <f t="array" aca="1" ref="BS124" ca="1">IF(AE124&gt;0,AE124*SUMPRODUCT(_xlfn.XLOOKUP(AE$26,$C$4:$C$22,$I$4:$S$22)*$AO124:$AY124),0)</f>
        <v>0</v>
      </c>
      <c r="BT124" s="71" cm="1">
        <f t="array" aca="1" ref="BT124" ca="1">IF(AF124&gt;0,AF124*SUMPRODUCT(_xlfn.XLOOKUP(AF$26,$C$4:$C$22,$I$4:$S$22)*$AO124:$AY124),0)</f>
        <v>-0.5</v>
      </c>
      <c r="BU124" s="17" cm="1">
        <f t="array" aca="1" ref="BU124" ca="1">IF(AG124&gt;0,AG124*SUMPRODUCT(_xlfn.XLOOKUP(AG$26,$C$4:$C$22,$I$4:$S$22)*$AO124:$AY124),0)</f>
        <v>0</v>
      </c>
      <c r="BV124" s="17" cm="1">
        <f t="array" aca="1" ref="BV124" ca="1">IF(AH124&gt;0,AH124*SUMPRODUCT(_xlfn.XLOOKUP(AH$26,$C$4:$C$22,$I$4:$S$22)*$AO124:$AY124),0)</f>
        <v>0</v>
      </c>
      <c r="BW124" s="17" cm="1">
        <f t="array" aca="1" ref="BW124" ca="1">IF(AI124&gt;0,AI124*SUMPRODUCT(_xlfn.XLOOKUP(AI$26,$C$4:$C$22,$I$4:$S$22)*$AO124:$AY124),0)</f>
        <v>0</v>
      </c>
      <c r="BX124" s="17" cm="1">
        <f t="array" aca="1" ref="BX124" ca="1">IF(AJ124&gt;0,AJ124*SUMPRODUCT(_xlfn.XLOOKUP(AJ$26,$C$4:$C$22,$I$4:$S$22)*$AO124:$AY124),0)</f>
        <v>0</v>
      </c>
      <c r="BY124" s="17" cm="1">
        <f t="array" aca="1" ref="BY124" ca="1">IF(AK124&gt;0,AK124*SUMPRODUCT(_xlfn.XLOOKUP(AK$26,$C$4:$C$22,$I$4:$S$22)*$AO124:$AY124),0)</f>
        <v>0</v>
      </c>
      <c r="BZ124" s="17" cm="1">
        <f t="array" aca="1" ref="BZ124" ca="1">IF(AL124&gt;0,AL124*SUMPRODUCT(_xlfn.XLOOKUP(AL$26,$C$4:$C$22,$I$4:$S$22)*$AO124:$AY124),0)</f>
        <v>0</v>
      </c>
      <c r="CA124" s="17" cm="1">
        <f t="array" aca="1" ref="CA124" ca="1">IF(AM124&gt;0,AM124*SUMPRODUCT(_xlfn.XLOOKUP(AM$26,$C$4:$C$22,$I$4:$S$22)*$AO124:$AY124),0)</f>
        <v>0</v>
      </c>
      <c r="CB124" s="9" cm="1">
        <f t="array" aca="1" ref="CB124" ca="1">IF(AN124&gt;0,AN124*SUMPRODUCT(_xlfn.XLOOKUP(AN$26,$C$4:$C$22,$I$4:$S$22)*$AO124:$AY124),0)</f>
        <v>0</v>
      </c>
      <c r="CC124" s="215">
        <f t="shared" ca="1" si="115"/>
        <v>-0.625</v>
      </c>
      <c r="CD124" s="8" cm="1">
        <f t="array" aca="1" ref="CD124" ca="1">IF(AC124&lt;0,AC124*SUMPRODUCT(_xlfn.XLOOKUP(AC$26,$C$4:$C$22,$T$4:$AD$22)*$AO124:$AY124),0)</f>
        <v>0</v>
      </c>
      <c r="CE124" s="17" cm="1">
        <f t="array" aca="1" ref="CE124" ca="1">IF(AD124&lt;0,AD124*SUMPRODUCT(_xlfn.XLOOKUP(AD$26,$C$4:$C$22,$T$4:$AC$22)*$AO124:$AX124),0)</f>
        <v>0</v>
      </c>
      <c r="CF124" s="17" cm="1">
        <f t="array" aca="1" ref="CF124" ca="1">IF(AE124&lt;0,AE124*SUMPRODUCT(_xlfn.XLOOKUP(AE$26,$C$4:$C$22,$T$4:$AC$22)*$AO124:$AX124),0)</f>
        <v>0</v>
      </c>
      <c r="CG124" s="71" cm="1">
        <f t="array" aca="1" ref="CG124" ca="1">IF(AF124&lt;0,AF124*SUMPRODUCT(_xlfn.XLOOKUP(AF$26,$C$4:$C$22,$T$4:$AC$22)*$AO124:$AX124),0)</f>
        <v>0</v>
      </c>
      <c r="CH124" s="17" cm="1">
        <f t="array" aca="1" ref="CH124" ca="1">IF(AG124&lt;0,AG124*SUMPRODUCT(_xlfn.XLOOKUP(AG$26,$C$4:$C$22,$T$4:$AC$22)*$AO124:$AX124),0)</f>
        <v>-4.5</v>
      </c>
      <c r="CI124" s="17" cm="1">
        <f t="array" aca="1" ref="CI124" ca="1">IF(AH124&lt;0,AH124*SUMPRODUCT(_xlfn.XLOOKUP(AH$26,$C$4:$C$22,$T$4:$AC$22)*$AO124:$AX124),0)</f>
        <v>0</v>
      </c>
      <c r="CJ124" s="17" cm="1">
        <f t="array" aca="1" ref="CJ124" ca="1">IF(AI124&lt;0,AI124*SUMPRODUCT(_xlfn.XLOOKUP(AI$26,$C$4:$C$22,$T$4:$AC$22)*$AO124:$AX124),0)</f>
        <v>-0.5</v>
      </c>
      <c r="CK124" s="17" cm="1">
        <f t="array" aca="1" ref="CK124" ca="1">IF(AJ124&lt;0,AJ124*SUMPRODUCT(_xlfn.XLOOKUP(AJ$26,$C$4:$C$22,$T$4:$AC$22)*$AO124:$AX124),0)</f>
        <v>-0.5</v>
      </c>
      <c r="CL124" s="17" cm="1">
        <f t="array" aca="1" ref="CL124" ca="1">IF(AK124&lt;0,AK124*SUMPRODUCT(_xlfn.XLOOKUP(AK$26,$C$4:$C$22,$T$4:$AC$22)*$AO124:$AX124),0)</f>
        <v>0</v>
      </c>
      <c r="CM124" s="17" cm="1">
        <f t="array" aca="1" ref="CM124" ca="1">IF(AL124&lt;0,AL124*SUMPRODUCT(_xlfn.XLOOKUP(AL$26,$C$4:$C$22,$T$4:$AC$22)*$AO124:$AX124),0)</f>
        <v>0</v>
      </c>
      <c r="CN124" s="17" cm="1">
        <f t="array" aca="1" ref="CN124" ca="1">IF(AM124&lt;0,AM124*SUMPRODUCT(_xlfn.XLOOKUP(AM$26,$C$4:$C$22,$T$4:$AC$22)*$AO124:$AX124),0)</f>
        <v>0</v>
      </c>
      <c r="CO124" s="9" cm="1">
        <f t="array" aca="1" ref="CO124" ca="1">IF(AN124&lt;0,AN124*SUMPRODUCT(_xlfn.XLOOKUP(AN$26,$C$4:$C$22,$T$4:$AC$22)*$AO124:$AX124),0)</f>
        <v>0</v>
      </c>
      <c r="CP124" s="215">
        <f t="shared" ca="1" si="116"/>
        <v>-5.5</v>
      </c>
      <c r="CQ124" s="8" cm="1">
        <f t="array" aca="1" ref="CQ124" ca="1">IF(AC124&lt;0,AC124*SUMPRODUCT(_xlfn.XLOOKUP(AC$26,$C$4:$C$22,$I$4:$S$22)*$AO124:$AY124),0)</f>
        <v>0</v>
      </c>
      <c r="CR124" s="17" cm="1">
        <f t="array" aca="1" ref="CR124" ca="1">IF(AD124&lt;0,AD124*SUMPRODUCT(_xlfn.XLOOKUP(AD$26,$C$4:$C$22,$I$4:$R$22)*$AO124:$AX124),0)</f>
        <v>0</v>
      </c>
      <c r="CS124" s="17" cm="1">
        <f t="array" aca="1" ref="CS124" ca="1">IF(AE124&lt;0,AE124*SUMPRODUCT(_xlfn.XLOOKUP(AE$26,$C$4:$C$22,$I$4:$R$22)*$AO124:$AX124),0)</f>
        <v>0</v>
      </c>
      <c r="CT124" s="71" cm="1">
        <f t="array" aca="1" ref="CT124" ca="1">IF(AF124&lt;0,AF124*SUMPRODUCT(_xlfn.XLOOKUP(AF$26,$C$4:$C$22,$I$4:$R$22)*$AO124:$AX124),0)</f>
        <v>0</v>
      </c>
      <c r="CU124" s="17" cm="1">
        <f t="array" aca="1" ref="CU124" ca="1">IF(AG124&lt;0,AG124*SUMPRODUCT(_xlfn.XLOOKUP(AG$26,$C$4:$C$22,$I$4:$R$22)*$AO124:$AX124),0)</f>
        <v>4.5</v>
      </c>
      <c r="CV124" s="17" cm="1">
        <f t="array" aca="1" ref="CV124" ca="1">IF(AH124&lt;0,AH124*SUMPRODUCT(_xlfn.XLOOKUP(AH$26,$C$4:$C$22,$I$4:$R$22)*$AO124:$AX124),0)</f>
        <v>0</v>
      </c>
      <c r="CW124" s="17" cm="1">
        <f t="array" aca="1" ref="CW124" ca="1">IF(AI124&lt;0,AI124*SUMPRODUCT(_xlfn.XLOOKUP(AI$26,$C$4:$C$22,$I$4:$R$22)*$AO124:$AX124),0)</f>
        <v>0.5</v>
      </c>
      <c r="CX124" s="17" cm="1">
        <f t="array" aca="1" ref="CX124" ca="1">IF(AJ124&lt;0,AJ124*SUMPRODUCT(_xlfn.XLOOKUP(AJ$26,$C$4:$C$22,$I$4:$R$22)*$AO124:$AX124),0)</f>
        <v>0.5</v>
      </c>
      <c r="CY124" s="17" cm="1">
        <f t="array" aca="1" ref="CY124" ca="1">IF(AK124&lt;0,AK124*SUMPRODUCT(_xlfn.XLOOKUP(AK$26,$C$4:$C$22,$I$4:$R$22)*$AO124:$AX124),0)</f>
        <v>0</v>
      </c>
      <c r="CZ124" s="17" cm="1">
        <f t="array" aca="1" ref="CZ124" ca="1">IF(AL124&lt;0,AL124*SUMPRODUCT(_xlfn.XLOOKUP(AL$26,$C$4:$C$22,$I$4:$R$22)*$AO124:$AX124),0)</f>
        <v>0</v>
      </c>
      <c r="DA124" s="17" cm="1">
        <f t="array" aca="1" ref="DA124" ca="1">IF(AM124&lt;0,AM124*SUMPRODUCT(_xlfn.XLOOKUP(AM$26,$C$4:$C$22,$I$4:$R$22)*$AO124:$AX124),0)</f>
        <v>0</v>
      </c>
      <c r="DB124" s="9" cm="1">
        <f t="array" aca="1" ref="DB124" ca="1">IF(AN124&lt;0,AN124*SUMPRODUCT(_xlfn.XLOOKUP(AN$26,$C$4:$C$22,$I$4:$R$22)*$AO124:$AX124),0)</f>
        <v>0</v>
      </c>
      <c r="DC124" s="240">
        <f t="shared" ca="1" si="117"/>
        <v>5.5</v>
      </c>
    </row>
    <row r="125" spans="1:107" x14ac:dyDescent="0.25">
      <c r="A125" s="389"/>
      <c r="B125" s="390"/>
      <c r="C125" s="735">
        <v>16</v>
      </c>
      <c r="D125" s="18" t="str">
        <f>_xlfn.XLOOKUP($C125,'Load Combinations'!$B$4:$B$22,'Load Combinations'!$C$4:$C$22)</f>
        <v>CV MAWP, No Beam</v>
      </c>
      <c r="E125" s="118"/>
      <c r="F125" s="119"/>
      <c r="G125" s="7">
        <f t="shared" si="105"/>
        <v>20</v>
      </c>
      <c r="H125" s="130">
        <f t="shared" ca="1" si="106"/>
        <v>23.5</v>
      </c>
      <c r="I125" s="130">
        <f t="shared" ca="1" si="107"/>
        <v>15.75</v>
      </c>
      <c r="J125" s="62"/>
      <c r="K125" s="72">
        <f t="shared" ca="1" si="111"/>
        <v>0</v>
      </c>
      <c r="L125" s="73">
        <f t="shared" ca="1" si="108"/>
        <v>0</v>
      </c>
      <c r="M125" s="73">
        <f t="shared" ca="1" si="108"/>
        <v>0</v>
      </c>
      <c r="N125" s="73">
        <f t="shared" ca="1" si="108"/>
        <v>0</v>
      </c>
      <c r="O125" s="73">
        <f t="shared" ca="1" si="108"/>
        <v>-1</v>
      </c>
      <c r="P125" s="73">
        <f t="shared" ca="1" si="108"/>
        <v>0</v>
      </c>
      <c r="Q125" s="73">
        <f t="shared" ca="1" si="108"/>
        <v>0</v>
      </c>
      <c r="R125" s="73">
        <f t="shared" ca="1" si="108"/>
        <v>0</v>
      </c>
      <c r="S125" s="73">
        <f t="shared" ca="1" si="108"/>
        <v>0</v>
      </c>
      <c r="T125" s="73">
        <f t="shared" ca="1" si="108"/>
        <v>0</v>
      </c>
      <c r="U125" s="73">
        <f t="shared" ca="1" si="108"/>
        <v>0</v>
      </c>
      <c r="V125" s="73">
        <f t="shared" ca="1" si="108"/>
        <v>-1</v>
      </c>
      <c r="W125" s="73">
        <f t="shared" ca="1" si="108"/>
        <v>0</v>
      </c>
      <c r="X125" s="73">
        <v>0</v>
      </c>
      <c r="Y125" s="73">
        <f t="shared" ca="1" si="108"/>
        <v>0</v>
      </c>
      <c r="Z125" s="73">
        <f t="shared" ca="1" si="108"/>
        <v>0</v>
      </c>
      <c r="AA125" s="73">
        <f t="shared" ca="1" si="108"/>
        <v>-1</v>
      </c>
      <c r="AB125" s="139">
        <f t="shared" ca="1" si="108"/>
        <v>0</v>
      </c>
      <c r="AC125" s="72">
        <f t="shared" ca="1" si="113"/>
        <v>1</v>
      </c>
      <c r="AD125" s="73">
        <f t="shared" ca="1" si="113"/>
        <v>1</v>
      </c>
      <c r="AE125" s="73">
        <f t="shared" ca="1" si="113"/>
        <v>1</v>
      </c>
      <c r="AF125" s="73">
        <f t="shared" ca="1" si="113"/>
        <v>1</v>
      </c>
      <c r="AG125" s="73">
        <f t="shared" ca="1" si="113"/>
        <v>-1</v>
      </c>
      <c r="AH125" s="73">
        <f t="shared" ca="1" si="113"/>
        <v>0</v>
      </c>
      <c r="AI125" s="73">
        <f t="shared" ca="1" si="113"/>
        <v>-1</v>
      </c>
      <c r="AJ125" s="73">
        <f t="shared" ca="1" si="113"/>
        <v>-1</v>
      </c>
      <c r="AK125" s="73">
        <f t="shared" ca="1" si="113"/>
        <v>0</v>
      </c>
      <c r="AL125" s="73">
        <f t="shared" ca="1" si="113"/>
        <v>0</v>
      </c>
      <c r="AM125" s="73">
        <f t="shared" ca="1" si="113"/>
        <v>0</v>
      </c>
      <c r="AN125" s="139">
        <f t="shared" ca="1" si="113"/>
        <v>0</v>
      </c>
      <c r="AO125" s="72">
        <f>+INDEX('Load Combinations'!$D$4:$N$22,MATCH(Horizontal!$C125,'Load Combinations'!$B$4:$B$22,0),MATCH(Horizontal!AO$26,'Load Combinations'!$D$3:$N$3,0))</f>
        <v>1</v>
      </c>
      <c r="AP125" s="73">
        <f>+INDEX('Load Combinations'!$D$4:$N$22,MATCH(Horizontal!$C125,'Load Combinations'!$B$4:$B$22,0),MATCH(Horizontal!AP$26,'Load Combinations'!$D$3:$N$3,0))</f>
        <v>0</v>
      </c>
      <c r="AQ125" s="73">
        <f>+INDEX('Load Combinations'!$D$4:$N$22,MATCH(Horizontal!$C125,'Load Combinations'!$B$4:$B$22,0),MATCH(Horizontal!AQ$26,'Load Combinations'!$D$3:$N$3,0))</f>
        <v>0</v>
      </c>
      <c r="AR125" s="73">
        <f>+INDEX('Load Combinations'!$D$4:$N$22,MATCH(Horizontal!$C125,'Load Combinations'!$B$4:$B$22,0),MATCH(Horizontal!AR$26,'Load Combinations'!$D$3:$N$3,0))</f>
        <v>1</v>
      </c>
      <c r="AS125" s="73">
        <f>+INDEX('Load Combinations'!$D$4:$N$22,MATCH(Horizontal!$C125,'Load Combinations'!$B$4:$B$22,0),MATCH(Horizontal!AS$26,'Load Combinations'!$D$3:$N$3,0))</f>
        <v>0</v>
      </c>
      <c r="AT125" s="73">
        <f>+INDEX('Load Combinations'!$D$4:$N$22,MATCH(Horizontal!$C125,'Load Combinations'!$B$4:$B$22,0),MATCH(Horizontal!AT$26,'Load Combinations'!$D$3:$N$3,0))</f>
        <v>0</v>
      </c>
      <c r="AU125" s="73">
        <f>+INDEX('Load Combinations'!$D$4:$N$22,MATCH(Horizontal!$C125,'Load Combinations'!$B$4:$B$22,0),MATCH(Horizontal!AU$26,'Load Combinations'!$D$3:$N$3,0))</f>
        <v>1</v>
      </c>
      <c r="AV125" s="73">
        <f>+INDEX('Load Combinations'!$D$4:$N$22,MATCH(Horizontal!$C125,'Load Combinations'!$B$4:$B$22,0),MATCH(Horizontal!AV$26,'Load Combinations'!$D$3:$N$3,0))</f>
        <v>0</v>
      </c>
      <c r="AW125" s="73">
        <f>+INDEX('Load Combinations'!$D$4:$N$22,MATCH(Horizontal!$C125,'Load Combinations'!$B$4:$B$22,0),MATCH(Horizontal!AW$26,'Load Combinations'!$D$3:$N$3,0))</f>
        <v>0</v>
      </c>
      <c r="AX125" s="670">
        <f>+INDEX('Load Combinations'!$D$4:$N$22,MATCH(Horizontal!$C125,'Load Combinations'!$B$4:$B$22,0),MATCH(Horizontal!AX$26,'Load Combinations'!$D$3:$N$3,0))</f>
        <v>0</v>
      </c>
      <c r="AY125" s="556">
        <f>+INDEX('Load Combinations'!$D$4:$N$22,MATCH(Horizontal!$C125,'Load Combinations'!$B$4:$B$22,0),MATCH(Horizontal!AY$26,'Load Combinations'!$D$3:$N$3,0))</f>
        <v>0</v>
      </c>
      <c r="AZ125" s="202" cm="1">
        <f t="array" aca="1" ref="AZ125" ca="1">SUMPRODUCT(--($K125:$AB125&gt;0),INDEX($H$4:$H$22,MATCH($K$26:$AB$26,$C$4:$C$22,0)))</f>
        <v>0</v>
      </c>
      <c r="BA125" s="73" cm="1">
        <f t="array" aca="1" ref="BA125" ca="1">SUMPRODUCT(--($K125:$AB125&gt;0),INDEX($G$4:$G$22,MATCH($K$26:$AB$26,$C$4:$C$22,0)))</f>
        <v>0</v>
      </c>
      <c r="BB125" s="73" cm="1">
        <f t="array" aca="1" ref="BB125" ca="1">-1*SUMPRODUCT(--($K125:$AB125&lt;0),INDEX($H$4:$H$22,MATCH($K$26:$AB$26,$C$4:$C$22,0)))</f>
        <v>-3.5</v>
      </c>
      <c r="BC125" s="74" cm="1">
        <f t="array" aca="1" ref="BC125" ca="1">-1*SUMPRODUCT(--($K125:$AB125&lt;0),INDEX($G$4:$G$22,MATCH($K$26:$AB$26,$C$4:$C$22,0)))</f>
        <v>3.5</v>
      </c>
      <c r="BD125" s="66" cm="1">
        <f t="array" aca="1" ref="BD125" ca="1">IF(AC125&gt;0,AC125*SUMPRODUCT(_xlfn.XLOOKUP(AC$26,$C$4:$C$22,$T$4:$AD$22)*$AO125:$AY125),0)</f>
        <v>0</v>
      </c>
      <c r="BE125" s="67" cm="1">
        <f t="array" aca="1" ref="BE125" ca="1">IF(AD125&gt;0,AD125*SUMPRODUCT(_xlfn.XLOOKUP(AD$26,$C$4:$C$22,$T$4:$AD$22)*$AO125:$AY125),0)</f>
        <v>0</v>
      </c>
      <c r="BF125" s="67" cm="1">
        <f t="array" aca="1" ref="BF125" ca="1">IF(AE125&gt;0,AE125*SUMPRODUCT(_xlfn.XLOOKUP(AE$26,$C$4:$C$22,$T$4:$AD$22)*$AO125:$AY125),0)</f>
        <v>0</v>
      </c>
      <c r="BG125" s="67" cm="1">
        <f t="array" aca="1" ref="BG125" ca="1">IF(AF125&gt;0,AF125*SUMPRODUCT(_xlfn.XLOOKUP(AF$26,$C$4:$C$22,$T$4:$AD$22)*$AO125:$AY125),0)</f>
        <v>0</v>
      </c>
      <c r="BH125" s="67" cm="1">
        <f t="array" aca="1" ref="BH125" ca="1">IF(AG125&gt;0,AG125*SUMPRODUCT(_xlfn.XLOOKUP(AG$26,$C$4:$C$22,$T$4:$AD$22)*$AO125:$AY125),0)</f>
        <v>0</v>
      </c>
      <c r="BI125" s="67" cm="1">
        <f t="array" aca="1" ref="BI125" ca="1">IF(AH125&gt;0,AH125*SUMPRODUCT(_xlfn.XLOOKUP(AH$26,$C$4:$C$22,$T$4:$AD$22)*$AO125:$AY125),0)</f>
        <v>0</v>
      </c>
      <c r="BJ125" s="67" cm="1">
        <f t="array" aca="1" ref="BJ125" ca="1">IF(AI125&gt;0,AI125*SUMPRODUCT(_xlfn.XLOOKUP(AI$26,$C$4:$C$22,$T$4:$AD$22)*$AO125:$AY125),0)</f>
        <v>0</v>
      </c>
      <c r="BK125" s="67" cm="1">
        <f t="array" aca="1" ref="BK125" ca="1">IF(AJ125&gt;0,AJ125*SUMPRODUCT(_xlfn.XLOOKUP(AJ$26,$C$4:$C$22,$T$4:$AD$22)*$AO125:$AY125),0)</f>
        <v>0</v>
      </c>
      <c r="BL125" s="67" cm="1">
        <f t="array" aca="1" ref="BL125" ca="1">IF(AK125&gt;0,AK125*SUMPRODUCT(_xlfn.XLOOKUP(AK$26,$C$4:$C$22,$T$4:$AD$22)*$AO125:$AY125),0)</f>
        <v>0</v>
      </c>
      <c r="BM125" s="67" cm="1">
        <f t="array" aca="1" ref="BM125" ca="1">IF(AL125&gt;0,AL125*SUMPRODUCT(_xlfn.XLOOKUP(AL$26,$C$4:$C$22,$T$4:$AD$22)*$AO125:$AY125),0)</f>
        <v>0</v>
      </c>
      <c r="BN125" s="67" cm="1">
        <f t="array" aca="1" ref="BN125" ca="1">IF(AM125&gt;0,AM125*SUMPRODUCT(_xlfn.XLOOKUP(AM$26,$C$4:$C$22,$T$4:$AD$22)*$AO125:$AY125),0)</f>
        <v>0</v>
      </c>
      <c r="BO125" s="68" cm="1">
        <f t="array" aca="1" ref="BO125" ca="1">IF(AN125&gt;0,AN125*SUMPRODUCT(_xlfn.XLOOKUP(AN$26,$C$4:$C$22,$T$4:$AD$22)*$AO125:$AY125),0)</f>
        <v>0</v>
      </c>
      <c r="BP125" s="214">
        <f t="shared" ca="1" si="114"/>
        <v>0</v>
      </c>
      <c r="BQ125" s="66" cm="1">
        <f t="array" aca="1" ref="BQ125" ca="1">IF(AC125&gt;0,AC125*SUMPRODUCT(_xlfn.XLOOKUP(AC$26,$C$4:$C$22,$I$4:$S$22)*$AO125:$AY125),0)</f>
        <v>0</v>
      </c>
      <c r="BR125" s="67" cm="1">
        <f t="array" aca="1" ref="BR125" ca="1">IF(AD125&gt;0,AD125*SUMPRODUCT(_xlfn.XLOOKUP(AD$26,$C$4:$C$22,$I$4:$S$22)*$AO125:$AY125),0)</f>
        <v>-0.75</v>
      </c>
      <c r="BS125" s="67" cm="1">
        <f t="array" aca="1" ref="BS125" ca="1">IF(AE125&gt;0,AE125*SUMPRODUCT(_xlfn.XLOOKUP(AE$26,$C$4:$C$22,$I$4:$S$22)*$AO125:$AY125),0)</f>
        <v>0</v>
      </c>
      <c r="BT125" s="67" cm="1">
        <f t="array" aca="1" ref="BT125" ca="1">IF(AF125&gt;0,AF125*SUMPRODUCT(_xlfn.XLOOKUP(AF$26,$C$4:$C$22,$I$4:$S$22)*$AO125:$AY125),0)</f>
        <v>0</v>
      </c>
      <c r="BU125" s="67" cm="1">
        <f t="array" aca="1" ref="BU125" ca="1">IF(AG125&gt;0,AG125*SUMPRODUCT(_xlfn.XLOOKUP(AG$26,$C$4:$C$22,$I$4:$S$22)*$AO125:$AY125),0)</f>
        <v>0</v>
      </c>
      <c r="BV125" s="67" cm="1">
        <f t="array" aca="1" ref="BV125" ca="1">IF(AH125&gt;0,AH125*SUMPRODUCT(_xlfn.XLOOKUP(AH$26,$C$4:$C$22,$I$4:$S$22)*$AO125:$AY125),0)</f>
        <v>0</v>
      </c>
      <c r="BW125" s="67" cm="1">
        <f t="array" aca="1" ref="BW125" ca="1">IF(AI125&gt;0,AI125*SUMPRODUCT(_xlfn.XLOOKUP(AI$26,$C$4:$C$22,$I$4:$S$22)*$AO125:$AY125),0)</f>
        <v>0</v>
      </c>
      <c r="BX125" s="67" cm="1">
        <f t="array" aca="1" ref="BX125" ca="1">IF(AJ125&gt;0,AJ125*SUMPRODUCT(_xlfn.XLOOKUP(AJ$26,$C$4:$C$22,$I$4:$S$22)*$AO125:$AY125),0)</f>
        <v>0</v>
      </c>
      <c r="BY125" s="67" cm="1">
        <f t="array" aca="1" ref="BY125" ca="1">IF(AK125&gt;0,AK125*SUMPRODUCT(_xlfn.XLOOKUP(AK$26,$C$4:$C$22,$I$4:$S$22)*$AO125:$AY125),0)</f>
        <v>0</v>
      </c>
      <c r="BZ125" s="67" cm="1">
        <f t="array" aca="1" ref="BZ125" ca="1">IF(AL125&gt;0,AL125*SUMPRODUCT(_xlfn.XLOOKUP(AL$26,$C$4:$C$22,$I$4:$S$22)*$AO125:$AY125),0)</f>
        <v>0</v>
      </c>
      <c r="CA125" s="67" cm="1">
        <f t="array" aca="1" ref="CA125" ca="1">IF(AM125&gt;0,AM125*SUMPRODUCT(_xlfn.XLOOKUP(AM$26,$C$4:$C$22,$I$4:$S$22)*$AO125:$AY125),0)</f>
        <v>0</v>
      </c>
      <c r="CB125" s="68" cm="1">
        <f t="array" aca="1" ref="CB125" ca="1">IF(AN125&gt;0,AN125*SUMPRODUCT(_xlfn.XLOOKUP(AN$26,$C$4:$C$22,$I$4:$S$22)*$AO125:$AY125),0)</f>
        <v>0</v>
      </c>
      <c r="CC125" s="214">
        <f t="shared" ca="1" si="115"/>
        <v>-0.75</v>
      </c>
      <c r="CD125" s="66" cm="1">
        <f t="array" aca="1" ref="CD125" ca="1">IF(AC125&lt;0,AC125*SUMPRODUCT(_xlfn.XLOOKUP(AC$26,$C$4:$C$22,$T$4:$AD$22)*$AO125:$AY125),0)</f>
        <v>0</v>
      </c>
      <c r="CE125" s="67" cm="1">
        <f t="array" aca="1" ref="CE125" ca="1">IF(AD125&lt;0,AD125*SUMPRODUCT(_xlfn.XLOOKUP(AD$26,$C$4:$C$22,$T$4:$AC$22)*$AO125:$AX125),0)</f>
        <v>0</v>
      </c>
      <c r="CF125" s="67" cm="1">
        <f t="array" aca="1" ref="CF125" ca="1">IF(AE125&lt;0,AE125*SUMPRODUCT(_xlfn.XLOOKUP(AE$26,$C$4:$C$22,$T$4:$AC$22)*$AO125:$AX125),0)</f>
        <v>0</v>
      </c>
      <c r="CG125" s="67" cm="1">
        <f t="array" aca="1" ref="CG125" ca="1">IF(AF125&lt;0,AF125*SUMPRODUCT(_xlfn.XLOOKUP(AF$26,$C$4:$C$22,$T$4:$AC$22)*$AO125:$AX125),0)</f>
        <v>0</v>
      </c>
      <c r="CH125" s="67" cm="1">
        <f t="array" aca="1" ref="CH125" ca="1">IF(AG125&lt;0,AG125*SUMPRODUCT(_xlfn.XLOOKUP(AG$26,$C$4:$C$22,$T$4:$AC$22)*$AO125:$AX125),0)</f>
        <v>0</v>
      </c>
      <c r="CI125" s="67" cm="1">
        <f t="array" aca="1" ref="CI125" ca="1">IF(AH125&lt;0,AH125*SUMPRODUCT(_xlfn.XLOOKUP(AH$26,$C$4:$C$22,$T$4:$AC$22)*$AO125:$AX125),0)</f>
        <v>0</v>
      </c>
      <c r="CJ125" s="67" cm="1">
        <f t="array" aca="1" ref="CJ125" ca="1">IF(AI125&lt;0,AI125*SUMPRODUCT(_xlfn.XLOOKUP(AI$26,$C$4:$C$22,$T$4:$AC$22)*$AO125:$AX125),0)</f>
        <v>0</v>
      </c>
      <c r="CK125" s="67" cm="1">
        <f t="array" aca="1" ref="CK125" ca="1">IF(AJ125&lt;0,AJ125*SUMPRODUCT(_xlfn.XLOOKUP(AJ$26,$C$4:$C$22,$T$4:$AC$22)*$AO125:$AX125),0)</f>
        <v>0</v>
      </c>
      <c r="CL125" s="67" cm="1">
        <f t="array" aca="1" ref="CL125" ca="1">IF(AK125&lt;0,AK125*SUMPRODUCT(_xlfn.XLOOKUP(AK$26,$C$4:$C$22,$T$4:$AC$22)*$AO125:$AX125),0)</f>
        <v>0</v>
      </c>
      <c r="CM125" s="67" cm="1">
        <f t="array" aca="1" ref="CM125" ca="1">IF(AL125&lt;0,AL125*SUMPRODUCT(_xlfn.XLOOKUP(AL$26,$C$4:$C$22,$T$4:$AC$22)*$AO125:$AX125),0)</f>
        <v>0</v>
      </c>
      <c r="CN125" s="67" cm="1">
        <f t="array" aca="1" ref="CN125" ca="1">IF(AM125&lt;0,AM125*SUMPRODUCT(_xlfn.XLOOKUP(AM$26,$C$4:$C$22,$T$4:$AC$22)*$AO125:$AX125),0)</f>
        <v>0</v>
      </c>
      <c r="CO125" s="68" cm="1">
        <f t="array" aca="1" ref="CO125" ca="1">IF(AN125&lt;0,AN125*SUMPRODUCT(_xlfn.XLOOKUP(AN$26,$C$4:$C$22,$T$4:$AC$22)*$AO125:$AX125),0)</f>
        <v>0</v>
      </c>
      <c r="CP125" s="214">
        <f t="shared" ca="1" si="116"/>
        <v>0</v>
      </c>
      <c r="CQ125" s="66" cm="1">
        <f t="array" aca="1" ref="CQ125" ca="1">IF(AC125&lt;0,AC125*SUMPRODUCT(_xlfn.XLOOKUP(AC$26,$C$4:$C$22,$I$4:$S$22)*$AO125:$AY125),0)</f>
        <v>0</v>
      </c>
      <c r="CR125" s="67" cm="1">
        <f t="array" aca="1" ref="CR125" ca="1">IF(AD125&lt;0,AD125*SUMPRODUCT(_xlfn.XLOOKUP(AD$26,$C$4:$C$22,$I$4:$R$22)*$AO125:$AX125),0)</f>
        <v>0</v>
      </c>
      <c r="CS125" s="67" cm="1">
        <f t="array" aca="1" ref="CS125" ca="1">IF(AE125&lt;0,AE125*SUMPRODUCT(_xlfn.XLOOKUP(AE$26,$C$4:$C$22,$I$4:$R$22)*$AO125:$AX125),0)</f>
        <v>0</v>
      </c>
      <c r="CT125" s="67" cm="1">
        <f t="array" aca="1" ref="CT125" ca="1">IF(AF125&lt;0,AF125*SUMPRODUCT(_xlfn.XLOOKUP(AF$26,$C$4:$C$22,$I$4:$R$22)*$AO125:$AX125),0)</f>
        <v>0</v>
      </c>
      <c r="CU125" s="67" cm="1">
        <f t="array" aca="1" ref="CU125" ca="1">IF(AG125&lt;0,AG125*SUMPRODUCT(_xlfn.XLOOKUP(AG$26,$C$4:$C$22,$I$4:$R$22)*$AO125:$AX125),0)</f>
        <v>0</v>
      </c>
      <c r="CV125" s="67" cm="1">
        <f t="array" aca="1" ref="CV125" ca="1">IF(AH125&lt;0,AH125*SUMPRODUCT(_xlfn.XLOOKUP(AH$26,$C$4:$C$22,$I$4:$R$22)*$AO125:$AX125),0)</f>
        <v>0</v>
      </c>
      <c r="CW125" s="67" cm="1">
        <f t="array" aca="1" ref="CW125" ca="1">IF(AI125&lt;0,AI125*SUMPRODUCT(_xlfn.XLOOKUP(AI$26,$C$4:$C$22,$I$4:$R$22)*$AO125:$AX125),0)</f>
        <v>0</v>
      </c>
      <c r="CX125" s="67" cm="1">
        <f t="array" aca="1" ref="CX125" ca="1">IF(AJ125&lt;0,AJ125*SUMPRODUCT(_xlfn.XLOOKUP(AJ$26,$C$4:$C$22,$I$4:$R$22)*$AO125:$AX125),0)</f>
        <v>0</v>
      </c>
      <c r="CY125" s="67" cm="1">
        <f t="array" aca="1" ref="CY125" ca="1">IF(AK125&lt;0,AK125*SUMPRODUCT(_xlfn.XLOOKUP(AK$26,$C$4:$C$22,$I$4:$R$22)*$AO125:$AX125),0)</f>
        <v>0</v>
      </c>
      <c r="CZ125" s="67" cm="1">
        <f t="array" aca="1" ref="CZ125" ca="1">IF(AL125&lt;0,AL125*SUMPRODUCT(_xlfn.XLOOKUP(AL$26,$C$4:$C$22,$I$4:$R$22)*$AO125:$AX125),0)</f>
        <v>0</v>
      </c>
      <c r="DA125" s="67" cm="1">
        <f t="array" aca="1" ref="DA125" ca="1">IF(AM125&lt;0,AM125*SUMPRODUCT(_xlfn.XLOOKUP(AM$26,$C$4:$C$22,$I$4:$R$22)*$AO125:$AX125),0)</f>
        <v>0</v>
      </c>
      <c r="DB125" s="68" cm="1">
        <f t="array" aca="1" ref="DB125" ca="1">IF(AN125&lt;0,AN125*SUMPRODUCT(_xlfn.XLOOKUP(AN$26,$C$4:$C$22,$I$4:$R$22)*$AO125:$AX125),0)</f>
        <v>0</v>
      </c>
      <c r="DC125" s="239">
        <f t="shared" ca="1" si="117"/>
        <v>0</v>
      </c>
    </row>
    <row r="126" spans="1:107" x14ac:dyDescent="0.25">
      <c r="A126" s="389"/>
      <c r="B126" s="390"/>
      <c r="C126" s="736">
        <v>17</v>
      </c>
      <c r="D126" s="19" t="str">
        <f>_xlfn.XLOOKUP($C126,'Load Combinations'!$B$4:$B$22,'Load Combinations'!$C$4:$C$22)</f>
        <v>CV MAWP, Beam On</v>
      </c>
      <c r="E126" s="120"/>
      <c r="F126" s="121"/>
      <c r="G126" s="8">
        <f t="shared" si="105"/>
        <v>20</v>
      </c>
      <c r="H126" s="61">
        <f t="shared" ca="1" si="106"/>
        <v>24.5</v>
      </c>
      <c r="I126" s="61">
        <f t="shared" ca="1" si="107"/>
        <v>14.75</v>
      </c>
      <c r="J126" s="63"/>
      <c r="K126" s="75">
        <f t="shared" ca="1" si="111"/>
        <v>0</v>
      </c>
      <c r="L126" s="76">
        <f t="shared" ca="1" si="111"/>
        <v>0</v>
      </c>
      <c r="M126" s="76">
        <f t="shared" ca="1" si="111"/>
        <v>0</v>
      </c>
      <c r="N126" s="76">
        <f t="shared" ca="1" si="111"/>
        <v>0</v>
      </c>
      <c r="O126" s="76">
        <f t="shared" ca="1" si="111"/>
        <v>-1</v>
      </c>
      <c r="P126" s="76">
        <f t="shared" ca="1" si="111"/>
        <v>0</v>
      </c>
      <c r="Q126" s="76">
        <f t="shared" ca="1" si="111"/>
        <v>0</v>
      </c>
      <c r="R126" s="76">
        <f t="shared" ca="1" si="111"/>
        <v>0</v>
      </c>
      <c r="S126" s="76">
        <f t="shared" ca="1" si="111"/>
        <v>0</v>
      </c>
      <c r="T126" s="76">
        <f t="shared" ca="1" si="111"/>
        <v>0</v>
      </c>
      <c r="U126" s="76">
        <f t="shared" ca="1" si="111"/>
        <v>0</v>
      </c>
      <c r="V126" s="76">
        <f t="shared" ca="1" si="111"/>
        <v>-1</v>
      </c>
      <c r="W126" s="76">
        <f t="shared" ca="1" si="111"/>
        <v>0</v>
      </c>
      <c r="X126" s="76">
        <v>0</v>
      </c>
      <c r="Y126" s="76">
        <f t="shared" ca="1" si="111"/>
        <v>0</v>
      </c>
      <c r="Z126" s="76">
        <f t="shared" ca="1" si="111"/>
        <v>0</v>
      </c>
      <c r="AA126" s="76">
        <f t="shared" ref="AA126:AB128" ca="1" si="118">OFFSET(AA126,-1,0)</f>
        <v>-1</v>
      </c>
      <c r="AB126" s="140">
        <f t="shared" ca="1" si="118"/>
        <v>0</v>
      </c>
      <c r="AC126" s="75">
        <f t="shared" ca="1" si="113"/>
        <v>1</v>
      </c>
      <c r="AD126" s="76">
        <f t="shared" ca="1" si="113"/>
        <v>1</v>
      </c>
      <c r="AE126" s="76">
        <f t="shared" ca="1" si="113"/>
        <v>1</v>
      </c>
      <c r="AF126" s="76">
        <f t="shared" ca="1" si="113"/>
        <v>1</v>
      </c>
      <c r="AG126" s="76">
        <f t="shared" ca="1" si="113"/>
        <v>-1</v>
      </c>
      <c r="AH126" s="76">
        <f t="shared" ca="1" si="113"/>
        <v>0</v>
      </c>
      <c r="AI126" s="76">
        <f t="shared" ca="1" si="113"/>
        <v>-1</v>
      </c>
      <c r="AJ126" s="76">
        <f t="shared" ca="1" si="113"/>
        <v>-1</v>
      </c>
      <c r="AK126" s="76">
        <f t="shared" ca="1" si="113"/>
        <v>0</v>
      </c>
      <c r="AL126" s="76">
        <f t="shared" ca="1" si="113"/>
        <v>0</v>
      </c>
      <c r="AM126" s="76">
        <f t="shared" ca="1" si="113"/>
        <v>0</v>
      </c>
      <c r="AN126" s="140">
        <f t="shared" ca="1" si="113"/>
        <v>0</v>
      </c>
      <c r="AO126" s="75">
        <f>+INDEX('Load Combinations'!$D$4:$N$22,MATCH(Horizontal!$C126,'Load Combinations'!$B$4:$B$22,0),MATCH(Horizontal!AO$26,'Load Combinations'!$D$3:$N$3,0))</f>
        <v>1</v>
      </c>
      <c r="AP126" s="76">
        <f>+INDEX('Load Combinations'!$D$4:$N$22,MATCH(Horizontal!$C126,'Load Combinations'!$B$4:$B$22,0),MATCH(Horizontal!AP$26,'Load Combinations'!$D$3:$N$3,0))</f>
        <v>0</v>
      </c>
      <c r="AQ126" s="76">
        <f>+INDEX('Load Combinations'!$D$4:$N$22,MATCH(Horizontal!$C126,'Load Combinations'!$B$4:$B$22,0),MATCH(Horizontal!AQ$26,'Load Combinations'!$D$3:$N$3,0))</f>
        <v>0</v>
      </c>
      <c r="AR126" s="76">
        <f>+INDEX('Load Combinations'!$D$4:$N$22,MATCH(Horizontal!$C126,'Load Combinations'!$B$4:$B$22,0),MATCH(Horizontal!AR$26,'Load Combinations'!$D$3:$N$3,0))</f>
        <v>1</v>
      </c>
      <c r="AS126" s="76">
        <f>+INDEX('Load Combinations'!$D$4:$N$22,MATCH(Horizontal!$C126,'Load Combinations'!$B$4:$B$22,0),MATCH(Horizontal!AS$26,'Load Combinations'!$D$3:$N$3,0))</f>
        <v>0</v>
      </c>
      <c r="AT126" s="76">
        <f>+INDEX('Load Combinations'!$D$4:$N$22,MATCH(Horizontal!$C126,'Load Combinations'!$B$4:$B$22,0),MATCH(Horizontal!AT$26,'Load Combinations'!$D$3:$N$3,0))</f>
        <v>1</v>
      </c>
      <c r="AU126" s="76">
        <f>+INDEX('Load Combinations'!$D$4:$N$22,MATCH(Horizontal!$C126,'Load Combinations'!$B$4:$B$22,0),MATCH(Horizontal!AU$26,'Load Combinations'!$D$3:$N$3,0))</f>
        <v>1</v>
      </c>
      <c r="AV126" s="76">
        <f>+INDEX('Load Combinations'!$D$4:$N$22,MATCH(Horizontal!$C126,'Load Combinations'!$B$4:$B$22,0),MATCH(Horizontal!AV$26,'Load Combinations'!$D$3:$N$3,0))</f>
        <v>0</v>
      </c>
      <c r="AW126" s="76">
        <f>+INDEX('Load Combinations'!$D$4:$N$22,MATCH(Horizontal!$C126,'Load Combinations'!$B$4:$B$22,0),MATCH(Horizontal!AW$26,'Load Combinations'!$D$3:$N$3,0))</f>
        <v>0</v>
      </c>
      <c r="AX126" s="671">
        <f>+INDEX('Load Combinations'!$D$4:$N$22,MATCH(Horizontal!$C126,'Load Combinations'!$B$4:$B$22,0),MATCH(Horizontal!AX$26,'Load Combinations'!$D$3:$N$3,0))</f>
        <v>0</v>
      </c>
      <c r="AY126" s="557">
        <f>+INDEX('Load Combinations'!$D$4:$N$22,MATCH(Horizontal!$C126,'Load Combinations'!$B$4:$B$22,0),MATCH(Horizontal!AY$26,'Load Combinations'!$D$3:$N$3,0))</f>
        <v>0</v>
      </c>
      <c r="AZ126" s="203" cm="1">
        <f t="array" aca="1" ref="AZ126" ca="1">SUMPRODUCT(--($K126:$AB126&gt;0),INDEX($H$4:$H$22,MATCH($K$26:$AB$26,$C$4:$C$22,0)))</f>
        <v>0</v>
      </c>
      <c r="BA126" s="76" cm="1">
        <f t="array" aca="1" ref="BA126" ca="1">SUMPRODUCT(--($K126:$AB126&gt;0),INDEX($G$4:$G$22,MATCH($K$26:$AB$26,$C$4:$C$22,0)))</f>
        <v>0</v>
      </c>
      <c r="BB126" s="76" cm="1">
        <f t="array" aca="1" ref="BB126" ca="1">-1*SUMPRODUCT(--($K126:$AB126&lt;0),INDEX($H$4:$H$22,MATCH($K$26:$AB$26,$C$4:$C$22,0)))</f>
        <v>-3.5</v>
      </c>
      <c r="BC126" s="77" cm="1">
        <f t="array" aca="1" ref="BC126" ca="1">-1*SUMPRODUCT(--($K126:$AB126&lt;0),INDEX($G$4:$G$22,MATCH($K$26:$AB$26,$C$4:$C$22,0)))</f>
        <v>3.5</v>
      </c>
      <c r="BD126" s="8" cm="1">
        <f t="array" aca="1" ref="BD126" ca="1">IF(AC126&gt;0,AC126*SUMPRODUCT(_xlfn.XLOOKUP(AC$26,$C$4:$C$22,$T$4:$AD$22)*$AO126:$AY126),0)</f>
        <v>0</v>
      </c>
      <c r="BE126" s="17" cm="1">
        <f t="array" aca="1" ref="BE126" ca="1">IF(AD126&gt;0,AD126*SUMPRODUCT(_xlfn.XLOOKUP(AD$26,$C$4:$C$22,$T$4:$AD$22)*$AO126:$AY126),0)</f>
        <v>0</v>
      </c>
      <c r="BF126" s="17" cm="1">
        <f t="array" aca="1" ref="BF126" ca="1">IF(AE126&gt;0,AE126*SUMPRODUCT(_xlfn.XLOOKUP(AE$26,$C$4:$C$22,$T$4:$AD$22)*$AO126:$AY126),0)</f>
        <v>0</v>
      </c>
      <c r="BG126" s="71" cm="1">
        <f t="array" aca="1" ref="BG126" ca="1">IF(AF126&gt;0,AF126*SUMPRODUCT(_xlfn.XLOOKUP(AF$26,$C$4:$C$22,$T$4:$AD$22)*$AO126:$AY126),0)</f>
        <v>0</v>
      </c>
      <c r="BH126" s="17" cm="1">
        <f t="array" aca="1" ref="BH126" ca="1">IF(AG126&gt;0,AG126*SUMPRODUCT(_xlfn.XLOOKUP(AG$26,$C$4:$C$22,$T$4:$AD$22)*$AO126:$AY126),0)</f>
        <v>0</v>
      </c>
      <c r="BI126" s="17" cm="1">
        <f t="array" aca="1" ref="BI126" ca="1">IF(AH126&gt;0,AH126*SUMPRODUCT(_xlfn.XLOOKUP(AH$26,$C$4:$C$22,$T$4:$AD$22)*$AO126:$AY126),0)</f>
        <v>0</v>
      </c>
      <c r="BJ126" s="17" cm="1">
        <f t="array" aca="1" ref="BJ126" ca="1">IF(AI126&gt;0,AI126*SUMPRODUCT(_xlfn.XLOOKUP(AI$26,$C$4:$C$22,$T$4:$AD$22)*$AO126:$AY126),0)</f>
        <v>0</v>
      </c>
      <c r="BK126" s="17" cm="1">
        <f t="array" aca="1" ref="BK126" ca="1">IF(AJ126&gt;0,AJ126*SUMPRODUCT(_xlfn.XLOOKUP(AJ$26,$C$4:$C$22,$T$4:$AD$22)*$AO126:$AY126),0)</f>
        <v>0</v>
      </c>
      <c r="BL126" s="17" cm="1">
        <f t="array" aca="1" ref="BL126" ca="1">IF(AK126&gt;0,AK126*SUMPRODUCT(_xlfn.XLOOKUP(AK$26,$C$4:$C$22,$T$4:$AD$22)*$AO126:$AY126),0)</f>
        <v>0</v>
      </c>
      <c r="BM126" s="17" cm="1">
        <f t="array" aca="1" ref="BM126" ca="1">IF(AL126&gt;0,AL126*SUMPRODUCT(_xlfn.XLOOKUP(AL$26,$C$4:$C$22,$T$4:$AD$22)*$AO126:$AY126),0)</f>
        <v>0</v>
      </c>
      <c r="BN126" s="17" cm="1">
        <f t="array" aca="1" ref="BN126" ca="1">IF(AM126&gt;0,AM126*SUMPRODUCT(_xlfn.XLOOKUP(AM$26,$C$4:$C$22,$T$4:$AD$22)*$AO126:$AY126),0)</f>
        <v>0</v>
      </c>
      <c r="BO126" s="9" cm="1">
        <f t="array" aca="1" ref="BO126" ca="1">IF(AN126&gt;0,AN126*SUMPRODUCT(_xlfn.XLOOKUP(AN$26,$C$4:$C$22,$T$4:$AD$22)*$AO126:$AY126),0)</f>
        <v>0</v>
      </c>
      <c r="BP126" s="215">
        <f t="shared" ca="1" si="114"/>
        <v>0</v>
      </c>
      <c r="BQ126" s="8" cm="1">
        <f t="array" aca="1" ref="BQ126" ca="1">IF(AC126&gt;0,AC126*SUMPRODUCT(_xlfn.XLOOKUP(AC$26,$C$4:$C$22,$I$4:$S$22)*$AO126:$AY126),0)</f>
        <v>0</v>
      </c>
      <c r="BR126" s="17" cm="1">
        <f t="array" aca="1" ref="BR126" ca="1">IF(AD126&gt;0,AD126*SUMPRODUCT(_xlfn.XLOOKUP(AD$26,$C$4:$C$22,$I$4:$S$22)*$AO126:$AY126),0)</f>
        <v>-0.75</v>
      </c>
      <c r="BS126" s="17" cm="1">
        <f t="array" aca="1" ref="BS126" ca="1">IF(AE126&gt;0,AE126*SUMPRODUCT(_xlfn.XLOOKUP(AE$26,$C$4:$C$22,$I$4:$S$22)*$AO126:$AY126),0)</f>
        <v>0</v>
      </c>
      <c r="BT126" s="71" cm="1">
        <f t="array" aca="1" ref="BT126" ca="1">IF(AF126&gt;0,AF126*SUMPRODUCT(_xlfn.XLOOKUP(AF$26,$C$4:$C$22,$I$4:$S$22)*$AO126:$AY126),0)</f>
        <v>0</v>
      </c>
      <c r="BU126" s="17" cm="1">
        <f t="array" aca="1" ref="BU126" ca="1">IF(AG126&gt;0,AG126*SUMPRODUCT(_xlfn.XLOOKUP(AG$26,$C$4:$C$22,$I$4:$S$22)*$AO126:$AY126),0)</f>
        <v>0</v>
      </c>
      <c r="BV126" s="17" cm="1">
        <f t="array" aca="1" ref="BV126" ca="1">IF(AH126&gt;0,AH126*SUMPRODUCT(_xlfn.XLOOKUP(AH$26,$C$4:$C$22,$I$4:$S$22)*$AO126:$AY126),0)</f>
        <v>0</v>
      </c>
      <c r="BW126" s="17" cm="1">
        <f t="array" aca="1" ref="BW126" ca="1">IF(AI126&gt;0,AI126*SUMPRODUCT(_xlfn.XLOOKUP(AI$26,$C$4:$C$22,$I$4:$S$22)*$AO126:$AY126),0)</f>
        <v>0</v>
      </c>
      <c r="BX126" s="17" cm="1">
        <f t="array" aca="1" ref="BX126" ca="1">IF(AJ126&gt;0,AJ126*SUMPRODUCT(_xlfn.XLOOKUP(AJ$26,$C$4:$C$22,$I$4:$S$22)*$AO126:$AY126),0)</f>
        <v>0</v>
      </c>
      <c r="BY126" s="17" cm="1">
        <f t="array" aca="1" ref="BY126" ca="1">IF(AK126&gt;0,AK126*SUMPRODUCT(_xlfn.XLOOKUP(AK$26,$C$4:$C$22,$I$4:$S$22)*$AO126:$AY126),0)</f>
        <v>0</v>
      </c>
      <c r="BZ126" s="17" cm="1">
        <f t="array" aca="1" ref="BZ126" ca="1">IF(AL126&gt;0,AL126*SUMPRODUCT(_xlfn.XLOOKUP(AL$26,$C$4:$C$22,$I$4:$S$22)*$AO126:$AY126),0)</f>
        <v>0</v>
      </c>
      <c r="CA126" s="17" cm="1">
        <f t="array" aca="1" ref="CA126" ca="1">IF(AM126&gt;0,AM126*SUMPRODUCT(_xlfn.XLOOKUP(AM$26,$C$4:$C$22,$I$4:$S$22)*$AO126:$AY126),0)</f>
        <v>0</v>
      </c>
      <c r="CB126" s="9" cm="1">
        <f t="array" aca="1" ref="CB126" ca="1">IF(AN126&gt;0,AN126*SUMPRODUCT(_xlfn.XLOOKUP(AN$26,$C$4:$C$22,$I$4:$S$22)*$AO126:$AY126),0)</f>
        <v>0</v>
      </c>
      <c r="CC126" s="215">
        <f t="shared" ca="1" si="115"/>
        <v>-0.75</v>
      </c>
      <c r="CD126" s="8" cm="1">
        <f t="array" aca="1" ref="CD126" ca="1">IF(AC126&lt;0,AC126*SUMPRODUCT(_xlfn.XLOOKUP(AC$26,$C$4:$C$22,$T$4:$AD$22)*$AO126:$AY126),0)</f>
        <v>0</v>
      </c>
      <c r="CE126" s="17" cm="1">
        <f t="array" aca="1" ref="CE126" ca="1">IF(AD126&lt;0,AD126*SUMPRODUCT(_xlfn.XLOOKUP(AD$26,$C$4:$C$22,$T$4:$AC$22)*$AO126:$AX126),0)</f>
        <v>0</v>
      </c>
      <c r="CF126" s="17" cm="1">
        <f t="array" aca="1" ref="CF126" ca="1">IF(AE126&lt;0,AE126*SUMPRODUCT(_xlfn.XLOOKUP(AE$26,$C$4:$C$22,$T$4:$AC$22)*$AO126:$AX126),0)</f>
        <v>0</v>
      </c>
      <c r="CG126" s="71" cm="1">
        <f t="array" aca="1" ref="CG126" ca="1">IF(AF126&lt;0,AF126*SUMPRODUCT(_xlfn.XLOOKUP(AF$26,$C$4:$C$22,$T$4:$AC$22)*$AO126:$AX126),0)</f>
        <v>0</v>
      </c>
      <c r="CH126" s="17" cm="1">
        <f t="array" aca="1" ref="CH126" ca="1">IF(AG126&lt;0,AG126*SUMPRODUCT(_xlfn.XLOOKUP(AG$26,$C$4:$C$22,$T$4:$AC$22)*$AO126:$AX126),0)</f>
        <v>0</v>
      </c>
      <c r="CI126" s="17" cm="1">
        <f t="array" aca="1" ref="CI126" ca="1">IF(AH126&lt;0,AH126*SUMPRODUCT(_xlfn.XLOOKUP(AH$26,$C$4:$C$22,$T$4:$AC$22)*$AO126:$AX126),0)</f>
        <v>0</v>
      </c>
      <c r="CJ126" s="17" cm="1">
        <f t="array" aca="1" ref="CJ126" ca="1">IF(AI126&lt;0,AI126*SUMPRODUCT(_xlfn.XLOOKUP(AI$26,$C$4:$C$22,$T$4:$AC$22)*$AO126:$AX126),0)</f>
        <v>-0.5</v>
      </c>
      <c r="CK126" s="17" cm="1">
        <f t="array" aca="1" ref="CK126" ca="1">IF(AJ126&lt;0,AJ126*SUMPRODUCT(_xlfn.XLOOKUP(AJ$26,$C$4:$C$22,$T$4:$AC$22)*$AO126:$AX126),0)</f>
        <v>-0.5</v>
      </c>
      <c r="CL126" s="17" cm="1">
        <f t="array" aca="1" ref="CL126" ca="1">IF(AK126&lt;0,AK126*SUMPRODUCT(_xlfn.XLOOKUP(AK$26,$C$4:$C$22,$T$4:$AC$22)*$AO126:$AX126),0)</f>
        <v>0</v>
      </c>
      <c r="CM126" s="17" cm="1">
        <f t="array" aca="1" ref="CM126" ca="1">IF(AL126&lt;0,AL126*SUMPRODUCT(_xlfn.XLOOKUP(AL$26,$C$4:$C$22,$T$4:$AC$22)*$AO126:$AX126),0)</f>
        <v>0</v>
      </c>
      <c r="CN126" s="17" cm="1">
        <f t="array" aca="1" ref="CN126" ca="1">IF(AM126&lt;0,AM126*SUMPRODUCT(_xlfn.XLOOKUP(AM$26,$C$4:$C$22,$T$4:$AC$22)*$AO126:$AX126),0)</f>
        <v>0</v>
      </c>
      <c r="CO126" s="9" cm="1">
        <f t="array" aca="1" ref="CO126" ca="1">IF(AN126&lt;0,AN126*SUMPRODUCT(_xlfn.XLOOKUP(AN$26,$C$4:$C$22,$T$4:$AC$22)*$AO126:$AX126),0)</f>
        <v>0</v>
      </c>
      <c r="CP126" s="215">
        <f t="shared" ca="1" si="116"/>
        <v>-1</v>
      </c>
      <c r="CQ126" s="8" cm="1">
        <f t="array" aca="1" ref="CQ126" ca="1">IF(AC126&lt;0,AC126*SUMPRODUCT(_xlfn.XLOOKUP(AC$26,$C$4:$C$22,$I$4:$S$22)*$AO126:$AY126),0)</f>
        <v>0</v>
      </c>
      <c r="CR126" s="17" cm="1">
        <f t="array" aca="1" ref="CR126" ca="1">IF(AD126&lt;0,AD126*SUMPRODUCT(_xlfn.XLOOKUP(AD$26,$C$4:$C$22,$I$4:$R$22)*$AO126:$AX126),0)</f>
        <v>0</v>
      </c>
      <c r="CS126" s="17" cm="1">
        <f t="array" aca="1" ref="CS126" ca="1">IF(AE126&lt;0,AE126*SUMPRODUCT(_xlfn.XLOOKUP(AE$26,$C$4:$C$22,$I$4:$R$22)*$AO126:$AX126),0)</f>
        <v>0</v>
      </c>
      <c r="CT126" s="71" cm="1">
        <f t="array" aca="1" ref="CT126" ca="1">IF(AF126&lt;0,AF126*SUMPRODUCT(_xlfn.XLOOKUP(AF$26,$C$4:$C$22,$I$4:$R$22)*$AO126:$AX126),0)</f>
        <v>0</v>
      </c>
      <c r="CU126" s="17" cm="1">
        <f t="array" aca="1" ref="CU126" ca="1">IF(AG126&lt;0,AG126*SUMPRODUCT(_xlfn.XLOOKUP(AG$26,$C$4:$C$22,$I$4:$R$22)*$AO126:$AX126),0)</f>
        <v>0</v>
      </c>
      <c r="CV126" s="17" cm="1">
        <f t="array" aca="1" ref="CV126" ca="1">IF(AH126&lt;0,AH126*SUMPRODUCT(_xlfn.XLOOKUP(AH$26,$C$4:$C$22,$I$4:$R$22)*$AO126:$AX126),0)</f>
        <v>0</v>
      </c>
      <c r="CW126" s="17" cm="1">
        <f t="array" aca="1" ref="CW126" ca="1">IF(AI126&lt;0,AI126*SUMPRODUCT(_xlfn.XLOOKUP(AI$26,$C$4:$C$22,$I$4:$R$22)*$AO126:$AX126),0)</f>
        <v>0.5</v>
      </c>
      <c r="CX126" s="17" cm="1">
        <f t="array" aca="1" ref="CX126" ca="1">IF(AJ126&lt;0,AJ126*SUMPRODUCT(_xlfn.XLOOKUP(AJ$26,$C$4:$C$22,$I$4:$R$22)*$AO126:$AX126),0)</f>
        <v>0.5</v>
      </c>
      <c r="CY126" s="17" cm="1">
        <f t="array" aca="1" ref="CY126" ca="1">IF(AK126&lt;0,AK126*SUMPRODUCT(_xlfn.XLOOKUP(AK$26,$C$4:$C$22,$I$4:$R$22)*$AO126:$AX126),0)</f>
        <v>0</v>
      </c>
      <c r="CZ126" s="17" cm="1">
        <f t="array" aca="1" ref="CZ126" ca="1">IF(AL126&lt;0,AL126*SUMPRODUCT(_xlfn.XLOOKUP(AL$26,$C$4:$C$22,$I$4:$R$22)*$AO126:$AX126),0)</f>
        <v>0</v>
      </c>
      <c r="DA126" s="17" cm="1">
        <f t="array" aca="1" ref="DA126" ca="1">IF(AM126&lt;0,AM126*SUMPRODUCT(_xlfn.XLOOKUP(AM$26,$C$4:$C$22,$I$4:$R$22)*$AO126:$AX126),0)</f>
        <v>0</v>
      </c>
      <c r="DB126" s="9" cm="1">
        <f t="array" aca="1" ref="DB126" ca="1">IF(AN126&lt;0,AN126*SUMPRODUCT(_xlfn.XLOOKUP(AN$26,$C$4:$C$22,$I$4:$R$22)*$AO126:$AX126),0)</f>
        <v>0</v>
      </c>
      <c r="DC126" s="240">
        <f t="shared" ca="1" si="117"/>
        <v>1</v>
      </c>
    </row>
    <row r="127" spans="1:107" x14ac:dyDescent="0.25">
      <c r="A127" s="389"/>
      <c r="B127" s="390"/>
      <c r="C127" s="735">
        <v>18</v>
      </c>
      <c r="D127" s="18" t="str">
        <f>_xlfn.XLOOKUP($C127,'Load Combinations'!$B$4:$B$22,'Load Combinations'!$C$4:$C$22)</f>
        <v>Target Change Out</v>
      </c>
      <c r="E127" s="118"/>
      <c r="F127" s="119"/>
      <c r="G127" s="7">
        <f t="shared" si="105"/>
        <v>20</v>
      </c>
      <c r="H127" s="130">
        <f t="shared" ca="1" si="106"/>
        <v>23.75</v>
      </c>
      <c r="I127" s="130">
        <f t="shared" ca="1" si="107"/>
        <v>16.3</v>
      </c>
      <c r="J127" s="62"/>
      <c r="K127" s="72">
        <f t="shared" ca="1" si="111"/>
        <v>0</v>
      </c>
      <c r="L127" s="73">
        <f t="shared" ca="1" si="111"/>
        <v>0</v>
      </c>
      <c r="M127" s="73">
        <f t="shared" ca="1" si="111"/>
        <v>0</v>
      </c>
      <c r="N127" s="73">
        <f t="shared" ca="1" si="111"/>
        <v>0</v>
      </c>
      <c r="O127" s="73">
        <f t="shared" ca="1" si="111"/>
        <v>-1</v>
      </c>
      <c r="P127" s="73">
        <f t="shared" ca="1" si="111"/>
        <v>0</v>
      </c>
      <c r="Q127" s="73">
        <f t="shared" ca="1" si="111"/>
        <v>0</v>
      </c>
      <c r="R127" s="73">
        <f t="shared" ca="1" si="111"/>
        <v>0</v>
      </c>
      <c r="S127" s="73">
        <f t="shared" ca="1" si="111"/>
        <v>0</v>
      </c>
      <c r="T127" s="73">
        <f t="shared" ca="1" si="111"/>
        <v>0</v>
      </c>
      <c r="U127" s="73">
        <f t="shared" ca="1" si="111"/>
        <v>0</v>
      </c>
      <c r="V127" s="73">
        <f t="shared" ca="1" si="111"/>
        <v>-1</v>
      </c>
      <c r="W127" s="73">
        <f t="shared" ca="1" si="111"/>
        <v>0</v>
      </c>
      <c r="X127" s="73">
        <v>0</v>
      </c>
      <c r="Y127" s="73">
        <f t="shared" ca="1" si="111"/>
        <v>0</v>
      </c>
      <c r="Z127" s="73">
        <f t="shared" ca="1" si="111"/>
        <v>0</v>
      </c>
      <c r="AA127" s="73">
        <f t="shared" ca="1" si="118"/>
        <v>-1</v>
      </c>
      <c r="AB127" s="139">
        <f t="shared" ca="1" si="118"/>
        <v>0</v>
      </c>
      <c r="AC127" s="72">
        <f t="shared" ca="1" si="113"/>
        <v>1</v>
      </c>
      <c r="AD127" s="73">
        <f t="shared" ca="1" si="113"/>
        <v>1</v>
      </c>
      <c r="AE127" s="73">
        <f t="shared" ca="1" si="113"/>
        <v>1</v>
      </c>
      <c r="AF127" s="73">
        <f t="shared" ca="1" si="113"/>
        <v>1</v>
      </c>
      <c r="AG127" s="73">
        <f t="shared" ca="1" si="113"/>
        <v>-1</v>
      </c>
      <c r="AH127" s="73">
        <f t="shared" ca="1" si="113"/>
        <v>0</v>
      </c>
      <c r="AI127" s="73">
        <f t="shared" ca="1" si="113"/>
        <v>-1</v>
      </c>
      <c r="AJ127" s="73">
        <f t="shared" ca="1" si="113"/>
        <v>-1</v>
      </c>
      <c r="AK127" s="73">
        <f t="shared" ca="1" si="113"/>
        <v>0</v>
      </c>
      <c r="AL127" s="73">
        <f t="shared" ca="1" si="113"/>
        <v>0</v>
      </c>
      <c r="AM127" s="73">
        <f t="shared" ca="1" si="113"/>
        <v>0</v>
      </c>
      <c r="AN127" s="139">
        <f t="shared" ca="1" si="113"/>
        <v>0</v>
      </c>
      <c r="AO127" s="72">
        <f>+INDEX('Load Combinations'!$D$4:$N$22,MATCH(Horizontal!$C127,'Load Combinations'!$B$4:$B$22,0),MATCH(Horizontal!AO$26,'Load Combinations'!$D$3:$N$3,0))</f>
        <v>1</v>
      </c>
      <c r="AP127" s="73">
        <f>+INDEX('Load Combinations'!$D$4:$N$22,MATCH(Horizontal!$C127,'Load Combinations'!$B$4:$B$22,0),MATCH(Horizontal!AP$26,'Load Combinations'!$D$3:$N$3,0))</f>
        <v>0</v>
      </c>
      <c r="AQ127" s="73">
        <f>+INDEX('Load Combinations'!$D$4:$N$22,MATCH(Horizontal!$C127,'Load Combinations'!$B$4:$B$22,0),MATCH(Horizontal!AQ$26,'Load Combinations'!$D$3:$N$3,0))</f>
        <v>1</v>
      </c>
      <c r="AR127" s="73">
        <f>+INDEX('Load Combinations'!$D$4:$N$22,MATCH(Horizontal!$C127,'Load Combinations'!$B$4:$B$22,0),MATCH(Horizontal!AR$26,'Load Combinations'!$D$3:$N$3,0))</f>
        <v>1</v>
      </c>
      <c r="AS127" s="73">
        <f>+INDEX('Load Combinations'!$D$4:$N$22,MATCH(Horizontal!$C127,'Load Combinations'!$B$4:$B$22,0),MATCH(Horizontal!AS$26,'Load Combinations'!$D$3:$N$3,0))</f>
        <v>0</v>
      </c>
      <c r="AT127" s="73">
        <f>+INDEX('Load Combinations'!$D$4:$N$22,MATCH(Horizontal!$C127,'Load Combinations'!$B$4:$B$22,0),MATCH(Horizontal!AT$26,'Load Combinations'!$D$3:$N$3,0))</f>
        <v>0</v>
      </c>
      <c r="AU127" s="73">
        <f>+INDEX('Load Combinations'!$D$4:$N$22,MATCH(Horizontal!$C127,'Load Combinations'!$B$4:$B$22,0),MATCH(Horizontal!AU$26,'Load Combinations'!$D$3:$N$3,0))</f>
        <v>0</v>
      </c>
      <c r="AV127" s="73">
        <f>+INDEX('Load Combinations'!$D$4:$N$22,MATCH(Horizontal!$C127,'Load Combinations'!$B$4:$B$22,0),MATCH(Horizontal!AV$26,'Load Combinations'!$D$3:$N$3,0))</f>
        <v>0</v>
      </c>
      <c r="AW127" s="73">
        <f>+INDEX('Load Combinations'!$D$4:$N$22,MATCH(Horizontal!$C127,'Load Combinations'!$B$4:$B$22,0),MATCH(Horizontal!AW$26,'Load Combinations'!$D$3:$N$3,0))</f>
        <v>0</v>
      </c>
      <c r="AX127" s="670">
        <f>+INDEX('Load Combinations'!$D$4:$N$22,MATCH(Horizontal!$C127,'Load Combinations'!$B$4:$B$22,0),MATCH(Horizontal!AX$26,'Load Combinations'!$D$3:$N$3,0))</f>
        <v>0</v>
      </c>
      <c r="AY127" s="556">
        <f>+INDEX('Load Combinations'!$D$4:$N$22,MATCH(Horizontal!$C127,'Load Combinations'!$B$4:$B$22,0),MATCH(Horizontal!AY$26,'Load Combinations'!$D$3:$N$3,0))</f>
        <v>0</v>
      </c>
      <c r="AZ127" s="202" cm="1">
        <f t="array" aca="1" ref="AZ127" ca="1">SUMPRODUCT(--($K127:$AB127&gt;0),INDEX($H$4:$H$22,MATCH($K$26:$AB$26,$C$4:$C$22,0)))</f>
        <v>0</v>
      </c>
      <c r="BA127" s="73" cm="1">
        <f t="array" aca="1" ref="BA127" ca="1">SUMPRODUCT(--($K127:$AB127&gt;0),INDEX($G$4:$G$22,MATCH($K$26:$AB$26,$C$4:$C$22,0)))</f>
        <v>0</v>
      </c>
      <c r="BB127" s="73" cm="1">
        <f t="array" aca="1" ref="BB127" ca="1">-1*SUMPRODUCT(--($K127:$AB127&lt;0),INDEX($H$4:$H$22,MATCH($K$26:$AB$26,$C$4:$C$22,0)))</f>
        <v>-3.5</v>
      </c>
      <c r="BC127" s="74" cm="1">
        <f t="array" aca="1" ref="BC127" ca="1">-1*SUMPRODUCT(--($K127:$AB127&lt;0),INDEX($G$4:$G$22,MATCH($K$26:$AB$26,$C$4:$C$22,0)))</f>
        <v>3.5</v>
      </c>
      <c r="BD127" s="66" cm="1">
        <f t="array" aca="1" ref="BD127" ca="1">IF(AC127&gt;0,AC127*SUMPRODUCT(_xlfn.XLOOKUP(AC$26,$C$4:$C$22,$T$4:$AD$22)*$AO127:$AY127),0)</f>
        <v>0</v>
      </c>
      <c r="BE127" s="67" cm="1">
        <f t="array" aca="1" ref="BE127" ca="1">IF(AD127&gt;0,AD127*SUMPRODUCT(_xlfn.XLOOKUP(AD$26,$C$4:$C$22,$T$4:$AD$22)*$AO127:$AY127),0)</f>
        <v>0.125</v>
      </c>
      <c r="BF127" s="67" cm="1">
        <f t="array" aca="1" ref="BF127" ca="1">IF(AE127&gt;0,AE127*SUMPRODUCT(_xlfn.XLOOKUP(AE$26,$C$4:$C$22,$T$4:$AD$22)*$AO127:$AY127),0)</f>
        <v>0</v>
      </c>
      <c r="BG127" s="67" cm="1">
        <f t="array" aca="1" ref="BG127" ca="1">IF(AF127&gt;0,AF127*SUMPRODUCT(_xlfn.XLOOKUP(AF$26,$C$4:$C$22,$T$4:$AD$22)*$AO127:$AY127),0)</f>
        <v>0.125</v>
      </c>
      <c r="BH127" s="67" cm="1">
        <f t="array" aca="1" ref="BH127" ca="1">IF(AG127&gt;0,AG127*SUMPRODUCT(_xlfn.XLOOKUP(AG$26,$C$4:$C$22,$T$4:$AD$22)*$AO127:$AY127),0)</f>
        <v>0</v>
      </c>
      <c r="BI127" s="67" cm="1">
        <f t="array" aca="1" ref="BI127" ca="1">IF(AH127&gt;0,AH127*SUMPRODUCT(_xlfn.XLOOKUP(AH$26,$C$4:$C$22,$T$4:$AD$22)*$AO127:$AY127),0)</f>
        <v>0</v>
      </c>
      <c r="BJ127" s="67" cm="1">
        <f t="array" aca="1" ref="BJ127" ca="1">IF(AI127&gt;0,AI127*SUMPRODUCT(_xlfn.XLOOKUP(AI$26,$C$4:$C$22,$T$4:$AD$22)*$AO127:$AY127),0)</f>
        <v>0</v>
      </c>
      <c r="BK127" s="67" cm="1">
        <f t="array" aca="1" ref="BK127" ca="1">IF(AJ127&gt;0,AJ127*SUMPRODUCT(_xlfn.XLOOKUP(AJ$26,$C$4:$C$22,$T$4:$AD$22)*$AO127:$AY127),0)</f>
        <v>0</v>
      </c>
      <c r="BL127" s="67" cm="1">
        <f t="array" aca="1" ref="BL127" ca="1">IF(AK127&gt;0,AK127*SUMPRODUCT(_xlfn.XLOOKUP(AK$26,$C$4:$C$22,$T$4:$AD$22)*$AO127:$AY127),0)</f>
        <v>0</v>
      </c>
      <c r="BM127" s="67" cm="1">
        <f t="array" aca="1" ref="BM127" ca="1">IF(AL127&gt;0,AL127*SUMPRODUCT(_xlfn.XLOOKUP(AL$26,$C$4:$C$22,$T$4:$AD$22)*$AO127:$AY127),0)</f>
        <v>0</v>
      </c>
      <c r="BN127" s="67" cm="1">
        <f t="array" aca="1" ref="BN127" ca="1">IF(AM127&gt;0,AM127*SUMPRODUCT(_xlfn.XLOOKUP(AM$26,$C$4:$C$22,$T$4:$AD$22)*$AO127:$AY127),0)</f>
        <v>0</v>
      </c>
      <c r="BO127" s="68" cm="1">
        <f t="array" aca="1" ref="BO127" ca="1">IF(AN127&gt;0,AN127*SUMPRODUCT(_xlfn.XLOOKUP(AN$26,$C$4:$C$22,$T$4:$AD$22)*$AO127:$AY127),0)</f>
        <v>0</v>
      </c>
      <c r="BP127" s="214">
        <f t="shared" ca="1" si="114"/>
        <v>0.25</v>
      </c>
      <c r="BQ127" s="66" cm="1">
        <f t="array" aca="1" ref="BQ127" ca="1">IF(AC127&gt;0,AC127*SUMPRODUCT(_xlfn.XLOOKUP(AC$26,$C$4:$C$22,$I$4:$S$22)*$AO127:$AY127),0)</f>
        <v>0</v>
      </c>
      <c r="BR127" s="67" cm="1">
        <f t="array" aca="1" ref="BR127" ca="1">IF(AD127&gt;0,AD127*SUMPRODUCT(_xlfn.XLOOKUP(AD$26,$C$4:$C$22,$I$4:$S$22)*$AO127:$AY127),0)</f>
        <v>-0.1</v>
      </c>
      <c r="BS127" s="67" cm="1">
        <f t="array" aca="1" ref="BS127" ca="1">IF(AE127&gt;0,AE127*SUMPRODUCT(_xlfn.XLOOKUP(AE$26,$C$4:$C$22,$I$4:$S$22)*$AO127:$AY127),0)</f>
        <v>0</v>
      </c>
      <c r="BT127" s="67" cm="1">
        <f t="array" aca="1" ref="BT127" ca="1">IF(AF127&gt;0,AF127*SUMPRODUCT(_xlfn.XLOOKUP(AF$26,$C$4:$C$22,$I$4:$S$22)*$AO127:$AY127),0)</f>
        <v>-0.1</v>
      </c>
      <c r="BU127" s="67" cm="1">
        <f t="array" aca="1" ref="BU127" ca="1">IF(AG127&gt;0,AG127*SUMPRODUCT(_xlfn.XLOOKUP(AG$26,$C$4:$C$22,$I$4:$S$22)*$AO127:$AY127),0)</f>
        <v>0</v>
      </c>
      <c r="BV127" s="67" cm="1">
        <f t="array" aca="1" ref="BV127" ca="1">IF(AH127&gt;0,AH127*SUMPRODUCT(_xlfn.XLOOKUP(AH$26,$C$4:$C$22,$I$4:$S$22)*$AO127:$AY127),0)</f>
        <v>0</v>
      </c>
      <c r="BW127" s="67" cm="1">
        <f t="array" aca="1" ref="BW127" ca="1">IF(AI127&gt;0,AI127*SUMPRODUCT(_xlfn.XLOOKUP(AI$26,$C$4:$C$22,$I$4:$S$22)*$AO127:$AY127),0)</f>
        <v>0</v>
      </c>
      <c r="BX127" s="67" cm="1">
        <f t="array" aca="1" ref="BX127" ca="1">IF(AJ127&gt;0,AJ127*SUMPRODUCT(_xlfn.XLOOKUP(AJ$26,$C$4:$C$22,$I$4:$S$22)*$AO127:$AY127),0)</f>
        <v>0</v>
      </c>
      <c r="BY127" s="67" cm="1">
        <f t="array" aca="1" ref="BY127" ca="1">IF(AK127&gt;0,AK127*SUMPRODUCT(_xlfn.XLOOKUP(AK$26,$C$4:$C$22,$I$4:$S$22)*$AO127:$AY127),0)</f>
        <v>0</v>
      </c>
      <c r="BZ127" s="67" cm="1">
        <f t="array" aca="1" ref="BZ127" ca="1">IF(AL127&gt;0,AL127*SUMPRODUCT(_xlfn.XLOOKUP(AL$26,$C$4:$C$22,$I$4:$S$22)*$AO127:$AY127),0)</f>
        <v>0</v>
      </c>
      <c r="CA127" s="67" cm="1">
        <f t="array" aca="1" ref="CA127" ca="1">IF(AM127&gt;0,AM127*SUMPRODUCT(_xlfn.XLOOKUP(AM$26,$C$4:$C$22,$I$4:$S$22)*$AO127:$AY127),0)</f>
        <v>0</v>
      </c>
      <c r="CB127" s="68" cm="1">
        <f t="array" aca="1" ref="CB127" ca="1">IF(AN127&gt;0,AN127*SUMPRODUCT(_xlfn.XLOOKUP(AN$26,$C$4:$C$22,$I$4:$S$22)*$AO127:$AY127),0)</f>
        <v>0</v>
      </c>
      <c r="CC127" s="214">
        <f t="shared" ca="1" si="115"/>
        <v>-0.2</v>
      </c>
      <c r="CD127" s="66" cm="1">
        <f t="array" aca="1" ref="CD127" ca="1">IF(AC127&lt;0,AC127*SUMPRODUCT(_xlfn.XLOOKUP(AC$26,$C$4:$C$22,$T$4:$AD$22)*$AO127:$AY127),0)</f>
        <v>0</v>
      </c>
      <c r="CE127" s="67" cm="1">
        <f t="array" aca="1" ref="CE127" ca="1">IF(AD127&lt;0,AD127*SUMPRODUCT(_xlfn.XLOOKUP(AD$26,$C$4:$C$22,$T$4:$AC$22)*$AO127:$AX127),0)</f>
        <v>0</v>
      </c>
      <c r="CF127" s="67" cm="1">
        <f t="array" aca="1" ref="CF127" ca="1">IF(AE127&lt;0,AE127*SUMPRODUCT(_xlfn.XLOOKUP(AE$26,$C$4:$C$22,$T$4:$AC$22)*$AO127:$AX127),0)</f>
        <v>0</v>
      </c>
      <c r="CG127" s="67" cm="1">
        <f t="array" aca="1" ref="CG127" ca="1">IF(AF127&lt;0,AF127*SUMPRODUCT(_xlfn.XLOOKUP(AF$26,$C$4:$C$22,$T$4:$AC$22)*$AO127:$AX127),0)</f>
        <v>0</v>
      </c>
      <c r="CH127" s="67" cm="1">
        <f t="array" aca="1" ref="CH127" ca="1">IF(AG127&lt;0,AG127*SUMPRODUCT(_xlfn.XLOOKUP(AG$26,$C$4:$C$22,$T$4:$AC$22)*$AO127:$AX127),0)</f>
        <v>0</v>
      </c>
      <c r="CI127" s="67" cm="1">
        <f t="array" aca="1" ref="CI127" ca="1">IF(AH127&lt;0,AH127*SUMPRODUCT(_xlfn.XLOOKUP(AH$26,$C$4:$C$22,$T$4:$AC$22)*$AO127:$AX127),0)</f>
        <v>0</v>
      </c>
      <c r="CJ127" s="67" cm="1">
        <f t="array" aca="1" ref="CJ127" ca="1">IF(AI127&lt;0,AI127*SUMPRODUCT(_xlfn.XLOOKUP(AI$26,$C$4:$C$22,$T$4:$AC$22)*$AO127:$AX127),0)</f>
        <v>0</v>
      </c>
      <c r="CK127" s="67" cm="1">
        <f t="array" aca="1" ref="CK127" ca="1">IF(AJ127&lt;0,AJ127*SUMPRODUCT(_xlfn.XLOOKUP(AJ$26,$C$4:$C$22,$T$4:$AC$22)*$AO127:$AX127),0)</f>
        <v>0</v>
      </c>
      <c r="CL127" s="67" cm="1">
        <f t="array" aca="1" ref="CL127" ca="1">IF(AK127&lt;0,AK127*SUMPRODUCT(_xlfn.XLOOKUP(AK$26,$C$4:$C$22,$T$4:$AC$22)*$AO127:$AX127),0)</f>
        <v>0</v>
      </c>
      <c r="CM127" s="67" cm="1">
        <f t="array" aca="1" ref="CM127" ca="1">IF(AL127&lt;0,AL127*SUMPRODUCT(_xlfn.XLOOKUP(AL$26,$C$4:$C$22,$T$4:$AC$22)*$AO127:$AX127),0)</f>
        <v>0</v>
      </c>
      <c r="CN127" s="67" cm="1">
        <f t="array" aca="1" ref="CN127" ca="1">IF(AM127&lt;0,AM127*SUMPRODUCT(_xlfn.XLOOKUP(AM$26,$C$4:$C$22,$T$4:$AC$22)*$AO127:$AX127),0)</f>
        <v>0</v>
      </c>
      <c r="CO127" s="68" cm="1">
        <f t="array" aca="1" ref="CO127" ca="1">IF(AN127&lt;0,AN127*SUMPRODUCT(_xlfn.XLOOKUP(AN$26,$C$4:$C$22,$T$4:$AC$22)*$AO127:$AX127),0)</f>
        <v>0</v>
      </c>
      <c r="CP127" s="214">
        <f t="shared" ca="1" si="116"/>
        <v>0</v>
      </c>
      <c r="CQ127" s="66" cm="1">
        <f t="array" aca="1" ref="CQ127" ca="1">IF(AC127&lt;0,AC127*SUMPRODUCT(_xlfn.XLOOKUP(AC$26,$C$4:$C$22,$I$4:$S$22)*$AO127:$AY127),0)</f>
        <v>0</v>
      </c>
      <c r="CR127" s="67" cm="1">
        <f t="array" aca="1" ref="CR127" ca="1">IF(AD127&lt;0,AD127*SUMPRODUCT(_xlfn.XLOOKUP(AD$26,$C$4:$C$22,$I$4:$R$22)*$AO127:$AX127),0)</f>
        <v>0</v>
      </c>
      <c r="CS127" s="67" cm="1">
        <f t="array" aca="1" ref="CS127" ca="1">IF(AE127&lt;0,AE127*SUMPRODUCT(_xlfn.XLOOKUP(AE$26,$C$4:$C$22,$I$4:$R$22)*$AO127:$AX127),0)</f>
        <v>0</v>
      </c>
      <c r="CT127" s="67" cm="1">
        <f t="array" aca="1" ref="CT127" ca="1">IF(AF127&lt;0,AF127*SUMPRODUCT(_xlfn.XLOOKUP(AF$26,$C$4:$C$22,$I$4:$R$22)*$AO127:$AX127),0)</f>
        <v>0</v>
      </c>
      <c r="CU127" s="67" cm="1">
        <f t="array" aca="1" ref="CU127" ca="1">IF(AG127&lt;0,AG127*SUMPRODUCT(_xlfn.XLOOKUP(AG$26,$C$4:$C$22,$I$4:$R$22)*$AO127:$AX127),0)</f>
        <v>0</v>
      </c>
      <c r="CV127" s="67" cm="1">
        <f t="array" aca="1" ref="CV127" ca="1">IF(AH127&lt;0,AH127*SUMPRODUCT(_xlfn.XLOOKUP(AH$26,$C$4:$C$22,$I$4:$R$22)*$AO127:$AX127),0)</f>
        <v>0</v>
      </c>
      <c r="CW127" s="67" cm="1">
        <f t="array" aca="1" ref="CW127" ca="1">IF(AI127&lt;0,AI127*SUMPRODUCT(_xlfn.XLOOKUP(AI$26,$C$4:$C$22,$I$4:$R$22)*$AO127:$AX127),0)</f>
        <v>0</v>
      </c>
      <c r="CX127" s="67" cm="1">
        <f t="array" aca="1" ref="CX127" ca="1">IF(AJ127&lt;0,AJ127*SUMPRODUCT(_xlfn.XLOOKUP(AJ$26,$C$4:$C$22,$I$4:$R$22)*$AO127:$AX127),0)</f>
        <v>0</v>
      </c>
      <c r="CY127" s="67" cm="1">
        <f t="array" aca="1" ref="CY127" ca="1">IF(AK127&lt;0,AK127*SUMPRODUCT(_xlfn.XLOOKUP(AK$26,$C$4:$C$22,$I$4:$R$22)*$AO127:$AX127),0)</f>
        <v>0</v>
      </c>
      <c r="CZ127" s="67" cm="1">
        <f t="array" aca="1" ref="CZ127" ca="1">IF(AL127&lt;0,AL127*SUMPRODUCT(_xlfn.XLOOKUP(AL$26,$C$4:$C$22,$I$4:$R$22)*$AO127:$AX127),0)</f>
        <v>0</v>
      </c>
      <c r="DA127" s="67" cm="1">
        <f t="array" aca="1" ref="DA127" ca="1">IF(AM127&lt;0,AM127*SUMPRODUCT(_xlfn.XLOOKUP(AM$26,$C$4:$C$22,$I$4:$R$22)*$AO127:$AX127),0)</f>
        <v>0</v>
      </c>
      <c r="DB127" s="68" cm="1">
        <f t="array" aca="1" ref="DB127" ca="1">IF(AN127&lt;0,AN127*SUMPRODUCT(_xlfn.XLOOKUP(AN$26,$C$4:$C$22,$I$4:$R$22)*$AO127:$AX127),0)</f>
        <v>0</v>
      </c>
      <c r="DC127" s="239">
        <f t="shared" ca="1" si="117"/>
        <v>0</v>
      </c>
    </row>
    <row r="128" spans="1:107" ht="15.75" thickBot="1" x14ac:dyDescent="0.3">
      <c r="A128" s="389"/>
      <c r="B128" s="390"/>
      <c r="C128" s="742">
        <v>19</v>
      </c>
      <c r="D128" s="393" t="str">
        <f>_xlfn.XLOOKUP($C128,'Load Combinations'!$B$4:$B$22,'Load Combinations'!$C$4:$C$22)</f>
        <v>Bearing Change Out (Shaft on lid)</v>
      </c>
      <c r="E128" s="581"/>
      <c r="F128" s="582"/>
      <c r="G128" s="583">
        <f t="shared" si="105"/>
        <v>20</v>
      </c>
      <c r="H128" s="584">
        <f t="shared" ca="1" si="106"/>
        <v>23.5</v>
      </c>
      <c r="I128" s="584">
        <f t="shared" ca="1" si="107"/>
        <v>16.5</v>
      </c>
      <c r="J128" s="585"/>
      <c r="K128" s="394">
        <f t="shared" ca="1" si="111"/>
        <v>0</v>
      </c>
      <c r="L128" s="395">
        <f t="shared" ca="1" si="111"/>
        <v>0</v>
      </c>
      <c r="M128" s="395">
        <f t="shared" ca="1" si="111"/>
        <v>0</v>
      </c>
      <c r="N128" s="395">
        <f t="shared" ca="1" si="111"/>
        <v>0</v>
      </c>
      <c r="O128" s="395">
        <f t="shared" ca="1" si="111"/>
        <v>-1</v>
      </c>
      <c r="P128" s="395">
        <f t="shared" ca="1" si="111"/>
        <v>0</v>
      </c>
      <c r="Q128" s="395">
        <f t="shared" ca="1" si="111"/>
        <v>0</v>
      </c>
      <c r="R128" s="395">
        <f t="shared" ca="1" si="111"/>
        <v>0</v>
      </c>
      <c r="S128" s="395">
        <f t="shared" ca="1" si="111"/>
        <v>0</v>
      </c>
      <c r="T128" s="395">
        <f t="shared" ca="1" si="111"/>
        <v>0</v>
      </c>
      <c r="U128" s="395">
        <f t="shared" ca="1" si="111"/>
        <v>0</v>
      </c>
      <c r="V128" s="395">
        <f t="shared" ca="1" si="111"/>
        <v>-1</v>
      </c>
      <c r="W128" s="395">
        <f t="shared" ca="1" si="111"/>
        <v>0</v>
      </c>
      <c r="X128" s="395">
        <v>0</v>
      </c>
      <c r="Y128" s="395">
        <f t="shared" ca="1" si="111"/>
        <v>0</v>
      </c>
      <c r="Z128" s="395">
        <f t="shared" ca="1" si="111"/>
        <v>0</v>
      </c>
      <c r="AA128" s="395">
        <f t="shared" ca="1" si="118"/>
        <v>-1</v>
      </c>
      <c r="AB128" s="586">
        <f t="shared" ca="1" si="118"/>
        <v>0</v>
      </c>
      <c r="AC128" s="394">
        <f t="shared" ca="1" si="113"/>
        <v>1</v>
      </c>
      <c r="AD128" s="395">
        <f t="shared" ca="1" si="113"/>
        <v>1</v>
      </c>
      <c r="AE128" s="395">
        <f t="shared" ca="1" si="113"/>
        <v>1</v>
      </c>
      <c r="AF128" s="395">
        <f t="shared" ca="1" si="113"/>
        <v>1</v>
      </c>
      <c r="AG128" s="395">
        <f t="shared" ca="1" si="113"/>
        <v>-1</v>
      </c>
      <c r="AH128" s="395">
        <f t="shared" ca="1" si="113"/>
        <v>0</v>
      </c>
      <c r="AI128" s="395">
        <f t="shared" ca="1" si="113"/>
        <v>-1</v>
      </c>
      <c r="AJ128" s="395">
        <f t="shared" ca="1" si="113"/>
        <v>-1</v>
      </c>
      <c r="AK128" s="395">
        <f t="shared" ca="1" si="113"/>
        <v>0</v>
      </c>
      <c r="AL128" s="395">
        <f t="shared" ca="1" si="113"/>
        <v>0</v>
      </c>
      <c r="AM128" s="395">
        <f t="shared" ca="1" si="113"/>
        <v>0</v>
      </c>
      <c r="AN128" s="586">
        <f t="shared" ca="1" si="113"/>
        <v>0</v>
      </c>
      <c r="AO128" s="571">
        <f>+INDEX('Load Combinations'!$D$4:$N$22,MATCH(Horizontal!$C128,'Load Combinations'!$B$4:$B$22,0),MATCH(Horizontal!AO$26,'Load Combinations'!$D$3:$N$3,0))</f>
        <v>1</v>
      </c>
      <c r="AP128" s="572">
        <f>+INDEX('Load Combinations'!$D$4:$N$22,MATCH(Horizontal!$C128,'Load Combinations'!$B$4:$B$22,0),MATCH(Horizontal!AP$26,'Load Combinations'!$D$3:$N$3,0))</f>
        <v>0</v>
      </c>
      <c r="AQ128" s="572">
        <f>+INDEX('Load Combinations'!$D$4:$N$22,MATCH(Horizontal!$C128,'Load Combinations'!$B$4:$B$22,0),MATCH(Horizontal!AQ$26,'Load Combinations'!$D$3:$N$3,0))</f>
        <v>0</v>
      </c>
      <c r="AR128" s="572">
        <f>+INDEX('Load Combinations'!$D$4:$N$22,MATCH(Horizontal!$C128,'Load Combinations'!$B$4:$B$22,0),MATCH(Horizontal!AR$26,'Load Combinations'!$D$3:$N$3,0))</f>
        <v>0</v>
      </c>
      <c r="AS128" s="572">
        <f>+INDEX('Load Combinations'!$D$4:$N$22,MATCH(Horizontal!$C128,'Load Combinations'!$B$4:$B$22,0),MATCH(Horizontal!AS$26,'Load Combinations'!$D$3:$N$3,0))</f>
        <v>0</v>
      </c>
      <c r="AT128" s="572">
        <f>+INDEX('Load Combinations'!$D$4:$N$22,MATCH(Horizontal!$C128,'Load Combinations'!$B$4:$B$22,0),MATCH(Horizontal!AT$26,'Load Combinations'!$D$3:$N$3,0))</f>
        <v>0</v>
      </c>
      <c r="AU128" s="572">
        <f>+INDEX('Load Combinations'!$D$4:$N$22,MATCH(Horizontal!$C128,'Load Combinations'!$B$4:$B$22,0),MATCH(Horizontal!AU$26,'Load Combinations'!$D$3:$N$3,0))</f>
        <v>0</v>
      </c>
      <c r="AV128" s="572">
        <f>+INDEX('Load Combinations'!$D$4:$N$22,MATCH(Horizontal!$C128,'Load Combinations'!$B$4:$B$22,0),MATCH(Horizontal!AV$26,'Load Combinations'!$D$3:$N$3,0))</f>
        <v>0</v>
      </c>
      <c r="AW128" s="572">
        <f>+INDEX('Load Combinations'!$D$4:$N$22,MATCH(Horizontal!$C128,'Load Combinations'!$B$4:$B$22,0),MATCH(Horizontal!AW$26,'Load Combinations'!$D$3:$N$3,0))</f>
        <v>0</v>
      </c>
      <c r="AX128" s="676">
        <f>+INDEX('Load Combinations'!$D$4:$N$22,MATCH(Horizontal!$C128,'Load Combinations'!$B$4:$B$22,0),MATCH(Horizontal!AX$26,'Load Combinations'!$D$3:$N$3,0))</f>
        <v>0</v>
      </c>
      <c r="AY128" s="677">
        <f>+INDEX('Load Combinations'!$D$4:$N$22,MATCH(Horizontal!$C128,'Load Combinations'!$B$4:$B$22,0),MATCH(Horizontal!AY$26,'Load Combinations'!$D$3:$N$3,0))</f>
        <v>1</v>
      </c>
      <c r="AZ128" s="587" cm="1">
        <f t="array" aca="1" ref="AZ128" ca="1">SUMPRODUCT(--($K128:$AB128&gt;0),INDEX($H$4:$H$22,MATCH($K$26:$AB$26,$C$4:$C$22,0)))</f>
        <v>0</v>
      </c>
      <c r="BA128" s="395" cm="1">
        <f t="array" aca="1" ref="BA128" ca="1">SUMPRODUCT(--($K128:$AB128&gt;0),INDEX($G$4:$G$22,MATCH($K$26:$AB$26,$C$4:$C$22,0)))</f>
        <v>0</v>
      </c>
      <c r="BB128" s="395" cm="1">
        <f t="array" aca="1" ref="BB128" ca="1">-1*SUMPRODUCT(--($K128:$AB128&lt;0),INDEX($H$4:$H$22,MATCH($K$26:$AB$26,$C$4:$C$22,0)))</f>
        <v>-3.5</v>
      </c>
      <c r="BC128" s="396" cm="1">
        <f t="array" aca="1" ref="BC128" ca="1">-1*SUMPRODUCT(--($K128:$AB128&lt;0),INDEX($G$4:$G$22,MATCH($K$26:$AB$26,$C$4:$C$22,0)))</f>
        <v>3.5</v>
      </c>
      <c r="BD128" s="583" cm="1">
        <f t="array" aca="1" ref="BD128" ca="1">IF(AC128&gt;0,AC128*SUMPRODUCT(_xlfn.XLOOKUP(AC$26,$C$4:$C$22,$T$4:$AD$22)*$AO128:$AY128),0)</f>
        <v>0</v>
      </c>
      <c r="BE128" s="165" cm="1">
        <f t="array" aca="1" ref="BE128" ca="1">IF(AD128&gt;0,AD128*SUMPRODUCT(_xlfn.XLOOKUP(AD$26,$C$4:$C$22,$T$4:$AD$22)*$AO128:$AY128),0)</f>
        <v>0</v>
      </c>
      <c r="BF128" s="165" cm="1">
        <f t="array" aca="1" ref="BF128" ca="1">IF(AE128&gt;0,AE128*SUMPRODUCT(_xlfn.XLOOKUP(AE$26,$C$4:$C$22,$T$4:$AD$22)*$AO128:$AY128),0)</f>
        <v>0</v>
      </c>
      <c r="BG128" s="588" cm="1">
        <f t="array" aca="1" ref="BG128" ca="1">IF(AF128&gt;0,AF128*SUMPRODUCT(_xlfn.XLOOKUP(AF$26,$C$4:$C$22,$T$4:$AD$22)*$AO128:$AY128),0)</f>
        <v>0</v>
      </c>
      <c r="BH128" s="165" cm="1">
        <f t="array" aca="1" ref="BH128" ca="1">IF(AG128&gt;0,AG128*SUMPRODUCT(_xlfn.XLOOKUP(AG$26,$C$4:$C$22,$T$4:$AD$22)*$AO128:$AY128),0)</f>
        <v>0</v>
      </c>
      <c r="BI128" s="165" cm="1">
        <f t="array" aca="1" ref="BI128" ca="1">IF(AH128&gt;0,AH128*SUMPRODUCT(_xlfn.XLOOKUP(AH$26,$C$4:$C$22,$T$4:$AD$22)*$AO128:$AY128),0)</f>
        <v>0</v>
      </c>
      <c r="BJ128" s="165" cm="1">
        <f t="array" aca="1" ref="BJ128" ca="1">IF(AI128&gt;0,AI128*SUMPRODUCT(_xlfn.XLOOKUP(AI$26,$C$4:$C$22,$T$4:$AD$22)*$AO128:$AY128),0)</f>
        <v>0</v>
      </c>
      <c r="BK128" s="165" cm="1">
        <f t="array" aca="1" ref="BK128" ca="1">IF(AJ128&gt;0,AJ128*SUMPRODUCT(_xlfn.XLOOKUP(AJ$26,$C$4:$C$22,$T$4:$AD$22)*$AO128:$AY128),0)</f>
        <v>0</v>
      </c>
      <c r="BL128" s="165" cm="1">
        <f t="array" aca="1" ref="BL128" ca="1">IF(AK128&gt;0,AK128*SUMPRODUCT(_xlfn.XLOOKUP(AK$26,$C$4:$C$22,$T$4:$AD$22)*$AO128:$AY128),0)</f>
        <v>0</v>
      </c>
      <c r="BM128" s="165" cm="1">
        <f t="array" aca="1" ref="BM128" ca="1">IF(AL128&gt;0,AL128*SUMPRODUCT(_xlfn.XLOOKUP(AL$26,$C$4:$C$22,$T$4:$AD$22)*$AO128:$AY128),0)</f>
        <v>0</v>
      </c>
      <c r="BN128" s="165" cm="1">
        <f t="array" aca="1" ref="BN128" ca="1">IF(AM128&gt;0,AM128*SUMPRODUCT(_xlfn.XLOOKUP(AM$26,$C$4:$C$22,$T$4:$AD$22)*$AO128:$AY128),0)</f>
        <v>0</v>
      </c>
      <c r="BO128" s="166" cm="1">
        <f t="array" aca="1" ref="BO128" ca="1">IF(AN128&gt;0,AN128*SUMPRODUCT(_xlfn.XLOOKUP(AN$26,$C$4:$C$22,$T$4:$AD$22)*$AO128:$AY128),0)</f>
        <v>0</v>
      </c>
      <c r="BP128" s="589">
        <f t="shared" ca="1" si="114"/>
        <v>0</v>
      </c>
      <c r="BQ128" s="583" cm="1">
        <f t="array" aca="1" ref="BQ128" ca="1">IF(AC128&gt;0,AC128*SUMPRODUCT(_xlfn.XLOOKUP(AC$26,$C$4:$C$22,$I$4:$S$22)*$AO128:$AY128),0)</f>
        <v>0</v>
      </c>
      <c r="BR128" s="165" cm="1">
        <f t="array" aca="1" ref="BR128" ca="1">IF(AD128&gt;0,AD128*SUMPRODUCT(_xlfn.XLOOKUP(AD$26,$C$4:$C$22,$I$4:$S$22)*$AO128:$AY128),0)</f>
        <v>0</v>
      </c>
      <c r="BS128" s="165" cm="1">
        <f t="array" aca="1" ref="BS128" ca="1">IF(AE128&gt;0,AE128*SUMPRODUCT(_xlfn.XLOOKUP(AE$26,$C$4:$C$22,$I$4:$S$22)*$AO128:$AY128),0)</f>
        <v>0</v>
      </c>
      <c r="BT128" s="588" cm="1">
        <f t="array" aca="1" ref="BT128" ca="1">IF(AF128&gt;0,AF128*SUMPRODUCT(_xlfn.XLOOKUP(AF$26,$C$4:$C$22,$I$4:$S$22)*$AO128:$AY128),0)</f>
        <v>0</v>
      </c>
      <c r="BU128" s="165" cm="1">
        <f t="array" aca="1" ref="BU128" ca="1">IF(AG128&gt;0,AG128*SUMPRODUCT(_xlfn.XLOOKUP(AG$26,$C$4:$C$22,$I$4:$S$22)*$AO128:$AY128),0)</f>
        <v>0</v>
      </c>
      <c r="BV128" s="165" cm="1">
        <f t="array" aca="1" ref="BV128" ca="1">IF(AH128&gt;0,AH128*SUMPRODUCT(_xlfn.XLOOKUP(AH$26,$C$4:$C$22,$I$4:$S$22)*$AO128:$AY128),0)</f>
        <v>0</v>
      </c>
      <c r="BW128" s="165" cm="1">
        <f t="array" aca="1" ref="BW128" ca="1">IF(AI128&gt;0,AI128*SUMPRODUCT(_xlfn.XLOOKUP(AI$26,$C$4:$C$22,$I$4:$S$22)*$AO128:$AY128),0)</f>
        <v>0</v>
      </c>
      <c r="BX128" s="165" cm="1">
        <f t="array" aca="1" ref="BX128" ca="1">IF(AJ128&gt;0,AJ128*SUMPRODUCT(_xlfn.XLOOKUP(AJ$26,$C$4:$C$22,$I$4:$S$22)*$AO128:$AY128),0)</f>
        <v>0</v>
      </c>
      <c r="BY128" s="165" cm="1">
        <f t="array" aca="1" ref="BY128" ca="1">IF(AK128&gt;0,AK128*SUMPRODUCT(_xlfn.XLOOKUP(AK$26,$C$4:$C$22,$I$4:$S$22)*$AO128:$AY128),0)</f>
        <v>0</v>
      </c>
      <c r="BZ128" s="165" cm="1">
        <f t="array" aca="1" ref="BZ128" ca="1">IF(AL128&gt;0,AL128*SUMPRODUCT(_xlfn.XLOOKUP(AL$26,$C$4:$C$22,$I$4:$S$22)*$AO128:$AY128),0)</f>
        <v>0</v>
      </c>
      <c r="CA128" s="165" cm="1">
        <f t="array" aca="1" ref="CA128" ca="1">IF(AM128&gt;0,AM128*SUMPRODUCT(_xlfn.XLOOKUP(AM$26,$C$4:$C$22,$I$4:$S$22)*$AO128:$AY128),0)</f>
        <v>0</v>
      </c>
      <c r="CB128" s="166" cm="1">
        <f t="array" aca="1" ref="CB128" ca="1">IF(AN128&gt;0,AN128*SUMPRODUCT(_xlfn.XLOOKUP(AN$26,$C$4:$C$22,$I$4:$S$22)*$AO128:$AY128),0)</f>
        <v>0</v>
      </c>
      <c r="CC128" s="589">
        <f t="shared" ca="1" si="115"/>
        <v>0</v>
      </c>
      <c r="CD128" s="583" cm="1">
        <f t="array" aca="1" ref="CD128" ca="1">IF(AC128&lt;0,AC128*SUMPRODUCT(_xlfn.XLOOKUP(AC$26,$C$4:$C$22,$T$4:$AD$22)*$AO128:$AY128),0)</f>
        <v>0</v>
      </c>
      <c r="CE128" s="165" cm="1">
        <f t="array" aca="1" ref="CE128" ca="1">IF(AD128&lt;0,AD128*SUMPRODUCT(_xlfn.XLOOKUP(AD$26,$C$4:$C$22,$T$4:$AC$22)*$AO128:$AX128),0)</f>
        <v>0</v>
      </c>
      <c r="CF128" s="165" cm="1">
        <f t="array" aca="1" ref="CF128" ca="1">IF(AE128&lt;0,AE128*SUMPRODUCT(_xlfn.XLOOKUP(AE$26,$C$4:$C$22,$T$4:$AC$22)*$AO128:$AX128),0)</f>
        <v>0</v>
      </c>
      <c r="CG128" s="588" cm="1">
        <f t="array" aca="1" ref="CG128" ca="1">IF(AF128&lt;0,AF128*SUMPRODUCT(_xlfn.XLOOKUP(AF$26,$C$4:$C$22,$T$4:$AC$22)*$AO128:$AX128),0)</f>
        <v>0</v>
      </c>
      <c r="CH128" s="165" cm="1">
        <f t="array" aca="1" ref="CH128" ca="1">IF(AG128&lt;0,AG128*SUMPRODUCT(_xlfn.XLOOKUP(AG$26,$C$4:$C$22,$T$4:$AC$22)*$AO128:$AX128),0)</f>
        <v>0</v>
      </c>
      <c r="CI128" s="165" cm="1">
        <f t="array" aca="1" ref="CI128" ca="1">IF(AH128&lt;0,AH128*SUMPRODUCT(_xlfn.XLOOKUP(AH$26,$C$4:$C$22,$T$4:$AC$22)*$AO128:$AX128),0)</f>
        <v>0</v>
      </c>
      <c r="CJ128" s="165" cm="1">
        <f t="array" aca="1" ref="CJ128" ca="1">IF(AI128&lt;0,AI128*SUMPRODUCT(_xlfn.XLOOKUP(AI$26,$C$4:$C$22,$T$4:$AC$22)*$AO128:$AX128),0)</f>
        <v>0</v>
      </c>
      <c r="CK128" s="165" cm="1">
        <f t="array" aca="1" ref="CK128" ca="1">IF(AJ128&lt;0,AJ128*SUMPRODUCT(_xlfn.XLOOKUP(AJ$26,$C$4:$C$22,$T$4:$AC$22)*$AO128:$AX128),0)</f>
        <v>0</v>
      </c>
      <c r="CL128" s="165" cm="1">
        <f t="array" aca="1" ref="CL128" ca="1">IF(AK128&lt;0,AK128*SUMPRODUCT(_xlfn.XLOOKUP(AK$26,$C$4:$C$22,$T$4:$AC$22)*$AO128:$AX128),0)</f>
        <v>0</v>
      </c>
      <c r="CM128" s="165" cm="1">
        <f t="array" aca="1" ref="CM128" ca="1">IF(AL128&lt;0,AL128*SUMPRODUCT(_xlfn.XLOOKUP(AL$26,$C$4:$C$22,$T$4:$AC$22)*$AO128:$AX128),0)</f>
        <v>0</v>
      </c>
      <c r="CN128" s="165" cm="1">
        <f t="array" aca="1" ref="CN128" ca="1">IF(AM128&lt;0,AM128*SUMPRODUCT(_xlfn.XLOOKUP(AM$26,$C$4:$C$22,$T$4:$AC$22)*$AO128:$AX128),0)</f>
        <v>0</v>
      </c>
      <c r="CO128" s="166" cm="1">
        <f t="array" aca="1" ref="CO128" ca="1">IF(AN128&lt;0,AN128*SUMPRODUCT(_xlfn.XLOOKUP(AN$26,$C$4:$C$22,$T$4:$AC$22)*$AO128:$AX128),0)</f>
        <v>0</v>
      </c>
      <c r="CP128" s="589">
        <f t="shared" ca="1" si="116"/>
        <v>0</v>
      </c>
      <c r="CQ128" s="583" cm="1">
        <f t="array" aca="1" ref="CQ128" ca="1">IF(AC128&lt;0,AC128*SUMPRODUCT(_xlfn.XLOOKUP(AC$26,$C$4:$C$22,$I$4:$S$22)*$AO128:$AY128),0)</f>
        <v>0</v>
      </c>
      <c r="CR128" s="165" cm="1">
        <f t="array" aca="1" ref="CR128" ca="1">IF(AD128&lt;0,AD128*SUMPRODUCT(_xlfn.XLOOKUP(AD$26,$C$4:$C$22,$I$4:$R$22)*$AO128:$AX128),0)</f>
        <v>0</v>
      </c>
      <c r="CS128" s="165" cm="1">
        <f t="array" aca="1" ref="CS128" ca="1">IF(AE128&lt;0,AE128*SUMPRODUCT(_xlfn.XLOOKUP(AE$26,$C$4:$C$22,$I$4:$R$22)*$AO128:$AX128),0)</f>
        <v>0</v>
      </c>
      <c r="CT128" s="588" cm="1">
        <f t="array" aca="1" ref="CT128" ca="1">IF(AF128&lt;0,AF128*SUMPRODUCT(_xlfn.XLOOKUP(AF$26,$C$4:$C$22,$I$4:$R$22)*$AO128:$AX128),0)</f>
        <v>0</v>
      </c>
      <c r="CU128" s="165" cm="1">
        <f t="array" aca="1" ref="CU128" ca="1">IF(AG128&lt;0,AG128*SUMPRODUCT(_xlfn.XLOOKUP(AG$26,$C$4:$C$22,$I$4:$R$22)*$AO128:$AX128),0)</f>
        <v>0</v>
      </c>
      <c r="CV128" s="165" cm="1">
        <f t="array" aca="1" ref="CV128" ca="1">IF(AH128&lt;0,AH128*SUMPRODUCT(_xlfn.XLOOKUP(AH$26,$C$4:$C$22,$I$4:$R$22)*$AO128:$AX128),0)</f>
        <v>0</v>
      </c>
      <c r="CW128" s="165" cm="1">
        <f t="array" aca="1" ref="CW128" ca="1">IF(AI128&lt;0,AI128*SUMPRODUCT(_xlfn.XLOOKUP(AI$26,$C$4:$C$22,$I$4:$R$22)*$AO128:$AX128),0)</f>
        <v>0</v>
      </c>
      <c r="CX128" s="165" cm="1">
        <f t="array" aca="1" ref="CX128" ca="1">IF(AJ128&lt;0,AJ128*SUMPRODUCT(_xlfn.XLOOKUP(AJ$26,$C$4:$C$22,$I$4:$R$22)*$AO128:$AX128),0)</f>
        <v>0</v>
      </c>
      <c r="CY128" s="165" cm="1">
        <f t="array" aca="1" ref="CY128" ca="1">IF(AK128&lt;0,AK128*SUMPRODUCT(_xlfn.XLOOKUP(AK$26,$C$4:$C$22,$I$4:$R$22)*$AO128:$AX128),0)</f>
        <v>0</v>
      </c>
      <c r="CZ128" s="165" cm="1">
        <f t="array" aca="1" ref="CZ128" ca="1">IF(AL128&lt;0,AL128*SUMPRODUCT(_xlfn.XLOOKUP(AL$26,$C$4:$C$22,$I$4:$R$22)*$AO128:$AX128),0)</f>
        <v>0</v>
      </c>
      <c r="DA128" s="165" cm="1">
        <f t="array" aca="1" ref="DA128" ca="1">IF(AM128&lt;0,AM128*SUMPRODUCT(_xlfn.XLOOKUP(AM$26,$C$4:$C$22,$I$4:$R$22)*$AO128:$AX128),0)</f>
        <v>0</v>
      </c>
      <c r="DB128" s="166" cm="1">
        <f t="array" aca="1" ref="DB128" ca="1">IF(AN128&lt;0,AN128*SUMPRODUCT(_xlfn.XLOOKUP(AN$26,$C$4:$C$22,$I$4:$R$22)*$AO128:$AX128),0)</f>
        <v>0</v>
      </c>
      <c r="DC128" s="590">
        <f t="shared" ca="1" si="117"/>
        <v>0</v>
      </c>
    </row>
    <row r="129" spans="1:107" ht="15.75" x14ac:dyDescent="0.25">
      <c r="A129" s="732" t="s">
        <v>157</v>
      </c>
      <c r="B129" s="738"/>
      <c r="C129" s="734">
        <v>1</v>
      </c>
      <c r="D129" s="148" t="str">
        <f>_xlfn.XLOOKUP($C129,'Load Combinations'!$B$4:$B$22,'Load Combinations'!$C$4:$C$22)</f>
        <v xml:space="preserve">Installation - Target Assembly </v>
      </c>
      <c r="E129" s="149">
        <v>7</v>
      </c>
      <c r="F129" s="150">
        <v>14</v>
      </c>
      <c r="G129" s="151">
        <f>$A$131</f>
        <v>20</v>
      </c>
      <c r="H129" s="152">
        <f t="shared" si="94"/>
        <v>23.6</v>
      </c>
      <c r="I129" s="152">
        <f t="shared" si="95"/>
        <v>16.399999999999999</v>
      </c>
      <c r="J129" s="235"/>
      <c r="K129" s="149"/>
      <c r="L129" s="154"/>
      <c r="M129" s="154"/>
      <c r="N129" s="154"/>
      <c r="O129" s="154">
        <v>-1</v>
      </c>
      <c r="P129" s="154">
        <v>-1</v>
      </c>
      <c r="Q129" s="154"/>
      <c r="R129" s="154"/>
      <c r="S129" s="154"/>
      <c r="T129" s="154"/>
      <c r="U129" s="154"/>
      <c r="V129" s="154">
        <v>1</v>
      </c>
      <c r="W129" s="154"/>
      <c r="X129" s="154"/>
      <c r="Y129" s="154"/>
      <c r="Z129" s="154"/>
      <c r="AA129" s="154"/>
      <c r="AB129" s="155">
        <v>1</v>
      </c>
      <c r="AC129" s="149">
        <v>-1</v>
      </c>
      <c r="AD129" s="154">
        <v>-1</v>
      </c>
      <c r="AE129" s="154">
        <v>-1</v>
      </c>
      <c r="AF129" s="154">
        <v>-1</v>
      </c>
      <c r="AG129" s="154"/>
      <c r="AH129" s="154">
        <v>-1</v>
      </c>
      <c r="AI129" s="154">
        <v>1</v>
      </c>
      <c r="AJ129" s="154">
        <v>1</v>
      </c>
      <c r="AK129" s="154"/>
      <c r="AL129" s="154"/>
      <c r="AM129" s="154">
        <v>1</v>
      </c>
      <c r="AN129" s="150"/>
      <c r="AO129" s="149">
        <f>+INDEX('Load Combinations'!$D$4:$N$22,MATCH(Horizontal!$C129,'Load Combinations'!$B$4:$B$22,0),MATCH(Horizontal!AO$26,'Load Combinations'!$D$3:$N$3,0))</f>
        <v>0</v>
      </c>
      <c r="AP129" s="154">
        <f>+INDEX('Load Combinations'!$D$4:$N$22,MATCH(Horizontal!$C129,'Load Combinations'!$B$4:$B$22,0),MATCH(Horizontal!AP$26,'Load Combinations'!$D$3:$N$3,0))</f>
        <v>0</v>
      </c>
      <c r="AQ129" s="154">
        <f>+INDEX('Load Combinations'!$D$4:$N$22,MATCH(Horizontal!$C129,'Load Combinations'!$B$4:$B$22,0),MATCH(Horizontal!AQ$26,'Load Combinations'!$D$3:$N$3,0))</f>
        <v>0</v>
      </c>
      <c r="AR129" s="154">
        <f>+INDEX('Load Combinations'!$D$4:$N$22,MATCH(Horizontal!$C129,'Load Combinations'!$B$4:$B$22,0),MATCH(Horizontal!AR$26,'Load Combinations'!$D$3:$N$3,0))</f>
        <v>0</v>
      </c>
      <c r="AS129" s="154">
        <f>+INDEX('Load Combinations'!$D$4:$N$22,MATCH(Horizontal!$C129,'Load Combinations'!$B$4:$B$22,0),MATCH(Horizontal!AS$26,'Load Combinations'!$D$3:$N$3,0))</f>
        <v>0</v>
      </c>
      <c r="AT129" s="154">
        <f>+INDEX('Load Combinations'!$D$4:$N$22,MATCH(Horizontal!$C129,'Load Combinations'!$B$4:$B$22,0),MATCH(Horizontal!AT$26,'Load Combinations'!$D$3:$N$3,0))</f>
        <v>0</v>
      </c>
      <c r="AU129" s="154">
        <f>+INDEX('Load Combinations'!$D$4:$N$22,MATCH(Horizontal!$C129,'Load Combinations'!$B$4:$B$22,0),MATCH(Horizontal!AU$26,'Load Combinations'!$D$3:$N$3,0))</f>
        <v>0</v>
      </c>
      <c r="AV129" s="154">
        <f>+INDEX('Load Combinations'!$D$4:$N$22,MATCH(Horizontal!$C129,'Load Combinations'!$B$4:$B$22,0),MATCH(Horizontal!AV$26,'Load Combinations'!$D$3:$N$3,0))</f>
        <v>0</v>
      </c>
      <c r="AW129" s="154">
        <f>+INDEX('Load Combinations'!$D$4:$N$22,MATCH(Horizontal!$C129,'Load Combinations'!$B$4:$B$22,0),MATCH(Horizontal!AW$26,'Load Combinations'!$D$3:$N$3,0))</f>
        <v>0</v>
      </c>
      <c r="AX129" s="672">
        <f>+INDEX('Load Combinations'!$D$4:$N$22,MATCH(Horizontal!$C129,'Load Combinations'!$B$4:$B$22,0),MATCH(Horizontal!AX$26,'Load Combinations'!$D$3:$N$3,0))</f>
        <v>0</v>
      </c>
      <c r="AY129" s="673">
        <f>+INDEX('Load Combinations'!$D$4:$N$22,MATCH(Horizontal!$C129,'Load Combinations'!$B$4:$B$22,0),MATCH(Horizontal!AY$26,'Load Combinations'!$D$3:$N$3,0))</f>
        <v>0</v>
      </c>
      <c r="AZ129" s="149" cm="1">
        <f t="array" ref="AZ129">SUMPRODUCT(--($K129:$AB129&gt;0),INDEX($H$4:$H$22,MATCH($K$26:$AB$26,$C$4:$C$22,0)))</f>
        <v>3</v>
      </c>
      <c r="BA129" s="154" cm="1">
        <f t="array" ref="BA129">SUMPRODUCT(--($K129:$AB129&gt;0),INDEX($G$4:$G$22,MATCH($K$26:$AB$26,$C$4:$C$22,0)))</f>
        <v>-3</v>
      </c>
      <c r="BB129" s="154" cm="1">
        <f t="array" ref="BB129">-1*SUMPRODUCT(--($K129:$AB129&lt;0),INDEX($H$4:$H$22,MATCH($K$26:$AB$26,$C$4:$C$22,0)))</f>
        <v>-0.6</v>
      </c>
      <c r="BC129" s="150" cm="1">
        <f t="array" ref="BC129">-1*SUMPRODUCT(--($K129:$AB129&lt;0),INDEX($G$4:$G$22,MATCH($K$26:$AB$26,$C$4:$C$22,0)))</f>
        <v>0.6</v>
      </c>
      <c r="BD129" s="561" cm="1">
        <f t="array" ref="BD129">IF(AC129&gt;0,AC129*SUMPRODUCT(_xlfn.XLOOKUP(AC$26,$C$4:$C$22,$T$4:$AD$22)*$AO129:$AY129),0)</f>
        <v>0</v>
      </c>
      <c r="BE129" s="157" cm="1">
        <f t="array" ref="BE129">IF(AD129&gt;0,AD129*SUMPRODUCT(_xlfn.XLOOKUP(AD$26,$C$4:$C$22,$T$4:$AD$22)*$AO129:$AY129),0)</f>
        <v>0</v>
      </c>
      <c r="BF129" s="157" cm="1">
        <f t="array" ref="BF129">IF(AE129&gt;0,AE129*SUMPRODUCT(_xlfn.XLOOKUP(AE$26,$C$4:$C$22,$T$4:$AD$22)*$AO129:$AY129),0)</f>
        <v>0</v>
      </c>
      <c r="BG129" s="157" cm="1">
        <f t="array" ref="BG129">IF(AF129&gt;0,AF129*SUMPRODUCT(_xlfn.XLOOKUP(AF$26,$C$4:$C$22,$T$4:$AD$22)*$AO129:$AY129),0)</f>
        <v>0</v>
      </c>
      <c r="BH129" s="157" cm="1">
        <f t="array" ref="BH129">IF(AG129&gt;0,AG129*SUMPRODUCT(_xlfn.XLOOKUP(AG$26,$C$4:$C$22,$T$4:$AD$22)*$AO129:$AY129),0)</f>
        <v>0</v>
      </c>
      <c r="BI129" s="157" cm="1">
        <f t="array" ref="BI129">IF(AH129&gt;0,AH129*SUMPRODUCT(_xlfn.XLOOKUP(AH$26,$C$4:$C$22,$T$4:$AD$22)*$AO129:$AY129),0)</f>
        <v>0</v>
      </c>
      <c r="BJ129" s="157" cm="1">
        <f t="array" ref="BJ129">IF(AI129&gt;0,AI129*SUMPRODUCT(_xlfn.XLOOKUP(AI$26,$C$4:$C$22,$T$4:$AD$22)*$AO129:$AY129),0)</f>
        <v>0</v>
      </c>
      <c r="BK129" s="157" cm="1">
        <f t="array" ref="BK129">IF(AJ129&gt;0,AJ129*SUMPRODUCT(_xlfn.XLOOKUP(AJ$26,$C$4:$C$22,$T$4:$AD$22)*$AO129:$AY129),0)</f>
        <v>0</v>
      </c>
      <c r="BL129" s="157" cm="1">
        <f t="array" ref="BL129">IF(AK129&gt;0,AK129*SUMPRODUCT(_xlfn.XLOOKUP(AK$26,$C$4:$C$22,$T$4:$AD$22)*$AO129:$AY129),0)</f>
        <v>0</v>
      </c>
      <c r="BM129" s="157" cm="1">
        <f t="array" ref="BM129">IF(AL129&gt;0,AL129*SUMPRODUCT(_xlfn.XLOOKUP(AL$26,$C$4:$C$22,$T$4:$AD$22)*$AO129:$AY129),0)</f>
        <v>0</v>
      </c>
      <c r="BN129" s="157" cm="1">
        <f t="array" ref="BN129">IF(AM129&gt;0,AM129*SUMPRODUCT(_xlfn.XLOOKUP(AM$26,$C$4:$C$22,$T$4:$AD$22)*$AO129:$AY129),0)</f>
        <v>0</v>
      </c>
      <c r="BO129" s="158" cm="1">
        <f t="array" ref="BO129">IF(AN129&gt;0,AN129*SUMPRODUCT(_xlfn.XLOOKUP(AN$26,$C$4:$C$22,$T$4:$AD$22)*$AO129:$AY129),0)</f>
        <v>0</v>
      </c>
      <c r="BP129" s="209">
        <f t="shared" si="100"/>
        <v>0</v>
      </c>
      <c r="BQ129" s="156" cm="1">
        <f t="array" ref="BQ129">IF(AC129&gt;0,AC129*SUMPRODUCT(_xlfn.XLOOKUP(AC$26,$C$4:$C$22,$I$4:$S$22)*$AO129:$AY129),0)</f>
        <v>0</v>
      </c>
      <c r="BR129" s="157" cm="1">
        <f t="array" ref="BR129">IF(AD129&gt;0,AD129*SUMPRODUCT(_xlfn.XLOOKUP(AD$26,$C$4:$C$22,$I$4:$S$22)*$AO129:$AY129),0)</f>
        <v>0</v>
      </c>
      <c r="BS129" s="157" cm="1">
        <f t="array" ref="BS129">IF(AE129&gt;0,AE129*SUMPRODUCT(_xlfn.XLOOKUP(AE$26,$C$4:$C$22,$I$4:$S$22)*$AO129:$AY129),0)</f>
        <v>0</v>
      </c>
      <c r="BT129" s="157" cm="1">
        <f t="array" ref="BT129">IF(AF129&gt;0,AF129*SUMPRODUCT(_xlfn.XLOOKUP(AF$26,$C$4:$C$22,$I$4:$S$22)*$AO129:$AY129),0)</f>
        <v>0</v>
      </c>
      <c r="BU129" s="157" cm="1">
        <f t="array" ref="BU129">IF(AG129&gt;0,AG129*SUMPRODUCT(_xlfn.XLOOKUP(AG$26,$C$4:$C$22,$I$4:$S$22)*$AO129:$AY129),0)</f>
        <v>0</v>
      </c>
      <c r="BV129" s="157" cm="1">
        <f t="array" ref="BV129">IF(AH129&gt;0,AH129*SUMPRODUCT(_xlfn.XLOOKUP(AH$26,$C$4:$C$22,$I$4:$S$22)*$AO129:$AY129),0)</f>
        <v>0</v>
      </c>
      <c r="BW129" s="157" cm="1">
        <f t="array" ref="BW129">IF(AI129&gt;0,AI129*SUMPRODUCT(_xlfn.XLOOKUP(AI$26,$C$4:$C$22,$I$4:$S$22)*$AO129:$AY129),0)</f>
        <v>0</v>
      </c>
      <c r="BX129" s="157" cm="1">
        <f t="array" ref="BX129">IF(AJ129&gt;0,AJ129*SUMPRODUCT(_xlfn.XLOOKUP(AJ$26,$C$4:$C$22,$I$4:$S$22)*$AO129:$AY129),0)</f>
        <v>0</v>
      </c>
      <c r="BY129" s="157" cm="1">
        <f t="array" ref="BY129">IF(AK129&gt;0,AK129*SUMPRODUCT(_xlfn.XLOOKUP(AK$26,$C$4:$C$22,$I$4:$S$22)*$AO129:$AY129),0)</f>
        <v>0</v>
      </c>
      <c r="BZ129" s="157" cm="1">
        <f t="array" ref="BZ129">IF(AL129&gt;0,AL129*SUMPRODUCT(_xlfn.XLOOKUP(AL$26,$C$4:$C$22,$I$4:$S$22)*$AO129:$AY129),0)</f>
        <v>0</v>
      </c>
      <c r="CA129" s="157" cm="1">
        <f t="array" ref="CA129">IF(AM129&gt;0,AM129*SUMPRODUCT(_xlfn.XLOOKUP(AM$26,$C$4:$C$22,$I$4:$S$22)*$AO129:$AY129),0)</f>
        <v>0</v>
      </c>
      <c r="CB129" s="158" cm="1">
        <f t="array" ref="CB129">IF(AN129&gt;0,AN129*SUMPRODUCT(_xlfn.XLOOKUP(AN$26,$C$4:$C$22,$I$4:$S$22)*$AO129:$AY129),0)</f>
        <v>0</v>
      </c>
      <c r="CC129" s="209">
        <f t="shared" si="101"/>
        <v>0</v>
      </c>
      <c r="CD129" s="156" cm="1">
        <f t="array" ref="CD129">IF(AC129&lt;0,AC129*SUMPRODUCT(_xlfn.XLOOKUP(AC$26,$C$4:$C$22,$T$4:$AD$22)*$AO129:$AY129),0)</f>
        <v>0</v>
      </c>
      <c r="CE129" s="157" cm="1">
        <f t="array" ref="CE129">IF(AD129&lt;0,AD129*SUMPRODUCT(_xlfn.XLOOKUP(AD$26,$C$4:$C$22,$T$4:$AC$22)*$AO129:$AX129),0)</f>
        <v>0</v>
      </c>
      <c r="CF129" s="157" cm="1">
        <f t="array" ref="CF129">IF(AE129&lt;0,AE129*SUMPRODUCT(_xlfn.XLOOKUP(AE$26,$C$4:$C$22,$T$4:$AC$22)*$AO129:$AX129),0)</f>
        <v>0</v>
      </c>
      <c r="CG129" s="157" cm="1">
        <f t="array" ref="CG129">IF(AF129&lt;0,AF129*SUMPRODUCT(_xlfn.XLOOKUP(AF$26,$C$4:$C$22,$T$4:$AC$22)*$AO129:$AX129),0)</f>
        <v>0</v>
      </c>
      <c r="CH129" s="157" cm="1">
        <f t="array" ref="CH129">IF(AG129&lt;0,AG129*SUMPRODUCT(_xlfn.XLOOKUP(AG$26,$C$4:$C$22,$T$4:$AC$22)*$AO129:$AX129),0)</f>
        <v>0</v>
      </c>
      <c r="CI129" s="157" cm="1">
        <f t="array" ref="CI129">IF(AH129&lt;0,AH129*SUMPRODUCT(_xlfn.XLOOKUP(AH$26,$C$4:$C$22,$T$4:$AC$22)*$AO129:$AX129),0)</f>
        <v>0</v>
      </c>
      <c r="CJ129" s="157" cm="1">
        <f t="array" ref="CJ129">IF(AI129&lt;0,AI129*SUMPRODUCT(_xlfn.XLOOKUP(AI$26,$C$4:$C$22,$T$4:$AC$22)*$AO129:$AX129),0)</f>
        <v>0</v>
      </c>
      <c r="CK129" s="157" cm="1">
        <f t="array" ref="CK129">IF(AJ129&lt;0,AJ129*SUMPRODUCT(_xlfn.XLOOKUP(AJ$26,$C$4:$C$22,$T$4:$AC$22)*$AO129:$AX129),0)</f>
        <v>0</v>
      </c>
      <c r="CL129" s="157" cm="1">
        <f t="array" ref="CL129">IF(AK129&lt;0,AK129*SUMPRODUCT(_xlfn.XLOOKUP(AK$26,$C$4:$C$22,$T$4:$AC$22)*$AO129:$AX129),0)</f>
        <v>0</v>
      </c>
      <c r="CM129" s="157" cm="1">
        <f t="array" ref="CM129">IF(AL129&lt;0,AL129*SUMPRODUCT(_xlfn.XLOOKUP(AL$26,$C$4:$C$22,$T$4:$AC$22)*$AO129:$AX129),0)</f>
        <v>0</v>
      </c>
      <c r="CN129" s="157" cm="1">
        <f t="array" ref="CN129">IF(AM129&lt;0,AM129*SUMPRODUCT(_xlfn.XLOOKUP(AM$26,$C$4:$C$22,$T$4:$AC$22)*$AO129:$AX129),0)</f>
        <v>0</v>
      </c>
      <c r="CO129" s="158" cm="1">
        <f t="array" ref="CO129">IF(AN129&lt;0,AN129*SUMPRODUCT(_xlfn.XLOOKUP(AN$26,$C$4:$C$22,$T$4:$AC$22)*$AO129:$AX129),0)</f>
        <v>0</v>
      </c>
      <c r="CP129" s="209">
        <f t="shared" si="102"/>
        <v>0</v>
      </c>
      <c r="CQ129" s="156" cm="1">
        <f t="array" ref="CQ129">IF(AC129&lt;0,AC129*SUMPRODUCT(_xlfn.XLOOKUP(AC$26,$C$4:$C$22,$I$4:$S$22)*$AO129:$AY129),0)</f>
        <v>0</v>
      </c>
      <c r="CR129" s="157" cm="1">
        <f t="array" ref="CR129">IF(AD129&lt;0,AD129*SUMPRODUCT(_xlfn.XLOOKUP(AD$26,$C$4:$C$22,$I$4:$R$22)*$AO129:$AX129),0)</f>
        <v>0</v>
      </c>
      <c r="CS129" s="157" cm="1">
        <f t="array" ref="CS129">IF(AE129&lt;0,AE129*SUMPRODUCT(_xlfn.XLOOKUP(AE$26,$C$4:$C$22,$I$4:$R$22)*$AO129:$AX129),0)</f>
        <v>0</v>
      </c>
      <c r="CT129" s="157" cm="1">
        <f t="array" ref="CT129">IF(AF129&lt;0,AF129*SUMPRODUCT(_xlfn.XLOOKUP(AF$26,$C$4:$C$22,$I$4:$R$22)*$AO129:$AX129),0)</f>
        <v>0</v>
      </c>
      <c r="CU129" s="157" cm="1">
        <f t="array" ref="CU129">IF(AG129&lt;0,AG129*SUMPRODUCT(_xlfn.XLOOKUP(AG$26,$C$4:$C$22,$I$4:$R$22)*$AO129:$AX129),0)</f>
        <v>0</v>
      </c>
      <c r="CV129" s="157" cm="1">
        <f t="array" ref="CV129">IF(AH129&lt;0,AH129*SUMPRODUCT(_xlfn.XLOOKUP(AH$26,$C$4:$C$22,$I$4:$R$22)*$AO129:$AX129),0)</f>
        <v>0</v>
      </c>
      <c r="CW129" s="157" cm="1">
        <f t="array" ref="CW129">IF(AI129&lt;0,AI129*SUMPRODUCT(_xlfn.XLOOKUP(AI$26,$C$4:$C$22,$I$4:$R$22)*$AO129:$AX129),0)</f>
        <v>0</v>
      </c>
      <c r="CX129" s="157" cm="1">
        <f t="array" ref="CX129">IF(AJ129&lt;0,AJ129*SUMPRODUCT(_xlfn.XLOOKUP(AJ$26,$C$4:$C$22,$I$4:$R$22)*$AO129:$AX129),0)</f>
        <v>0</v>
      </c>
      <c r="CY129" s="157" cm="1">
        <f t="array" ref="CY129">IF(AK129&lt;0,AK129*SUMPRODUCT(_xlfn.XLOOKUP(AK$26,$C$4:$C$22,$I$4:$R$22)*$AO129:$AX129),0)</f>
        <v>0</v>
      </c>
      <c r="CZ129" s="157" cm="1">
        <f t="array" ref="CZ129">IF(AL129&lt;0,AL129*SUMPRODUCT(_xlfn.XLOOKUP(AL$26,$C$4:$C$22,$I$4:$R$22)*$AO129:$AX129),0)</f>
        <v>0</v>
      </c>
      <c r="DA129" s="157" cm="1">
        <f t="array" ref="DA129">IF(AM129&lt;0,AM129*SUMPRODUCT(_xlfn.XLOOKUP(AM$26,$C$4:$C$22,$I$4:$R$22)*$AO129:$AX129),0)</f>
        <v>0</v>
      </c>
      <c r="DB129" s="158" cm="1">
        <f t="array" ref="DB129">IF(AN129&lt;0,AN129*SUMPRODUCT(_xlfn.XLOOKUP(AN$26,$C$4:$C$22,$I$4:$R$22)*$AO129:$AX129),0)</f>
        <v>0</v>
      </c>
      <c r="DC129" s="238">
        <f t="shared" si="103"/>
        <v>0</v>
      </c>
    </row>
    <row r="130" spans="1:107" x14ac:dyDescent="0.25">
      <c r="A130" s="255" t="s">
        <v>148</v>
      </c>
      <c r="B130" s="739"/>
      <c r="C130" s="735">
        <v>2</v>
      </c>
      <c r="D130" s="18" t="str">
        <f>_xlfn.XLOOKUP($C130,'Load Combinations'!$B$4:$B$22,'Load Combinations'!$C$4:$C$22)</f>
        <v>Rotation Test, Target Assembly</v>
      </c>
      <c r="E130" s="118"/>
      <c r="F130" s="119"/>
      <c r="G130" s="7">
        <f t="shared" ref="G130:G147" si="119">$A$131</f>
        <v>20</v>
      </c>
      <c r="H130" s="130">
        <f t="shared" ca="1" si="94"/>
        <v>24.225000000000001</v>
      </c>
      <c r="I130" s="130">
        <f t="shared" ca="1" si="95"/>
        <v>15.774999999999999</v>
      </c>
      <c r="J130" s="62"/>
      <c r="K130" s="72">
        <f ca="1">OFFSET(K130,-1,0)</f>
        <v>0</v>
      </c>
      <c r="L130" s="73">
        <f t="shared" ref="L130:AB144" ca="1" si="120">OFFSET(L130,-1,0)</f>
        <v>0</v>
      </c>
      <c r="M130" s="73">
        <f t="shared" ca="1" si="120"/>
        <v>0</v>
      </c>
      <c r="N130" s="73">
        <f t="shared" ca="1" si="120"/>
        <v>0</v>
      </c>
      <c r="O130" s="73">
        <f t="shared" ca="1" si="120"/>
        <v>-1</v>
      </c>
      <c r="P130" s="73">
        <f t="shared" ca="1" si="120"/>
        <v>-1</v>
      </c>
      <c r="Q130" s="73">
        <f t="shared" ca="1" si="120"/>
        <v>0</v>
      </c>
      <c r="R130" s="73">
        <f t="shared" ca="1" si="120"/>
        <v>0</v>
      </c>
      <c r="S130" s="73">
        <f t="shared" ca="1" si="120"/>
        <v>0</v>
      </c>
      <c r="T130" s="73">
        <f t="shared" ca="1" si="120"/>
        <v>0</v>
      </c>
      <c r="U130" s="73">
        <f t="shared" ca="1" si="120"/>
        <v>0</v>
      </c>
      <c r="V130" s="73">
        <f t="shared" ca="1" si="120"/>
        <v>1</v>
      </c>
      <c r="W130" s="73">
        <f t="shared" ca="1" si="120"/>
        <v>0</v>
      </c>
      <c r="X130" s="73">
        <f t="shared" ref="X130:X141" ca="1" si="121">OFFSET(X130,-1,0)</f>
        <v>0</v>
      </c>
      <c r="Y130" s="73">
        <f t="shared" ca="1" si="120"/>
        <v>0</v>
      </c>
      <c r="Z130" s="73">
        <f t="shared" ca="1" si="120"/>
        <v>0</v>
      </c>
      <c r="AA130" s="73">
        <f t="shared" ca="1" si="120"/>
        <v>0</v>
      </c>
      <c r="AB130" s="139">
        <f t="shared" ca="1" si="120"/>
        <v>1</v>
      </c>
      <c r="AC130" s="72">
        <f t="shared" ca="1" si="99"/>
        <v>-1</v>
      </c>
      <c r="AD130" s="73">
        <f t="shared" ca="1" si="99"/>
        <v>-1</v>
      </c>
      <c r="AE130" s="73">
        <f t="shared" ca="1" si="99"/>
        <v>-1</v>
      </c>
      <c r="AF130" s="73">
        <f t="shared" ca="1" si="99"/>
        <v>-1</v>
      </c>
      <c r="AG130" s="73">
        <f t="shared" ca="1" si="99"/>
        <v>0</v>
      </c>
      <c r="AH130" s="73">
        <f t="shared" ca="1" si="99"/>
        <v>-1</v>
      </c>
      <c r="AI130" s="73">
        <f t="shared" ca="1" si="99"/>
        <v>1</v>
      </c>
      <c r="AJ130" s="73">
        <f t="shared" ca="1" si="99"/>
        <v>1</v>
      </c>
      <c r="AK130" s="73">
        <f t="shared" ca="1" si="99"/>
        <v>0</v>
      </c>
      <c r="AL130" s="73">
        <f t="shared" ca="1" si="99"/>
        <v>0</v>
      </c>
      <c r="AM130" s="73">
        <f t="shared" ca="1" si="99"/>
        <v>1</v>
      </c>
      <c r="AN130" s="74">
        <f t="shared" ca="1" si="99"/>
        <v>0</v>
      </c>
      <c r="AO130" s="72">
        <f>+INDEX('Load Combinations'!$D$4:$N$22,MATCH(Horizontal!$C130,'Load Combinations'!$B$4:$B$22,0),MATCH(Horizontal!AO$26,'Load Combinations'!$D$3:$N$3,0))</f>
        <v>1</v>
      </c>
      <c r="AP130" s="73">
        <f>+INDEX('Load Combinations'!$D$4:$N$22,MATCH(Horizontal!$C130,'Load Combinations'!$B$4:$B$22,0),MATCH(Horizontal!AP$26,'Load Combinations'!$D$3:$N$3,0))</f>
        <v>1</v>
      </c>
      <c r="AQ130" s="73">
        <f>+INDEX('Load Combinations'!$D$4:$N$22,MATCH(Horizontal!$C130,'Load Combinations'!$B$4:$B$22,0),MATCH(Horizontal!AQ$26,'Load Combinations'!$D$3:$N$3,0))</f>
        <v>0</v>
      </c>
      <c r="AR130" s="73">
        <f>+INDEX('Load Combinations'!$D$4:$N$22,MATCH(Horizontal!$C130,'Load Combinations'!$B$4:$B$22,0),MATCH(Horizontal!AR$26,'Load Combinations'!$D$3:$N$3,0))</f>
        <v>0</v>
      </c>
      <c r="AS130" s="73">
        <f>+INDEX('Load Combinations'!$D$4:$N$22,MATCH(Horizontal!$C130,'Load Combinations'!$B$4:$B$22,0),MATCH(Horizontal!AS$26,'Load Combinations'!$D$3:$N$3,0))</f>
        <v>0</v>
      </c>
      <c r="AT130" s="73">
        <f>+INDEX('Load Combinations'!$D$4:$N$22,MATCH(Horizontal!$C130,'Load Combinations'!$B$4:$B$22,0),MATCH(Horizontal!AT$26,'Load Combinations'!$D$3:$N$3,0))</f>
        <v>0</v>
      </c>
      <c r="AU130" s="73">
        <f>+INDEX('Load Combinations'!$D$4:$N$22,MATCH(Horizontal!$C130,'Load Combinations'!$B$4:$B$22,0),MATCH(Horizontal!AU$26,'Load Combinations'!$D$3:$N$3,0))</f>
        <v>0</v>
      </c>
      <c r="AV130" s="73">
        <f>+INDEX('Load Combinations'!$D$4:$N$22,MATCH(Horizontal!$C130,'Load Combinations'!$B$4:$B$22,0),MATCH(Horizontal!AV$26,'Load Combinations'!$D$3:$N$3,0))</f>
        <v>0</v>
      </c>
      <c r="AW130" s="73">
        <f>+INDEX('Load Combinations'!$D$4:$N$22,MATCH(Horizontal!$C130,'Load Combinations'!$B$4:$B$22,0),MATCH(Horizontal!AW$26,'Load Combinations'!$D$3:$N$3,0))</f>
        <v>0</v>
      </c>
      <c r="AX130" s="670">
        <f>+INDEX('Load Combinations'!$D$4:$N$22,MATCH(Horizontal!$C130,'Load Combinations'!$B$4:$B$22,0),MATCH(Horizontal!AX$26,'Load Combinations'!$D$3:$N$3,0))</f>
        <v>0</v>
      </c>
      <c r="AY130" s="556">
        <f>+INDEX('Load Combinations'!$D$4:$N$22,MATCH(Horizontal!$C130,'Load Combinations'!$B$4:$B$22,0),MATCH(Horizontal!AY$26,'Load Combinations'!$D$3:$N$3,0))</f>
        <v>0</v>
      </c>
      <c r="AZ130" s="72" cm="1">
        <f t="array" aca="1" ref="AZ130" ca="1">SUMPRODUCT(--($K130:$AB130&gt;0),INDEX($H$4:$H$22,MATCH($K$26:$AB$26,$C$4:$C$22,0)))</f>
        <v>3</v>
      </c>
      <c r="BA130" s="73" cm="1">
        <f t="array" aca="1" ref="BA130" ca="1">SUMPRODUCT(--($K130:$AB130&gt;0),INDEX($G$4:$G$22,MATCH($K$26:$AB$26,$C$4:$C$22,0)))</f>
        <v>-3</v>
      </c>
      <c r="BB130" s="73" cm="1">
        <f t="array" aca="1" ref="BB130" ca="1">-1*SUMPRODUCT(--($K130:$AB130&lt;0),INDEX($H$4:$H$22,MATCH($K$26:$AB$26,$C$4:$C$22,0)))</f>
        <v>-0.6</v>
      </c>
      <c r="BC130" s="74" cm="1">
        <f t="array" aca="1" ref="BC130" ca="1">-1*SUMPRODUCT(--($K130:$AB130&lt;0),INDEX($G$4:$G$22,MATCH($K$26:$AB$26,$C$4:$C$22,0)))</f>
        <v>0.6</v>
      </c>
      <c r="BD130" s="562" cm="1">
        <f t="array" aca="1" ref="BD130" ca="1">IF(AC130&gt;0,AC130*SUMPRODUCT(_xlfn.XLOOKUP(AC$26,$C$4:$C$22,$T$4:$AD$22)*$AO130:$AY130),0)</f>
        <v>0</v>
      </c>
      <c r="BE130" s="67" cm="1">
        <f t="array" aca="1" ref="BE130" ca="1">IF(AD130&gt;0,AD130*SUMPRODUCT(_xlfn.XLOOKUP(AD$26,$C$4:$C$22,$T$4:$AD$22)*$AO130:$AY130),0)</f>
        <v>0</v>
      </c>
      <c r="BF130" s="67" cm="1">
        <f t="array" aca="1" ref="BF130" ca="1">IF(AE130&gt;0,AE130*SUMPRODUCT(_xlfn.XLOOKUP(AE$26,$C$4:$C$22,$T$4:$AD$22)*$AO130:$AY130),0)</f>
        <v>0</v>
      </c>
      <c r="BG130" s="67" cm="1">
        <f t="array" aca="1" ref="BG130" ca="1">IF(AF130&gt;0,AF130*SUMPRODUCT(_xlfn.XLOOKUP(AF$26,$C$4:$C$22,$T$4:$AD$22)*$AO130:$AY130),0)</f>
        <v>0</v>
      </c>
      <c r="BH130" s="67" cm="1">
        <f t="array" aca="1" ref="BH130" ca="1">IF(AG130&gt;0,AG130*SUMPRODUCT(_xlfn.XLOOKUP(AG$26,$C$4:$C$22,$T$4:$AD$22)*$AO130:$AY130),0)</f>
        <v>0</v>
      </c>
      <c r="BI130" s="67" cm="1">
        <f t="array" aca="1" ref="BI130" ca="1">IF(AH130&gt;0,AH130*SUMPRODUCT(_xlfn.XLOOKUP(AH$26,$C$4:$C$22,$T$4:$AD$22)*$AO130:$AY130),0)</f>
        <v>0</v>
      </c>
      <c r="BJ130" s="67" cm="1">
        <f t="array" aca="1" ref="BJ130" ca="1">IF(AI130&gt;0,AI130*SUMPRODUCT(_xlfn.XLOOKUP(AI$26,$C$4:$C$22,$T$4:$AD$22)*$AO130:$AY130),0)</f>
        <v>0</v>
      </c>
      <c r="BK130" s="67" cm="1">
        <f t="array" aca="1" ref="BK130" ca="1">IF(AJ130&gt;0,AJ130*SUMPRODUCT(_xlfn.XLOOKUP(AJ$26,$C$4:$C$22,$T$4:$AD$22)*$AO130:$AY130),0)</f>
        <v>0</v>
      </c>
      <c r="BL130" s="67" cm="1">
        <f t="array" aca="1" ref="BL130" ca="1">IF(AK130&gt;0,AK130*SUMPRODUCT(_xlfn.XLOOKUP(AK$26,$C$4:$C$22,$T$4:$AD$22)*$AO130:$AY130),0)</f>
        <v>0</v>
      </c>
      <c r="BM130" s="67" cm="1">
        <f t="array" aca="1" ref="BM130" ca="1">IF(AL130&gt;0,AL130*SUMPRODUCT(_xlfn.XLOOKUP(AL$26,$C$4:$C$22,$T$4:$AD$22)*$AO130:$AY130),0)</f>
        <v>0</v>
      </c>
      <c r="BN130" s="67" cm="1">
        <f t="array" aca="1" ref="BN130" ca="1">IF(AM130&gt;0,AM130*SUMPRODUCT(_xlfn.XLOOKUP(AM$26,$C$4:$C$22,$T$4:$AD$22)*$AO130:$AY130),0)</f>
        <v>0</v>
      </c>
      <c r="BO130" s="68" cm="1">
        <f t="array" aca="1" ref="BO130" ca="1">IF(AN130&gt;0,AN130*SUMPRODUCT(_xlfn.XLOOKUP(AN$26,$C$4:$C$22,$T$4:$AD$22)*$AO130:$AY130),0)</f>
        <v>0</v>
      </c>
      <c r="BP130" s="214">
        <f t="shared" ca="1" si="100"/>
        <v>0</v>
      </c>
      <c r="BQ130" s="66" cm="1">
        <f t="array" aca="1" ref="BQ130" ca="1">IF(AC130&gt;0,AC130*SUMPRODUCT(_xlfn.XLOOKUP(AC$26,$C$4:$C$22,$I$4:$S$22)*$AO130:$AY130),0)</f>
        <v>0</v>
      </c>
      <c r="BR130" s="67" cm="1">
        <f t="array" aca="1" ref="BR130" ca="1">IF(AD130&gt;0,AD130*SUMPRODUCT(_xlfn.XLOOKUP(AD$26,$C$4:$C$22,$I$4:$S$22)*$AO130:$AY130),0)</f>
        <v>0</v>
      </c>
      <c r="BS130" s="67" cm="1">
        <f t="array" aca="1" ref="BS130" ca="1">IF(AE130&gt;0,AE130*SUMPRODUCT(_xlfn.XLOOKUP(AE$26,$C$4:$C$22,$I$4:$S$22)*$AO130:$AY130),0)</f>
        <v>0</v>
      </c>
      <c r="BT130" s="67" cm="1">
        <f t="array" aca="1" ref="BT130" ca="1">IF(AF130&gt;0,AF130*SUMPRODUCT(_xlfn.XLOOKUP(AF$26,$C$4:$C$22,$I$4:$S$22)*$AO130:$AY130),0)</f>
        <v>0</v>
      </c>
      <c r="BU130" s="67" cm="1">
        <f t="array" aca="1" ref="BU130" ca="1">IF(AG130&gt;0,AG130*SUMPRODUCT(_xlfn.XLOOKUP(AG$26,$C$4:$C$22,$I$4:$S$22)*$AO130:$AY130),0)</f>
        <v>0</v>
      </c>
      <c r="BV130" s="67" cm="1">
        <f t="array" aca="1" ref="BV130" ca="1">IF(AH130&gt;0,AH130*SUMPRODUCT(_xlfn.XLOOKUP(AH$26,$C$4:$C$22,$I$4:$S$22)*$AO130:$AY130),0)</f>
        <v>0</v>
      </c>
      <c r="BW130" s="67" cm="1">
        <f t="array" aca="1" ref="BW130" ca="1">IF(AI130&gt;0,AI130*SUMPRODUCT(_xlfn.XLOOKUP(AI$26,$C$4:$C$22,$I$4:$S$22)*$AO130:$AY130),0)</f>
        <v>0</v>
      </c>
      <c r="BX130" s="67" cm="1">
        <f t="array" aca="1" ref="BX130" ca="1">IF(AJ130&gt;0,AJ130*SUMPRODUCT(_xlfn.XLOOKUP(AJ$26,$C$4:$C$22,$I$4:$S$22)*$AO130:$AY130),0)</f>
        <v>0</v>
      </c>
      <c r="BY130" s="67" cm="1">
        <f t="array" aca="1" ref="BY130" ca="1">IF(AK130&gt;0,AK130*SUMPRODUCT(_xlfn.XLOOKUP(AK$26,$C$4:$C$22,$I$4:$S$22)*$AO130:$AY130),0)</f>
        <v>0</v>
      </c>
      <c r="BZ130" s="67" cm="1">
        <f t="array" aca="1" ref="BZ130" ca="1">IF(AL130&gt;0,AL130*SUMPRODUCT(_xlfn.XLOOKUP(AL$26,$C$4:$C$22,$I$4:$S$22)*$AO130:$AY130),0)</f>
        <v>0</v>
      </c>
      <c r="CA130" s="67" cm="1">
        <f t="array" aca="1" ref="CA130" ca="1">IF(AM130&gt;0,AM130*SUMPRODUCT(_xlfn.XLOOKUP(AM$26,$C$4:$C$22,$I$4:$S$22)*$AO130:$AY130),0)</f>
        <v>0</v>
      </c>
      <c r="CB130" s="68" cm="1">
        <f t="array" aca="1" ref="CB130" ca="1">IF(AN130&gt;0,AN130*SUMPRODUCT(_xlfn.XLOOKUP(AN$26,$C$4:$C$22,$I$4:$S$22)*$AO130:$AY130),0)</f>
        <v>0</v>
      </c>
      <c r="CC130" s="214">
        <f t="shared" ca="1" si="101"/>
        <v>0</v>
      </c>
      <c r="CD130" s="66" cm="1">
        <f t="array" aca="1" ref="CD130" ca="1">IF(AC130&lt;0,AC130*SUMPRODUCT(_xlfn.XLOOKUP(AC$26,$C$4:$C$22,$T$4:$AD$22)*$AO130:$AY130),0)</f>
        <v>0</v>
      </c>
      <c r="CE130" s="67" cm="1">
        <f t="array" aca="1" ref="CE130" ca="1">IF(AD130&lt;0,AD130*SUMPRODUCT(_xlfn.XLOOKUP(AD$26,$C$4:$C$22,$T$4:$AC$22)*$AO130:$AX130),0)</f>
        <v>-0.125</v>
      </c>
      <c r="CF130" s="67" cm="1">
        <f t="array" aca="1" ref="CF130" ca="1">IF(AE130&lt;0,AE130*SUMPRODUCT(_xlfn.XLOOKUP(AE$26,$C$4:$C$22,$T$4:$AC$22)*$AO130:$AX130),0)</f>
        <v>0</v>
      </c>
      <c r="CG130" s="67" cm="1">
        <f t="array" aca="1" ref="CG130" ca="1">IF(AF130&lt;0,AF130*SUMPRODUCT(_xlfn.XLOOKUP(AF$26,$C$4:$C$22,$T$4:$AC$22)*$AO130:$AX130),0)</f>
        <v>-0.5</v>
      </c>
      <c r="CH130" s="67" cm="1">
        <f t="array" aca="1" ref="CH130" ca="1">IF(AG130&lt;0,AG130*SUMPRODUCT(_xlfn.XLOOKUP(AG$26,$C$4:$C$22,$T$4:$AC$22)*$AO130:$AX130),0)</f>
        <v>0</v>
      </c>
      <c r="CI130" s="67" cm="1">
        <f t="array" aca="1" ref="CI130" ca="1">IF(AH130&lt;0,AH130*SUMPRODUCT(_xlfn.XLOOKUP(AH$26,$C$4:$C$22,$T$4:$AC$22)*$AO130:$AX130),0)</f>
        <v>0</v>
      </c>
      <c r="CJ130" s="67" cm="1">
        <f t="array" aca="1" ref="CJ130" ca="1">IF(AI130&lt;0,AI130*SUMPRODUCT(_xlfn.XLOOKUP(AI$26,$C$4:$C$22,$T$4:$AC$22)*$AO130:$AX130),0)</f>
        <v>0</v>
      </c>
      <c r="CK130" s="67" cm="1">
        <f t="array" aca="1" ref="CK130" ca="1">IF(AJ130&lt;0,AJ130*SUMPRODUCT(_xlfn.XLOOKUP(AJ$26,$C$4:$C$22,$T$4:$AC$22)*$AO130:$AX130),0)</f>
        <v>0</v>
      </c>
      <c r="CL130" s="67" cm="1">
        <f t="array" aca="1" ref="CL130" ca="1">IF(AK130&lt;0,AK130*SUMPRODUCT(_xlfn.XLOOKUP(AK$26,$C$4:$C$22,$T$4:$AC$22)*$AO130:$AX130),0)</f>
        <v>0</v>
      </c>
      <c r="CM130" s="67" cm="1">
        <f t="array" aca="1" ref="CM130" ca="1">IF(AL130&lt;0,AL130*SUMPRODUCT(_xlfn.XLOOKUP(AL$26,$C$4:$C$22,$T$4:$AC$22)*$AO130:$AX130),0)</f>
        <v>0</v>
      </c>
      <c r="CN130" s="67" cm="1">
        <f t="array" aca="1" ref="CN130" ca="1">IF(AM130&lt;0,AM130*SUMPRODUCT(_xlfn.XLOOKUP(AM$26,$C$4:$C$22,$T$4:$AC$22)*$AO130:$AX130),0)</f>
        <v>0</v>
      </c>
      <c r="CO130" s="68" cm="1">
        <f t="array" aca="1" ref="CO130" ca="1">IF(AN130&lt;0,AN130*SUMPRODUCT(_xlfn.XLOOKUP(AN$26,$C$4:$C$22,$T$4:$AC$22)*$AO130:$AX130),0)</f>
        <v>0</v>
      </c>
      <c r="CP130" s="214">
        <f t="shared" ca="1" si="102"/>
        <v>-0.625</v>
      </c>
      <c r="CQ130" s="66" cm="1">
        <f t="array" aca="1" ref="CQ130" ca="1">IF(AC130&lt;0,AC130*SUMPRODUCT(_xlfn.XLOOKUP(AC$26,$C$4:$C$22,$I$4:$S$22)*$AO130:$AY130),0)</f>
        <v>0</v>
      </c>
      <c r="CR130" s="67" cm="1">
        <f t="array" aca="1" ref="CR130" ca="1">IF(AD130&lt;0,AD130*SUMPRODUCT(_xlfn.XLOOKUP(AD$26,$C$4:$C$22,$I$4:$R$22)*$AO130:$AX130),0)</f>
        <v>0.125</v>
      </c>
      <c r="CS130" s="67" cm="1">
        <f t="array" aca="1" ref="CS130" ca="1">IF(AE130&lt;0,AE130*SUMPRODUCT(_xlfn.XLOOKUP(AE$26,$C$4:$C$22,$I$4:$R$22)*$AO130:$AX130),0)</f>
        <v>0</v>
      </c>
      <c r="CT130" s="67" cm="1">
        <f t="array" aca="1" ref="CT130" ca="1">IF(AF130&lt;0,AF130*SUMPRODUCT(_xlfn.XLOOKUP(AF$26,$C$4:$C$22,$I$4:$R$22)*$AO130:$AX130),0)</f>
        <v>0.5</v>
      </c>
      <c r="CU130" s="67" cm="1">
        <f t="array" aca="1" ref="CU130" ca="1">IF(AG130&lt;0,AG130*SUMPRODUCT(_xlfn.XLOOKUP(AG$26,$C$4:$C$22,$I$4:$R$22)*$AO130:$AX130),0)</f>
        <v>0</v>
      </c>
      <c r="CV130" s="67" cm="1">
        <f t="array" aca="1" ref="CV130" ca="1">IF(AH130&lt;0,AH130*SUMPRODUCT(_xlfn.XLOOKUP(AH$26,$C$4:$C$22,$I$4:$R$22)*$AO130:$AX130),0)</f>
        <v>0</v>
      </c>
      <c r="CW130" s="67" cm="1">
        <f t="array" aca="1" ref="CW130" ca="1">IF(AI130&lt;0,AI130*SUMPRODUCT(_xlfn.XLOOKUP(AI$26,$C$4:$C$22,$I$4:$R$22)*$AO130:$AX130),0)</f>
        <v>0</v>
      </c>
      <c r="CX130" s="67" cm="1">
        <f t="array" aca="1" ref="CX130" ca="1">IF(AJ130&lt;0,AJ130*SUMPRODUCT(_xlfn.XLOOKUP(AJ$26,$C$4:$C$22,$I$4:$R$22)*$AO130:$AX130),0)</f>
        <v>0</v>
      </c>
      <c r="CY130" s="67" cm="1">
        <f t="array" aca="1" ref="CY130" ca="1">IF(AK130&lt;0,AK130*SUMPRODUCT(_xlfn.XLOOKUP(AK$26,$C$4:$C$22,$I$4:$R$22)*$AO130:$AX130),0)</f>
        <v>0</v>
      </c>
      <c r="CZ130" s="67" cm="1">
        <f t="array" aca="1" ref="CZ130" ca="1">IF(AL130&lt;0,AL130*SUMPRODUCT(_xlfn.XLOOKUP(AL$26,$C$4:$C$22,$I$4:$R$22)*$AO130:$AX130),0)</f>
        <v>0</v>
      </c>
      <c r="DA130" s="67" cm="1">
        <f t="array" aca="1" ref="DA130" ca="1">IF(AM130&lt;0,AM130*SUMPRODUCT(_xlfn.XLOOKUP(AM$26,$C$4:$C$22,$I$4:$R$22)*$AO130:$AX130),0)</f>
        <v>0</v>
      </c>
      <c r="DB130" s="68" cm="1">
        <f t="array" aca="1" ref="DB130" ca="1">IF(AN130&lt;0,AN130*SUMPRODUCT(_xlfn.XLOOKUP(AN$26,$C$4:$C$22,$I$4:$R$22)*$AO130:$AX130),0)</f>
        <v>0</v>
      </c>
      <c r="DC130" s="239">
        <f t="shared" ca="1" si="103"/>
        <v>0.625</v>
      </c>
    </row>
    <row r="131" spans="1:107" x14ac:dyDescent="0.25">
      <c r="A131" s="255">
        <v>20</v>
      </c>
      <c r="B131" s="739"/>
      <c r="C131" s="736">
        <v>3</v>
      </c>
      <c r="D131" s="19" t="str">
        <f>_xlfn.XLOOKUP($C131,'Load Combinations'!$B$4:$B$22,'Load Combinations'!$C$4:$C$22)</f>
        <v>Component Pressure Test</v>
      </c>
      <c r="E131" s="120"/>
      <c r="F131" s="121"/>
      <c r="G131" s="8">
        <f t="shared" si="119"/>
        <v>20</v>
      </c>
      <c r="H131" s="61">
        <f t="shared" ca="1" si="94"/>
        <v>23.6</v>
      </c>
      <c r="I131" s="61">
        <f t="shared" ca="1" si="95"/>
        <v>16.399999999999999</v>
      </c>
      <c r="J131" s="63"/>
      <c r="K131" s="75">
        <f t="shared" ref="K131:Z147" ca="1" si="122">OFFSET(K131,-1,0)</f>
        <v>0</v>
      </c>
      <c r="L131" s="76">
        <f t="shared" ca="1" si="120"/>
        <v>0</v>
      </c>
      <c r="M131" s="76">
        <f t="shared" ca="1" si="120"/>
        <v>0</v>
      </c>
      <c r="N131" s="76">
        <f t="shared" ca="1" si="120"/>
        <v>0</v>
      </c>
      <c r="O131" s="76">
        <f t="shared" ca="1" si="120"/>
        <v>-1</v>
      </c>
      <c r="P131" s="76">
        <f t="shared" ca="1" si="120"/>
        <v>-1</v>
      </c>
      <c r="Q131" s="76">
        <f t="shared" ca="1" si="120"/>
        <v>0</v>
      </c>
      <c r="R131" s="76">
        <f t="shared" ca="1" si="120"/>
        <v>0</v>
      </c>
      <c r="S131" s="76">
        <f t="shared" ca="1" si="120"/>
        <v>0</v>
      </c>
      <c r="T131" s="76">
        <f t="shared" ca="1" si="120"/>
        <v>0</v>
      </c>
      <c r="U131" s="76">
        <f t="shared" ca="1" si="120"/>
        <v>0</v>
      </c>
      <c r="V131" s="76">
        <f t="shared" ca="1" si="120"/>
        <v>1</v>
      </c>
      <c r="W131" s="76">
        <f t="shared" ca="1" si="120"/>
        <v>0</v>
      </c>
      <c r="X131" s="76">
        <f t="shared" ca="1" si="121"/>
        <v>0</v>
      </c>
      <c r="Y131" s="76">
        <f t="shared" ca="1" si="120"/>
        <v>0</v>
      </c>
      <c r="Z131" s="76">
        <f t="shared" ca="1" si="120"/>
        <v>0</v>
      </c>
      <c r="AA131" s="76">
        <f t="shared" ca="1" si="120"/>
        <v>0</v>
      </c>
      <c r="AB131" s="140">
        <f t="shared" ca="1" si="120"/>
        <v>1</v>
      </c>
      <c r="AC131" s="75">
        <f t="shared" ca="1" si="99"/>
        <v>-1</v>
      </c>
      <c r="AD131" s="76">
        <f t="shared" ca="1" si="99"/>
        <v>-1</v>
      </c>
      <c r="AE131" s="76">
        <f t="shared" ca="1" si="99"/>
        <v>-1</v>
      </c>
      <c r="AF131" s="76">
        <f t="shared" ca="1" si="99"/>
        <v>-1</v>
      </c>
      <c r="AG131" s="76">
        <f t="shared" ca="1" si="99"/>
        <v>0</v>
      </c>
      <c r="AH131" s="76">
        <f t="shared" ca="1" si="99"/>
        <v>-1</v>
      </c>
      <c r="AI131" s="76">
        <f t="shared" ca="1" si="99"/>
        <v>1</v>
      </c>
      <c r="AJ131" s="76">
        <f t="shared" ca="1" si="99"/>
        <v>1</v>
      </c>
      <c r="AK131" s="76">
        <f t="shared" ca="1" si="99"/>
        <v>0</v>
      </c>
      <c r="AL131" s="76">
        <f t="shared" ca="1" si="99"/>
        <v>0</v>
      </c>
      <c r="AM131" s="76">
        <f t="shared" ca="1" si="99"/>
        <v>1</v>
      </c>
      <c r="AN131" s="77">
        <f t="shared" ca="1" si="99"/>
        <v>0</v>
      </c>
      <c r="AO131" s="75">
        <f>+INDEX('Load Combinations'!$D$4:$N$22,MATCH(Horizontal!$C131,'Load Combinations'!$B$4:$B$22,0),MATCH(Horizontal!AO$26,'Load Combinations'!$D$3:$N$3,0))</f>
        <v>1</v>
      </c>
      <c r="AP131" s="76">
        <f>+INDEX('Load Combinations'!$D$4:$N$22,MATCH(Horizontal!$C131,'Load Combinations'!$B$4:$B$22,0),MATCH(Horizontal!AP$26,'Load Combinations'!$D$3:$N$3,0))</f>
        <v>0</v>
      </c>
      <c r="AQ131" s="76">
        <f>+INDEX('Load Combinations'!$D$4:$N$22,MATCH(Horizontal!$C131,'Load Combinations'!$B$4:$B$22,0),MATCH(Horizontal!AQ$26,'Load Combinations'!$D$3:$N$3,0))</f>
        <v>0</v>
      </c>
      <c r="AR131" s="76">
        <f>+INDEX('Load Combinations'!$D$4:$N$22,MATCH(Horizontal!$C131,'Load Combinations'!$B$4:$B$22,0),MATCH(Horizontal!AR$26,'Load Combinations'!$D$3:$N$3,0))</f>
        <v>0</v>
      </c>
      <c r="AS131" s="76">
        <f>+INDEX('Load Combinations'!$D$4:$N$22,MATCH(Horizontal!$C131,'Load Combinations'!$B$4:$B$22,0),MATCH(Horizontal!AS$26,'Load Combinations'!$D$3:$N$3,0))</f>
        <v>1</v>
      </c>
      <c r="AT131" s="76">
        <f>+INDEX('Load Combinations'!$D$4:$N$22,MATCH(Horizontal!$C131,'Load Combinations'!$B$4:$B$22,0),MATCH(Horizontal!AT$26,'Load Combinations'!$D$3:$N$3,0))</f>
        <v>0</v>
      </c>
      <c r="AU131" s="76">
        <f>+INDEX('Load Combinations'!$D$4:$N$22,MATCH(Horizontal!$C131,'Load Combinations'!$B$4:$B$22,0),MATCH(Horizontal!AU$26,'Load Combinations'!$D$3:$N$3,0))</f>
        <v>0</v>
      </c>
      <c r="AV131" s="76">
        <f>+INDEX('Load Combinations'!$D$4:$N$22,MATCH(Horizontal!$C131,'Load Combinations'!$B$4:$B$22,0),MATCH(Horizontal!AV$26,'Load Combinations'!$D$3:$N$3,0))</f>
        <v>0</v>
      </c>
      <c r="AW131" s="76">
        <f>+INDEX('Load Combinations'!$D$4:$N$22,MATCH(Horizontal!$C131,'Load Combinations'!$B$4:$B$22,0),MATCH(Horizontal!AW$26,'Load Combinations'!$D$3:$N$3,0))</f>
        <v>0</v>
      </c>
      <c r="AX131" s="671">
        <f>+INDEX('Load Combinations'!$D$4:$N$22,MATCH(Horizontal!$C131,'Load Combinations'!$B$4:$B$22,0),MATCH(Horizontal!AX$26,'Load Combinations'!$D$3:$N$3,0))</f>
        <v>0</v>
      </c>
      <c r="AY131" s="557">
        <f>+INDEX('Load Combinations'!$D$4:$N$22,MATCH(Horizontal!$C131,'Load Combinations'!$B$4:$B$22,0),MATCH(Horizontal!AY$26,'Load Combinations'!$D$3:$N$3,0))</f>
        <v>0</v>
      </c>
      <c r="AZ131" s="75" cm="1">
        <f t="array" aca="1" ref="AZ131" ca="1">SUMPRODUCT(--($K131:$AB131&gt;0),INDEX($H$4:$H$22,MATCH($K$26:$AB$26,$C$4:$C$22,0)))</f>
        <v>3</v>
      </c>
      <c r="BA131" s="76" cm="1">
        <f t="array" aca="1" ref="BA131" ca="1">SUMPRODUCT(--($K131:$AB131&gt;0),INDEX($G$4:$G$22,MATCH($K$26:$AB$26,$C$4:$C$22,0)))</f>
        <v>-3</v>
      </c>
      <c r="BB131" s="76" cm="1">
        <f t="array" aca="1" ref="BB131" ca="1">-1*SUMPRODUCT(--($K131:$AB131&lt;0),INDEX($H$4:$H$22,MATCH($K$26:$AB$26,$C$4:$C$22,0)))</f>
        <v>-0.6</v>
      </c>
      <c r="BC131" s="77" cm="1">
        <f t="array" aca="1" ref="BC131" ca="1">-1*SUMPRODUCT(--($K131:$AB131&lt;0),INDEX($G$4:$G$22,MATCH($K$26:$AB$26,$C$4:$C$22,0)))</f>
        <v>0.6</v>
      </c>
      <c r="BD131" s="462" cm="1">
        <f t="array" aca="1" ref="BD131" ca="1">IF(AC131&gt;0,AC131*SUMPRODUCT(_xlfn.XLOOKUP(AC$26,$C$4:$C$22,$T$4:$AD$22)*$AO131:$AY131),0)</f>
        <v>0</v>
      </c>
      <c r="BE131" s="17" cm="1">
        <f t="array" aca="1" ref="BE131" ca="1">IF(AD131&gt;0,AD131*SUMPRODUCT(_xlfn.XLOOKUP(AD$26,$C$4:$C$22,$T$4:$AD$22)*$AO131:$AY131),0)</f>
        <v>0</v>
      </c>
      <c r="BF131" s="17" cm="1">
        <f t="array" aca="1" ref="BF131" ca="1">IF(AE131&gt;0,AE131*SUMPRODUCT(_xlfn.XLOOKUP(AE$26,$C$4:$C$22,$T$4:$AD$22)*$AO131:$AY131),0)</f>
        <v>0</v>
      </c>
      <c r="BG131" s="71" cm="1">
        <f t="array" aca="1" ref="BG131" ca="1">IF(AF131&gt;0,AF131*SUMPRODUCT(_xlfn.XLOOKUP(AF$26,$C$4:$C$22,$T$4:$AD$22)*$AO131:$AY131),0)</f>
        <v>0</v>
      </c>
      <c r="BH131" s="17" cm="1">
        <f t="array" aca="1" ref="BH131" ca="1">IF(AG131&gt;0,AG131*SUMPRODUCT(_xlfn.XLOOKUP(AG$26,$C$4:$C$22,$T$4:$AD$22)*$AO131:$AY131),0)</f>
        <v>0</v>
      </c>
      <c r="BI131" s="17" cm="1">
        <f t="array" aca="1" ref="BI131" ca="1">IF(AH131&gt;0,AH131*SUMPRODUCT(_xlfn.XLOOKUP(AH$26,$C$4:$C$22,$T$4:$AD$22)*$AO131:$AY131),0)</f>
        <v>0</v>
      </c>
      <c r="BJ131" s="17" cm="1">
        <f t="array" aca="1" ref="BJ131" ca="1">IF(AI131&gt;0,AI131*SUMPRODUCT(_xlfn.XLOOKUP(AI$26,$C$4:$C$22,$T$4:$AD$22)*$AO131:$AY131),0)</f>
        <v>0</v>
      </c>
      <c r="BK131" s="17" cm="1">
        <f t="array" aca="1" ref="BK131" ca="1">IF(AJ131&gt;0,AJ131*SUMPRODUCT(_xlfn.XLOOKUP(AJ$26,$C$4:$C$22,$T$4:$AD$22)*$AO131:$AY131),0)</f>
        <v>0</v>
      </c>
      <c r="BL131" s="17" cm="1">
        <f t="array" aca="1" ref="BL131" ca="1">IF(AK131&gt;0,AK131*SUMPRODUCT(_xlfn.XLOOKUP(AK$26,$C$4:$C$22,$T$4:$AD$22)*$AO131:$AY131),0)</f>
        <v>0</v>
      </c>
      <c r="BM131" s="17" cm="1">
        <f t="array" aca="1" ref="BM131" ca="1">IF(AL131&gt;0,AL131*SUMPRODUCT(_xlfn.XLOOKUP(AL$26,$C$4:$C$22,$T$4:$AD$22)*$AO131:$AY131),0)</f>
        <v>0</v>
      </c>
      <c r="BN131" s="17" cm="1">
        <f t="array" aca="1" ref="BN131" ca="1">IF(AM131&gt;0,AM131*SUMPRODUCT(_xlfn.XLOOKUP(AM$26,$C$4:$C$22,$T$4:$AD$22)*$AO131:$AY131),0)</f>
        <v>0</v>
      </c>
      <c r="BO131" s="9" cm="1">
        <f t="array" aca="1" ref="BO131" ca="1">IF(AN131&gt;0,AN131*SUMPRODUCT(_xlfn.XLOOKUP(AN$26,$C$4:$C$22,$T$4:$AD$22)*$AO131:$AY131),0)</f>
        <v>0</v>
      </c>
      <c r="BP131" s="215">
        <f t="shared" ca="1" si="100"/>
        <v>0</v>
      </c>
      <c r="BQ131" s="8" cm="1">
        <f t="array" aca="1" ref="BQ131" ca="1">IF(AC131&gt;0,AC131*SUMPRODUCT(_xlfn.XLOOKUP(AC$26,$C$4:$C$22,$I$4:$S$22)*$AO131:$AY131),0)</f>
        <v>0</v>
      </c>
      <c r="BR131" s="17" cm="1">
        <f t="array" aca="1" ref="BR131" ca="1">IF(AD131&gt;0,AD131*SUMPRODUCT(_xlfn.XLOOKUP(AD$26,$C$4:$C$22,$I$4:$S$22)*$AO131:$AY131),0)</f>
        <v>0</v>
      </c>
      <c r="BS131" s="17" cm="1">
        <f t="array" aca="1" ref="BS131" ca="1">IF(AE131&gt;0,AE131*SUMPRODUCT(_xlfn.XLOOKUP(AE$26,$C$4:$C$22,$I$4:$S$22)*$AO131:$AY131),0)</f>
        <v>0</v>
      </c>
      <c r="BT131" s="71" cm="1">
        <f t="array" aca="1" ref="BT131" ca="1">IF(AF131&gt;0,AF131*SUMPRODUCT(_xlfn.XLOOKUP(AF$26,$C$4:$C$22,$I$4:$S$22)*$AO131:$AY131),0)</f>
        <v>0</v>
      </c>
      <c r="BU131" s="17" cm="1">
        <f t="array" aca="1" ref="BU131" ca="1">IF(AG131&gt;0,AG131*SUMPRODUCT(_xlfn.XLOOKUP(AG$26,$C$4:$C$22,$I$4:$S$22)*$AO131:$AY131),0)</f>
        <v>0</v>
      </c>
      <c r="BV131" s="17" cm="1">
        <f t="array" aca="1" ref="BV131" ca="1">IF(AH131&gt;0,AH131*SUMPRODUCT(_xlfn.XLOOKUP(AH$26,$C$4:$C$22,$I$4:$S$22)*$AO131:$AY131),0)</f>
        <v>0</v>
      </c>
      <c r="BW131" s="17" cm="1">
        <f t="array" aca="1" ref="BW131" ca="1">IF(AI131&gt;0,AI131*SUMPRODUCT(_xlfn.XLOOKUP(AI$26,$C$4:$C$22,$I$4:$S$22)*$AO131:$AY131),0)</f>
        <v>0</v>
      </c>
      <c r="BX131" s="17" cm="1">
        <f t="array" aca="1" ref="BX131" ca="1">IF(AJ131&gt;0,AJ131*SUMPRODUCT(_xlfn.XLOOKUP(AJ$26,$C$4:$C$22,$I$4:$S$22)*$AO131:$AY131),0)</f>
        <v>0</v>
      </c>
      <c r="BY131" s="17" cm="1">
        <f t="array" aca="1" ref="BY131" ca="1">IF(AK131&gt;0,AK131*SUMPRODUCT(_xlfn.XLOOKUP(AK$26,$C$4:$C$22,$I$4:$S$22)*$AO131:$AY131),0)</f>
        <v>0</v>
      </c>
      <c r="BZ131" s="17" cm="1">
        <f t="array" aca="1" ref="BZ131" ca="1">IF(AL131&gt;0,AL131*SUMPRODUCT(_xlfn.XLOOKUP(AL$26,$C$4:$C$22,$I$4:$S$22)*$AO131:$AY131),0)</f>
        <v>0</v>
      </c>
      <c r="CA131" s="17" cm="1">
        <f t="array" aca="1" ref="CA131" ca="1">IF(AM131&gt;0,AM131*SUMPRODUCT(_xlfn.XLOOKUP(AM$26,$C$4:$C$22,$I$4:$S$22)*$AO131:$AY131),0)</f>
        <v>0</v>
      </c>
      <c r="CB131" s="9" cm="1">
        <f t="array" aca="1" ref="CB131" ca="1">IF(AN131&gt;0,AN131*SUMPRODUCT(_xlfn.XLOOKUP(AN$26,$C$4:$C$22,$I$4:$S$22)*$AO131:$AY131),0)</f>
        <v>0</v>
      </c>
      <c r="CC131" s="215">
        <f t="shared" ca="1" si="101"/>
        <v>0</v>
      </c>
      <c r="CD131" s="8" cm="1">
        <f t="array" aca="1" ref="CD131" ca="1">IF(AC131&lt;0,AC131*SUMPRODUCT(_xlfn.XLOOKUP(AC$26,$C$4:$C$22,$T$4:$AD$22)*$AO131:$AY131),0)</f>
        <v>0</v>
      </c>
      <c r="CE131" s="17" cm="1">
        <f t="array" aca="1" ref="CE131" ca="1">IF(AD131&lt;0,AD131*SUMPRODUCT(_xlfn.XLOOKUP(AD$26,$C$4:$C$22,$T$4:$AC$22)*$AO131:$AX131),0)</f>
        <v>0</v>
      </c>
      <c r="CF131" s="17" cm="1">
        <f t="array" aca="1" ref="CF131" ca="1">IF(AE131&lt;0,AE131*SUMPRODUCT(_xlfn.XLOOKUP(AE$26,$C$4:$C$22,$T$4:$AC$22)*$AO131:$AX131),0)</f>
        <v>0</v>
      </c>
      <c r="CG131" s="71" cm="1">
        <f t="array" aca="1" ref="CG131" ca="1">IF(AF131&lt;0,AF131*SUMPRODUCT(_xlfn.XLOOKUP(AF$26,$C$4:$C$22,$T$4:$AC$22)*$AO131:$AX131),0)</f>
        <v>0</v>
      </c>
      <c r="CH131" s="17" cm="1">
        <f t="array" aca="1" ref="CH131" ca="1">IF(AG131&lt;0,AG131*SUMPRODUCT(_xlfn.XLOOKUP(AG$26,$C$4:$C$22,$T$4:$AC$22)*$AO131:$AX131),0)</f>
        <v>0</v>
      </c>
      <c r="CI131" s="17" cm="1">
        <f t="array" aca="1" ref="CI131" ca="1">IF(AH131&lt;0,AH131*SUMPRODUCT(_xlfn.XLOOKUP(AH$26,$C$4:$C$22,$T$4:$AC$22)*$AO131:$AX131),0)</f>
        <v>0</v>
      </c>
      <c r="CJ131" s="17" cm="1">
        <f t="array" aca="1" ref="CJ131" ca="1">IF(AI131&lt;0,AI131*SUMPRODUCT(_xlfn.XLOOKUP(AI$26,$C$4:$C$22,$T$4:$AC$22)*$AO131:$AX131),0)</f>
        <v>0</v>
      </c>
      <c r="CK131" s="17" cm="1">
        <f t="array" aca="1" ref="CK131" ca="1">IF(AJ131&lt;0,AJ131*SUMPRODUCT(_xlfn.XLOOKUP(AJ$26,$C$4:$C$22,$T$4:$AC$22)*$AO131:$AX131),0)</f>
        <v>0</v>
      </c>
      <c r="CL131" s="17" cm="1">
        <f t="array" aca="1" ref="CL131" ca="1">IF(AK131&lt;0,AK131*SUMPRODUCT(_xlfn.XLOOKUP(AK$26,$C$4:$C$22,$T$4:$AC$22)*$AO131:$AX131),0)</f>
        <v>0</v>
      </c>
      <c r="CM131" s="17" cm="1">
        <f t="array" aca="1" ref="CM131" ca="1">IF(AL131&lt;0,AL131*SUMPRODUCT(_xlfn.XLOOKUP(AL$26,$C$4:$C$22,$T$4:$AC$22)*$AO131:$AX131),0)</f>
        <v>0</v>
      </c>
      <c r="CN131" s="17" cm="1">
        <f t="array" aca="1" ref="CN131" ca="1">IF(AM131&lt;0,AM131*SUMPRODUCT(_xlfn.XLOOKUP(AM$26,$C$4:$C$22,$T$4:$AC$22)*$AO131:$AX131),0)</f>
        <v>0</v>
      </c>
      <c r="CO131" s="9" cm="1">
        <f t="array" aca="1" ref="CO131" ca="1">IF(AN131&lt;0,AN131*SUMPRODUCT(_xlfn.XLOOKUP(AN$26,$C$4:$C$22,$T$4:$AC$22)*$AO131:$AX131),0)</f>
        <v>0</v>
      </c>
      <c r="CP131" s="215">
        <f t="shared" ca="1" si="102"/>
        <v>0</v>
      </c>
      <c r="CQ131" s="8" cm="1">
        <f t="array" aca="1" ref="CQ131" ca="1">IF(AC131&lt;0,AC131*SUMPRODUCT(_xlfn.XLOOKUP(AC$26,$C$4:$C$22,$I$4:$S$22)*$AO131:$AY131),0)</f>
        <v>0</v>
      </c>
      <c r="CR131" s="17" cm="1">
        <f t="array" aca="1" ref="CR131" ca="1">IF(AD131&lt;0,AD131*SUMPRODUCT(_xlfn.XLOOKUP(AD$26,$C$4:$C$22,$I$4:$R$22)*$AO131:$AX131),0)</f>
        <v>0</v>
      </c>
      <c r="CS131" s="17" cm="1">
        <f t="array" aca="1" ref="CS131" ca="1">IF(AE131&lt;0,AE131*SUMPRODUCT(_xlfn.XLOOKUP(AE$26,$C$4:$C$22,$I$4:$R$22)*$AO131:$AX131),0)</f>
        <v>0</v>
      </c>
      <c r="CT131" s="71" cm="1">
        <f t="array" aca="1" ref="CT131" ca="1">IF(AF131&lt;0,AF131*SUMPRODUCT(_xlfn.XLOOKUP(AF$26,$C$4:$C$22,$I$4:$R$22)*$AO131:$AX131),0)</f>
        <v>0</v>
      </c>
      <c r="CU131" s="17" cm="1">
        <f t="array" aca="1" ref="CU131" ca="1">IF(AG131&lt;0,AG131*SUMPRODUCT(_xlfn.XLOOKUP(AG$26,$C$4:$C$22,$I$4:$R$22)*$AO131:$AX131),0)</f>
        <v>0</v>
      </c>
      <c r="CV131" s="17" cm="1">
        <f t="array" aca="1" ref="CV131" ca="1">IF(AH131&lt;0,AH131*SUMPRODUCT(_xlfn.XLOOKUP(AH$26,$C$4:$C$22,$I$4:$R$22)*$AO131:$AX131),0)</f>
        <v>0</v>
      </c>
      <c r="CW131" s="17" cm="1">
        <f t="array" aca="1" ref="CW131" ca="1">IF(AI131&lt;0,AI131*SUMPRODUCT(_xlfn.XLOOKUP(AI$26,$C$4:$C$22,$I$4:$R$22)*$AO131:$AX131),0)</f>
        <v>0</v>
      </c>
      <c r="CX131" s="17" cm="1">
        <f t="array" aca="1" ref="CX131" ca="1">IF(AJ131&lt;0,AJ131*SUMPRODUCT(_xlfn.XLOOKUP(AJ$26,$C$4:$C$22,$I$4:$R$22)*$AO131:$AX131),0)</f>
        <v>0</v>
      </c>
      <c r="CY131" s="17" cm="1">
        <f t="array" aca="1" ref="CY131" ca="1">IF(AK131&lt;0,AK131*SUMPRODUCT(_xlfn.XLOOKUP(AK$26,$C$4:$C$22,$I$4:$R$22)*$AO131:$AX131),0)</f>
        <v>0</v>
      </c>
      <c r="CZ131" s="17" cm="1">
        <f t="array" aca="1" ref="CZ131" ca="1">IF(AL131&lt;0,AL131*SUMPRODUCT(_xlfn.XLOOKUP(AL$26,$C$4:$C$22,$I$4:$R$22)*$AO131:$AX131),0)</f>
        <v>0</v>
      </c>
      <c r="DA131" s="17" cm="1">
        <f t="array" aca="1" ref="DA131" ca="1">IF(AM131&lt;0,AM131*SUMPRODUCT(_xlfn.XLOOKUP(AM$26,$C$4:$C$22,$I$4:$R$22)*$AO131:$AX131),0)</f>
        <v>0</v>
      </c>
      <c r="DB131" s="9" cm="1">
        <f t="array" aca="1" ref="DB131" ca="1">IF(AN131&lt;0,AN131*SUMPRODUCT(_xlfn.XLOOKUP(AN$26,$C$4:$C$22,$I$4:$R$22)*$AO131:$AX131),0)</f>
        <v>0</v>
      </c>
      <c r="DC131" s="240">
        <f t="shared" ca="1" si="103"/>
        <v>0</v>
      </c>
    </row>
    <row r="132" spans="1:107" x14ac:dyDescent="0.25">
      <c r="A132" s="255" t="s">
        <v>390</v>
      </c>
      <c r="B132" s="739" t="s">
        <v>388</v>
      </c>
      <c r="C132" s="735">
        <v>4</v>
      </c>
      <c r="D132" s="18" t="str">
        <f>_xlfn.XLOOKUP($C132,'Load Combinations'!$B$4:$B$22,'Load Combinations'!$C$4:$C$22)</f>
        <v>Core Vessel Vacuum, No Beam</v>
      </c>
      <c r="E132" s="118"/>
      <c r="F132" s="119"/>
      <c r="G132" s="7">
        <f t="shared" si="119"/>
        <v>20</v>
      </c>
      <c r="H132" s="130">
        <f t="shared" ca="1" si="94"/>
        <v>24.225000000000001</v>
      </c>
      <c r="I132" s="130">
        <f t="shared" ca="1" si="95"/>
        <v>14.274999999999999</v>
      </c>
      <c r="J132" s="62"/>
      <c r="K132" s="72">
        <f t="shared" ca="1" si="122"/>
        <v>0</v>
      </c>
      <c r="L132" s="73">
        <f t="shared" ca="1" si="120"/>
        <v>0</v>
      </c>
      <c r="M132" s="73">
        <f t="shared" ca="1" si="120"/>
        <v>0</v>
      </c>
      <c r="N132" s="73">
        <f t="shared" ca="1" si="120"/>
        <v>0</v>
      </c>
      <c r="O132" s="73">
        <f t="shared" ca="1" si="120"/>
        <v>-1</v>
      </c>
      <c r="P132" s="73">
        <f t="shared" ca="1" si="120"/>
        <v>-1</v>
      </c>
      <c r="Q132" s="73">
        <f t="shared" ca="1" si="120"/>
        <v>0</v>
      </c>
      <c r="R132" s="73">
        <f t="shared" ca="1" si="120"/>
        <v>0</v>
      </c>
      <c r="S132" s="73">
        <f t="shared" ca="1" si="120"/>
        <v>0</v>
      </c>
      <c r="T132" s="73">
        <f t="shared" ca="1" si="120"/>
        <v>0</v>
      </c>
      <c r="U132" s="73">
        <f t="shared" ca="1" si="120"/>
        <v>0</v>
      </c>
      <c r="V132" s="73">
        <f t="shared" ca="1" si="120"/>
        <v>1</v>
      </c>
      <c r="W132" s="73">
        <f t="shared" ca="1" si="120"/>
        <v>0</v>
      </c>
      <c r="X132" s="73">
        <f t="shared" ca="1" si="121"/>
        <v>0</v>
      </c>
      <c r="Y132" s="73">
        <f t="shared" ca="1" si="120"/>
        <v>0</v>
      </c>
      <c r="Z132" s="73">
        <f t="shared" ca="1" si="120"/>
        <v>0</v>
      </c>
      <c r="AA132" s="73">
        <f t="shared" ca="1" si="120"/>
        <v>0</v>
      </c>
      <c r="AB132" s="139">
        <f t="shared" ca="1" si="120"/>
        <v>1</v>
      </c>
      <c r="AC132" s="72">
        <f t="shared" ref="AC132:AN147" ca="1" si="123">OFFSET(AC132,-1*($C132-1),0)</f>
        <v>-1</v>
      </c>
      <c r="AD132" s="73">
        <f t="shared" ca="1" si="123"/>
        <v>-1</v>
      </c>
      <c r="AE132" s="73">
        <f t="shared" ca="1" si="123"/>
        <v>-1</v>
      </c>
      <c r="AF132" s="73">
        <f t="shared" ca="1" si="123"/>
        <v>-1</v>
      </c>
      <c r="AG132" s="73">
        <f t="shared" ca="1" si="123"/>
        <v>0</v>
      </c>
      <c r="AH132" s="73">
        <f t="shared" ca="1" si="123"/>
        <v>-1</v>
      </c>
      <c r="AI132" s="73">
        <f t="shared" ca="1" si="123"/>
        <v>1</v>
      </c>
      <c r="AJ132" s="73">
        <f t="shared" ca="1" si="123"/>
        <v>1</v>
      </c>
      <c r="AK132" s="73">
        <f t="shared" ca="1" si="123"/>
        <v>0</v>
      </c>
      <c r="AL132" s="73">
        <f t="shared" ca="1" si="123"/>
        <v>0</v>
      </c>
      <c r="AM132" s="73">
        <f t="shared" ca="1" si="123"/>
        <v>1</v>
      </c>
      <c r="AN132" s="74">
        <f t="shared" ca="1" si="123"/>
        <v>0</v>
      </c>
      <c r="AO132" s="72">
        <f>+INDEX('Load Combinations'!$D$4:$N$22,MATCH(Horizontal!$C132,'Load Combinations'!$B$4:$B$22,0),MATCH(Horizontal!AO$26,'Load Combinations'!$D$3:$N$3,0))</f>
        <v>1</v>
      </c>
      <c r="AP132" s="73">
        <f>+INDEX('Load Combinations'!$D$4:$N$22,MATCH(Horizontal!$C132,'Load Combinations'!$B$4:$B$22,0),MATCH(Horizontal!AP$26,'Load Combinations'!$D$3:$N$3,0))</f>
        <v>1</v>
      </c>
      <c r="AQ132" s="73">
        <f>+INDEX('Load Combinations'!$D$4:$N$22,MATCH(Horizontal!$C132,'Load Combinations'!$B$4:$B$22,0),MATCH(Horizontal!AQ$26,'Load Combinations'!$D$3:$N$3,0))</f>
        <v>0</v>
      </c>
      <c r="AR132" s="73">
        <f>+INDEX('Load Combinations'!$D$4:$N$22,MATCH(Horizontal!$C132,'Load Combinations'!$B$4:$B$22,0),MATCH(Horizontal!AR$26,'Load Combinations'!$D$3:$N$3,0))</f>
        <v>1</v>
      </c>
      <c r="AS132" s="73">
        <f>+INDEX('Load Combinations'!$D$4:$N$22,MATCH(Horizontal!$C132,'Load Combinations'!$B$4:$B$22,0),MATCH(Horizontal!AS$26,'Load Combinations'!$D$3:$N$3,0))</f>
        <v>0</v>
      </c>
      <c r="AT132" s="73">
        <f>+INDEX('Load Combinations'!$D$4:$N$22,MATCH(Horizontal!$C132,'Load Combinations'!$B$4:$B$22,0),MATCH(Horizontal!AT$26,'Load Combinations'!$D$3:$N$3,0))</f>
        <v>0</v>
      </c>
      <c r="AU132" s="73">
        <f>+INDEX('Load Combinations'!$D$4:$N$22,MATCH(Horizontal!$C132,'Load Combinations'!$B$4:$B$22,0),MATCH(Horizontal!AU$26,'Load Combinations'!$D$3:$N$3,0))</f>
        <v>0</v>
      </c>
      <c r="AV132" s="73">
        <f>+INDEX('Load Combinations'!$D$4:$N$22,MATCH(Horizontal!$C132,'Load Combinations'!$B$4:$B$22,0),MATCH(Horizontal!AV$26,'Load Combinations'!$D$3:$N$3,0))</f>
        <v>0</v>
      </c>
      <c r="AW132" s="73">
        <f>+INDEX('Load Combinations'!$D$4:$N$22,MATCH(Horizontal!$C132,'Load Combinations'!$B$4:$B$22,0),MATCH(Horizontal!AW$26,'Load Combinations'!$D$3:$N$3,0))</f>
        <v>1</v>
      </c>
      <c r="AX132" s="670">
        <f>+INDEX('Load Combinations'!$D$4:$N$22,MATCH(Horizontal!$C132,'Load Combinations'!$B$4:$B$22,0),MATCH(Horizontal!AX$26,'Load Combinations'!$D$3:$N$3,0))</f>
        <v>0</v>
      </c>
      <c r="AY132" s="556">
        <f>+INDEX('Load Combinations'!$D$4:$N$22,MATCH(Horizontal!$C132,'Load Combinations'!$B$4:$B$22,0),MATCH(Horizontal!AY$26,'Load Combinations'!$D$3:$N$3,0))</f>
        <v>0</v>
      </c>
      <c r="AZ132" s="72" cm="1">
        <f t="array" aca="1" ref="AZ132" ca="1">SUMPRODUCT(--($K132:$AB132&gt;0),INDEX($H$4:$H$22,MATCH($K$26:$AB$26,$C$4:$C$22,0)))</f>
        <v>3</v>
      </c>
      <c r="BA132" s="73" cm="1">
        <f t="array" aca="1" ref="BA132" ca="1">SUMPRODUCT(--($K132:$AB132&gt;0),INDEX($G$4:$G$22,MATCH($K$26:$AB$26,$C$4:$C$22,0)))</f>
        <v>-3</v>
      </c>
      <c r="BB132" s="73" cm="1">
        <f t="array" aca="1" ref="BB132" ca="1">-1*SUMPRODUCT(--($K132:$AB132&lt;0),INDEX($H$4:$H$22,MATCH($K$26:$AB$26,$C$4:$C$22,0)))</f>
        <v>-0.6</v>
      </c>
      <c r="BC132" s="74" cm="1">
        <f t="array" aca="1" ref="BC132" ca="1">-1*SUMPRODUCT(--($K132:$AB132&lt;0),INDEX($G$4:$G$22,MATCH($K$26:$AB$26,$C$4:$C$22,0)))</f>
        <v>0.6</v>
      </c>
      <c r="BD132" s="562" cm="1">
        <f t="array" aca="1" ref="BD132" ca="1">IF(AC132&gt;0,AC132*SUMPRODUCT(_xlfn.XLOOKUP(AC$26,$C$4:$C$22,$T$4:$AD$22)*$AO132:$AY132),0)</f>
        <v>0</v>
      </c>
      <c r="BE132" s="67" cm="1">
        <f t="array" aca="1" ref="BE132" ca="1">IF(AD132&gt;0,AD132*SUMPRODUCT(_xlfn.XLOOKUP(AD$26,$C$4:$C$22,$T$4:$AD$22)*$AO132:$AY132),0)</f>
        <v>0</v>
      </c>
      <c r="BF132" s="67" cm="1">
        <f t="array" aca="1" ref="BF132" ca="1">IF(AE132&gt;0,AE132*SUMPRODUCT(_xlfn.XLOOKUP(AE$26,$C$4:$C$22,$T$4:$AD$22)*$AO132:$AY132),0)</f>
        <v>0</v>
      </c>
      <c r="BG132" s="67" cm="1">
        <f t="array" aca="1" ref="BG132" ca="1">IF(AF132&gt;0,AF132*SUMPRODUCT(_xlfn.XLOOKUP(AF$26,$C$4:$C$22,$T$4:$AD$22)*$AO132:$AY132),0)</f>
        <v>0</v>
      </c>
      <c r="BH132" s="67" cm="1">
        <f t="array" aca="1" ref="BH132" ca="1">IF(AG132&gt;0,AG132*SUMPRODUCT(_xlfn.XLOOKUP(AG$26,$C$4:$C$22,$T$4:$AD$22)*$AO132:$AY132),0)</f>
        <v>0</v>
      </c>
      <c r="BI132" s="67" cm="1">
        <f t="array" aca="1" ref="BI132" ca="1">IF(AH132&gt;0,AH132*SUMPRODUCT(_xlfn.XLOOKUP(AH$26,$C$4:$C$22,$T$4:$AD$22)*$AO132:$AY132),0)</f>
        <v>0</v>
      </c>
      <c r="BJ132" s="67" cm="1">
        <f t="array" aca="1" ref="BJ132" ca="1">IF(AI132&gt;0,AI132*SUMPRODUCT(_xlfn.XLOOKUP(AI$26,$C$4:$C$22,$T$4:$AD$22)*$AO132:$AY132),0)</f>
        <v>0</v>
      </c>
      <c r="BK132" s="67" cm="1">
        <f t="array" aca="1" ref="BK132" ca="1">IF(AJ132&gt;0,AJ132*SUMPRODUCT(_xlfn.XLOOKUP(AJ$26,$C$4:$C$22,$T$4:$AD$22)*$AO132:$AY132),0)</f>
        <v>0</v>
      </c>
      <c r="BL132" s="67" cm="1">
        <f t="array" aca="1" ref="BL132" ca="1">IF(AK132&gt;0,AK132*SUMPRODUCT(_xlfn.XLOOKUP(AK$26,$C$4:$C$22,$T$4:$AD$22)*$AO132:$AY132),0)</f>
        <v>0</v>
      </c>
      <c r="BM132" s="67" cm="1">
        <f t="array" aca="1" ref="BM132" ca="1">IF(AL132&gt;0,AL132*SUMPRODUCT(_xlfn.XLOOKUP(AL$26,$C$4:$C$22,$T$4:$AD$22)*$AO132:$AY132),0)</f>
        <v>0</v>
      </c>
      <c r="BN132" s="67" cm="1">
        <f t="array" aca="1" ref="BN132" ca="1">IF(AM132&gt;0,AM132*SUMPRODUCT(_xlfn.XLOOKUP(AM$26,$C$4:$C$22,$T$4:$AD$22)*$AO132:$AY132),0)</f>
        <v>0</v>
      </c>
      <c r="BO132" s="68" cm="1">
        <f t="array" aca="1" ref="BO132" ca="1">IF(AN132&gt;0,AN132*SUMPRODUCT(_xlfn.XLOOKUP(AN$26,$C$4:$C$22,$T$4:$AD$22)*$AO132:$AY132),0)</f>
        <v>0</v>
      </c>
      <c r="BP132" s="214">
        <f t="shared" ca="1" si="100"/>
        <v>0</v>
      </c>
      <c r="BQ132" s="66" cm="1">
        <f t="array" aca="1" ref="BQ132" ca="1">IF(AC132&gt;0,AC132*SUMPRODUCT(_xlfn.XLOOKUP(AC$26,$C$4:$C$22,$I$4:$S$22)*$AO132:$AY132),0)</f>
        <v>0</v>
      </c>
      <c r="BR132" s="67" cm="1">
        <f t="array" aca="1" ref="BR132" ca="1">IF(AD132&gt;0,AD132*SUMPRODUCT(_xlfn.XLOOKUP(AD$26,$C$4:$C$22,$I$4:$S$22)*$AO132:$AY132),0)</f>
        <v>0</v>
      </c>
      <c r="BS132" s="67" cm="1">
        <f t="array" aca="1" ref="BS132" ca="1">IF(AE132&gt;0,AE132*SUMPRODUCT(_xlfn.XLOOKUP(AE$26,$C$4:$C$22,$I$4:$S$22)*$AO132:$AY132),0)</f>
        <v>0</v>
      </c>
      <c r="BT132" s="67" cm="1">
        <f t="array" aca="1" ref="BT132" ca="1">IF(AF132&gt;0,AF132*SUMPRODUCT(_xlfn.XLOOKUP(AF$26,$C$4:$C$22,$I$4:$S$22)*$AO132:$AY132),0)</f>
        <v>0</v>
      </c>
      <c r="BU132" s="67" cm="1">
        <f t="array" aca="1" ref="BU132" ca="1">IF(AG132&gt;0,AG132*SUMPRODUCT(_xlfn.XLOOKUP(AG$26,$C$4:$C$22,$I$4:$S$22)*$AO132:$AY132),0)</f>
        <v>0</v>
      </c>
      <c r="BV132" s="67" cm="1">
        <f t="array" aca="1" ref="BV132" ca="1">IF(AH132&gt;0,AH132*SUMPRODUCT(_xlfn.XLOOKUP(AH$26,$C$4:$C$22,$I$4:$S$22)*$AO132:$AY132),0)</f>
        <v>0</v>
      </c>
      <c r="BW132" s="67" cm="1">
        <f t="array" aca="1" ref="BW132" ca="1">IF(AI132&gt;0,AI132*SUMPRODUCT(_xlfn.XLOOKUP(AI$26,$C$4:$C$22,$I$4:$S$22)*$AO132:$AY132),0)</f>
        <v>0</v>
      </c>
      <c r="BX132" s="67" cm="1">
        <f t="array" aca="1" ref="BX132" ca="1">IF(AJ132&gt;0,AJ132*SUMPRODUCT(_xlfn.XLOOKUP(AJ$26,$C$4:$C$22,$I$4:$S$22)*$AO132:$AY132),0)</f>
        <v>0</v>
      </c>
      <c r="BY132" s="67" cm="1">
        <f t="array" aca="1" ref="BY132" ca="1">IF(AK132&gt;0,AK132*SUMPRODUCT(_xlfn.XLOOKUP(AK$26,$C$4:$C$22,$I$4:$S$22)*$AO132:$AY132),0)</f>
        <v>0</v>
      </c>
      <c r="BZ132" s="67" cm="1">
        <f t="array" aca="1" ref="BZ132" ca="1">IF(AL132&gt;0,AL132*SUMPRODUCT(_xlfn.XLOOKUP(AL$26,$C$4:$C$22,$I$4:$S$22)*$AO132:$AY132),0)</f>
        <v>0</v>
      </c>
      <c r="CA132" s="67" cm="1">
        <f t="array" aca="1" ref="CA132" ca="1">IF(AM132&gt;0,AM132*SUMPRODUCT(_xlfn.XLOOKUP(AM$26,$C$4:$C$22,$I$4:$S$22)*$AO132:$AY132),0)</f>
        <v>0</v>
      </c>
      <c r="CB132" s="68" cm="1">
        <f t="array" aca="1" ref="CB132" ca="1">IF(AN132&gt;0,AN132*SUMPRODUCT(_xlfn.XLOOKUP(AN$26,$C$4:$C$22,$I$4:$S$22)*$AO132:$AY132),0)</f>
        <v>0</v>
      </c>
      <c r="CC132" s="214">
        <f t="shared" ca="1" si="101"/>
        <v>0</v>
      </c>
      <c r="CD132" s="66" cm="1">
        <f t="array" aca="1" ref="CD132" ca="1">IF(AC132&lt;0,AC132*SUMPRODUCT(_xlfn.XLOOKUP(AC$26,$C$4:$C$22,$T$4:$AD$22)*$AO132:$AY132),0)</f>
        <v>0</v>
      </c>
      <c r="CE132" s="67" cm="1">
        <f t="array" aca="1" ref="CE132" ca="1">IF(AD132&lt;0,AD132*SUMPRODUCT(_xlfn.XLOOKUP(AD$26,$C$4:$C$22,$T$4:$AC$22)*$AO132:$AX132),0)</f>
        <v>-1.625</v>
      </c>
      <c r="CF132" s="67" cm="1">
        <f t="array" aca="1" ref="CF132" ca="1">IF(AE132&lt;0,AE132*SUMPRODUCT(_xlfn.XLOOKUP(AE$26,$C$4:$C$22,$T$4:$AC$22)*$AO132:$AX132),0)</f>
        <v>0</v>
      </c>
      <c r="CG132" s="67" cm="1">
        <f t="array" aca="1" ref="CG132" ca="1">IF(AF132&lt;0,AF132*SUMPRODUCT(_xlfn.XLOOKUP(AF$26,$C$4:$C$22,$T$4:$AC$22)*$AO132:$AX132),0)</f>
        <v>-0.5</v>
      </c>
      <c r="CH132" s="67" cm="1">
        <f t="array" aca="1" ref="CH132" ca="1">IF(AG132&lt;0,AG132*SUMPRODUCT(_xlfn.XLOOKUP(AG$26,$C$4:$C$22,$T$4:$AC$22)*$AO132:$AX132),0)</f>
        <v>0</v>
      </c>
      <c r="CI132" s="67" cm="1">
        <f t="array" aca="1" ref="CI132" ca="1">IF(AH132&lt;0,AH132*SUMPRODUCT(_xlfn.XLOOKUP(AH$26,$C$4:$C$22,$T$4:$AC$22)*$AO132:$AX132),0)</f>
        <v>0</v>
      </c>
      <c r="CJ132" s="67" cm="1">
        <f t="array" aca="1" ref="CJ132" ca="1">IF(AI132&lt;0,AI132*SUMPRODUCT(_xlfn.XLOOKUP(AI$26,$C$4:$C$22,$T$4:$AC$22)*$AO132:$AX132),0)</f>
        <v>0</v>
      </c>
      <c r="CK132" s="67" cm="1">
        <f t="array" aca="1" ref="CK132" ca="1">IF(AJ132&lt;0,AJ132*SUMPRODUCT(_xlfn.XLOOKUP(AJ$26,$C$4:$C$22,$T$4:$AC$22)*$AO132:$AX132),0)</f>
        <v>0</v>
      </c>
      <c r="CL132" s="67" cm="1">
        <f t="array" aca="1" ref="CL132" ca="1">IF(AK132&lt;0,AK132*SUMPRODUCT(_xlfn.XLOOKUP(AK$26,$C$4:$C$22,$T$4:$AC$22)*$AO132:$AX132),0)</f>
        <v>0</v>
      </c>
      <c r="CM132" s="67" cm="1">
        <f t="array" aca="1" ref="CM132" ca="1">IF(AL132&lt;0,AL132*SUMPRODUCT(_xlfn.XLOOKUP(AL$26,$C$4:$C$22,$T$4:$AC$22)*$AO132:$AX132),0)</f>
        <v>0</v>
      </c>
      <c r="CN132" s="67" cm="1">
        <f t="array" aca="1" ref="CN132" ca="1">IF(AM132&lt;0,AM132*SUMPRODUCT(_xlfn.XLOOKUP(AM$26,$C$4:$C$22,$T$4:$AC$22)*$AO132:$AX132),0)</f>
        <v>0</v>
      </c>
      <c r="CO132" s="68" cm="1">
        <f t="array" aca="1" ref="CO132" ca="1">IF(AN132&lt;0,AN132*SUMPRODUCT(_xlfn.XLOOKUP(AN$26,$C$4:$C$22,$T$4:$AC$22)*$AO132:$AX132),0)</f>
        <v>0</v>
      </c>
      <c r="CP132" s="214">
        <f t="shared" ca="1" si="102"/>
        <v>-2.125</v>
      </c>
      <c r="CQ132" s="66" cm="1">
        <f t="array" aca="1" ref="CQ132" ca="1">IF(AC132&lt;0,AC132*SUMPRODUCT(_xlfn.XLOOKUP(AC$26,$C$4:$C$22,$I$4:$S$22)*$AO132:$AY132),0)</f>
        <v>0</v>
      </c>
      <c r="CR132" s="67" cm="1">
        <f t="array" aca="1" ref="CR132" ca="1">IF(AD132&lt;0,AD132*SUMPRODUCT(_xlfn.XLOOKUP(AD$26,$C$4:$C$22,$I$4:$R$22)*$AO132:$AX132),0)</f>
        <v>0.125</v>
      </c>
      <c r="CS132" s="67" cm="1">
        <f t="array" aca="1" ref="CS132" ca="1">IF(AE132&lt;0,AE132*SUMPRODUCT(_xlfn.XLOOKUP(AE$26,$C$4:$C$22,$I$4:$R$22)*$AO132:$AX132),0)</f>
        <v>0</v>
      </c>
      <c r="CT132" s="67" cm="1">
        <f t="array" aca="1" ref="CT132" ca="1">IF(AF132&lt;0,AF132*SUMPRODUCT(_xlfn.XLOOKUP(AF$26,$C$4:$C$22,$I$4:$R$22)*$AO132:$AX132),0)</f>
        <v>0.5</v>
      </c>
      <c r="CU132" s="67" cm="1">
        <f t="array" aca="1" ref="CU132" ca="1">IF(AG132&lt;0,AG132*SUMPRODUCT(_xlfn.XLOOKUP(AG$26,$C$4:$C$22,$I$4:$R$22)*$AO132:$AX132),0)</f>
        <v>0</v>
      </c>
      <c r="CV132" s="67" cm="1">
        <f t="array" aca="1" ref="CV132" ca="1">IF(AH132&lt;0,AH132*SUMPRODUCT(_xlfn.XLOOKUP(AH$26,$C$4:$C$22,$I$4:$R$22)*$AO132:$AX132),0)</f>
        <v>0</v>
      </c>
      <c r="CW132" s="67" cm="1">
        <f t="array" aca="1" ref="CW132" ca="1">IF(AI132&lt;0,AI132*SUMPRODUCT(_xlfn.XLOOKUP(AI$26,$C$4:$C$22,$I$4:$R$22)*$AO132:$AX132),0)</f>
        <v>0</v>
      </c>
      <c r="CX132" s="67" cm="1">
        <f t="array" aca="1" ref="CX132" ca="1">IF(AJ132&lt;0,AJ132*SUMPRODUCT(_xlfn.XLOOKUP(AJ$26,$C$4:$C$22,$I$4:$R$22)*$AO132:$AX132),0)</f>
        <v>0</v>
      </c>
      <c r="CY132" s="67" cm="1">
        <f t="array" aca="1" ref="CY132" ca="1">IF(AK132&lt;0,AK132*SUMPRODUCT(_xlfn.XLOOKUP(AK$26,$C$4:$C$22,$I$4:$R$22)*$AO132:$AX132),0)</f>
        <v>0</v>
      </c>
      <c r="CZ132" s="67" cm="1">
        <f t="array" aca="1" ref="CZ132" ca="1">IF(AL132&lt;0,AL132*SUMPRODUCT(_xlfn.XLOOKUP(AL$26,$C$4:$C$22,$I$4:$R$22)*$AO132:$AX132),0)</f>
        <v>0</v>
      </c>
      <c r="DA132" s="67" cm="1">
        <f t="array" aca="1" ref="DA132" ca="1">IF(AM132&lt;0,AM132*SUMPRODUCT(_xlfn.XLOOKUP(AM$26,$C$4:$C$22,$I$4:$R$22)*$AO132:$AX132),0)</f>
        <v>0</v>
      </c>
      <c r="DB132" s="68" cm="1">
        <f t="array" aca="1" ref="DB132" ca="1">IF(AN132&lt;0,AN132*SUMPRODUCT(_xlfn.XLOOKUP(AN$26,$C$4:$C$22,$I$4:$R$22)*$AO132:$AX132),0)</f>
        <v>0</v>
      </c>
      <c r="DC132" s="239">
        <f t="shared" ca="1" si="103"/>
        <v>0.625</v>
      </c>
    </row>
    <row r="133" spans="1:107" x14ac:dyDescent="0.25">
      <c r="A133" s="730">
        <f ca="1">MIN(H129:I133,H136:I139,H142:I147)</f>
        <v>13.274999999999999</v>
      </c>
      <c r="B133" s="740">
        <f ca="1">MIN(H134:I135,H140:I141)</f>
        <v>5.15</v>
      </c>
      <c r="C133" s="736">
        <v>5</v>
      </c>
      <c r="D133" s="19" t="str">
        <f>_xlfn.XLOOKUP($C133,'Load Combinations'!$B$4:$B$22,'Load Combinations'!$C$4:$C$22)</f>
        <v>Core Vessel Vacuum, Beam on</v>
      </c>
      <c r="E133" s="120"/>
      <c r="F133" s="121"/>
      <c r="G133" s="8">
        <f t="shared" si="119"/>
        <v>20</v>
      </c>
      <c r="H133" s="61">
        <f t="shared" ca="1" si="94"/>
        <v>25.225000000000001</v>
      </c>
      <c r="I133" s="61">
        <f t="shared" ca="1" si="95"/>
        <v>13.274999999999999</v>
      </c>
      <c r="J133" s="63"/>
      <c r="K133" s="75">
        <f t="shared" ca="1" si="122"/>
        <v>0</v>
      </c>
      <c r="L133" s="76">
        <f t="shared" ca="1" si="120"/>
        <v>0</v>
      </c>
      <c r="M133" s="76">
        <f t="shared" ca="1" si="120"/>
        <v>0</v>
      </c>
      <c r="N133" s="76">
        <f t="shared" ca="1" si="120"/>
        <v>0</v>
      </c>
      <c r="O133" s="76">
        <f t="shared" ca="1" si="120"/>
        <v>-1</v>
      </c>
      <c r="P133" s="76">
        <f t="shared" ca="1" si="120"/>
        <v>-1</v>
      </c>
      <c r="Q133" s="76">
        <f t="shared" ca="1" si="120"/>
        <v>0</v>
      </c>
      <c r="R133" s="76">
        <f t="shared" ca="1" si="120"/>
        <v>0</v>
      </c>
      <c r="S133" s="76">
        <f t="shared" ca="1" si="120"/>
        <v>0</v>
      </c>
      <c r="T133" s="76">
        <f t="shared" ca="1" si="120"/>
        <v>0</v>
      </c>
      <c r="U133" s="76">
        <f t="shared" ca="1" si="120"/>
        <v>0</v>
      </c>
      <c r="V133" s="76">
        <f t="shared" ca="1" si="120"/>
        <v>1</v>
      </c>
      <c r="W133" s="76">
        <f t="shared" ca="1" si="120"/>
        <v>0</v>
      </c>
      <c r="X133" s="76">
        <f t="shared" ca="1" si="121"/>
        <v>0</v>
      </c>
      <c r="Y133" s="76">
        <f t="shared" ca="1" si="120"/>
        <v>0</v>
      </c>
      <c r="Z133" s="76">
        <f t="shared" ca="1" si="120"/>
        <v>0</v>
      </c>
      <c r="AA133" s="76">
        <f t="shared" ca="1" si="120"/>
        <v>0</v>
      </c>
      <c r="AB133" s="140">
        <f t="shared" ca="1" si="120"/>
        <v>1</v>
      </c>
      <c r="AC133" s="75">
        <f t="shared" ca="1" si="123"/>
        <v>-1</v>
      </c>
      <c r="AD133" s="76">
        <f t="shared" ca="1" si="123"/>
        <v>-1</v>
      </c>
      <c r="AE133" s="76">
        <f t="shared" ca="1" si="123"/>
        <v>-1</v>
      </c>
      <c r="AF133" s="76">
        <f t="shared" ca="1" si="123"/>
        <v>-1</v>
      </c>
      <c r="AG133" s="76">
        <f t="shared" ca="1" si="123"/>
        <v>0</v>
      </c>
      <c r="AH133" s="76">
        <f t="shared" ca="1" si="123"/>
        <v>-1</v>
      </c>
      <c r="AI133" s="76">
        <f t="shared" ca="1" si="123"/>
        <v>1</v>
      </c>
      <c r="AJ133" s="76">
        <f t="shared" ca="1" si="123"/>
        <v>1</v>
      </c>
      <c r="AK133" s="76">
        <f t="shared" ca="1" si="123"/>
        <v>0</v>
      </c>
      <c r="AL133" s="76">
        <f t="shared" ca="1" si="123"/>
        <v>0</v>
      </c>
      <c r="AM133" s="76">
        <f t="shared" ca="1" si="123"/>
        <v>1</v>
      </c>
      <c r="AN133" s="77">
        <f t="shared" ca="1" si="123"/>
        <v>0</v>
      </c>
      <c r="AO133" s="75">
        <f>+INDEX('Load Combinations'!$D$4:$N$22,MATCH(Horizontal!$C133,'Load Combinations'!$B$4:$B$22,0),MATCH(Horizontal!AO$26,'Load Combinations'!$D$3:$N$3,0))</f>
        <v>1</v>
      </c>
      <c r="AP133" s="76">
        <f>+INDEX('Load Combinations'!$D$4:$N$22,MATCH(Horizontal!$C133,'Load Combinations'!$B$4:$B$22,0),MATCH(Horizontal!AP$26,'Load Combinations'!$D$3:$N$3,0))</f>
        <v>1</v>
      </c>
      <c r="AQ133" s="76">
        <f>+INDEX('Load Combinations'!$D$4:$N$22,MATCH(Horizontal!$C133,'Load Combinations'!$B$4:$B$22,0),MATCH(Horizontal!AQ$26,'Load Combinations'!$D$3:$N$3,0))</f>
        <v>0</v>
      </c>
      <c r="AR133" s="76">
        <f>+INDEX('Load Combinations'!$D$4:$N$22,MATCH(Horizontal!$C133,'Load Combinations'!$B$4:$B$22,0),MATCH(Horizontal!AR$26,'Load Combinations'!$D$3:$N$3,0))</f>
        <v>1</v>
      </c>
      <c r="AS133" s="76">
        <f>+INDEX('Load Combinations'!$D$4:$N$22,MATCH(Horizontal!$C133,'Load Combinations'!$B$4:$B$22,0),MATCH(Horizontal!AS$26,'Load Combinations'!$D$3:$N$3,0))</f>
        <v>0</v>
      </c>
      <c r="AT133" s="76">
        <f>+INDEX('Load Combinations'!$D$4:$N$22,MATCH(Horizontal!$C133,'Load Combinations'!$B$4:$B$22,0),MATCH(Horizontal!AT$26,'Load Combinations'!$D$3:$N$3,0))</f>
        <v>1</v>
      </c>
      <c r="AU133" s="76">
        <f>+INDEX('Load Combinations'!$D$4:$N$22,MATCH(Horizontal!$C133,'Load Combinations'!$B$4:$B$22,0),MATCH(Horizontal!AU$26,'Load Combinations'!$D$3:$N$3,0))</f>
        <v>0</v>
      </c>
      <c r="AV133" s="76">
        <f>+INDEX('Load Combinations'!$D$4:$N$22,MATCH(Horizontal!$C133,'Load Combinations'!$B$4:$B$22,0),MATCH(Horizontal!AV$26,'Load Combinations'!$D$3:$N$3,0))</f>
        <v>0</v>
      </c>
      <c r="AW133" s="76">
        <f>+INDEX('Load Combinations'!$D$4:$N$22,MATCH(Horizontal!$C133,'Load Combinations'!$B$4:$B$22,0),MATCH(Horizontal!AW$26,'Load Combinations'!$D$3:$N$3,0))</f>
        <v>1</v>
      </c>
      <c r="AX133" s="671">
        <f>+INDEX('Load Combinations'!$D$4:$N$22,MATCH(Horizontal!$C133,'Load Combinations'!$B$4:$B$22,0),MATCH(Horizontal!AX$26,'Load Combinations'!$D$3:$N$3,0))</f>
        <v>0</v>
      </c>
      <c r="AY133" s="557">
        <f>+INDEX('Load Combinations'!$D$4:$N$22,MATCH(Horizontal!$C133,'Load Combinations'!$B$4:$B$22,0),MATCH(Horizontal!AY$26,'Load Combinations'!$D$3:$N$3,0))</f>
        <v>0</v>
      </c>
      <c r="AZ133" s="75" cm="1">
        <f t="array" aca="1" ref="AZ133" ca="1">SUMPRODUCT(--($K133:$AB133&gt;0),INDEX($H$4:$H$22,MATCH($K$26:$AB$26,$C$4:$C$22,0)))</f>
        <v>3</v>
      </c>
      <c r="BA133" s="76" cm="1">
        <f t="array" aca="1" ref="BA133" ca="1">SUMPRODUCT(--($K133:$AB133&gt;0),INDEX($G$4:$G$22,MATCH($K$26:$AB$26,$C$4:$C$22,0)))</f>
        <v>-3</v>
      </c>
      <c r="BB133" s="76" cm="1">
        <f t="array" aca="1" ref="BB133" ca="1">-1*SUMPRODUCT(--($K133:$AB133&lt;0),INDEX($H$4:$H$22,MATCH($K$26:$AB$26,$C$4:$C$22,0)))</f>
        <v>-0.6</v>
      </c>
      <c r="BC133" s="77" cm="1">
        <f t="array" aca="1" ref="BC133" ca="1">-1*SUMPRODUCT(--($K133:$AB133&lt;0),INDEX($G$4:$G$22,MATCH($K$26:$AB$26,$C$4:$C$22,0)))</f>
        <v>0.6</v>
      </c>
      <c r="BD133" s="462" cm="1">
        <f t="array" aca="1" ref="BD133" ca="1">IF(AC133&gt;0,AC133*SUMPRODUCT(_xlfn.XLOOKUP(AC$26,$C$4:$C$22,$T$4:$AD$22)*$AO133:$AY133),0)</f>
        <v>0</v>
      </c>
      <c r="BE133" s="17" cm="1">
        <f t="array" aca="1" ref="BE133" ca="1">IF(AD133&gt;0,AD133*SUMPRODUCT(_xlfn.XLOOKUP(AD$26,$C$4:$C$22,$T$4:$AD$22)*$AO133:$AY133),0)</f>
        <v>0</v>
      </c>
      <c r="BF133" s="17" cm="1">
        <f t="array" aca="1" ref="BF133" ca="1">IF(AE133&gt;0,AE133*SUMPRODUCT(_xlfn.XLOOKUP(AE$26,$C$4:$C$22,$T$4:$AD$22)*$AO133:$AY133),0)</f>
        <v>0</v>
      </c>
      <c r="BG133" s="71" cm="1">
        <f t="array" aca="1" ref="BG133" ca="1">IF(AF133&gt;0,AF133*SUMPRODUCT(_xlfn.XLOOKUP(AF$26,$C$4:$C$22,$T$4:$AD$22)*$AO133:$AY133),0)</f>
        <v>0</v>
      </c>
      <c r="BH133" s="17" cm="1">
        <f t="array" aca="1" ref="BH133" ca="1">IF(AG133&gt;0,AG133*SUMPRODUCT(_xlfn.XLOOKUP(AG$26,$C$4:$C$22,$T$4:$AD$22)*$AO133:$AY133),0)</f>
        <v>0</v>
      </c>
      <c r="BI133" s="17" cm="1">
        <f t="array" aca="1" ref="BI133" ca="1">IF(AH133&gt;0,AH133*SUMPRODUCT(_xlfn.XLOOKUP(AH$26,$C$4:$C$22,$T$4:$AD$22)*$AO133:$AY133),0)</f>
        <v>0</v>
      </c>
      <c r="BJ133" s="17" cm="1">
        <f t="array" aca="1" ref="BJ133" ca="1">IF(AI133&gt;0,AI133*SUMPRODUCT(_xlfn.XLOOKUP(AI$26,$C$4:$C$22,$T$4:$AD$22)*$AO133:$AY133),0)</f>
        <v>0.5</v>
      </c>
      <c r="BK133" s="17" cm="1">
        <f t="array" aca="1" ref="BK133" ca="1">IF(AJ133&gt;0,AJ133*SUMPRODUCT(_xlfn.XLOOKUP(AJ$26,$C$4:$C$22,$T$4:$AD$22)*$AO133:$AY133),0)</f>
        <v>0.5</v>
      </c>
      <c r="BL133" s="17" cm="1">
        <f t="array" aca="1" ref="BL133" ca="1">IF(AK133&gt;0,AK133*SUMPRODUCT(_xlfn.XLOOKUP(AK$26,$C$4:$C$22,$T$4:$AD$22)*$AO133:$AY133),0)</f>
        <v>0</v>
      </c>
      <c r="BM133" s="17" cm="1">
        <f t="array" aca="1" ref="BM133" ca="1">IF(AL133&gt;0,AL133*SUMPRODUCT(_xlfn.XLOOKUP(AL$26,$C$4:$C$22,$T$4:$AD$22)*$AO133:$AY133),0)</f>
        <v>0</v>
      </c>
      <c r="BN133" s="17" cm="1">
        <f t="array" aca="1" ref="BN133" ca="1">IF(AM133&gt;0,AM133*SUMPRODUCT(_xlfn.XLOOKUP(AM$26,$C$4:$C$22,$T$4:$AD$22)*$AO133:$AY133),0)</f>
        <v>0</v>
      </c>
      <c r="BO133" s="9" cm="1">
        <f t="array" aca="1" ref="BO133" ca="1">IF(AN133&gt;0,AN133*SUMPRODUCT(_xlfn.XLOOKUP(AN$26,$C$4:$C$22,$T$4:$AD$22)*$AO133:$AY133),0)</f>
        <v>0</v>
      </c>
      <c r="BP133" s="215">
        <f t="shared" ca="1" si="100"/>
        <v>1</v>
      </c>
      <c r="BQ133" s="8" cm="1">
        <f t="array" aca="1" ref="BQ133" ca="1">IF(AC133&gt;0,AC133*SUMPRODUCT(_xlfn.XLOOKUP(AC$26,$C$4:$C$22,$I$4:$S$22)*$AO133:$AY133),0)</f>
        <v>0</v>
      </c>
      <c r="BR133" s="17" cm="1">
        <f t="array" aca="1" ref="BR133" ca="1">IF(AD133&gt;0,AD133*SUMPRODUCT(_xlfn.XLOOKUP(AD$26,$C$4:$C$22,$I$4:$S$22)*$AO133:$AY133),0)</f>
        <v>0</v>
      </c>
      <c r="BS133" s="17" cm="1">
        <f t="array" aca="1" ref="BS133" ca="1">IF(AE133&gt;0,AE133*SUMPRODUCT(_xlfn.XLOOKUP(AE$26,$C$4:$C$22,$I$4:$S$22)*$AO133:$AY133),0)</f>
        <v>0</v>
      </c>
      <c r="BT133" s="71" cm="1">
        <f t="array" aca="1" ref="BT133" ca="1">IF(AF133&gt;0,AF133*SUMPRODUCT(_xlfn.XLOOKUP(AF$26,$C$4:$C$22,$I$4:$S$22)*$AO133:$AY133),0)</f>
        <v>0</v>
      </c>
      <c r="BU133" s="17" cm="1">
        <f t="array" aca="1" ref="BU133" ca="1">IF(AG133&gt;0,AG133*SUMPRODUCT(_xlfn.XLOOKUP(AG$26,$C$4:$C$22,$I$4:$S$22)*$AO133:$AY133),0)</f>
        <v>0</v>
      </c>
      <c r="BV133" s="17" cm="1">
        <f t="array" aca="1" ref="BV133" ca="1">IF(AH133&gt;0,AH133*SUMPRODUCT(_xlfn.XLOOKUP(AH$26,$C$4:$C$22,$I$4:$S$22)*$AO133:$AY133),0)</f>
        <v>0</v>
      </c>
      <c r="BW133" s="17" cm="1">
        <f t="array" aca="1" ref="BW133" ca="1">IF(AI133&gt;0,AI133*SUMPRODUCT(_xlfn.XLOOKUP(AI$26,$C$4:$C$22,$I$4:$S$22)*$AO133:$AY133),0)</f>
        <v>-0.5</v>
      </c>
      <c r="BX133" s="17" cm="1">
        <f t="array" aca="1" ref="BX133" ca="1">IF(AJ133&gt;0,AJ133*SUMPRODUCT(_xlfn.XLOOKUP(AJ$26,$C$4:$C$22,$I$4:$S$22)*$AO133:$AY133),0)</f>
        <v>-0.5</v>
      </c>
      <c r="BY133" s="17" cm="1">
        <f t="array" aca="1" ref="BY133" ca="1">IF(AK133&gt;0,AK133*SUMPRODUCT(_xlfn.XLOOKUP(AK$26,$C$4:$C$22,$I$4:$S$22)*$AO133:$AY133),0)</f>
        <v>0</v>
      </c>
      <c r="BZ133" s="17" cm="1">
        <f t="array" aca="1" ref="BZ133" ca="1">IF(AL133&gt;0,AL133*SUMPRODUCT(_xlfn.XLOOKUP(AL$26,$C$4:$C$22,$I$4:$S$22)*$AO133:$AY133),0)</f>
        <v>0</v>
      </c>
      <c r="CA133" s="17" cm="1">
        <f t="array" aca="1" ref="CA133" ca="1">IF(AM133&gt;0,AM133*SUMPRODUCT(_xlfn.XLOOKUP(AM$26,$C$4:$C$22,$I$4:$S$22)*$AO133:$AY133),0)</f>
        <v>0</v>
      </c>
      <c r="CB133" s="9" cm="1">
        <f t="array" aca="1" ref="CB133" ca="1">IF(AN133&gt;0,AN133*SUMPRODUCT(_xlfn.XLOOKUP(AN$26,$C$4:$C$22,$I$4:$S$22)*$AO133:$AY133),0)</f>
        <v>0</v>
      </c>
      <c r="CC133" s="215">
        <f t="shared" ca="1" si="101"/>
        <v>-1</v>
      </c>
      <c r="CD133" s="8" cm="1">
        <f t="array" aca="1" ref="CD133" ca="1">IF(AC133&lt;0,AC133*SUMPRODUCT(_xlfn.XLOOKUP(AC$26,$C$4:$C$22,$T$4:$AD$22)*$AO133:$AY133),0)</f>
        <v>0</v>
      </c>
      <c r="CE133" s="17" cm="1">
        <f t="array" aca="1" ref="CE133" ca="1">IF(AD133&lt;0,AD133*SUMPRODUCT(_xlfn.XLOOKUP(AD$26,$C$4:$C$22,$T$4:$AC$22)*$AO133:$AX133),0)</f>
        <v>-1.625</v>
      </c>
      <c r="CF133" s="17" cm="1">
        <f t="array" aca="1" ref="CF133" ca="1">IF(AE133&lt;0,AE133*SUMPRODUCT(_xlfn.XLOOKUP(AE$26,$C$4:$C$22,$T$4:$AC$22)*$AO133:$AX133),0)</f>
        <v>0</v>
      </c>
      <c r="CG133" s="71" cm="1">
        <f t="array" aca="1" ref="CG133" ca="1">IF(AF133&lt;0,AF133*SUMPRODUCT(_xlfn.XLOOKUP(AF$26,$C$4:$C$22,$T$4:$AC$22)*$AO133:$AX133),0)</f>
        <v>-0.5</v>
      </c>
      <c r="CH133" s="17" cm="1">
        <f t="array" aca="1" ref="CH133" ca="1">IF(AG133&lt;0,AG133*SUMPRODUCT(_xlfn.XLOOKUP(AG$26,$C$4:$C$22,$T$4:$AC$22)*$AO133:$AX133),0)</f>
        <v>0</v>
      </c>
      <c r="CI133" s="17" cm="1">
        <f t="array" aca="1" ref="CI133" ca="1">IF(AH133&lt;0,AH133*SUMPRODUCT(_xlfn.XLOOKUP(AH$26,$C$4:$C$22,$T$4:$AC$22)*$AO133:$AX133),0)</f>
        <v>0</v>
      </c>
      <c r="CJ133" s="17" cm="1">
        <f t="array" aca="1" ref="CJ133" ca="1">IF(AI133&lt;0,AI133*SUMPRODUCT(_xlfn.XLOOKUP(AI$26,$C$4:$C$22,$T$4:$AC$22)*$AO133:$AX133),0)</f>
        <v>0</v>
      </c>
      <c r="CK133" s="17" cm="1">
        <f t="array" aca="1" ref="CK133" ca="1">IF(AJ133&lt;0,AJ133*SUMPRODUCT(_xlfn.XLOOKUP(AJ$26,$C$4:$C$22,$T$4:$AC$22)*$AO133:$AX133),0)</f>
        <v>0</v>
      </c>
      <c r="CL133" s="17" cm="1">
        <f t="array" aca="1" ref="CL133" ca="1">IF(AK133&lt;0,AK133*SUMPRODUCT(_xlfn.XLOOKUP(AK$26,$C$4:$C$22,$T$4:$AC$22)*$AO133:$AX133),0)</f>
        <v>0</v>
      </c>
      <c r="CM133" s="17" cm="1">
        <f t="array" aca="1" ref="CM133" ca="1">IF(AL133&lt;0,AL133*SUMPRODUCT(_xlfn.XLOOKUP(AL$26,$C$4:$C$22,$T$4:$AC$22)*$AO133:$AX133),0)</f>
        <v>0</v>
      </c>
      <c r="CN133" s="17" cm="1">
        <f t="array" aca="1" ref="CN133" ca="1">IF(AM133&lt;0,AM133*SUMPRODUCT(_xlfn.XLOOKUP(AM$26,$C$4:$C$22,$T$4:$AC$22)*$AO133:$AX133),0)</f>
        <v>0</v>
      </c>
      <c r="CO133" s="9" cm="1">
        <f t="array" aca="1" ref="CO133" ca="1">IF(AN133&lt;0,AN133*SUMPRODUCT(_xlfn.XLOOKUP(AN$26,$C$4:$C$22,$T$4:$AC$22)*$AO133:$AX133),0)</f>
        <v>0</v>
      </c>
      <c r="CP133" s="215">
        <f t="shared" ca="1" si="102"/>
        <v>-2.125</v>
      </c>
      <c r="CQ133" s="8" cm="1">
        <f t="array" aca="1" ref="CQ133" ca="1">IF(AC133&lt;0,AC133*SUMPRODUCT(_xlfn.XLOOKUP(AC$26,$C$4:$C$22,$I$4:$S$22)*$AO133:$AY133),0)</f>
        <v>0</v>
      </c>
      <c r="CR133" s="17" cm="1">
        <f t="array" aca="1" ref="CR133" ca="1">IF(AD133&lt;0,AD133*SUMPRODUCT(_xlfn.XLOOKUP(AD$26,$C$4:$C$22,$I$4:$R$22)*$AO133:$AX133),0)</f>
        <v>0.125</v>
      </c>
      <c r="CS133" s="17" cm="1">
        <f t="array" aca="1" ref="CS133" ca="1">IF(AE133&lt;0,AE133*SUMPRODUCT(_xlfn.XLOOKUP(AE$26,$C$4:$C$22,$I$4:$R$22)*$AO133:$AX133),0)</f>
        <v>0</v>
      </c>
      <c r="CT133" s="71" cm="1">
        <f t="array" aca="1" ref="CT133" ca="1">IF(AF133&lt;0,AF133*SUMPRODUCT(_xlfn.XLOOKUP(AF$26,$C$4:$C$22,$I$4:$R$22)*$AO133:$AX133),0)</f>
        <v>0.5</v>
      </c>
      <c r="CU133" s="17" cm="1">
        <f t="array" aca="1" ref="CU133" ca="1">IF(AG133&lt;0,AG133*SUMPRODUCT(_xlfn.XLOOKUP(AG$26,$C$4:$C$22,$I$4:$R$22)*$AO133:$AX133),0)</f>
        <v>0</v>
      </c>
      <c r="CV133" s="17" cm="1">
        <f t="array" aca="1" ref="CV133" ca="1">IF(AH133&lt;0,AH133*SUMPRODUCT(_xlfn.XLOOKUP(AH$26,$C$4:$C$22,$I$4:$R$22)*$AO133:$AX133),0)</f>
        <v>0</v>
      </c>
      <c r="CW133" s="17" cm="1">
        <f t="array" aca="1" ref="CW133" ca="1">IF(AI133&lt;0,AI133*SUMPRODUCT(_xlfn.XLOOKUP(AI$26,$C$4:$C$22,$I$4:$R$22)*$AO133:$AX133),0)</f>
        <v>0</v>
      </c>
      <c r="CX133" s="17" cm="1">
        <f t="array" aca="1" ref="CX133" ca="1">IF(AJ133&lt;0,AJ133*SUMPRODUCT(_xlfn.XLOOKUP(AJ$26,$C$4:$C$22,$I$4:$R$22)*$AO133:$AX133),0)</f>
        <v>0</v>
      </c>
      <c r="CY133" s="17" cm="1">
        <f t="array" aca="1" ref="CY133" ca="1">IF(AK133&lt;0,AK133*SUMPRODUCT(_xlfn.XLOOKUP(AK$26,$C$4:$C$22,$I$4:$R$22)*$AO133:$AX133),0)</f>
        <v>0</v>
      </c>
      <c r="CZ133" s="17" cm="1">
        <f t="array" aca="1" ref="CZ133" ca="1">IF(AL133&lt;0,AL133*SUMPRODUCT(_xlfn.XLOOKUP(AL$26,$C$4:$C$22,$I$4:$R$22)*$AO133:$AX133),0)</f>
        <v>0</v>
      </c>
      <c r="DA133" s="17" cm="1">
        <f t="array" aca="1" ref="DA133" ca="1">IF(AM133&lt;0,AM133*SUMPRODUCT(_xlfn.XLOOKUP(AM$26,$C$4:$C$22,$I$4:$R$22)*$AO133:$AX133),0)</f>
        <v>0</v>
      </c>
      <c r="DB133" s="9" cm="1">
        <f t="array" aca="1" ref="DB133" ca="1">IF(AN133&lt;0,AN133*SUMPRODUCT(_xlfn.XLOOKUP(AN$26,$C$4:$C$22,$I$4:$R$22)*$AO133:$AX133),0)</f>
        <v>0</v>
      </c>
      <c r="DC133" s="240">
        <f t="shared" ca="1" si="103"/>
        <v>0.625</v>
      </c>
    </row>
    <row r="134" spans="1:107" x14ac:dyDescent="0.25">
      <c r="A134" s="255" t="s">
        <v>391</v>
      </c>
      <c r="B134" s="739" t="s">
        <v>389</v>
      </c>
      <c r="C134" s="735">
        <v>6</v>
      </c>
      <c r="D134" s="159" t="str">
        <f>_xlfn.XLOOKUP($C134,'Load Combinations'!$B$4:$B$22,'Load Combinations'!$C$4:$C$22)</f>
        <v>Core Vessel Vaccuum,  No Beam, Seismic</v>
      </c>
      <c r="E134" s="118"/>
      <c r="F134" s="119"/>
      <c r="G134" s="7">
        <f t="shared" si="119"/>
        <v>20</v>
      </c>
      <c r="H134" s="130">
        <f t="shared" ca="1" si="94"/>
        <v>32.35</v>
      </c>
      <c r="I134" s="130">
        <f t="shared" ca="1" si="95"/>
        <v>6.15</v>
      </c>
      <c r="J134" s="62"/>
      <c r="K134" s="72">
        <f t="shared" ca="1" si="122"/>
        <v>0</v>
      </c>
      <c r="L134" s="73">
        <f t="shared" ca="1" si="120"/>
        <v>0</v>
      </c>
      <c r="M134" s="73">
        <f t="shared" ca="1" si="120"/>
        <v>0</v>
      </c>
      <c r="N134" s="73">
        <f t="shared" ca="1" si="120"/>
        <v>0</v>
      </c>
      <c r="O134" s="73">
        <f t="shared" ca="1" si="120"/>
        <v>-1</v>
      </c>
      <c r="P134" s="73">
        <f t="shared" ca="1" si="120"/>
        <v>-1</v>
      </c>
      <c r="Q134" s="73">
        <f t="shared" ca="1" si="120"/>
        <v>0</v>
      </c>
      <c r="R134" s="73">
        <f t="shared" ca="1" si="120"/>
        <v>0</v>
      </c>
      <c r="S134" s="73">
        <f t="shared" ca="1" si="120"/>
        <v>0</v>
      </c>
      <c r="T134" s="73">
        <f t="shared" ca="1" si="120"/>
        <v>0</v>
      </c>
      <c r="U134" s="73">
        <f t="shared" ca="1" si="120"/>
        <v>0</v>
      </c>
      <c r="V134" s="73">
        <f t="shared" ca="1" si="120"/>
        <v>1</v>
      </c>
      <c r="W134" s="73">
        <f t="shared" ca="1" si="120"/>
        <v>0</v>
      </c>
      <c r="X134" s="500">
        <v>-1</v>
      </c>
      <c r="Y134" s="73">
        <f t="shared" ca="1" si="120"/>
        <v>0</v>
      </c>
      <c r="Z134" s="73">
        <f t="shared" ca="1" si="120"/>
        <v>0</v>
      </c>
      <c r="AA134" s="73">
        <f t="shared" ca="1" si="120"/>
        <v>0</v>
      </c>
      <c r="AB134" s="139">
        <f t="shared" ca="1" si="120"/>
        <v>1</v>
      </c>
      <c r="AC134" s="72">
        <f t="shared" ca="1" si="123"/>
        <v>-1</v>
      </c>
      <c r="AD134" s="73">
        <f t="shared" ca="1" si="123"/>
        <v>-1</v>
      </c>
      <c r="AE134" s="500">
        <v>0</v>
      </c>
      <c r="AF134" s="500">
        <v>0</v>
      </c>
      <c r="AG134" s="73">
        <f t="shared" ca="1" si="123"/>
        <v>0</v>
      </c>
      <c r="AH134" s="73">
        <f t="shared" ca="1" si="123"/>
        <v>-1</v>
      </c>
      <c r="AI134" s="73">
        <f t="shared" ca="1" si="123"/>
        <v>1</v>
      </c>
      <c r="AJ134" s="73">
        <f t="shared" ca="1" si="123"/>
        <v>1</v>
      </c>
      <c r="AK134" s="73">
        <f t="shared" ca="1" si="123"/>
        <v>0</v>
      </c>
      <c r="AL134" s="73">
        <f t="shared" ca="1" si="123"/>
        <v>0</v>
      </c>
      <c r="AM134" s="73">
        <f t="shared" ca="1" si="123"/>
        <v>1</v>
      </c>
      <c r="AN134" s="497">
        <v>1</v>
      </c>
      <c r="AO134" s="72">
        <f>+INDEX('Load Combinations'!$D$4:$N$22,MATCH(Horizontal!$C134,'Load Combinations'!$B$4:$B$22,0),MATCH(Horizontal!AO$26,'Load Combinations'!$D$3:$N$3,0))</f>
        <v>1</v>
      </c>
      <c r="AP134" s="73">
        <f>+INDEX('Load Combinations'!$D$4:$N$22,MATCH(Horizontal!$C134,'Load Combinations'!$B$4:$B$22,0),MATCH(Horizontal!AP$26,'Load Combinations'!$D$3:$N$3,0))</f>
        <v>1</v>
      </c>
      <c r="AQ134" s="73">
        <f>+INDEX('Load Combinations'!$D$4:$N$22,MATCH(Horizontal!$C134,'Load Combinations'!$B$4:$B$22,0),MATCH(Horizontal!AQ$26,'Load Combinations'!$D$3:$N$3,0))</f>
        <v>0</v>
      </c>
      <c r="AR134" s="73">
        <f>+INDEX('Load Combinations'!$D$4:$N$22,MATCH(Horizontal!$C134,'Load Combinations'!$B$4:$B$22,0),MATCH(Horizontal!AR$26,'Load Combinations'!$D$3:$N$3,0))</f>
        <v>1</v>
      </c>
      <c r="AS134" s="73">
        <f>+INDEX('Load Combinations'!$D$4:$N$22,MATCH(Horizontal!$C134,'Load Combinations'!$B$4:$B$22,0),MATCH(Horizontal!AS$26,'Load Combinations'!$D$3:$N$3,0))</f>
        <v>0</v>
      </c>
      <c r="AT134" s="73">
        <f>+INDEX('Load Combinations'!$D$4:$N$22,MATCH(Horizontal!$C134,'Load Combinations'!$B$4:$B$22,0),MATCH(Horizontal!AT$26,'Load Combinations'!$D$3:$N$3,0))</f>
        <v>0</v>
      </c>
      <c r="AU134" s="73">
        <f>+INDEX('Load Combinations'!$D$4:$N$22,MATCH(Horizontal!$C134,'Load Combinations'!$B$4:$B$22,0),MATCH(Horizontal!AU$26,'Load Combinations'!$D$3:$N$3,0))</f>
        <v>0</v>
      </c>
      <c r="AV134" s="73">
        <f>+INDEX('Load Combinations'!$D$4:$N$22,MATCH(Horizontal!$C134,'Load Combinations'!$B$4:$B$22,0),MATCH(Horizontal!AV$26,'Load Combinations'!$D$3:$N$3,0))</f>
        <v>0</v>
      </c>
      <c r="AW134" s="73">
        <f>+INDEX('Load Combinations'!$D$4:$N$22,MATCH(Horizontal!$C134,'Load Combinations'!$B$4:$B$22,0),MATCH(Horizontal!AW$26,'Load Combinations'!$D$3:$N$3,0))</f>
        <v>1</v>
      </c>
      <c r="AX134" s="670">
        <f>+INDEX('Load Combinations'!$D$4:$N$22,MATCH(Horizontal!$C134,'Load Combinations'!$B$4:$B$22,0),MATCH(Horizontal!AX$26,'Load Combinations'!$D$3:$N$3,0))</f>
        <v>1</v>
      </c>
      <c r="AY134" s="556">
        <f>+INDEX('Load Combinations'!$D$4:$N$22,MATCH(Horizontal!$C134,'Load Combinations'!$B$4:$B$22,0),MATCH(Horizontal!AY$26,'Load Combinations'!$D$3:$N$3,0))</f>
        <v>0</v>
      </c>
      <c r="AZ134" s="72" cm="1">
        <f t="array" aca="1" ref="AZ134" ca="1">SUMPRODUCT(--($K134:$AB134&gt;0),INDEX($H$4:$H$22,MATCH($K$26:$AB$26,$C$4:$C$22,0)))</f>
        <v>3</v>
      </c>
      <c r="BA134" s="73" cm="1">
        <f t="array" aca="1" ref="BA134" ca="1">SUMPRODUCT(--($K134:$AB134&gt;0),INDEX($G$4:$G$22,MATCH($K$26:$AB$26,$C$4:$C$22,0)))</f>
        <v>-3</v>
      </c>
      <c r="BB134" s="73" cm="1">
        <f t="array" aca="1" ref="BB134" ca="1">-1*SUMPRODUCT(--($K134:$AB134&lt;0),INDEX($H$4:$H$22,MATCH($K$26:$AB$26,$C$4:$C$22,0)))</f>
        <v>-1.6</v>
      </c>
      <c r="BC134" s="74" cm="1">
        <f t="array" aca="1" ref="BC134" ca="1">-1*SUMPRODUCT(--($K134:$AB134&lt;0),INDEX($G$4:$G$22,MATCH($K$26:$AB$26,$C$4:$C$22,0)))</f>
        <v>1.6</v>
      </c>
      <c r="BD134" s="562" cm="1">
        <f t="array" aca="1" ref="BD134" ca="1">IF(AC134&gt;0,AC134*SUMPRODUCT(_xlfn.XLOOKUP(AC$26,$C$4:$C$22,$T$4:$AD$22)*$AO134:$AY134),0)</f>
        <v>0</v>
      </c>
      <c r="BE134" s="67" cm="1">
        <f t="array" aca="1" ref="BE134" ca="1">IF(AD134&gt;0,AD134*SUMPRODUCT(_xlfn.XLOOKUP(AD$26,$C$4:$C$22,$T$4:$AD$22)*$AO134:$AY134),0)</f>
        <v>0</v>
      </c>
      <c r="BF134" s="67" cm="1">
        <f t="array" ref="BF134">IF(AE134&gt;0,AE134*SUMPRODUCT(_xlfn.XLOOKUP(AE$26,$C$4:$C$22,$T$4:$AD$22)*$AO134:$AY134),0)</f>
        <v>0</v>
      </c>
      <c r="BG134" s="67" cm="1">
        <f t="array" ref="BG134">IF(AF134&gt;0,AF134*SUMPRODUCT(_xlfn.XLOOKUP(AF$26,$C$4:$C$22,$T$4:$AD$22)*$AO134:$AY134),0)</f>
        <v>0</v>
      </c>
      <c r="BH134" s="67" cm="1">
        <f t="array" aca="1" ref="BH134" ca="1">IF(AG134&gt;0,AG134*SUMPRODUCT(_xlfn.XLOOKUP(AG$26,$C$4:$C$22,$T$4:$AD$22)*$AO134:$AY134),0)</f>
        <v>0</v>
      </c>
      <c r="BI134" s="67" cm="1">
        <f t="array" aca="1" ref="BI134" ca="1">IF(AH134&gt;0,AH134*SUMPRODUCT(_xlfn.XLOOKUP(AH$26,$C$4:$C$22,$T$4:$AD$22)*$AO134:$AY134),0)</f>
        <v>0</v>
      </c>
      <c r="BJ134" s="67" cm="1">
        <f t="array" aca="1" ref="BJ134" ca="1">IF(AI134&gt;0,AI134*SUMPRODUCT(_xlfn.XLOOKUP(AI$26,$C$4:$C$22,$T$4:$AD$22)*$AO134:$AY134),0)</f>
        <v>0.125</v>
      </c>
      <c r="BK134" s="67" cm="1">
        <f t="array" aca="1" ref="BK134" ca="1">IF(AJ134&gt;0,AJ134*SUMPRODUCT(_xlfn.XLOOKUP(AJ$26,$C$4:$C$22,$T$4:$AD$22)*$AO134:$AY134),0)</f>
        <v>0.125</v>
      </c>
      <c r="BL134" s="67" cm="1">
        <f t="array" aca="1" ref="BL134" ca="1">IF(AK134&gt;0,AK134*SUMPRODUCT(_xlfn.XLOOKUP(AK$26,$C$4:$C$22,$T$4:$AD$22)*$AO134:$AY134),0)</f>
        <v>0</v>
      </c>
      <c r="BM134" s="67" cm="1">
        <f t="array" aca="1" ref="BM134" ca="1">IF(AL134&gt;0,AL134*SUMPRODUCT(_xlfn.XLOOKUP(AL$26,$C$4:$C$22,$T$4:$AD$22)*$AO134:$AY134),0)</f>
        <v>0</v>
      </c>
      <c r="BN134" s="67" cm="1">
        <f t="array" aca="1" ref="BN134" ca="1">IF(AM134&gt;0,AM134*SUMPRODUCT(_xlfn.XLOOKUP(AM$26,$C$4:$C$22,$T$4:$AD$22)*$AO134:$AY134),0)</f>
        <v>0.125</v>
      </c>
      <c r="BO134" s="68" cm="1">
        <f t="array" ref="BO134">IF(AN134&gt;0,AN134*SUMPRODUCT(_xlfn.XLOOKUP(AN$26,$C$4:$C$22,$T$4:$AD$22)*$AO134:$AY134),0)</f>
        <v>6</v>
      </c>
      <c r="BP134" s="214">
        <f t="shared" ca="1" si="100"/>
        <v>6.375</v>
      </c>
      <c r="BQ134" s="66" cm="1">
        <f t="array" aca="1" ref="BQ134" ca="1">IF(AC134&gt;0,AC134*SUMPRODUCT(_xlfn.XLOOKUP(AC$26,$C$4:$C$22,$I$4:$S$22)*$AO134:$AY134),0)</f>
        <v>0</v>
      </c>
      <c r="BR134" s="67" cm="1">
        <f t="array" aca="1" ref="BR134" ca="1">IF(AD134&gt;0,AD134*SUMPRODUCT(_xlfn.XLOOKUP(AD$26,$C$4:$C$22,$I$4:$S$22)*$AO134:$AY134),0)</f>
        <v>0</v>
      </c>
      <c r="BS134" s="67" cm="1">
        <f t="array" ref="BS134">IF(AE134&gt;0,AE134*SUMPRODUCT(_xlfn.XLOOKUP(AE$26,$C$4:$C$22,$I$4:$S$22)*$AO134:$AY134),0)</f>
        <v>0</v>
      </c>
      <c r="BT134" s="67" cm="1">
        <f t="array" ref="BT134">IF(AF134&gt;0,AF134*SUMPRODUCT(_xlfn.XLOOKUP(AF$26,$C$4:$C$22,$I$4:$S$22)*$AO134:$AY134),0)</f>
        <v>0</v>
      </c>
      <c r="BU134" s="67" cm="1">
        <f t="array" aca="1" ref="BU134" ca="1">IF(AG134&gt;0,AG134*SUMPRODUCT(_xlfn.XLOOKUP(AG$26,$C$4:$C$22,$I$4:$S$22)*$AO134:$AY134),0)</f>
        <v>0</v>
      </c>
      <c r="BV134" s="67" cm="1">
        <f t="array" aca="1" ref="BV134" ca="1">IF(AH134&gt;0,AH134*SUMPRODUCT(_xlfn.XLOOKUP(AH$26,$C$4:$C$22,$I$4:$S$22)*$AO134:$AY134),0)</f>
        <v>0</v>
      </c>
      <c r="BW134" s="67" cm="1">
        <f t="array" aca="1" ref="BW134" ca="1">IF(AI134&gt;0,AI134*SUMPRODUCT(_xlfn.XLOOKUP(AI$26,$C$4:$C$22,$I$4:$S$22)*$AO134:$AY134),0)</f>
        <v>-0.125</v>
      </c>
      <c r="BX134" s="67" cm="1">
        <f t="array" aca="1" ref="BX134" ca="1">IF(AJ134&gt;0,AJ134*SUMPRODUCT(_xlfn.XLOOKUP(AJ$26,$C$4:$C$22,$I$4:$S$22)*$AO134:$AY134),0)</f>
        <v>-0.125</v>
      </c>
      <c r="BY134" s="67" cm="1">
        <f t="array" aca="1" ref="BY134" ca="1">IF(AK134&gt;0,AK134*SUMPRODUCT(_xlfn.XLOOKUP(AK$26,$C$4:$C$22,$I$4:$S$22)*$AO134:$AY134),0)</f>
        <v>0</v>
      </c>
      <c r="BZ134" s="67" cm="1">
        <f t="array" aca="1" ref="BZ134" ca="1">IF(AL134&gt;0,AL134*SUMPRODUCT(_xlfn.XLOOKUP(AL$26,$C$4:$C$22,$I$4:$S$22)*$AO134:$AY134),0)</f>
        <v>0</v>
      </c>
      <c r="CA134" s="67" cm="1">
        <f t="array" aca="1" ref="CA134" ca="1">IF(AM134&gt;0,AM134*SUMPRODUCT(_xlfn.XLOOKUP(AM$26,$C$4:$C$22,$I$4:$S$22)*$AO134:$AY134),0)</f>
        <v>-0.125</v>
      </c>
      <c r="CB134" s="68" cm="1">
        <f t="array" ref="CB134">IF(AN134&gt;0,AN134*SUMPRODUCT(_xlfn.XLOOKUP(AN$26,$C$4:$C$22,$I$4:$S$22)*$AO134:$AY134),0)</f>
        <v>-6</v>
      </c>
      <c r="CC134" s="214">
        <f t="shared" ca="1" si="101"/>
        <v>-6.375</v>
      </c>
      <c r="CD134" s="66" cm="1">
        <f t="array" aca="1" ref="CD134" ca="1">IF(AC134&lt;0,AC134*SUMPRODUCT(_xlfn.XLOOKUP(AC$26,$C$4:$C$22,$T$4:$AD$22)*$AO134:$AY134),0)</f>
        <v>0</v>
      </c>
      <c r="CE134" s="67" cm="1">
        <f t="array" aca="1" ref="CE134" ca="1">IF(AD134&lt;0,AD134*SUMPRODUCT(_xlfn.XLOOKUP(AD$26,$C$4:$C$22,$T$4:$AC$22)*$AO134:$AX134),0)</f>
        <v>-2.625</v>
      </c>
      <c r="CF134" s="67" cm="1">
        <f t="array" ref="CF134">IF(AE134&lt;0,AE134*SUMPRODUCT(_xlfn.XLOOKUP(AE$26,$C$4:$C$22,$T$4:$AC$22)*$AO134:$AX134),0)</f>
        <v>0</v>
      </c>
      <c r="CG134" s="67" cm="1">
        <f t="array" ref="CG134">IF(AF134&lt;0,AF134*SUMPRODUCT(_xlfn.XLOOKUP(AF$26,$C$4:$C$22,$T$4:$AC$22)*$AO134:$AX134),0)</f>
        <v>0</v>
      </c>
      <c r="CH134" s="67" cm="1">
        <f t="array" aca="1" ref="CH134" ca="1">IF(AG134&lt;0,AG134*SUMPRODUCT(_xlfn.XLOOKUP(AG$26,$C$4:$C$22,$T$4:$AC$22)*$AO134:$AX134),0)</f>
        <v>0</v>
      </c>
      <c r="CI134" s="67" cm="1">
        <f t="array" aca="1" ref="CI134" ca="1">IF(AH134&lt;0,AH134*SUMPRODUCT(_xlfn.XLOOKUP(AH$26,$C$4:$C$22,$T$4:$AC$22)*$AO134:$AX134),0)</f>
        <v>-0.25</v>
      </c>
      <c r="CJ134" s="67" cm="1">
        <f t="array" aca="1" ref="CJ134" ca="1">IF(AI134&lt;0,AI134*SUMPRODUCT(_xlfn.XLOOKUP(AI$26,$C$4:$C$22,$T$4:$AC$22)*$AO134:$AX134),0)</f>
        <v>0</v>
      </c>
      <c r="CK134" s="67" cm="1">
        <f t="array" aca="1" ref="CK134" ca="1">IF(AJ134&lt;0,AJ134*SUMPRODUCT(_xlfn.XLOOKUP(AJ$26,$C$4:$C$22,$T$4:$AC$22)*$AO134:$AX134),0)</f>
        <v>0</v>
      </c>
      <c r="CL134" s="67" cm="1">
        <f t="array" aca="1" ref="CL134" ca="1">IF(AK134&lt;0,AK134*SUMPRODUCT(_xlfn.XLOOKUP(AK$26,$C$4:$C$22,$T$4:$AC$22)*$AO134:$AX134),0)</f>
        <v>0</v>
      </c>
      <c r="CM134" s="67" cm="1">
        <f t="array" aca="1" ref="CM134" ca="1">IF(AL134&lt;0,AL134*SUMPRODUCT(_xlfn.XLOOKUP(AL$26,$C$4:$C$22,$T$4:$AC$22)*$AO134:$AX134),0)</f>
        <v>0</v>
      </c>
      <c r="CN134" s="67" cm="1">
        <f t="array" aca="1" ref="CN134" ca="1">IF(AM134&lt;0,AM134*SUMPRODUCT(_xlfn.XLOOKUP(AM$26,$C$4:$C$22,$T$4:$AC$22)*$AO134:$AX134),0)</f>
        <v>0</v>
      </c>
      <c r="CO134" s="68" cm="1">
        <f t="array" ref="CO134">IF(AN134&lt;0,AN134*SUMPRODUCT(_xlfn.XLOOKUP(AN$26,$C$4:$C$22,$T$4:$AC$22)*$AO134:$AX134),0)</f>
        <v>0</v>
      </c>
      <c r="CP134" s="214">
        <f t="shared" ca="1" si="102"/>
        <v>-2.875</v>
      </c>
      <c r="CQ134" s="66" cm="1">
        <f t="array" aca="1" ref="CQ134" ca="1">IF(AC134&lt;0,AC134*SUMPRODUCT(_xlfn.XLOOKUP(AC$26,$C$4:$C$22,$I$4:$S$22)*$AO134:$AY134),0)</f>
        <v>0</v>
      </c>
      <c r="CR134" s="67" cm="1">
        <f t="array" aca="1" ref="CR134" ca="1">IF(AD134&lt;0,AD134*SUMPRODUCT(_xlfn.XLOOKUP(AD$26,$C$4:$C$22,$I$4:$R$22)*$AO134:$AX134),0)</f>
        <v>1.125</v>
      </c>
      <c r="CS134" s="67" cm="1">
        <f t="array" ref="CS134">IF(AE134&lt;0,AE134*SUMPRODUCT(_xlfn.XLOOKUP(AE$26,$C$4:$C$22,$I$4:$R$22)*$AO134:$AX134),0)</f>
        <v>0</v>
      </c>
      <c r="CT134" s="67" cm="1">
        <f t="array" ref="CT134">IF(AF134&lt;0,AF134*SUMPRODUCT(_xlfn.XLOOKUP(AF$26,$C$4:$C$22,$I$4:$R$22)*$AO134:$AX134),0)</f>
        <v>0</v>
      </c>
      <c r="CU134" s="67" cm="1">
        <f t="array" aca="1" ref="CU134" ca="1">IF(AG134&lt;0,AG134*SUMPRODUCT(_xlfn.XLOOKUP(AG$26,$C$4:$C$22,$I$4:$R$22)*$AO134:$AX134),0)</f>
        <v>0</v>
      </c>
      <c r="CV134" s="67" cm="1">
        <f t="array" aca="1" ref="CV134" ca="1">IF(AH134&lt;0,AH134*SUMPRODUCT(_xlfn.XLOOKUP(AH$26,$C$4:$C$22,$I$4:$R$22)*$AO134:$AX134),0)</f>
        <v>0.25</v>
      </c>
      <c r="CW134" s="67" cm="1">
        <f t="array" aca="1" ref="CW134" ca="1">IF(AI134&lt;0,AI134*SUMPRODUCT(_xlfn.XLOOKUP(AI$26,$C$4:$C$22,$I$4:$R$22)*$AO134:$AX134),0)</f>
        <v>0</v>
      </c>
      <c r="CX134" s="67" cm="1">
        <f t="array" aca="1" ref="CX134" ca="1">IF(AJ134&lt;0,AJ134*SUMPRODUCT(_xlfn.XLOOKUP(AJ$26,$C$4:$C$22,$I$4:$R$22)*$AO134:$AX134),0)</f>
        <v>0</v>
      </c>
      <c r="CY134" s="67" cm="1">
        <f t="array" aca="1" ref="CY134" ca="1">IF(AK134&lt;0,AK134*SUMPRODUCT(_xlfn.XLOOKUP(AK$26,$C$4:$C$22,$I$4:$R$22)*$AO134:$AX134),0)</f>
        <v>0</v>
      </c>
      <c r="CZ134" s="67" cm="1">
        <f t="array" aca="1" ref="CZ134" ca="1">IF(AL134&lt;0,AL134*SUMPRODUCT(_xlfn.XLOOKUP(AL$26,$C$4:$C$22,$I$4:$R$22)*$AO134:$AX134),0)</f>
        <v>0</v>
      </c>
      <c r="DA134" s="67" cm="1">
        <f t="array" aca="1" ref="DA134" ca="1">IF(AM134&lt;0,AM134*SUMPRODUCT(_xlfn.XLOOKUP(AM$26,$C$4:$C$22,$I$4:$R$22)*$AO134:$AX134),0)</f>
        <v>0</v>
      </c>
      <c r="DB134" s="68" cm="1">
        <f t="array" ref="DB134">IF(AN134&lt;0,AN134*SUMPRODUCT(_xlfn.XLOOKUP(AN$26,$C$4:$C$22,$I$4:$R$22)*$AO134:$AX134),0)</f>
        <v>0</v>
      </c>
      <c r="DC134" s="239">
        <f t="shared" ca="1" si="103"/>
        <v>1.375</v>
      </c>
    </row>
    <row r="135" spans="1:107" x14ac:dyDescent="0.25">
      <c r="A135" s="731">
        <f ca="1">MIN(H129:I133,H136:I139,H142:I147)</f>
        <v>13.274999999999999</v>
      </c>
      <c r="B135" s="741">
        <f ca="1">MAX(H134:I135,H140:I141)</f>
        <v>33.35</v>
      </c>
      <c r="C135" s="736">
        <v>7</v>
      </c>
      <c r="D135" s="191" t="str">
        <f>_xlfn.XLOOKUP($C135,'Load Combinations'!$B$4:$B$22,'Load Combinations'!$C$4:$C$22)</f>
        <v>Core Vessel Vaccuum,  Beam On, Seismic</v>
      </c>
      <c r="E135" s="120"/>
      <c r="F135" s="121"/>
      <c r="G135" s="8">
        <f t="shared" si="119"/>
        <v>20</v>
      </c>
      <c r="H135" s="61">
        <f t="shared" ca="1" si="94"/>
        <v>33.35</v>
      </c>
      <c r="I135" s="61">
        <f t="shared" ca="1" si="95"/>
        <v>5.15</v>
      </c>
      <c r="J135" s="63"/>
      <c r="K135" s="75">
        <f t="shared" ca="1" si="122"/>
        <v>0</v>
      </c>
      <c r="L135" s="76">
        <f t="shared" ca="1" si="120"/>
        <v>0</v>
      </c>
      <c r="M135" s="76">
        <f t="shared" ca="1" si="120"/>
        <v>0</v>
      </c>
      <c r="N135" s="76">
        <f t="shared" ca="1" si="120"/>
        <v>0</v>
      </c>
      <c r="O135" s="76">
        <f t="shared" ca="1" si="120"/>
        <v>-1</v>
      </c>
      <c r="P135" s="76">
        <f t="shared" ca="1" si="120"/>
        <v>-1</v>
      </c>
      <c r="Q135" s="76">
        <f t="shared" ca="1" si="120"/>
        <v>0</v>
      </c>
      <c r="R135" s="76">
        <f t="shared" ca="1" si="120"/>
        <v>0</v>
      </c>
      <c r="S135" s="76">
        <f t="shared" ca="1" si="120"/>
        <v>0</v>
      </c>
      <c r="T135" s="76">
        <f t="shared" ca="1" si="120"/>
        <v>0</v>
      </c>
      <c r="U135" s="76">
        <f t="shared" ca="1" si="120"/>
        <v>0</v>
      </c>
      <c r="V135" s="76">
        <f t="shared" ca="1" si="120"/>
        <v>1</v>
      </c>
      <c r="W135" s="76">
        <f t="shared" ca="1" si="120"/>
        <v>0</v>
      </c>
      <c r="X135" s="499">
        <f t="shared" ca="1" si="121"/>
        <v>-1</v>
      </c>
      <c r="Y135" s="76">
        <f t="shared" ca="1" si="120"/>
        <v>0</v>
      </c>
      <c r="Z135" s="76">
        <f t="shared" ca="1" si="120"/>
        <v>0</v>
      </c>
      <c r="AA135" s="76">
        <f t="shared" ca="1" si="120"/>
        <v>0</v>
      </c>
      <c r="AB135" s="140">
        <f t="shared" ca="1" si="120"/>
        <v>1</v>
      </c>
      <c r="AC135" s="75">
        <f t="shared" ca="1" si="123"/>
        <v>-1</v>
      </c>
      <c r="AD135" s="76">
        <f t="shared" ca="1" si="123"/>
        <v>-1</v>
      </c>
      <c r="AE135" s="499">
        <v>0</v>
      </c>
      <c r="AF135" s="499">
        <v>0</v>
      </c>
      <c r="AG135" s="76">
        <f t="shared" ca="1" si="123"/>
        <v>0</v>
      </c>
      <c r="AH135" s="76">
        <f t="shared" ca="1" si="123"/>
        <v>-1</v>
      </c>
      <c r="AI135" s="76">
        <f t="shared" ca="1" si="123"/>
        <v>1</v>
      </c>
      <c r="AJ135" s="76">
        <f t="shared" ca="1" si="123"/>
        <v>1</v>
      </c>
      <c r="AK135" s="76">
        <f t="shared" ca="1" si="123"/>
        <v>0</v>
      </c>
      <c r="AL135" s="76">
        <f t="shared" ca="1" si="123"/>
        <v>0</v>
      </c>
      <c r="AM135" s="76">
        <f t="shared" ca="1" si="123"/>
        <v>1</v>
      </c>
      <c r="AN135" s="498">
        <v>1</v>
      </c>
      <c r="AO135" s="75">
        <f>+INDEX('Load Combinations'!$D$4:$N$22,MATCH(Horizontal!$C135,'Load Combinations'!$B$4:$B$22,0),MATCH(Horizontal!AO$26,'Load Combinations'!$D$3:$N$3,0))</f>
        <v>1</v>
      </c>
      <c r="AP135" s="76">
        <f>+INDEX('Load Combinations'!$D$4:$N$22,MATCH(Horizontal!$C135,'Load Combinations'!$B$4:$B$22,0),MATCH(Horizontal!AP$26,'Load Combinations'!$D$3:$N$3,0))</f>
        <v>1</v>
      </c>
      <c r="AQ135" s="76">
        <f>+INDEX('Load Combinations'!$D$4:$N$22,MATCH(Horizontal!$C135,'Load Combinations'!$B$4:$B$22,0),MATCH(Horizontal!AQ$26,'Load Combinations'!$D$3:$N$3,0))</f>
        <v>0</v>
      </c>
      <c r="AR135" s="76">
        <f>+INDEX('Load Combinations'!$D$4:$N$22,MATCH(Horizontal!$C135,'Load Combinations'!$B$4:$B$22,0),MATCH(Horizontal!AR$26,'Load Combinations'!$D$3:$N$3,0))</f>
        <v>1</v>
      </c>
      <c r="AS135" s="76">
        <f>+INDEX('Load Combinations'!$D$4:$N$22,MATCH(Horizontal!$C135,'Load Combinations'!$B$4:$B$22,0),MATCH(Horizontal!AS$26,'Load Combinations'!$D$3:$N$3,0))</f>
        <v>0</v>
      </c>
      <c r="AT135" s="76">
        <f>+INDEX('Load Combinations'!$D$4:$N$22,MATCH(Horizontal!$C135,'Load Combinations'!$B$4:$B$22,0),MATCH(Horizontal!AT$26,'Load Combinations'!$D$3:$N$3,0))</f>
        <v>1</v>
      </c>
      <c r="AU135" s="76">
        <f>+INDEX('Load Combinations'!$D$4:$N$22,MATCH(Horizontal!$C135,'Load Combinations'!$B$4:$B$22,0),MATCH(Horizontal!AU$26,'Load Combinations'!$D$3:$N$3,0))</f>
        <v>0</v>
      </c>
      <c r="AV135" s="76">
        <f>+INDEX('Load Combinations'!$D$4:$N$22,MATCH(Horizontal!$C135,'Load Combinations'!$B$4:$B$22,0),MATCH(Horizontal!AV$26,'Load Combinations'!$D$3:$N$3,0))</f>
        <v>0</v>
      </c>
      <c r="AW135" s="76">
        <f>+INDEX('Load Combinations'!$D$4:$N$22,MATCH(Horizontal!$C135,'Load Combinations'!$B$4:$B$22,0),MATCH(Horizontal!AW$26,'Load Combinations'!$D$3:$N$3,0))</f>
        <v>1</v>
      </c>
      <c r="AX135" s="671">
        <f>+INDEX('Load Combinations'!$D$4:$N$22,MATCH(Horizontal!$C135,'Load Combinations'!$B$4:$B$22,0),MATCH(Horizontal!AX$26,'Load Combinations'!$D$3:$N$3,0))</f>
        <v>1</v>
      </c>
      <c r="AY135" s="557">
        <f>+INDEX('Load Combinations'!$D$4:$N$22,MATCH(Horizontal!$C135,'Load Combinations'!$B$4:$B$22,0),MATCH(Horizontal!AY$26,'Load Combinations'!$D$3:$N$3,0))</f>
        <v>0</v>
      </c>
      <c r="AZ135" s="75" cm="1">
        <f t="array" aca="1" ref="AZ135" ca="1">SUMPRODUCT(--($K135:$AB135&gt;0),INDEX($H$4:$H$22,MATCH($K$26:$AB$26,$C$4:$C$22,0)))</f>
        <v>3</v>
      </c>
      <c r="BA135" s="76" cm="1">
        <f t="array" aca="1" ref="BA135" ca="1">SUMPRODUCT(--($K135:$AB135&gt;0),INDEX($G$4:$G$22,MATCH($K$26:$AB$26,$C$4:$C$22,0)))</f>
        <v>-3</v>
      </c>
      <c r="BB135" s="76" cm="1">
        <f t="array" aca="1" ref="BB135" ca="1">-1*SUMPRODUCT(--($K135:$AB135&lt;0),INDEX($H$4:$H$22,MATCH($K$26:$AB$26,$C$4:$C$22,0)))</f>
        <v>-1.6</v>
      </c>
      <c r="BC135" s="77" cm="1">
        <f t="array" aca="1" ref="BC135" ca="1">-1*SUMPRODUCT(--($K135:$AB135&lt;0),INDEX($G$4:$G$22,MATCH($K$26:$AB$26,$C$4:$C$22,0)))</f>
        <v>1.6</v>
      </c>
      <c r="BD135" s="462" cm="1">
        <f t="array" aca="1" ref="BD135" ca="1">IF(AC135&gt;0,AC135*SUMPRODUCT(_xlfn.XLOOKUP(AC$26,$C$4:$C$22,$T$4:$AD$22)*$AO135:$AY135),0)</f>
        <v>0</v>
      </c>
      <c r="BE135" s="17" cm="1">
        <f t="array" aca="1" ref="BE135" ca="1">IF(AD135&gt;0,AD135*SUMPRODUCT(_xlfn.XLOOKUP(AD$26,$C$4:$C$22,$T$4:$AD$22)*$AO135:$AY135),0)</f>
        <v>0</v>
      </c>
      <c r="BF135" s="17" cm="1">
        <f t="array" ref="BF135">IF(AE135&gt;0,AE135*SUMPRODUCT(_xlfn.XLOOKUP(AE$26,$C$4:$C$22,$T$4:$AD$22)*$AO135:$AY135),0)</f>
        <v>0</v>
      </c>
      <c r="BG135" s="71" cm="1">
        <f t="array" ref="BG135">IF(AF135&gt;0,AF135*SUMPRODUCT(_xlfn.XLOOKUP(AF$26,$C$4:$C$22,$T$4:$AD$22)*$AO135:$AY135),0)</f>
        <v>0</v>
      </c>
      <c r="BH135" s="17" cm="1">
        <f t="array" aca="1" ref="BH135" ca="1">IF(AG135&gt;0,AG135*SUMPRODUCT(_xlfn.XLOOKUP(AG$26,$C$4:$C$22,$T$4:$AD$22)*$AO135:$AY135),0)</f>
        <v>0</v>
      </c>
      <c r="BI135" s="17" cm="1">
        <f t="array" aca="1" ref="BI135" ca="1">IF(AH135&gt;0,AH135*SUMPRODUCT(_xlfn.XLOOKUP(AH$26,$C$4:$C$22,$T$4:$AD$22)*$AO135:$AY135),0)</f>
        <v>0</v>
      </c>
      <c r="BJ135" s="17" cm="1">
        <f t="array" aca="1" ref="BJ135" ca="1">IF(AI135&gt;0,AI135*SUMPRODUCT(_xlfn.XLOOKUP(AI$26,$C$4:$C$22,$T$4:$AD$22)*$AO135:$AY135),0)</f>
        <v>0.625</v>
      </c>
      <c r="BK135" s="17" cm="1">
        <f t="array" aca="1" ref="BK135" ca="1">IF(AJ135&gt;0,AJ135*SUMPRODUCT(_xlfn.XLOOKUP(AJ$26,$C$4:$C$22,$T$4:$AD$22)*$AO135:$AY135),0)</f>
        <v>0.625</v>
      </c>
      <c r="BL135" s="17" cm="1">
        <f t="array" aca="1" ref="BL135" ca="1">IF(AK135&gt;0,AK135*SUMPRODUCT(_xlfn.XLOOKUP(AK$26,$C$4:$C$22,$T$4:$AD$22)*$AO135:$AY135),0)</f>
        <v>0</v>
      </c>
      <c r="BM135" s="17" cm="1">
        <f t="array" aca="1" ref="BM135" ca="1">IF(AL135&gt;0,AL135*SUMPRODUCT(_xlfn.XLOOKUP(AL$26,$C$4:$C$22,$T$4:$AD$22)*$AO135:$AY135),0)</f>
        <v>0</v>
      </c>
      <c r="BN135" s="17" cm="1">
        <f t="array" aca="1" ref="BN135" ca="1">IF(AM135&gt;0,AM135*SUMPRODUCT(_xlfn.XLOOKUP(AM$26,$C$4:$C$22,$T$4:$AD$22)*$AO135:$AY135),0)</f>
        <v>0.125</v>
      </c>
      <c r="BO135" s="9" cm="1">
        <f t="array" ref="BO135">IF(AN135&gt;0,AN135*SUMPRODUCT(_xlfn.XLOOKUP(AN$26,$C$4:$C$22,$T$4:$AD$22)*$AO135:$AY135),0)</f>
        <v>6</v>
      </c>
      <c r="BP135" s="215">
        <f t="shared" ca="1" si="100"/>
        <v>7.375</v>
      </c>
      <c r="BQ135" s="8" cm="1">
        <f t="array" aca="1" ref="BQ135" ca="1">IF(AC135&gt;0,AC135*SUMPRODUCT(_xlfn.XLOOKUP(AC$26,$C$4:$C$22,$I$4:$S$22)*$AO135:$AY135),0)</f>
        <v>0</v>
      </c>
      <c r="BR135" s="17" cm="1">
        <f t="array" aca="1" ref="BR135" ca="1">IF(AD135&gt;0,AD135*SUMPRODUCT(_xlfn.XLOOKUP(AD$26,$C$4:$C$22,$I$4:$S$22)*$AO135:$AY135),0)</f>
        <v>0</v>
      </c>
      <c r="BS135" s="17" cm="1">
        <f t="array" ref="BS135">IF(AE135&gt;0,AE135*SUMPRODUCT(_xlfn.XLOOKUP(AE$26,$C$4:$C$22,$I$4:$S$22)*$AO135:$AY135),0)</f>
        <v>0</v>
      </c>
      <c r="BT135" s="71" cm="1">
        <f t="array" ref="BT135">IF(AF135&gt;0,AF135*SUMPRODUCT(_xlfn.XLOOKUP(AF$26,$C$4:$C$22,$I$4:$S$22)*$AO135:$AY135),0)</f>
        <v>0</v>
      </c>
      <c r="BU135" s="17" cm="1">
        <f t="array" aca="1" ref="BU135" ca="1">IF(AG135&gt;0,AG135*SUMPRODUCT(_xlfn.XLOOKUP(AG$26,$C$4:$C$22,$I$4:$S$22)*$AO135:$AY135),0)</f>
        <v>0</v>
      </c>
      <c r="BV135" s="17" cm="1">
        <f t="array" aca="1" ref="BV135" ca="1">IF(AH135&gt;0,AH135*SUMPRODUCT(_xlfn.XLOOKUP(AH$26,$C$4:$C$22,$I$4:$S$22)*$AO135:$AY135),0)</f>
        <v>0</v>
      </c>
      <c r="BW135" s="17" cm="1">
        <f t="array" aca="1" ref="BW135" ca="1">IF(AI135&gt;0,AI135*SUMPRODUCT(_xlfn.XLOOKUP(AI$26,$C$4:$C$22,$I$4:$S$22)*$AO135:$AY135),0)</f>
        <v>-0.625</v>
      </c>
      <c r="BX135" s="17" cm="1">
        <f t="array" aca="1" ref="BX135" ca="1">IF(AJ135&gt;0,AJ135*SUMPRODUCT(_xlfn.XLOOKUP(AJ$26,$C$4:$C$22,$I$4:$S$22)*$AO135:$AY135),0)</f>
        <v>-0.625</v>
      </c>
      <c r="BY135" s="17" cm="1">
        <f t="array" aca="1" ref="BY135" ca="1">IF(AK135&gt;0,AK135*SUMPRODUCT(_xlfn.XLOOKUP(AK$26,$C$4:$C$22,$I$4:$S$22)*$AO135:$AY135),0)</f>
        <v>0</v>
      </c>
      <c r="BZ135" s="17" cm="1">
        <f t="array" aca="1" ref="BZ135" ca="1">IF(AL135&gt;0,AL135*SUMPRODUCT(_xlfn.XLOOKUP(AL$26,$C$4:$C$22,$I$4:$S$22)*$AO135:$AY135),0)</f>
        <v>0</v>
      </c>
      <c r="CA135" s="17" cm="1">
        <f t="array" aca="1" ref="CA135" ca="1">IF(AM135&gt;0,AM135*SUMPRODUCT(_xlfn.XLOOKUP(AM$26,$C$4:$C$22,$I$4:$S$22)*$AO135:$AY135),0)</f>
        <v>-0.125</v>
      </c>
      <c r="CB135" s="9" cm="1">
        <f t="array" ref="CB135">IF(AN135&gt;0,AN135*SUMPRODUCT(_xlfn.XLOOKUP(AN$26,$C$4:$C$22,$I$4:$S$22)*$AO135:$AY135),0)</f>
        <v>-6</v>
      </c>
      <c r="CC135" s="215">
        <f t="shared" ca="1" si="101"/>
        <v>-7.375</v>
      </c>
      <c r="CD135" s="8" cm="1">
        <f t="array" aca="1" ref="CD135" ca="1">IF(AC135&lt;0,AC135*SUMPRODUCT(_xlfn.XLOOKUP(AC$26,$C$4:$C$22,$T$4:$AD$22)*$AO135:$AY135),0)</f>
        <v>0</v>
      </c>
      <c r="CE135" s="17" cm="1">
        <f t="array" aca="1" ref="CE135" ca="1">IF(AD135&lt;0,AD135*SUMPRODUCT(_xlfn.XLOOKUP(AD$26,$C$4:$C$22,$T$4:$AC$22)*$AO135:$AX135),0)</f>
        <v>-2.625</v>
      </c>
      <c r="CF135" s="17" cm="1">
        <f t="array" ref="CF135">IF(AE135&lt;0,AE135*SUMPRODUCT(_xlfn.XLOOKUP(AE$26,$C$4:$C$22,$T$4:$AC$22)*$AO135:$AX135),0)</f>
        <v>0</v>
      </c>
      <c r="CG135" s="71" cm="1">
        <f t="array" ref="CG135">IF(AF135&lt;0,AF135*SUMPRODUCT(_xlfn.XLOOKUP(AF$26,$C$4:$C$22,$T$4:$AC$22)*$AO135:$AX135),0)</f>
        <v>0</v>
      </c>
      <c r="CH135" s="17" cm="1">
        <f t="array" aca="1" ref="CH135" ca="1">IF(AG135&lt;0,AG135*SUMPRODUCT(_xlfn.XLOOKUP(AG$26,$C$4:$C$22,$T$4:$AC$22)*$AO135:$AX135),0)</f>
        <v>0</v>
      </c>
      <c r="CI135" s="17" cm="1">
        <f t="array" aca="1" ref="CI135" ca="1">IF(AH135&lt;0,AH135*SUMPRODUCT(_xlfn.XLOOKUP(AH$26,$C$4:$C$22,$T$4:$AC$22)*$AO135:$AX135),0)</f>
        <v>-0.25</v>
      </c>
      <c r="CJ135" s="17" cm="1">
        <f t="array" aca="1" ref="CJ135" ca="1">IF(AI135&lt;0,AI135*SUMPRODUCT(_xlfn.XLOOKUP(AI$26,$C$4:$C$22,$T$4:$AC$22)*$AO135:$AX135),0)</f>
        <v>0</v>
      </c>
      <c r="CK135" s="17" cm="1">
        <f t="array" aca="1" ref="CK135" ca="1">IF(AJ135&lt;0,AJ135*SUMPRODUCT(_xlfn.XLOOKUP(AJ$26,$C$4:$C$22,$T$4:$AC$22)*$AO135:$AX135),0)</f>
        <v>0</v>
      </c>
      <c r="CL135" s="17" cm="1">
        <f t="array" aca="1" ref="CL135" ca="1">IF(AK135&lt;0,AK135*SUMPRODUCT(_xlfn.XLOOKUP(AK$26,$C$4:$C$22,$T$4:$AC$22)*$AO135:$AX135),0)</f>
        <v>0</v>
      </c>
      <c r="CM135" s="17" cm="1">
        <f t="array" aca="1" ref="CM135" ca="1">IF(AL135&lt;0,AL135*SUMPRODUCT(_xlfn.XLOOKUP(AL$26,$C$4:$C$22,$T$4:$AC$22)*$AO135:$AX135),0)</f>
        <v>0</v>
      </c>
      <c r="CN135" s="17" cm="1">
        <f t="array" aca="1" ref="CN135" ca="1">IF(AM135&lt;0,AM135*SUMPRODUCT(_xlfn.XLOOKUP(AM$26,$C$4:$C$22,$T$4:$AC$22)*$AO135:$AX135),0)</f>
        <v>0</v>
      </c>
      <c r="CO135" s="9" cm="1">
        <f t="array" ref="CO135">IF(AN135&lt;0,AN135*SUMPRODUCT(_xlfn.XLOOKUP(AN$26,$C$4:$C$22,$T$4:$AC$22)*$AO135:$AX135),0)</f>
        <v>0</v>
      </c>
      <c r="CP135" s="215">
        <f t="shared" ca="1" si="102"/>
        <v>-2.875</v>
      </c>
      <c r="CQ135" s="8" cm="1">
        <f t="array" aca="1" ref="CQ135" ca="1">IF(AC135&lt;0,AC135*SUMPRODUCT(_xlfn.XLOOKUP(AC$26,$C$4:$C$22,$I$4:$S$22)*$AO135:$AY135),0)</f>
        <v>0</v>
      </c>
      <c r="CR135" s="17" cm="1">
        <f t="array" aca="1" ref="CR135" ca="1">IF(AD135&lt;0,AD135*SUMPRODUCT(_xlfn.XLOOKUP(AD$26,$C$4:$C$22,$I$4:$R$22)*$AO135:$AX135),0)</f>
        <v>1.125</v>
      </c>
      <c r="CS135" s="17" cm="1">
        <f t="array" ref="CS135">IF(AE135&lt;0,AE135*SUMPRODUCT(_xlfn.XLOOKUP(AE$26,$C$4:$C$22,$I$4:$R$22)*$AO135:$AX135),0)</f>
        <v>0</v>
      </c>
      <c r="CT135" s="71" cm="1">
        <f t="array" ref="CT135">IF(AF135&lt;0,AF135*SUMPRODUCT(_xlfn.XLOOKUP(AF$26,$C$4:$C$22,$I$4:$R$22)*$AO135:$AX135),0)</f>
        <v>0</v>
      </c>
      <c r="CU135" s="17" cm="1">
        <f t="array" aca="1" ref="CU135" ca="1">IF(AG135&lt;0,AG135*SUMPRODUCT(_xlfn.XLOOKUP(AG$26,$C$4:$C$22,$I$4:$R$22)*$AO135:$AX135),0)</f>
        <v>0</v>
      </c>
      <c r="CV135" s="17" cm="1">
        <f t="array" aca="1" ref="CV135" ca="1">IF(AH135&lt;0,AH135*SUMPRODUCT(_xlfn.XLOOKUP(AH$26,$C$4:$C$22,$I$4:$R$22)*$AO135:$AX135),0)</f>
        <v>0.25</v>
      </c>
      <c r="CW135" s="17" cm="1">
        <f t="array" aca="1" ref="CW135" ca="1">IF(AI135&lt;0,AI135*SUMPRODUCT(_xlfn.XLOOKUP(AI$26,$C$4:$C$22,$I$4:$R$22)*$AO135:$AX135),0)</f>
        <v>0</v>
      </c>
      <c r="CX135" s="17" cm="1">
        <f t="array" aca="1" ref="CX135" ca="1">IF(AJ135&lt;0,AJ135*SUMPRODUCT(_xlfn.XLOOKUP(AJ$26,$C$4:$C$22,$I$4:$R$22)*$AO135:$AX135),0)</f>
        <v>0</v>
      </c>
      <c r="CY135" s="17" cm="1">
        <f t="array" aca="1" ref="CY135" ca="1">IF(AK135&lt;0,AK135*SUMPRODUCT(_xlfn.XLOOKUP(AK$26,$C$4:$C$22,$I$4:$R$22)*$AO135:$AX135),0)</f>
        <v>0</v>
      </c>
      <c r="CZ135" s="17" cm="1">
        <f t="array" aca="1" ref="CZ135" ca="1">IF(AL135&lt;0,AL135*SUMPRODUCT(_xlfn.XLOOKUP(AL$26,$C$4:$C$22,$I$4:$R$22)*$AO135:$AX135),0)</f>
        <v>0</v>
      </c>
      <c r="DA135" s="17" cm="1">
        <f t="array" aca="1" ref="DA135" ca="1">IF(AM135&lt;0,AM135*SUMPRODUCT(_xlfn.XLOOKUP(AM$26,$C$4:$C$22,$I$4:$R$22)*$AO135:$AX135),0)</f>
        <v>0</v>
      </c>
      <c r="DB135" s="9" cm="1">
        <f t="array" ref="DB135">IF(AN135&lt;0,AN135*SUMPRODUCT(_xlfn.XLOOKUP(AN$26,$C$4:$C$22,$I$4:$R$22)*$AO135:$AX135),0)</f>
        <v>0</v>
      </c>
      <c r="DC135" s="240">
        <f t="shared" ca="1" si="103"/>
        <v>1.375</v>
      </c>
    </row>
    <row r="136" spans="1:107" x14ac:dyDescent="0.25">
      <c r="A136" s="389"/>
      <c r="B136" s="390"/>
      <c r="C136" s="735">
        <v>8</v>
      </c>
      <c r="D136" s="18" t="str">
        <f>_xlfn.XLOOKUP($C136,'Load Combinations'!$B$4:$B$22,'Load Combinations'!$C$4:$C$22)</f>
        <v>CV Vac, Component MAWP, No Beam</v>
      </c>
      <c r="E136" s="118"/>
      <c r="F136" s="119"/>
      <c r="G136" s="7">
        <f t="shared" si="119"/>
        <v>20</v>
      </c>
      <c r="H136" s="130">
        <f t="shared" ca="1" si="94"/>
        <v>24.225000000000001</v>
      </c>
      <c r="I136" s="130">
        <f t="shared" ca="1" si="95"/>
        <v>14.274999999999999</v>
      </c>
      <c r="J136" s="62"/>
      <c r="K136" s="72">
        <f t="shared" ca="1" si="122"/>
        <v>0</v>
      </c>
      <c r="L136" s="73">
        <f t="shared" ca="1" si="120"/>
        <v>0</v>
      </c>
      <c r="M136" s="73">
        <f t="shared" ca="1" si="120"/>
        <v>0</v>
      </c>
      <c r="N136" s="73">
        <f t="shared" ca="1" si="120"/>
        <v>0</v>
      </c>
      <c r="O136" s="73">
        <f t="shared" ca="1" si="120"/>
        <v>-1</v>
      </c>
      <c r="P136" s="73">
        <f t="shared" ca="1" si="120"/>
        <v>-1</v>
      </c>
      <c r="Q136" s="73">
        <f t="shared" ca="1" si="120"/>
        <v>0</v>
      </c>
      <c r="R136" s="73">
        <f t="shared" ca="1" si="120"/>
        <v>0</v>
      </c>
      <c r="S136" s="73">
        <f t="shared" ca="1" si="120"/>
        <v>0</v>
      </c>
      <c r="T136" s="73">
        <f t="shared" ca="1" si="120"/>
        <v>0</v>
      </c>
      <c r="U136" s="73">
        <f t="shared" ca="1" si="120"/>
        <v>0</v>
      </c>
      <c r="V136" s="73">
        <f t="shared" ca="1" si="120"/>
        <v>1</v>
      </c>
      <c r="W136" s="73">
        <f t="shared" ca="1" si="120"/>
        <v>0</v>
      </c>
      <c r="X136" s="73">
        <v>0</v>
      </c>
      <c r="Y136" s="73">
        <f t="shared" ca="1" si="120"/>
        <v>0</v>
      </c>
      <c r="Z136" s="73">
        <f t="shared" ca="1" si="120"/>
        <v>0</v>
      </c>
      <c r="AA136" s="73">
        <f t="shared" ca="1" si="120"/>
        <v>0</v>
      </c>
      <c r="AB136" s="139">
        <f t="shared" ca="1" si="120"/>
        <v>1</v>
      </c>
      <c r="AC136" s="72">
        <f t="shared" ca="1" si="123"/>
        <v>-1</v>
      </c>
      <c r="AD136" s="73">
        <f t="shared" ca="1" si="123"/>
        <v>-1</v>
      </c>
      <c r="AE136" s="73">
        <f t="shared" ca="1" si="123"/>
        <v>-1</v>
      </c>
      <c r="AF136" s="73">
        <f t="shared" ca="1" si="123"/>
        <v>-1</v>
      </c>
      <c r="AG136" s="73">
        <f t="shared" ca="1" si="123"/>
        <v>0</v>
      </c>
      <c r="AH136" s="73">
        <f t="shared" ca="1" si="123"/>
        <v>-1</v>
      </c>
      <c r="AI136" s="73">
        <f t="shared" ca="1" si="123"/>
        <v>1</v>
      </c>
      <c r="AJ136" s="73">
        <f t="shared" ca="1" si="123"/>
        <v>1</v>
      </c>
      <c r="AK136" s="73">
        <f t="shared" ca="1" si="123"/>
        <v>0</v>
      </c>
      <c r="AL136" s="73">
        <f t="shared" ca="1" si="123"/>
        <v>0</v>
      </c>
      <c r="AM136" s="73">
        <f t="shared" ca="1" si="123"/>
        <v>1</v>
      </c>
      <c r="AN136" s="74">
        <f t="shared" ca="1" si="123"/>
        <v>0</v>
      </c>
      <c r="AO136" s="72">
        <f>+INDEX('Load Combinations'!$D$4:$N$22,MATCH(Horizontal!$C136,'Load Combinations'!$B$4:$B$22,0),MATCH(Horizontal!AO$26,'Load Combinations'!$D$3:$N$3,0))</f>
        <v>1</v>
      </c>
      <c r="AP136" s="73">
        <f>+INDEX('Load Combinations'!$D$4:$N$22,MATCH(Horizontal!$C136,'Load Combinations'!$B$4:$B$22,0),MATCH(Horizontal!AP$26,'Load Combinations'!$D$3:$N$3,0))</f>
        <v>1</v>
      </c>
      <c r="AQ136" s="73">
        <f>+INDEX('Load Combinations'!$D$4:$N$22,MATCH(Horizontal!$C136,'Load Combinations'!$B$4:$B$22,0),MATCH(Horizontal!AQ$26,'Load Combinations'!$D$3:$N$3,0))</f>
        <v>0</v>
      </c>
      <c r="AR136" s="73">
        <f>+INDEX('Load Combinations'!$D$4:$N$22,MATCH(Horizontal!$C136,'Load Combinations'!$B$4:$B$22,0),MATCH(Horizontal!AR$26,'Load Combinations'!$D$3:$N$3,0))</f>
        <v>0</v>
      </c>
      <c r="AS136" s="73">
        <f>+INDEX('Load Combinations'!$D$4:$N$22,MATCH(Horizontal!$C136,'Load Combinations'!$B$4:$B$22,0),MATCH(Horizontal!AS$26,'Load Combinations'!$D$3:$N$3,0))</f>
        <v>1</v>
      </c>
      <c r="AT136" s="73">
        <f>+INDEX('Load Combinations'!$D$4:$N$22,MATCH(Horizontal!$C136,'Load Combinations'!$B$4:$B$22,0),MATCH(Horizontal!AT$26,'Load Combinations'!$D$3:$N$3,0))</f>
        <v>0</v>
      </c>
      <c r="AU136" s="73">
        <f>+INDEX('Load Combinations'!$D$4:$N$22,MATCH(Horizontal!$C136,'Load Combinations'!$B$4:$B$22,0),MATCH(Horizontal!AU$26,'Load Combinations'!$D$3:$N$3,0))</f>
        <v>0</v>
      </c>
      <c r="AV136" s="73">
        <f>+INDEX('Load Combinations'!$D$4:$N$22,MATCH(Horizontal!$C136,'Load Combinations'!$B$4:$B$22,0),MATCH(Horizontal!AV$26,'Load Combinations'!$D$3:$N$3,0))</f>
        <v>0</v>
      </c>
      <c r="AW136" s="73">
        <f>+INDEX('Load Combinations'!$D$4:$N$22,MATCH(Horizontal!$C136,'Load Combinations'!$B$4:$B$22,0),MATCH(Horizontal!AW$26,'Load Combinations'!$D$3:$N$3,0))</f>
        <v>1</v>
      </c>
      <c r="AX136" s="670">
        <f>+INDEX('Load Combinations'!$D$4:$N$22,MATCH(Horizontal!$C136,'Load Combinations'!$B$4:$B$22,0),MATCH(Horizontal!AX$26,'Load Combinations'!$D$3:$N$3,0))</f>
        <v>0</v>
      </c>
      <c r="AY136" s="556">
        <f>+INDEX('Load Combinations'!$D$4:$N$22,MATCH(Horizontal!$C136,'Load Combinations'!$B$4:$B$22,0),MATCH(Horizontal!AY$26,'Load Combinations'!$D$3:$N$3,0))</f>
        <v>0</v>
      </c>
      <c r="AZ136" s="72" cm="1">
        <f t="array" aca="1" ref="AZ136" ca="1">SUMPRODUCT(--($K136:$AB136&gt;0),INDEX($H$4:$H$22,MATCH($K$26:$AB$26,$C$4:$C$22,0)))</f>
        <v>3</v>
      </c>
      <c r="BA136" s="73" cm="1">
        <f t="array" aca="1" ref="BA136" ca="1">SUMPRODUCT(--($K136:$AB136&gt;0),INDEX($G$4:$G$22,MATCH($K$26:$AB$26,$C$4:$C$22,0)))</f>
        <v>-3</v>
      </c>
      <c r="BB136" s="73" cm="1">
        <f t="array" aca="1" ref="BB136" ca="1">-1*SUMPRODUCT(--($K136:$AB136&lt;0),INDEX($H$4:$H$22,MATCH($K$26:$AB$26,$C$4:$C$22,0)))</f>
        <v>-0.6</v>
      </c>
      <c r="BC136" s="74" cm="1">
        <f t="array" aca="1" ref="BC136" ca="1">-1*SUMPRODUCT(--($K136:$AB136&lt;0),INDEX($G$4:$G$22,MATCH($K$26:$AB$26,$C$4:$C$22,0)))</f>
        <v>0.6</v>
      </c>
      <c r="BD136" s="562" cm="1">
        <f t="array" aca="1" ref="BD136" ca="1">IF(AC136&gt;0,AC136*SUMPRODUCT(_xlfn.XLOOKUP(AC$26,$C$4:$C$22,$T$4:$AD$22)*$AO136:$AY136),0)</f>
        <v>0</v>
      </c>
      <c r="BE136" s="67" cm="1">
        <f t="array" aca="1" ref="BE136" ca="1">IF(AD136&gt;0,AD136*SUMPRODUCT(_xlfn.XLOOKUP(AD$26,$C$4:$C$22,$T$4:$AD$22)*$AO136:$AY136),0)</f>
        <v>0</v>
      </c>
      <c r="BF136" s="67" cm="1">
        <f t="array" aca="1" ref="BF136" ca="1">IF(AE136&gt;0,AE136*SUMPRODUCT(_xlfn.XLOOKUP(AE$26,$C$4:$C$22,$T$4:$AD$22)*$AO136:$AY136),0)</f>
        <v>0</v>
      </c>
      <c r="BG136" s="67" cm="1">
        <f t="array" aca="1" ref="BG136" ca="1">IF(AF136&gt;0,AF136*SUMPRODUCT(_xlfn.XLOOKUP(AF$26,$C$4:$C$22,$T$4:$AD$22)*$AO136:$AY136),0)</f>
        <v>0</v>
      </c>
      <c r="BH136" s="67" cm="1">
        <f t="array" aca="1" ref="BH136" ca="1">IF(AG136&gt;0,AG136*SUMPRODUCT(_xlfn.XLOOKUP(AG$26,$C$4:$C$22,$T$4:$AD$22)*$AO136:$AY136),0)</f>
        <v>0</v>
      </c>
      <c r="BI136" s="67" cm="1">
        <f t="array" aca="1" ref="BI136" ca="1">IF(AH136&gt;0,AH136*SUMPRODUCT(_xlfn.XLOOKUP(AH$26,$C$4:$C$22,$T$4:$AD$22)*$AO136:$AY136),0)</f>
        <v>0</v>
      </c>
      <c r="BJ136" s="67" cm="1">
        <f t="array" aca="1" ref="BJ136" ca="1">IF(AI136&gt;0,AI136*SUMPRODUCT(_xlfn.XLOOKUP(AI$26,$C$4:$C$22,$T$4:$AD$22)*$AO136:$AY136),0)</f>
        <v>0</v>
      </c>
      <c r="BK136" s="67" cm="1">
        <f t="array" aca="1" ref="BK136" ca="1">IF(AJ136&gt;0,AJ136*SUMPRODUCT(_xlfn.XLOOKUP(AJ$26,$C$4:$C$22,$T$4:$AD$22)*$AO136:$AY136),0)</f>
        <v>0</v>
      </c>
      <c r="BL136" s="67" cm="1">
        <f t="array" aca="1" ref="BL136" ca="1">IF(AK136&gt;0,AK136*SUMPRODUCT(_xlfn.XLOOKUP(AK$26,$C$4:$C$22,$T$4:$AD$22)*$AO136:$AY136),0)</f>
        <v>0</v>
      </c>
      <c r="BM136" s="67" cm="1">
        <f t="array" aca="1" ref="BM136" ca="1">IF(AL136&gt;0,AL136*SUMPRODUCT(_xlfn.XLOOKUP(AL$26,$C$4:$C$22,$T$4:$AD$22)*$AO136:$AY136),0)</f>
        <v>0</v>
      </c>
      <c r="BN136" s="67" cm="1">
        <f t="array" aca="1" ref="BN136" ca="1">IF(AM136&gt;0,AM136*SUMPRODUCT(_xlfn.XLOOKUP(AM$26,$C$4:$C$22,$T$4:$AD$22)*$AO136:$AY136),0)</f>
        <v>0</v>
      </c>
      <c r="BO136" s="68" cm="1">
        <f t="array" aca="1" ref="BO136" ca="1">IF(AN136&gt;0,AN136*SUMPRODUCT(_xlfn.XLOOKUP(AN$26,$C$4:$C$22,$T$4:$AD$22)*$AO136:$AY136),0)</f>
        <v>0</v>
      </c>
      <c r="BP136" s="214">
        <f t="shared" ca="1" si="100"/>
        <v>0</v>
      </c>
      <c r="BQ136" s="66" cm="1">
        <f t="array" aca="1" ref="BQ136" ca="1">IF(AC136&gt;0,AC136*SUMPRODUCT(_xlfn.XLOOKUP(AC$26,$C$4:$C$22,$I$4:$S$22)*$AO136:$AY136),0)</f>
        <v>0</v>
      </c>
      <c r="BR136" s="67" cm="1">
        <f t="array" aca="1" ref="BR136" ca="1">IF(AD136&gt;0,AD136*SUMPRODUCT(_xlfn.XLOOKUP(AD$26,$C$4:$C$22,$I$4:$S$22)*$AO136:$AY136),0)</f>
        <v>0</v>
      </c>
      <c r="BS136" s="67" cm="1">
        <f t="array" aca="1" ref="BS136" ca="1">IF(AE136&gt;0,AE136*SUMPRODUCT(_xlfn.XLOOKUP(AE$26,$C$4:$C$22,$I$4:$S$22)*$AO136:$AY136),0)</f>
        <v>0</v>
      </c>
      <c r="BT136" s="67" cm="1">
        <f t="array" aca="1" ref="BT136" ca="1">IF(AF136&gt;0,AF136*SUMPRODUCT(_xlfn.XLOOKUP(AF$26,$C$4:$C$22,$I$4:$S$22)*$AO136:$AY136),0)</f>
        <v>0</v>
      </c>
      <c r="BU136" s="67" cm="1">
        <f t="array" aca="1" ref="BU136" ca="1">IF(AG136&gt;0,AG136*SUMPRODUCT(_xlfn.XLOOKUP(AG$26,$C$4:$C$22,$I$4:$S$22)*$AO136:$AY136),0)</f>
        <v>0</v>
      </c>
      <c r="BV136" s="67" cm="1">
        <f t="array" aca="1" ref="BV136" ca="1">IF(AH136&gt;0,AH136*SUMPRODUCT(_xlfn.XLOOKUP(AH$26,$C$4:$C$22,$I$4:$S$22)*$AO136:$AY136),0)</f>
        <v>0</v>
      </c>
      <c r="BW136" s="67" cm="1">
        <f t="array" aca="1" ref="BW136" ca="1">IF(AI136&gt;0,AI136*SUMPRODUCT(_xlfn.XLOOKUP(AI$26,$C$4:$C$22,$I$4:$S$22)*$AO136:$AY136),0)</f>
        <v>0</v>
      </c>
      <c r="BX136" s="67" cm="1">
        <f t="array" aca="1" ref="BX136" ca="1">IF(AJ136&gt;0,AJ136*SUMPRODUCT(_xlfn.XLOOKUP(AJ$26,$C$4:$C$22,$I$4:$S$22)*$AO136:$AY136),0)</f>
        <v>0</v>
      </c>
      <c r="BY136" s="67" cm="1">
        <f t="array" aca="1" ref="BY136" ca="1">IF(AK136&gt;0,AK136*SUMPRODUCT(_xlfn.XLOOKUP(AK$26,$C$4:$C$22,$I$4:$S$22)*$AO136:$AY136),0)</f>
        <v>0</v>
      </c>
      <c r="BZ136" s="67" cm="1">
        <f t="array" aca="1" ref="BZ136" ca="1">IF(AL136&gt;0,AL136*SUMPRODUCT(_xlfn.XLOOKUP(AL$26,$C$4:$C$22,$I$4:$S$22)*$AO136:$AY136),0)</f>
        <v>0</v>
      </c>
      <c r="CA136" s="67" cm="1">
        <f t="array" aca="1" ref="CA136" ca="1">IF(AM136&gt;0,AM136*SUMPRODUCT(_xlfn.XLOOKUP(AM$26,$C$4:$C$22,$I$4:$S$22)*$AO136:$AY136),0)</f>
        <v>0</v>
      </c>
      <c r="CB136" s="68" cm="1">
        <f t="array" aca="1" ref="CB136" ca="1">IF(AN136&gt;0,AN136*SUMPRODUCT(_xlfn.XLOOKUP(AN$26,$C$4:$C$22,$I$4:$S$22)*$AO136:$AY136),0)</f>
        <v>0</v>
      </c>
      <c r="CC136" s="214">
        <f t="shared" ca="1" si="101"/>
        <v>0</v>
      </c>
      <c r="CD136" s="66" cm="1">
        <f t="array" aca="1" ref="CD136" ca="1">IF(AC136&lt;0,AC136*SUMPRODUCT(_xlfn.XLOOKUP(AC$26,$C$4:$C$22,$T$4:$AD$22)*$AO136:$AY136),0)</f>
        <v>0</v>
      </c>
      <c r="CE136" s="67" cm="1">
        <f t="array" aca="1" ref="CE136" ca="1">IF(AD136&lt;0,AD136*SUMPRODUCT(_xlfn.XLOOKUP(AD$26,$C$4:$C$22,$T$4:$AC$22)*$AO136:$AX136),0)</f>
        <v>-1.625</v>
      </c>
      <c r="CF136" s="67" cm="1">
        <f t="array" aca="1" ref="CF136" ca="1">IF(AE136&lt;0,AE136*SUMPRODUCT(_xlfn.XLOOKUP(AE$26,$C$4:$C$22,$T$4:$AC$22)*$AO136:$AX136),0)</f>
        <v>0</v>
      </c>
      <c r="CG136" s="67" cm="1">
        <f t="array" aca="1" ref="CG136" ca="1">IF(AF136&lt;0,AF136*SUMPRODUCT(_xlfn.XLOOKUP(AF$26,$C$4:$C$22,$T$4:$AC$22)*$AO136:$AX136),0)</f>
        <v>-0.5</v>
      </c>
      <c r="CH136" s="67" cm="1">
        <f t="array" aca="1" ref="CH136" ca="1">IF(AG136&lt;0,AG136*SUMPRODUCT(_xlfn.XLOOKUP(AG$26,$C$4:$C$22,$T$4:$AC$22)*$AO136:$AX136),0)</f>
        <v>0</v>
      </c>
      <c r="CI136" s="67" cm="1">
        <f t="array" aca="1" ref="CI136" ca="1">IF(AH136&lt;0,AH136*SUMPRODUCT(_xlfn.XLOOKUP(AH$26,$C$4:$C$22,$T$4:$AC$22)*$AO136:$AX136),0)</f>
        <v>0</v>
      </c>
      <c r="CJ136" s="67" cm="1">
        <f t="array" aca="1" ref="CJ136" ca="1">IF(AI136&lt;0,AI136*SUMPRODUCT(_xlfn.XLOOKUP(AI$26,$C$4:$C$22,$T$4:$AC$22)*$AO136:$AX136),0)</f>
        <v>0</v>
      </c>
      <c r="CK136" s="67" cm="1">
        <f t="array" aca="1" ref="CK136" ca="1">IF(AJ136&lt;0,AJ136*SUMPRODUCT(_xlfn.XLOOKUP(AJ$26,$C$4:$C$22,$T$4:$AC$22)*$AO136:$AX136),0)</f>
        <v>0</v>
      </c>
      <c r="CL136" s="67" cm="1">
        <f t="array" aca="1" ref="CL136" ca="1">IF(AK136&lt;0,AK136*SUMPRODUCT(_xlfn.XLOOKUP(AK$26,$C$4:$C$22,$T$4:$AC$22)*$AO136:$AX136),0)</f>
        <v>0</v>
      </c>
      <c r="CM136" s="67" cm="1">
        <f t="array" aca="1" ref="CM136" ca="1">IF(AL136&lt;0,AL136*SUMPRODUCT(_xlfn.XLOOKUP(AL$26,$C$4:$C$22,$T$4:$AC$22)*$AO136:$AX136),0)</f>
        <v>0</v>
      </c>
      <c r="CN136" s="67" cm="1">
        <f t="array" aca="1" ref="CN136" ca="1">IF(AM136&lt;0,AM136*SUMPRODUCT(_xlfn.XLOOKUP(AM$26,$C$4:$C$22,$T$4:$AC$22)*$AO136:$AX136),0)</f>
        <v>0</v>
      </c>
      <c r="CO136" s="68" cm="1">
        <f t="array" aca="1" ref="CO136" ca="1">IF(AN136&lt;0,AN136*SUMPRODUCT(_xlfn.XLOOKUP(AN$26,$C$4:$C$22,$T$4:$AC$22)*$AO136:$AX136),0)</f>
        <v>0</v>
      </c>
      <c r="CP136" s="214">
        <f t="shared" ca="1" si="102"/>
        <v>-2.125</v>
      </c>
      <c r="CQ136" s="66" cm="1">
        <f t="array" aca="1" ref="CQ136" ca="1">IF(AC136&lt;0,AC136*SUMPRODUCT(_xlfn.XLOOKUP(AC$26,$C$4:$C$22,$I$4:$S$22)*$AO136:$AY136),0)</f>
        <v>0</v>
      </c>
      <c r="CR136" s="67" cm="1">
        <f t="array" aca="1" ref="CR136" ca="1">IF(AD136&lt;0,AD136*SUMPRODUCT(_xlfn.XLOOKUP(AD$26,$C$4:$C$22,$I$4:$R$22)*$AO136:$AX136),0)</f>
        <v>0.125</v>
      </c>
      <c r="CS136" s="67" cm="1">
        <f t="array" aca="1" ref="CS136" ca="1">IF(AE136&lt;0,AE136*SUMPRODUCT(_xlfn.XLOOKUP(AE$26,$C$4:$C$22,$I$4:$R$22)*$AO136:$AX136),0)</f>
        <v>0</v>
      </c>
      <c r="CT136" s="67" cm="1">
        <f t="array" aca="1" ref="CT136" ca="1">IF(AF136&lt;0,AF136*SUMPRODUCT(_xlfn.XLOOKUP(AF$26,$C$4:$C$22,$I$4:$R$22)*$AO136:$AX136),0)</f>
        <v>0.5</v>
      </c>
      <c r="CU136" s="67" cm="1">
        <f t="array" aca="1" ref="CU136" ca="1">IF(AG136&lt;0,AG136*SUMPRODUCT(_xlfn.XLOOKUP(AG$26,$C$4:$C$22,$I$4:$R$22)*$AO136:$AX136),0)</f>
        <v>0</v>
      </c>
      <c r="CV136" s="67" cm="1">
        <f t="array" aca="1" ref="CV136" ca="1">IF(AH136&lt;0,AH136*SUMPRODUCT(_xlfn.XLOOKUP(AH$26,$C$4:$C$22,$I$4:$R$22)*$AO136:$AX136),0)</f>
        <v>0</v>
      </c>
      <c r="CW136" s="67" cm="1">
        <f t="array" aca="1" ref="CW136" ca="1">IF(AI136&lt;0,AI136*SUMPRODUCT(_xlfn.XLOOKUP(AI$26,$C$4:$C$22,$I$4:$R$22)*$AO136:$AX136),0)</f>
        <v>0</v>
      </c>
      <c r="CX136" s="67" cm="1">
        <f t="array" aca="1" ref="CX136" ca="1">IF(AJ136&lt;0,AJ136*SUMPRODUCT(_xlfn.XLOOKUP(AJ$26,$C$4:$C$22,$I$4:$R$22)*$AO136:$AX136),0)</f>
        <v>0</v>
      </c>
      <c r="CY136" s="67" cm="1">
        <f t="array" aca="1" ref="CY136" ca="1">IF(AK136&lt;0,AK136*SUMPRODUCT(_xlfn.XLOOKUP(AK$26,$C$4:$C$22,$I$4:$R$22)*$AO136:$AX136),0)</f>
        <v>0</v>
      </c>
      <c r="CZ136" s="67" cm="1">
        <f t="array" aca="1" ref="CZ136" ca="1">IF(AL136&lt;0,AL136*SUMPRODUCT(_xlfn.XLOOKUP(AL$26,$C$4:$C$22,$I$4:$R$22)*$AO136:$AX136),0)</f>
        <v>0</v>
      </c>
      <c r="DA136" s="67" cm="1">
        <f t="array" aca="1" ref="DA136" ca="1">IF(AM136&lt;0,AM136*SUMPRODUCT(_xlfn.XLOOKUP(AM$26,$C$4:$C$22,$I$4:$R$22)*$AO136:$AX136),0)</f>
        <v>0</v>
      </c>
      <c r="DB136" s="68" cm="1">
        <f t="array" aca="1" ref="DB136" ca="1">IF(AN136&lt;0,AN136*SUMPRODUCT(_xlfn.XLOOKUP(AN$26,$C$4:$C$22,$I$4:$R$22)*$AO136:$AX136),0)</f>
        <v>0</v>
      </c>
      <c r="DC136" s="239">
        <f t="shared" ca="1" si="103"/>
        <v>0.625</v>
      </c>
    </row>
    <row r="137" spans="1:107" x14ac:dyDescent="0.25">
      <c r="A137" s="389"/>
      <c r="B137" s="390"/>
      <c r="C137" s="736">
        <v>9</v>
      </c>
      <c r="D137" s="19" t="str">
        <f>_xlfn.XLOOKUP($C137,'Load Combinations'!$B$4:$B$22,'Load Combinations'!$C$4:$C$22)</f>
        <v>CV Vac, Component MAWP, Beam On</v>
      </c>
      <c r="E137" s="120"/>
      <c r="F137" s="121"/>
      <c r="G137" s="8">
        <f t="shared" si="119"/>
        <v>20</v>
      </c>
      <c r="H137" s="61">
        <f t="shared" ca="1" si="94"/>
        <v>25.225000000000001</v>
      </c>
      <c r="I137" s="61">
        <f t="shared" ca="1" si="95"/>
        <v>13.274999999999999</v>
      </c>
      <c r="J137" s="63"/>
      <c r="K137" s="75">
        <f t="shared" ca="1" si="122"/>
        <v>0</v>
      </c>
      <c r="L137" s="76">
        <f t="shared" ca="1" si="120"/>
        <v>0</v>
      </c>
      <c r="M137" s="76">
        <f t="shared" ca="1" si="120"/>
        <v>0</v>
      </c>
      <c r="N137" s="76">
        <f t="shared" ca="1" si="120"/>
        <v>0</v>
      </c>
      <c r="O137" s="76">
        <f t="shared" ca="1" si="120"/>
        <v>-1</v>
      </c>
      <c r="P137" s="76">
        <f t="shared" ca="1" si="120"/>
        <v>-1</v>
      </c>
      <c r="Q137" s="76">
        <f t="shared" ca="1" si="120"/>
        <v>0</v>
      </c>
      <c r="R137" s="76">
        <f t="shared" ca="1" si="120"/>
        <v>0</v>
      </c>
      <c r="S137" s="76">
        <f t="shared" ca="1" si="120"/>
        <v>0</v>
      </c>
      <c r="T137" s="76">
        <f t="shared" ca="1" si="120"/>
        <v>0</v>
      </c>
      <c r="U137" s="76">
        <f t="shared" ca="1" si="120"/>
        <v>0</v>
      </c>
      <c r="V137" s="76">
        <f t="shared" ca="1" si="120"/>
        <v>1</v>
      </c>
      <c r="W137" s="76">
        <f t="shared" ca="1" si="120"/>
        <v>0</v>
      </c>
      <c r="X137" s="76">
        <v>0</v>
      </c>
      <c r="Y137" s="76">
        <f t="shared" ca="1" si="120"/>
        <v>0</v>
      </c>
      <c r="Z137" s="76">
        <f t="shared" ca="1" si="120"/>
        <v>0</v>
      </c>
      <c r="AA137" s="76">
        <f t="shared" ca="1" si="120"/>
        <v>0</v>
      </c>
      <c r="AB137" s="140">
        <f t="shared" ca="1" si="120"/>
        <v>1</v>
      </c>
      <c r="AC137" s="75">
        <f t="shared" ca="1" si="123"/>
        <v>-1</v>
      </c>
      <c r="AD137" s="76">
        <f t="shared" ca="1" si="123"/>
        <v>-1</v>
      </c>
      <c r="AE137" s="76">
        <f t="shared" ca="1" si="123"/>
        <v>-1</v>
      </c>
      <c r="AF137" s="76">
        <f t="shared" ca="1" si="123"/>
        <v>-1</v>
      </c>
      <c r="AG137" s="76">
        <f t="shared" ca="1" si="123"/>
        <v>0</v>
      </c>
      <c r="AH137" s="76">
        <f t="shared" ca="1" si="123"/>
        <v>-1</v>
      </c>
      <c r="AI137" s="76">
        <f t="shared" ca="1" si="123"/>
        <v>1</v>
      </c>
      <c r="AJ137" s="76">
        <f t="shared" ca="1" si="123"/>
        <v>1</v>
      </c>
      <c r="AK137" s="76">
        <f t="shared" ca="1" si="123"/>
        <v>0</v>
      </c>
      <c r="AL137" s="76">
        <f t="shared" ca="1" si="123"/>
        <v>0</v>
      </c>
      <c r="AM137" s="76">
        <f t="shared" ca="1" si="123"/>
        <v>1</v>
      </c>
      <c r="AN137" s="77">
        <f t="shared" ca="1" si="123"/>
        <v>0</v>
      </c>
      <c r="AO137" s="75">
        <f>+INDEX('Load Combinations'!$D$4:$N$22,MATCH(Horizontal!$C137,'Load Combinations'!$B$4:$B$22,0),MATCH(Horizontal!AO$26,'Load Combinations'!$D$3:$N$3,0))</f>
        <v>1</v>
      </c>
      <c r="AP137" s="76">
        <f>+INDEX('Load Combinations'!$D$4:$N$22,MATCH(Horizontal!$C137,'Load Combinations'!$B$4:$B$22,0),MATCH(Horizontal!AP$26,'Load Combinations'!$D$3:$N$3,0))</f>
        <v>1</v>
      </c>
      <c r="AQ137" s="76">
        <f>+INDEX('Load Combinations'!$D$4:$N$22,MATCH(Horizontal!$C137,'Load Combinations'!$B$4:$B$22,0),MATCH(Horizontal!AQ$26,'Load Combinations'!$D$3:$N$3,0))</f>
        <v>0</v>
      </c>
      <c r="AR137" s="76">
        <f>+INDEX('Load Combinations'!$D$4:$N$22,MATCH(Horizontal!$C137,'Load Combinations'!$B$4:$B$22,0),MATCH(Horizontal!AR$26,'Load Combinations'!$D$3:$N$3,0))</f>
        <v>0</v>
      </c>
      <c r="AS137" s="76">
        <f>+INDEX('Load Combinations'!$D$4:$N$22,MATCH(Horizontal!$C137,'Load Combinations'!$B$4:$B$22,0),MATCH(Horizontal!AS$26,'Load Combinations'!$D$3:$N$3,0))</f>
        <v>1</v>
      </c>
      <c r="AT137" s="76">
        <f>+INDEX('Load Combinations'!$D$4:$N$22,MATCH(Horizontal!$C137,'Load Combinations'!$B$4:$B$22,0),MATCH(Horizontal!AT$26,'Load Combinations'!$D$3:$N$3,0))</f>
        <v>1</v>
      </c>
      <c r="AU137" s="76">
        <f>+INDEX('Load Combinations'!$D$4:$N$22,MATCH(Horizontal!$C137,'Load Combinations'!$B$4:$B$22,0),MATCH(Horizontal!AU$26,'Load Combinations'!$D$3:$N$3,0))</f>
        <v>0</v>
      </c>
      <c r="AV137" s="76">
        <f>+INDEX('Load Combinations'!$D$4:$N$22,MATCH(Horizontal!$C137,'Load Combinations'!$B$4:$B$22,0),MATCH(Horizontal!AV$26,'Load Combinations'!$D$3:$N$3,0))</f>
        <v>0</v>
      </c>
      <c r="AW137" s="76">
        <f>+INDEX('Load Combinations'!$D$4:$N$22,MATCH(Horizontal!$C137,'Load Combinations'!$B$4:$B$22,0),MATCH(Horizontal!AW$26,'Load Combinations'!$D$3:$N$3,0))</f>
        <v>1</v>
      </c>
      <c r="AX137" s="671">
        <f>+INDEX('Load Combinations'!$D$4:$N$22,MATCH(Horizontal!$C137,'Load Combinations'!$B$4:$B$22,0),MATCH(Horizontal!AX$26,'Load Combinations'!$D$3:$N$3,0))</f>
        <v>0</v>
      </c>
      <c r="AY137" s="557">
        <f>+INDEX('Load Combinations'!$D$4:$N$22,MATCH(Horizontal!$C137,'Load Combinations'!$B$4:$B$22,0),MATCH(Horizontal!AY$26,'Load Combinations'!$D$3:$N$3,0))</f>
        <v>0</v>
      </c>
      <c r="AZ137" s="75" cm="1">
        <f t="array" aca="1" ref="AZ137" ca="1">SUMPRODUCT(--($K137:$AB137&gt;0),INDEX($H$4:$H$22,MATCH($K$26:$AB$26,$C$4:$C$22,0)))</f>
        <v>3</v>
      </c>
      <c r="BA137" s="76" cm="1">
        <f t="array" aca="1" ref="BA137" ca="1">SUMPRODUCT(--($K137:$AB137&gt;0),INDEX($G$4:$G$22,MATCH($K$26:$AB$26,$C$4:$C$22,0)))</f>
        <v>-3</v>
      </c>
      <c r="BB137" s="76" cm="1">
        <f t="array" aca="1" ref="BB137" ca="1">-1*SUMPRODUCT(--($K137:$AB137&lt;0),INDEX($H$4:$H$22,MATCH($K$26:$AB$26,$C$4:$C$22,0)))</f>
        <v>-0.6</v>
      </c>
      <c r="BC137" s="77" cm="1">
        <f t="array" aca="1" ref="BC137" ca="1">-1*SUMPRODUCT(--($K137:$AB137&lt;0),INDEX($G$4:$G$22,MATCH($K$26:$AB$26,$C$4:$C$22,0)))</f>
        <v>0.6</v>
      </c>
      <c r="BD137" s="462" cm="1">
        <f t="array" aca="1" ref="BD137" ca="1">IF(AC137&gt;0,AC137*SUMPRODUCT(_xlfn.XLOOKUP(AC$26,$C$4:$C$22,$T$4:$AD$22)*$AO137:$AY137),0)</f>
        <v>0</v>
      </c>
      <c r="BE137" s="17" cm="1">
        <f t="array" aca="1" ref="BE137" ca="1">IF(AD137&gt;0,AD137*SUMPRODUCT(_xlfn.XLOOKUP(AD$26,$C$4:$C$22,$T$4:$AD$22)*$AO137:$AY137),0)</f>
        <v>0</v>
      </c>
      <c r="BF137" s="17" cm="1">
        <f t="array" aca="1" ref="BF137" ca="1">IF(AE137&gt;0,AE137*SUMPRODUCT(_xlfn.XLOOKUP(AE$26,$C$4:$C$22,$T$4:$AD$22)*$AO137:$AY137),0)</f>
        <v>0</v>
      </c>
      <c r="BG137" s="71" cm="1">
        <f t="array" aca="1" ref="BG137" ca="1">IF(AF137&gt;0,AF137*SUMPRODUCT(_xlfn.XLOOKUP(AF$26,$C$4:$C$22,$T$4:$AD$22)*$AO137:$AY137),0)</f>
        <v>0</v>
      </c>
      <c r="BH137" s="17" cm="1">
        <f t="array" aca="1" ref="BH137" ca="1">IF(AG137&gt;0,AG137*SUMPRODUCT(_xlfn.XLOOKUP(AG$26,$C$4:$C$22,$T$4:$AD$22)*$AO137:$AY137),0)</f>
        <v>0</v>
      </c>
      <c r="BI137" s="17" cm="1">
        <f t="array" aca="1" ref="BI137" ca="1">IF(AH137&gt;0,AH137*SUMPRODUCT(_xlfn.XLOOKUP(AH$26,$C$4:$C$22,$T$4:$AD$22)*$AO137:$AY137),0)</f>
        <v>0</v>
      </c>
      <c r="BJ137" s="17" cm="1">
        <f t="array" aca="1" ref="BJ137" ca="1">IF(AI137&gt;0,AI137*SUMPRODUCT(_xlfn.XLOOKUP(AI$26,$C$4:$C$22,$T$4:$AD$22)*$AO137:$AY137),0)</f>
        <v>0.5</v>
      </c>
      <c r="BK137" s="17" cm="1">
        <f t="array" aca="1" ref="BK137" ca="1">IF(AJ137&gt;0,AJ137*SUMPRODUCT(_xlfn.XLOOKUP(AJ$26,$C$4:$C$22,$T$4:$AD$22)*$AO137:$AY137),0)</f>
        <v>0.5</v>
      </c>
      <c r="BL137" s="17" cm="1">
        <f t="array" aca="1" ref="BL137" ca="1">IF(AK137&gt;0,AK137*SUMPRODUCT(_xlfn.XLOOKUP(AK$26,$C$4:$C$22,$T$4:$AD$22)*$AO137:$AY137),0)</f>
        <v>0</v>
      </c>
      <c r="BM137" s="17" cm="1">
        <f t="array" aca="1" ref="BM137" ca="1">IF(AL137&gt;0,AL137*SUMPRODUCT(_xlfn.XLOOKUP(AL$26,$C$4:$C$22,$T$4:$AD$22)*$AO137:$AY137),0)</f>
        <v>0</v>
      </c>
      <c r="BN137" s="17" cm="1">
        <f t="array" aca="1" ref="BN137" ca="1">IF(AM137&gt;0,AM137*SUMPRODUCT(_xlfn.XLOOKUP(AM$26,$C$4:$C$22,$T$4:$AD$22)*$AO137:$AY137),0)</f>
        <v>0</v>
      </c>
      <c r="BO137" s="9" cm="1">
        <f t="array" aca="1" ref="BO137" ca="1">IF(AN137&gt;0,AN137*SUMPRODUCT(_xlfn.XLOOKUP(AN$26,$C$4:$C$22,$T$4:$AD$22)*$AO137:$AY137),0)</f>
        <v>0</v>
      </c>
      <c r="BP137" s="215">
        <f t="shared" ca="1" si="100"/>
        <v>1</v>
      </c>
      <c r="BQ137" s="8" cm="1">
        <f t="array" aca="1" ref="BQ137" ca="1">IF(AC137&gt;0,AC137*SUMPRODUCT(_xlfn.XLOOKUP(AC$26,$C$4:$C$22,$I$4:$S$22)*$AO137:$AY137),0)</f>
        <v>0</v>
      </c>
      <c r="BR137" s="17" cm="1">
        <f t="array" aca="1" ref="BR137" ca="1">IF(AD137&gt;0,AD137*SUMPRODUCT(_xlfn.XLOOKUP(AD$26,$C$4:$C$22,$I$4:$S$22)*$AO137:$AY137),0)</f>
        <v>0</v>
      </c>
      <c r="BS137" s="17" cm="1">
        <f t="array" aca="1" ref="BS137" ca="1">IF(AE137&gt;0,AE137*SUMPRODUCT(_xlfn.XLOOKUP(AE$26,$C$4:$C$22,$I$4:$S$22)*$AO137:$AY137),0)</f>
        <v>0</v>
      </c>
      <c r="BT137" s="71" cm="1">
        <f t="array" aca="1" ref="BT137" ca="1">IF(AF137&gt;0,AF137*SUMPRODUCT(_xlfn.XLOOKUP(AF$26,$C$4:$C$22,$I$4:$S$22)*$AO137:$AY137),0)</f>
        <v>0</v>
      </c>
      <c r="BU137" s="17" cm="1">
        <f t="array" aca="1" ref="BU137" ca="1">IF(AG137&gt;0,AG137*SUMPRODUCT(_xlfn.XLOOKUP(AG$26,$C$4:$C$22,$I$4:$S$22)*$AO137:$AY137),0)</f>
        <v>0</v>
      </c>
      <c r="BV137" s="17" cm="1">
        <f t="array" aca="1" ref="BV137" ca="1">IF(AH137&gt;0,AH137*SUMPRODUCT(_xlfn.XLOOKUP(AH$26,$C$4:$C$22,$I$4:$S$22)*$AO137:$AY137),0)</f>
        <v>0</v>
      </c>
      <c r="BW137" s="17" cm="1">
        <f t="array" aca="1" ref="BW137" ca="1">IF(AI137&gt;0,AI137*SUMPRODUCT(_xlfn.XLOOKUP(AI$26,$C$4:$C$22,$I$4:$S$22)*$AO137:$AY137),0)</f>
        <v>-0.5</v>
      </c>
      <c r="BX137" s="17" cm="1">
        <f t="array" aca="1" ref="BX137" ca="1">IF(AJ137&gt;0,AJ137*SUMPRODUCT(_xlfn.XLOOKUP(AJ$26,$C$4:$C$22,$I$4:$S$22)*$AO137:$AY137),0)</f>
        <v>-0.5</v>
      </c>
      <c r="BY137" s="17" cm="1">
        <f t="array" aca="1" ref="BY137" ca="1">IF(AK137&gt;0,AK137*SUMPRODUCT(_xlfn.XLOOKUP(AK$26,$C$4:$C$22,$I$4:$S$22)*$AO137:$AY137),0)</f>
        <v>0</v>
      </c>
      <c r="BZ137" s="17" cm="1">
        <f t="array" aca="1" ref="BZ137" ca="1">IF(AL137&gt;0,AL137*SUMPRODUCT(_xlfn.XLOOKUP(AL$26,$C$4:$C$22,$I$4:$S$22)*$AO137:$AY137),0)</f>
        <v>0</v>
      </c>
      <c r="CA137" s="17" cm="1">
        <f t="array" aca="1" ref="CA137" ca="1">IF(AM137&gt;0,AM137*SUMPRODUCT(_xlfn.XLOOKUP(AM$26,$C$4:$C$22,$I$4:$S$22)*$AO137:$AY137),0)</f>
        <v>0</v>
      </c>
      <c r="CB137" s="9" cm="1">
        <f t="array" aca="1" ref="CB137" ca="1">IF(AN137&gt;0,AN137*SUMPRODUCT(_xlfn.XLOOKUP(AN$26,$C$4:$C$22,$I$4:$S$22)*$AO137:$AY137),0)</f>
        <v>0</v>
      </c>
      <c r="CC137" s="215">
        <f t="shared" ca="1" si="101"/>
        <v>-1</v>
      </c>
      <c r="CD137" s="8" cm="1">
        <f t="array" aca="1" ref="CD137" ca="1">IF(AC137&lt;0,AC137*SUMPRODUCT(_xlfn.XLOOKUP(AC$26,$C$4:$C$22,$T$4:$AD$22)*$AO137:$AY137),0)</f>
        <v>0</v>
      </c>
      <c r="CE137" s="17" cm="1">
        <f t="array" aca="1" ref="CE137" ca="1">IF(AD137&lt;0,AD137*SUMPRODUCT(_xlfn.XLOOKUP(AD$26,$C$4:$C$22,$T$4:$AC$22)*$AO137:$AX137),0)</f>
        <v>-1.625</v>
      </c>
      <c r="CF137" s="17" cm="1">
        <f t="array" aca="1" ref="CF137" ca="1">IF(AE137&lt;0,AE137*SUMPRODUCT(_xlfn.XLOOKUP(AE$26,$C$4:$C$22,$T$4:$AC$22)*$AO137:$AX137),0)</f>
        <v>0</v>
      </c>
      <c r="CG137" s="71" cm="1">
        <f t="array" aca="1" ref="CG137" ca="1">IF(AF137&lt;0,AF137*SUMPRODUCT(_xlfn.XLOOKUP(AF$26,$C$4:$C$22,$T$4:$AC$22)*$AO137:$AX137),0)</f>
        <v>-0.5</v>
      </c>
      <c r="CH137" s="17" cm="1">
        <f t="array" aca="1" ref="CH137" ca="1">IF(AG137&lt;0,AG137*SUMPRODUCT(_xlfn.XLOOKUP(AG$26,$C$4:$C$22,$T$4:$AC$22)*$AO137:$AX137),0)</f>
        <v>0</v>
      </c>
      <c r="CI137" s="17" cm="1">
        <f t="array" aca="1" ref="CI137" ca="1">IF(AH137&lt;0,AH137*SUMPRODUCT(_xlfn.XLOOKUP(AH$26,$C$4:$C$22,$T$4:$AC$22)*$AO137:$AX137),0)</f>
        <v>0</v>
      </c>
      <c r="CJ137" s="17" cm="1">
        <f t="array" aca="1" ref="CJ137" ca="1">IF(AI137&lt;0,AI137*SUMPRODUCT(_xlfn.XLOOKUP(AI$26,$C$4:$C$22,$T$4:$AC$22)*$AO137:$AX137),0)</f>
        <v>0</v>
      </c>
      <c r="CK137" s="17" cm="1">
        <f t="array" aca="1" ref="CK137" ca="1">IF(AJ137&lt;0,AJ137*SUMPRODUCT(_xlfn.XLOOKUP(AJ$26,$C$4:$C$22,$T$4:$AC$22)*$AO137:$AX137),0)</f>
        <v>0</v>
      </c>
      <c r="CL137" s="17" cm="1">
        <f t="array" aca="1" ref="CL137" ca="1">IF(AK137&lt;0,AK137*SUMPRODUCT(_xlfn.XLOOKUP(AK$26,$C$4:$C$22,$T$4:$AC$22)*$AO137:$AX137),0)</f>
        <v>0</v>
      </c>
      <c r="CM137" s="17" cm="1">
        <f t="array" aca="1" ref="CM137" ca="1">IF(AL137&lt;0,AL137*SUMPRODUCT(_xlfn.XLOOKUP(AL$26,$C$4:$C$22,$T$4:$AC$22)*$AO137:$AX137),0)</f>
        <v>0</v>
      </c>
      <c r="CN137" s="17" cm="1">
        <f t="array" aca="1" ref="CN137" ca="1">IF(AM137&lt;0,AM137*SUMPRODUCT(_xlfn.XLOOKUP(AM$26,$C$4:$C$22,$T$4:$AC$22)*$AO137:$AX137),0)</f>
        <v>0</v>
      </c>
      <c r="CO137" s="9" cm="1">
        <f t="array" aca="1" ref="CO137" ca="1">IF(AN137&lt;0,AN137*SUMPRODUCT(_xlfn.XLOOKUP(AN$26,$C$4:$C$22,$T$4:$AC$22)*$AO137:$AX137),0)</f>
        <v>0</v>
      </c>
      <c r="CP137" s="215">
        <f t="shared" ca="1" si="102"/>
        <v>-2.125</v>
      </c>
      <c r="CQ137" s="8" cm="1">
        <f t="array" aca="1" ref="CQ137" ca="1">IF(AC137&lt;0,AC137*SUMPRODUCT(_xlfn.XLOOKUP(AC$26,$C$4:$C$22,$I$4:$S$22)*$AO137:$AY137),0)</f>
        <v>0</v>
      </c>
      <c r="CR137" s="17" cm="1">
        <f t="array" aca="1" ref="CR137" ca="1">IF(AD137&lt;0,AD137*SUMPRODUCT(_xlfn.XLOOKUP(AD$26,$C$4:$C$22,$I$4:$R$22)*$AO137:$AX137),0)</f>
        <v>0.125</v>
      </c>
      <c r="CS137" s="17" cm="1">
        <f t="array" aca="1" ref="CS137" ca="1">IF(AE137&lt;0,AE137*SUMPRODUCT(_xlfn.XLOOKUP(AE$26,$C$4:$C$22,$I$4:$R$22)*$AO137:$AX137),0)</f>
        <v>0</v>
      </c>
      <c r="CT137" s="71" cm="1">
        <f t="array" aca="1" ref="CT137" ca="1">IF(AF137&lt;0,AF137*SUMPRODUCT(_xlfn.XLOOKUP(AF$26,$C$4:$C$22,$I$4:$R$22)*$AO137:$AX137),0)</f>
        <v>0.5</v>
      </c>
      <c r="CU137" s="17" cm="1">
        <f t="array" aca="1" ref="CU137" ca="1">IF(AG137&lt;0,AG137*SUMPRODUCT(_xlfn.XLOOKUP(AG$26,$C$4:$C$22,$I$4:$R$22)*$AO137:$AX137),0)</f>
        <v>0</v>
      </c>
      <c r="CV137" s="17" cm="1">
        <f t="array" aca="1" ref="CV137" ca="1">IF(AH137&lt;0,AH137*SUMPRODUCT(_xlfn.XLOOKUP(AH$26,$C$4:$C$22,$I$4:$R$22)*$AO137:$AX137),0)</f>
        <v>0</v>
      </c>
      <c r="CW137" s="17" cm="1">
        <f t="array" aca="1" ref="CW137" ca="1">IF(AI137&lt;0,AI137*SUMPRODUCT(_xlfn.XLOOKUP(AI$26,$C$4:$C$22,$I$4:$R$22)*$AO137:$AX137),0)</f>
        <v>0</v>
      </c>
      <c r="CX137" s="17" cm="1">
        <f t="array" aca="1" ref="CX137" ca="1">IF(AJ137&lt;0,AJ137*SUMPRODUCT(_xlfn.XLOOKUP(AJ$26,$C$4:$C$22,$I$4:$R$22)*$AO137:$AX137),0)</f>
        <v>0</v>
      </c>
      <c r="CY137" s="17" cm="1">
        <f t="array" aca="1" ref="CY137" ca="1">IF(AK137&lt;0,AK137*SUMPRODUCT(_xlfn.XLOOKUP(AK$26,$C$4:$C$22,$I$4:$R$22)*$AO137:$AX137),0)</f>
        <v>0</v>
      </c>
      <c r="CZ137" s="17" cm="1">
        <f t="array" aca="1" ref="CZ137" ca="1">IF(AL137&lt;0,AL137*SUMPRODUCT(_xlfn.XLOOKUP(AL$26,$C$4:$C$22,$I$4:$R$22)*$AO137:$AX137),0)</f>
        <v>0</v>
      </c>
      <c r="DA137" s="17" cm="1">
        <f t="array" aca="1" ref="DA137" ca="1">IF(AM137&lt;0,AM137*SUMPRODUCT(_xlfn.XLOOKUP(AM$26,$C$4:$C$22,$I$4:$R$22)*$AO137:$AX137),0)</f>
        <v>0</v>
      </c>
      <c r="DB137" s="9" cm="1">
        <f t="array" aca="1" ref="DB137" ca="1">IF(AN137&lt;0,AN137*SUMPRODUCT(_xlfn.XLOOKUP(AN$26,$C$4:$C$22,$I$4:$R$22)*$AO137:$AX137),0)</f>
        <v>0</v>
      </c>
      <c r="DC137" s="240">
        <f t="shared" ca="1" si="103"/>
        <v>0.625</v>
      </c>
    </row>
    <row r="138" spans="1:107" x14ac:dyDescent="0.25">
      <c r="A138" s="389"/>
      <c r="B138" s="390"/>
      <c r="C138" s="735">
        <v>10</v>
      </c>
      <c r="D138" s="18" t="str">
        <f>_xlfn.XLOOKUP($C138,'Load Combinations'!$B$4:$B$22,'Load Combinations'!$C$4:$C$22)</f>
        <v>CV Helium Mode, No Beam</v>
      </c>
      <c r="E138" s="118"/>
      <c r="F138" s="119"/>
      <c r="G138" s="7">
        <f t="shared" si="119"/>
        <v>20</v>
      </c>
      <c r="H138" s="130">
        <f t="shared" ca="1" si="94"/>
        <v>24.225000000000001</v>
      </c>
      <c r="I138" s="130">
        <f t="shared" ca="1" si="95"/>
        <v>15.774999999999999</v>
      </c>
      <c r="J138" s="62"/>
      <c r="K138" s="72">
        <f t="shared" ca="1" si="122"/>
        <v>0</v>
      </c>
      <c r="L138" s="73">
        <f t="shared" ca="1" si="120"/>
        <v>0</v>
      </c>
      <c r="M138" s="73">
        <f t="shared" ca="1" si="120"/>
        <v>0</v>
      </c>
      <c r="N138" s="73">
        <f t="shared" ca="1" si="120"/>
        <v>0</v>
      </c>
      <c r="O138" s="73">
        <f t="shared" ca="1" si="120"/>
        <v>-1</v>
      </c>
      <c r="P138" s="73">
        <f t="shared" ca="1" si="120"/>
        <v>-1</v>
      </c>
      <c r="Q138" s="73">
        <f t="shared" ca="1" si="120"/>
        <v>0</v>
      </c>
      <c r="R138" s="73">
        <f t="shared" ca="1" si="120"/>
        <v>0</v>
      </c>
      <c r="S138" s="73">
        <f t="shared" ca="1" si="120"/>
        <v>0</v>
      </c>
      <c r="T138" s="73">
        <f t="shared" ca="1" si="120"/>
        <v>0</v>
      </c>
      <c r="U138" s="73">
        <f t="shared" ca="1" si="120"/>
        <v>0</v>
      </c>
      <c r="V138" s="73">
        <f t="shared" ca="1" si="120"/>
        <v>1</v>
      </c>
      <c r="W138" s="73">
        <f t="shared" ca="1" si="120"/>
        <v>0</v>
      </c>
      <c r="X138" s="73">
        <v>0</v>
      </c>
      <c r="Y138" s="73">
        <f t="shared" ca="1" si="120"/>
        <v>0</v>
      </c>
      <c r="Z138" s="73">
        <f t="shared" ca="1" si="120"/>
        <v>0</v>
      </c>
      <c r="AA138" s="73">
        <f t="shared" ca="1" si="120"/>
        <v>0</v>
      </c>
      <c r="AB138" s="139">
        <f t="shared" ca="1" si="120"/>
        <v>1</v>
      </c>
      <c r="AC138" s="72">
        <f t="shared" ca="1" si="123"/>
        <v>-1</v>
      </c>
      <c r="AD138" s="73">
        <f t="shared" ca="1" si="123"/>
        <v>-1</v>
      </c>
      <c r="AE138" s="73">
        <f t="shared" ca="1" si="123"/>
        <v>-1</v>
      </c>
      <c r="AF138" s="73">
        <f t="shared" ca="1" si="123"/>
        <v>-1</v>
      </c>
      <c r="AG138" s="73">
        <f t="shared" ca="1" si="123"/>
        <v>0</v>
      </c>
      <c r="AH138" s="73">
        <f t="shared" ca="1" si="123"/>
        <v>-1</v>
      </c>
      <c r="AI138" s="73">
        <f t="shared" ca="1" si="123"/>
        <v>1</v>
      </c>
      <c r="AJ138" s="73">
        <f t="shared" ca="1" si="123"/>
        <v>1</v>
      </c>
      <c r="AK138" s="73">
        <f t="shared" ca="1" si="123"/>
        <v>0</v>
      </c>
      <c r="AL138" s="73">
        <f t="shared" ca="1" si="123"/>
        <v>0</v>
      </c>
      <c r="AM138" s="73">
        <f t="shared" ca="1" si="123"/>
        <v>1</v>
      </c>
      <c r="AN138" s="74">
        <f t="shared" ca="1" si="123"/>
        <v>0</v>
      </c>
      <c r="AO138" s="72">
        <f>+INDEX('Load Combinations'!$D$4:$N$22,MATCH(Horizontal!$C138,'Load Combinations'!$B$4:$B$22,0),MATCH(Horizontal!AO$26,'Load Combinations'!$D$3:$N$3,0))</f>
        <v>1</v>
      </c>
      <c r="AP138" s="73">
        <f>+INDEX('Load Combinations'!$D$4:$N$22,MATCH(Horizontal!$C138,'Load Combinations'!$B$4:$B$22,0),MATCH(Horizontal!AP$26,'Load Combinations'!$D$3:$N$3,0))</f>
        <v>1</v>
      </c>
      <c r="AQ138" s="73">
        <f>+INDEX('Load Combinations'!$D$4:$N$22,MATCH(Horizontal!$C138,'Load Combinations'!$B$4:$B$22,0),MATCH(Horizontal!AQ$26,'Load Combinations'!$D$3:$N$3,0))</f>
        <v>0</v>
      </c>
      <c r="AR138" s="73">
        <f>+INDEX('Load Combinations'!$D$4:$N$22,MATCH(Horizontal!$C138,'Load Combinations'!$B$4:$B$22,0),MATCH(Horizontal!AR$26,'Load Combinations'!$D$3:$N$3,0))</f>
        <v>1</v>
      </c>
      <c r="AS138" s="73">
        <f>+INDEX('Load Combinations'!$D$4:$N$22,MATCH(Horizontal!$C138,'Load Combinations'!$B$4:$B$22,0),MATCH(Horizontal!AS$26,'Load Combinations'!$D$3:$N$3,0))</f>
        <v>0</v>
      </c>
      <c r="AT138" s="73">
        <f>+INDEX('Load Combinations'!$D$4:$N$22,MATCH(Horizontal!$C138,'Load Combinations'!$B$4:$B$22,0),MATCH(Horizontal!AT$26,'Load Combinations'!$D$3:$N$3,0))</f>
        <v>0</v>
      </c>
      <c r="AU138" s="73">
        <f>+INDEX('Load Combinations'!$D$4:$N$22,MATCH(Horizontal!$C138,'Load Combinations'!$B$4:$B$22,0),MATCH(Horizontal!AU$26,'Load Combinations'!$D$3:$N$3,0))</f>
        <v>0</v>
      </c>
      <c r="AV138" s="73">
        <f>+INDEX('Load Combinations'!$D$4:$N$22,MATCH(Horizontal!$C138,'Load Combinations'!$B$4:$B$22,0),MATCH(Horizontal!AV$26,'Load Combinations'!$D$3:$N$3,0))</f>
        <v>1</v>
      </c>
      <c r="AW138" s="73">
        <f>+INDEX('Load Combinations'!$D$4:$N$22,MATCH(Horizontal!$C138,'Load Combinations'!$B$4:$B$22,0),MATCH(Horizontal!AW$26,'Load Combinations'!$D$3:$N$3,0))</f>
        <v>0</v>
      </c>
      <c r="AX138" s="670">
        <f>+INDEX('Load Combinations'!$D$4:$N$22,MATCH(Horizontal!$C138,'Load Combinations'!$B$4:$B$22,0),MATCH(Horizontal!AX$26,'Load Combinations'!$D$3:$N$3,0))</f>
        <v>0</v>
      </c>
      <c r="AY138" s="556">
        <f>+INDEX('Load Combinations'!$D$4:$N$22,MATCH(Horizontal!$C138,'Load Combinations'!$B$4:$B$22,0),MATCH(Horizontal!AY$26,'Load Combinations'!$D$3:$N$3,0))</f>
        <v>0</v>
      </c>
      <c r="AZ138" s="72" cm="1">
        <f t="array" aca="1" ref="AZ138" ca="1">SUMPRODUCT(--($K138:$AB138&gt;0),INDEX($H$4:$H$22,MATCH($K$26:$AB$26,$C$4:$C$22,0)))</f>
        <v>3</v>
      </c>
      <c r="BA138" s="73" cm="1">
        <f t="array" aca="1" ref="BA138" ca="1">SUMPRODUCT(--($K138:$AB138&gt;0),INDEX($G$4:$G$22,MATCH($K$26:$AB$26,$C$4:$C$22,0)))</f>
        <v>-3</v>
      </c>
      <c r="BB138" s="73" cm="1">
        <f t="array" aca="1" ref="BB138" ca="1">-1*SUMPRODUCT(--($K138:$AB138&lt;0),INDEX($H$4:$H$22,MATCH($K$26:$AB$26,$C$4:$C$22,0)))</f>
        <v>-0.6</v>
      </c>
      <c r="BC138" s="74" cm="1">
        <f t="array" aca="1" ref="BC138" ca="1">-1*SUMPRODUCT(--($K138:$AB138&lt;0),INDEX($G$4:$G$22,MATCH($K$26:$AB$26,$C$4:$C$22,0)))</f>
        <v>0.6</v>
      </c>
      <c r="BD138" s="562" cm="1">
        <f t="array" aca="1" ref="BD138" ca="1">IF(AC138&gt;0,AC138*SUMPRODUCT(_xlfn.XLOOKUP(AC$26,$C$4:$C$22,$T$4:$AD$22)*$AO138:$AY138),0)</f>
        <v>0</v>
      </c>
      <c r="BE138" s="67" cm="1">
        <f t="array" aca="1" ref="BE138" ca="1">IF(AD138&gt;0,AD138*SUMPRODUCT(_xlfn.XLOOKUP(AD$26,$C$4:$C$22,$T$4:$AD$22)*$AO138:$AY138),0)</f>
        <v>0</v>
      </c>
      <c r="BF138" s="67" cm="1">
        <f t="array" aca="1" ref="BF138" ca="1">IF(AE138&gt;0,AE138*SUMPRODUCT(_xlfn.XLOOKUP(AE$26,$C$4:$C$22,$T$4:$AD$22)*$AO138:$AY138),0)</f>
        <v>0</v>
      </c>
      <c r="BG138" s="67" cm="1">
        <f t="array" aca="1" ref="BG138" ca="1">IF(AF138&gt;0,AF138*SUMPRODUCT(_xlfn.XLOOKUP(AF$26,$C$4:$C$22,$T$4:$AD$22)*$AO138:$AY138),0)</f>
        <v>0</v>
      </c>
      <c r="BH138" s="67" cm="1">
        <f t="array" aca="1" ref="BH138" ca="1">IF(AG138&gt;0,AG138*SUMPRODUCT(_xlfn.XLOOKUP(AG$26,$C$4:$C$22,$T$4:$AD$22)*$AO138:$AY138),0)</f>
        <v>0</v>
      </c>
      <c r="BI138" s="67" cm="1">
        <f t="array" aca="1" ref="BI138" ca="1">IF(AH138&gt;0,AH138*SUMPRODUCT(_xlfn.XLOOKUP(AH$26,$C$4:$C$22,$T$4:$AD$22)*$AO138:$AY138),0)</f>
        <v>0</v>
      </c>
      <c r="BJ138" s="67" cm="1">
        <f t="array" aca="1" ref="BJ138" ca="1">IF(AI138&gt;0,AI138*SUMPRODUCT(_xlfn.XLOOKUP(AI$26,$C$4:$C$22,$T$4:$AD$22)*$AO138:$AY138),0)</f>
        <v>0</v>
      </c>
      <c r="BK138" s="67" cm="1">
        <f t="array" aca="1" ref="BK138" ca="1">IF(AJ138&gt;0,AJ138*SUMPRODUCT(_xlfn.XLOOKUP(AJ$26,$C$4:$C$22,$T$4:$AD$22)*$AO138:$AY138),0)</f>
        <v>0</v>
      </c>
      <c r="BL138" s="67" cm="1">
        <f t="array" aca="1" ref="BL138" ca="1">IF(AK138&gt;0,AK138*SUMPRODUCT(_xlfn.XLOOKUP(AK$26,$C$4:$C$22,$T$4:$AD$22)*$AO138:$AY138),0)</f>
        <v>0</v>
      </c>
      <c r="BM138" s="67" cm="1">
        <f t="array" aca="1" ref="BM138" ca="1">IF(AL138&gt;0,AL138*SUMPRODUCT(_xlfn.XLOOKUP(AL$26,$C$4:$C$22,$T$4:$AD$22)*$AO138:$AY138),0)</f>
        <v>0</v>
      </c>
      <c r="BN138" s="67" cm="1">
        <f t="array" aca="1" ref="BN138" ca="1">IF(AM138&gt;0,AM138*SUMPRODUCT(_xlfn.XLOOKUP(AM$26,$C$4:$C$22,$T$4:$AD$22)*$AO138:$AY138),0)</f>
        <v>0</v>
      </c>
      <c r="BO138" s="68" cm="1">
        <f t="array" aca="1" ref="BO138" ca="1">IF(AN138&gt;0,AN138*SUMPRODUCT(_xlfn.XLOOKUP(AN$26,$C$4:$C$22,$T$4:$AD$22)*$AO138:$AY138),0)</f>
        <v>0</v>
      </c>
      <c r="BP138" s="214">
        <f t="shared" ca="1" si="100"/>
        <v>0</v>
      </c>
      <c r="BQ138" s="66" cm="1">
        <f t="array" aca="1" ref="BQ138" ca="1">IF(AC138&gt;0,AC138*SUMPRODUCT(_xlfn.XLOOKUP(AC$26,$C$4:$C$22,$I$4:$S$22)*$AO138:$AY138),0)</f>
        <v>0</v>
      </c>
      <c r="BR138" s="67" cm="1">
        <f t="array" aca="1" ref="BR138" ca="1">IF(AD138&gt;0,AD138*SUMPRODUCT(_xlfn.XLOOKUP(AD$26,$C$4:$C$22,$I$4:$S$22)*$AO138:$AY138),0)</f>
        <v>0</v>
      </c>
      <c r="BS138" s="67" cm="1">
        <f t="array" aca="1" ref="BS138" ca="1">IF(AE138&gt;0,AE138*SUMPRODUCT(_xlfn.XLOOKUP(AE$26,$C$4:$C$22,$I$4:$S$22)*$AO138:$AY138),0)</f>
        <v>0</v>
      </c>
      <c r="BT138" s="67" cm="1">
        <f t="array" aca="1" ref="BT138" ca="1">IF(AF138&gt;0,AF138*SUMPRODUCT(_xlfn.XLOOKUP(AF$26,$C$4:$C$22,$I$4:$S$22)*$AO138:$AY138),0)</f>
        <v>0</v>
      </c>
      <c r="BU138" s="67" cm="1">
        <f t="array" aca="1" ref="BU138" ca="1">IF(AG138&gt;0,AG138*SUMPRODUCT(_xlfn.XLOOKUP(AG$26,$C$4:$C$22,$I$4:$S$22)*$AO138:$AY138),0)</f>
        <v>0</v>
      </c>
      <c r="BV138" s="67" cm="1">
        <f t="array" aca="1" ref="BV138" ca="1">IF(AH138&gt;0,AH138*SUMPRODUCT(_xlfn.XLOOKUP(AH$26,$C$4:$C$22,$I$4:$S$22)*$AO138:$AY138),0)</f>
        <v>0</v>
      </c>
      <c r="BW138" s="67" cm="1">
        <f t="array" aca="1" ref="BW138" ca="1">IF(AI138&gt;0,AI138*SUMPRODUCT(_xlfn.XLOOKUP(AI$26,$C$4:$C$22,$I$4:$S$22)*$AO138:$AY138),0)</f>
        <v>0</v>
      </c>
      <c r="BX138" s="67" cm="1">
        <f t="array" aca="1" ref="BX138" ca="1">IF(AJ138&gt;0,AJ138*SUMPRODUCT(_xlfn.XLOOKUP(AJ$26,$C$4:$C$22,$I$4:$S$22)*$AO138:$AY138),0)</f>
        <v>0</v>
      </c>
      <c r="BY138" s="67" cm="1">
        <f t="array" aca="1" ref="BY138" ca="1">IF(AK138&gt;0,AK138*SUMPRODUCT(_xlfn.XLOOKUP(AK$26,$C$4:$C$22,$I$4:$S$22)*$AO138:$AY138),0)</f>
        <v>0</v>
      </c>
      <c r="BZ138" s="67" cm="1">
        <f t="array" aca="1" ref="BZ138" ca="1">IF(AL138&gt;0,AL138*SUMPRODUCT(_xlfn.XLOOKUP(AL$26,$C$4:$C$22,$I$4:$S$22)*$AO138:$AY138),0)</f>
        <v>0</v>
      </c>
      <c r="CA138" s="67" cm="1">
        <f t="array" aca="1" ref="CA138" ca="1">IF(AM138&gt;0,AM138*SUMPRODUCT(_xlfn.XLOOKUP(AM$26,$C$4:$C$22,$I$4:$S$22)*$AO138:$AY138),0)</f>
        <v>0</v>
      </c>
      <c r="CB138" s="68" cm="1">
        <f t="array" aca="1" ref="CB138" ca="1">IF(AN138&gt;0,AN138*SUMPRODUCT(_xlfn.XLOOKUP(AN$26,$C$4:$C$22,$I$4:$S$22)*$AO138:$AY138),0)</f>
        <v>0</v>
      </c>
      <c r="CC138" s="214">
        <f t="shared" ca="1" si="101"/>
        <v>0</v>
      </c>
      <c r="CD138" s="66" cm="1">
        <f t="array" aca="1" ref="CD138" ca="1">IF(AC138&lt;0,AC138*SUMPRODUCT(_xlfn.XLOOKUP(AC$26,$C$4:$C$22,$T$4:$AD$22)*$AO138:$AY138),0)</f>
        <v>0</v>
      </c>
      <c r="CE138" s="67" cm="1">
        <f t="array" aca="1" ref="CE138" ca="1">IF(AD138&lt;0,AD138*SUMPRODUCT(_xlfn.XLOOKUP(AD$26,$C$4:$C$22,$T$4:$AC$22)*$AO138:$AX138),0)</f>
        <v>-0.125</v>
      </c>
      <c r="CF138" s="67" cm="1">
        <f t="array" aca="1" ref="CF138" ca="1">IF(AE138&lt;0,AE138*SUMPRODUCT(_xlfn.XLOOKUP(AE$26,$C$4:$C$22,$T$4:$AC$22)*$AO138:$AX138),0)</f>
        <v>0</v>
      </c>
      <c r="CG138" s="67" cm="1">
        <f t="array" aca="1" ref="CG138" ca="1">IF(AF138&lt;0,AF138*SUMPRODUCT(_xlfn.XLOOKUP(AF$26,$C$4:$C$22,$T$4:$AC$22)*$AO138:$AX138),0)</f>
        <v>-0.5</v>
      </c>
      <c r="CH138" s="67" cm="1">
        <f t="array" aca="1" ref="CH138" ca="1">IF(AG138&lt;0,AG138*SUMPRODUCT(_xlfn.XLOOKUP(AG$26,$C$4:$C$22,$T$4:$AC$22)*$AO138:$AX138),0)</f>
        <v>0</v>
      </c>
      <c r="CI138" s="67" cm="1">
        <f t="array" aca="1" ref="CI138" ca="1">IF(AH138&lt;0,AH138*SUMPRODUCT(_xlfn.XLOOKUP(AH$26,$C$4:$C$22,$T$4:$AC$22)*$AO138:$AX138),0)</f>
        <v>0</v>
      </c>
      <c r="CJ138" s="67" cm="1">
        <f t="array" aca="1" ref="CJ138" ca="1">IF(AI138&lt;0,AI138*SUMPRODUCT(_xlfn.XLOOKUP(AI$26,$C$4:$C$22,$T$4:$AC$22)*$AO138:$AX138),0)</f>
        <v>0</v>
      </c>
      <c r="CK138" s="67" cm="1">
        <f t="array" aca="1" ref="CK138" ca="1">IF(AJ138&lt;0,AJ138*SUMPRODUCT(_xlfn.XLOOKUP(AJ$26,$C$4:$C$22,$T$4:$AC$22)*$AO138:$AX138),0)</f>
        <v>0</v>
      </c>
      <c r="CL138" s="67" cm="1">
        <f t="array" aca="1" ref="CL138" ca="1">IF(AK138&lt;0,AK138*SUMPRODUCT(_xlfn.XLOOKUP(AK$26,$C$4:$C$22,$T$4:$AC$22)*$AO138:$AX138),0)</f>
        <v>0</v>
      </c>
      <c r="CM138" s="67" cm="1">
        <f t="array" aca="1" ref="CM138" ca="1">IF(AL138&lt;0,AL138*SUMPRODUCT(_xlfn.XLOOKUP(AL$26,$C$4:$C$22,$T$4:$AC$22)*$AO138:$AX138),0)</f>
        <v>0</v>
      </c>
      <c r="CN138" s="67" cm="1">
        <f t="array" aca="1" ref="CN138" ca="1">IF(AM138&lt;0,AM138*SUMPRODUCT(_xlfn.XLOOKUP(AM$26,$C$4:$C$22,$T$4:$AC$22)*$AO138:$AX138),0)</f>
        <v>0</v>
      </c>
      <c r="CO138" s="68" cm="1">
        <f t="array" aca="1" ref="CO138" ca="1">IF(AN138&lt;0,AN138*SUMPRODUCT(_xlfn.XLOOKUP(AN$26,$C$4:$C$22,$T$4:$AC$22)*$AO138:$AX138),0)</f>
        <v>0</v>
      </c>
      <c r="CP138" s="214">
        <f t="shared" ca="1" si="102"/>
        <v>-0.625</v>
      </c>
      <c r="CQ138" s="66" cm="1">
        <f t="array" aca="1" ref="CQ138" ca="1">IF(AC138&lt;0,AC138*SUMPRODUCT(_xlfn.XLOOKUP(AC$26,$C$4:$C$22,$I$4:$S$22)*$AO138:$AY138),0)</f>
        <v>0</v>
      </c>
      <c r="CR138" s="67" cm="1">
        <f t="array" aca="1" ref="CR138" ca="1">IF(AD138&lt;0,AD138*SUMPRODUCT(_xlfn.XLOOKUP(AD$26,$C$4:$C$22,$I$4:$R$22)*$AO138:$AX138),0)</f>
        <v>0.125</v>
      </c>
      <c r="CS138" s="67" cm="1">
        <f t="array" aca="1" ref="CS138" ca="1">IF(AE138&lt;0,AE138*SUMPRODUCT(_xlfn.XLOOKUP(AE$26,$C$4:$C$22,$I$4:$R$22)*$AO138:$AX138),0)</f>
        <v>0</v>
      </c>
      <c r="CT138" s="67" cm="1">
        <f t="array" aca="1" ref="CT138" ca="1">IF(AF138&lt;0,AF138*SUMPRODUCT(_xlfn.XLOOKUP(AF$26,$C$4:$C$22,$I$4:$R$22)*$AO138:$AX138),0)</f>
        <v>0.5</v>
      </c>
      <c r="CU138" s="67" cm="1">
        <f t="array" aca="1" ref="CU138" ca="1">IF(AG138&lt;0,AG138*SUMPRODUCT(_xlfn.XLOOKUP(AG$26,$C$4:$C$22,$I$4:$R$22)*$AO138:$AX138),0)</f>
        <v>0</v>
      </c>
      <c r="CV138" s="67" cm="1">
        <f t="array" aca="1" ref="CV138" ca="1">IF(AH138&lt;0,AH138*SUMPRODUCT(_xlfn.XLOOKUP(AH$26,$C$4:$C$22,$I$4:$R$22)*$AO138:$AX138),0)</f>
        <v>0</v>
      </c>
      <c r="CW138" s="67" cm="1">
        <f t="array" aca="1" ref="CW138" ca="1">IF(AI138&lt;0,AI138*SUMPRODUCT(_xlfn.XLOOKUP(AI$26,$C$4:$C$22,$I$4:$R$22)*$AO138:$AX138),0)</f>
        <v>0</v>
      </c>
      <c r="CX138" s="67" cm="1">
        <f t="array" aca="1" ref="CX138" ca="1">IF(AJ138&lt;0,AJ138*SUMPRODUCT(_xlfn.XLOOKUP(AJ$26,$C$4:$C$22,$I$4:$R$22)*$AO138:$AX138),0)</f>
        <v>0</v>
      </c>
      <c r="CY138" s="67" cm="1">
        <f t="array" aca="1" ref="CY138" ca="1">IF(AK138&lt;0,AK138*SUMPRODUCT(_xlfn.XLOOKUP(AK$26,$C$4:$C$22,$I$4:$R$22)*$AO138:$AX138),0)</f>
        <v>0</v>
      </c>
      <c r="CZ138" s="67" cm="1">
        <f t="array" aca="1" ref="CZ138" ca="1">IF(AL138&lt;0,AL138*SUMPRODUCT(_xlfn.XLOOKUP(AL$26,$C$4:$C$22,$I$4:$R$22)*$AO138:$AX138),0)</f>
        <v>0</v>
      </c>
      <c r="DA138" s="67" cm="1">
        <f t="array" aca="1" ref="DA138" ca="1">IF(AM138&lt;0,AM138*SUMPRODUCT(_xlfn.XLOOKUP(AM$26,$C$4:$C$22,$I$4:$R$22)*$AO138:$AX138),0)</f>
        <v>0</v>
      </c>
      <c r="DB138" s="68" cm="1">
        <f t="array" aca="1" ref="DB138" ca="1">IF(AN138&lt;0,AN138*SUMPRODUCT(_xlfn.XLOOKUP(AN$26,$C$4:$C$22,$I$4:$R$22)*$AO138:$AX138),0)</f>
        <v>0</v>
      </c>
      <c r="DC138" s="239">
        <f t="shared" ca="1" si="103"/>
        <v>0.625</v>
      </c>
    </row>
    <row r="139" spans="1:107" x14ac:dyDescent="0.25">
      <c r="A139" s="389"/>
      <c r="B139" s="390"/>
      <c r="C139" s="736">
        <v>11</v>
      </c>
      <c r="D139" s="19" t="str">
        <f>_xlfn.XLOOKUP($C139,'Load Combinations'!$B$4:$B$22,'Load Combinations'!$C$4:$C$22)</f>
        <v>CV Helium Mode, Beam On</v>
      </c>
      <c r="E139" s="120"/>
      <c r="F139" s="121"/>
      <c r="G139" s="8">
        <f t="shared" si="119"/>
        <v>20</v>
      </c>
      <c r="H139" s="61">
        <f t="shared" ca="1" si="94"/>
        <v>25.225000000000001</v>
      </c>
      <c r="I139" s="61">
        <f t="shared" ca="1" si="95"/>
        <v>14.774999999999999</v>
      </c>
      <c r="J139" s="63"/>
      <c r="K139" s="75">
        <f t="shared" ca="1" si="122"/>
        <v>0</v>
      </c>
      <c r="L139" s="76">
        <f t="shared" ca="1" si="120"/>
        <v>0</v>
      </c>
      <c r="M139" s="76">
        <f t="shared" ca="1" si="120"/>
        <v>0</v>
      </c>
      <c r="N139" s="76">
        <f t="shared" ca="1" si="120"/>
        <v>0</v>
      </c>
      <c r="O139" s="76">
        <f t="shared" ca="1" si="120"/>
        <v>-1</v>
      </c>
      <c r="P139" s="76">
        <f t="shared" ca="1" si="120"/>
        <v>-1</v>
      </c>
      <c r="Q139" s="76">
        <f t="shared" ca="1" si="120"/>
        <v>0</v>
      </c>
      <c r="R139" s="76">
        <f t="shared" ca="1" si="120"/>
        <v>0</v>
      </c>
      <c r="S139" s="76">
        <f t="shared" ca="1" si="120"/>
        <v>0</v>
      </c>
      <c r="T139" s="76">
        <f t="shared" ca="1" si="120"/>
        <v>0</v>
      </c>
      <c r="U139" s="76">
        <f t="shared" ca="1" si="120"/>
        <v>0</v>
      </c>
      <c r="V139" s="76">
        <f t="shared" ca="1" si="120"/>
        <v>1</v>
      </c>
      <c r="W139" s="76">
        <f t="shared" ca="1" si="120"/>
        <v>0</v>
      </c>
      <c r="X139" s="76">
        <v>0</v>
      </c>
      <c r="Y139" s="76">
        <f t="shared" ca="1" si="120"/>
        <v>0</v>
      </c>
      <c r="Z139" s="76">
        <f t="shared" ca="1" si="120"/>
        <v>0</v>
      </c>
      <c r="AA139" s="76">
        <f t="shared" ca="1" si="120"/>
        <v>0</v>
      </c>
      <c r="AB139" s="140">
        <f t="shared" ca="1" si="120"/>
        <v>1</v>
      </c>
      <c r="AC139" s="75">
        <f t="shared" ca="1" si="123"/>
        <v>-1</v>
      </c>
      <c r="AD139" s="76">
        <f t="shared" ca="1" si="123"/>
        <v>-1</v>
      </c>
      <c r="AE139" s="76">
        <f t="shared" ca="1" si="123"/>
        <v>-1</v>
      </c>
      <c r="AF139" s="76">
        <f t="shared" ca="1" si="123"/>
        <v>-1</v>
      </c>
      <c r="AG139" s="76">
        <f t="shared" ca="1" si="123"/>
        <v>0</v>
      </c>
      <c r="AH139" s="76">
        <f t="shared" ca="1" si="123"/>
        <v>-1</v>
      </c>
      <c r="AI139" s="76">
        <f t="shared" ca="1" si="123"/>
        <v>1</v>
      </c>
      <c r="AJ139" s="76">
        <f t="shared" ca="1" si="123"/>
        <v>1</v>
      </c>
      <c r="AK139" s="76">
        <f t="shared" ca="1" si="123"/>
        <v>0</v>
      </c>
      <c r="AL139" s="76">
        <f t="shared" ca="1" si="123"/>
        <v>0</v>
      </c>
      <c r="AM139" s="76">
        <f t="shared" ca="1" si="123"/>
        <v>1</v>
      </c>
      <c r="AN139" s="77">
        <f t="shared" ca="1" si="123"/>
        <v>0</v>
      </c>
      <c r="AO139" s="75">
        <f>+INDEX('Load Combinations'!$D$4:$N$22,MATCH(Horizontal!$C139,'Load Combinations'!$B$4:$B$22,0),MATCH(Horizontal!AO$26,'Load Combinations'!$D$3:$N$3,0))</f>
        <v>1</v>
      </c>
      <c r="AP139" s="76">
        <f>+INDEX('Load Combinations'!$D$4:$N$22,MATCH(Horizontal!$C139,'Load Combinations'!$B$4:$B$22,0),MATCH(Horizontal!AP$26,'Load Combinations'!$D$3:$N$3,0))</f>
        <v>1</v>
      </c>
      <c r="AQ139" s="76">
        <f>+INDEX('Load Combinations'!$D$4:$N$22,MATCH(Horizontal!$C139,'Load Combinations'!$B$4:$B$22,0),MATCH(Horizontal!AQ$26,'Load Combinations'!$D$3:$N$3,0))</f>
        <v>0</v>
      </c>
      <c r="AR139" s="76">
        <f>+INDEX('Load Combinations'!$D$4:$N$22,MATCH(Horizontal!$C139,'Load Combinations'!$B$4:$B$22,0),MATCH(Horizontal!AR$26,'Load Combinations'!$D$3:$N$3,0))</f>
        <v>1</v>
      </c>
      <c r="AS139" s="76">
        <f>+INDEX('Load Combinations'!$D$4:$N$22,MATCH(Horizontal!$C139,'Load Combinations'!$B$4:$B$22,0),MATCH(Horizontal!AS$26,'Load Combinations'!$D$3:$N$3,0))</f>
        <v>0</v>
      </c>
      <c r="AT139" s="76">
        <f>+INDEX('Load Combinations'!$D$4:$N$22,MATCH(Horizontal!$C139,'Load Combinations'!$B$4:$B$22,0),MATCH(Horizontal!AT$26,'Load Combinations'!$D$3:$N$3,0))</f>
        <v>1</v>
      </c>
      <c r="AU139" s="76">
        <f>+INDEX('Load Combinations'!$D$4:$N$22,MATCH(Horizontal!$C139,'Load Combinations'!$B$4:$B$22,0),MATCH(Horizontal!AU$26,'Load Combinations'!$D$3:$N$3,0))</f>
        <v>0</v>
      </c>
      <c r="AV139" s="76">
        <f>+INDEX('Load Combinations'!$D$4:$N$22,MATCH(Horizontal!$C139,'Load Combinations'!$B$4:$B$22,0),MATCH(Horizontal!AV$26,'Load Combinations'!$D$3:$N$3,0))</f>
        <v>1</v>
      </c>
      <c r="AW139" s="76">
        <f>+INDEX('Load Combinations'!$D$4:$N$22,MATCH(Horizontal!$C139,'Load Combinations'!$B$4:$B$22,0),MATCH(Horizontal!AW$26,'Load Combinations'!$D$3:$N$3,0))</f>
        <v>0</v>
      </c>
      <c r="AX139" s="671">
        <f>+INDEX('Load Combinations'!$D$4:$N$22,MATCH(Horizontal!$C139,'Load Combinations'!$B$4:$B$22,0),MATCH(Horizontal!AX$26,'Load Combinations'!$D$3:$N$3,0))</f>
        <v>0</v>
      </c>
      <c r="AY139" s="557">
        <f>+INDEX('Load Combinations'!$D$4:$N$22,MATCH(Horizontal!$C139,'Load Combinations'!$B$4:$B$22,0),MATCH(Horizontal!AY$26,'Load Combinations'!$D$3:$N$3,0))</f>
        <v>0</v>
      </c>
      <c r="AZ139" s="75" cm="1">
        <f t="array" aca="1" ref="AZ139" ca="1">SUMPRODUCT(--($K139:$AB139&gt;0),INDEX($H$4:$H$22,MATCH($K$26:$AB$26,$C$4:$C$22,0)))</f>
        <v>3</v>
      </c>
      <c r="BA139" s="76" cm="1">
        <f t="array" aca="1" ref="BA139" ca="1">SUMPRODUCT(--($K139:$AB139&gt;0),INDEX($G$4:$G$22,MATCH($K$26:$AB$26,$C$4:$C$22,0)))</f>
        <v>-3</v>
      </c>
      <c r="BB139" s="76" cm="1">
        <f t="array" aca="1" ref="BB139" ca="1">-1*SUMPRODUCT(--($K139:$AB139&lt;0),INDEX($H$4:$H$22,MATCH($K$26:$AB$26,$C$4:$C$22,0)))</f>
        <v>-0.6</v>
      </c>
      <c r="BC139" s="77" cm="1">
        <f t="array" aca="1" ref="BC139" ca="1">-1*SUMPRODUCT(--($K139:$AB139&lt;0),INDEX($G$4:$G$22,MATCH($K$26:$AB$26,$C$4:$C$22,0)))</f>
        <v>0.6</v>
      </c>
      <c r="BD139" s="462" cm="1">
        <f t="array" aca="1" ref="BD139" ca="1">IF(AC139&gt;0,AC139*SUMPRODUCT(_xlfn.XLOOKUP(AC$26,$C$4:$C$22,$T$4:$AD$22)*$AO139:$AY139),0)</f>
        <v>0</v>
      </c>
      <c r="BE139" s="17" cm="1">
        <f t="array" aca="1" ref="BE139" ca="1">IF(AD139&gt;0,AD139*SUMPRODUCT(_xlfn.XLOOKUP(AD$26,$C$4:$C$22,$T$4:$AD$22)*$AO139:$AY139),0)</f>
        <v>0</v>
      </c>
      <c r="BF139" s="17" cm="1">
        <f t="array" aca="1" ref="BF139" ca="1">IF(AE139&gt;0,AE139*SUMPRODUCT(_xlfn.XLOOKUP(AE$26,$C$4:$C$22,$T$4:$AD$22)*$AO139:$AY139),0)</f>
        <v>0</v>
      </c>
      <c r="BG139" s="71" cm="1">
        <f t="array" aca="1" ref="BG139" ca="1">IF(AF139&gt;0,AF139*SUMPRODUCT(_xlfn.XLOOKUP(AF$26,$C$4:$C$22,$T$4:$AD$22)*$AO139:$AY139),0)</f>
        <v>0</v>
      </c>
      <c r="BH139" s="17" cm="1">
        <f t="array" aca="1" ref="BH139" ca="1">IF(AG139&gt;0,AG139*SUMPRODUCT(_xlfn.XLOOKUP(AG$26,$C$4:$C$22,$T$4:$AD$22)*$AO139:$AY139),0)</f>
        <v>0</v>
      </c>
      <c r="BI139" s="17" cm="1">
        <f t="array" aca="1" ref="BI139" ca="1">IF(AH139&gt;0,AH139*SUMPRODUCT(_xlfn.XLOOKUP(AH$26,$C$4:$C$22,$T$4:$AD$22)*$AO139:$AY139),0)</f>
        <v>0</v>
      </c>
      <c r="BJ139" s="17" cm="1">
        <f t="array" aca="1" ref="BJ139" ca="1">IF(AI139&gt;0,AI139*SUMPRODUCT(_xlfn.XLOOKUP(AI$26,$C$4:$C$22,$T$4:$AD$22)*$AO139:$AY139),0)</f>
        <v>0.5</v>
      </c>
      <c r="BK139" s="17" cm="1">
        <f t="array" aca="1" ref="BK139" ca="1">IF(AJ139&gt;0,AJ139*SUMPRODUCT(_xlfn.XLOOKUP(AJ$26,$C$4:$C$22,$T$4:$AD$22)*$AO139:$AY139),0)</f>
        <v>0.5</v>
      </c>
      <c r="BL139" s="17" cm="1">
        <f t="array" aca="1" ref="BL139" ca="1">IF(AK139&gt;0,AK139*SUMPRODUCT(_xlfn.XLOOKUP(AK$26,$C$4:$C$22,$T$4:$AD$22)*$AO139:$AY139),0)</f>
        <v>0</v>
      </c>
      <c r="BM139" s="17" cm="1">
        <f t="array" aca="1" ref="BM139" ca="1">IF(AL139&gt;0,AL139*SUMPRODUCT(_xlfn.XLOOKUP(AL$26,$C$4:$C$22,$T$4:$AD$22)*$AO139:$AY139),0)</f>
        <v>0</v>
      </c>
      <c r="BN139" s="17" cm="1">
        <f t="array" aca="1" ref="BN139" ca="1">IF(AM139&gt;0,AM139*SUMPRODUCT(_xlfn.XLOOKUP(AM$26,$C$4:$C$22,$T$4:$AD$22)*$AO139:$AY139),0)</f>
        <v>0</v>
      </c>
      <c r="BO139" s="9" cm="1">
        <f t="array" aca="1" ref="BO139" ca="1">IF(AN139&gt;0,AN139*SUMPRODUCT(_xlfn.XLOOKUP(AN$26,$C$4:$C$22,$T$4:$AD$22)*$AO139:$AY139),0)</f>
        <v>0</v>
      </c>
      <c r="BP139" s="215">
        <f t="shared" ca="1" si="100"/>
        <v>1</v>
      </c>
      <c r="BQ139" s="8" cm="1">
        <f t="array" aca="1" ref="BQ139" ca="1">IF(AC139&gt;0,AC139*SUMPRODUCT(_xlfn.XLOOKUP(AC$26,$C$4:$C$22,$I$4:$S$22)*$AO139:$AY139),0)</f>
        <v>0</v>
      </c>
      <c r="BR139" s="17" cm="1">
        <f t="array" aca="1" ref="BR139" ca="1">IF(AD139&gt;0,AD139*SUMPRODUCT(_xlfn.XLOOKUP(AD$26,$C$4:$C$22,$I$4:$S$22)*$AO139:$AY139),0)</f>
        <v>0</v>
      </c>
      <c r="BS139" s="17" cm="1">
        <f t="array" aca="1" ref="BS139" ca="1">IF(AE139&gt;0,AE139*SUMPRODUCT(_xlfn.XLOOKUP(AE$26,$C$4:$C$22,$I$4:$S$22)*$AO139:$AY139),0)</f>
        <v>0</v>
      </c>
      <c r="BT139" s="71" cm="1">
        <f t="array" aca="1" ref="BT139" ca="1">IF(AF139&gt;0,AF139*SUMPRODUCT(_xlfn.XLOOKUP(AF$26,$C$4:$C$22,$I$4:$S$22)*$AO139:$AY139),0)</f>
        <v>0</v>
      </c>
      <c r="BU139" s="17" cm="1">
        <f t="array" aca="1" ref="BU139" ca="1">IF(AG139&gt;0,AG139*SUMPRODUCT(_xlfn.XLOOKUP(AG$26,$C$4:$C$22,$I$4:$S$22)*$AO139:$AY139),0)</f>
        <v>0</v>
      </c>
      <c r="BV139" s="17" cm="1">
        <f t="array" aca="1" ref="BV139" ca="1">IF(AH139&gt;0,AH139*SUMPRODUCT(_xlfn.XLOOKUP(AH$26,$C$4:$C$22,$I$4:$S$22)*$AO139:$AY139),0)</f>
        <v>0</v>
      </c>
      <c r="BW139" s="17" cm="1">
        <f t="array" aca="1" ref="BW139" ca="1">IF(AI139&gt;0,AI139*SUMPRODUCT(_xlfn.XLOOKUP(AI$26,$C$4:$C$22,$I$4:$S$22)*$AO139:$AY139),0)</f>
        <v>-0.5</v>
      </c>
      <c r="BX139" s="17" cm="1">
        <f t="array" aca="1" ref="BX139" ca="1">IF(AJ139&gt;0,AJ139*SUMPRODUCT(_xlfn.XLOOKUP(AJ$26,$C$4:$C$22,$I$4:$S$22)*$AO139:$AY139),0)</f>
        <v>-0.5</v>
      </c>
      <c r="BY139" s="17" cm="1">
        <f t="array" aca="1" ref="BY139" ca="1">IF(AK139&gt;0,AK139*SUMPRODUCT(_xlfn.XLOOKUP(AK$26,$C$4:$C$22,$I$4:$S$22)*$AO139:$AY139),0)</f>
        <v>0</v>
      </c>
      <c r="BZ139" s="17" cm="1">
        <f t="array" aca="1" ref="BZ139" ca="1">IF(AL139&gt;0,AL139*SUMPRODUCT(_xlfn.XLOOKUP(AL$26,$C$4:$C$22,$I$4:$S$22)*$AO139:$AY139),0)</f>
        <v>0</v>
      </c>
      <c r="CA139" s="17" cm="1">
        <f t="array" aca="1" ref="CA139" ca="1">IF(AM139&gt;0,AM139*SUMPRODUCT(_xlfn.XLOOKUP(AM$26,$C$4:$C$22,$I$4:$S$22)*$AO139:$AY139),0)</f>
        <v>0</v>
      </c>
      <c r="CB139" s="9" cm="1">
        <f t="array" aca="1" ref="CB139" ca="1">IF(AN139&gt;0,AN139*SUMPRODUCT(_xlfn.XLOOKUP(AN$26,$C$4:$C$22,$I$4:$S$22)*$AO139:$AY139),0)</f>
        <v>0</v>
      </c>
      <c r="CC139" s="215">
        <f t="shared" ca="1" si="101"/>
        <v>-1</v>
      </c>
      <c r="CD139" s="8" cm="1">
        <f t="array" aca="1" ref="CD139" ca="1">IF(AC139&lt;0,AC139*SUMPRODUCT(_xlfn.XLOOKUP(AC$26,$C$4:$C$22,$T$4:$AD$22)*$AO139:$AY139),0)</f>
        <v>0</v>
      </c>
      <c r="CE139" s="17" cm="1">
        <f t="array" aca="1" ref="CE139" ca="1">IF(AD139&lt;0,AD139*SUMPRODUCT(_xlfn.XLOOKUP(AD$26,$C$4:$C$22,$T$4:$AC$22)*$AO139:$AX139),0)</f>
        <v>-0.125</v>
      </c>
      <c r="CF139" s="17" cm="1">
        <f t="array" aca="1" ref="CF139" ca="1">IF(AE139&lt;0,AE139*SUMPRODUCT(_xlfn.XLOOKUP(AE$26,$C$4:$C$22,$T$4:$AC$22)*$AO139:$AX139),0)</f>
        <v>0</v>
      </c>
      <c r="CG139" s="71" cm="1">
        <f t="array" aca="1" ref="CG139" ca="1">IF(AF139&lt;0,AF139*SUMPRODUCT(_xlfn.XLOOKUP(AF$26,$C$4:$C$22,$T$4:$AC$22)*$AO139:$AX139),0)</f>
        <v>-0.5</v>
      </c>
      <c r="CH139" s="17" cm="1">
        <f t="array" aca="1" ref="CH139" ca="1">IF(AG139&lt;0,AG139*SUMPRODUCT(_xlfn.XLOOKUP(AG$26,$C$4:$C$22,$T$4:$AC$22)*$AO139:$AX139),0)</f>
        <v>0</v>
      </c>
      <c r="CI139" s="17" cm="1">
        <f t="array" aca="1" ref="CI139" ca="1">IF(AH139&lt;0,AH139*SUMPRODUCT(_xlfn.XLOOKUP(AH$26,$C$4:$C$22,$T$4:$AC$22)*$AO139:$AX139),0)</f>
        <v>0</v>
      </c>
      <c r="CJ139" s="17" cm="1">
        <f t="array" aca="1" ref="CJ139" ca="1">IF(AI139&lt;0,AI139*SUMPRODUCT(_xlfn.XLOOKUP(AI$26,$C$4:$C$22,$T$4:$AC$22)*$AO139:$AX139),0)</f>
        <v>0</v>
      </c>
      <c r="CK139" s="17" cm="1">
        <f t="array" aca="1" ref="CK139" ca="1">IF(AJ139&lt;0,AJ139*SUMPRODUCT(_xlfn.XLOOKUP(AJ$26,$C$4:$C$22,$T$4:$AC$22)*$AO139:$AX139),0)</f>
        <v>0</v>
      </c>
      <c r="CL139" s="17" cm="1">
        <f t="array" aca="1" ref="CL139" ca="1">IF(AK139&lt;0,AK139*SUMPRODUCT(_xlfn.XLOOKUP(AK$26,$C$4:$C$22,$T$4:$AC$22)*$AO139:$AX139),0)</f>
        <v>0</v>
      </c>
      <c r="CM139" s="17" cm="1">
        <f t="array" aca="1" ref="CM139" ca="1">IF(AL139&lt;0,AL139*SUMPRODUCT(_xlfn.XLOOKUP(AL$26,$C$4:$C$22,$T$4:$AC$22)*$AO139:$AX139),0)</f>
        <v>0</v>
      </c>
      <c r="CN139" s="17" cm="1">
        <f t="array" aca="1" ref="CN139" ca="1">IF(AM139&lt;0,AM139*SUMPRODUCT(_xlfn.XLOOKUP(AM$26,$C$4:$C$22,$T$4:$AC$22)*$AO139:$AX139),0)</f>
        <v>0</v>
      </c>
      <c r="CO139" s="9" cm="1">
        <f t="array" aca="1" ref="CO139" ca="1">IF(AN139&lt;0,AN139*SUMPRODUCT(_xlfn.XLOOKUP(AN$26,$C$4:$C$22,$T$4:$AC$22)*$AO139:$AX139),0)</f>
        <v>0</v>
      </c>
      <c r="CP139" s="215">
        <f t="shared" ca="1" si="102"/>
        <v>-0.625</v>
      </c>
      <c r="CQ139" s="8" cm="1">
        <f t="array" aca="1" ref="CQ139" ca="1">IF(AC139&lt;0,AC139*SUMPRODUCT(_xlfn.XLOOKUP(AC$26,$C$4:$C$22,$I$4:$S$22)*$AO139:$AY139),0)</f>
        <v>0</v>
      </c>
      <c r="CR139" s="17" cm="1">
        <f t="array" aca="1" ref="CR139" ca="1">IF(AD139&lt;0,AD139*SUMPRODUCT(_xlfn.XLOOKUP(AD$26,$C$4:$C$22,$I$4:$R$22)*$AO139:$AX139),0)</f>
        <v>0.125</v>
      </c>
      <c r="CS139" s="17" cm="1">
        <f t="array" aca="1" ref="CS139" ca="1">IF(AE139&lt;0,AE139*SUMPRODUCT(_xlfn.XLOOKUP(AE$26,$C$4:$C$22,$I$4:$R$22)*$AO139:$AX139),0)</f>
        <v>0</v>
      </c>
      <c r="CT139" s="71" cm="1">
        <f t="array" aca="1" ref="CT139" ca="1">IF(AF139&lt;0,AF139*SUMPRODUCT(_xlfn.XLOOKUP(AF$26,$C$4:$C$22,$I$4:$R$22)*$AO139:$AX139),0)</f>
        <v>0.5</v>
      </c>
      <c r="CU139" s="17" cm="1">
        <f t="array" aca="1" ref="CU139" ca="1">IF(AG139&lt;0,AG139*SUMPRODUCT(_xlfn.XLOOKUP(AG$26,$C$4:$C$22,$I$4:$R$22)*$AO139:$AX139),0)</f>
        <v>0</v>
      </c>
      <c r="CV139" s="17" cm="1">
        <f t="array" aca="1" ref="CV139" ca="1">IF(AH139&lt;0,AH139*SUMPRODUCT(_xlfn.XLOOKUP(AH$26,$C$4:$C$22,$I$4:$R$22)*$AO139:$AX139),0)</f>
        <v>0</v>
      </c>
      <c r="CW139" s="17" cm="1">
        <f t="array" aca="1" ref="CW139" ca="1">IF(AI139&lt;0,AI139*SUMPRODUCT(_xlfn.XLOOKUP(AI$26,$C$4:$C$22,$I$4:$R$22)*$AO139:$AX139),0)</f>
        <v>0</v>
      </c>
      <c r="CX139" s="17" cm="1">
        <f t="array" aca="1" ref="CX139" ca="1">IF(AJ139&lt;0,AJ139*SUMPRODUCT(_xlfn.XLOOKUP(AJ$26,$C$4:$C$22,$I$4:$R$22)*$AO139:$AX139),0)</f>
        <v>0</v>
      </c>
      <c r="CY139" s="17" cm="1">
        <f t="array" aca="1" ref="CY139" ca="1">IF(AK139&lt;0,AK139*SUMPRODUCT(_xlfn.XLOOKUP(AK$26,$C$4:$C$22,$I$4:$R$22)*$AO139:$AX139),0)</f>
        <v>0</v>
      </c>
      <c r="CZ139" s="17" cm="1">
        <f t="array" aca="1" ref="CZ139" ca="1">IF(AL139&lt;0,AL139*SUMPRODUCT(_xlfn.XLOOKUP(AL$26,$C$4:$C$22,$I$4:$R$22)*$AO139:$AX139),0)</f>
        <v>0</v>
      </c>
      <c r="DA139" s="17" cm="1">
        <f t="array" aca="1" ref="DA139" ca="1">IF(AM139&lt;0,AM139*SUMPRODUCT(_xlfn.XLOOKUP(AM$26,$C$4:$C$22,$I$4:$R$22)*$AO139:$AX139),0)</f>
        <v>0</v>
      </c>
      <c r="DB139" s="9" cm="1">
        <f t="array" aca="1" ref="DB139" ca="1">IF(AN139&lt;0,AN139*SUMPRODUCT(_xlfn.XLOOKUP(AN$26,$C$4:$C$22,$I$4:$R$22)*$AO139:$AX139),0)</f>
        <v>0</v>
      </c>
      <c r="DC139" s="240">
        <f t="shared" ca="1" si="103"/>
        <v>0.625</v>
      </c>
    </row>
    <row r="140" spans="1:107" x14ac:dyDescent="0.25">
      <c r="A140" s="389"/>
      <c r="B140" s="390"/>
      <c r="C140" s="735">
        <v>12</v>
      </c>
      <c r="D140" s="159" t="str">
        <f>_xlfn.XLOOKUP($C140,'Load Combinations'!$B$4:$B$22,'Load Combinations'!$C$4:$C$22)</f>
        <v>CV Helium Mode, No Beam, Seismic</v>
      </c>
      <c r="E140" s="118"/>
      <c r="F140" s="119"/>
      <c r="G140" s="7">
        <f t="shared" si="119"/>
        <v>20</v>
      </c>
      <c r="H140" s="130">
        <f t="shared" ca="1" si="94"/>
        <v>32.35</v>
      </c>
      <c r="I140" s="130">
        <f t="shared" ca="1" si="95"/>
        <v>7.65</v>
      </c>
      <c r="J140" s="62"/>
      <c r="K140" s="72">
        <f t="shared" ca="1" si="122"/>
        <v>0</v>
      </c>
      <c r="L140" s="73">
        <f t="shared" ca="1" si="120"/>
        <v>0</v>
      </c>
      <c r="M140" s="73">
        <f t="shared" ca="1" si="120"/>
        <v>0</v>
      </c>
      <c r="N140" s="73">
        <f t="shared" ca="1" si="120"/>
        <v>0</v>
      </c>
      <c r="O140" s="73">
        <f t="shared" ca="1" si="120"/>
        <v>-1</v>
      </c>
      <c r="P140" s="73">
        <f t="shared" ca="1" si="120"/>
        <v>-1</v>
      </c>
      <c r="Q140" s="73">
        <f t="shared" ca="1" si="120"/>
        <v>0</v>
      </c>
      <c r="R140" s="73">
        <f t="shared" ca="1" si="120"/>
        <v>0</v>
      </c>
      <c r="S140" s="73">
        <f t="shared" ca="1" si="120"/>
        <v>0</v>
      </c>
      <c r="T140" s="73">
        <f t="shared" ca="1" si="120"/>
        <v>0</v>
      </c>
      <c r="U140" s="73">
        <f t="shared" ca="1" si="120"/>
        <v>0</v>
      </c>
      <c r="V140" s="73">
        <f t="shared" ca="1" si="120"/>
        <v>1</v>
      </c>
      <c r="W140" s="73">
        <f t="shared" ca="1" si="120"/>
        <v>0</v>
      </c>
      <c r="X140" s="500">
        <v>-1</v>
      </c>
      <c r="Y140" s="73">
        <f t="shared" ca="1" si="120"/>
        <v>0</v>
      </c>
      <c r="Z140" s="73">
        <f t="shared" ca="1" si="120"/>
        <v>0</v>
      </c>
      <c r="AA140" s="73">
        <f t="shared" ca="1" si="120"/>
        <v>0</v>
      </c>
      <c r="AB140" s="139">
        <f t="shared" ca="1" si="120"/>
        <v>1</v>
      </c>
      <c r="AC140" s="72">
        <f t="shared" ca="1" si="123"/>
        <v>-1</v>
      </c>
      <c r="AD140" s="73">
        <f t="shared" ca="1" si="123"/>
        <v>-1</v>
      </c>
      <c r="AE140" s="500">
        <v>0</v>
      </c>
      <c r="AF140" s="500">
        <v>0</v>
      </c>
      <c r="AG140" s="73">
        <f t="shared" ca="1" si="123"/>
        <v>0</v>
      </c>
      <c r="AH140" s="73">
        <f t="shared" ca="1" si="123"/>
        <v>-1</v>
      </c>
      <c r="AI140" s="73">
        <f t="shared" ca="1" si="123"/>
        <v>1</v>
      </c>
      <c r="AJ140" s="73">
        <f t="shared" ca="1" si="123"/>
        <v>1</v>
      </c>
      <c r="AK140" s="73">
        <f t="shared" ca="1" si="123"/>
        <v>0</v>
      </c>
      <c r="AL140" s="73">
        <f t="shared" ca="1" si="123"/>
        <v>0</v>
      </c>
      <c r="AM140" s="73">
        <f t="shared" ca="1" si="123"/>
        <v>1</v>
      </c>
      <c r="AN140" s="497">
        <v>1</v>
      </c>
      <c r="AO140" s="72">
        <f>+INDEX('Load Combinations'!$D$4:$N$22,MATCH(Horizontal!$C140,'Load Combinations'!$B$4:$B$22,0),MATCH(Horizontal!AO$26,'Load Combinations'!$D$3:$N$3,0))</f>
        <v>1</v>
      </c>
      <c r="AP140" s="73">
        <f>+INDEX('Load Combinations'!$D$4:$N$22,MATCH(Horizontal!$C140,'Load Combinations'!$B$4:$B$22,0),MATCH(Horizontal!AP$26,'Load Combinations'!$D$3:$N$3,0))</f>
        <v>1</v>
      </c>
      <c r="AQ140" s="73">
        <f>+INDEX('Load Combinations'!$D$4:$N$22,MATCH(Horizontal!$C140,'Load Combinations'!$B$4:$B$22,0),MATCH(Horizontal!AQ$26,'Load Combinations'!$D$3:$N$3,0))</f>
        <v>0</v>
      </c>
      <c r="AR140" s="73">
        <f>+INDEX('Load Combinations'!$D$4:$N$22,MATCH(Horizontal!$C140,'Load Combinations'!$B$4:$B$22,0),MATCH(Horizontal!AR$26,'Load Combinations'!$D$3:$N$3,0))</f>
        <v>1</v>
      </c>
      <c r="AS140" s="73">
        <f>+INDEX('Load Combinations'!$D$4:$N$22,MATCH(Horizontal!$C140,'Load Combinations'!$B$4:$B$22,0),MATCH(Horizontal!AS$26,'Load Combinations'!$D$3:$N$3,0))</f>
        <v>0</v>
      </c>
      <c r="AT140" s="73">
        <f>+INDEX('Load Combinations'!$D$4:$N$22,MATCH(Horizontal!$C140,'Load Combinations'!$B$4:$B$22,0),MATCH(Horizontal!AT$26,'Load Combinations'!$D$3:$N$3,0))</f>
        <v>0</v>
      </c>
      <c r="AU140" s="73">
        <f>+INDEX('Load Combinations'!$D$4:$N$22,MATCH(Horizontal!$C140,'Load Combinations'!$B$4:$B$22,0),MATCH(Horizontal!AU$26,'Load Combinations'!$D$3:$N$3,0))</f>
        <v>0</v>
      </c>
      <c r="AV140" s="73">
        <f>+INDEX('Load Combinations'!$D$4:$N$22,MATCH(Horizontal!$C140,'Load Combinations'!$B$4:$B$22,0),MATCH(Horizontal!AV$26,'Load Combinations'!$D$3:$N$3,0))</f>
        <v>1</v>
      </c>
      <c r="AW140" s="73">
        <f>+INDEX('Load Combinations'!$D$4:$N$22,MATCH(Horizontal!$C140,'Load Combinations'!$B$4:$B$22,0),MATCH(Horizontal!AW$26,'Load Combinations'!$D$3:$N$3,0))</f>
        <v>0</v>
      </c>
      <c r="AX140" s="670">
        <f>+INDEX('Load Combinations'!$D$4:$N$22,MATCH(Horizontal!$C140,'Load Combinations'!$B$4:$B$22,0),MATCH(Horizontal!AX$26,'Load Combinations'!$D$3:$N$3,0))</f>
        <v>1</v>
      </c>
      <c r="AY140" s="556">
        <f>+INDEX('Load Combinations'!$D$4:$N$22,MATCH(Horizontal!$C140,'Load Combinations'!$B$4:$B$22,0),MATCH(Horizontal!AY$26,'Load Combinations'!$D$3:$N$3,0))</f>
        <v>0</v>
      </c>
      <c r="AZ140" s="72" cm="1">
        <f t="array" aca="1" ref="AZ140" ca="1">SUMPRODUCT(--($K140:$AB140&gt;0),INDEX($H$4:$H$22,MATCH($K$26:$AB$26,$C$4:$C$22,0)))</f>
        <v>3</v>
      </c>
      <c r="BA140" s="73" cm="1">
        <f t="array" aca="1" ref="BA140" ca="1">SUMPRODUCT(--($K140:$AB140&gt;0),INDEX($G$4:$G$22,MATCH($K$26:$AB$26,$C$4:$C$22,0)))</f>
        <v>-3</v>
      </c>
      <c r="BB140" s="73" cm="1">
        <f t="array" aca="1" ref="BB140" ca="1">-1*SUMPRODUCT(--($K140:$AB140&lt;0),INDEX($H$4:$H$22,MATCH($K$26:$AB$26,$C$4:$C$22,0)))</f>
        <v>-1.6</v>
      </c>
      <c r="BC140" s="74" cm="1">
        <f t="array" aca="1" ref="BC140" ca="1">-1*SUMPRODUCT(--($K140:$AB140&lt;0),INDEX($G$4:$G$22,MATCH($K$26:$AB$26,$C$4:$C$22,0)))</f>
        <v>1.6</v>
      </c>
      <c r="BD140" s="562" cm="1">
        <f t="array" aca="1" ref="BD140" ca="1">IF(AC140&gt;0,AC140*SUMPRODUCT(_xlfn.XLOOKUP(AC$26,$C$4:$C$22,$T$4:$AD$22)*$AO140:$AY140),0)</f>
        <v>0</v>
      </c>
      <c r="BE140" s="67" cm="1">
        <f t="array" aca="1" ref="BE140" ca="1">IF(AD140&gt;0,AD140*SUMPRODUCT(_xlfn.XLOOKUP(AD$26,$C$4:$C$22,$T$4:$AD$22)*$AO140:$AY140),0)</f>
        <v>0</v>
      </c>
      <c r="BF140" s="67" cm="1">
        <f t="array" ref="BF140">IF(AE140&gt;0,AE140*SUMPRODUCT(_xlfn.XLOOKUP(AE$26,$C$4:$C$22,$T$4:$AD$22)*$AO140:$AY140),0)</f>
        <v>0</v>
      </c>
      <c r="BG140" s="67" cm="1">
        <f t="array" ref="BG140">IF(AF140&gt;0,AF140*SUMPRODUCT(_xlfn.XLOOKUP(AF$26,$C$4:$C$22,$T$4:$AD$22)*$AO140:$AY140),0)</f>
        <v>0</v>
      </c>
      <c r="BH140" s="67" cm="1">
        <f t="array" aca="1" ref="BH140" ca="1">IF(AG140&gt;0,AG140*SUMPRODUCT(_xlfn.XLOOKUP(AG$26,$C$4:$C$22,$T$4:$AD$22)*$AO140:$AY140),0)</f>
        <v>0</v>
      </c>
      <c r="BI140" s="67" cm="1">
        <f t="array" aca="1" ref="BI140" ca="1">IF(AH140&gt;0,AH140*SUMPRODUCT(_xlfn.XLOOKUP(AH$26,$C$4:$C$22,$T$4:$AD$22)*$AO140:$AY140),0)</f>
        <v>0</v>
      </c>
      <c r="BJ140" s="67" cm="1">
        <f t="array" aca="1" ref="BJ140" ca="1">IF(AI140&gt;0,AI140*SUMPRODUCT(_xlfn.XLOOKUP(AI$26,$C$4:$C$22,$T$4:$AD$22)*$AO140:$AY140),0)</f>
        <v>0.125</v>
      </c>
      <c r="BK140" s="67" cm="1">
        <f t="array" aca="1" ref="BK140" ca="1">IF(AJ140&gt;0,AJ140*SUMPRODUCT(_xlfn.XLOOKUP(AJ$26,$C$4:$C$22,$T$4:$AD$22)*$AO140:$AY140),0)</f>
        <v>0.125</v>
      </c>
      <c r="BL140" s="67" cm="1">
        <f t="array" aca="1" ref="BL140" ca="1">IF(AK140&gt;0,AK140*SUMPRODUCT(_xlfn.XLOOKUP(AK$26,$C$4:$C$22,$T$4:$AD$22)*$AO140:$AY140),0)</f>
        <v>0</v>
      </c>
      <c r="BM140" s="67" cm="1">
        <f t="array" aca="1" ref="BM140" ca="1">IF(AL140&gt;0,AL140*SUMPRODUCT(_xlfn.XLOOKUP(AL$26,$C$4:$C$22,$T$4:$AD$22)*$AO140:$AY140),0)</f>
        <v>0</v>
      </c>
      <c r="BN140" s="67" cm="1">
        <f t="array" aca="1" ref="BN140" ca="1">IF(AM140&gt;0,AM140*SUMPRODUCT(_xlfn.XLOOKUP(AM$26,$C$4:$C$22,$T$4:$AD$22)*$AO140:$AY140),0)</f>
        <v>0.125</v>
      </c>
      <c r="BO140" s="68" cm="1">
        <f t="array" ref="BO140">IF(AN140&gt;0,AN140*SUMPRODUCT(_xlfn.XLOOKUP(AN$26,$C$4:$C$22,$T$4:$AD$22)*$AO140:$AY140),0)</f>
        <v>6</v>
      </c>
      <c r="BP140" s="214">
        <f t="shared" ca="1" si="100"/>
        <v>6.375</v>
      </c>
      <c r="BQ140" s="66" cm="1">
        <f t="array" aca="1" ref="BQ140" ca="1">IF(AC140&gt;0,AC140*SUMPRODUCT(_xlfn.XLOOKUP(AC$26,$C$4:$C$22,$I$4:$S$22)*$AO140:$AY140),0)</f>
        <v>0</v>
      </c>
      <c r="BR140" s="67" cm="1">
        <f t="array" aca="1" ref="BR140" ca="1">IF(AD140&gt;0,AD140*SUMPRODUCT(_xlfn.XLOOKUP(AD$26,$C$4:$C$22,$I$4:$S$22)*$AO140:$AY140),0)</f>
        <v>0</v>
      </c>
      <c r="BS140" s="67" cm="1">
        <f t="array" ref="BS140">IF(AE140&gt;0,AE140*SUMPRODUCT(_xlfn.XLOOKUP(AE$26,$C$4:$C$22,$I$4:$S$22)*$AO140:$AY140),0)</f>
        <v>0</v>
      </c>
      <c r="BT140" s="67" cm="1">
        <f t="array" ref="BT140">IF(AF140&gt;0,AF140*SUMPRODUCT(_xlfn.XLOOKUP(AF$26,$C$4:$C$22,$I$4:$S$22)*$AO140:$AY140),0)</f>
        <v>0</v>
      </c>
      <c r="BU140" s="67" cm="1">
        <f t="array" aca="1" ref="BU140" ca="1">IF(AG140&gt;0,AG140*SUMPRODUCT(_xlfn.XLOOKUP(AG$26,$C$4:$C$22,$I$4:$S$22)*$AO140:$AY140),0)</f>
        <v>0</v>
      </c>
      <c r="BV140" s="67" cm="1">
        <f t="array" aca="1" ref="BV140" ca="1">IF(AH140&gt;0,AH140*SUMPRODUCT(_xlfn.XLOOKUP(AH$26,$C$4:$C$22,$I$4:$S$22)*$AO140:$AY140),0)</f>
        <v>0</v>
      </c>
      <c r="BW140" s="67" cm="1">
        <f t="array" aca="1" ref="BW140" ca="1">IF(AI140&gt;0,AI140*SUMPRODUCT(_xlfn.XLOOKUP(AI$26,$C$4:$C$22,$I$4:$S$22)*$AO140:$AY140),0)</f>
        <v>-0.125</v>
      </c>
      <c r="BX140" s="67" cm="1">
        <f t="array" aca="1" ref="BX140" ca="1">IF(AJ140&gt;0,AJ140*SUMPRODUCT(_xlfn.XLOOKUP(AJ$26,$C$4:$C$22,$I$4:$S$22)*$AO140:$AY140),0)</f>
        <v>-0.125</v>
      </c>
      <c r="BY140" s="67" cm="1">
        <f t="array" aca="1" ref="BY140" ca="1">IF(AK140&gt;0,AK140*SUMPRODUCT(_xlfn.XLOOKUP(AK$26,$C$4:$C$22,$I$4:$S$22)*$AO140:$AY140),0)</f>
        <v>0</v>
      </c>
      <c r="BZ140" s="67" cm="1">
        <f t="array" aca="1" ref="BZ140" ca="1">IF(AL140&gt;0,AL140*SUMPRODUCT(_xlfn.XLOOKUP(AL$26,$C$4:$C$22,$I$4:$S$22)*$AO140:$AY140),0)</f>
        <v>0</v>
      </c>
      <c r="CA140" s="67" cm="1">
        <f t="array" aca="1" ref="CA140" ca="1">IF(AM140&gt;0,AM140*SUMPRODUCT(_xlfn.XLOOKUP(AM$26,$C$4:$C$22,$I$4:$S$22)*$AO140:$AY140),0)</f>
        <v>-0.125</v>
      </c>
      <c r="CB140" s="68" cm="1">
        <f t="array" ref="CB140">IF(AN140&gt;0,AN140*SUMPRODUCT(_xlfn.XLOOKUP(AN$26,$C$4:$C$22,$I$4:$S$22)*$AO140:$AY140),0)</f>
        <v>-6</v>
      </c>
      <c r="CC140" s="214">
        <f t="shared" ca="1" si="101"/>
        <v>-6.375</v>
      </c>
      <c r="CD140" s="66" cm="1">
        <f t="array" aca="1" ref="CD140" ca="1">IF(AC140&lt;0,AC140*SUMPRODUCT(_xlfn.XLOOKUP(AC$26,$C$4:$C$22,$T$4:$AD$22)*$AO140:$AY140),0)</f>
        <v>0</v>
      </c>
      <c r="CE140" s="67" cm="1">
        <f t="array" aca="1" ref="CE140" ca="1">IF(AD140&lt;0,AD140*SUMPRODUCT(_xlfn.XLOOKUP(AD$26,$C$4:$C$22,$T$4:$AC$22)*$AO140:$AX140),0)</f>
        <v>-1.125</v>
      </c>
      <c r="CF140" s="67" cm="1">
        <f t="array" ref="CF140">IF(AE140&lt;0,AE140*SUMPRODUCT(_xlfn.XLOOKUP(AE$26,$C$4:$C$22,$T$4:$AC$22)*$AO140:$AX140),0)</f>
        <v>0</v>
      </c>
      <c r="CG140" s="67" cm="1">
        <f t="array" ref="CG140">IF(AF140&lt;0,AF140*SUMPRODUCT(_xlfn.XLOOKUP(AF$26,$C$4:$C$22,$T$4:$AC$22)*$AO140:$AX140),0)</f>
        <v>0</v>
      </c>
      <c r="CH140" s="67" cm="1">
        <f t="array" aca="1" ref="CH140" ca="1">IF(AG140&lt;0,AG140*SUMPRODUCT(_xlfn.XLOOKUP(AG$26,$C$4:$C$22,$T$4:$AC$22)*$AO140:$AX140),0)</f>
        <v>0</v>
      </c>
      <c r="CI140" s="67" cm="1">
        <f t="array" aca="1" ref="CI140" ca="1">IF(AH140&lt;0,AH140*SUMPRODUCT(_xlfn.XLOOKUP(AH$26,$C$4:$C$22,$T$4:$AC$22)*$AO140:$AX140),0)</f>
        <v>-0.25</v>
      </c>
      <c r="CJ140" s="67" cm="1">
        <f t="array" aca="1" ref="CJ140" ca="1">IF(AI140&lt;0,AI140*SUMPRODUCT(_xlfn.XLOOKUP(AI$26,$C$4:$C$22,$T$4:$AC$22)*$AO140:$AX140),0)</f>
        <v>0</v>
      </c>
      <c r="CK140" s="67" cm="1">
        <f t="array" aca="1" ref="CK140" ca="1">IF(AJ140&lt;0,AJ140*SUMPRODUCT(_xlfn.XLOOKUP(AJ$26,$C$4:$C$22,$T$4:$AC$22)*$AO140:$AX140),0)</f>
        <v>0</v>
      </c>
      <c r="CL140" s="67" cm="1">
        <f t="array" aca="1" ref="CL140" ca="1">IF(AK140&lt;0,AK140*SUMPRODUCT(_xlfn.XLOOKUP(AK$26,$C$4:$C$22,$T$4:$AC$22)*$AO140:$AX140),0)</f>
        <v>0</v>
      </c>
      <c r="CM140" s="67" cm="1">
        <f t="array" aca="1" ref="CM140" ca="1">IF(AL140&lt;0,AL140*SUMPRODUCT(_xlfn.XLOOKUP(AL$26,$C$4:$C$22,$T$4:$AC$22)*$AO140:$AX140),0)</f>
        <v>0</v>
      </c>
      <c r="CN140" s="67" cm="1">
        <f t="array" aca="1" ref="CN140" ca="1">IF(AM140&lt;0,AM140*SUMPRODUCT(_xlfn.XLOOKUP(AM$26,$C$4:$C$22,$T$4:$AC$22)*$AO140:$AX140),0)</f>
        <v>0</v>
      </c>
      <c r="CO140" s="68" cm="1">
        <f t="array" ref="CO140">IF(AN140&lt;0,AN140*SUMPRODUCT(_xlfn.XLOOKUP(AN$26,$C$4:$C$22,$T$4:$AC$22)*$AO140:$AX140),0)</f>
        <v>0</v>
      </c>
      <c r="CP140" s="214">
        <f t="shared" ca="1" si="102"/>
        <v>-1.375</v>
      </c>
      <c r="CQ140" s="66" cm="1">
        <f t="array" aca="1" ref="CQ140" ca="1">IF(AC140&lt;0,AC140*SUMPRODUCT(_xlfn.XLOOKUP(AC$26,$C$4:$C$22,$I$4:$S$22)*$AO140:$AY140),0)</f>
        <v>0</v>
      </c>
      <c r="CR140" s="67" cm="1">
        <f t="array" aca="1" ref="CR140" ca="1">IF(AD140&lt;0,AD140*SUMPRODUCT(_xlfn.XLOOKUP(AD$26,$C$4:$C$22,$I$4:$R$22)*$AO140:$AX140),0)</f>
        <v>1.125</v>
      </c>
      <c r="CS140" s="67" cm="1">
        <f t="array" ref="CS140">IF(AE140&lt;0,AE140*SUMPRODUCT(_xlfn.XLOOKUP(AE$26,$C$4:$C$22,$I$4:$R$22)*$AO140:$AX140),0)</f>
        <v>0</v>
      </c>
      <c r="CT140" s="67" cm="1">
        <f t="array" ref="CT140">IF(AF140&lt;0,AF140*SUMPRODUCT(_xlfn.XLOOKUP(AF$26,$C$4:$C$22,$I$4:$R$22)*$AO140:$AX140),0)</f>
        <v>0</v>
      </c>
      <c r="CU140" s="67" cm="1">
        <f t="array" aca="1" ref="CU140" ca="1">IF(AG140&lt;0,AG140*SUMPRODUCT(_xlfn.XLOOKUP(AG$26,$C$4:$C$22,$I$4:$R$22)*$AO140:$AX140),0)</f>
        <v>0</v>
      </c>
      <c r="CV140" s="67" cm="1">
        <f t="array" aca="1" ref="CV140" ca="1">IF(AH140&lt;0,AH140*SUMPRODUCT(_xlfn.XLOOKUP(AH$26,$C$4:$C$22,$I$4:$R$22)*$AO140:$AX140),0)</f>
        <v>0.25</v>
      </c>
      <c r="CW140" s="67" cm="1">
        <f t="array" aca="1" ref="CW140" ca="1">IF(AI140&lt;0,AI140*SUMPRODUCT(_xlfn.XLOOKUP(AI$26,$C$4:$C$22,$I$4:$R$22)*$AO140:$AX140),0)</f>
        <v>0</v>
      </c>
      <c r="CX140" s="67" cm="1">
        <f t="array" aca="1" ref="CX140" ca="1">IF(AJ140&lt;0,AJ140*SUMPRODUCT(_xlfn.XLOOKUP(AJ$26,$C$4:$C$22,$I$4:$R$22)*$AO140:$AX140),0)</f>
        <v>0</v>
      </c>
      <c r="CY140" s="67" cm="1">
        <f t="array" aca="1" ref="CY140" ca="1">IF(AK140&lt;0,AK140*SUMPRODUCT(_xlfn.XLOOKUP(AK$26,$C$4:$C$22,$I$4:$R$22)*$AO140:$AX140),0)</f>
        <v>0</v>
      </c>
      <c r="CZ140" s="67" cm="1">
        <f t="array" aca="1" ref="CZ140" ca="1">IF(AL140&lt;0,AL140*SUMPRODUCT(_xlfn.XLOOKUP(AL$26,$C$4:$C$22,$I$4:$R$22)*$AO140:$AX140),0)</f>
        <v>0</v>
      </c>
      <c r="DA140" s="67" cm="1">
        <f t="array" aca="1" ref="DA140" ca="1">IF(AM140&lt;0,AM140*SUMPRODUCT(_xlfn.XLOOKUP(AM$26,$C$4:$C$22,$I$4:$R$22)*$AO140:$AX140),0)</f>
        <v>0</v>
      </c>
      <c r="DB140" s="68" cm="1">
        <f t="array" ref="DB140">IF(AN140&lt;0,AN140*SUMPRODUCT(_xlfn.XLOOKUP(AN$26,$C$4:$C$22,$I$4:$R$22)*$AO140:$AX140),0)</f>
        <v>0</v>
      </c>
      <c r="DC140" s="239">
        <f t="shared" ca="1" si="103"/>
        <v>1.375</v>
      </c>
    </row>
    <row r="141" spans="1:107" x14ac:dyDescent="0.25">
      <c r="A141" s="389"/>
      <c r="B141" s="390"/>
      <c r="C141" s="736">
        <v>13</v>
      </c>
      <c r="D141" s="191" t="str">
        <f>_xlfn.XLOOKUP($C141,'Load Combinations'!$B$4:$B$22,'Load Combinations'!$C$4:$C$22)</f>
        <v>CV Helium Mode, Beam On, Seismic</v>
      </c>
      <c r="E141" s="120"/>
      <c r="F141" s="121"/>
      <c r="G141" s="8">
        <f t="shared" si="119"/>
        <v>20</v>
      </c>
      <c r="H141" s="61">
        <f t="shared" ca="1" si="94"/>
        <v>33.35</v>
      </c>
      <c r="I141" s="61">
        <f t="shared" ca="1" si="95"/>
        <v>6.65</v>
      </c>
      <c r="J141" s="63"/>
      <c r="K141" s="75">
        <f t="shared" ca="1" si="122"/>
        <v>0</v>
      </c>
      <c r="L141" s="76">
        <f t="shared" ca="1" si="120"/>
        <v>0</v>
      </c>
      <c r="M141" s="76">
        <f t="shared" ca="1" si="120"/>
        <v>0</v>
      </c>
      <c r="N141" s="76">
        <f t="shared" ca="1" si="120"/>
        <v>0</v>
      </c>
      <c r="O141" s="76">
        <f t="shared" ca="1" si="120"/>
        <v>-1</v>
      </c>
      <c r="P141" s="76">
        <f t="shared" ca="1" si="120"/>
        <v>-1</v>
      </c>
      <c r="Q141" s="76">
        <f t="shared" ca="1" si="120"/>
        <v>0</v>
      </c>
      <c r="R141" s="76">
        <f t="shared" ca="1" si="120"/>
        <v>0</v>
      </c>
      <c r="S141" s="76">
        <f t="shared" ca="1" si="120"/>
        <v>0</v>
      </c>
      <c r="T141" s="76">
        <f t="shared" ca="1" si="120"/>
        <v>0</v>
      </c>
      <c r="U141" s="76">
        <f t="shared" ca="1" si="120"/>
        <v>0</v>
      </c>
      <c r="V141" s="76">
        <f t="shared" ca="1" si="120"/>
        <v>1</v>
      </c>
      <c r="W141" s="76">
        <f t="shared" ca="1" si="120"/>
        <v>0</v>
      </c>
      <c r="X141" s="499">
        <f t="shared" ca="1" si="121"/>
        <v>-1</v>
      </c>
      <c r="Y141" s="76">
        <f t="shared" ca="1" si="120"/>
        <v>0</v>
      </c>
      <c r="Z141" s="76">
        <f t="shared" ca="1" si="120"/>
        <v>0</v>
      </c>
      <c r="AA141" s="76">
        <f t="shared" ca="1" si="120"/>
        <v>0</v>
      </c>
      <c r="AB141" s="140">
        <f t="shared" ca="1" si="120"/>
        <v>1</v>
      </c>
      <c r="AC141" s="75">
        <f t="shared" ca="1" si="123"/>
        <v>-1</v>
      </c>
      <c r="AD141" s="76">
        <f t="shared" ca="1" si="123"/>
        <v>-1</v>
      </c>
      <c r="AE141" s="499">
        <v>0</v>
      </c>
      <c r="AF141" s="499">
        <v>0</v>
      </c>
      <c r="AG141" s="76">
        <f t="shared" ca="1" si="123"/>
        <v>0</v>
      </c>
      <c r="AH141" s="76">
        <f t="shared" ca="1" si="123"/>
        <v>-1</v>
      </c>
      <c r="AI141" s="76">
        <f t="shared" ca="1" si="123"/>
        <v>1</v>
      </c>
      <c r="AJ141" s="76">
        <f t="shared" ca="1" si="123"/>
        <v>1</v>
      </c>
      <c r="AK141" s="76">
        <f t="shared" ca="1" si="123"/>
        <v>0</v>
      </c>
      <c r="AL141" s="76">
        <f t="shared" ca="1" si="123"/>
        <v>0</v>
      </c>
      <c r="AM141" s="76">
        <f t="shared" ca="1" si="123"/>
        <v>1</v>
      </c>
      <c r="AN141" s="498">
        <v>1</v>
      </c>
      <c r="AO141" s="75">
        <f>+INDEX('Load Combinations'!$D$4:$N$22,MATCH(Horizontal!$C141,'Load Combinations'!$B$4:$B$22,0),MATCH(Horizontal!AO$26,'Load Combinations'!$D$3:$N$3,0))</f>
        <v>1</v>
      </c>
      <c r="AP141" s="76">
        <f>+INDEX('Load Combinations'!$D$4:$N$22,MATCH(Horizontal!$C141,'Load Combinations'!$B$4:$B$22,0),MATCH(Horizontal!AP$26,'Load Combinations'!$D$3:$N$3,0))</f>
        <v>1</v>
      </c>
      <c r="AQ141" s="76">
        <f>+INDEX('Load Combinations'!$D$4:$N$22,MATCH(Horizontal!$C141,'Load Combinations'!$B$4:$B$22,0),MATCH(Horizontal!AQ$26,'Load Combinations'!$D$3:$N$3,0))</f>
        <v>0</v>
      </c>
      <c r="AR141" s="76">
        <f>+INDEX('Load Combinations'!$D$4:$N$22,MATCH(Horizontal!$C141,'Load Combinations'!$B$4:$B$22,0),MATCH(Horizontal!AR$26,'Load Combinations'!$D$3:$N$3,0))</f>
        <v>1</v>
      </c>
      <c r="AS141" s="76">
        <f>+INDEX('Load Combinations'!$D$4:$N$22,MATCH(Horizontal!$C141,'Load Combinations'!$B$4:$B$22,0),MATCH(Horizontal!AS$26,'Load Combinations'!$D$3:$N$3,0))</f>
        <v>0</v>
      </c>
      <c r="AT141" s="76">
        <f>+INDEX('Load Combinations'!$D$4:$N$22,MATCH(Horizontal!$C141,'Load Combinations'!$B$4:$B$22,0),MATCH(Horizontal!AT$26,'Load Combinations'!$D$3:$N$3,0))</f>
        <v>1</v>
      </c>
      <c r="AU141" s="76">
        <f>+INDEX('Load Combinations'!$D$4:$N$22,MATCH(Horizontal!$C141,'Load Combinations'!$B$4:$B$22,0),MATCH(Horizontal!AU$26,'Load Combinations'!$D$3:$N$3,0))</f>
        <v>0</v>
      </c>
      <c r="AV141" s="76">
        <f>+INDEX('Load Combinations'!$D$4:$N$22,MATCH(Horizontal!$C141,'Load Combinations'!$B$4:$B$22,0),MATCH(Horizontal!AV$26,'Load Combinations'!$D$3:$N$3,0))</f>
        <v>1</v>
      </c>
      <c r="AW141" s="76">
        <f>+INDEX('Load Combinations'!$D$4:$N$22,MATCH(Horizontal!$C141,'Load Combinations'!$B$4:$B$22,0),MATCH(Horizontal!AW$26,'Load Combinations'!$D$3:$N$3,0))</f>
        <v>0</v>
      </c>
      <c r="AX141" s="671">
        <f>+INDEX('Load Combinations'!$D$4:$N$22,MATCH(Horizontal!$C141,'Load Combinations'!$B$4:$B$22,0),MATCH(Horizontal!AX$26,'Load Combinations'!$D$3:$N$3,0))</f>
        <v>1</v>
      </c>
      <c r="AY141" s="557">
        <f>+INDEX('Load Combinations'!$D$4:$N$22,MATCH(Horizontal!$C141,'Load Combinations'!$B$4:$B$22,0),MATCH(Horizontal!AY$26,'Load Combinations'!$D$3:$N$3,0))</f>
        <v>0</v>
      </c>
      <c r="AZ141" s="75" cm="1">
        <f t="array" aca="1" ref="AZ141" ca="1">SUMPRODUCT(--($K141:$AB141&gt;0),INDEX($H$4:$H$22,MATCH($K$26:$AB$26,$C$4:$C$22,0)))</f>
        <v>3</v>
      </c>
      <c r="BA141" s="76" cm="1">
        <f t="array" aca="1" ref="BA141" ca="1">SUMPRODUCT(--($K141:$AB141&gt;0),INDEX($G$4:$G$22,MATCH($K$26:$AB$26,$C$4:$C$22,0)))</f>
        <v>-3</v>
      </c>
      <c r="BB141" s="76" cm="1">
        <f t="array" aca="1" ref="BB141" ca="1">-1*SUMPRODUCT(--($K141:$AB141&lt;0),INDEX($H$4:$H$22,MATCH($K$26:$AB$26,$C$4:$C$22,0)))</f>
        <v>-1.6</v>
      </c>
      <c r="BC141" s="77" cm="1">
        <f t="array" aca="1" ref="BC141" ca="1">-1*SUMPRODUCT(--($K141:$AB141&lt;0),INDEX($G$4:$G$22,MATCH($K$26:$AB$26,$C$4:$C$22,0)))</f>
        <v>1.6</v>
      </c>
      <c r="BD141" s="462" cm="1">
        <f t="array" aca="1" ref="BD141" ca="1">IF(AC141&gt;0,AC141*SUMPRODUCT(_xlfn.XLOOKUP(AC$26,$C$4:$C$22,$T$4:$AD$22)*$AO141:$AY141),0)</f>
        <v>0</v>
      </c>
      <c r="BE141" s="17" cm="1">
        <f t="array" aca="1" ref="BE141" ca="1">IF(AD141&gt;0,AD141*SUMPRODUCT(_xlfn.XLOOKUP(AD$26,$C$4:$C$22,$T$4:$AD$22)*$AO141:$AY141),0)</f>
        <v>0</v>
      </c>
      <c r="BF141" s="17" cm="1">
        <f t="array" ref="BF141">IF(AE141&gt;0,AE141*SUMPRODUCT(_xlfn.XLOOKUP(AE$26,$C$4:$C$22,$T$4:$AD$22)*$AO141:$AY141),0)</f>
        <v>0</v>
      </c>
      <c r="BG141" s="71" cm="1">
        <f t="array" ref="BG141">IF(AF141&gt;0,AF141*SUMPRODUCT(_xlfn.XLOOKUP(AF$26,$C$4:$C$22,$T$4:$AD$22)*$AO141:$AY141),0)</f>
        <v>0</v>
      </c>
      <c r="BH141" s="17" cm="1">
        <f t="array" aca="1" ref="BH141" ca="1">IF(AG141&gt;0,AG141*SUMPRODUCT(_xlfn.XLOOKUP(AG$26,$C$4:$C$22,$T$4:$AD$22)*$AO141:$AY141),0)</f>
        <v>0</v>
      </c>
      <c r="BI141" s="17" cm="1">
        <f t="array" aca="1" ref="BI141" ca="1">IF(AH141&gt;0,AH141*SUMPRODUCT(_xlfn.XLOOKUP(AH$26,$C$4:$C$22,$T$4:$AD$22)*$AO141:$AY141),0)</f>
        <v>0</v>
      </c>
      <c r="BJ141" s="17" cm="1">
        <f t="array" aca="1" ref="BJ141" ca="1">IF(AI141&gt;0,AI141*SUMPRODUCT(_xlfn.XLOOKUP(AI$26,$C$4:$C$22,$T$4:$AD$22)*$AO141:$AY141),0)</f>
        <v>0.625</v>
      </c>
      <c r="BK141" s="17" cm="1">
        <f t="array" aca="1" ref="BK141" ca="1">IF(AJ141&gt;0,AJ141*SUMPRODUCT(_xlfn.XLOOKUP(AJ$26,$C$4:$C$22,$T$4:$AD$22)*$AO141:$AY141),0)</f>
        <v>0.625</v>
      </c>
      <c r="BL141" s="17" cm="1">
        <f t="array" aca="1" ref="BL141" ca="1">IF(AK141&gt;0,AK141*SUMPRODUCT(_xlfn.XLOOKUP(AK$26,$C$4:$C$22,$T$4:$AD$22)*$AO141:$AY141),0)</f>
        <v>0</v>
      </c>
      <c r="BM141" s="17" cm="1">
        <f t="array" aca="1" ref="BM141" ca="1">IF(AL141&gt;0,AL141*SUMPRODUCT(_xlfn.XLOOKUP(AL$26,$C$4:$C$22,$T$4:$AD$22)*$AO141:$AY141),0)</f>
        <v>0</v>
      </c>
      <c r="BN141" s="17" cm="1">
        <f t="array" aca="1" ref="BN141" ca="1">IF(AM141&gt;0,AM141*SUMPRODUCT(_xlfn.XLOOKUP(AM$26,$C$4:$C$22,$T$4:$AD$22)*$AO141:$AY141),0)</f>
        <v>0.125</v>
      </c>
      <c r="BO141" s="9" cm="1">
        <f t="array" ref="BO141">IF(AN141&gt;0,AN141*SUMPRODUCT(_xlfn.XLOOKUP(AN$26,$C$4:$C$22,$T$4:$AD$22)*$AO141:$AY141),0)</f>
        <v>6</v>
      </c>
      <c r="BP141" s="215">
        <f t="shared" ca="1" si="100"/>
        <v>7.375</v>
      </c>
      <c r="BQ141" s="8" cm="1">
        <f t="array" aca="1" ref="BQ141" ca="1">IF(AC141&gt;0,AC141*SUMPRODUCT(_xlfn.XLOOKUP(AC$26,$C$4:$C$22,$I$4:$S$22)*$AO141:$AY141),0)</f>
        <v>0</v>
      </c>
      <c r="BR141" s="17" cm="1">
        <f t="array" aca="1" ref="BR141" ca="1">IF(AD141&gt;0,AD141*SUMPRODUCT(_xlfn.XLOOKUP(AD$26,$C$4:$C$22,$I$4:$S$22)*$AO141:$AY141),0)</f>
        <v>0</v>
      </c>
      <c r="BS141" s="17" cm="1">
        <f t="array" ref="BS141">IF(AE141&gt;0,AE141*SUMPRODUCT(_xlfn.XLOOKUP(AE$26,$C$4:$C$22,$I$4:$S$22)*$AO141:$AY141),0)</f>
        <v>0</v>
      </c>
      <c r="BT141" s="71" cm="1">
        <f t="array" ref="BT141">IF(AF141&gt;0,AF141*SUMPRODUCT(_xlfn.XLOOKUP(AF$26,$C$4:$C$22,$I$4:$S$22)*$AO141:$AY141),0)</f>
        <v>0</v>
      </c>
      <c r="BU141" s="17" cm="1">
        <f t="array" aca="1" ref="BU141" ca="1">IF(AG141&gt;0,AG141*SUMPRODUCT(_xlfn.XLOOKUP(AG$26,$C$4:$C$22,$I$4:$S$22)*$AO141:$AY141),0)</f>
        <v>0</v>
      </c>
      <c r="BV141" s="17" cm="1">
        <f t="array" aca="1" ref="BV141" ca="1">IF(AH141&gt;0,AH141*SUMPRODUCT(_xlfn.XLOOKUP(AH$26,$C$4:$C$22,$I$4:$S$22)*$AO141:$AY141),0)</f>
        <v>0</v>
      </c>
      <c r="BW141" s="17" cm="1">
        <f t="array" aca="1" ref="BW141" ca="1">IF(AI141&gt;0,AI141*SUMPRODUCT(_xlfn.XLOOKUP(AI$26,$C$4:$C$22,$I$4:$S$22)*$AO141:$AY141),0)</f>
        <v>-0.625</v>
      </c>
      <c r="BX141" s="17" cm="1">
        <f t="array" aca="1" ref="BX141" ca="1">IF(AJ141&gt;0,AJ141*SUMPRODUCT(_xlfn.XLOOKUP(AJ$26,$C$4:$C$22,$I$4:$S$22)*$AO141:$AY141),0)</f>
        <v>-0.625</v>
      </c>
      <c r="BY141" s="17" cm="1">
        <f t="array" aca="1" ref="BY141" ca="1">IF(AK141&gt;0,AK141*SUMPRODUCT(_xlfn.XLOOKUP(AK$26,$C$4:$C$22,$I$4:$S$22)*$AO141:$AY141),0)</f>
        <v>0</v>
      </c>
      <c r="BZ141" s="17" cm="1">
        <f t="array" aca="1" ref="BZ141" ca="1">IF(AL141&gt;0,AL141*SUMPRODUCT(_xlfn.XLOOKUP(AL$26,$C$4:$C$22,$I$4:$S$22)*$AO141:$AY141),0)</f>
        <v>0</v>
      </c>
      <c r="CA141" s="17" cm="1">
        <f t="array" aca="1" ref="CA141" ca="1">IF(AM141&gt;0,AM141*SUMPRODUCT(_xlfn.XLOOKUP(AM$26,$C$4:$C$22,$I$4:$S$22)*$AO141:$AY141),0)</f>
        <v>-0.125</v>
      </c>
      <c r="CB141" s="9" cm="1">
        <f t="array" ref="CB141">IF(AN141&gt;0,AN141*SUMPRODUCT(_xlfn.XLOOKUP(AN$26,$C$4:$C$22,$I$4:$S$22)*$AO141:$AY141),0)</f>
        <v>-6</v>
      </c>
      <c r="CC141" s="215">
        <f t="shared" ca="1" si="101"/>
        <v>-7.375</v>
      </c>
      <c r="CD141" s="8" cm="1">
        <f t="array" aca="1" ref="CD141" ca="1">IF(AC141&lt;0,AC141*SUMPRODUCT(_xlfn.XLOOKUP(AC$26,$C$4:$C$22,$T$4:$AD$22)*$AO141:$AY141),0)</f>
        <v>0</v>
      </c>
      <c r="CE141" s="17" cm="1">
        <f t="array" aca="1" ref="CE141" ca="1">IF(AD141&lt;0,AD141*SUMPRODUCT(_xlfn.XLOOKUP(AD$26,$C$4:$C$22,$T$4:$AC$22)*$AO141:$AX141),0)</f>
        <v>-1.125</v>
      </c>
      <c r="CF141" s="17" cm="1">
        <f t="array" ref="CF141">IF(AE141&lt;0,AE141*SUMPRODUCT(_xlfn.XLOOKUP(AE$26,$C$4:$C$22,$T$4:$AC$22)*$AO141:$AX141),0)</f>
        <v>0</v>
      </c>
      <c r="CG141" s="71" cm="1">
        <f t="array" ref="CG141">IF(AF141&lt;0,AF141*SUMPRODUCT(_xlfn.XLOOKUP(AF$26,$C$4:$C$22,$T$4:$AC$22)*$AO141:$AX141),0)</f>
        <v>0</v>
      </c>
      <c r="CH141" s="17" cm="1">
        <f t="array" aca="1" ref="CH141" ca="1">IF(AG141&lt;0,AG141*SUMPRODUCT(_xlfn.XLOOKUP(AG$26,$C$4:$C$22,$T$4:$AC$22)*$AO141:$AX141),0)</f>
        <v>0</v>
      </c>
      <c r="CI141" s="17" cm="1">
        <f t="array" aca="1" ref="CI141" ca="1">IF(AH141&lt;0,AH141*SUMPRODUCT(_xlfn.XLOOKUP(AH$26,$C$4:$C$22,$T$4:$AC$22)*$AO141:$AX141),0)</f>
        <v>-0.25</v>
      </c>
      <c r="CJ141" s="17" cm="1">
        <f t="array" aca="1" ref="CJ141" ca="1">IF(AI141&lt;0,AI141*SUMPRODUCT(_xlfn.XLOOKUP(AI$26,$C$4:$C$22,$T$4:$AC$22)*$AO141:$AX141),0)</f>
        <v>0</v>
      </c>
      <c r="CK141" s="17" cm="1">
        <f t="array" aca="1" ref="CK141" ca="1">IF(AJ141&lt;0,AJ141*SUMPRODUCT(_xlfn.XLOOKUP(AJ$26,$C$4:$C$22,$T$4:$AC$22)*$AO141:$AX141),0)</f>
        <v>0</v>
      </c>
      <c r="CL141" s="17" cm="1">
        <f t="array" aca="1" ref="CL141" ca="1">IF(AK141&lt;0,AK141*SUMPRODUCT(_xlfn.XLOOKUP(AK$26,$C$4:$C$22,$T$4:$AC$22)*$AO141:$AX141),0)</f>
        <v>0</v>
      </c>
      <c r="CM141" s="17" cm="1">
        <f t="array" aca="1" ref="CM141" ca="1">IF(AL141&lt;0,AL141*SUMPRODUCT(_xlfn.XLOOKUP(AL$26,$C$4:$C$22,$T$4:$AC$22)*$AO141:$AX141),0)</f>
        <v>0</v>
      </c>
      <c r="CN141" s="17" cm="1">
        <f t="array" aca="1" ref="CN141" ca="1">IF(AM141&lt;0,AM141*SUMPRODUCT(_xlfn.XLOOKUP(AM$26,$C$4:$C$22,$T$4:$AC$22)*$AO141:$AX141),0)</f>
        <v>0</v>
      </c>
      <c r="CO141" s="9" cm="1">
        <f t="array" ref="CO141">IF(AN141&lt;0,AN141*SUMPRODUCT(_xlfn.XLOOKUP(AN$26,$C$4:$C$22,$T$4:$AC$22)*$AO141:$AX141),0)</f>
        <v>0</v>
      </c>
      <c r="CP141" s="215">
        <f t="shared" ca="1" si="102"/>
        <v>-1.375</v>
      </c>
      <c r="CQ141" s="8" cm="1">
        <f t="array" aca="1" ref="CQ141" ca="1">IF(AC141&lt;0,AC141*SUMPRODUCT(_xlfn.XLOOKUP(AC$26,$C$4:$C$22,$I$4:$S$22)*$AO141:$AY141),0)</f>
        <v>0</v>
      </c>
      <c r="CR141" s="17" cm="1">
        <f t="array" aca="1" ref="CR141" ca="1">IF(AD141&lt;0,AD141*SUMPRODUCT(_xlfn.XLOOKUP(AD$26,$C$4:$C$22,$I$4:$R$22)*$AO141:$AX141),0)</f>
        <v>1.125</v>
      </c>
      <c r="CS141" s="17" cm="1">
        <f t="array" ref="CS141">IF(AE141&lt;0,AE141*SUMPRODUCT(_xlfn.XLOOKUP(AE$26,$C$4:$C$22,$I$4:$R$22)*$AO141:$AX141),0)</f>
        <v>0</v>
      </c>
      <c r="CT141" s="71" cm="1">
        <f t="array" ref="CT141">IF(AF141&lt;0,AF141*SUMPRODUCT(_xlfn.XLOOKUP(AF$26,$C$4:$C$22,$I$4:$R$22)*$AO141:$AX141),0)</f>
        <v>0</v>
      </c>
      <c r="CU141" s="17" cm="1">
        <f t="array" aca="1" ref="CU141" ca="1">IF(AG141&lt;0,AG141*SUMPRODUCT(_xlfn.XLOOKUP(AG$26,$C$4:$C$22,$I$4:$R$22)*$AO141:$AX141),0)</f>
        <v>0</v>
      </c>
      <c r="CV141" s="17" cm="1">
        <f t="array" aca="1" ref="CV141" ca="1">IF(AH141&lt;0,AH141*SUMPRODUCT(_xlfn.XLOOKUP(AH$26,$C$4:$C$22,$I$4:$R$22)*$AO141:$AX141),0)</f>
        <v>0.25</v>
      </c>
      <c r="CW141" s="17" cm="1">
        <f t="array" aca="1" ref="CW141" ca="1">IF(AI141&lt;0,AI141*SUMPRODUCT(_xlfn.XLOOKUP(AI$26,$C$4:$C$22,$I$4:$R$22)*$AO141:$AX141),0)</f>
        <v>0</v>
      </c>
      <c r="CX141" s="17" cm="1">
        <f t="array" aca="1" ref="CX141" ca="1">IF(AJ141&lt;0,AJ141*SUMPRODUCT(_xlfn.XLOOKUP(AJ$26,$C$4:$C$22,$I$4:$R$22)*$AO141:$AX141),0)</f>
        <v>0</v>
      </c>
      <c r="CY141" s="17" cm="1">
        <f t="array" aca="1" ref="CY141" ca="1">IF(AK141&lt;0,AK141*SUMPRODUCT(_xlfn.XLOOKUP(AK$26,$C$4:$C$22,$I$4:$R$22)*$AO141:$AX141),0)</f>
        <v>0</v>
      </c>
      <c r="CZ141" s="17" cm="1">
        <f t="array" aca="1" ref="CZ141" ca="1">IF(AL141&lt;0,AL141*SUMPRODUCT(_xlfn.XLOOKUP(AL$26,$C$4:$C$22,$I$4:$R$22)*$AO141:$AX141),0)</f>
        <v>0</v>
      </c>
      <c r="DA141" s="17" cm="1">
        <f t="array" aca="1" ref="DA141" ca="1">IF(AM141&lt;0,AM141*SUMPRODUCT(_xlfn.XLOOKUP(AM$26,$C$4:$C$22,$I$4:$R$22)*$AO141:$AX141),0)</f>
        <v>0</v>
      </c>
      <c r="DB141" s="9" cm="1">
        <f t="array" ref="DB141">IF(AN141&lt;0,AN141*SUMPRODUCT(_xlfn.XLOOKUP(AN$26,$C$4:$C$22,$I$4:$R$22)*$AO141:$AX141),0)</f>
        <v>0</v>
      </c>
      <c r="DC141" s="240">
        <f t="shared" ca="1" si="103"/>
        <v>1.375</v>
      </c>
    </row>
    <row r="142" spans="1:107" x14ac:dyDescent="0.25">
      <c r="A142" s="389"/>
      <c r="B142" s="390"/>
      <c r="C142" s="735">
        <v>14</v>
      </c>
      <c r="D142" s="554" t="str">
        <f>_xlfn.XLOOKUP($C142,'Load Combinations'!$B$4:$B$22,'Load Combinations'!$C$4:$C$22)</f>
        <v>CV He, No Beam,Component MAWP</v>
      </c>
      <c r="E142" s="118"/>
      <c r="F142" s="119"/>
      <c r="G142" s="7">
        <f t="shared" si="119"/>
        <v>20</v>
      </c>
      <c r="H142" s="130">
        <f t="shared" ca="1" si="94"/>
        <v>24.225000000000001</v>
      </c>
      <c r="I142" s="130">
        <f t="shared" ca="1" si="95"/>
        <v>15.774999999999999</v>
      </c>
      <c r="J142" s="62"/>
      <c r="K142" s="72">
        <f t="shared" ca="1" si="122"/>
        <v>0</v>
      </c>
      <c r="L142" s="73">
        <f t="shared" ca="1" si="120"/>
        <v>0</v>
      </c>
      <c r="M142" s="73">
        <f t="shared" ca="1" si="120"/>
        <v>0</v>
      </c>
      <c r="N142" s="73">
        <f t="shared" ca="1" si="120"/>
        <v>0</v>
      </c>
      <c r="O142" s="73">
        <f t="shared" ca="1" si="120"/>
        <v>-1</v>
      </c>
      <c r="P142" s="73">
        <f t="shared" ca="1" si="120"/>
        <v>-1</v>
      </c>
      <c r="Q142" s="73">
        <f t="shared" ca="1" si="120"/>
        <v>0</v>
      </c>
      <c r="R142" s="73">
        <f t="shared" ca="1" si="120"/>
        <v>0</v>
      </c>
      <c r="S142" s="73">
        <f t="shared" ca="1" si="120"/>
        <v>0</v>
      </c>
      <c r="T142" s="73">
        <f t="shared" ca="1" si="120"/>
        <v>0</v>
      </c>
      <c r="U142" s="73">
        <f t="shared" ca="1" si="120"/>
        <v>0</v>
      </c>
      <c r="V142" s="73">
        <f t="shared" ca="1" si="120"/>
        <v>1</v>
      </c>
      <c r="W142" s="73">
        <f t="shared" ca="1" si="120"/>
        <v>0</v>
      </c>
      <c r="X142" s="73">
        <v>0</v>
      </c>
      <c r="Y142" s="73">
        <f t="shared" ca="1" si="120"/>
        <v>0</v>
      </c>
      <c r="Z142" s="73">
        <f t="shared" ca="1" si="120"/>
        <v>0</v>
      </c>
      <c r="AA142" s="73">
        <f t="shared" ca="1" si="120"/>
        <v>0</v>
      </c>
      <c r="AB142" s="139">
        <f t="shared" ca="1" si="120"/>
        <v>1</v>
      </c>
      <c r="AC142" s="72">
        <f t="shared" ca="1" si="123"/>
        <v>-1</v>
      </c>
      <c r="AD142" s="73">
        <f t="shared" ca="1" si="123"/>
        <v>-1</v>
      </c>
      <c r="AE142" s="73">
        <f t="shared" ca="1" si="123"/>
        <v>-1</v>
      </c>
      <c r="AF142" s="73">
        <f t="shared" ca="1" si="123"/>
        <v>-1</v>
      </c>
      <c r="AG142" s="73">
        <f t="shared" ca="1" si="123"/>
        <v>0</v>
      </c>
      <c r="AH142" s="73">
        <f t="shared" ca="1" si="123"/>
        <v>-1</v>
      </c>
      <c r="AI142" s="73">
        <f t="shared" ca="1" si="123"/>
        <v>1</v>
      </c>
      <c r="AJ142" s="73">
        <f t="shared" ca="1" si="123"/>
        <v>1</v>
      </c>
      <c r="AK142" s="73">
        <f t="shared" ca="1" si="123"/>
        <v>0</v>
      </c>
      <c r="AL142" s="73">
        <f t="shared" ca="1" si="123"/>
        <v>0</v>
      </c>
      <c r="AM142" s="73">
        <f t="shared" ca="1" si="123"/>
        <v>1</v>
      </c>
      <c r="AN142" s="556">
        <f t="shared" ca="1" si="123"/>
        <v>0</v>
      </c>
      <c r="AO142" s="72">
        <f>+INDEX('Load Combinations'!$D$4:$N$22,MATCH(Horizontal!$C142,'Load Combinations'!$B$4:$B$22,0),MATCH(Horizontal!AO$26,'Load Combinations'!$D$3:$N$3,0))</f>
        <v>1</v>
      </c>
      <c r="AP142" s="73">
        <f>+INDEX('Load Combinations'!$D$4:$N$22,MATCH(Horizontal!$C142,'Load Combinations'!$B$4:$B$22,0),MATCH(Horizontal!AP$26,'Load Combinations'!$D$3:$N$3,0))</f>
        <v>1</v>
      </c>
      <c r="AQ142" s="73">
        <f>+INDEX('Load Combinations'!$D$4:$N$22,MATCH(Horizontal!$C142,'Load Combinations'!$B$4:$B$22,0),MATCH(Horizontal!AQ$26,'Load Combinations'!$D$3:$N$3,0))</f>
        <v>0</v>
      </c>
      <c r="AR142" s="73">
        <f>+INDEX('Load Combinations'!$D$4:$N$22,MATCH(Horizontal!$C142,'Load Combinations'!$B$4:$B$22,0),MATCH(Horizontal!AR$26,'Load Combinations'!$D$3:$N$3,0))</f>
        <v>0</v>
      </c>
      <c r="AS142" s="73">
        <f>+INDEX('Load Combinations'!$D$4:$N$22,MATCH(Horizontal!$C142,'Load Combinations'!$B$4:$B$22,0),MATCH(Horizontal!AS$26,'Load Combinations'!$D$3:$N$3,0))</f>
        <v>1</v>
      </c>
      <c r="AT142" s="73">
        <f>+INDEX('Load Combinations'!$D$4:$N$22,MATCH(Horizontal!$C142,'Load Combinations'!$B$4:$B$22,0),MATCH(Horizontal!AT$26,'Load Combinations'!$D$3:$N$3,0))</f>
        <v>0</v>
      </c>
      <c r="AU142" s="73">
        <f>+INDEX('Load Combinations'!$D$4:$N$22,MATCH(Horizontal!$C142,'Load Combinations'!$B$4:$B$22,0),MATCH(Horizontal!AU$26,'Load Combinations'!$D$3:$N$3,0))</f>
        <v>0</v>
      </c>
      <c r="AV142" s="73">
        <f>+INDEX('Load Combinations'!$D$4:$N$22,MATCH(Horizontal!$C142,'Load Combinations'!$B$4:$B$22,0),MATCH(Horizontal!AV$26,'Load Combinations'!$D$3:$N$3,0))</f>
        <v>1</v>
      </c>
      <c r="AW142" s="73">
        <f>+INDEX('Load Combinations'!$D$4:$N$22,MATCH(Horizontal!$C142,'Load Combinations'!$B$4:$B$22,0),MATCH(Horizontal!AW$26,'Load Combinations'!$D$3:$N$3,0))</f>
        <v>0</v>
      </c>
      <c r="AX142" s="670">
        <f>+INDEX('Load Combinations'!$D$4:$N$22,MATCH(Horizontal!$C142,'Load Combinations'!$B$4:$B$22,0),MATCH(Horizontal!AX$26,'Load Combinations'!$D$3:$N$3,0))</f>
        <v>0</v>
      </c>
      <c r="AY142" s="556">
        <f>+INDEX('Load Combinations'!$D$4:$N$22,MATCH(Horizontal!$C142,'Load Combinations'!$B$4:$B$22,0),MATCH(Horizontal!AY$26,'Load Combinations'!$D$3:$N$3,0))</f>
        <v>0</v>
      </c>
      <c r="AZ142" s="72" cm="1">
        <f t="array" aca="1" ref="AZ142" ca="1">SUMPRODUCT(--($K142:$AB142&gt;0),INDEX($H$4:$H$22,MATCH($K$26:$AB$26,$C$4:$C$22,0)))</f>
        <v>3</v>
      </c>
      <c r="BA142" s="73" cm="1">
        <f t="array" aca="1" ref="BA142" ca="1">SUMPRODUCT(--($K142:$AB142&gt;0),INDEX($G$4:$G$22,MATCH($K$26:$AB$26,$C$4:$C$22,0)))</f>
        <v>-3</v>
      </c>
      <c r="BB142" s="73" cm="1">
        <f t="array" aca="1" ref="BB142" ca="1">-1*SUMPRODUCT(--($K142:$AB142&lt;0),INDEX($H$4:$H$22,MATCH($K$26:$AB$26,$C$4:$C$22,0)))</f>
        <v>-0.6</v>
      </c>
      <c r="BC142" s="74" cm="1">
        <f t="array" aca="1" ref="BC142" ca="1">-1*SUMPRODUCT(--($K142:$AB142&lt;0),INDEX($G$4:$G$22,MATCH($K$26:$AB$26,$C$4:$C$22,0)))</f>
        <v>0.6</v>
      </c>
      <c r="BD142" s="562" cm="1">
        <f t="array" aca="1" ref="BD142" ca="1">IF(AC142&gt;0,AC142*SUMPRODUCT(_xlfn.XLOOKUP(AC$26,$C$4:$C$22,$T$4:$AD$22)*$AO142:$AY142),0)</f>
        <v>0</v>
      </c>
      <c r="BE142" s="67" cm="1">
        <f t="array" aca="1" ref="BE142" ca="1">IF(AD142&gt;0,AD142*SUMPRODUCT(_xlfn.XLOOKUP(AD$26,$C$4:$C$22,$T$4:$AD$22)*$AO142:$AY142),0)</f>
        <v>0</v>
      </c>
      <c r="BF142" s="67" cm="1">
        <f t="array" aca="1" ref="BF142" ca="1">IF(AE142&gt;0,AE142*SUMPRODUCT(_xlfn.XLOOKUP(AE$26,$C$4:$C$22,$T$4:$AD$22)*$AO142:$AY142),0)</f>
        <v>0</v>
      </c>
      <c r="BG142" s="67" cm="1">
        <f t="array" aca="1" ref="BG142" ca="1">IF(AF142&gt;0,AF142*SUMPRODUCT(_xlfn.XLOOKUP(AF$26,$C$4:$C$22,$T$4:$AD$22)*$AO142:$AY142),0)</f>
        <v>0</v>
      </c>
      <c r="BH142" s="67" cm="1">
        <f t="array" aca="1" ref="BH142" ca="1">IF(AG142&gt;0,AG142*SUMPRODUCT(_xlfn.XLOOKUP(AG$26,$C$4:$C$22,$T$4:$AD$22)*$AO142:$AY142),0)</f>
        <v>0</v>
      </c>
      <c r="BI142" s="67" cm="1">
        <f t="array" aca="1" ref="BI142" ca="1">IF(AH142&gt;0,AH142*SUMPRODUCT(_xlfn.XLOOKUP(AH$26,$C$4:$C$22,$T$4:$AD$22)*$AO142:$AY142),0)</f>
        <v>0</v>
      </c>
      <c r="BJ142" s="67" cm="1">
        <f t="array" aca="1" ref="BJ142" ca="1">IF(AI142&gt;0,AI142*SUMPRODUCT(_xlfn.XLOOKUP(AI$26,$C$4:$C$22,$T$4:$AD$22)*$AO142:$AY142),0)</f>
        <v>0</v>
      </c>
      <c r="BK142" s="67" cm="1">
        <f t="array" aca="1" ref="BK142" ca="1">IF(AJ142&gt;0,AJ142*SUMPRODUCT(_xlfn.XLOOKUP(AJ$26,$C$4:$C$22,$T$4:$AD$22)*$AO142:$AY142),0)</f>
        <v>0</v>
      </c>
      <c r="BL142" s="67" cm="1">
        <f t="array" aca="1" ref="BL142" ca="1">IF(AK142&gt;0,AK142*SUMPRODUCT(_xlfn.XLOOKUP(AK$26,$C$4:$C$22,$T$4:$AD$22)*$AO142:$AY142),0)</f>
        <v>0</v>
      </c>
      <c r="BM142" s="67" cm="1">
        <f t="array" aca="1" ref="BM142" ca="1">IF(AL142&gt;0,AL142*SUMPRODUCT(_xlfn.XLOOKUP(AL$26,$C$4:$C$22,$T$4:$AD$22)*$AO142:$AY142),0)</f>
        <v>0</v>
      </c>
      <c r="BN142" s="67" cm="1">
        <f t="array" aca="1" ref="BN142" ca="1">IF(AM142&gt;0,AM142*SUMPRODUCT(_xlfn.XLOOKUP(AM$26,$C$4:$C$22,$T$4:$AD$22)*$AO142:$AY142),0)</f>
        <v>0</v>
      </c>
      <c r="BO142" s="68" cm="1">
        <f t="array" aca="1" ref="BO142" ca="1">IF(AN142&gt;0,AN142*SUMPRODUCT(_xlfn.XLOOKUP(AN$26,$C$4:$C$22,$T$4:$AD$22)*$AO142:$AY142),0)</f>
        <v>0</v>
      </c>
      <c r="BP142" s="214">
        <f t="shared" ca="1" si="100"/>
        <v>0</v>
      </c>
      <c r="BQ142" s="66" cm="1">
        <f t="array" aca="1" ref="BQ142" ca="1">IF(AC142&gt;0,AC142*SUMPRODUCT(_xlfn.XLOOKUP(AC$26,$C$4:$C$22,$I$4:$S$22)*$AO142:$AY142),0)</f>
        <v>0</v>
      </c>
      <c r="BR142" s="67" cm="1">
        <f t="array" aca="1" ref="BR142" ca="1">IF(AD142&gt;0,AD142*SUMPRODUCT(_xlfn.XLOOKUP(AD$26,$C$4:$C$22,$I$4:$S$22)*$AO142:$AY142),0)</f>
        <v>0</v>
      </c>
      <c r="BS142" s="67" cm="1">
        <f t="array" aca="1" ref="BS142" ca="1">IF(AE142&gt;0,AE142*SUMPRODUCT(_xlfn.XLOOKUP(AE$26,$C$4:$C$22,$I$4:$S$22)*$AO142:$AY142),0)</f>
        <v>0</v>
      </c>
      <c r="BT142" s="67" cm="1">
        <f t="array" aca="1" ref="BT142" ca="1">IF(AF142&gt;0,AF142*SUMPRODUCT(_xlfn.XLOOKUP(AF$26,$C$4:$C$22,$I$4:$S$22)*$AO142:$AY142),0)</f>
        <v>0</v>
      </c>
      <c r="BU142" s="67" cm="1">
        <f t="array" aca="1" ref="BU142" ca="1">IF(AG142&gt;0,AG142*SUMPRODUCT(_xlfn.XLOOKUP(AG$26,$C$4:$C$22,$I$4:$S$22)*$AO142:$AY142),0)</f>
        <v>0</v>
      </c>
      <c r="BV142" s="67" cm="1">
        <f t="array" aca="1" ref="BV142" ca="1">IF(AH142&gt;0,AH142*SUMPRODUCT(_xlfn.XLOOKUP(AH$26,$C$4:$C$22,$I$4:$S$22)*$AO142:$AY142),0)</f>
        <v>0</v>
      </c>
      <c r="BW142" s="67" cm="1">
        <f t="array" aca="1" ref="BW142" ca="1">IF(AI142&gt;0,AI142*SUMPRODUCT(_xlfn.XLOOKUP(AI$26,$C$4:$C$22,$I$4:$S$22)*$AO142:$AY142),0)</f>
        <v>0</v>
      </c>
      <c r="BX142" s="67" cm="1">
        <f t="array" aca="1" ref="BX142" ca="1">IF(AJ142&gt;0,AJ142*SUMPRODUCT(_xlfn.XLOOKUP(AJ$26,$C$4:$C$22,$I$4:$S$22)*$AO142:$AY142),0)</f>
        <v>0</v>
      </c>
      <c r="BY142" s="67" cm="1">
        <f t="array" aca="1" ref="BY142" ca="1">IF(AK142&gt;0,AK142*SUMPRODUCT(_xlfn.XLOOKUP(AK$26,$C$4:$C$22,$I$4:$S$22)*$AO142:$AY142),0)</f>
        <v>0</v>
      </c>
      <c r="BZ142" s="67" cm="1">
        <f t="array" aca="1" ref="BZ142" ca="1">IF(AL142&gt;0,AL142*SUMPRODUCT(_xlfn.XLOOKUP(AL$26,$C$4:$C$22,$I$4:$S$22)*$AO142:$AY142),0)</f>
        <v>0</v>
      </c>
      <c r="CA142" s="67" cm="1">
        <f t="array" aca="1" ref="CA142" ca="1">IF(AM142&gt;0,AM142*SUMPRODUCT(_xlfn.XLOOKUP(AM$26,$C$4:$C$22,$I$4:$S$22)*$AO142:$AY142),0)</f>
        <v>0</v>
      </c>
      <c r="CB142" s="68" cm="1">
        <f t="array" aca="1" ref="CB142" ca="1">IF(AN142&gt;0,AN142*SUMPRODUCT(_xlfn.XLOOKUP(AN$26,$C$4:$C$22,$I$4:$S$22)*$AO142:$AY142),0)</f>
        <v>0</v>
      </c>
      <c r="CC142" s="214">
        <f t="shared" ca="1" si="101"/>
        <v>0</v>
      </c>
      <c r="CD142" s="66" cm="1">
        <f t="array" aca="1" ref="CD142" ca="1">IF(AC142&lt;0,AC142*SUMPRODUCT(_xlfn.XLOOKUP(AC$26,$C$4:$C$22,$T$4:$AD$22)*$AO142:$AY142),0)</f>
        <v>0</v>
      </c>
      <c r="CE142" s="67" cm="1">
        <f t="array" aca="1" ref="CE142" ca="1">IF(AD142&lt;0,AD142*SUMPRODUCT(_xlfn.XLOOKUP(AD$26,$C$4:$C$22,$T$4:$AC$22)*$AO142:$AX142),0)</f>
        <v>-0.125</v>
      </c>
      <c r="CF142" s="67" cm="1">
        <f t="array" aca="1" ref="CF142" ca="1">IF(AE142&lt;0,AE142*SUMPRODUCT(_xlfn.XLOOKUP(AE$26,$C$4:$C$22,$T$4:$AC$22)*$AO142:$AX142),0)</f>
        <v>0</v>
      </c>
      <c r="CG142" s="67" cm="1">
        <f t="array" aca="1" ref="CG142" ca="1">IF(AF142&lt;0,AF142*SUMPRODUCT(_xlfn.XLOOKUP(AF$26,$C$4:$C$22,$T$4:$AC$22)*$AO142:$AX142),0)</f>
        <v>-0.5</v>
      </c>
      <c r="CH142" s="67" cm="1">
        <f t="array" aca="1" ref="CH142" ca="1">IF(AG142&lt;0,AG142*SUMPRODUCT(_xlfn.XLOOKUP(AG$26,$C$4:$C$22,$T$4:$AC$22)*$AO142:$AX142),0)</f>
        <v>0</v>
      </c>
      <c r="CI142" s="67" cm="1">
        <f t="array" aca="1" ref="CI142" ca="1">IF(AH142&lt;0,AH142*SUMPRODUCT(_xlfn.XLOOKUP(AH$26,$C$4:$C$22,$T$4:$AC$22)*$AO142:$AX142),0)</f>
        <v>0</v>
      </c>
      <c r="CJ142" s="67" cm="1">
        <f t="array" aca="1" ref="CJ142" ca="1">IF(AI142&lt;0,AI142*SUMPRODUCT(_xlfn.XLOOKUP(AI$26,$C$4:$C$22,$T$4:$AC$22)*$AO142:$AX142),0)</f>
        <v>0</v>
      </c>
      <c r="CK142" s="67" cm="1">
        <f t="array" aca="1" ref="CK142" ca="1">IF(AJ142&lt;0,AJ142*SUMPRODUCT(_xlfn.XLOOKUP(AJ$26,$C$4:$C$22,$T$4:$AC$22)*$AO142:$AX142),0)</f>
        <v>0</v>
      </c>
      <c r="CL142" s="67" cm="1">
        <f t="array" aca="1" ref="CL142" ca="1">IF(AK142&lt;0,AK142*SUMPRODUCT(_xlfn.XLOOKUP(AK$26,$C$4:$C$22,$T$4:$AC$22)*$AO142:$AX142),0)</f>
        <v>0</v>
      </c>
      <c r="CM142" s="67" cm="1">
        <f t="array" aca="1" ref="CM142" ca="1">IF(AL142&lt;0,AL142*SUMPRODUCT(_xlfn.XLOOKUP(AL$26,$C$4:$C$22,$T$4:$AC$22)*$AO142:$AX142),0)</f>
        <v>0</v>
      </c>
      <c r="CN142" s="67" cm="1">
        <f t="array" aca="1" ref="CN142" ca="1">IF(AM142&lt;0,AM142*SUMPRODUCT(_xlfn.XLOOKUP(AM$26,$C$4:$C$22,$T$4:$AC$22)*$AO142:$AX142),0)</f>
        <v>0</v>
      </c>
      <c r="CO142" s="68" cm="1">
        <f t="array" aca="1" ref="CO142" ca="1">IF(AN142&lt;0,AN142*SUMPRODUCT(_xlfn.XLOOKUP(AN$26,$C$4:$C$22,$T$4:$AC$22)*$AO142:$AX142),0)</f>
        <v>0</v>
      </c>
      <c r="CP142" s="214">
        <f t="shared" ca="1" si="102"/>
        <v>-0.625</v>
      </c>
      <c r="CQ142" s="66" cm="1">
        <f t="array" aca="1" ref="CQ142" ca="1">IF(AC142&lt;0,AC142*SUMPRODUCT(_xlfn.XLOOKUP(AC$26,$C$4:$C$22,$I$4:$S$22)*$AO142:$AY142),0)</f>
        <v>0</v>
      </c>
      <c r="CR142" s="67" cm="1">
        <f t="array" aca="1" ref="CR142" ca="1">IF(AD142&lt;0,AD142*SUMPRODUCT(_xlfn.XLOOKUP(AD$26,$C$4:$C$22,$I$4:$R$22)*$AO142:$AX142),0)</f>
        <v>0.125</v>
      </c>
      <c r="CS142" s="67" cm="1">
        <f t="array" aca="1" ref="CS142" ca="1">IF(AE142&lt;0,AE142*SUMPRODUCT(_xlfn.XLOOKUP(AE$26,$C$4:$C$22,$I$4:$R$22)*$AO142:$AX142),0)</f>
        <v>0</v>
      </c>
      <c r="CT142" s="67" cm="1">
        <f t="array" aca="1" ref="CT142" ca="1">IF(AF142&lt;0,AF142*SUMPRODUCT(_xlfn.XLOOKUP(AF$26,$C$4:$C$22,$I$4:$R$22)*$AO142:$AX142),0)</f>
        <v>0.5</v>
      </c>
      <c r="CU142" s="67" cm="1">
        <f t="array" aca="1" ref="CU142" ca="1">IF(AG142&lt;0,AG142*SUMPRODUCT(_xlfn.XLOOKUP(AG$26,$C$4:$C$22,$I$4:$R$22)*$AO142:$AX142),0)</f>
        <v>0</v>
      </c>
      <c r="CV142" s="67" cm="1">
        <f t="array" aca="1" ref="CV142" ca="1">IF(AH142&lt;0,AH142*SUMPRODUCT(_xlfn.XLOOKUP(AH$26,$C$4:$C$22,$I$4:$R$22)*$AO142:$AX142),0)</f>
        <v>0</v>
      </c>
      <c r="CW142" s="67" cm="1">
        <f t="array" aca="1" ref="CW142" ca="1">IF(AI142&lt;0,AI142*SUMPRODUCT(_xlfn.XLOOKUP(AI$26,$C$4:$C$22,$I$4:$R$22)*$AO142:$AX142),0)</f>
        <v>0</v>
      </c>
      <c r="CX142" s="67" cm="1">
        <f t="array" aca="1" ref="CX142" ca="1">IF(AJ142&lt;0,AJ142*SUMPRODUCT(_xlfn.XLOOKUP(AJ$26,$C$4:$C$22,$I$4:$R$22)*$AO142:$AX142),0)</f>
        <v>0</v>
      </c>
      <c r="CY142" s="67" cm="1">
        <f t="array" aca="1" ref="CY142" ca="1">IF(AK142&lt;0,AK142*SUMPRODUCT(_xlfn.XLOOKUP(AK$26,$C$4:$C$22,$I$4:$R$22)*$AO142:$AX142),0)</f>
        <v>0</v>
      </c>
      <c r="CZ142" s="67" cm="1">
        <f t="array" aca="1" ref="CZ142" ca="1">IF(AL142&lt;0,AL142*SUMPRODUCT(_xlfn.XLOOKUP(AL$26,$C$4:$C$22,$I$4:$R$22)*$AO142:$AX142),0)</f>
        <v>0</v>
      </c>
      <c r="DA142" s="67" cm="1">
        <f t="array" aca="1" ref="DA142" ca="1">IF(AM142&lt;0,AM142*SUMPRODUCT(_xlfn.XLOOKUP(AM$26,$C$4:$C$22,$I$4:$R$22)*$AO142:$AX142),0)</f>
        <v>0</v>
      </c>
      <c r="DB142" s="68" cm="1">
        <f t="array" aca="1" ref="DB142" ca="1">IF(AN142&lt;0,AN142*SUMPRODUCT(_xlfn.XLOOKUP(AN$26,$C$4:$C$22,$I$4:$R$22)*$AO142:$AX142),0)</f>
        <v>0</v>
      </c>
      <c r="DC142" s="239">
        <f t="shared" ca="1" si="103"/>
        <v>0.625</v>
      </c>
    </row>
    <row r="143" spans="1:107" x14ac:dyDescent="0.25">
      <c r="A143" s="389"/>
      <c r="B143" s="390"/>
      <c r="C143" s="736">
        <v>15</v>
      </c>
      <c r="D143" s="555" t="str">
        <f>_xlfn.XLOOKUP($C143,'Load Combinations'!$B$4:$B$22,'Load Combinations'!$C$4:$C$22)</f>
        <v>CV He, Beam On, Component MAWP</v>
      </c>
      <c r="E143" s="120"/>
      <c r="F143" s="121"/>
      <c r="G143" s="8">
        <f t="shared" si="119"/>
        <v>20</v>
      </c>
      <c r="H143" s="61">
        <f t="shared" ca="1" si="94"/>
        <v>25.225000000000001</v>
      </c>
      <c r="I143" s="61">
        <f t="shared" ca="1" si="95"/>
        <v>14.774999999999999</v>
      </c>
      <c r="J143" s="63"/>
      <c r="K143" s="75">
        <f t="shared" ca="1" si="122"/>
        <v>0</v>
      </c>
      <c r="L143" s="76">
        <f t="shared" ca="1" si="120"/>
        <v>0</v>
      </c>
      <c r="M143" s="76">
        <f t="shared" ca="1" si="120"/>
        <v>0</v>
      </c>
      <c r="N143" s="76">
        <f t="shared" ca="1" si="120"/>
        <v>0</v>
      </c>
      <c r="O143" s="76">
        <f t="shared" ca="1" si="120"/>
        <v>-1</v>
      </c>
      <c r="P143" s="76">
        <f t="shared" ca="1" si="120"/>
        <v>-1</v>
      </c>
      <c r="Q143" s="76">
        <f t="shared" ca="1" si="120"/>
        <v>0</v>
      </c>
      <c r="R143" s="76">
        <f t="shared" ca="1" si="120"/>
        <v>0</v>
      </c>
      <c r="S143" s="76">
        <f t="shared" ca="1" si="120"/>
        <v>0</v>
      </c>
      <c r="T143" s="76">
        <f t="shared" ca="1" si="120"/>
        <v>0</v>
      </c>
      <c r="U143" s="76">
        <f t="shared" ca="1" si="120"/>
        <v>0</v>
      </c>
      <c r="V143" s="76">
        <f t="shared" ca="1" si="120"/>
        <v>1</v>
      </c>
      <c r="W143" s="76">
        <f t="shared" ca="1" si="120"/>
        <v>0</v>
      </c>
      <c r="X143" s="76">
        <v>0</v>
      </c>
      <c r="Y143" s="76">
        <f t="shared" ca="1" si="120"/>
        <v>0</v>
      </c>
      <c r="Z143" s="76">
        <f t="shared" ca="1" si="120"/>
        <v>0</v>
      </c>
      <c r="AA143" s="76">
        <f t="shared" ca="1" si="120"/>
        <v>0</v>
      </c>
      <c r="AB143" s="140">
        <f t="shared" ca="1" si="120"/>
        <v>1</v>
      </c>
      <c r="AC143" s="75">
        <f t="shared" ca="1" si="123"/>
        <v>-1</v>
      </c>
      <c r="AD143" s="76">
        <f t="shared" ca="1" si="123"/>
        <v>-1</v>
      </c>
      <c r="AE143" s="76">
        <f t="shared" ca="1" si="123"/>
        <v>-1</v>
      </c>
      <c r="AF143" s="76">
        <f t="shared" ca="1" si="123"/>
        <v>-1</v>
      </c>
      <c r="AG143" s="76">
        <f t="shared" ca="1" si="123"/>
        <v>0</v>
      </c>
      <c r="AH143" s="76">
        <f t="shared" ca="1" si="123"/>
        <v>-1</v>
      </c>
      <c r="AI143" s="76">
        <f t="shared" ca="1" si="123"/>
        <v>1</v>
      </c>
      <c r="AJ143" s="76">
        <f t="shared" ca="1" si="123"/>
        <v>1</v>
      </c>
      <c r="AK143" s="76">
        <f t="shared" ca="1" si="123"/>
        <v>0</v>
      </c>
      <c r="AL143" s="76">
        <f t="shared" ca="1" si="123"/>
        <v>0</v>
      </c>
      <c r="AM143" s="76">
        <f t="shared" ca="1" si="123"/>
        <v>1</v>
      </c>
      <c r="AN143" s="557">
        <f t="shared" ca="1" si="123"/>
        <v>0</v>
      </c>
      <c r="AO143" s="75">
        <f>+INDEX('Load Combinations'!$D$4:$N$22,MATCH(Horizontal!$C143,'Load Combinations'!$B$4:$B$22,0),MATCH(Horizontal!AO$26,'Load Combinations'!$D$3:$N$3,0))</f>
        <v>1</v>
      </c>
      <c r="AP143" s="76">
        <f>+INDEX('Load Combinations'!$D$4:$N$22,MATCH(Horizontal!$C143,'Load Combinations'!$B$4:$B$22,0),MATCH(Horizontal!AP$26,'Load Combinations'!$D$3:$N$3,0))</f>
        <v>1</v>
      </c>
      <c r="AQ143" s="76">
        <f>+INDEX('Load Combinations'!$D$4:$N$22,MATCH(Horizontal!$C143,'Load Combinations'!$B$4:$B$22,0),MATCH(Horizontal!AQ$26,'Load Combinations'!$D$3:$N$3,0))</f>
        <v>0</v>
      </c>
      <c r="AR143" s="76">
        <f>+INDEX('Load Combinations'!$D$4:$N$22,MATCH(Horizontal!$C143,'Load Combinations'!$B$4:$B$22,0),MATCH(Horizontal!AR$26,'Load Combinations'!$D$3:$N$3,0))</f>
        <v>0</v>
      </c>
      <c r="AS143" s="76">
        <f>+INDEX('Load Combinations'!$D$4:$N$22,MATCH(Horizontal!$C143,'Load Combinations'!$B$4:$B$22,0),MATCH(Horizontal!AS$26,'Load Combinations'!$D$3:$N$3,0))</f>
        <v>1</v>
      </c>
      <c r="AT143" s="76">
        <f>+INDEX('Load Combinations'!$D$4:$N$22,MATCH(Horizontal!$C143,'Load Combinations'!$B$4:$B$22,0),MATCH(Horizontal!AT$26,'Load Combinations'!$D$3:$N$3,0))</f>
        <v>1</v>
      </c>
      <c r="AU143" s="76">
        <f>+INDEX('Load Combinations'!$D$4:$N$22,MATCH(Horizontal!$C143,'Load Combinations'!$B$4:$B$22,0),MATCH(Horizontal!AU$26,'Load Combinations'!$D$3:$N$3,0))</f>
        <v>0</v>
      </c>
      <c r="AV143" s="76">
        <f>+INDEX('Load Combinations'!$D$4:$N$22,MATCH(Horizontal!$C143,'Load Combinations'!$B$4:$B$22,0),MATCH(Horizontal!AV$26,'Load Combinations'!$D$3:$N$3,0))</f>
        <v>1</v>
      </c>
      <c r="AW143" s="76">
        <f>+INDEX('Load Combinations'!$D$4:$N$22,MATCH(Horizontal!$C143,'Load Combinations'!$B$4:$B$22,0),MATCH(Horizontal!AW$26,'Load Combinations'!$D$3:$N$3,0))</f>
        <v>0</v>
      </c>
      <c r="AX143" s="671">
        <f>+INDEX('Load Combinations'!$D$4:$N$22,MATCH(Horizontal!$C143,'Load Combinations'!$B$4:$B$22,0),MATCH(Horizontal!AX$26,'Load Combinations'!$D$3:$N$3,0))</f>
        <v>0</v>
      </c>
      <c r="AY143" s="557">
        <f>+INDEX('Load Combinations'!$D$4:$N$22,MATCH(Horizontal!$C143,'Load Combinations'!$B$4:$B$22,0),MATCH(Horizontal!AY$26,'Load Combinations'!$D$3:$N$3,0))</f>
        <v>0</v>
      </c>
      <c r="AZ143" s="75" cm="1">
        <f t="array" aca="1" ref="AZ143" ca="1">SUMPRODUCT(--($K143:$AB143&gt;0),INDEX($H$4:$H$22,MATCH($K$26:$AB$26,$C$4:$C$22,0)))</f>
        <v>3</v>
      </c>
      <c r="BA143" s="76" cm="1">
        <f t="array" aca="1" ref="BA143" ca="1">SUMPRODUCT(--($K143:$AB143&gt;0),INDEX($G$4:$G$22,MATCH($K$26:$AB$26,$C$4:$C$22,0)))</f>
        <v>-3</v>
      </c>
      <c r="BB143" s="76" cm="1">
        <f t="array" aca="1" ref="BB143" ca="1">-1*SUMPRODUCT(--($K143:$AB143&lt;0),INDEX($H$4:$H$22,MATCH($K$26:$AB$26,$C$4:$C$22,0)))</f>
        <v>-0.6</v>
      </c>
      <c r="BC143" s="77" cm="1">
        <f t="array" aca="1" ref="BC143" ca="1">-1*SUMPRODUCT(--($K143:$AB143&lt;0),INDEX($G$4:$G$22,MATCH($K$26:$AB$26,$C$4:$C$22,0)))</f>
        <v>0.6</v>
      </c>
      <c r="BD143" s="462" cm="1">
        <f t="array" aca="1" ref="BD143" ca="1">IF(AC143&gt;0,AC143*SUMPRODUCT(_xlfn.XLOOKUP(AC$26,$C$4:$C$22,$T$4:$AD$22)*$AO143:$AY143),0)</f>
        <v>0</v>
      </c>
      <c r="BE143" s="17" cm="1">
        <f t="array" aca="1" ref="BE143" ca="1">IF(AD143&gt;0,AD143*SUMPRODUCT(_xlfn.XLOOKUP(AD$26,$C$4:$C$22,$T$4:$AD$22)*$AO143:$AY143),0)</f>
        <v>0</v>
      </c>
      <c r="BF143" s="17" cm="1">
        <f t="array" aca="1" ref="BF143" ca="1">IF(AE143&gt;0,AE143*SUMPRODUCT(_xlfn.XLOOKUP(AE$26,$C$4:$C$22,$T$4:$AD$22)*$AO143:$AY143),0)</f>
        <v>0</v>
      </c>
      <c r="BG143" s="71" cm="1">
        <f t="array" aca="1" ref="BG143" ca="1">IF(AF143&gt;0,AF143*SUMPRODUCT(_xlfn.XLOOKUP(AF$26,$C$4:$C$22,$T$4:$AD$22)*$AO143:$AY143),0)</f>
        <v>0</v>
      </c>
      <c r="BH143" s="17" cm="1">
        <f t="array" aca="1" ref="BH143" ca="1">IF(AG143&gt;0,AG143*SUMPRODUCT(_xlfn.XLOOKUP(AG$26,$C$4:$C$22,$T$4:$AD$22)*$AO143:$AY143),0)</f>
        <v>0</v>
      </c>
      <c r="BI143" s="17" cm="1">
        <f t="array" aca="1" ref="BI143" ca="1">IF(AH143&gt;0,AH143*SUMPRODUCT(_xlfn.XLOOKUP(AH$26,$C$4:$C$22,$T$4:$AD$22)*$AO143:$AY143),0)</f>
        <v>0</v>
      </c>
      <c r="BJ143" s="17" cm="1">
        <f t="array" aca="1" ref="BJ143" ca="1">IF(AI143&gt;0,AI143*SUMPRODUCT(_xlfn.XLOOKUP(AI$26,$C$4:$C$22,$T$4:$AD$22)*$AO143:$AY143),0)</f>
        <v>0.5</v>
      </c>
      <c r="BK143" s="17" cm="1">
        <f t="array" aca="1" ref="BK143" ca="1">IF(AJ143&gt;0,AJ143*SUMPRODUCT(_xlfn.XLOOKUP(AJ$26,$C$4:$C$22,$T$4:$AD$22)*$AO143:$AY143),0)</f>
        <v>0.5</v>
      </c>
      <c r="BL143" s="17" cm="1">
        <f t="array" aca="1" ref="BL143" ca="1">IF(AK143&gt;0,AK143*SUMPRODUCT(_xlfn.XLOOKUP(AK$26,$C$4:$C$22,$T$4:$AD$22)*$AO143:$AY143),0)</f>
        <v>0</v>
      </c>
      <c r="BM143" s="17" cm="1">
        <f t="array" aca="1" ref="BM143" ca="1">IF(AL143&gt;0,AL143*SUMPRODUCT(_xlfn.XLOOKUP(AL$26,$C$4:$C$22,$T$4:$AD$22)*$AO143:$AY143),0)</f>
        <v>0</v>
      </c>
      <c r="BN143" s="17" cm="1">
        <f t="array" aca="1" ref="BN143" ca="1">IF(AM143&gt;0,AM143*SUMPRODUCT(_xlfn.XLOOKUP(AM$26,$C$4:$C$22,$T$4:$AD$22)*$AO143:$AY143),0)</f>
        <v>0</v>
      </c>
      <c r="BO143" s="9" cm="1">
        <f t="array" aca="1" ref="BO143" ca="1">IF(AN143&gt;0,AN143*SUMPRODUCT(_xlfn.XLOOKUP(AN$26,$C$4:$C$22,$T$4:$AD$22)*$AO143:$AY143),0)</f>
        <v>0</v>
      </c>
      <c r="BP143" s="215">
        <f t="shared" ca="1" si="100"/>
        <v>1</v>
      </c>
      <c r="BQ143" s="8" cm="1">
        <f t="array" aca="1" ref="BQ143" ca="1">IF(AC143&gt;0,AC143*SUMPRODUCT(_xlfn.XLOOKUP(AC$26,$C$4:$C$22,$I$4:$S$22)*$AO143:$AY143),0)</f>
        <v>0</v>
      </c>
      <c r="BR143" s="17" cm="1">
        <f t="array" aca="1" ref="BR143" ca="1">IF(AD143&gt;0,AD143*SUMPRODUCT(_xlfn.XLOOKUP(AD$26,$C$4:$C$22,$I$4:$S$22)*$AO143:$AY143),0)</f>
        <v>0</v>
      </c>
      <c r="BS143" s="17" cm="1">
        <f t="array" aca="1" ref="BS143" ca="1">IF(AE143&gt;0,AE143*SUMPRODUCT(_xlfn.XLOOKUP(AE$26,$C$4:$C$22,$I$4:$S$22)*$AO143:$AY143),0)</f>
        <v>0</v>
      </c>
      <c r="BT143" s="71" cm="1">
        <f t="array" aca="1" ref="BT143" ca="1">IF(AF143&gt;0,AF143*SUMPRODUCT(_xlfn.XLOOKUP(AF$26,$C$4:$C$22,$I$4:$S$22)*$AO143:$AY143),0)</f>
        <v>0</v>
      </c>
      <c r="BU143" s="17" cm="1">
        <f t="array" aca="1" ref="BU143" ca="1">IF(AG143&gt;0,AG143*SUMPRODUCT(_xlfn.XLOOKUP(AG$26,$C$4:$C$22,$I$4:$S$22)*$AO143:$AY143),0)</f>
        <v>0</v>
      </c>
      <c r="BV143" s="17" cm="1">
        <f t="array" aca="1" ref="BV143" ca="1">IF(AH143&gt;0,AH143*SUMPRODUCT(_xlfn.XLOOKUP(AH$26,$C$4:$C$22,$I$4:$S$22)*$AO143:$AY143),0)</f>
        <v>0</v>
      </c>
      <c r="BW143" s="17" cm="1">
        <f t="array" aca="1" ref="BW143" ca="1">IF(AI143&gt;0,AI143*SUMPRODUCT(_xlfn.XLOOKUP(AI$26,$C$4:$C$22,$I$4:$S$22)*$AO143:$AY143),0)</f>
        <v>-0.5</v>
      </c>
      <c r="BX143" s="17" cm="1">
        <f t="array" aca="1" ref="BX143" ca="1">IF(AJ143&gt;0,AJ143*SUMPRODUCT(_xlfn.XLOOKUP(AJ$26,$C$4:$C$22,$I$4:$S$22)*$AO143:$AY143),0)</f>
        <v>-0.5</v>
      </c>
      <c r="BY143" s="17" cm="1">
        <f t="array" aca="1" ref="BY143" ca="1">IF(AK143&gt;0,AK143*SUMPRODUCT(_xlfn.XLOOKUP(AK$26,$C$4:$C$22,$I$4:$S$22)*$AO143:$AY143),0)</f>
        <v>0</v>
      </c>
      <c r="BZ143" s="17" cm="1">
        <f t="array" aca="1" ref="BZ143" ca="1">IF(AL143&gt;0,AL143*SUMPRODUCT(_xlfn.XLOOKUP(AL$26,$C$4:$C$22,$I$4:$S$22)*$AO143:$AY143),0)</f>
        <v>0</v>
      </c>
      <c r="CA143" s="17" cm="1">
        <f t="array" aca="1" ref="CA143" ca="1">IF(AM143&gt;0,AM143*SUMPRODUCT(_xlfn.XLOOKUP(AM$26,$C$4:$C$22,$I$4:$S$22)*$AO143:$AY143),0)</f>
        <v>0</v>
      </c>
      <c r="CB143" s="9" cm="1">
        <f t="array" aca="1" ref="CB143" ca="1">IF(AN143&gt;0,AN143*SUMPRODUCT(_xlfn.XLOOKUP(AN$26,$C$4:$C$22,$I$4:$S$22)*$AO143:$AY143),0)</f>
        <v>0</v>
      </c>
      <c r="CC143" s="215">
        <f t="shared" ca="1" si="101"/>
        <v>-1</v>
      </c>
      <c r="CD143" s="8" cm="1">
        <f t="array" aca="1" ref="CD143" ca="1">IF(AC143&lt;0,AC143*SUMPRODUCT(_xlfn.XLOOKUP(AC$26,$C$4:$C$22,$T$4:$AD$22)*$AO143:$AY143),0)</f>
        <v>0</v>
      </c>
      <c r="CE143" s="17" cm="1">
        <f t="array" aca="1" ref="CE143" ca="1">IF(AD143&lt;0,AD143*SUMPRODUCT(_xlfn.XLOOKUP(AD$26,$C$4:$C$22,$T$4:$AC$22)*$AO143:$AX143),0)</f>
        <v>-0.125</v>
      </c>
      <c r="CF143" s="17" cm="1">
        <f t="array" aca="1" ref="CF143" ca="1">IF(AE143&lt;0,AE143*SUMPRODUCT(_xlfn.XLOOKUP(AE$26,$C$4:$C$22,$T$4:$AC$22)*$AO143:$AX143),0)</f>
        <v>0</v>
      </c>
      <c r="CG143" s="71" cm="1">
        <f t="array" aca="1" ref="CG143" ca="1">IF(AF143&lt;0,AF143*SUMPRODUCT(_xlfn.XLOOKUP(AF$26,$C$4:$C$22,$T$4:$AC$22)*$AO143:$AX143),0)</f>
        <v>-0.5</v>
      </c>
      <c r="CH143" s="17" cm="1">
        <f t="array" aca="1" ref="CH143" ca="1">IF(AG143&lt;0,AG143*SUMPRODUCT(_xlfn.XLOOKUP(AG$26,$C$4:$C$22,$T$4:$AC$22)*$AO143:$AX143),0)</f>
        <v>0</v>
      </c>
      <c r="CI143" s="17" cm="1">
        <f t="array" aca="1" ref="CI143" ca="1">IF(AH143&lt;0,AH143*SUMPRODUCT(_xlfn.XLOOKUP(AH$26,$C$4:$C$22,$T$4:$AC$22)*$AO143:$AX143),0)</f>
        <v>0</v>
      </c>
      <c r="CJ143" s="17" cm="1">
        <f t="array" aca="1" ref="CJ143" ca="1">IF(AI143&lt;0,AI143*SUMPRODUCT(_xlfn.XLOOKUP(AI$26,$C$4:$C$22,$T$4:$AC$22)*$AO143:$AX143),0)</f>
        <v>0</v>
      </c>
      <c r="CK143" s="17" cm="1">
        <f t="array" aca="1" ref="CK143" ca="1">IF(AJ143&lt;0,AJ143*SUMPRODUCT(_xlfn.XLOOKUP(AJ$26,$C$4:$C$22,$T$4:$AC$22)*$AO143:$AX143),0)</f>
        <v>0</v>
      </c>
      <c r="CL143" s="17" cm="1">
        <f t="array" aca="1" ref="CL143" ca="1">IF(AK143&lt;0,AK143*SUMPRODUCT(_xlfn.XLOOKUP(AK$26,$C$4:$C$22,$T$4:$AC$22)*$AO143:$AX143),0)</f>
        <v>0</v>
      </c>
      <c r="CM143" s="17" cm="1">
        <f t="array" aca="1" ref="CM143" ca="1">IF(AL143&lt;0,AL143*SUMPRODUCT(_xlfn.XLOOKUP(AL$26,$C$4:$C$22,$T$4:$AC$22)*$AO143:$AX143),0)</f>
        <v>0</v>
      </c>
      <c r="CN143" s="17" cm="1">
        <f t="array" aca="1" ref="CN143" ca="1">IF(AM143&lt;0,AM143*SUMPRODUCT(_xlfn.XLOOKUP(AM$26,$C$4:$C$22,$T$4:$AC$22)*$AO143:$AX143),0)</f>
        <v>0</v>
      </c>
      <c r="CO143" s="9" cm="1">
        <f t="array" aca="1" ref="CO143" ca="1">IF(AN143&lt;0,AN143*SUMPRODUCT(_xlfn.XLOOKUP(AN$26,$C$4:$C$22,$T$4:$AC$22)*$AO143:$AX143),0)</f>
        <v>0</v>
      </c>
      <c r="CP143" s="215">
        <f t="shared" ca="1" si="102"/>
        <v>-0.625</v>
      </c>
      <c r="CQ143" s="8" cm="1">
        <f t="array" aca="1" ref="CQ143" ca="1">IF(AC143&lt;0,AC143*SUMPRODUCT(_xlfn.XLOOKUP(AC$26,$C$4:$C$22,$I$4:$S$22)*$AO143:$AY143),0)</f>
        <v>0</v>
      </c>
      <c r="CR143" s="17" cm="1">
        <f t="array" aca="1" ref="CR143" ca="1">IF(AD143&lt;0,AD143*SUMPRODUCT(_xlfn.XLOOKUP(AD$26,$C$4:$C$22,$I$4:$R$22)*$AO143:$AX143),0)</f>
        <v>0.125</v>
      </c>
      <c r="CS143" s="17" cm="1">
        <f t="array" aca="1" ref="CS143" ca="1">IF(AE143&lt;0,AE143*SUMPRODUCT(_xlfn.XLOOKUP(AE$26,$C$4:$C$22,$I$4:$R$22)*$AO143:$AX143),0)</f>
        <v>0</v>
      </c>
      <c r="CT143" s="71" cm="1">
        <f t="array" aca="1" ref="CT143" ca="1">IF(AF143&lt;0,AF143*SUMPRODUCT(_xlfn.XLOOKUP(AF$26,$C$4:$C$22,$I$4:$R$22)*$AO143:$AX143),0)</f>
        <v>0.5</v>
      </c>
      <c r="CU143" s="17" cm="1">
        <f t="array" aca="1" ref="CU143" ca="1">IF(AG143&lt;0,AG143*SUMPRODUCT(_xlfn.XLOOKUP(AG$26,$C$4:$C$22,$I$4:$R$22)*$AO143:$AX143),0)</f>
        <v>0</v>
      </c>
      <c r="CV143" s="17" cm="1">
        <f t="array" aca="1" ref="CV143" ca="1">IF(AH143&lt;0,AH143*SUMPRODUCT(_xlfn.XLOOKUP(AH$26,$C$4:$C$22,$I$4:$R$22)*$AO143:$AX143),0)</f>
        <v>0</v>
      </c>
      <c r="CW143" s="17" cm="1">
        <f t="array" aca="1" ref="CW143" ca="1">IF(AI143&lt;0,AI143*SUMPRODUCT(_xlfn.XLOOKUP(AI$26,$C$4:$C$22,$I$4:$R$22)*$AO143:$AX143),0)</f>
        <v>0</v>
      </c>
      <c r="CX143" s="17" cm="1">
        <f t="array" aca="1" ref="CX143" ca="1">IF(AJ143&lt;0,AJ143*SUMPRODUCT(_xlfn.XLOOKUP(AJ$26,$C$4:$C$22,$I$4:$R$22)*$AO143:$AX143),0)</f>
        <v>0</v>
      </c>
      <c r="CY143" s="17" cm="1">
        <f t="array" aca="1" ref="CY143" ca="1">IF(AK143&lt;0,AK143*SUMPRODUCT(_xlfn.XLOOKUP(AK$26,$C$4:$C$22,$I$4:$R$22)*$AO143:$AX143),0)</f>
        <v>0</v>
      </c>
      <c r="CZ143" s="17" cm="1">
        <f t="array" aca="1" ref="CZ143" ca="1">IF(AL143&lt;0,AL143*SUMPRODUCT(_xlfn.XLOOKUP(AL$26,$C$4:$C$22,$I$4:$R$22)*$AO143:$AX143),0)</f>
        <v>0</v>
      </c>
      <c r="DA143" s="17" cm="1">
        <f t="array" aca="1" ref="DA143" ca="1">IF(AM143&lt;0,AM143*SUMPRODUCT(_xlfn.XLOOKUP(AM$26,$C$4:$C$22,$I$4:$R$22)*$AO143:$AX143),0)</f>
        <v>0</v>
      </c>
      <c r="DB143" s="9" cm="1">
        <f t="array" aca="1" ref="DB143" ca="1">IF(AN143&lt;0,AN143*SUMPRODUCT(_xlfn.XLOOKUP(AN$26,$C$4:$C$22,$I$4:$R$22)*$AO143:$AX143),0)</f>
        <v>0</v>
      </c>
      <c r="DC143" s="240">
        <f t="shared" ca="1" si="103"/>
        <v>0.625</v>
      </c>
    </row>
    <row r="144" spans="1:107" x14ac:dyDescent="0.25">
      <c r="A144" s="389"/>
      <c r="B144" s="390"/>
      <c r="C144" s="735">
        <v>16</v>
      </c>
      <c r="D144" s="18" t="str">
        <f>_xlfn.XLOOKUP($C144,'Load Combinations'!$B$4:$B$22,'Load Combinations'!$C$4:$C$22)</f>
        <v>CV MAWP, No Beam</v>
      </c>
      <c r="E144" s="118"/>
      <c r="F144" s="119"/>
      <c r="G144" s="7">
        <f t="shared" si="119"/>
        <v>20</v>
      </c>
      <c r="H144" s="130">
        <f t="shared" ca="1" si="94"/>
        <v>24.35</v>
      </c>
      <c r="I144" s="130">
        <f t="shared" ca="1" si="95"/>
        <v>16.399999999999999</v>
      </c>
      <c r="J144" s="62"/>
      <c r="K144" s="72">
        <f t="shared" ca="1" si="122"/>
        <v>0</v>
      </c>
      <c r="L144" s="73">
        <f t="shared" ca="1" si="120"/>
        <v>0</v>
      </c>
      <c r="M144" s="73">
        <f t="shared" ca="1" si="120"/>
        <v>0</v>
      </c>
      <c r="N144" s="73">
        <f t="shared" ca="1" si="120"/>
        <v>0</v>
      </c>
      <c r="O144" s="73">
        <f t="shared" ca="1" si="120"/>
        <v>-1</v>
      </c>
      <c r="P144" s="73">
        <f t="shared" ca="1" si="120"/>
        <v>-1</v>
      </c>
      <c r="Q144" s="73">
        <f t="shared" ca="1" si="120"/>
        <v>0</v>
      </c>
      <c r="R144" s="73">
        <f t="shared" ca="1" si="120"/>
        <v>0</v>
      </c>
      <c r="S144" s="73">
        <f t="shared" ca="1" si="120"/>
        <v>0</v>
      </c>
      <c r="T144" s="73">
        <f t="shared" ca="1" si="120"/>
        <v>0</v>
      </c>
      <c r="U144" s="73">
        <f t="shared" ca="1" si="120"/>
        <v>0</v>
      </c>
      <c r="V144" s="73">
        <f t="shared" ca="1" si="120"/>
        <v>1</v>
      </c>
      <c r="W144" s="73">
        <f t="shared" ca="1" si="120"/>
        <v>0</v>
      </c>
      <c r="X144" s="73">
        <v>0</v>
      </c>
      <c r="Y144" s="73">
        <f t="shared" ca="1" si="120"/>
        <v>0</v>
      </c>
      <c r="Z144" s="73">
        <f t="shared" ca="1" si="120"/>
        <v>0</v>
      </c>
      <c r="AA144" s="73">
        <f t="shared" ca="1" si="120"/>
        <v>0</v>
      </c>
      <c r="AB144" s="139">
        <f t="shared" ca="1" si="120"/>
        <v>1</v>
      </c>
      <c r="AC144" s="72">
        <f t="shared" ca="1" si="123"/>
        <v>-1</v>
      </c>
      <c r="AD144" s="73">
        <f t="shared" ca="1" si="123"/>
        <v>-1</v>
      </c>
      <c r="AE144" s="73">
        <f t="shared" ca="1" si="123"/>
        <v>-1</v>
      </c>
      <c r="AF144" s="73">
        <f t="shared" ca="1" si="123"/>
        <v>-1</v>
      </c>
      <c r="AG144" s="73">
        <f t="shared" ca="1" si="123"/>
        <v>0</v>
      </c>
      <c r="AH144" s="73">
        <f t="shared" ca="1" si="123"/>
        <v>-1</v>
      </c>
      <c r="AI144" s="73">
        <f t="shared" ca="1" si="123"/>
        <v>1</v>
      </c>
      <c r="AJ144" s="73">
        <f t="shared" ca="1" si="123"/>
        <v>1</v>
      </c>
      <c r="AK144" s="73">
        <f t="shared" ca="1" si="123"/>
        <v>0</v>
      </c>
      <c r="AL144" s="73">
        <f t="shared" ca="1" si="123"/>
        <v>0</v>
      </c>
      <c r="AM144" s="73">
        <f t="shared" ca="1" si="123"/>
        <v>1</v>
      </c>
      <c r="AN144" s="74">
        <f t="shared" ca="1" si="123"/>
        <v>0</v>
      </c>
      <c r="AO144" s="72">
        <f>+INDEX('Load Combinations'!$D$4:$N$22,MATCH(Horizontal!$C144,'Load Combinations'!$B$4:$B$22,0),MATCH(Horizontal!AO$26,'Load Combinations'!$D$3:$N$3,0))</f>
        <v>1</v>
      </c>
      <c r="AP144" s="73">
        <f>+INDEX('Load Combinations'!$D$4:$N$22,MATCH(Horizontal!$C144,'Load Combinations'!$B$4:$B$22,0),MATCH(Horizontal!AP$26,'Load Combinations'!$D$3:$N$3,0))</f>
        <v>0</v>
      </c>
      <c r="AQ144" s="73">
        <f>+INDEX('Load Combinations'!$D$4:$N$22,MATCH(Horizontal!$C144,'Load Combinations'!$B$4:$B$22,0),MATCH(Horizontal!AQ$26,'Load Combinations'!$D$3:$N$3,0))</f>
        <v>0</v>
      </c>
      <c r="AR144" s="73">
        <f>+INDEX('Load Combinations'!$D$4:$N$22,MATCH(Horizontal!$C144,'Load Combinations'!$B$4:$B$22,0),MATCH(Horizontal!AR$26,'Load Combinations'!$D$3:$N$3,0))</f>
        <v>1</v>
      </c>
      <c r="AS144" s="73">
        <f>+INDEX('Load Combinations'!$D$4:$N$22,MATCH(Horizontal!$C144,'Load Combinations'!$B$4:$B$22,0),MATCH(Horizontal!AS$26,'Load Combinations'!$D$3:$N$3,0))</f>
        <v>0</v>
      </c>
      <c r="AT144" s="73">
        <f>+INDEX('Load Combinations'!$D$4:$N$22,MATCH(Horizontal!$C144,'Load Combinations'!$B$4:$B$22,0),MATCH(Horizontal!AT$26,'Load Combinations'!$D$3:$N$3,0))</f>
        <v>0</v>
      </c>
      <c r="AU144" s="73">
        <f>+INDEX('Load Combinations'!$D$4:$N$22,MATCH(Horizontal!$C144,'Load Combinations'!$B$4:$B$22,0),MATCH(Horizontal!AU$26,'Load Combinations'!$D$3:$N$3,0))</f>
        <v>1</v>
      </c>
      <c r="AV144" s="73">
        <f>+INDEX('Load Combinations'!$D$4:$N$22,MATCH(Horizontal!$C144,'Load Combinations'!$B$4:$B$22,0),MATCH(Horizontal!AV$26,'Load Combinations'!$D$3:$N$3,0))</f>
        <v>0</v>
      </c>
      <c r="AW144" s="73">
        <f>+INDEX('Load Combinations'!$D$4:$N$22,MATCH(Horizontal!$C144,'Load Combinations'!$B$4:$B$22,0),MATCH(Horizontal!AW$26,'Load Combinations'!$D$3:$N$3,0))</f>
        <v>0</v>
      </c>
      <c r="AX144" s="670">
        <f>+INDEX('Load Combinations'!$D$4:$N$22,MATCH(Horizontal!$C144,'Load Combinations'!$B$4:$B$22,0),MATCH(Horizontal!AX$26,'Load Combinations'!$D$3:$N$3,0))</f>
        <v>0</v>
      </c>
      <c r="AY144" s="556">
        <f>+INDEX('Load Combinations'!$D$4:$N$22,MATCH(Horizontal!$C144,'Load Combinations'!$B$4:$B$22,0),MATCH(Horizontal!AY$26,'Load Combinations'!$D$3:$N$3,0))</f>
        <v>0</v>
      </c>
      <c r="AZ144" s="72" cm="1">
        <f t="array" aca="1" ref="AZ144" ca="1">SUMPRODUCT(--($K144:$AB144&gt;0),INDEX($H$4:$H$22,MATCH($K$26:$AB$26,$C$4:$C$22,0)))</f>
        <v>3</v>
      </c>
      <c r="BA144" s="73" cm="1">
        <f t="array" aca="1" ref="BA144" ca="1">SUMPRODUCT(--($K144:$AB144&gt;0),INDEX($G$4:$G$22,MATCH($K$26:$AB$26,$C$4:$C$22,0)))</f>
        <v>-3</v>
      </c>
      <c r="BB144" s="73" cm="1">
        <f t="array" aca="1" ref="BB144" ca="1">-1*SUMPRODUCT(--($K144:$AB144&lt;0),INDEX($H$4:$H$22,MATCH($K$26:$AB$26,$C$4:$C$22,0)))</f>
        <v>-0.6</v>
      </c>
      <c r="BC144" s="74" cm="1">
        <f t="array" aca="1" ref="BC144" ca="1">-1*SUMPRODUCT(--($K144:$AB144&lt;0),INDEX($G$4:$G$22,MATCH($K$26:$AB$26,$C$4:$C$22,0)))</f>
        <v>0.6</v>
      </c>
      <c r="BD144" s="562" cm="1">
        <f t="array" aca="1" ref="BD144" ca="1">IF(AC144&gt;0,AC144*SUMPRODUCT(_xlfn.XLOOKUP(AC$26,$C$4:$C$22,$T$4:$AD$22)*$AO144:$AY144),0)</f>
        <v>0</v>
      </c>
      <c r="BE144" s="67" cm="1">
        <f t="array" aca="1" ref="BE144" ca="1">IF(AD144&gt;0,AD144*SUMPRODUCT(_xlfn.XLOOKUP(AD$26,$C$4:$C$22,$T$4:$AD$22)*$AO144:$AY144),0)</f>
        <v>0</v>
      </c>
      <c r="BF144" s="67" cm="1">
        <f t="array" aca="1" ref="BF144" ca="1">IF(AE144&gt;0,AE144*SUMPRODUCT(_xlfn.XLOOKUP(AE$26,$C$4:$C$22,$T$4:$AD$22)*$AO144:$AY144),0)</f>
        <v>0</v>
      </c>
      <c r="BG144" s="67" cm="1">
        <f t="array" aca="1" ref="BG144" ca="1">IF(AF144&gt;0,AF144*SUMPRODUCT(_xlfn.XLOOKUP(AF$26,$C$4:$C$22,$T$4:$AD$22)*$AO144:$AY144),0)</f>
        <v>0</v>
      </c>
      <c r="BH144" s="67" cm="1">
        <f t="array" aca="1" ref="BH144" ca="1">IF(AG144&gt;0,AG144*SUMPRODUCT(_xlfn.XLOOKUP(AG$26,$C$4:$C$22,$T$4:$AD$22)*$AO144:$AY144),0)</f>
        <v>0</v>
      </c>
      <c r="BI144" s="67" cm="1">
        <f t="array" aca="1" ref="BI144" ca="1">IF(AH144&gt;0,AH144*SUMPRODUCT(_xlfn.XLOOKUP(AH$26,$C$4:$C$22,$T$4:$AD$22)*$AO144:$AY144),0)</f>
        <v>0</v>
      </c>
      <c r="BJ144" s="67" cm="1">
        <f t="array" aca="1" ref="BJ144" ca="1">IF(AI144&gt;0,AI144*SUMPRODUCT(_xlfn.XLOOKUP(AI$26,$C$4:$C$22,$T$4:$AD$22)*$AO144:$AY144),0)</f>
        <v>0</v>
      </c>
      <c r="BK144" s="67" cm="1">
        <f t="array" aca="1" ref="BK144" ca="1">IF(AJ144&gt;0,AJ144*SUMPRODUCT(_xlfn.XLOOKUP(AJ$26,$C$4:$C$22,$T$4:$AD$22)*$AO144:$AY144),0)</f>
        <v>0</v>
      </c>
      <c r="BL144" s="67" cm="1">
        <f t="array" aca="1" ref="BL144" ca="1">IF(AK144&gt;0,AK144*SUMPRODUCT(_xlfn.XLOOKUP(AK$26,$C$4:$C$22,$T$4:$AD$22)*$AO144:$AY144),0)</f>
        <v>0</v>
      </c>
      <c r="BM144" s="67" cm="1">
        <f t="array" aca="1" ref="BM144" ca="1">IF(AL144&gt;0,AL144*SUMPRODUCT(_xlfn.XLOOKUP(AL$26,$C$4:$C$22,$T$4:$AD$22)*$AO144:$AY144),0)</f>
        <v>0</v>
      </c>
      <c r="BN144" s="67" cm="1">
        <f t="array" aca="1" ref="BN144" ca="1">IF(AM144&gt;0,AM144*SUMPRODUCT(_xlfn.XLOOKUP(AM$26,$C$4:$C$22,$T$4:$AD$22)*$AO144:$AY144),0)</f>
        <v>0</v>
      </c>
      <c r="BO144" s="68" cm="1">
        <f t="array" aca="1" ref="BO144" ca="1">IF(AN144&gt;0,AN144*SUMPRODUCT(_xlfn.XLOOKUP(AN$26,$C$4:$C$22,$T$4:$AD$22)*$AO144:$AY144),0)</f>
        <v>0</v>
      </c>
      <c r="BP144" s="214">
        <f t="shared" ca="1" si="100"/>
        <v>0</v>
      </c>
      <c r="BQ144" s="66" cm="1">
        <f t="array" aca="1" ref="BQ144" ca="1">IF(AC144&gt;0,AC144*SUMPRODUCT(_xlfn.XLOOKUP(AC$26,$C$4:$C$22,$I$4:$S$22)*$AO144:$AY144),0)</f>
        <v>0</v>
      </c>
      <c r="BR144" s="67" cm="1">
        <f t="array" aca="1" ref="BR144" ca="1">IF(AD144&gt;0,AD144*SUMPRODUCT(_xlfn.XLOOKUP(AD$26,$C$4:$C$22,$I$4:$S$22)*$AO144:$AY144),0)</f>
        <v>0</v>
      </c>
      <c r="BS144" s="67" cm="1">
        <f t="array" aca="1" ref="BS144" ca="1">IF(AE144&gt;0,AE144*SUMPRODUCT(_xlfn.XLOOKUP(AE$26,$C$4:$C$22,$I$4:$S$22)*$AO144:$AY144),0)</f>
        <v>0</v>
      </c>
      <c r="BT144" s="67" cm="1">
        <f t="array" aca="1" ref="BT144" ca="1">IF(AF144&gt;0,AF144*SUMPRODUCT(_xlfn.XLOOKUP(AF$26,$C$4:$C$22,$I$4:$S$22)*$AO144:$AY144),0)</f>
        <v>0</v>
      </c>
      <c r="BU144" s="67" cm="1">
        <f t="array" aca="1" ref="BU144" ca="1">IF(AG144&gt;0,AG144*SUMPRODUCT(_xlfn.XLOOKUP(AG$26,$C$4:$C$22,$I$4:$S$22)*$AO144:$AY144),0)</f>
        <v>0</v>
      </c>
      <c r="BV144" s="67" cm="1">
        <f t="array" aca="1" ref="BV144" ca="1">IF(AH144&gt;0,AH144*SUMPRODUCT(_xlfn.XLOOKUP(AH$26,$C$4:$C$22,$I$4:$S$22)*$AO144:$AY144),0)</f>
        <v>0</v>
      </c>
      <c r="BW144" s="67" cm="1">
        <f t="array" aca="1" ref="BW144" ca="1">IF(AI144&gt;0,AI144*SUMPRODUCT(_xlfn.XLOOKUP(AI$26,$C$4:$C$22,$I$4:$S$22)*$AO144:$AY144),0)</f>
        <v>0</v>
      </c>
      <c r="BX144" s="67" cm="1">
        <f t="array" aca="1" ref="BX144" ca="1">IF(AJ144&gt;0,AJ144*SUMPRODUCT(_xlfn.XLOOKUP(AJ$26,$C$4:$C$22,$I$4:$S$22)*$AO144:$AY144),0)</f>
        <v>0</v>
      </c>
      <c r="BY144" s="67" cm="1">
        <f t="array" aca="1" ref="BY144" ca="1">IF(AK144&gt;0,AK144*SUMPRODUCT(_xlfn.XLOOKUP(AK$26,$C$4:$C$22,$I$4:$S$22)*$AO144:$AY144),0)</f>
        <v>0</v>
      </c>
      <c r="BZ144" s="67" cm="1">
        <f t="array" aca="1" ref="BZ144" ca="1">IF(AL144&gt;0,AL144*SUMPRODUCT(_xlfn.XLOOKUP(AL$26,$C$4:$C$22,$I$4:$S$22)*$AO144:$AY144),0)</f>
        <v>0</v>
      </c>
      <c r="CA144" s="67" cm="1">
        <f t="array" aca="1" ref="CA144" ca="1">IF(AM144&gt;0,AM144*SUMPRODUCT(_xlfn.XLOOKUP(AM$26,$C$4:$C$22,$I$4:$S$22)*$AO144:$AY144),0)</f>
        <v>0</v>
      </c>
      <c r="CB144" s="68" cm="1">
        <f t="array" aca="1" ref="CB144" ca="1">IF(AN144&gt;0,AN144*SUMPRODUCT(_xlfn.XLOOKUP(AN$26,$C$4:$C$22,$I$4:$S$22)*$AO144:$AY144),0)</f>
        <v>0</v>
      </c>
      <c r="CC144" s="214">
        <f t="shared" ca="1" si="101"/>
        <v>0</v>
      </c>
      <c r="CD144" s="66" cm="1">
        <f t="array" aca="1" ref="CD144" ca="1">IF(AC144&lt;0,AC144*SUMPRODUCT(_xlfn.XLOOKUP(AC$26,$C$4:$C$22,$T$4:$AD$22)*$AO144:$AY144),0)</f>
        <v>0</v>
      </c>
      <c r="CE144" s="67" cm="1">
        <f t="array" aca="1" ref="CE144" ca="1">IF(AD144&lt;0,AD144*SUMPRODUCT(_xlfn.XLOOKUP(AD$26,$C$4:$C$22,$T$4:$AC$22)*$AO144:$AX144),0)</f>
        <v>0</v>
      </c>
      <c r="CF144" s="67" cm="1">
        <f t="array" aca="1" ref="CF144" ca="1">IF(AE144&lt;0,AE144*SUMPRODUCT(_xlfn.XLOOKUP(AE$26,$C$4:$C$22,$T$4:$AC$22)*$AO144:$AX144),0)</f>
        <v>0</v>
      </c>
      <c r="CG144" s="67" cm="1">
        <f t="array" aca="1" ref="CG144" ca="1">IF(AF144&lt;0,AF144*SUMPRODUCT(_xlfn.XLOOKUP(AF$26,$C$4:$C$22,$T$4:$AC$22)*$AO144:$AX144),0)</f>
        <v>0</v>
      </c>
      <c r="CH144" s="67" cm="1">
        <f t="array" aca="1" ref="CH144" ca="1">IF(AG144&lt;0,AG144*SUMPRODUCT(_xlfn.XLOOKUP(AG$26,$C$4:$C$22,$T$4:$AC$22)*$AO144:$AX144),0)</f>
        <v>0</v>
      </c>
      <c r="CI144" s="67" cm="1">
        <f t="array" aca="1" ref="CI144" ca="1">IF(AH144&lt;0,AH144*SUMPRODUCT(_xlfn.XLOOKUP(AH$26,$C$4:$C$22,$T$4:$AC$22)*$AO144:$AX144),0)</f>
        <v>0</v>
      </c>
      <c r="CJ144" s="67" cm="1">
        <f t="array" aca="1" ref="CJ144" ca="1">IF(AI144&lt;0,AI144*SUMPRODUCT(_xlfn.XLOOKUP(AI$26,$C$4:$C$22,$T$4:$AC$22)*$AO144:$AX144),0)</f>
        <v>0</v>
      </c>
      <c r="CK144" s="67" cm="1">
        <f t="array" aca="1" ref="CK144" ca="1">IF(AJ144&lt;0,AJ144*SUMPRODUCT(_xlfn.XLOOKUP(AJ$26,$C$4:$C$22,$T$4:$AC$22)*$AO144:$AX144),0)</f>
        <v>0</v>
      </c>
      <c r="CL144" s="67" cm="1">
        <f t="array" aca="1" ref="CL144" ca="1">IF(AK144&lt;0,AK144*SUMPRODUCT(_xlfn.XLOOKUP(AK$26,$C$4:$C$22,$T$4:$AC$22)*$AO144:$AX144),0)</f>
        <v>0</v>
      </c>
      <c r="CM144" s="67" cm="1">
        <f t="array" aca="1" ref="CM144" ca="1">IF(AL144&lt;0,AL144*SUMPRODUCT(_xlfn.XLOOKUP(AL$26,$C$4:$C$22,$T$4:$AC$22)*$AO144:$AX144),0)</f>
        <v>0</v>
      </c>
      <c r="CN144" s="67" cm="1">
        <f t="array" aca="1" ref="CN144" ca="1">IF(AM144&lt;0,AM144*SUMPRODUCT(_xlfn.XLOOKUP(AM$26,$C$4:$C$22,$T$4:$AC$22)*$AO144:$AX144),0)</f>
        <v>0</v>
      </c>
      <c r="CO144" s="68" cm="1">
        <f t="array" aca="1" ref="CO144" ca="1">IF(AN144&lt;0,AN144*SUMPRODUCT(_xlfn.XLOOKUP(AN$26,$C$4:$C$22,$T$4:$AC$22)*$AO144:$AX144),0)</f>
        <v>0</v>
      </c>
      <c r="CP144" s="214">
        <f t="shared" ca="1" si="102"/>
        <v>0</v>
      </c>
      <c r="CQ144" s="66" cm="1">
        <f t="array" aca="1" ref="CQ144" ca="1">IF(AC144&lt;0,AC144*SUMPRODUCT(_xlfn.XLOOKUP(AC$26,$C$4:$C$22,$I$4:$S$22)*$AO144:$AY144),0)</f>
        <v>0</v>
      </c>
      <c r="CR144" s="67" cm="1">
        <f t="array" aca="1" ref="CR144" ca="1">IF(AD144&lt;0,AD144*SUMPRODUCT(_xlfn.XLOOKUP(AD$26,$C$4:$C$22,$I$4:$R$22)*$AO144:$AX144),0)</f>
        <v>0.75</v>
      </c>
      <c r="CS144" s="67" cm="1">
        <f t="array" aca="1" ref="CS144" ca="1">IF(AE144&lt;0,AE144*SUMPRODUCT(_xlfn.XLOOKUP(AE$26,$C$4:$C$22,$I$4:$R$22)*$AO144:$AX144),0)</f>
        <v>0</v>
      </c>
      <c r="CT144" s="67" cm="1">
        <f t="array" aca="1" ref="CT144" ca="1">IF(AF144&lt;0,AF144*SUMPRODUCT(_xlfn.XLOOKUP(AF$26,$C$4:$C$22,$I$4:$R$22)*$AO144:$AX144),0)</f>
        <v>0</v>
      </c>
      <c r="CU144" s="67" cm="1">
        <f t="array" aca="1" ref="CU144" ca="1">IF(AG144&lt;0,AG144*SUMPRODUCT(_xlfn.XLOOKUP(AG$26,$C$4:$C$22,$I$4:$R$22)*$AO144:$AX144),0)</f>
        <v>0</v>
      </c>
      <c r="CV144" s="67" cm="1">
        <f t="array" aca="1" ref="CV144" ca="1">IF(AH144&lt;0,AH144*SUMPRODUCT(_xlfn.XLOOKUP(AH$26,$C$4:$C$22,$I$4:$R$22)*$AO144:$AX144),0)</f>
        <v>0</v>
      </c>
      <c r="CW144" s="67" cm="1">
        <f t="array" aca="1" ref="CW144" ca="1">IF(AI144&lt;0,AI144*SUMPRODUCT(_xlfn.XLOOKUP(AI$26,$C$4:$C$22,$I$4:$R$22)*$AO144:$AX144),0)</f>
        <v>0</v>
      </c>
      <c r="CX144" s="67" cm="1">
        <f t="array" aca="1" ref="CX144" ca="1">IF(AJ144&lt;0,AJ144*SUMPRODUCT(_xlfn.XLOOKUP(AJ$26,$C$4:$C$22,$I$4:$R$22)*$AO144:$AX144),0)</f>
        <v>0</v>
      </c>
      <c r="CY144" s="67" cm="1">
        <f t="array" aca="1" ref="CY144" ca="1">IF(AK144&lt;0,AK144*SUMPRODUCT(_xlfn.XLOOKUP(AK$26,$C$4:$C$22,$I$4:$R$22)*$AO144:$AX144),0)</f>
        <v>0</v>
      </c>
      <c r="CZ144" s="67" cm="1">
        <f t="array" aca="1" ref="CZ144" ca="1">IF(AL144&lt;0,AL144*SUMPRODUCT(_xlfn.XLOOKUP(AL$26,$C$4:$C$22,$I$4:$R$22)*$AO144:$AX144),0)</f>
        <v>0</v>
      </c>
      <c r="DA144" s="67" cm="1">
        <f t="array" aca="1" ref="DA144" ca="1">IF(AM144&lt;0,AM144*SUMPRODUCT(_xlfn.XLOOKUP(AM$26,$C$4:$C$22,$I$4:$R$22)*$AO144:$AX144),0)</f>
        <v>0</v>
      </c>
      <c r="DB144" s="68" cm="1">
        <f t="array" aca="1" ref="DB144" ca="1">IF(AN144&lt;0,AN144*SUMPRODUCT(_xlfn.XLOOKUP(AN$26,$C$4:$C$22,$I$4:$R$22)*$AO144:$AX144),0)</f>
        <v>0</v>
      </c>
      <c r="DC144" s="239">
        <f t="shared" ca="1" si="103"/>
        <v>0.75</v>
      </c>
    </row>
    <row r="145" spans="1:107" x14ac:dyDescent="0.25">
      <c r="A145" s="389"/>
      <c r="B145" s="390"/>
      <c r="C145" s="736">
        <v>17</v>
      </c>
      <c r="D145" s="19" t="str">
        <f>_xlfn.XLOOKUP($C145,'Load Combinations'!$B$4:$B$22,'Load Combinations'!$C$4:$C$22)</f>
        <v>CV MAWP, Beam On</v>
      </c>
      <c r="E145" s="120"/>
      <c r="F145" s="121"/>
      <c r="G145" s="8">
        <f t="shared" si="119"/>
        <v>20</v>
      </c>
      <c r="H145" s="61">
        <f t="shared" ca="1" si="94"/>
        <v>25.35</v>
      </c>
      <c r="I145" s="61">
        <f t="shared" ca="1" si="95"/>
        <v>15.399999999999999</v>
      </c>
      <c r="J145" s="63"/>
      <c r="K145" s="75">
        <f t="shared" ca="1" si="122"/>
        <v>0</v>
      </c>
      <c r="L145" s="76">
        <f t="shared" ca="1" si="122"/>
        <v>0</v>
      </c>
      <c r="M145" s="76">
        <f t="shared" ca="1" si="122"/>
        <v>0</v>
      </c>
      <c r="N145" s="76">
        <f t="shared" ca="1" si="122"/>
        <v>0</v>
      </c>
      <c r="O145" s="76">
        <f t="shared" ca="1" si="122"/>
        <v>-1</v>
      </c>
      <c r="P145" s="76">
        <f t="shared" ca="1" si="122"/>
        <v>-1</v>
      </c>
      <c r="Q145" s="76">
        <f t="shared" ca="1" si="122"/>
        <v>0</v>
      </c>
      <c r="R145" s="76">
        <f t="shared" ca="1" si="122"/>
        <v>0</v>
      </c>
      <c r="S145" s="76">
        <f t="shared" ca="1" si="122"/>
        <v>0</v>
      </c>
      <c r="T145" s="76">
        <f t="shared" ca="1" si="122"/>
        <v>0</v>
      </c>
      <c r="U145" s="76">
        <f t="shared" ca="1" si="122"/>
        <v>0</v>
      </c>
      <c r="V145" s="76">
        <f t="shared" ca="1" si="122"/>
        <v>1</v>
      </c>
      <c r="W145" s="76">
        <f t="shared" ca="1" si="122"/>
        <v>0</v>
      </c>
      <c r="X145" s="76">
        <v>0</v>
      </c>
      <c r="Y145" s="76">
        <f t="shared" ca="1" si="122"/>
        <v>0</v>
      </c>
      <c r="Z145" s="76">
        <f t="shared" ca="1" si="122"/>
        <v>0</v>
      </c>
      <c r="AA145" s="76">
        <f t="shared" ref="AA145:AB147" ca="1" si="124">OFFSET(AA145,-1,0)</f>
        <v>0</v>
      </c>
      <c r="AB145" s="140">
        <f t="shared" ca="1" si="124"/>
        <v>1</v>
      </c>
      <c r="AC145" s="75">
        <f t="shared" ca="1" si="123"/>
        <v>-1</v>
      </c>
      <c r="AD145" s="76">
        <f t="shared" ca="1" si="123"/>
        <v>-1</v>
      </c>
      <c r="AE145" s="76">
        <f t="shared" ca="1" si="123"/>
        <v>-1</v>
      </c>
      <c r="AF145" s="76">
        <f t="shared" ca="1" si="123"/>
        <v>-1</v>
      </c>
      <c r="AG145" s="76">
        <f t="shared" ca="1" si="123"/>
        <v>0</v>
      </c>
      <c r="AH145" s="76">
        <f t="shared" ca="1" si="123"/>
        <v>-1</v>
      </c>
      <c r="AI145" s="76">
        <f t="shared" ca="1" si="123"/>
        <v>1</v>
      </c>
      <c r="AJ145" s="76">
        <f t="shared" ca="1" si="123"/>
        <v>1</v>
      </c>
      <c r="AK145" s="76">
        <f t="shared" ca="1" si="123"/>
        <v>0</v>
      </c>
      <c r="AL145" s="76">
        <f t="shared" ca="1" si="123"/>
        <v>0</v>
      </c>
      <c r="AM145" s="76">
        <f t="shared" ca="1" si="123"/>
        <v>1</v>
      </c>
      <c r="AN145" s="77">
        <f t="shared" ca="1" si="123"/>
        <v>0</v>
      </c>
      <c r="AO145" s="75">
        <f>+INDEX('Load Combinations'!$D$4:$N$22,MATCH(Horizontal!$C145,'Load Combinations'!$B$4:$B$22,0),MATCH(Horizontal!AO$26,'Load Combinations'!$D$3:$N$3,0))</f>
        <v>1</v>
      </c>
      <c r="AP145" s="76">
        <f>+INDEX('Load Combinations'!$D$4:$N$22,MATCH(Horizontal!$C145,'Load Combinations'!$B$4:$B$22,0),MATCH(Horizontal!AP$26,'Load Combinations'!$D$3:$N$3,0))</f>
        <v>0</v>
      </c>
      <c r="AQ145" s="76">
        <f>+INDEX('Load Combinations'!$D$4:$N$22,MATCH(Horizontal!$C145,'Load Combinations'!$B$4:$B$22,0),MATCH(Horizontal!AQ$26,'Load Combinations'!$D$3:$N$3,0))</f>
        <v>0</v>
      </c>
      <c r="AR145" s="76">
        <f>+INDEX('Load Combinations'!$D$4:$N$22,MATCH(Horizontal!$C145,'Load Combinations'!$B$4:$B$22,0),MATCH(Horizontal!AR$26,'Load Combinations'!$D$3:$N$3,0))</f>
        <v>1</v>
      </c>
      <c r="AS145" s="76">
        <f>+INDEX('Load Combinations'!$D$4:$N$22,MATCH(Horizontal!$C145,'Load Combinations'!$B$4:$B$22,0),MATCH(Horizontal!AS$26,'Load Combinations'!$D$3:$N$3,0))</f>
        <v>0</v>
      </c>
      <c r="AT145" s="76">
        <f>+INDEX('Load Combinations'!$D$4:$N$22,MATCH(Horizontal!$C145,'Load Combinations'!$B$4:$B$22,0),MATCH(Horizontal!AT$26,'Load Combinations'!$D$3:$N$3,0))</f>
        <v>1</v>
      </c>
      <c r="AU145" s="76">
        <f>+INDEX('Load Combinations'!$D$4:$N$22,MATCH(Horizontal!$C145,'Load Combinations'!$B$4:$B$22,0),MATCH(Horizontal!AU$26,'Load Combinations'!$D$3:$N$3,0))</f>
        <v>1</v>
      </c>
      <c r="AV145" s="76">
        <f>+INDEX('Load Combinations'!$D$4:$N$22,MATCH(Horizontal!$C145,'Load Combinations'!$B$4:$B$22,0),MATCH(Horizontal!AV$26,'Load Combinations'!$D$3:$N$3,0))</f>
        <v>0</v>
      </c>
      <c r="AW145" s="76">
        <f>+INDEX('Load Combinations'!$D$4:$N$22,MATCH(Horizontal!$C145,'Load Combinations'!$B$4:$B$22,0),MATCH(Horizontal!AW$26,'Load Combinations'!$D$3:$N$3,0))</f>
        <v>0</v>
      </c>
      <c r="AX145" s="671">
        <f>+INDEX('Load Combinations'!$D$4:$N$22,MATCH(Horizontal!$C145,'Load Combinations'!$B$4:$B$22,0),MATCH(Horizontal!AX$26,'Load Combinations'!$D$3:$N$3,0))</f>
        <v>0</v>
      </c>
      <c r="AY145" s="557">
        <f>+INDEX('Load Combinations'!$D$4:$N$22,MATCH(Horizontal!$C145,'Load Combinations'!$B$4:$B$22,0),MATCH(Horizontal!AY$26,'Load Combinations'!$D$3:$N$3,0))</f>
        <v>0</v>
      </c>
      <c r="AZ145" s="75" cm="1">
        <f t="array" aca="1" ref="AZ145" ca="1">SUMPRODUCT(--($K145:$AB145&gt;0),INDEX($H$4:$H$22,MATCH($K$26:$AB$26,$C$4:$C$22,0)))</f>
        <v>3</v>
      </c>
      <c r="BA145" s="76" cm="1">
        <f t="array" aca="1" ref="BA145" ca="1">SUMPRODUCT(--($K145:$AB145&gt;0),INDEX($G$4:$G$22,MATCH($K$26:$AB$26,$C$4:$C$22,0)))</f>
        <v>-3</v>
      </c>
      <c r="BB145" s="76" cm="1">
        <f t="array" aca="1" ref="BB145" ca="1">-1*SUMPRODUCT(--($K145:$AB145&lt;0),INDEX($H$4:$H$22,MATCH($K$26:$AB$26,$C$4:$C$22,0)))</f>
        <v>-0.6</v>
      </c>
      <c r="BC145" s="77" cm="1">
        <f t="array" aca="1" ref="BC145" ca="1">-1*SUMPRODUCT(--($K145:$AB145&lt;0),INDEX($G$4:$G$22,MATCH($K$26:$AB$26,$C$4:$C$22,0)))</f>
        <v>0.6</v>
      </c>
      <c r="BD145" s="462" cm="1">
        <f t="array" aca="1" ref="BD145" ca="1">IF(AC145&gt;0,AC145*SUMPRODUCT(_xlfn.XLOOKUP(AC$26,$C$4:$C$22,$T$4:$AD$22)*$AO145:$AY145),0)</f>
        <v>0</v>
      </c>
      <c r="BE145" s="17" cm="1">
        <f t="array" aca="1" ref="BE145" ca="1">IF(AD145&gt;0,AD145*SUMPRODUCT(_xlfn.XLOOKUP(AD$26,$C$4:$C$22,$T$4:$AD$22)*$AO145:$AY145),0)</f>
        <v>0</v>
      </c>
      <c r="BF145" s="17" cm="1">
        <f t="array" aca="1" ref="BF145" ca="1">IF(AE145&gt;0,AE145*SUMPRODUCT(_xlfn.XLOOKUP(AE$26,$C$4:$C$22,$T$4:$AD$22)*$AO145:$AY145),0)</f>
        <v>0</v>
      </c>
      <c r="BG145" s="71" cm="1">
        <f t="array" aca="1" ref="BG145" ca="1">IF(AF145&gt;0,AF145*SUMPRODUCT(_xlfn.XLOOKUP(AF$26,$C$4:$C$22,$T$4:$AD$22)*$AO145:$AY145),0)</f>
        <v>0</v>
      </c>
      <c r="BH145" s="17" cm="1">
        <f t="array" aca="1" ref="BH145" ca="1">IF(AG145&gt;0,AG145*SUMPRODUCT(_xlfn.XLOOKUP(AG$26,$C$4:$C$22,$T$4:$AD$22)*$AO145:$AY145),0)</f>
        <v>0</v>
      </c>
      <c r="BI145" s="17" cm="1">
        <f t="array" aca="1" ref="BI145" ca="1">IF(AH145&gt;0,AH145*SUMPRODUCT(_xlfn.XLOOKUP(AH$26,$C$4:$C$22,$T$4:$AD$22)*$AO145:$AY145),0)</f>
        <v>0</v>
      </c>
      <c r="BJ145" s="17" cm="1">
        <f t="array" aca="1" ref="BJ145" ca="1">IF(AI145&gt;0,AI145*SUMPRODUCT(_xlfn.XLOOKUP(AI$26,$C$4:$C$22,$T$4:$AD$22)*$AO145:$AY145),0)</f>
        <v>0.5</v>
      </c>
      <c r="BK145" s="17" cm="1">
        <f t="array" aca="1" ref="BK145" ca="1">IF(AJ145&gt;0,AJ145*SUMPRODUCT(_xlfn.XLOOKUP(AJ$26,$C$4:$C$22,$T$4:$AD$22)*$AO145:$AY145),0)</f>
        <v>0.5</v>
      </c>
      <c r="BL145" s="17" cm="1">
        <f t="array" aca="1" ref="BL145" ca="1">IF(AK145&gt;0,AK145*SUMPRODUCT(_xlfn.XLOOKUP(AK$26,$C$4:$C$22,$T$4:$AD$22)*$AO145:$AY145),0)</f>
        <v>0</v>
      </c>
      <c r="BM145" s="17" cm="1">
        <f t="array" aca="1" ref="BM145" ca="1">IF(AL145&gt;0,AL145*SUMPRODUCT(_xlfn.XLOOKUP(AL$26,$C$4:$C$22,$T$4:$AD$22)*$AO145:$AY145),0)</f>
        <v>0</v>
      </c>
      <c r="BN145" s="17" cm="1">
        <f t="array" aca="1" ref="BN145" ca="1">IF(AM145&gt;0,AM145*SUMPRODUCT(_xlfn.XLOOKUP(AM$26,$C$4:$C$22,$T$4:$AD$22)*$AO145:$AY145),0)</f>
        <v>0</v>
      </c>
      <c r="BO145" s="9" cm="1">
        <f t="array" aca="1" ref="BO145" ca="1">IF(AN145&gt;0,AN145*SUMPRODUCT(_xlfn.XLOOKUP(AN$26,$C$4:$C$22,$T$4:$AD$22)*$AO145:$AY145),0)</f>
        <v>0</v>
      </c>
      <c r="BP145" s="215">
        <f t="shared" ca="1" si="100"/>
        <v>1</v>
      </c>
      <c r="BQ145" s="8" cm="1">
        <f t="array" aca="1" ref="BQ145" ca="1">IF(AC145&gt;0,AC145*SUMPRODUCT(_xlfn.XLOOKUP(AC$26,$C$4:$C$22,$I$4:$S$22)*$AO145:$AY145),0)</f>
        <v>0</v>
      </c>
      <c r="BR145" s="17" cm="1">
        <f t="array" aca="1" ref="BR145" ca="1">IF(AD145&gt;0,AD145*SUMPRODUCT(_xlfn.XLOOKUP(AD$26,$C$4:$C$22,$I$4:$S$22)*$AO145:$AY145),0)</f>
        <v>0</v>
      </c>
      <c r="BS145" s="17" cm="1">
        <f t="array" aca="1" ref="BS145" ca="1">IF(AE145&gt;0,AE145*SUMPRODUCT(_xlfn.XLOOKUP(AE$26,$C$4:$C$22,$I$4:$S$22)*$AO145:$AY145),0)</f>
        <v>0</v>
      </c>
      <c r="BT145" s="71" cm="1">
        <f t="array" aca="1" ref="BT145" ca="1">IF(AF145&gt;0,AF145*SUMPRODUCT(_xlfn.XLOOKUP(AF$26,$C$4:$C$22,$I$4:$S$22)*$AO145:$AY145),0)</f>
        <v>0</v>
      </c>
      <c r="BU145" s="17" cm="1">
        <f t="array" aca="1" ref="BU145" ca="1">IF(AG145&gt;0,AG145*SUMPRODUCT(_xlfn.XLOOKUP(AG$26,$C$4:$C$22,$I$4:$S$22)*$AO145:$AY145),0)</f>
        <v>0</v>
      </c>
      <c r="BV145" s="17" cm="1">
        <f t="array" aca="1" ref="BV145" ca="1">IF(AH145&gt;0,AH145*SUMPRODUCT(_xlfn.XLOOKUP(AH$26,$C$4:$C$22,$I$4:$S$22)*$AO145:$AY145),0)</f>
        <v>0</v>
      </c>
      <c r="BW145" s="17" cm="1">
        <f t="array" aca="1" ref="BW145" ca="1">IF(AI145&gt;0,AI145*SUMPRODUCT(_xlfn.XLOOKUP(AI$26,$C$4:$C$22,$I$4:$S$22)*$AO145:$AY145),0)</f>
        <v>-0.5</v>
      </c>
      <c r="BX145" s="17" cm="1">
        <f t="array" aca="1" ref="BX145" ca="1">IF(AJ145&gt;0,AJ145*SUMPRODUCT(_xlfn.XLOOKUP(AJ$26,$C$4:$C$22,$I$4:$S$22)*$AO145:$AY145),0)</f>
        <v>-0.5</v>
      </c>
      <c r="BY145" s="17" cm="1">
        <f t="array" aca="1" ref="BY145" ca="1">IF(AK145&gt;0,AK145*SUMPRODUCT(_xlfn.XLOOKUP(AK$26,$C$4:$C$22,$I$4:$S$22)*$AO145:$AY145),0)</f>
        <v>0</v>
      </c>
      <c r="BZ145" s="17" cm="1">
        <f t="array" aca="1" ref="BZ145" ca="1">IF(AL145&gt;0,AL145*SUMPRODUCT(_xlfn.XLOOKUP(AL$26,$C$4:$C$22,$I$4:$S$22)*$AO145:$AY145),0)</f>
        <v>0</v>
      </c>
      <c r="CA145" s="17" cm="1">
        <f t="array" aca="1" ref="CA145" ca="1">IF(AM145&gt;0,AM145*SUMPRODUCT(_xlfn.XLOOKUP(AM$26,$C$4:$C$22,$I$4:$S$22)*$AO145:$AY145),0)</f>
        <v>0</v>
      </c>
      <c r="CB145" s="9" cm="1">
        <f t="array" aca="1" ref="CB145" ca="1">IF(AN145&gt;0,AN145*SUMPRODUCT(_xlfn.XLOOKUP(AN$26,$C$4:$C$22,$I$4:$S$22)*$AO145:$AY145),0)</f>
        <v>0</v>
      </c>
      <c r="CC145" s="215">
        <f t="shared" ca="1" si="101"/>
        <v>-1</v>
      </c>
      <c r="CD145" s="8" cm="1">
        <f t="array" aca="1" ref="CD145" ca="1">IF(AC145&lt;0,AC145*SUMPRODUCT(_xlfn.XLOOKUP(AC$26,$C$4:$C$22,$T$4:$AD$22)*$AO145:$AY145),0)</f>
        <v>0</v>
      </c>
      <c r="CE145" s="17" cm="1">
        <f t="array" aca="1" ref="CE145" ca="1">IF(AD145&lt;0,AD145*SUMPRODUCT(_xlfn.XLOOKUP(AD$26,$C$4:$C$22,$T$4:$AC$22)*$AO145:$AX145),0)</f>
        <v>0</v>
      </c>
      <c r="CF145" s="17" cm="1">
        <f t="array" aca="1" ref="CF145" ca="1">IF(AE145&lt;0,AE145*SUMPRODUCT(_xlfn.XLOOKUP(AE$26,$C$4:$C$22,$T$4:$AC$22)*$AO145:$AX145),0)</f>
        <v>0</v>
      </c>
      <c r="CG145" s="71" cm="1">
        <f t="array" aca="1" ref="CG145" ca="1">IF(AF145&lt;0,AF145*SUMPRODUCT(_xlfn.XLOOKUP(AF$26,$C$4:$C$22,$T$4:$AC$22)*$AO145:$AX145),0)</f>
        <v>0</v>
      </c>
      <c r="CH145" s="17" cm="1">
        <f t="array" aca="1" ref="CH145" ca="1">IF(AG145&lt;0,AG145*SUMPRODUCT(_xlfn.XLOOKUP(AG$26,$C$4:$C$22,$T$4:$AC$22)*$AO145:$AX145),0)</f>
        <v>0</v>
      </c>
      <c r="CI145" s="17" cm="1">
        <f t="array" aca="1" ref="CI145" ca="1">IF(AH145&lt;0,AH145*SUMPRODUCT(_xlfn.XLOOKUP(AH$26,$C$4:$C$22,$T$4:$AC$22)*$AO145:$AX145),0)</f>
        <v>0</v>
      </c>
      <c r="CJ145" s="17" cm="1">
        <f t="array" aca="1" ref="CJ145" ca="1">IF(AI145&lt;0,AI145*SUMPRODUCT(_xlfn.XLOOKUP(AI$26,$C$4:$C$22,$T$4:$AC$22)*$AO145:$AX145),0)</f>
        <v>0</v>
      </c>
      <c r="CK145" s="17" cm="1">
        <f t="array" aca="1" ref="CK145" ca="1">IF(AJ145&lt;0,AJ145*SUMPRODUCT(_xlfn.XLOOKUP(AJ$26,$C$4:$C$22,$T$4:$AC$22)*$AO145:$AX145),0)</f>
        <v>0</v>
      </c>
      <c r="CL145" s="17" cm="1">
        <f t="array" aca="1" ref="CL145" ca="1">IF(AK145&lt;0,AK145*SUMPRODUCT(_xlfn.XLOOKUP(AK$26,$C$4:$C$22,$T$4:$AC$22)*$AO145:$AX145),0)</f>
        <v>0</v>
      </c>
      <c r="CM145" s="17" cm="1">
        <f t="array" aca="1" ref="CM145" ca="1">IF(AL145&lt;0,AL145*SUMPRODUCT(_xlfn.XLOOKUP(AL$26,$C$4:$C$22,$T$4:$AC$22)*$AO145:$AX145),0)</f>
        <v>0</v>
      </c>
      <c r="CN145" s="17" cm="1">
        <f t="array" aca="1" ref="CN145" ca="1">IF(AM145&lt;0,AM145*SUMPRODUCT(_xlfn.XLOOKUP(AM$26,$C$4:$C$22,$T$4:$AC$22)*$AO145:$AX145),0)</f>
        <v>0</v>
      </c>
      <c r="CO145" s="9" cm="1">
        <f t="array" aca="1" ref="CO145" ca="1">IF(AN145&lt;0,AN145*SUMPRODUCT(_xlfn.XLOOKUP(AN$26,$C$4:$C$22,$T$4:$AC$22)*$AO145:$AX145),0)</f>
        <v>0</v>
      </c>
      <c r="CP145" s="215">
        <f t="shared" ca="1" si="102"/>
        <v>0</v>
      </c>
      <c r="CQ145" s="8" cm="1">
        <f t="array" aca="1" ref="CQ145" ca="1">IF(AC145&lt;0,AC145*SUMPRODUCT(_xlfn.XLOOKUP(AC$26,$C$4:$C$22,$I$4:$S$22)*$AO145:$AY145),0)</f>
        <v>0</v>
      </c>
      <c r="CR145" s="17" cm="1">
        <f t="array" aca="1" ref="CR145" ca="1">IF(AD145&lt;0,AD145*SUMPRODUCT(_xlfn.XLOOKUP(AD$26,$C$4:$C$22,$I$4:$R$22)*$AO145:$AX145),0)</f>
        <v>0.75</v>
      </c>
      <c r="CS145" s="17" cm="1">
        <f t="array" aca="1" ref="CS145" ca="1">IF(AE145&lt;0,AE145*SUMPRODUCT(_xlfn.XLOOKUP(AE$26,$C$4:$C$22,$I$4:$R$22)*$AO145:$AX145),0)</f>
        <v>0</v>
      </c>
      <c r="CT145" s="71" cm="1">
        <f t="array" aca="1" ref="CT145" ca="1">IF(AF145&lt;0,AF145*SUMPRODUCT(_xlfn.XLOOKUP(AF$26,$C$4:$C$22,$I$4:$R$22)*$AO145:$AX145),0)</f>
        <v>0</v>
      </c>
      <c r="CU145" s="17" cm="1">
        <f t="array" aca="1" ref="CU145" ca="1">IF(AG145&lt;0,AG145*SUMPRODUCT(_xlfn.XLOOKUP(AG$26,$C$4:$C$22,$I$4:$R$22)*$AO145:$AX145),0)</f>
        <v>0</v>
      </c>
      <c r="CV145" s="17" cm="1">
        <f t="array" aca="1" ref="CV145" ca="1">IF(AH145&lt;0,AH145*SUMPRODUCT(_xlfn.XLOOKUP(AH$26,$C$4:$C$22,$I$4:$R$22)*$AO145:$AX145),0)</f>
        <v>0</v>
      </c>
      <c r="CW145" s="17" cm="1">
        <f t="array" aca="1" ref="CW145" ca="1">IF(AI145&lt;0,AI145*SUMPRODUCT(_xlfn.XLOOKUP(AI$26,$C$4:$C$22,$I$4:$R$22)*$AO145:$AX145),0)</f>
        <v>0</v>
      </c>
      <c r="CX145" s="17" cm="1">
        <f t="array" aca="1" ref="CX145" ca="1">IF(AJ145&lt;0,AJ145*SUMPRODUCT(_xlfn.XLOOKUP(AJ$26,$C$4:$C$22,$I$4:$R$22)*$AO145:$AX145),0)</f>
        <v>0</v>
      </c>
      <c r="CY145" s="17" cm="1">
        <f t="array" aca="1" ref="CY145" ca="1">IF(AK145&lt;0,AK145*SUMPRODUCT(_xlfn.XLOOKUP(AK$26,$C$4:$C$22,$I$4:$R$22)*$AO145:$AX145),0)</f>
        <v>0</v>
      </c>
      <c r="CZ145" s="17" cm="1">
        <f t="array" aca="1" ref="CZ145" ca="1">IF(AL145&lt;0,AL145*SUMPRODUCT(_xlfn.XLOOKUP(AL$26,$C$4:$C$22,$I$4:$R$22)*$AO145:$AX145),0)</f>
        <v>0</v>
      </c>
      <c r="DA145" s="17" cm="1">
        <f t="array" aca="1" ref="DA145" ca="1">IF(AM145&lt;0,AM145*SUMPRODUCT(_xlfn.XLOOKUP(AM$26,$C$4:$C$22,$I$4:$R$22)*$AO145:$AX145),0)</f>
        <v>0</v>
      </c>
      <c r="DB145" s="9" cm="1">
        <f t="array" aca="1" ref="DB145" ca="1">IF(AN145&lt;0,AN145*SUMPRODUCT(_xlfn.XLOOKUP(AN$26,$C$4:$C$22,$I$4:$R$22)*$AO145:$AX145),0)</f>
        <v>0</v>
      </c>
      <c r="DC145" s="240">
        <f t="shared" ca="1" si="103"/>
        <v>0.75</v>
      </c>
    </row>
    <row r="146" spans="1:107" x14ac:dyDescent="0.25">
      <c r="A146" s="389"/>
      <c r="B146" s="390"/>
      <c r="C146" s="735">
        <v>18</v>
      </c>
      <c r="D146" s="18" t="str">
        <f>_xlfn.XLOOKUP($C146,'Load Combinations'!$B$4:$B$22,'Load Combinations'!$C$4:$C$22)</f>
        <v>Target Change Out</v>
      </c>
      <c r="E146" s="118"/>
      <c r="F146" s="119"/>
      <c r="G146" s="7">
        <f t="shared" si="119"/>
        <v>20</v>
      </c>
      <c r="H146" s="130">
        <f t="shared" ca="1" si="94"/>
        <v>23.8</v>
      </c>
      <c r="I146" s="130">
        <f t="shared" ca="1" si="95"/>
        <v>16.149999999999999</v>
      </c>
      <c r="J146" s="62"/>
      <c r="K146" s="72">
        <f t="shared" ca="1" si="122"/>
        <v>0</v>
      </c>
      <c r="L146" s="73">
        <f t="shared" ca="1" si="122"/>
        <v>0</v>
      </c>
      <c r="M146" s="73">
        <f t="shared" ca="1" si="122"/>
        <v>0</v>
      </c>
      <c r="N146" s="73">
        <f t="shared" ca="1" si="122"/>
        <v>0</v>
      </c>
      <c r="O146" s="73">
        <f t="shared" ca="1" si="122"/>
        <v>-1</v>
      </c>
      <c r="P146" s="73">
        <f t="shared" ca="1" si="122"/>
        <v>-1</v>
      </c>
      <c r="Q146" s="73">
        <f t="shared" ca="1" si="122"/>
        <v>0</v>
      </c>
      <c r="R146" s="73">
        <f t="shared" ca="1" si="122"/>
        <v>0</v>
      </c>
      <c r="S146" s="73">
        <f t="shared" ca="1" si="122"/>
        <v>0</v>
      </c>
      <c r="T146" s="73">
        <f t="shared" ca="1" si="122"/>
        <v>0</v>
      </c>
      <c r="U146" s="73">
        <f t="shared" ca="1" si="122"/>
        <v>0</v>
      </c>
      <c r="V146" s="73">
        <f t="shared" ca="1" si="122"/>
        <v>1</v>
      </c>
      <c r="W146" s="73">
        <f t="shared" ca="1" si="122"/>
        <v>0</v>
      </c>
      <c r="X146" s="73">
        <v>0</v>
      </c>
      <c r="Y146" s="73">
        <f t="shared" ca="1" si="122"/>
        <v>0</v>
      </c>
      <c r="Z146" s="73">
        <f t="shared" ca="1" si="122"/>
        <v>0</v>
      </c>
      <c r="AA146" s="73">
        <f t="shared" ca="1" si="124"/>
        <v>0</v>
      </c>
      <c r="AB146" s="139">
        <f t="shared" ca="1" si="124"/>
        <v>1</v>
      </c>
      <c r="AC146" s="72">
        <f t="shared" ca="1" si="123"/>
        <v>-1</v>
      </c>
      <c r="AD146" s="73">
        <f t="shared" ca="1" si="123"/>
        <v>-1</v>
      </c>
      <c r="AE146" s="73">
        <f t="shared" ca="1" si="123"/>
        <v>-1</v>
      </c>
      <c r="AF146" s="73">
        <f t="shared" ca="1" si="123"/>
        <v>-1</v>
      </c>
      <c r="AG146" s="73">
        <f t="shared" ca="1" si="123"/>
        <v>0</v>
      </c>
      <c r="AH146" s="73">
        <f t="shared" ca="1" si="123"/>
        <v>-1</v>
      </c>
      <c r="AI146" s="73">
        <f t="shared" ca="1" si="123"/>
        <v>1</v>
      </c>
      <c r="AJ146" s="73">
        <f t="shared" ca="1" si="123"/>
        <v>1</v>
      </c>
      <c r="AK146" s="73">
        <f t="shared" ca="1" si="123"/>
        <v>0</v>
      </c>
      <c r="AL146" s="73">
        <f t="shared" ca="1" si="123"/>
        <v>0</v>
      </c>
      <c r="AM146" s="73">
        <f t="shared" ca="1" si="123"/>
        <v>1</v>
      </c>
      <c r="AN146" s="74">
        <f t="shared" ca="1" si="123"/>
        <v>0</v>
      </c>
      <c r="AO146" s="72">
        <f>+INDEX('Load Combinations'!$D$4:$N$22,MATCH(Horizontal!$C146,'Load Combinations'!$B$4:$B$22,0),MATCH(Horizontal!AO$26,'Load Combinations'!$D$3:$N$3,0))</f>
        <v>1</v>
      </c>
      <c r="AP146" s="73">
        <f>+INDEX('Load Combinations'!$D$4:$N$22,MATCH(Horizontal!$C146,'Load Combinations'!$B$4:$B$22,0),MATCH(Horizontal!AP$26,'Load Combinations'!$D$3:$N$3,0))</f>
        <v>0</v>
      </c>
      <c r="AQ146" s="73">
        <f>+INDEX('Load Combinations'!$D$4:$N$22,MATCH(Horizontal!$C146,'Load Combinations'!$B$4:$B$22,0),MATCH(Horizontal!AQ$26,'Load Combinations'!$D$3:$N$3,0))</f>
        <v>1</v>
      </c>
      <c r="AR146" s="73">
        <f>+INDEX('Load Combinations'!$D$4:$N$22,MATCH(Horizontal!$C146,'Load Combinations'!$B$4:$B$22,0),MATCH(Horizontal!AR$26,'Load Combinations'!$D$3:$N$3,0))</f>
        <v>1</v>
      </c>
      <c r="AS146" s="73">
        <f>+INDEX('Load Combinations'!$D$4:$N$22,MATCH(Horizontal!$C146,'Load Combinations'!$B$4:$B$22,0),MATCH(Horizontal!AS$26,'Load Combinations'!$D$3:$N$3,0))</f>
        <v>0</v>
      </c>
      <c r="AT146" s="73">
        <f>+INDEX('Load Combinations'!$D$4:$N$22,MATCH(Horizontal!$C146,'Load Combinations'!$B$4:$B$22,0),MATCH(Horizontal!AT$26,'Load Combinations'!$D$3:$N$3,0))</f>
        <v>0</v>
      </c>
      <c r="AU146" s="73">
        <f>+INDEX('Load Combinations'!$D$4:$N$22,MATCH(Horizontal!$C146,'Load Combinations'!$B$4:$B$22,0),MATCH(Horizontal!AU$26,'Load Combinations'!$D$3:$N$3,0))</f>
        <v>0</v>
      </c>
      <c r="AV146" s="73">
        <f>+INDEX('Load Combinations'!$D$4:$N$22,MATCH(Horizontal!$C146,'Load Combinations'!$B$4:$B$22,0),MATCH(Horizontal!AV$26,'Load Combinations'!$D$3:$N$3,0))</f>
        <v>0</v>
      </c>
      <c r="AW146" s="73">
        <f>+INDEX('Load Combinations'!$D$4:$N$22,MATCH(Horizontal!$C146,'Load Combinations'!$B$4:$B$22,0),MATCH(Horizontal!AW$26,'Load Combinations'!$D$3:$N$3,0))</f>
        <v>0</v>
      </c>
      <c r="AX146" s="670">
        <f>+INDEX('Load Combinations'!$D$4:$N$22,MATCH(Horizontal!$C146,'Load Combinations'!$B$4:$B$22,0),MATCH(Horizontal!AX$26,'Load Combinations'!$D$3:$N$3,0))</f>
        <v>0</v>
      </c>
      <c r="AY146" s="556">
        <f>+INDEX('Load Combinations'!$D$4:$N$22,MATCH(Horizontal!$C146,'Load Combinations'!$B$4:$B$22,0),MATCH(Horizontal!AY$26,'Load Combinations'!$D$3:$N$3,0))</f>
        <v>0</v>
      </c>
      <c r="AZ146" s="72" cm="1">
        <f t="array" aca="1" ref="AZ146" ca="1">SUMPRODUCT(--($K146:$AB146&gt;0),INDEX($H$4:$H$22,MATCH($K$26:$AB$26,$C$4:$C$22,0)))</f>
        <v>3</v>
      </c>
      <c r="BA146" s="73" cm="1">
        <f t="array" aca="1" ref="BA146" ca="1">SUMPRODUCT(--($K146:$AB146&gt;0),INDEX($G$4:$G$22,MATCH($K$26:$AB$26,$C$4:$C$22,0)))</f>
        <v>-3</v>
      </c>
      <c r="BB146" s="73" cm="1">
        <f t="array" aca="1" ref="BB146" ca="1">-1*SUMPRODUCT(--($K146:$AB146&lt;0),INDEX($H$4:$H$22,MATCH($K$26:$AB$26,$C$4:$C$22,0)))</f>
        <v>-0.6</v>
      </c>
      <c r="BC146" s="74" cm="1">
        <f t="array" aca="1" ref="BC146" ca="1">-1*SUMPRODUCT(--($K146:$AB146&lt;0),INDEX($G$4:$G$22,MATCH($K$26:$AB$26,$C$4:$C$22,0)))</f>
        <v>0.6</v>
      </c>
      <c r="BD146" s="562" cm="1">
        <f t="array" aca="1" ref="BD146" ca="1">IF(AC146&gt;0,AC146*SUMPRODUCT(_xlfn.XLOOKUP(AC$26,$C$4:$C$22,$T$4:$AD$22)*$AO146:$AY146),0)</f>
        <v>0</v>
      </c>
      <c r="BE146" s="67" cm="1">
        <f t="array" aca="1" ref="BE146" ca="1">IF(AD146&gt;0,AD146*SUMPRODUCT(_xlfn.XLOOKUP(AD$26,$C$4:$C$22,$T$4:$AD$22)*$AO146:$AY146),0)</f>
        <v>0</v>
      </c>
      <c r="BF146" s="67" cm="1">
        <f t="array" aca="1" ref="BF146" ca="1">IF(AE146&gt;0,AE146*SUMPRODUCT(_xlfn.XLOOKUP(AE$26,$C$4:$C$22,$T$4:$AD$22)*$AO146:$AY146),0)</f>
        <v>0</v>
      </c>
      <c r="BG146" s="67" cm="1">
        <f t="array" aca="1" ref="BG146" ca="1">IF(AF146&gt;0,AF146*SUMPRODUCT(_xlfn.XLOOKUP(AF$26,$C$4:$C$22,$T$4:$AD$22)*$AO146:$AY146),0)</f>
        <v>0</v>
      </c>
      <c r="BH146" s="67" cm="1">
        <f t="array" aca="1" ref="BH146" ca="1">IF(AG146&gt;0,AG146*SUMPRODUCT(_xlfn.XLOOKUP(AG$26,$C$4:$C$22,$T$4:$AD$22)*$AO146:$AY146),0)</f>
        <v>0</v>
      </c>
      <c r="BI146" s="67" cm="1">
        <f t="array" aca="1" ref="BI146" ca="1">IF(AH146&gt;0,AH146*SUMPRODUCT(_xlfn.XLOOKUP(AH$26,$C$4:$C$22,$T$4:$AD$22)*$AO146:$AY146),0)</f>
        <v>0</v>
      </c>
      <c r="BJ146" s="67" cm="1">
        <f t="array" aca="1" ref="BJ146" ca="1">IF(AI146&gt;0,AI146*SUMPRODUCT(_xlfn.XLOOKUP(AI$26,$C$4:$C$22,$T$4:$AD$22)*$AO146:$AY146),0)</f>
        <v>0</v>
      </c>
      <c r="BK146" s="67" cm="1">
        <f t="array" aca="1" ref="BK146" ca="1">IF(AJ146&gt;0,AJ146*SUMPRODUCT(_xlfn.XLOOKUP(AJ$26,$C$4:$C$22,$T$4:$AD$22)*$AO146:$AY146),0)</f>
        <v>0</v>
      </c>
      <c r="BL146" s="67" cm="1">
        <f t="array" aca="1" ref="BL146" ca="1">IF(AK146&gt;0,AK146*SUMPRODUCT(_xlfn.XLOOKUP(AK$26,$C$4:$C$22,$T$4:$AD$22)*$AO146:$AY146),0)</f>
        <v>0</v>
      </c>
      <c r="BM146" s="67" cm="1">
        <f t="array" aca="1" ref="BM146" ca="1">IF(AL146&gt;0,AL146*SUMPRODUCT(_xlfn.XLOOKUP(AL$26,$C$4:$C$22,$T$4:$AD$22)*$AO146:$AY146),0)</f>
        <v>0</v>
      </c>
      <c r="BN146" s="67" cm="1">
        <f t="array" aca="1" ref="BN146" ca="1">IF(AM146&gt;0,AM146*SUMPRODUCT(_xlfn.XLOOKUP(AM$26,$C$4:$C$22,$T$4:$AD$22)*$AO146:$AY146),0)</f>
        <v>0</v>
      </c>
      <c r="BO146" s="68" cm="1">
        <f t="array" aca="1" ref="BO146" ca="1">IF(AN146&gt;0,AN146*SUMPRODUCT(_xlfn.XLOOKUP(AN$26,$C$4:$C$22,$T$4:$AD$22)*$AO146:$AY146),0)</f>
        <v>0</v>
      </c>
      <c r="BP146" s="214">
        <f t="shared" ca="1" si="100"/>
        <v>0</v>
      </c>
      <c r="BQ146" s="66" cm="1">
        <f t="array" aca="1" ref="BQ146" ca="1">IF(AC146&gt;0,AC146*SUMPRODUCT(_xlfn.XLOOKUP(AC$26,$C$4:$C$22,$I$4:$S$22)*$AO146:$AY146),0)</f>
        <v>0</v>
      </c>
      <c r="BR146" s="67" cm="1">
        <f t="array" aca="1" ref="BR146" ca="1">IF(AD146&gt;0,AD146*SUMPRODUCT(_xlfn.XLOOKUP(AD$26,$C$4:$C$22,$I$4:$S$22)*$AO146:$AY146),0)</f>
        <v>0</v>
      </c>
      <c r="BS146" s="67" cm="1">
        <f t="array" aca="1" ref="BS146" ca="1">IF(AE146&gt;0,AE146*SUMPRODUCT(_xlfn.XLOOKUP(AE$26,$C$4:$C$22,$I$4:$S$22)*$AO146:$AY146),0)</f>
        <v>0</v>
      </c>
      <c r="BT146" s="67" cm="1">
        <f t="array" aca="1" ref="BT146" ca="1">IF(AF146&gt;0,AF146*SUMPRODUCT(_xlfn.XLOOKUP(AF$26,$C$4:$C$22,$I$4:$S$22)*$AO146:$AY146),0)</f>
        <v>0</v>
      </c>
      <c r="BU146" s="67" cm="1">
        <f t="array" aca="1" ref="BU146" ca="1">IF(AG146&gt;0,AG146*SUMPRODUCT(_xlfn.XLOOKUP(AG$26,$C$4:$C$22,$I$4:$S$22)*$AO146:$AY146),0)</f>
        <v>0</v>
      </c>
      <c r="BV146" s="67" cm="1">
        <f t="array" aca="1" ref="BV146" ca="1">IF(AH146&gt;0,AH146*SUMPRODUCT(_xlfn.XLOOKUP(AH$26,$C$4:$C$22,$I$4:$S$22)*$AO146:$AY146),0)</f>
        <v>0</v>
      </c>
      <c r="BW146" s="67" cm="1">
        <f t="array" aca="1" ref="BW146" ca="1">IF(AI146&gt;0,AI146*SUMPRODUCT(_xlfn.XLOOKUP(AI$26,$C$4:$C$22,$I$4:$S$22)*$AO146:$AY146),0)</f>
        <v>0</v>
      </c>
      <c r="BX146" s="67" cm="1">
        <f t="array" aca="1" ref="BX146" ca="1">IF(AJ146&gt;0,AJ146*SUMPRODUCT(_xlfn.XLOOKUP(AJ$26,$C$4:$C$22,$I$4:$S$22)*$AO146:$AY146),0)</f>
        <v>0</v>
      </c>
      <c r="BY146" s="67" cm="1">
        <f t="array" aca="1" ref="BY146" ca="1">IF(AK146&gt;0,AK146*SUMPRODUCT(_xlfn.XLOOKUP(AK$26,$C$4:$C$22,$I$4:$S$22)*$AO146:$AY146),0)</f>
        <v>0</v>
      </c>
      <c r="BZ146" s="67" cm="1">
        <f t="array" aca="1" ref="BZ146" ca="1">IF(AL146&gt;0,AL146*SUMPRODUCT(_xlfn.XLOOKUP(AL$26,$C$4:$C$22,$I$4:$S$22)*$AO146:$AY146),0)</f>
        <v>0</v>
      </c>
      <c r="CA146" s="67" cm="1">
        <f t="array" aca="1" ref="CA146" ca="1">IF(AM146&gt;0,AM146*SUMPRODUCT(_xlfn.XLOOKUP(AM$26,$C$4:$C$22,$I$4:$S$22)*$AO146:$AY146),0)</f>
        <v>0</v>
      </c>
      <c r="CB146" s="68" cm="1">
        <f t="array" aca="1" ref="CB146" ca="1">IF(AN146&gt;0,AN146*SUMPRODUCT(_xlfn.XLOOKUP(AN$26,$C$4:$C$22,$I$4:$S$22)*$AO146:$AY146),0)</f>
        <v>0</v>
      </c>
      <c r="CC146" s="214">
        <f t="shared" ca="1" si="101"/>
        <v>0</v>
      </c>
      <c r="CD146" s="66" cm="1">
        <f t="array" aca="1" ref="CD146" ca="1">IF(AC146&lt;0,AC146*SUMPRODUCT(_xlfn.XLOOKUP(AC$26,$C$4:$C$22,$T$4:$AD$22)*$AO146:$AY146),0)</f>
        <v>0</v>
      </c>
      <c r="CE146" s="67" cm="1">
        <f t="array" aca="1" ref="CE146" ca="1">IF(AD146&lt;0,AD146*SUMPRODUCT(_xlfn.XLOOKUP(AD$26,$C$4:$C$22,$T$4:$AC$22)*$AO146:$AX146),0)</f>
        <v>-0.125</v>
      </c>
      <c r="CF146" s="67" cm="1">
        <f t="array" aca="1" ref="CF146" ca="1">IF(AE146&lt;0,AE146*SUMPRODUCT(_xlfn.XLOOKUP(AE$26,$C$4:$C$22,$T$4:$AC$22)*$AO146:$AX146),0)</f>
        <v>0</v>
      </c>
      <c r="CG146" s="67" cm="1">
        <f t="array" aca="1" ref="CG146" ca="1">IF(AF146&lt;0,AF146*SUMPRODUCT(_xlfn.XLOOKUP(AF$26,$C$4:$C$22,$T$4:$AC$22)*$AO146:$AX146),0)</f>
        <v>-0.125</v>
      </c>
      <c r="CH146" s="67" cm="1">
        <f t="array" aca="1" ref="CH146" ca="1">IF(AG146&lt;0,AG146*SUMPRODUCT(_xlfn.XLOOKUP(AG$26,$C$4:$C$22,$T$4:$AC$22)*$AO146:$AX146),0)</f>
        <v>0</v>
      </c>
      <c r="CI146" s="67" cm="1">
        <f t="array" aca="1" ref="CI146" ca="1">IF(AH146&lt;0,AH146*SUMPRODUCT(_xlfn.XLOOKUP(AH$26,$C$4:$C$22,$T$4:$AC$22)*$AO146:$AX146),0)</f>
        <v>0</v>
      </c>
      <c r="CJ146" s="67" cm="1">
        <f t="array" aca="1" ref="CJ146" ca="1">IF(AI146&lt;0,AI146*SUMPRODUCT(_xlfn.XLOOKUP(AI$26,$C$4:$C$22,$T$4:$AC$22)*$AO146:$AX146),0)</f>
        <v>0</v>
      </c>
      <c r="CK146" s="67" cm="1">
        <f t="array" aca="1" ref="CK146" ca="1">IF(AJ146&lt;0,AJ146*SUMPRODUCT(_xlfn.XLOOKUP(AJ$26,$C$4:$C$22,$T$4:$AC$22)*$AO146:$AX146),0)</f>
        <v>0</v>
      </c>
      <c r="CL146" s="67" cm="1">
        <f t="array" aca="1" ref="CL146" ca="1">IF(AK146&lt;0,AK146*SUMPRODUCT(_xlfn.XLOOKUP(AK$26,$C$4:$C$22,$T$4:$AC$22)*$AO146:$AX146),0)</f>
        <v>0</v>
      </c>
      <c r="CM146" s="67" cm="1">
        <f t="array" aca="1" ref="CM146" ca="1">IF(AL146&lt;0,AL146*SUMPRODUCT(_xlfn.XLOOKUP(AL$26,$C$4:$C$22,$T$4:$AC$22)*$AO146:$AX146),0)</f>
        <v>0</v>
      </c>
      <c r="CN146" s="67" cm="1">
        <f t="array" aca="1" ref="CN146" ca="1">IF(AM146&lt;0,AM146*SUMPRODUCT(_xlfn.XLOOKUP(AM$26,$C$4:$C$22,$T$4:$AC$22)*$AO146:$AX146),0)</f>
        <v>0</v>
      </c>
      <c r="CO146" s="68" cm="1">
        <f t="array" aca="1" ref="CO146" ca="1">IF(AN146&lt;0,AN146*SUMPRODUCT(_xlfn.XLOOKUP(AN$26,$C$4:$C$22,$T$4:$AC$22)*$AO146:$AX146),0)</f>
        <v>0</v>
      </c>
      <c r="CP146" s="214">
        <f t="shared" ca="1" si="102"/>
        <v>-0.25</v>
      </c>
      <c r="CQ146" s="66" cm="1">
        <f t="array" aca="1" ref="CQ146" ca="1">IF(AC146&lt;0,AC146*SUMPRODUCT(_xlfn.XLOOKUP(AC$26,$C$4:$C$22,$I$4:$S$22)*$AO146:$AY146),0)</f>
        <v>0</v>
      </c>
      <c r="CR146" s="67" cm="1">
        <f t="array" aca="1" ref="CR146" ca="1">IF(AD146&lt;0,AD146*SUMPRODUCT(_xlfn.XLOOKUP(AD$26,$C$4:$C$22,$I$4:$R$22)*$AO146:$AX146),0)</f>
        <v>0.1</v>
      </c>
      <c r="CS146" s="67" cm="1">
        <f t="array" aca="1" ref="CS146" ca="1">IF(AE146&lt;0,AE146*SUMPRODUCT(_xlfn.XLOOKUP(AE$26,$C$4:$C$22,$I$4:$R$22)*$AO146:$AX146),0)</f>
        <v>0</v>
      </c>
      <c r="CT146" s="67" cm="1">
        <f t="array" aca="1" ref="CT146" ca="1">IF(AF146&lt;0,AF146*SUMPRODUCT(_xlfn.XLOOKUP(AF$26,$C$4:$C$22,$I$4:$R$22)*$AO146:$AX146),0)</f>
        <v>0.1</v>
      </c>
      <c r="CU146" s="67" cm="1">
        <f t="array" aca="1" ref="CU146" ca="1">IF(AG146&lt;0,AG146*SUMPRODUCT(_xlfn.XLOOKUP(AG$26,$C$4:$C$22,$I$4:$R$22)*$AO146:$AX146),0)</f>
        <v>0</v>
      </c>
      <c r="CV146" s="67" cm="1">
        <f t="array" aca="1" ref="CV146" ca="1">IF(AH146&lt;0,AH146*SUMPRODUCT(_xlfn.XLOOKUP(AH$26,$C$4:$C$22,$I$4:$R$22)*$AO146:$AX146),0)</f>
        <v>0</v>
      </c>
      <c r="CW146" s="67" cm="1">
        <f t="array" aca="1" ref="CW146" ca="1">IF(AI146&lt;0,AI146*SUMPRODUCT(_xlfn.XLOOKUP(AI$26,$C$4:$C$22,$I$4:$R$22)*$AO146:$AX146),0)</f>
        <v>0</v>
      </c>
      <c r="CX146" s="67" cm="1">
        <f t="array" aca="1" ref="CX146" ca="1">IF(AJ146&lt;0,AJ146*SUMPRODUCT(_xlfn.XLOOKUP(AJ$26,$C$4:$C$22,$I$4:$R$22)*$AO146:$AX146),0)</f>
        <v>0</v>
      </c>
      <c r="CY146" s="67" cm="1">
        <f t="array" aca="1" ref="CY146" ca="1">IF(AK146&lt;0,AK146*SUMPRODUCT(_xlfn.XLOOKUP(AK$26,$C$4:$C$22,$I$4:$R$22)*$AO146:$AX146),0)</f>
        <v>0</v>
      </c>
      <c r="CZ146" s="67" cm="1">
        <f t="array" aca="1" ref="CZ146" ca="1">IF(AL146&lt;0,AL146*SUMPRODUCT(_xlfn.XLOOKUP(AL$26,$C$4:$C$22,$I$4:$R$22)*$AO146:$AX146),0)</f>
        <v>0</v>
      </c>
      <c r="DA146" s="67" cm="1">
        <f t="array" aca="1" ref="DA146" ca="1">IF(AM146&lt;0,AM146*SUMPRODUCT(_xlfn.XLOOKUP(AM$26,$C$4:$C$22,$I$4:$R$22)*$AO146:$AX146),0)</f>
        <v>0</v>
      </c>
      <c r="DB146" s="68" cm="1">
        <f t="array" aca="1" ref="DB146" ca="1">IF(AN146&lt;0,AN146*SUMPRODUCT(_xlfn.XLOOKUP(AN$26,$C$4:$C$22,$I$4:$R$22)*$AO146:$AX146),0)</f>
        <v>0</v>
      </c>
      <c r="DC146" s="239">
        <f t="shared" ca="1" si="103"/>
        <v>0.2</v>
      </c>
    </row>
    <row r="147" spans="1:107" ht="15.75" thickBot="1" x14ac:dyDescent="0.3">
      <c r="A147" s="389"/>
      <c r="B147" s="390"/>
      <c r="C147" s="742">
        <v>19</v>
      </c>
      <c r="D147" s="393" t="str">
        <f>_xlfn.XLOOKUP($C147,'Load Combinations'!$B$4:$B$22,'Load Combinations'!$C$4:$C$22)</f>
        <v>Bearing Change Out (Shaft on lid)</v>
      </c>
      <c r="E147" s="581"/>
      <c r="F147" s="582"/>
      <c r="G147" s="583">
        <f t="shared" si="119"/>
        <v>20</v>
      </c>
      <c r="H147" s="584">
        <f t="shared" ca="1" si="94"/>
        <v>23.6</v>
      </c>
      <c r="I147" s="584">
        <f t="shared" ca="1" si="95"/>
        <v>16.399999999999999</v>
      </c>
      <c r="J147" s="585"/>
      <c r="K147" s="394">
        <f t="shared" ca="1" si="122"/>
        <v>0</v>
      </c>
      <c r="L147" s="395">
        <f t="shared" ca="1" si="122"/>
        <v>0</v>
      </c>
      <c r="M147" s="395">
        <f t="shared" ca="1" si="122"/>
        <v>0</v>
      </c>
      <c r="N147" s="395">
        <f t="shared" ca="1" si="122"/>
        <v>0</v>
      </c>
      <c r="O147" s="395">
        <f t="shared" ca="1" si="122"/>
        <v>-1</v>
      </c>
      <c r="P147" s="395">
        <f t="shared" ca="1" si="122"/>
        <v>-1</v>
      </c>
      <c r="Q147" s="395">
        <f t="shared" ca="1" si="122"/>
        <v>0</v>
      </c>
      <c r="R147" s="395">
        <f t="shared" ca="1" si="122"/>
        <v>0</v>
      </c>
      <c r="S147" s="395">
        <f t="shared" ca="1" si="122"/>
        <v>0</v>
      </c>
      <c r="T147" s="395">
        <f t="shared" ca="1" si="122"/>
        <v>0</v>
      </c>
      <c r="U147" s="395">
        <f t="shared" ca="1" si="122"/>
        <v>0</v>
      </c>
      <c r="V147" s="395">
        <f t="shared" ca="1" si="122"/>
        <v>1</v>
      </c>
      <c r="W147" s="395">
        <f t="shared" ca="1" si="122"/>
        <v>0</v>
      </c>
      <c r="X147" s="395">
        <v>0</v>
      </c>
      <c r="Y147" s="395">
        <f t="shared" ca="1" si="122"/>
        <v>0</v>
      </c>
      <c r="Z147" s="395">
        <f t="shared" ca="1" si="122"/>
        <v>0</v>
      </c>
      <c r="AA147" s="395">
        <f t="shared" ca="1" si="124"/>
        <v>0</v>
      </c>
      <c r="AB147" s="586">
        <f t="shared" ca="1" si="124"/>
        <v>1</v>
      </c>
      <c r="AC147" s="394">
        <f ca="1">OFFSET(AC147,-1*($C147-1),0)</f>
        <v>-1</v>
      </c>
      <c r="AD147" s="395">
        <f t="shared" ca="1" si="123"/>
        <v>-1</v>
      </c>
      <c r="AE147" s="395">
        <f t="shared" ca="1" si="123"/>
        <v>-1</v>
      </c>
      <c r="AF147" s="395">
        <f t="shared" ca="1" si="123"/>
        <v>-1</v>
      </c>
      <c r="AG147" s="395">
        <f t="shared" ca="1" si="123"/>
        <v>0</v>
      </c>
      <c r="AH147" s="395">
        <f t="shared" ca="1" si="123"/>
        <v>-1</v>
      </c>
      <c r="AI147" s="395">
        <f t="shared" ca="1" si="123"/>
        <v>1</v>
      </c>
      <c r="AJ147" s="395">
        <f t="shared" ca="1" si="123"/>
        <v>1</v>
      </c>
      <c r="AK147" s="395">
        <f t="shared" ca="1" si="123"/>
        <v>0</v>
      </c>
      <c r="AL147" s="395">
        <f t="shared" ca="1" si="123"/>
        <v>0</v>
      </c>
      <c r="AM147" s="395">
        <f t="shared" ca="1" si="123"/>
        <v>1</v>
      </c>
      <c r="AN147" s="396">
        <f t="shared" ca="1" si="123"/>
        <v>0</v>
      </c>
      <c r="AO147" s="571">
        <f>+INDEX('Load Combinations'!$D$4:$N$22,MATCH(Horizontal!$C147,'Load Combinations'!$B$4:$B$22,0),MATCH(Horizontal!AO$26,'Load Combinations'!$D$3:$N$3,0))</f>
        <v>1</v>
      </c>
      <c r="AP147" s="572">
        <f>+INDEX('Load Combinations'!$D$4:$N$22,MATCH(Horizontal!$C147,'Load Combinations'!$B$4:$B$22,0),MATCH(Horizontal!AP$26,'Load Combinations'!$D$3:$N$3,0))</f>
        <v>0</v>
      </c>
      <c r="AQ147" s="572">
        <f>+INDEX('Load Combinations'!$D$4:$N$22,MATCH(Horizontal!$C147,'Load Combinations'!$B$4:$B$22,0),MATCH(Horizontal!AQ$26,'Load Combinations'!$D$3:$N$3,0))</f>
        <v>0</v>
      </c>
      <c r="AR147" s="572">
        <f>+INDEX('Load Combinations'!$D$4:$N$22,MATCH(Horizontal!$C147,'Load Combinations'!$B$4:$B$22,0),MATCH(Horizontal!AR$26,'Load Combinations'!$D$3:$N$3,0))</f>
        <v>0</v>
      </c>
      <c r="AS147" s="572">
        <f>+INDEX('Load Combinations'!$D$4:$N$22,MATCH(Horizontal!$C147,'Load Combinations'!$B$4:$B$22,0),MATCH(Horizontal!AS$26,'Load Combinations'!$D$3:$N$3,0))</f>
        <v>0</v>
      </c>
      <c r="AT147" s="572">
        <f>+INDEX('Load Combinations'!$D$4:$N$22,MATCH(Horizontal!$C147,'Load Combinations'!$B$4:$B$22,0),MATCH(Horizontal!AT$26,'Load Combinations'!$D$3:$N$3,0))</f>
        <v>0</v>
      </c>
      <c r="AU147" s="572">
        <f>+INDEX('Load Combinations'!$D$4:$N$22,MATCH(Horizontal!$C147,'Load Combinations'!$B$4:$B$22,0),MATCH(Horizontal!AU$26,'Load Combinations'!$D$3:$N$3,0))</f>
        <v>0</v>
      </c>
      <c r="AV147" s="572">
        <f>+INDEX('Load Combinations'!$D$4:$N$22,MATCH(Horizontal!$C147,'Load Combinations'!$B$4:$B$22,0),MATCH(Horizontal!AV$26,'Load Combinations'!$D$3:$N$3,0))</f>
        <v>0</v>
      </c>
      <c r="AW147" s="572">
        <f>+INDEX('Load Combinations'!$D$4:$N$22,MATCH(Horizontal!$C147,'Load Combinations'!$B$4:$B$22,0),MATCH(Horizontal!AW$26,'Load Combinations'!$D$3:$N$3,0))</f>
        <v>0</v>
      </c>
      <c r="AX147" s="676">
        <f>+INDEX('Load Combinations'!$D$4:$N$22,MATCH(Horizontal!$C147,'Load Combinations'!$B$4:$B$22,0),MATCH(Horizontal!AX$26,'Load Combinations'!$D$3:$N$3,0))</f>
        <v>0</v>
      </c>
      <c r="AY147" s="677">
        <f>+INDEX('Load Combinations'!$D$4:$N$22,MATCH(Horizontal!$C147,'Load Combinations'!$B$4:$B$22,0),MATCH(Horizontal!AY$26,'Load Combinations'!$D$3:$N$3,0))</f>
        <v>1</v>
      </c>
      <c r="AZ147" s="394" cm="1">
        <f t="array" aca="1" ref="AZ147" ca="1">SUMPRODUCT(--($K147:$AB147&gt;0),INDEX($H$4:$H$22,MATCH($K$26:$AB$26,$C$4:$C$22,0)))</f>
        <v>3</v>
      </c>
      <c r="BA147" s="395" cm="1">
        <f t="array" aca="1" ref="BA147" ca="1">SUMPRODUCT(--($K147:$AB147&gt;0),INDEX($G$4:$G$22,MATCH($K$26:$AB$26,$C$4:$C$22,0)))</f>
        <v>-3</v>
      </c>
      <c r="BB147" s="395" cm="1">
        <f t="array" aca="1" ref="BB147" ca="1">-1*SUMPRODUCT(--($K147:$AB147&lt;0),INDEX($H$4:$H$22,MATCH($K$26:$AB$26,$C$4:$C$22,0)))</f>
        <v>-0.6</v>
      </c>
      <c r="BC147" s="396" cm="1">
        <f t="array" aca="1" ref="BC147" ca="1">-1*SUMPRODUCT(--($K147:$AB147&lt;0),INDEX($G$4:$G$22,MATCH($K$26:$AB$26,$C$4:$C$22,0)))</f>
        <v>0.6</v>
      </c>
      <c r="BD147" s="592" cm="1">
        <f t="array" aca="1" ref="BD147" ca="1">IF(AC147&gt;0,AC147*SUMPRODUCT(_xlfn.XLOOKUP(AC$26,$C$4:$C$22,$T$4:$AD$22)*$AO147:$AY147),0)</f>
        <v>0</v>
      </c>
      <c r="BE147" s="165" cm="1">
        <f t="array" aca="1" ref="BE147" ca="1">IF(AD147&gt;0,AD147*SUMPRODUCT(_xlfn.XLOOKUP(AD$26,$C$4:$C$22,$T$4:$AD$22)*$AO147:$AY147),0)</f>
        <v>0</v>
      </c>
      <c r="BF147" s="165" cm="1">
        <f t="array" aca="1" ref="BF147" ca="1">IF(AE147&gt;0,AE147*SUMPRODUCT(_xlfn.XLOOKUP(AE$26,$C$4:$C$22,$T$4:$AD$22)*$AO147:$AY147),0)</f>
        <v>0</v>
      </c>
      <c r="BG147" s="588" cm="1">
        <f t="array" aca="1" ref="BG147" ca="1">IF(AF147&gt;0,AF147*SUMPRODUCT(_xlfn.XLOOKUP(AF$26,$C$4:$C$22,$T$4:$AD$22)*$AO147:$AY147),0)</f>
        <v>0</v>
      </c>
      <c r="BH147" s="165" cm="1">
        <f t="array" aca="1" ref="BH147" ca="1">IF(AG147&gt;0,AG147*SUMPRODUCT(_xlfn.XLOOKUP(AG$26,$C$4:$C$22,$T$4:$AD$22)*$AO147:$AY147),0)</f>
        <v>0</v>
      </c>
      <c r="BI147" s="165" cm="1">
        <f t="array" aca="1" ref="BI147" ca="1">IF(AH147&gt;0,AH147*SUMPRODUCT(_xlfn.XLOOKUP(AH$26,$C$4:$C$22,$T$4:$AD$22)*$AO147:$AY147),0)</f>
        <v>0</v>
      </c>
      <c r="BJ147" s="165" cm="1">
        <f t="array" aca="1" ref="BJ147" ca="1">IF(AI147&gt;0,AI147*SUMPRODUCT(_xlfn.XLOOKUP(AI$26,$C$4:$C$22,$T$4:$AD$22)*$AO147:$AY147),0)</f>
        <v>0</v>
      </c>
      <c r="BK147" s="165" cm="1">
        <f t="array" aca="1" ref="BK147" ca="1">IF(AJ147&gt;0,AJ147*SUMPRODUCT(_xlfn.XLOOKUP(AJ$26,$C$4:$C$22,$T$4:$AD$22)*$AO147:$AY147),0)</f>
        <v>0</v>
      </c>
      <c r="BL147" s="165" cm="1">
        <f t="array" aca="1" ref="BL147" ca="1">IF(AK147&gt;0,AK147*SUMPRODUCT(_xlfn.XLOOKUP(AK$26,$C$4:$C$22,$T$4:$AD$22)*$AO147:$AY147),0)</f>
        <v>0</v>
      </c>
      <c r="BM147" s="165" cm="1">
        <f t="array" aca="1" ref="BM147" ca="1">IF(AL147&gt;0,AL147*SUMPRODUCT(_xlfn.XLOOKUP(AL$26,$C$4:$C$22,$T$4:$AD$22)*$AO147:$AY147),0)</f>
        <v>0</v>
      </c>
      <c r="BN147" s="165" cm="1">
        <f t="array" aca="1" ref="BN147" ca="1">IF(AM147&gt;0,AM147*SUMPRODUCT(_xlfn.XLOOKUP(AM$26,$C$4:$C$22,$T$4:$AD$22)*$AO147:$AY147),0)</f>
        <v>0</v>
      </c>
      <c r="BO147" s="166" cm="1">
        <f t="array" aca="1" ref="BO147" ca="1">IF(AN147&gt;0,AN147*SUMPRODUCT(_xlfn.XLOOKUP(AN$26,$C$4:$C$22,$T$4:$AD$22)*$AO147:$AY147),0)</f>
        <v>0</v>
      </c>
      <c r="BP147" s="589">
        <f t="shared" ca="1" si="100"/>
        <v>0</v>
      </c>
      <c r="BQ147" s="583" cm="1">
        <f t="array" aca="1" ref="BQ147" ca="1">IF(AC147&gt;0,AC147*SUMPRODUCT(_xlfn.XLOOKUP(AC$26,$C$4:$C$22,$I$4:$S$22)*$AO147:$AY147),0)</f>
        <v>0</v>
      </c>
      <c r="BR147" s="165" cm="1">
        <f t="array" aca="1" ref="BR147" ca="1">IF(AD147&gt;0,AD147*SUMPRODUCT(_xlfn.XLOOKUP(AD$26,$C$4:$C$22,$I$4:$S$22)*$AO147:$AY147),0)</f>
        <v>0</v>
      </c>
      <c r="BS147" s="165" cm="1">
        <f t="array" aca="1" ref="BS147" ca="1">IF(AE147&gt;0,AE147*SUMPRODUCT(_xlfn.XLOOKUP(AE$26,$C$4:$C$22,$I$4:$S$22)*$AO147:$AY147),0)</f>
        <v>0</v>
      </c>
      <c r="BT147" s="588" cm="1">
        <f t="array" aca="1" ref="BT147" ca="1">IF(AF147&gt;0,AF147*SUMPRODUCT(_xlfn.XLOOKUP(AF$26,$C$4:$C$22,$I$4:$S$22)*$AO147:$AY147),0)</f>
        <v>0</v>
      </c>
      <c r="BU147" s="165" cm="1">
        <f t="array" aca="1" ref="BU147" ca="1">IF(AG147&gt;0,AG147*SUMPRODUCT(_xlfn.XLOOKUP(AG$26,$C$4:$C$22,$I$4:$S$22)*$AO147:$AY147),0)</f>
        <v>0</v>
      </c>
      <c r="BV147" s="165" cm="1">
        <f t="array" aca="1" ref="BV147" ca="1">IF(AH147&gt;0,AH147*SUMPRODUCT(_xlfn.XLOOKUP(AH$26,$C$4:$C$22,$I$4:$S$22)*$AO147:$AY147),0)</f>
        <v>0</v>
      </c>
      <c r="BW147" s="165" cm="1">
        <f t="array" aca="1" ref="BW147" ca="1">IF(AI147&gt;0,AI147*SUMPRODUCT(_xlfn.XLOOKUP(AI$26,$C$4:$C$22,$I$4:$S$22)*$AO147:$AY147),0)</f>
        <v>0</v>
      </c>
      <c r="BX147" s="165" cm="1">
        <f t="array" aca="1" ref="BX147" ca="1">IF(AJ147&gt;0,AJ147*SUMPRODUCT(_xlfn.XLOOKUP(AJ$26,$C$4:$C$22,$I$4:$S$22)*$AO147:$AY147),0)</f>
        <v>0</v>
      </c>
      <c r="BY147" s="165" cm="1">
        <f t="array" aca="1" ref="BY147" ca="1">IF(AK147&gt;0,AK147*SUMPRODUCT(_xlfn.XLOOKUP(AK$26,$C$4:$C$22,$I$4:$S$22)*$AO147:$AY147),0)</f>
        <v>0</v>
      </c>
      <c r="BZ147" s="165" cm="1">
        <f t="array" aca="1" ref="BZ147" ca="1">IF(AL147&gt;0,AL147*SUMPRODUCT(_xlfn.XLOOKUP(AL$26,$C$4:$C$22,$I$4:$S$22)*$AO147:$AY147),0)</f>
        <v>0</v>
      </c>
      <c r="CA147" s="165" cm="1">
        <f t="array" aca="1" ref="CA147" ca="1">IF(AM147&gt;0,AM147*SUMPRODUCT(_xlfn.XLOOKUP(AM$26,$C$4:$C$22,$I$4:$S$22)*$AO147:$AY147),0)</f>
        <v>0</v>
      </c>
      <c r="CB147" s="166" cm="1">
        <f t="array" aca="1" ref="CB147" ca="1">IF(AN147&gt;0,AN147*SUMPRODUCT(_xlfn.XLOOKUP(AN$26,$C$4:$C$22,$I$4:$S$22)*$AO147:$AY147),0)</f>
        <v>0</v>
      </c>
      <c r="CC147" s="589">
        <f t="shared" ca="1" si="101"/>
        <v>0</v>
      </c>
      <c r="CD147" s="583" cm="1">
        <f t="array" aca="1" ref="CD147" ca="1">IF(AC147&lt;0,AC147*SUMPRODUCT(_xlfn.XLOOKUP(AC$26,$C$4:$C$22,$T$4:$AD$22)*$AO147:$AY147),0)</f>
        <v>0</v>
      </c>
      <c r="CE147" s="165" cm="1">
        <f t="array" aca="1" ref="CE147" ca="1">IF(AD147&lt;0,AD147*SUMPRODUCT(_xlfn.XLOOKUP(AD$26,$C$4:$C$22,$T$4:$AC$22)*$AO147:$AX147),0)</f>
        <v>0</v>
      </c>
      <c r="CF147" s="165" cm="1">
        <f t="array" aca="1" ref="CF147" ca="1">IF(AE147&lt;0,AE147*SUMPRODUCT(_xlfn.XLOOKUP(AE$26,$C$4:$C$22,$T$4:$AC$22)*$AO147:$AX147),0)</f>
        <v>0</v>
      </c>
      <c r="CG147" s="588" cm="1">
        <f t="array" aca="1" ref="CG147" ca="1">IF(AF147&lt;0,AF147*SUMPRODUCT(_xlfn.XLOOKUP(AF$26,$C$4:$C$22,$T$4:$AC$22)*$AO147:$AX147),0)</f>
        <v>0</v>
      </c>
      <c r="CH147" s="165" cm="1">
        <f t="array" aca="1" ref="CH147" ca="1">IF(AG147&lt;0,AG147*SUMPRODUCT(_xlfn.XLOOKUP(AG$26,$C$4:$C$22,$T$4:$AC$22)*$AO147:$AX147),0)</f>
        <v>0</v>
      </c>
      <c r="CI147" s="165" cm="1">
        <f t="array" aca="1" ref="CI147" ca="1">IF(AH147&lt;0,AH147*SUMPRODUCT(_xlfn.XLOOKUP(AH$26,$C$4:$C$22,$T$4:$AC$22)*$AO147:$AX147),0)</f>
        <v>0</v>
      </c>
      <c r="CJ147" s="165" cm="1">
        <f t="array" aca="1" ref="CJ147" ca="1">IF(AI147&lt;0,AI147*SUMPRODUCT(_xlfn.XLOOKUP(AI$26,$C$4:$C$22,$T$4:$AC$22)*$AO147:$AX147),0)</f>
        <v>0</v>
      </c>
      <c r="CK147" s="165" cm="1">
        <f t="array" aca="1" ref="CK147" ca="1">IF(AJ147&lt;0,AJ147*SUMPRODUCT(_xlfn.XLOOKUP(AJ$26,$C$4:$C$22,$T$4:$AC$22)*$AO147:$AX147),0)</f>
        <v>0</v>
      </c>
      <c r="CL147" s="165" cm="1">
        <f t="array" aca="1" ref="CL147" ca="1">IF(AK147&lt;0,AK147*SUMPRODUCT(_xlfn.XLOOKUP(AK$26,$C$4:$C$22,$T$4:$AC$22)*$AO147:$AX147),0)</f>
        <v>0</v>
      </c>
      <c r="CM147" s="165" cm="1">
        <f t="array" aca="1" ref="CM147" ca="1">IF(AL147&lt;0,AL147*SUMPRODUCT(_xlfn.XLOOKUP(AL$26,$C$4:$C$22,$T$4:$AC$22)*$AO147:$AX147),0)</f>
        <v>0</v>
      </c>
      <c r="CN147" s="165" cm="1">
        <f t="array" aca="1" ref="CN147" ca="1">IF(AM147&lt;0,AM147*SUMPRODUCT(_xlfn.XLOOKUP(AM$26,$C$4:$C$22,$T$4:$AC$22)*$AO147:$AX147),0)</f>
        <v>0</v>
      </c>
      <c r="CO147" s="166" cm="1">
        <f t="array" aca="1" ref="CO147" ca="1">IF(AN147&lt;0,AN147*SUMPRODUCT(_xlfn.XLOOKUP(AN$26,$C$4:$C$22,$T$4:$AC$22)*$AO147:$AX147),0)</f>
        <v>0</v>
      </c>
      <c r="CP147" s="589">
        <f t="shared" ca="1" si="102"/>
        <v>0</v>
      </c>
      <c r="CQ147" s="583" cm="1">
        <f t="array" aca="1" ref="CQ147" ca="1">IF(AC147&lt;0,AC147*SUMPRODUCT(_xlfn.XLOOKUP(AC$26,$C$4:$C$22,$I$4:$S$22)*$AO147:$AY147),0)</f>
        <v>0</v>
      </c>
      <c r="CR147" s="165" cm="1">
        <f t="array" aca="1" ref="CR147" ca="1">IF(AD147&lt;0,AD147*SUMPRODUCT(_xlfn.XLOOKUP(AD$26,$C$4:$C$22,$I$4:$R$22)*$AO147:$AX147),0)</f>
        <v>0</v>
      </c>
      <c r="CS147" s="165" cm="1">
        <f t="array" aca="1" ref="CS147" ca="1">IF(AE147&lt;0,AE147*SUMPRODUCT(_xlfn.XLOOKUP(AE$26,$C$4:$C$22,$I$4:$R$22)*$AO147:$AX147),0)</f>
        <v>0</v>
      </c>
      <c r="CT147" s="588" cm="1">
        <f t="array" aca="1" ref="CT147" ca="1">IF(AF147&lt;0,AF147*SUMPRODUCT(_xlfn.XLOOKUP(AF$26,$C$4:$C$22,$I$4:$R$22)*$AO147:$AX147),0)</f>
        <v>0</v>
      </c>
      <c r="CU147" s="165" cm="1">
        <f t="array" aca="1" ref="CU147" ca="1">IF(AG147&lt;0,AG147*SUMPRODUCT(_xlfn.XLOOKUP(AG$26,$C$4:$C$22,$I$4:$R$22)*$AO147:$AX147),0)</f>
        <v>0</v>
      </c>
      <c r="CV147" s="165" cm="1">
        <f t="array" aca="1" ref="CV147" ca="1">IF(AH147&lt;0,AH147*SUMPRODUCT(_xlfn.XLOOKUP(AH$26,$C$4:$C$22,$I$4:$R$22)*$AO147:$AX147),0)</f>
        <v>0</v>
      </c>
      <c r="CW147" s="165" cm="1">
        <f t="array" aca="1" ref="CW147" ca="1">IF(AI147&lt;0,AI147*SUMPRODUCT(_xlfn.XLOOKUP(AI$26,$C$4:$C$22,$I$4:$R$22)*$AO147:$AX147),0)</f>
        <v>0</v>
      </c>
      <c r="CX147" s="165" cm="1">
        <f t="array" aca="1" ref="CX147" ca="1">IF(AJ147&lt;0,AJ147*SUMPRODUCT(_xlfn.XLOOKUP(AJ$26,$C$4:$C$22,$I$4:$R$22)*$AO147:$AX147),0)</f>
        <v>0</v>
      </c>
      <c r="CY147" s="165" cm="1">
        <f t="array" aca="1" ref="CY147" ca="1">IF(AK147&lt;0,AK147*SUMPRODUCT(_xlfn.XLOOKUP(AK$26,$C$4:$C$22,$I$4:$R$22)*$AO147:$AX147),0)</f>
        <v>0</v>
      </c>
      <c r="CZ147" s="165" cm="1">
        <f t="array" aca="1" ref="CZ147" ca="1">IF(AL147&lt;0,AL147*SUMPRODUCT(_xlfn.XLOOKUP(AL$26,$C$4:$C$22,$I$4:$R$22)*$AO147:$AX147),0)</f>
        <v>0</v>
      </c>
      <c r="DA147" s="165" cm="1">
        <f t="array" aca="1" ref="DA147" ca="1">IF(AM147&lt;0,AM147*SUMPRODUCT(_xlfn.XLOOKUP(AM$26,$C$4:$C$22,$I$4:$R$22)*$AO147:$AX147),0)</f>
        <v>0</v>
      </c>
      <c r="DB147" s="166" cm="1">
        <f t="array" aca="1" ref="DB147" ca="1">IF(AN147&lt;0,AN147*SUMPRODUCT(_xlfn.XLOOKUP(AN$26,$C$4:$C$22,$I$4:$R$22)*$AO147:$AX147),0)</f>
        <v>0</v>
      </c>
      <c r="DC147" s="590">
        <f t="shared" ca="1" si="103"/>
        <v>0</v>
      </c>
    </row>
    <row r="148" spans="1:107" ht="15.75" x14ac:dyDescent="0.25">
      <c r="A148" s="732" t="s">
        <v>163</v>
      </c>
      <c r="B148" s="738"/>
      <c r="C148" s="743">
        <v>1</v>
      </c>
      <c r="D148" s="254" t="str">
        <f>_xlfn.XLOOKUP($C148,'Load Combinations'!$B$4:$B$22,'Load Combinations'!$C$4:$C$22)</f>
        <v xml:space="preserve">Installation - Target Assembly </v>
      </c>
      <c r="E148" s="170">
        <v>12</v>
      </c>
      <c r="F148" s="171">
        <v>2</v>
      </c>
      <c r="G148" s="172">
        <v>0</v>
      </c>
      <c r="H148" s="173">
        <f t="shared" si="94"/>
        <v>2.875</v>
      </c>
      <c r="I148" s="173">
        <f t="shared" si="95"/>
        <v>-2.875</v>
      </c>
      <c r="J148" s="237"/>
      <c r="K148" s="170"/>
      <c r="L148" s="174"/>
      <c r="M148" s="174">
        <v>1</v>
      </c>
      <c r="N148" s="174">
        <v>1</v>
      </c>
      <c r="O148" s="174"/>
      <c r="P148" s="174"/>
      <c r="Q148" s="174"/>
      <c r="R148" s="174"/>
      <c r="S148" s="174"/>
      <c r="T148" s="174"/>
      <c r="U148" s="174"/>
      <c r="V148" s="174">
        <v>1</v>
      </c>
      <c r="W148" s="174"/>
      <c r="X148" s="174">
        <v>1</v>
      </c>
      <c r="Y148" s="174"/>
      <c r="Z148" s="174"/>
      <c r="AA148" s="174"/>
      <c r="AB148" s="175"/>
      <c r="AC148" s="170">
        <v>1</v>
      </c>
      <c r="AD148" s="174">
        <v>1</v>
      </c>
      <c r="AE148" s="174"/>
      <c r="AF148" s="174"/>
      <c r="AG148" s="174"/>
      <c r="AH148" s="174"/>
      <c r="AI148" s="174">
        <v>1</v>
      </c>
      <c r="AJ148" s="174">
        <v>1</v>
      </c>
      <c r="AK148" s="174"/>
      <c r="AL148" s="174"/>
      <c r="AM148" s="174"/>
      <c r="AN148" s="175">
        <v>1</v>
      </c>
      <c r="AO148" s="149">
        <f>+INDEX('Load Combinations'!$D$4:$N$22,MATCH(Horizontal!$C148,'Load Combinations'!$B$4:$B$22,0),MATCH(Horizontal!AO$26,'Load Combinations'!$D$3:$N$3,0))</f>
        <v>0</v>
      </c>
      <c r="AP148" s="154">
        <f>+INDEX('Load Combinations'!$D$4:$N$22,MATCH(Horizontal!$C148,'Load Combinations'!$B$4:$B$22,0),MATCH(Horizontal!AP$26,'Load Combinations'!$D$3:$N$3,0))</f>
        <v>0</v>
      </c>
      <c r="AQ148" s="154">
        <f>+INDEX('Load Combinations'!$D$4:$N$22,MATCH(Horizontal!$C148,'Load Combinations'!$B$4:$B$22,0),MATCH(Horizontal!AQ$26,'Load Combinations'!$D$3:$N$3,0))</f>
        <v>0</v>
      </c>
      <c r="AR148" s="154">
        <f>+INDEX('Load Combinations'!$D$4:$N$22,MATCH(Horizontal!$C148,'Load Combinations'!$B$4:$B$22,0),MATCH(Horizontal!AR$26,'Load Combinations'!$D$3:$N$3,0))</f>
        <v>0</v>
      </c>
      <c r="AS148" s="154">
        <f>+INDEX('Load Combinations'!$D$4:$N$22,MATCH(Horizontal!$C148,'Load Combinations'!$B$4:$B$22,0),MATCH(Horizontal!AS$26,'Load Combinations'!$D$3:$N$3,0))</f>
        <v>0</v>
      </c>
      <c r="AT148" s="154">
        <f>+INDEX('Load Combinations'!$D$4:$N$22,MATCH(Horizontal!$C148,'Load Combinations'!$B$4:$B$22,0),MATCH(Horizontal!AT$26,'Load Combinations'!$D$3:$N$3,0))</f>
        <v>0</v>
      </c>
      <c r="AU148" s="154">
        <f>+INDEX('Load Combinations'!$D$4:$N$22,MATCH(Horizontal!$C148,'Load Combinations'!$B$4:$B$22,0),MATCH(Horizontal!AU$26,'Load Combinations'!$D$3:$N$3,0))</f>
        <v>0</v>
      </c>
      <c r="AV148" s="154">
        <f>+INDEX('Load Combinations'!$D$4:$N$22,MATCH(Horizontal!$C148,'Load Combinations'!$B$4:$B$22,0),MATCH(Horizontal!AV$26,'Load Combinations'!$D$3:$N$3,0))</f>
        <v>0</v>
      </c>
      <c r="AW148" s="154">
        <f>+INDEX('Load Combinations'!$D$4:$N$22,MATCH(Horizontal!$C148,'Load Combinations'!$B$4:$B$22,0),MATCH(Horizontal!AW$26,'Load Combinations'!$D$3:$N$3,0))</f>
        <v>0</v>
      </c>
      <c r="AX148" s="672">
        <f>+INDEX('Load Combinations'!$D$4:$N$22,MATCH(Horizontal!$C148,'Load Combinations'!$B$4:$B$22,0),MATCH(Horizontal!AX$26,'Load Combinations'!$D$3:$N$3,0))</f>
        <v>0</v>
      </c>
      <c r="AY148" s="673">
        <f>+INDEX('Load Combinations'!$D$4:$N$22,MATCH(Horizontal!$C148,'Load Combinations'!$B$4:$B$22,0),MATCH(Horizontal!AY$26,'Load Combinations'!$D$3:$N$3,0))</f>
        <v>0</v>
      </c>
      <c r="AZ148" s="201" cm="1">
        <f t="array" ref="AZ148">SUMPRODUCT(--($K148:$AB148&gt;0),INDEX($H$4:$H$22,MATCH($K$26:$AB$26,$C$4:$C$22,0)))</f>
        <v>2.875</v>
      </c>
      <c r="BA148" s="174" cm="1">
        <f t="array" ref="BA148">SUMPRODUCT(--($K148:$AB148&gt;0),INDEX($G$4:$G$22,MATCH($K$26:$AB$26,$C$4:$C$22,0)))</f>
        <v>-2.875</v>
      </c>
      <c r="BB148" s="174" cm="1">
        <f t="array" ref="BB148">-1*SUMPRODUCT(--($K148:$AB148&lt;0),INDEX($H$4:$H$22,MATCH($K$26:$AB$26,$C$4:$C$22,0)))</f>
        <v>0</v>
      </c>
      <c r="BC148" s="171" cm="1">
        <f t="array" ref="BC148">-1*SUMPRODUCT(--($K148:$AB148&lt;0),INDEX($G$4:$G$22,MATCH($K$26:$AB$26,$C$4:$C$22,0)))</f>
        <v>0</v>
      </c>
      <c r="BD148" s="591" cm="1">
        <f t="array" ref="BD148">IF(AC148&gt;0,AC148*SUMPRODUCT(_xlfn.XLOOKUP(AC$26,$C$4:$C$22,$T$4:$AD$22)*$AO148:$AY148),0)</f>
        <v>0</v>
      </c>
      <c r="BE148" s="177" cm="1">
        <f t="array" ref="BE148">IF(AD148&gt;0,AD148*SUMPRODUCT(_xlfn.XLOOKUP(AD$26,$C$4:$C$22,$T$4:$AD$22)*$AO148:$AY148),0)</f>
        <v>0</v>
      </c>
      <c r="BF148" s="177" cm="1">
        <f t="array" ref="BF148">IF(AE148&gt;0,AE148*SUMPRODUCT(_xlfn.XLOOKUP(AE$26,$C$4:$C$22,$T$4:$AD$22)*$AO148:$AY148),0)</f>
        <v>0</v>
      </c>
      <c r="BG148" s="177" cm="1">
        <f t="array" ref="BG148">IF(AF148&gt;0,AF148*SUMPRODUCT(_xlfn.XLOOKUP(AF$26,$C$4:$C$22,$T$4:$AD$22)*$AO148:$AY148),0)</f>
        <v>0</v>
      </c>
      <c r="BH148" s="177" cm="1">
        <f t="array" ref="BH148">IF(AG148&gt;0,AG148*SUMPRODUCT(_xlfn.XLOOKUP(AG$26,$C$4:$C$22,$T$4:$AD$22)*$AO148:$AY148),0)</f>
        <v>0</v>
      </c>
      <c r="BI148" s="177" cm="1">
        <f t="array" ref="BI148">IF(AH148&gt;0,AH148*SUMPRODUCT(_xlfn.XLOOKUP(AH$26,$C$4:$C$22,$T$4:$AD$22)*$AO148:$AY148),0)</f>
        <v>0</v>
      </c>
      <c r="BJ148" s="177" cm="1">
        <f t="array" ref="BJ148">IF(AI148&gt;0,AI148*SUMPRODUCT(_xlfn.XLOOKUP(AI$26,$C$4:$C$22,$T$4:$AD$22)*$AO148:$AY148),0)</f>
        <v>0</v>
      </c>
      <c r="BK148" s="177" cm="1">
        <f t="array" ref="BK148">IF(AJ148&gt;0,AJ148*SUMPRODUCT(_xlfn.XLOOKUP(AJ$26,$C$4:$C$22,$T$4:$AD$22)*$AO148:$AY148),0)</f>
        <v>0</v>
      </c>
      <c r="BL148" s="177" cm="1">
        <f t="array" ref="BL148">IF(AK148&gt;0,AK148*SUMPRODUCT(_xlfn.XLOOKUP(AK$26,$C$4:$C$22,$T$4:$AD$22)*$AO148:$AY148),0)</f>
        <v>0</v>
      </c>
      <c r="BM148" s="177" cm="1">
        <f t="array" ref="BM148">IF(AL148&gt;0,AL148*SUMPRODUCT(_xlfn.XLOOKUP(AL$26,$C$4:$C$22,$T$4:$AD$22)*$AO148:$AY148),0)</f>
        <v>0</v>
      </c>
      <c r="BN148" s="177" cm="1">
        <f t="array" ref="BN148">IF(AM148&gt;0,AM148*SUMPRODUCT(_xlfn.XLOOKUP(AM$26,$C$4:$C$22,$T$4:$AD$22)*$AO148:$AY148),0)</f>
        <v>0</v>
      </c>
      <c r="BO148" s="178" cm="1">
        <f t="array" ref="BO148">IF(AN148&gt;0,AN148*SUMPRODUCT(_xlfn.XLOOKUP(AN$26,$C$4:$C$22,$T$4:$AD$22)*$AO148:$AY148),0)</f>
        <v>0</v>
      </c>
      <c r="BP148" s="243">
        <f t="shared" si="100"/>
        <v>0</v>
      </c>
      <c r="BQ148" s="176" cm="1">
        <f t="array" ref="BQ148">IF(AC148&gt;0,AC148*SUMPRODUCT(_xlfn.XLOOKUP(AC$26,$C$4:$C$22,$I$4:$S$22)*$AO148:$AY148),0)</f>
        <v>0</v>
      </c>
      <c r="BR148" s="177" cm="1">
        <f t="array" ref="BR148">IF(AD148&gt;0,AD148*SUMPRODUCT(_xlfn.XLOOKUP(AD$26,$C$4:$C$22,$I$4:$S$22)*$AO148:$AY148),0)</f>
        <v>0</v>
      </c>
      <c r="BS148" s="177" cm="1">
        <f t="array" ref="BS148">IF(AE148&gt;0,AE148*SUMPRODUCT(_xlfn.XLOOKUP(AE$26,$C$4:$C$22,$I$4:$S$22)*$AO148:$AY148),0)</f>
        <v>0</v>
      </c>
      <c r="BT148" s="177" cm="1">
        <f t="array" ref="BT148">IF(AF148&gt;0,AF148*SUMPRODUCT(_xlfn.XLOOKUP(AF$26,$C$4:$C$22,$I$4:$S$22)*$AO148:$AY148),0)</f>
        <v>0</v>
      </c>
      <c r="BU148" s="177" cm="1">
        <f t="array" ref="BU148">IF(AG148&gt;0,AG148*SUMPRODUCT(_xlfn.XLOOKUP(AG$26,$C$4:$C$22,$I$4:$S$22)*$AO148:$AY148),0)</f>
        <v>0</v>
      </c>
      <c r="BV148" s="177" cm="1">
        <f t="array" ref="BV148">IF(AH148&gt;0,AH148*SUMPRODUCT(_xlfn.XLOOKUP(AH$26,$C$4:$C$22,$I$4:$S$22)*$AO148:$AY148),0)</f>
        <v>0</v>
      </c>
      <c r="BW148" s="177" cm="1">
        <f t="array" ref="BW148">IF(AI148&gt;0,AI148*SUMPRODUCT(_xlfn.XLOOKUP(AI$26,$C$4:$C$22,$I$4:$S$22)*$AO148:$AY148),0)</f>
        <v>0</v>
      </c>
      <c r="BX148" s="177" cm="1">
        <f t="array" ref="BX148">IF(AJ148&gt;0,AJ148*SUMPRODUCT(_xlfn.XLOOKUP(AJ$26,$C$4:$C$22,$I$4:$S$22)*$AO148:$AY148),0)</f>
        <v>0</v>
      </c>
      <c r="BY148" s="177" cm="1">
        <f t="array" ref="BY148">IF(AK148&gt;0,AK148*SUMPRODUCT(_xlfn.XLOOKUP(AK$26,$C$4:$C$22,$I$4:$S$22)*$AO148:$AY148),0)</f>
        <v>0</v>
      </c>
      <c r="BZ148" s="177" cm="1">
        <f t="array" ref="BZ148">IF(AL148&gt;0,AL148*SUMPRODUCT(_xlfn.XLOOKUP(AL$26,$C$4:$C$22,$I$4:$S$22)*$AO148:$AY148),0)</f>
        <v>0</v>
      </c>
      <c r="CA148" s="177" cm="1">
        <f t="array" ref="CA148">IF(AM148&gt;0,AM148*SUMPRODUCT(_xlfn.XLOOKUP(AM$26,$C$4:$C$22,$I$4:$S$22)*$AO148:$AY148),0)</f>
        <v>0</v>
      </c>
      <c r="CB148" s="178" cm="1">
        <f t="array" ref="CB148">IF(AN148&gt;0,AN148*SUMPRODUCT(_xlfn.XLOOKUP(AN$26,$C$4:$C$22,$I$4:$S$22)*$AO148:$AY148),0)</f>
        <v>0</v>
      </c>
      <c r="CC148" s="243">
        <f t="shared" si="101"/>
        <v>0</v>
      </c>
      <c r="CD148" s="176" cm="1">
        <f t="array" ref="CD148">IF(AC148&lt;0,AC148*SUMPRODUCT(_xlfn.XLOOKUP(AC$26,$C$4:$C$22,$T$4:$AD$22)*$AO148:$AY148),0)</f>
        <v>0</v>
      </c>
      <c r="CE148" s="177" cm="1">
        <f t="array" ref="CE148">IF(AD148&lt;0,AD148*SUMPRODUCT(_xlfn.XLOOKUP(AD$26,$C$4:$C$22,$T$4:$AC$22)*$AO148:$AX148),0)</f>
        <v>0</v>
      </c>
      <c r="CF148" s="177" cm="1">
        <f t="array" ref="CF148">IF(AE148&lt;0,AE148*SUMPRODUCT(_xlfn.XLOOKUP(AE$26,$C$4:$C$22,$T$4:$AC$22)*$AO148:$AX148),0)</f>
        <v>0</v>
      </c>
      <c r="CG148" s="177" cm="1">
        <f t="array" ref="CG148">IF(AF148&lt;0,AF148*SUMPRODUCT(_xlfn.XLOOKUP(AF$26,$C$4:$C$22,$T$4:$AC$22)*$AO148:$AX148),0)</f>
        <v>0</v>
      </c>
      <c r="CH148" s="177" cm="1">
        <f t="array" ref="CH148">IF(AG148&lt;0,AG148*SUMPRODUCT(_xlfn.XLOOKUP(AG$26,$C$4:$C$22,$T$4:$AC$22)*$AO148:$AX148),0)</f>
        <v>0</v>
      </c>
      <c r="CI148" s="177" cm="1">
        <f t="array" ref="CI148">IF(AH148&lt;0,AH148*SUMPRODUCT(_xlfn.XLOOKUP(AH$26,$C$4:$C$22,$T$4:$AC$22)*$AO148:$AX148),0)</f>
        <v>0</v>
      </c>
      <c r="CJ148" s="177" cm="1">
        <f t="array" ref="CJ148">IF(AI148&lt;0,AI148*SUMPRODUCT(_xlfn.XLOOKUP(AI$26,$C$4:$C$22,$T$4:$AC$22)*$AO148:$AX148),0)</f>
        <v>0</v>
      </c>
      <c r="CK148" s="177" cm="1">
        <f t="array" ref="CK148">IF(AJ148&lt;0,AJ148*SUMPRODUCT(_xlfn.XLOOKUP(AJ$26,$C$4:$C$22,$T$4:$AC$22)*$AO148:$AX148),0)</f>
        <v>0</v>
      </c>
      <c r="CL148" s="177" cm="1">
        <f t="array" ref="CL148">IF(AK148&lt;0,AK148*SUMPRODUCT(_xlfn.XLOOKUP(AK$26,$C$4:$C$22,$T$4:$AC$22)*$AO148:$AX148),0)</f>
        <v>0</v>
      </c>
      <c r="CM148" s="177" cm="1">
        <f t="array" ref="CM148">IF(AL148&lt;0,AL148*SUMPRODUCT(_xlfn.XLOOKUP(AL$26,$C$4:$C$22,$T$4:$AC$22)*$AO148:$AX148),0)</f>
        <v>0</v>
      </c>
      <c r="CN148" s="177" cm="1">
        <f t="array" ref="CN148">IF(AM148&lt;0,AM148*SUMPRODUCT(_xlfn.XLOOKUP(AM$26,$C$4:$C$22,$T$4:$AC$22)*$AO148:$AX148),0)</f>
        <v>0</v>
      </c>
      <c r="CO148" s="178" cm="1">
        <f t="array" ref="CO148">IF(AN148&lt;0,AN148*SUMPRODUCT(_xlfn.XLOOKUP(AN$26,$C$4:$C$22,$T$4:$AC$22)*$AO148:$AX148),0)</f>
        <v>0</v>
      </c>
      <c r="CP148" s="243">
        <f t="shared" si="102"/>
        <v>0</v>
      </c>
      <c r="CQ148" s="176" cm="1">
        <f t="array" ref="CQ148">IF(AC148&lt;0,AC148*SUMPRODUCT(_xlfn.XLOOKUP(AC$26,$C$4:$C$22,$I$4:$S$22)*$AO148:$AY148),0)</f>
        <v>0</v>
      </c>
      <c r="CR148" s="177" cm="1">
        <f t="array" ref="CR148">IF(AD148&lt;0,AD148*SUMPRODUCT(_xlfn.XLOOKUP(AD$26,$C$4:$C$22,$I$4:$R$22)*$AO148:$AX148),0)</f>
        <v>0</v>
      </c>
      <c r="CS148" s="177" cm="1">
        <f t="array" ref="CS148">IF(AE148&lt;0,AE148*SUMPRODUCT(_xlfn.XLOOKUP(AE$26,$C$4:$C$22,$I$4:$R$22)*$AO148:$AX148),0)</f>
        <v>0</v>
      </c>
      <c r="CT148" s="177" cm="1">
        <f t="array" ref="CT148">IF(AF148&lt;0,AF148*SUMPRODUCT(_xlfn.XLOOKUP(AF$26,$C$4:$C$22,$I$4:$R$22)*$AO148:$AX148),0)</f>
        <v>0</v>
      </c>
      <c r="CU148" s="177" cm="1">
        <f t="array" ref="CU148">IF(AG148&lt;0,AG148*SUMPRODUCT(_xlfn.XLOOKUP(AG$26,$C$4:$C$22,$I$4:$R$22)*$AO148:$AX148),0)</f>
        <v>0</v>
      </c>
      <c r="CV148" s="177" cm="1">
        <f t="array" ref="CV148">IF(AH148&lt;0,AH148*SUMPRODUCT(_xlfn.XLOOKUP(AH$26,$C$4:$C$22,$I$4:$R$22)*$AO148:$AX148),0)</f>
        <v>0</v>
      </c>
      <c r="CW148" s="177" cm="1">
        <f t="array" ref="CW148">IF(AI148&lt;0,AI148*SUMPRODUCT(_xlfn.XLOOKUP(AI$26,$C$4:$C$22,$I$4:$R$22)*$AO148:$AX148),0)</f>
        <v>0</v>
      </c>
      <c r="CX148" s="177" cm="1">
        <f t="array" ref="CX148">IF(AJ148&lt;0,AJ148*SUMPRODUCT(_xlfn.XLOOKUP(AJ$26,$C$4:$C$22,$I$4:$R$22)*$AO148:$AX148),0)</f>
        <v>0</v>
      </c>
      <c r="CY148" s="177" cm="1">
        <f t="array" ref="CY148">IF(AK148&lt;0,AK148*SUMPRODUCT(_xlfn.XLOOKUP(AK$26,$C$4:$C$22,$I$4:$R$22)*$AO148:$AX148),0)</f>
        <v>0</v>
      </c>
      <c r="CZ148" s="177" cm="1">
        <f t="array" ref="CZ148">IF(AL148&lt;0,AL148*SUMPRODUCT(_xlfn.XLOOKUP(AL$26,$C$4:$C$22,$I$4:$R$22)*$AO148:$AX148),0)</f>
        <v>0</v>
      </c>
      <c r="DA148" s="177" cm="1">
        <f t="array" ref="DA148">IF(AM148&lt;0,AM148*SUMPRODUCT(_xlfn.XLOOKUP(AM$26,$C$4:$C$22,$I$4:$R$22)*$AO148:$AX148),0)</f>
        <v>0</v>
      </c>
      <c r="DB148" s="178" cm="1">
        <f t="array" ref="DB148">IF(AN148&lt;0,AN148*SUMPRODUCT(_xlfn.XLOOKUP(AN$26,$C$4:$C$22,$I$4:$R$22)*$AO148:$AX148),0)</f>
        <v>0</v>
      </c>
      <c r="DC148" s="247">
        <f t="shared" si="103"/>
        <v>0</v>
      </c>
    </row>
    <row r="149" spans="1:107" x14ac:dyDescent="0.25">
      <c r="A149" s="255" t="s">
        <v>148</v>
      </c>
      <c r="B149" s="739"/>
      <c r="C149" s="735">
        <v>6</v>
      </c>
      <c r="D149" s="159" t="str">
        <f>_xlfn.XLOOKUP($C149,'Load Combinations'!$B$4:$B$22,'Load Combinations'!$C$4:$C$22)</f>
        <v>Core Vessel Vaccuum,  No Beam, Seismic</v>
      </c>
      <c r="E149" s="118"/>
      <c r="F149" s="119"/>
      <c r="G149" s="7">
        <v>0</v>
      </c>
      <c r="H149" s="130">
        <f t="shared" si="94"/>
        <v>11.75</v>
      </c>
      <c r="I149" s="130">
        <f t="shared" si="95"/>
        <v>-10.25</v>
      </c>
      <c r="J149" s="62"/>
      <c r="K149" s="72">
        <f t="shared" ref="K149:V152" si="125">K$148</f>
        <v>0</v>
      </c>
      <c r="L149" s="73">
        <f t="shared" si="125"/>
        <v>0</v>
      </c>
      <c r="M149" s="73">
        <f t="shared" si="125"/>
        <v>1</v>
      </c>
      <c r="N149" s="73">
        <f t="shared" si="125"/>
        <v>1</v>
      </c>
      <c r="O149" s="73">
        <f t="shared" si="125"/>
        <v>0</v>
      </c>
      <c r="P149" s="73">
        <f t="shared" si="125"/>
        <v>0</v>
      </c>
      <c r="Q149" s="73">
        <f t="shared" si="125"/>
        <v>0</v>
      </c>
      <c r="R149" s="73">
        <f t="shared" si="125"/>
        <v>0</v>
      </c>
      <c r="S149" s="73">
        <f t="shared" si="125"/>
        <v>0</v>
      </c>
      <c r="T149" s="73">
        <f t="shared" si="125"/>
        <v>0</v>
      </c>
      <c r="U149" s="73">
        <f t="shared" si="125"/>
        <v>0</v>
      </c>
      <c r="V149" s="73">
        <f>V$148</f>
        <v>1</v>
      </c>
      <c r="W149" s="73">
        <f t="shared" ref="W149:AC152" si="126">W$148</f>
        <v>0</v>
      </c>
      <c r="X149" s="73">
        <f t="shared" si="126"/>
        <v>1</v>
      </c>
      <c r="Y149" s="73">
        <f t="shared" si="126"/>
        <v>0</v>
      </c>
      <c r="Z149" s="73">
        <f t="shared" si="126"/>
        <v>0</v>
      </c>
      <c r="AA149" s="73">
        <f t="shared" si="126"/>
        <v>0</v>
      </c>
      <c r="AB149" s="139">
        <f t="shared" si="126"/>
        <v>0</v>
      </c>
      <c r="AC149" s="72">
        <f>AC$148</f>
        <v>1</v>
      </c>
      <c r="AD149" s="73">
        <f t="shared" ref="AD149:AN152" si="127">AD$148</f>
        <v>1</v>
      </c>
      <c r="AE149" s="73">
        <f t="shared" si="127"/>
        <v>0</v>
      </c>
      <c r="AF149" s="73">
        <f t="shared" si="127"/>
        <v>0</v>
      </c>
      <c r="AG149" s="73">
        <f t="shared" si="127"/>
        <v>0</v>
      </c>
      <c r="AH149" s="73">
        <f t="shared" si="127"/>
        <v>0</v>
      </c>
      <c r="AI149" s="73">
        <f t="shared" si="127"/>
        <v>1</v>
      </c>
      <c r="AJ149" s="73">
        <f t="shared" si="127"/>
        <v>1</v>
      </c>
      <c r="AK149" s="73">
        <f t="shared" si="127"/>
        <v>0</v>
      </c>
      <c r="AL149" s="73">
        <f t="shared" si="127"/>
        <v>0</v>
      </c>
      <c r="AM149" s="73">
        <f t="shared" si="127"/>
        <v>0</v>
      </c>
      <c r="AN149" s="139">
        <f t="shared" si="127"/>
        <v>1</v>
      </c>
      <c r="AO149" s="72">
        <f>+INDEX('Load Combinations'!$D$4:$N$22,MATCH(Horizontal!$C149,'Load Combinations'!$B$4:$B$22,0),MATCH(Horizontal!AO$26,'Load Combinations'!$D$3:$N$3,0))</f>
        <v>1</v>
      </c>
      <c r="AP149" s="73">
        <f>+INDEX('Load Combinations'!$D$4:$N$22,MATCH(Horizontal!$C149,'Load Combinations'!$B$4:$B$22,0),MATCH(Horizontal!AP$26,'Load Combinations'!$D$3:$N$3,0))</f>
        <v>1</v>
      </c>
      <c r="AQ149" s="73">
        <f>+INDEX('Load Combinations'!$D$4:$N$22,MATCH(Horizontal!$C149,'Load Combinations'!$B$4:$B$22,0),MATCH(Horizontal!AQ$26,'Load Combinations'!$D$3:$N$3,0))</f>
        <v>0</v>
      </c>
      <c r="AR149" s="73">
        <f>+INDEX('Load Combinations'!$D$4:$N$22,MATCH(Horizontal!$C149,'Load Combinations'!$B$4:$B$22,0),MATCH(Horizontal!AR$26,'Load Combinations'!$D$3:$N$3,0))</f>
        <v>1</v>
      </c>
      <c r="AS149" s="73">
        <f>+INDEX('Load Combinations'!$D$4:$N$22,MATCH(Horizontal!$C149,'Load Combinations'!$B$4:$B$22,0),MATCH(Horizontal!AS$26,'Load Combinations'!$D$3:$N$3,0))</f>
        <v>0</v>
      </c>
      <c r="AT149" s="73">
        <f>+INDEX('Load Combinations'!$D$4:$N$22,MATCH(Horizontal!$C149,'Load Combinations'!$B$4:$B$22,0),MATCH(Horizontal!AT$26,'Load Combinations'!$D$3:$N$3,0))</f>
        <v>0</v>
      </c>
      <c r="AU149" s="73">
        <f>+INDEX('Load Combinations'!$D$4:$N$22,MATCH(Horizontal!$C149,'Load Combinations'!$B$4:$B$22,0),MATCH(Horizontal!AU$26,'Load Combinations'!$D$3:$N$3,0))</f>
        <v>0</v>
      </c>
      <c r="AV149" s="73">
        <f>+INDEX('Load Combinations'!$D$4:$N$22,MATCH(Horizontal!$C149,'Load Combinations'!$B$4:$B$22,0),MATCH(Horizontal!AV$26,'Load Combinations'!$D$3:$N$3,0))</f>
        <v>0</v>
      </c>
      <c r="AW149" s="73">
        <f>+INDEX('Load Combinations'!$D$4:$N$22,MATCH(Horizontal!$C149,'Load Combinations'!$B$4:$B$22,0),MATCH(Horizontal!AW$26,'Load Combinations'!$D$3:$N$3,0))</f>
        <v>1</v>
      </c>
      <c r="AX149" s="670">
        <f>+INDEX('Load Combinations'!$D$4:$N$22,MATCH(Horizontal!$C149,'Load Combinations'!$B$4:$B$22,0),MATCH(Horizontal!AX$26,'Load Combinations'!$D$3:$N$3,0))</f>
        <v>1</v>
      </c>
      <c r="AY149" s="556">
        <f>+INDEX('Load Combinations'!$D$4:$N$22,MATCH(Horizontal!$C149,'Load Combinations'!$B$4:$B$22,0),MATCH(Horizontal!AY$26,'Load Combinations'!$D$3:$N$3,0))</f>
        <v>0</v>
      </c>
      <c r="AZ149" s="202" cm="1">
        <f t="array" ref="AZ149">SUMPRODUCT(--($K149:$AB149&gt;0),INDEX($H$4:$H$22,MATCH($K$26:$AB$26,$C$4:$C$22,0)))</f>
        <v>2.875</v>
      </c>
      <c r="BA149" s="73" cm="1">
        <f t="array" ref="BA149">SUMPRODUCT(--($K149:$AB149&gt;0),INDEX($G$4:$G$22,MATCH($K$26:$AB$26,$C$4:$C$22,0)))</f>
        <v>-2.875</v>
      </c>
      <c r="BB149" s="73" cm="1">
        <f t="array" ref="BB149">-1*SUMPRODUCT(--($K149:$AB149&lt;0),INDEX($H$4:$H$22,MATCH($K$26:$AB$26,$C$4:$C$22,0)))</f>
        <v>0</v>
      </c>
      <c r="BC149" s="74" cm="1">
        <f t="array" ref="BC149">-1*SUMPRODUCT(--($K149:$AB149&lt;0),INDEX($G$4:$G$22,MATCH($K$26:$AB$26,$C$4:$C$22,0)))</f>
        <v>0</v>
      </c>
      <c r="BD149" s="562" cm="1">
        <f t="array" ref="BD149">IF(AC149&gt;0,AC149*SUMPRODUCT(_xlfn.XLOOKUP(AC$26,$C$4:$C$22,$T$4:$AD$22)*$AO149:$AY149),0)</f>
        <v>0</v>
      </c>
      <c r="BE149" s="67" cm="1">
        <f t="array" ref="BE149">IF(AD149&gt;0,AD149*SUMPRODUCT(_xlfn.XLOOKUP(AD$26,$C$4:$C$22,$T$4:$AD$22)*$AO149:$AY149),0)</f>
        <v>2.625</v>
      </c>
      <c r="BF149" s="67" cm="1">
        <f t="array" ref="BF149">IF(AE149&gt;0,AE149*SUMPRODUCT(_xlfn.XLOOKUP(AE$26,$C$4:$C$22,$T$4:$AD$22)*$AO149:$AY149),0)</f>
        <v>0</v>
      </c>
      <c r="BG149" s="67" cm="1">
        <f t="array" ref="BG149">IF(AF149&gt;0,AF149*SUMPRODUCT(_xlfn.XLOOKUP(AF$26,$C$4:$C$22,$T$4:$AD$22)*$AO149:$AY149),0)</f>
        <v>0</v>
      </c>
      <c r="BH149" s="67" cm="1">
        <f t="array" ref="BH149">IF(AG149&gt;0,AG149*SUMPRODUCT(_xlfn.XLOOKUP(AG$26,$C$4:$C$22,$T$4:$AD$22)*$AO149:$AY149),0)</f>
        <v>0</v>
      </c>
      <c r="BI149" s="67" cm="1">
        <f t="array" ref="BI149">IF(AH149&gt;0,AH149*SUMPRODUCT(_xlfn.XLOOKUP(AH$26,$C$4:$C$22,$T$4:$AD$22)*$AO149:$AY149),0)</f>
        <v>0</v>
      </c>
      <c r="BJ149" s="67" cm="1">
        <f t="array" ref="BJ149">IF(AI149&gt;0,AI149*SUMPRODUCT(_xlfn.XLOOKUP(AI$26,$C$4:$C$22,$T$4:$AD$22)*$AO149:$AY149),0)</f>
        <v>0.125</v>
      </c>
      <c r="BK149" s="67" cm="1">
        <f t="array" ref="BK149">IF(AJ149&gt;0,AJ149*SUMPRODUCT(_xlfn.XLOOKUP(AJ$26,$C$4:$C$22,$T$4:$AD$22)*$AO149:$AY149),0)</f>
        <v>0.125</v>
      </c>
      <c r="BL149" s="67" cm="1">
        <f t="array" ref="BL149">IF(AK149&gt;0,AK149*SUMPRODUCT(_xlfn.XLOOKUP(AK$26,$C$4:$C$22,$T$4:$AD$22)*$AO149:$AY149),0)</f>
        <v>0</v>
      </c>
      <c r="BM149" s="67" cm="1">
        <f t="array" ref="BM149">IF(AL149&gt;0,AL149*SUMPRODUCT(_xlfn.XLOOKUP(AL$26,$C$4:$C$22,$T$4:$AD$22)*$AO149:$AY149),0)</f>
        <v>0</v>
      </c>
      <c r="BN149" s="67" cm="1">
        <f t="array" ref="BN149">IF(AM149&gt;0,AM149*SUMPRODUCT(_xlfn.XLOOKUP(AM$26,$C$4:$C$22,$T$4:$AD$22)*$AO149:$AY149),0)</f>
        <v>0</v>
      </c>
      <c r="BO149" s="68" cm="1">
        <f t="array" ref="BO149">IF(AN149&gt;0,AN149*SUMPRODUCT(_xlfn.XLOOKUP(AN$26,$C$4:$C$22,$T$4:$AD$22)*$AO149:$AY149),0)</f>
        <v>6</v>
      </c>
      <c r="BP149" s="214">
        <f t="shared" si="100"/>
        <v>8.875</v>
      </c>
      <c r="BQ149" s="66" cm="1">
        <f t="array" ref="BQ149">IF(AC149&gt;0,AC149*SUMPRODUCT(_xlfn.XLOOKUP(AC$26,$C$4:$C$22,$I$4:$S$22)*$AO149:$AY149),0)</f>
        <v>0</v>
      </c>
      <c r="BR149" s="67" cm="1">
        <f t="array" ref="BR149">IF(AD149&gt;0,AD149*SUMPRODUCT(_xlfn.XLOOKUP(AD$26,$C$4:$C$22,$I$4:$S$22)*$AO149:$AY149),0)</f>
        <v>-1.125</v>
      </c>
      <c r="BS149" s="67" cm="1">
        <f t="array" ref="BS149">IF(AE149&gt;0,AE149*SUMPRODUCT(_xlfn.XLOOKUP(AE$26,$C$4:$C$22,$I$4:$S$22)*$AO149:$AY149),0)</f>
        <v>0</v>
      </c>
      <c r="BT149" s="67" cm="1">
        <f t="array" ref="BT149">IF(AF149&gt;0,AF149*SUMPRODUCT(_xlfn.XLOOKUP(AF$26,$C$4:$C$22,$I$4:$S$22)*$AO149:$AY149),0)</f>
        <v>0</v>
      </c>
      <c r="BU149" s="67" cm="1">
        <f t="array" ref="BU149">IF(AG149&gt;0,AG149*SUMPRODUCT(_xlfn.XLOOKUP(AG$26,$C$4:$C$22,$I$4:$S$22)*$AO149:$AY149),0)</f>
        <v>0</v>
      </c>
      <c r="BV149" s="67" cm="1">
        <f t="array" ref="BV149">IF(AH149&gt;0,AH149*SUMPRODUCT(_xlfn.XLOOKUP(AH$26,$C$4:$C$22,$I$4:$S$22)*$AO149:$AY149),0)</f>
        <v>0</v>
      </c>
      <c r="BW149" s="67" cm="1">
        <f t="array" ref="BW149">IF(AI149&gt;0,AI149*SUMPRODUCT(_xlfn.XLOOKUP(AI$26,$C$4:$C$22,$I$4:$S$22)*$AO149:$AY149),0)</f>
        <v>-0.125</v>
      </c>
      <c r="BX149" s="67" cm="1">
        <f t="array" ref="BX149">IF(AJ149&gt;0,AJ149*SUMPRODUCT(_xlfn.XLOOKUP(AJ$26,$C$4:$C$22,$I$4:$S$22)*$AO149:$AY149),0)</f>
        <v>-0.125</v>
      </c>
      <c r="BY149" s="67" cm="1">
        <f t="array" ref="BY149">IF(AK149&gt;0,AK149*SUMPRODUCT(_xlfn.XLOOKUP(AK$26,$C$4:$C$22,$I$4:$S$22)*$AO149:$AY149),0)</f>
        <v>0</v>
      </c>
      <c r="BZ149" s="67" cm="1">
        <f t="array" ref="BZ149">IF(AL149&gt;0,AL149*SUMPRODUCT(_xlfn.XLOOKUP(AL$26,$C$4:$C$22,$I$4:$S$22)*$AO149:$AY149),0)</f>
        <v>0</v>
      </c>
      <c r="CA149" s="67" cm="1">
        <f t="array" ref="CA149">IF(AM149&gt;0,AM149*SUMPRODUCT(_xlfn.XLOOKUP(AM$26,$C$4:$C$22,$I$4:$S$22)*$AO149:$AY149),0)</f>
        <v>0</v>
      </c>
      <c r="CB149" s="68" cm="1">
        <f t="array" ref="CB149">IF(AN149&gt;0,AN149*SUMPRODUCT(_xlfn.XLOOKUP(AN$26,$C$4:$C$22,$I$4:$S$22)*$AO149:$AY149),0)</f>
        <v>-6</v>
      </c>
      <c r="CC149" s="214">
        <f t="shared" si="101"/>
        <v>-7.375</v>
      </c>
      <c r="CD149" s="66" cm="1">
        <f t="array" ref="CD149">IF(AC149&lt;0,AC149*SUMPRODUCT(_xlfn.XLOOKUP(AC$26,$C$4:$C$22,$T$4:$AD$22)*$AO149:$AY149),0)</f>
        <v>0</v>
      </c>
      <c r="CE149" s="67" cm="1">
        <f t="array" ref="CE149">IF(AD149&lt;0,AD149*SUMPRODUCT(_xlfn.XLOOKUP(AD$26,$C$4:$C$22,$T$4:$AC$22)*$AO149:$AX149),0)</f>
        <v>0</v>
      </c>
      <c r="CF149" s="67" cm="1">
        <f t="array" ref="CF149">IF(AE149&lt;0,AE149*SUMPRODUCT(_xlfn.XLOOKUP(AE$26,$C$4:$C$22,$T$4:$AC$22)*$AO149:$AX149),0)</f>
        <v>0</v>
      </c>
      <c r="CG149" s="67" cm="1">
        <f t="array" ref="CG149">IF(AF149&lt;0,AF149*SUMPRODUCT(_xlfn.XLOOKUP(AF$26,$C$4:$C$22,$T$4:$AC$22)*$AO149:$AX149),0)</f>
        <v>0</v>
      </c>
      <c r="CH149" s="67" cm="1">
        <f t="array" ref="CH149">IF(AG149&lt;0,AG149*SUMPRODUCT(_xlfn.XLOOKUP(AG$26,$C$4:$C$22,$T$4:$AC$22)*$AO149:$AX149),0)</f>
        <v>0</v>
      </c>
      <c r="CI149" s="67" cm="1">
        <f t="array" ref="CI149">IF(AH149&lt;0,AH149*SUMPRODUCT(_xlfn.XLOOKUP(AH$26,$C$4:$C$22,$T$4:$AC$22)*$AO149:$AX149),0)</f>
        <v>0</v>
      </c>
      <c r="CJ149" s="67" cm="1">
        <f t="array" ref="CJ149">IF(AI149&lt;0,AI149*SUMPRODUCT(_xlfn.XLOOKUP(AI$26,$C$4:$C$22,$T$4:$AC$22)*$AO149:$AX149),0)</f>
        <v>0</v>
      </c>
      <c r="CK149" s="67" cm="1">
        <f t="array" ref="CK149">IF(AJ149&lt;0,AJ149*SUMPRODUCT(_xlfn.XLOOKUP(AJ$26,$C$4:$C$22,$T$4:$AC$22)*$AO149:$AX149),0)</f>
        <v>0</v>
      </c>
      <c r="CL149" s="67" cm="1">
        <f t="array" ref="CL149">IF(AK149&lt;0,AK149*SUMPRODUCT(_xlfn.XLOOKUP(AK$26,$C$4:$C$22,$T$4:$AC$22)*$AO149:$AX149),0)</f>
        <v>0</v>
      </c>
      <c r="CM149" s="67" cm="1">
        <f t="array" ref="CM149">IF(AL149&lt;0,AL149*SUMPRODUCT(_xlfn.XLOOKUP(AL$26,$C$4:$C$22,$T$4:$AC$22)*$AO149:$AX149),0)</f>
        <v>0</v>
      </c>
      <c r="CN149" s="67" cm="1">
        <f t="array" ref="CN149">IF(AM149&lt;0,AM149*SUMPRODUCT(_xlfn.XLOOKUP(AM$26,$C$4:$C$22,$T$4:$AC$22)*$AO149:$AX149),0)</f>
        <v>0</v>
      </c>
      <c r="CO149" s="68" cm="1">
        <f t="array" ref="CO149">IF(AN149&lt;0,AN149*SUMPRODUCT(_xlfn.XLOOKUP(AN$26,$C$4:$C$22,$T$4:$AC$22)*$AO149:$AX149),0)</f>
        <v>0</v>
      </c>
      <c r="CP149" s="214">
        <f t="shared" si="102"/>
        <v>0</v>
      </c>
      <c r="CQ149" s="66" cm="1">
        <f t="array" ref="CQ149">IF(AC149&lt;0,AC149*SUMPRODUCT(_xlfn.XLOOKUP(AC$26,$C$4:$C$22,$I$4:$S$22)*$AO149:$AY149),0)</f>
        <v>0</v>
      </c>
      <c r="CR149" s="67" cm="1">
        <f t="array" ref="CR149">IF(AD149&lt;0,AD149*SUMPRODUCT(_xlfn.XLOOKUP(AD$26,$C$4:$C$22,$I$4:$R$22)*$AO149:$AX149),0)</f>
        <v>0</v>
      </c>
      <c r="CS149" s="67" cm="1">
        <f t="array" ref="CS149">IF(AE149&lt;0,AE149*SUMPRODUCT(_xlfn.XLOOKUP(AE$26,$C$4:$C$22,$I$4:$R$22)*$AO149:$AX149),0)</f>
        <v>0</v>
      </c>
      <c r="CT149" s="67" cm="1">
        <f t="array" ref="CT149">IF(AF149&lt;0,AF149*SUMPRODUCT(_xlfn.XLOOKUP(AF$26,$C$4:$C$22,$I$4:$R$22)*$AO149:$AX149),0)</f>
        <v>0</v>
      </c>
      <c r="CU149" s="67" cm="1">
        <f t="array" ref="CU149">IF(AG149&lt;0,AG149*SUMPRODUCT(_xlfn.XLOOKUP(AG$26,$C$4:$C$22,$I$4:$R$22)*$AO149:$AX149),0)</f>
        <v>0</v>
      </c>
      <c r="CV149" s="67" cm="1">
        <f t="array" ref="CV149">IF(AH149&lt;0,AH149*SUMPRODUCT(_xlfn.XLOOKUP(AH$26,$C$4:$C$22,$I$4:$R$22)*$AO149:$AX149),0)</f>
        <v>0</v>
      </c>
      <c r="CW149" s="67" cm="1">
        <f t="array" ref="CW149">IF(AI149&lt;0,AI149*SUMPRODUCT(_xlfn.XLOOKUP(AI$26,$C$4:$C$22,$I$4:$R$22)*$AO149:$AX149),0)</f>
        <v>0</v>
      </c>
      <c r="CX149" s="67" cm="1">
        <f t="array" ref="CX149">IF(AJ149&lt;0,AJ149*SUMPRODUCT(_xlfn.XLOOKUP(AJ$26,$C$4:$C$22,$I$4:$R$22)*$AO149:$AX149),0)</f>
        <v>0</v>
      </c>
      <c r="CY149" s="67" cm="1">
        <f t="array" ref="CY149">IF(AK149&lt;0,AK149*SUMPRODUCT(_xlfn.XLOOKUP(AK$26,$C$4:$C$22,$I$4:$R$22)*$AO149:$AX149),0)</f>
        <v>0</v>
      </c>
      <c r="CZ149" s="67" cm="1">
        <f t="array" ref="CZ149">IF(AL149&lt;0,AL149*SUMPRODUCT(_xlfn.XLOOKUP(AL$26,$C$4:$C$22,$I$4:$R$22)*$AO149:$AX149),0)</f>
        <v>0</v>
      </c>
      <c r="DA149" s="67" cm="1">
        <f t="array" ref="DA149">IF(AM149&lt;0,AM149*SUMPRODUCT(_xlfn.XLOOKUP(AM$26,$C$4:$C$22,$I$4:$R$22)*$AO149:$AX149),0)</f>
        <v>0</v>
      </c>
      <c r="DB149" s="68" cm="1">
        <f t="array" ref="DB149">IF(AN149&lt;0,AN149*SUMPRODUCT(_xlfn.XLOOKUP(AN$26,$C$4:$C$22,$I$4:$R$22)*$AO149:$AX149),0)</f>
        <v>0</v>
      </c>
      <c r="DC149" s="239">
        <f t="shared" si="103"/>
        <v>0</v>
      </c>
    </row>
    <row r="150" spans="1:107" x14ac:dyDescent="0.25">
      <c r="A150" s="255">
        <v>20</v>
      </c>
      <c r="B150" s="739"/>
      <c r="C150" s="736">
        <v>7</v>
      </c>
      <c r="D150" s="191" t="str">
        <f>_xlfn.XLOOKUP($C150,'Load Combinations'!$B$4:$B$22,'Load Combinations'!$C$4:$C$22)</f>
        <v>Core Vessel Vaccuum,  Beam On, Seismic</v>
      </c>
      <c r="E150" s="120"/>
      <c r="F150" s="121"/>
      <c r="G150" s="8">
        <v>0</v>
      </c>
      <c r="H150" s="61">
        <f t="shared" si="94"/>
        <v>12.75</v>
      </c>
      <c r="I150" s="61">
        <f t="shared" si="95"/>
        <v>-11.25</v>
      </c>
      <c r="J150" s="63"/>
      <c r="K150" s="75">
        <f t="shared" si="125"/>
        <v>0</v>
      </c>
      <c r="L150" s="76">
        <f t="shared" si="125"/>
        <v>0</v>
      </c>
      <c r="M150" s="76">
        <f t="shared" si="125"/>
        <v>1</v>
      </c>
      <c r="N150" s="76">
        <f t="shared" si="125"/>
        <v>1</v>
      </c>
      <c r="O150" s="76">
        <f t="shared" si="125"/>
        <v>0</v>
      </c>
      <c r="P150" s="76">
        <f t="shared" si="125"/>
        <v>0</v>
      </c>
      <c r="Q150" s="76">
        <f t="shared" si="125"/>
        <v>0</v>
      </c>
      <c r="R150" s="76">
        <f t="shared" si="125"/>
        <v>0</v>
      </c>
      <c r="S150" s="76">
        <f t="shared" si="125"/>
        <v>0</v>
      </c>
      <c r="T150" s="76">
        <f t="shared" si="125"/>
        <v>0</v>
      </c>
      <c r="U150" s="76">
        <f t="shared" si="125"/>
        <v>0</v>
      </c>
      <c r="V150" s="76">
        <f t="shared" si="125"/>
        <v>1</v>
      </c>
      <c r="W150" s="76">
        <f t="shared" si="126"/>
        <v>0</v>
      </c>
      <c r="X150" s="76">
        <f t="shared" si="126"/>
        <v>1</v>
      </c>
      <c r="Y150" s="76">
        <f t="shared" si="126"/>
        <v>0</v>
      </c>
      <c r="Z150" s="76">
        <f t="shared" si="126"/>
        <v>0</v>
      </c>
      <c r="AA150" s="76">
        <f t="shared" si="126"/>
        <v>0</v>
      </c>
      <c r="AB150" s="140">
        <f t="shared" si="126"/>
        <v>0</v>
      </c>
      <c r="AC150" s="75">
        <f t="shared" si="126"/>
        <v>1</v>
      </c>
      <c r="AD150" s="76">
        <f t="shared" si="127"/>
        <v>1</v>
      </c>
      <c r="AE150" s="76">
        <f t="shared" si="127"/>
        <v>0</v>
      </c>
      <c r="AF150" s="76">
        <f t="shared" si="127"/>
        <v>0</v>
      </c>
      <c r="AG150" s="76">
        <f t="shared" si="127"/>
        <v>0</v>
      </c>
      <c r="AH150" s="76">
        <f t="shared" si="127"/>
        <v>0</v>
      </c>
      <c r="AI150" s="76">
        <f t="shared" si="127"/>
        <v>1</v>
      </c>
      <c r="AJ150" s="76">
        <f t="shared" si="127"/>
        <v>1</v>
      </c>
      <c r="AK150" s="76">
        <f t="shared" si="127"/>
        <v>0</v>
      </c>
      <c r="AL150" s="76">
        <f t="shared" si="127"/>
        <v>0</v>
      </c>
      <c r="AM150" s="76">
        <f t="shared" si="127"/>
        <v>0</v>
      </c>
      <c r="AN150" s="140">
        <f t="shared" si="127"/>
        <v>1</v>
      </c>
      <c r="AO150" s="75">
        <f>+INDEX('Load Combinations'!$D$4:$N$22,MATCH(Horizontal!$C150,'Load Combinations'!$B$4:$B$22,0),MATCH(Horizontal!AO$26,'Load Combinations'!$D$3:$N$3,0))</f>
        <v>1</v>
      </c>
      <c r="AP150" s="76">
        <f>+INDEX('Load Combinations'!$D$4:$N$22,MATCH(Horizontal!$C150,'Load Combinations'!$B$4:$B$22,0),MATCH(Horizontal!AP$26,'Load Combinations'!$D$3:$N$3,0))</f>
        <v>1</v>
      </c>
      <c r="AQ150" s="76">
        <f>+INDEX('Load Combinations'!$D$4:$N$22,MATCH(Horizontal!$C150,'Load Combinations'!$B$4:$B$22,0),MATCH(Horizontal!AQ$26,'Load Combinations'!$D$3:$N$3,0))</f>
        <v>0</v>
      </c>
      <c r="AR150" s="76">
        <f>+INDEX('Load Combinations'!$D$4:$N$22,MATCH(Horizontal!$C150,'Load Combinations'!$B$4:$B$22,0),MATCH(Horizontal!AR$26,'Load Combinations'!$D$3:$N$3,0))</f>
        <v>1</v>
      </c>
      <c r="AS150" s="76">
        <f>+INDEX('Load Combinations'!$D$4:$N$22,MATCH(Horizontal!$C150,'Load Combinations'!$B$4:$B$22,0),MATCH(Horizontal!AS$26,'Load Combinations'!$D$3:$N$3,0))</f>
        <v>0</v>
      </c>
      <c r="AT150" s="76">
        <f>+INDEX('Load Combinations'!$D$4:$N$22,MATCH(Horizontal!$C150,'Load Combinations'!$B$4:$B$22,0),MATCH(Horizontal!AT$26,'Load Combinations'!$D$3:$N$3,0))</f>
        <v>1</v>
      </c>
      <c r="AU150" s="76">
        <f>+INDEX('Load Combinations'!$D$4:$N$22,MATCH(Horizontal!$C150,'Load Combinations'!$B$4:$B$22,0),MATCH(Horizontal!AU$26,'Load Combinations'!$D$3:$N$3,0))</f>
        <v>0</v>
      </c>
      <c r="AV150" s="76">
        <f>+INDEX('Load Combinations'!$D$4:$N$22,MATCH(Horizontal!$C150,'Load Combinations'!$B$4:$B$22,0),MATCH(Horizontal!AV$26,'Load Combinations'!$D$3:$N$3,0))</f>
        <v>0</v>
      </c>
      <c r="AW150" s="76">
        <f>+INDEX('Load Combinations'!$D$4:$N$22,MATCH(Horizontal!$C150,'Load Combinations'!$B$4:$B$22,0),MATCH(Horizontal!AW$26,'Load Combinations'!$D$3:$N$3,0))</f>
        <v>1</v>
      </c>
      <c r="AX150" s="671">
        <f>+INDEX('Load Combinations'!$D$4:$N$22,MATCH(Horizontal!$C150,'Load Combinations'!$B$4:$B$22,0),MATCH(Horizontal!AX$26,'Load Combinations'!$D$3:$N$3,0))</f>
        <v>1</v>
      </c>
      <c r="AY150" s="557">
        <f>+INDEX('Load Combinations'!$D$4:$N$22,MATCH(Horizontal!$C150,'Load Combinations'!$B$4:$B$22,0),MATCH(Horizontal!AY$26,'Load Combinations'!$D$3:$N$3,0))</f>
        <v>0</v>
      </c>
      <c r="AZ150" s="203" cm="1">
        <f t="array" ref="AZ150">SUMPRODUCT(--($K150:$AB150&gt;0),INDEX($H$4:$H$22,MATCH($K$26:$AB$26,$C$4:$C$22,0)))</f>
        <v>2.875</v>
      </c>
      <c r="BA150" s="76" cm="1">
        <f t="array" ref="BA150">SUMPRODUCT(--($K150:$AB150&gt;0),INDEX($G$4:$G$22,MATCH($K$26:$AB$26,$C$4:$C$22,0)))</f>
        <v>-2.875</v>
      </c>
      <c r="BB150" s="76" cm="1">
        <f t="array" ref="BB150">-1*SUMPRODUCT(--($K150:$AB150&lt;0),INDEX($H$4:$H$22,MATCH($K$26:$AB$26,$C$4:$C$22,0)))</f>
        <v>0</v>
      </c>
      <c r="BC150" s="77" cm="1">
        <f t="array" ref="BC150">-1*SUMPRODUCT(--($K150:$AB150&lt;0),INDEX($G$4:$G$22,MATCH($K$26:$AB$26,$C$4:$C$22,0)))</f>
        <v>0</v>
      </c>
      <c r="BD150" s="462" cm="1">
        <f t="array" ref="BD150">IF(AC150&gt;0,AC150*SUMPRODUCT(_xlfn.XLOOKUP(AC$26,$C$4:$C$22,$T$4:$AD$22)*$AO150:$AY150),0)</f>
        <v>0</v>
      </c>
      <c r="BE150" s="17" cm="1">
        <f t="array" ref="BE150">IF(AD150&gt;0,AD150*SUMPRODUCT(_xlfn.XLOOKUP(AD$26,$C$4:$C$22,$T$4:$AD$22)*$AO150:$AY150),0)</f>
        <v>2.625</v>
      </c>
      <c r="BF150" s="17" cm="1">
        <f t="array" ref="BF150">IF(AE150&gt;0,AE150*SUMPRODUCT(_xlfn.XLOOKUP(AE$26,$C$4:$C$22,$T$4:$AD$22)*$AO150:$AY150),0)</f>
        <v>0</v>
      </c>
      <c r="BG150" s="71" cm="1">
        <f t="array" ref="BG150">IF(AF150&gt;0,AF150*SUMPRODUCT(_xlfn.XLOOKUP(AF$26,$C$4:$C$22,$T$4:$AD$22)*$AO150:$AY150),0)</f>
        <v>0</v>
      </c>
      <c r="BH150" s="17" cm="1">
        <f t="array" ref="BH150">IF(AG150&gt;0,AG150*SUMPRODUCT(_xlfn.XLOOKUP(AG$26,$C$4:$C$22,$T$4:$AD$22)*$AO150:$AY150),0)</f>
        <v>0</v>
      </c>
      <c r="BI150" s="17" cm="1">
        <f t="array" ref="BI150">IF(AH150&gt;0,AH150*SUMPRODUCT(_xlfn.XLOOKUP(AH$26,$C$4:$C$22,$T$4:$AD$22)*$AO150:$AY150),0)</f>
        <v>0</v>
      </c>
      <c r="BJ150" s="17" cm="1">
        <f t="array" ref="BJ150">IF(AI150&gt;0,AI150*SUMPRODUCT(_xlfn.XLOOKUP(AI$26,$C$4:$C$22,$T$4:$AD$22)*$AO150:$AY150),0)</f>
        <v>0.625</v>
      </c>
      <c r="BK150" s="17" cm="1">
        <f t="array" ref="BK150">IF(AJ150&gt;0,AJ150*SUMPRODUCT(_xlfn.XLOOKUP(AJ$26,$C$4:$C$22,$T$4:$AD$22)*$AO150:$AY150),0)</f>
        <v>0.625</v>
      </c>
      <c r="BL150" s="17" cm="1">
        <f t="array" ref="BL150">IF(AK150&gt;0,AK150*SUMPRODUCT(_xlfn.XLOOKUP(AK$26,$C$4:$C$22,$T$4:$AD$22)*$AO150:$AY150),0)</f>
        <v>0</v>
      </c>
      <c r="BM150" s="17" cm="1">
        <f t="array" ref="BM150">IF(AL150&gt;0,AL150*SUMPRODUCT(_xlfn.XLOOKUP(AL$26,$C$4:$C$22,$T$4:$AD$22)*$AO150:$AY150),0)</f>
        <v>0</v>
      </c>
      <c r="BN150" s="17" cm="1">
        <f t="array" ref="BN150">IF(AM150&gt;0,AM150*SUMPRODUCT(_xlfn.XLOOKUP(AM$26,$C$4:$C$22,$T$4:$AD$22)*$AO150:$AY150),0)</f>
        <v>0</v>
      </c>
      <c r="BO150" s="9" cm="1">
        <f t="array" ref="BO150">IF(AN150&gt;0,AN150*SUMPRODUCT(_xlfn.XLOOKUP(AN$26,$C$4:$C$22,$T$4:$AD$22)*$AO150:$AY150),0)</f>
        <v>6</v>
      </c>
      <c r="BP150" s="215">
        <f t="shared" si="100"/>
        <v>9.875</v>
      </c>
      <c r="BQ150" s="8" cm="1">
        <f t="array" ref="BQ150">IF(AC150&gt;0,AC150*SUMPRODUCT(_xlfn.XLOOKUP(AC$26,$C$4:$C$22,$I$4:$S$22)*$AO150:$AY150),0)</f>
        <v>0</v>
      </c>
      <c r="BR150" s="17" cm="1">
        <f t="array" ref="BR150">IF(AD150&gt;0,AD150*SUMPRODUCT(_xlfn.XLOOKUP(AD$26,$C$4:$C$22,$I$4:$S$22)*$AO150:$AY150),0)</f>
        <v>-1.125</v>
      </c>
      <c r="BS150" s="17" cm="1">
        <f t="array" ref="BS150">IF(AE150&gt;0,AE150*SUMPRODUCT(_xlfn.XLOOKUP(AE$26,$C$4:$C$22,$I$4:$S$22)*$AO150:$AY150),0)</f>
        <v>0</v>
      </c>
      <c r="BT150" s="71" cm="1">
        <f t="array" ref="BT150">IF(AF150&gt;0,AF150*SUMPRODUCT(_xlfn.XLOOKUP(AF$26,$C$4:$C$22,$I$4:$S$22)*$AO150:$AY150),0)</f>
        <v>0</v>
      </c>
      <c r="BU150" s="17" cm="1">
        <f t="array" ref="BU150">IF(AG150&gt;0,AG150*SUMPRODUCT(_xlfn.XLOOKUP(AG$26,$C$4:$C$22,$I$4:$S$22)*$AO150:$AY150),0)</f>
        <v>0</v>
      </c>
      <c r="BV150" s="17" cm="1">
        <f t="array" ref="BV150">IF(AH150&gt;0,AH150*SUMPRODUCT(_xlfn.XLOOKUP(AH$26,$C$4:$C$22,$I$4:$S$22)*$AO150:$AY150),0)</f>
        <v>0</v>
      </c>
      <c r="BW150" s="17" cm="1">
        <f t="array" ref="BW150">IF(AI150&gt;0,AI150*SUMPRODUCT(_xlfn.XLOOKUP(AI$26,$C$4:$C$22,$I$4:$S$22)*$AO150:$AY150),0)</f>
        <v>-0.625</v>
      </c>
      <c r="BX150" s="17" cm="1">
        <f t="array" ref="BX150">IF(AJ150&gt;0,AJ150*SUMPRODUCT(_xlfn.XLOOKUP(AJ$26,$C$4:$C$22,$I$4:$S$22)*$AO150:$AY150),0)</f>
        <v>-0.625</v>
      </c>
      <c r="BY150" s="17" cm="1">
        <f t="array" ref="BY150">IF(AK150&gt;0,AK150*SUMPRODUCT(_xlfn.XLOOKUP(AK$26,$C$4:$C$22,$I$4:$S$22)*$AO150:$AY150),0)</f>
        <v>0</v>
      </c>
      <c r="BZ150" s="17" cm="1">
        <f t="array" ref="BZ150">IF(AL150&gt;0,AL150*SUMPRODUCT(_xlfn.XLOOKUP(AL$26,$C$4:$C$22,$I$4:$S$22)*$AO150:$AY150),0)</f>
        <v>0</v>
      </c>
      <c r="CA150" s="17" cm="1">
        <f t="array" ref="CA150">IF(AM150&gt;0,AM150*SUMPRODUCT(_xlfn.XLOOKUP(AM$26,$C$4:$C$22,$I$4:$S$22)*$AO150:$AY150),0)</f>
        <v>0</v>
      </c>
      <c r="CB150" s="9" cm="1">
        <f t="array" ref="CB150">IF(AN150&gt;0,AN150*SUMPRODUCT(_xlfn.XLOOKUP(AN$26,$C$4:$C$22,$I$4:$S$22)*$AO150:$AY150),0)</f>
        <v>-6</v>
      </c>
      <c r="CC150" s="215">
        <f t="shared" si="101"/>
        <v>-8.375</v>
      </c>
      <c r="CD150" s="8" cm="1">
        <f t="array" ref="CD150">IF(AC150&lt;0,AC150*SUMPRODUCT(_xlfn.XLOOKUP(AC$26,$C$4:$C$22,$T$4:$AD$22)*$AO150:$AY150),0)</f>
        <v>0</v>
      </c>
      <c r="CE150" s="17" cm="1">
        <f t="array" ref="CE150">IF(AD150&lt;0,AD150*SUMPRODUCT(_xlfn.XLOOKUP(AD$26,$C$4:$C$22,$T$4:$AC$22)*$AO150:$AX150),0)</f>
        <v>0</v>
      </c>
      <c r="CF150" s="17" cm="1">
        <f t="array" ref="CF150">IF(AE150&lt;0,AE150*SUMPRODUCT(_xlfn.XLOOKUP(AE$26,$C$4:$C$22,$T$4:$AC$22)*$AO150:$AX150),0)</f>
        <v>0</v>
      </c>
      <c r="CG150" s="71" cm="1">
        <f t="array" ref="CG150">IF(AF150&lt;0,AF150*SUMPRODUCT(_xlfn.XLOOKUP(AF$26,$C$4:$C$22,$T$4:$AC$22)*$AO150:$AX150),0)</f>
        <v>0</v>
      </c>
      <c r="CH150" s="17" cm="1">
        <f t="array" ref="CH150">IF(AG150&lt;0,AG150*SUMPRODUCT(_xlfn.XLOOKUP(AG$26,$C$4:$C$22,$T$4:$AC$22)*$AO150:$AX150),0)</f>
        <v>0</v>
      </c>
      <c r="CI150" s="17" cm="1">
        <f t="array" ref="CI150">IF(AH150&lt;0,AH150*SUMPRODUCT(_xlfn.XLOOKUP(AH$26,$C$4:$C$22,$T$4:$AC$22)*$AO150:$AX150),0)</f>
        <v>0</v>
      </c>
      <c r="CJ150" s="17" cm="1">
        <f t="array" ref="CJ150">IF(AI150&lt;0,AI150*SUMPRODUCT(_xlfn.XLOOKUP(AI$26,$C$4:$C$22,$T$4:$AC$22)*$AO150:$AX150),0)</f>
        <v>0</v>
      </c>
      <c r="CK150" s="17" cm="1">
        <f t="array" ref="CK150">IF(AJ150&lt;0,AJ150*SUMPRODUCT(_xlfn.XLOOKUP(AJ$26,$C$4:$C$22,$T$4:$AC$22)*$AO150:$AX150),0)</f>
        <v>0</v>
      </c>
      <c r="CL150" s="17" cm="1">
        <f t="array" ref="CL150">IF(AK150&lt;0,AK150*SUMPRODUCT(_xlfn.XLOOKUP(AK$26,$C$4:$C$22,$T$4:$AC$22)*$AO150:$AX150),0)</f>
        <v>0</v>
      </c>
      <c r="CM150" s="17" cm="1">
        <f t="array" ref="CM150">IF(AL150&lt;0,AL150*SUMPRODUCT(_xlfn.XLOOKUP(AL$26,$C$4:$C$22,$T$4:$AC$22)*$AO150:$AX150),0)</f>
        <v>0</v>
      </c>
      <c r="CN150" s="17" cm="1">
        <f t="array" ref="CN150">IF(AM150&lt;0,AM150*SUMPRODUCT(_xlfn.XLOOKUP(AM$26,$C$4:$C$22,$T$4:$AC$22)*$AO150:$AX150),0)</f>
        <v>0</v>
      </c>
      <c r="CO150" s="9" cm="1">
        <f t="array" ref="CO150">IF(AN150&lt;0,AN150*SUMPRODUCT(_xlfn.XLOOKUP(AN$26,$C$4:$C$22,$T$4:$AC$22)*$AO150:$AX150),0)</f>
        <v>0</v>
      </c>
      <c r="CP150" s="215">
        <f t="shared" si="102"/>
        <v>0</v>
      </c>
      <c r="CQ150" s="8" cm="1">
        <f t="array" ref="CQ150">IF(AC150&lt;0,AC150*SUMPRODUCT(_xlfn.XLOOKUP(AC$26,$C$4:$C$22,$I$4:$S$22)*$AO150:$AY150),0)</f>
        <v>0</v>
      </c>
      <c r="CR150" s="17" cm="1">
        <f t="array" ref="CR150">IF(AD150&lt;0,AD150*SUMPRODUCT(_xlfn.XLOOKUP(AD$26,$C$4:$C$22,$I$4:$R$22)*$AO150:$AX150),0)</f>
        <v>0</v>
      </c>
      <c r="CS150" s="17" cm="1">
        <f t="array" ref="CS150">IF(AE150&lt;0,AE150*SUMPRODUCT(_xlfn.XLOOKUP(AE$26,$C$4:$C$22,$I$4:$R$22)*$AO150:$AX150),0)</f>
        <v>0</v>
      </c>
      <c r="CT150" s="71" cm="1">
        <f t="array" ref="CT150">IF(AF150&lt;0,AF150*SUMPRODUCT(_xlfn.XLOOKUP(AF$26,$C$4:$C$22,$I$4:$R$22)*$AO150:$AX150),0)</f>
        <v>0</v>
      </c>
      <c r="CU150" s="17" cm="1">
        <f t="array" ref="CU150">IF(AG150&lt;0,AG150*SUMPRODUCT(_xlfn.XLOOKUP(AG$26,$C$4:$C$22,$I$4:$R$22)*$AO150:$AX150),0)</f>
        <v>0</v>
      </c>
      <c r="CV150" s="17" cm="1">
        <f t="array" ref="CV150">IF(AH150&lt;0,AH150*SUMPRODUCT(_xlfn.XLOOKUP(AH$26,$C$4:$C$22,$I$4:$R$22)*$AO150:$AX150),0)</f>
        <v>0</v>
      </c>
      <c r="CW150" s="17" cm="1">
        <f t="array" ref="CW150">IF(AI150&lt;0,AI150*SUMPRODUCT(_xlfn.XLOOKUP(AI$26,$C$4:$C$22,$I$4:$R$22)*$AO150:$AX150),0)</f>
        <v>0</v>
      </c>
      <c r="CX150" s="17" cm="1">
        <f t="array" ref="CX150">IF(AJ150&lt;0,AJ150*SUMPRODUCT(_xlfn.XLOOKUP(AJ$26,$C$4:$C$22,$I$4:$R$22)*$AO150:$AX150),0)</f>
        <v>0</v>
      </c>
      <c r="CY150" s="17" cm="1">
        <f t="array" ref="CY150">IF(AK150&lt;0,AK150*SUMPRODUCT(_xlfn.XLOOKUP(AK$26,$C$4:$C$22,$I$4:$R$22)*$AO150:$AX150),0)</f>
        <v>0</v>
      </c>
      <c r="CZ150" s="17" cm="1">
        <f t="array" ref="CZ150">IF(AL150&lt;0,AL150*SUMPRODUCT(_xlfn.XLOOKUP(AL$26,$C$4:$C$22,$I$4:$R$22)*$AO150:$AX150),0)</f>
        <v>0</v>
      </c>
      <c r="DA150" s="17" cm="1">
        <f t="array" ref="DA150">IF(AM150&lt;0,AM150*SUMPRODUCT(_xlfn.XLOOKUP(AM$26,$C$4:$C$22,$I$4:$R$22)*$AO150:$AX150),0)</f>
        <v>0</v>
      </c>
      <c r="DB150" s="9" cm="1">
        <f t="array" ref="DB150">IF(AN150&lt;0,AN150*SUMPRODUCT(_xlfn.XLOOKUP(AN$26,$C$4:$C$22,$I$4:$R$22)*$AO150:$AX150),0)</f>
        <v>0</v>
      </c>
      <c r="DC150" s="240">
        <f t="shared" si="103"/>
        <v>0</v>
      </c>
    </row>
    <row r="151" spans="1:107" x14ac:dyDescent="0.25">
      <c r="A151" s="255"/>
      <c r="B151" s="739"/>
      <c r="C151" s="735">
        <v>12</v>
      </c>
      <c r="D151" s="159" t="str">
        <f>_xlfn.XLOOKUP($C151,'Load Combinations'!$B$4:$B$22,'Load Combinations'!$C$4:$C$22)</f>
        <v>CV Helium Mode, No Beam, Seismic</v>
      </c>
      <c r="E151" s="118"/>
      <c r="F151" s="119"/>
      <c r="G151" s="7">
        <v>1</v>
      </c>
      <c r="H151" s="130">
        <f t="shared" ref="H151" si="128">G151+AZ151+BC151+BP151+DC151</f>
        <v>11.25</v>
      </c>
      <c r="I151" s="130">
        <f t="shared" ref="I151" si="129">G151+BA151+BB151+CC151+CP151</f>
        <v>-9.25</v>
      </c>
      <c r="J151" s="62"/>
      <c r="K151" s="72">
        <f t="shared" si="125"/>
        <v>0</v>
      </c>
      <c r="L151" s="73">
        <f t="shared" si="125"/>
        <v>0</v>
      </c>
      <c r="M151" s="73">
        <f t="shared" si="125"/>
        <v>1</v>
      </c>
      <c r="N151" s="73">
        <f t="shared" si="125"/>
        <v>1</v>
      </c>
      <c r="O151" s="73">
        <f t="shared" si="125"/>
        <v>0</v>
      </c>
      <c r="P151" s="73">
        <f t="shared" si="125"/>
        <v>0</v>
      </c>
      <c r="Q151" s="73">
        <f t="shared" si="125"/>
        <v>0</v>
      </c>
      <c r="R151" s="73">
        <f t="shared" si="125"/>
        <v>0</v>
      </c>
      <c r="S151" s="73">
        <f t="shared" si="125"/>
        <v>0</v>
      </c>
      <c r="T151" s="73">
        <f t="shared" si="125"/>
        <v>0</v>
      </c>
      <c r="U151" s="73">
        <f t="shared" si="125"/>
        <v>0</v>
      </c>
      <c r="V151" s="73">
        <f t="shared" si="125"/>
        <v>1</v>
      </c>
      <c r="W151" s="73">
        <f t="shared" si="126"/>
        <v>0</v>
      </c>
      <c r="X151" s="73">
        <f t="shared" si="126"/>
        <v>1</v>
      </c>
      <c r="Y151" s="73">
        <f t="shared" si="126"/>
        <v>0</v>
      </c>
      <c r="Z151" s="73">
        <f t="shared" si="126"/>
        <v>0</v>
      </c>
      <c r="AA151" s="73">
        <f t="shared" si="126"/>
        <v>0</v>
      </c>
      <c r="AB151" s="139">
        <f t="shared" si="126"/>
        <v>0</v>
      </c>
      <c r="AC151" s="72">
        <f t="shared" si="126"/>
        <v>1</v>
      </c>
      <c r="AD151" s="73">
        <f t="shared" si="127"/>
        <v>1</v>
      </c>
      <c r="AE151" s="73">
        <f t="shared" si="127"/>
        <v>0</v>
      </c>
      <c r="AF151" s="73">
        <f t="shared" si="127"/>
        <v>0</v>
      </c>
      <c r="AG151" s="73">
        <f t="shared" si="127"/>
        <v>0</v>
      </c>
      <c r="AH151" s="73">
        <f t="shared" si="127"/>
        <v>0</v>
      </c>
      <c r="AI151" s="73">
        <f t="shared" si="127"/>
        <v>1</v>
      </c>
      <c r="AJ151" s="73">
        <f t="shared" si="127"/>
        <v>1</v>
      </c>
      <c r="AK151" s="73">
        <f t="shared" si="127"/>
        <v>0</v>
      </c>
      <c r="AL151" s="73">
        <f t="shared" si="127"/>
        <v>0</v>
      </c>
      <c r="AM151" s="73">
        <f t="shared" si="127"/>
        <v>0</v>
      </c>
      <c r="AN151" s="139">
        <f t="shared" si="127"/>
        <v>1</v>
      </c>
      <c r="AO151" s="72">
        <f>+INDEX('Load Combinations'!$D$4:$N$22,MATCH(Horizontal!$C151,'Load Combinations'!$B$4:$B$22,0),MATCH(Horizontal!AO$26,'Load Combinations'!$D$3:$N$3,0))</f>
        <v>1</v>
      </c>
      <c r="AP151" s="73">
        <f>+INDEX('Load Combinations'!$D$4:$N$22,MATCH(Horizontal!$C151,'Load Combinations'!$B$4:$B$22,0),MATCH(Horizontal!AP$26,'Load Combinations'!$D$3:$N$3,0))</f>
        <v>1</v>
      </c>
      <c r="AQ151" s="73">
        <f>+INDEX('Load Combinations'!$D$4:$N$22,MATCH(Horizontal!$C151,'Load Combinations'!$B$4:$B$22,0),MATCH(Horizontal!AQ$26,'Load Combinations'!$D$3:$N$3,0))</f>
        <v>0</v>
      </c>
      <c r="AR151" s="73">
        <f>+INDEX('Load Combinations'!$D$4:$N$22,MATCH(Horizontal!$C151,'Load Combinations'!$B$4:$B$22,0),MATCH(Horizontal!AR$26,'Load Combinations'!$D$3:$N$3,0))</f>
        <v>1</v>
      </c>
      <c r="AS151" s="73">
        <f>+INDEX('Load Combinations'!$D$4:$N$22,MATCH(Horizontal!$C151,'Load Combinations'!$B$4:$B$22,0),MATCH(Horizontal!AS$26,'Load Combinations'!$D$3:$N$3,0))</f>
        <v>0</v>
      </c>
      <c r="AT151" s="73">
        <f>+INDEX('Load Combinations'!$D$4:$N$22,MATCH(Horizontal!$C151,'Load Combinations'!$B$4:$B$22,0),MATCH(Horizontal!AT$26,'Load Combinations'!$D$3:$N$3,0))</f>
        <v>0</v>
      </c>
      <c r="AU151" s="73">
        <f>+INDEX('Load Combinations'!$D$4:$N$22,MATCH(Horizontal!$C151,'Load Combinations'!$B$4:$B$22,0),MATCH(Horizontal!AU$26,'Load Combinations'!$D$3:$N$3,0))</f>
        <v>0</v>
      </c>
      <c r="AV151" s="73">
        <f>+INDEX('Load Combinations'!$D$4:$N$22,MATCH(Horizontal!$C151,'Load Combinations'!$B$4:$B$22,0),MATCH(Horizontal!AV$26,'Load Combinations'!$D$3:$N$3,0))</f>
        <v>1</v>
      </c>
      <c r="AW151" s="73">
        <f>+INDEX('Load Combinations'!$D$4:$N$22,MATCH(Horizontal!$C151,'Load Combinations'!$B$4:$B$22,0),MATCH(Horizontal!AW$26,'Load Combinations'!$D$3:$N$3,0))</f>
        <v>0</v>
      </c>
      <c r="AX151" s="670">
        <f>+INDEX('Load Combinations'!$D$4:$N$22,MATCH(Horizontal!$C151,'Load Combinations'!$B$4:$B$22,0),MATCH(Horizontal!AX$26,'Load Combinations'!$D$3:$N$3,0))</f>
        <v>1</v>
      </c>
      <c r="AY151" s="556">
        <f>+INDEX('Load Combinations'!$D$4:$N$22,MATCH(Horizontal!$C151,'Load Combinations'!$B$4:$B$22,0),MATCH(Horizontal!AY$26,'Load Combinations'!$D$3:$N$3,0))</f>
        <v>0</v>
      </c>
      <c r="AZ151" s="202" cm="1">
        <f t="array" ref="AZ151">SUMPRODUCT(--($K151:$AB151&gt;0),INDEX($H$4:$H$22,MATCH($K$26:$AB$26,$C$4:$C$22,0)))</f>
        <v>2.875</v>
      </c>
      <c r="BA151" s="73" cm="1">
        <f t="array" ref="BA151">SUMPRODUCT(--($K151:$AB151&gt;0),INDEX($G$4:$G$22,MATCH($K$26:$AB$26,$C$4:$C$22,0)))</f>
        <v>-2.875</v>
      </c>
      <c r="BB151" s="73" cm="1">
        <f t="array" ref="BB151">-1*SUMPRODUCT(--($K151:$AB151&lt;0),INDEX($H$4:$H$22,MATCH($K$26:$AB$26,$C$4:$C$22,0)))</f>
        <v>0</v>
      </c>
      <c r="BC151" s="74" cm="1">
        <f t="array" ref="BC151">-1*SUMPRODUCT(--($K151:$AB151&lt;0),INDEX($G$4:$G$22,MATCH($K$26:$AB$26,$C$4:$C$22,0)))</f>
        <v>0</v>
      </c>
      <c r="BD151" s="562" cm="1">
        <f t="array" ref="BD151">IF(AC151&gt;0,AC151*SUMPRODUCT(_xlfn.XLOOKUP(AC$26,$C$4:$C$22,$T$4:$AD$22)*$AO151:$AY151),0)</f>
        <v>0</v>
      </c>
      <c r="BE151" s="67" cm="1">
        <f t="array" ref="BE151">IF(AD151&gt;0,AD151*SUMPRODUCT(_xlfn.XLOOKUP(AD$26,$C$4:$C$22,$T$4:$AD$22)*$AO151:$AY151),0)</f>
        <v>1.125</v>
      </c>
      <c r="BF151" s="67" cm="1">
        <f t="array" ref="BF151">IF(AE151&gt;0,AE151*SUMPRODUCT(_xlfn.XLOOKUP(AE$26,$C$4:$C$22,$T$4:$AD$22)*$AO151:$AY151),0)</f>
        <v>0</v>
      </c>
      <c r="BG151" s="67" cm="1">
        <f t="array" ref="BG151">IF(AF151&gt;0,AF151*SUMPRODUCT(_xlfn.XLOOKUP(AF$26,$C$4:$C$22,$T$4:$AD$22)*$AO151:$AY151),0)</f>
        <v>0</v>
      </c>
      <c r="BH151" s="67" cm="1">
        <f t="array" ref="BH151">IF(AG151&gt;0,AG151*SUMPRODUCT(_xlfn.XLOOKUP(AG$26,$C$4:$C$22,$T$4:$AD$22)*$AO151:$AY151),0)</f>
        <v>0</v>
      </c>
      <c r="BI151" s="67" cm="1">
        <f t="array" ref="BI151">IF(AH151&gt;0,AH151*SUMPRODUCT(_xlfn.XLOOKUP(AH$26,$C$4:$C$22,$T$4:$AD$22)*$AO151:$AY151),0)</f>
        <v>0</v>
      </c>
      <c r="BJ151" s="67" cm="1">
        <f t="array" ref="BJ151">IF(AI151&gt;0,AI151*SUMPRODUCT(_xlfn.XLOOKUP(AI$26,$C$4:$C$22,$T$4:$AD$22)*$AO151:$AY151),0)</f>
        <v>0.125</v>
      </c>
      <c r="BK151" s="67" cm="1">
        <f t="array" ref="BK151">IF(AJ151&gt;0,AJ151*SUMPRODUCT(_xlfn.XLOOKUP(AJ$26,$C$4:$C$22,$T$4:$AD$22)*$AO151:$AY151),0)</f>
        <v>0.125</v>
      </c>
      <c r="BL151" s="67" cm="1">
        <f t="array" ref="BL151">IF(AK151&gt;0,AK151*SUMPRODUCT(_xlfn.XLOOKUP(AK$26,$C$4:$C$22,$T$4:$AD$22)*$AO151:$AY151),0)</f>
        <v>0</v>
      </c>
      <c r="BM151" s="67" cm="1">
        <f t="array" ref="BM151">IF(AL151&gt;0,AL151*SUMPRODUCT(_xlfn.XLOOKUP(AL$26,$C$4:$C$22,$T$4:$AD$22)*$AO151:$AY151),0)</f>
        <v>0</v>
      </c>
      <c r="BN151" s="67" cm="1">
        <f t="array" ref="BN151">IF(AM151&gt;0,AM151*SUMPRODUCT(_xlfn.XLOOKUP(AM$26,$C$4:$C$22,$T$4:$AD$22)*$AO151:$AY151),0)</f>
        <v>0</v>
      </c>
      <c r="BO151" s="68" cm="1">
        <f t="array" ref="BO151">IF(AN151&gt;0,AN151*SUMPRODUCT(_xlfn.XLOOKUP(AN$26,$C$4:$C$22,$T$4:$AD$22)*$AO151:$AY151),0)</f>
        <v>6</v>
      </c>
      <c r="BP151" s="214">
        <f t="shared" si="100"/>
        <v>7.375</v>
      </c>
      <c r="BQ151" s="66" cm="1">
        <f t="array" ref="BQ151">IF(AC151&gt;0,AC151*SUMPRODUCT(_xlfn.XLOOKUP(AC$26,$C$4:$C$22,$I$4:$S$22)*$AO151:$AY151),0)</f>
        <v>0</v>
      </c>
      <c r="BR151" s="67" cm="1">
        <f t="array" ref="BR151">IF(AD151&gt;0,AD151*SUMPRODUCT(_xlfn.XLOOKUP(AD$26,$C$4:$C$22,$I$4:$S$22)*$AO151:$AY151),0)</f>
        <v>-1.125</v>
      </c>
      <c r="BS151" s="67" cm="1">
        <f t="array" ref="BS151">IF(AE151&gt;0,AE151*SUMPRODUCT(_xlfn.XLOOKUP(AE$26,$C$4:$C$22,$I$4:$S$22)*$AO151:$AY151),0)</f>
        <v>0</v>
      </c>
      <c r="BT151" s="67" cm="1">
        <f t="array" ref="BT151">IF(AF151&gt;0,AF151*SUMPRODUCT(_xlfn.XLOOKUP(AF$26,$C$4:$C$22,$I$4:$S$22)*$AO151:$AY151),0)</f>
        <v>0</v>
      </c>
      <c r="BU151" s="67" cm="1">
        <f t="array" ref="BU151">IF(AG151&gt;0,AG151*SUMPRODUCT(_xlfn.XLOOKUP(AG$26,$C$4:$C$22,$I$4:$S$22)*$AO151:$AY151),0)</f>
        <v>0</v>
      </c>
      <c r="BV151" s="67" cm="1">
        <f t="array" ref="BV151">IF(AH151&gt;0,AH151*SUMPRODUCT(_xlfn.XLOOKUP(AH$26,$C$4:$C$22,$I$4:$S$22)*$AO151:$AY151),0)</f>
        <v>0</v>
      </c>
      <c r="BW151" s="67" cm="1">
        <f t="array" ref="BW151">IF(AI151&gt;0,AI151*SUMPRODUCT(_xlfn.XLOOKUP(AI$26,$C$4:$C$22,$I$4:$S$22)*$AO151:$AY151),0)</f>
        <v>-0.125</v>
      </c>
      <c r="BX151" s="67" cm="1">
        <f t="array" ref="BX151">IF(AJ151&gt;0,AJ151*SUMPRODUCT(_xlfn.XLOOKUP(AJ$26,$C$4:$C$22,$I$4:$S$22)*$AO151:$AY151),0)</f>
        <v>-0.125</v>
      </c>
      <c r="BY151" s="67" cm="1">
        <f t="array" ref="BY151">IF(AK151&gt;0,AK151*SUMPRODUCT(_xlfn.XLOOKUP(AK$26,$C$4:$C$22,$I$4:$S$22)*$AO151:$AY151),0)</f>
        <v>0</v>
      </c>
      <c r="BZ151" s="67" cm="1">
        <f t="array" ref="BZ151">IF(AL151&gt;0,AL151*SUMPRODUCT(_xlfn.XLOOKUP(AL$26,$C$4:$C$22,$I$4:$S$22)*$AO151:$AY151),0)</f>
        <v>0</v>
      </c>
      <c r="CA151" s="67" cm="1">
        <f t="array" ref="CA151">IF(AM151&gt;0,AM151*SUMPRODUCT(_xlfn.XLOOKUP(AM$26,$C$4:$C$22,$I$4:$S$22)*$AO151:$AY151),0)</f>
        <v>0</v>
      </c>
      <c r="CB151" s="68" cm="1">
        <f t="array" ref="CB151">IF(AN151&gt;0,AN151*SUMPRODUCT(_xlfn.XLOOKUP(AN$26,$C$4:$C$22,$I$4:$S$22)*$AO151:$AY151),0)</f>
        <v>-6</v>
      </c>
      <c r="CC151" s="214">
        <f t="shared" si="101"/>
        <v>-7.375</v>
      </c>
      <c r="CD151" s="66" cm="1">
        <f t="array" ref="CD151">IF(AC151&lt;0,AC151*SUMPRODUCT(_xlfn.XLOOKUP(AC$26,$C$4:$C$22,$T$4:$AD$22)*$AO151:$AY151),0)</f>
        <v>0</v>
      </c>
      <c r="CE151" s="67" cm="1">
        <f t="array" ref="CE151">IF(AD151&lt;0,AD151*SUMPRODUCT(_xlfn.XLOOKUP(AD$26,$C$4:$C$22,$T$4:$AC$22)*$AO151:$AX151),0)</f>
        <v>0</v>
      </c>
      <c r="CF151" s="67" cm="1">
        <f t="array" ref="CF151">IF(AE151&lt;0,AE151*SUMPRODUCT(_xlfn.XLOOKUP(AE$26,$C$4:$C$22,$T$4:$AC$22)*$AO151:$AX151),0)</f>
        <v>0</v>
      </c>
      <c r="CG151" s="67" cm="1">
        <f t="array" ref="CG151">IF(AF151&lt;0,AF151*SUMPRODUCT(_xlfn.XLOOKUP(AF$26,$C$4:$C$22,$T$4:$AC$22)*$AO151:$AX151),0)</f>
        <v>0</v>
      </c>
      <c r="CH151" s="67" cm="1">
        <f t="array" ref="CH151">IF(AG151&lt;0,AG151*SUMPRODUCT(_xlfn.XLOOKUP(AG$26,$C$4:$C$22,$T$4:$AC$22)*$AO151:$AX151),0)</f>
        <v>0</v>
      </c>
      <c r="CI151" s="67" cm="1">
        <f t="array" ref="CI151">IF(AH151&lt;0,AH151*SUMPRODUCT(_xlfn.XLOOKUP(AH$26,$C$4:$C$22,$T$4:$AC$22)*$AO151:$AX151),0)</f>
        <v>0</v>
      </c>
      <c r="CJ151" s="67" cm="1">
        <f t="array" ref="CJ151">IF(AI151&lt;0,AI151*SUMPRODUCT(_xlfn.XLOOKUP(AI$26,$C$4:$C$22,$T$4:$AC$22)*$AO151:$AX151),0)</f>
        <v>0</v>
      </c>
      <c r="CK151" s="67" cm="1">
        <f t="array" ref="CK151">IF(AJ151&lt;0,AJ151*SUMPRODUCT(_xlfn.XLOOKUP(AJ$26,$C$4:$C$22,$T$4:$AC$22)*$AO151:$AX151),0)</f>
        <v>0</v>
      </c>
      <c r="CL151" s="67" cm="1">
        <f t="array" ref="CL151">IF(AK151&lt;0,AK151*SUMPRODUCT(_xlfn.XLOOKUP(AK$26,$C$4:$C$22,$T$4:$AC$22)*$AO151:$AX151),0)</f>
        <v>0</v>
      </c>
      <c r="CM151" s="67" cm="1">
        <f t="array" ref="CM151">IF(AL151&lt;0,AL151*SUMPRODUCT(_xlfn.XLOOKUP(AL$26,$C$4:$C$22,$T$4:$AC$22)*$AO151:$AX151),0)</f>
        <v>0</v>
      </c>
      <c r="CN151" s="67" cm="1">
        <f t="array" ref="CN151">IF(AM151&lt;0,AM151*SUMPRODUCT(_xlfn.XLOOKUP(AM$26,$C$4:$C$22,$T$4:$AC$22)*$AO151:$AX151),0)</f>
        <v>0</v>
      </c>
      <c r="CO151" s="68" cm="1">
        <f t="array" ref="CO151">IF(AN151&lt;0,AN151*SUMPRODUCT(_xlfn.XLOOKUP(AN$26,$C$4:$C$22,$T$4:$AC$22)*$AO151:$AX151),0)</f>
        <v>0</v>
      </c>
      <c r="CP151" s="214">
        <f t="shared" si="102"/>
        <v>0</v>
      </c>
      <c r="CQ151" s="66" cm="1">
        <f t="array" ref="CQ151">IF(AC151&lt;0,AC151*SUMPRODUCT(_xlfn.XLOOKUP(AC$26,$C$4:$C$22,$I$4:$S$22)*$AO151:$AY151),0)</f>
        <v>0</v>
      </c>
      <c r="CR151" s="67" cm="1">
        <f t="array" ref="CR151">IF(AD151&lt;0,AD151*SUMPRODUCT(_xlfn.XLOOKUP(AD$26,$C$4:$C$22,$I$4:$R$22)*$AO151:$AX151),0)</f>
        <v>0</v>
      </c>
      <c r="CS151" s="67" cm="1">
        <f t="array" ref="CS151">IF(AE151&lt;0,AE151*SUMPRODUCT(_xlfn.XLOOKUP(AE$26,$C$4:$C$22,$I$4:$R$22)*$AO151:$AX151),0)</f>
        <v>0</v>
      </c>
      <c r="CT151" s="67" cm="1">
        <f t="array" ref="CT151">IF(AF151&lt;0,AF151*SUMPRODUCT(_xlfn.XLOOKUP(AF$26,$C$4:$C$22,$I$4:$R$22)*$AO151:$AX151),0)</f>
        <v>0</v>
      </c>
      <c r="CU151" s="67" cm="1">
        <f t="array" ref="CU151">IF(AG151&lt;0,AG151*SUMPRODUCT(_xlfn.XLOOKUP(AG$26,$C$4:$C$22,$I$4:$R$22)*$AO151:$AX151),0)</f>
        <v>0</v>
      </c>
      <c r="CV151" s="67" cm="1">
        <f t="array" ref="CV151">IF(AH151&lt;0,AH151*SUMPRODUCT(_xlfn.XLOOKUP(AH$26,$C$4:$C$22,$I$4:$R$22)*$AO151:$AX151),0)</f>
        <v>0</v>
      </c>
      <c r="CW151" s="67" cm="1">
        <f t="array" ref="CW151">IF(AI151&lt;0,AI151*SUMPRODUCT(_xlfn.XLOOKUP(AI$26,$C$4:$C$22,$I$4:$R$22)*$AO151:$AX151),0)</f>
        <v>0</v>
      </c>
      <c r="CX151" s="67" cm="1">
        <f t="array" ref="CX151">IF(AJ151&lt;0,AJ151*SUMPRODUCT(_xlfn.XLOOKUP(AJ$26,$C$4:$C$22,$I$4:$R$22)*$AO151:$AX151),0)</f>
        <v>0</v>
      </c>
      <c r="CY151" s="67" cm="1">
        <f t="array" ref="CY151">IF(AK151&lt;0,AK151*SUMPRODUCT(_xlfn.XLOOKUP(AK$26,$C$4:$C$22,$I$4:$R$22)*$AO151:$AX151),0)</f>
        <v>0</v>
      </c>
      <c r="CZ151" s="67" cm="1">
        <f t="array" ref="CZ151">IF(AL151&lt;0,AL151*SUMPRODUCT(_xlfn.XLOOKUP(AL$26,$C$4:$C$22,$I$4:$R$22)*$AO151:$AX151),0)</f>
        <v>0</v>
      </c>
      <c r="DA151" s="67" cm="1">
        <f t="array" ref="DA151">IF(AM151&lt;0,AM151*SUMPRODUCT(_xlfn.XLOOKUP(AM$26,$C$4:$C$22,$I$4:$R$22)*$AO151:$AX151),0)</f>
        <v>0</v>
      </c>
      <c r="DB151" s="68" cm="1">
        <f t="array" ref="DB151">IF(AN151&lt;0,AN151*SUMPRODUCT(_xlfn.XLOOKUP(AN$26,$C$4:$C$22,$I$4:$R$22)*$AO151:$AX151),0)</f>
        <v>0</v>
      </c>
      <c r="DC151" s="239">
        <f t="shared" si="103"/>
        <v>0</v>
      </c>
    </row>
    <row r="152" spans="1:107" ht="15.75" thickBot="1" x14ac:dyDescent="0.3">
      <c r="A152" s="492"/>
      <c r="B152" s="494"/>
      <c r="C152" s="736">
        <v>13</v>
      </c>
      <c r="D152" s="191" t="str">
        <f>_xlfn.XLOOKUP($C152,'Load Combinations'!$B$4:$B$22,'Load Combinations'!$C$4:$C$22)</f>
        <v>CV Helium Mode, Beam On, Seismic</v>
      </c>
      <c r="E152" s="120"/>
      <c r="F152" s="121"/>
      <c r="G152" s="8">
        <v>0</v>
      </c>
      <c r="H152" s="61">
        <f t="shared" si="94"/>
        <v>11.25</v>
      </c>
      <c r="I152" s="61">
        <f t="shared" si="95"/>
        <v>-11.25</v>
      </c>
      <c r="J152" s="63"/>
      <c r="K152" s="75">
        <f t="shared" si="125"/>
        <v>0</v>
      </c>
      <c r="L152" s="76">
        <f t="shared" si="125"/>
        <v>0</v>
      </c>
      <c r="M152" s="76">
        <f t="shared" si="125"/>
        <v>1</v>
      </c>
      <c r="N152" s="76">
        <f t="shared" si="125"/>
        <v>1</v>
      </c>
      <c r="O152" s="76">
        <f t="shared" si="125"/>
        <v>0</v>
      </c>
      <c r="P152" s="76">
        <f t="shared" si="125"/>
        <v>0</v>
      </c>
      <c r="Q152" s="76">
        <f t="shared" si="125"/>
        <v>0</v>
      </c>
      <c r="R152" s="76">
        <f t="shared" si="125"/>
        <v>0</v>
      </c>
      <c r="S152" s="76">
        <f t="shared" si="125"/>
        <v>0</v>
      </c>
      <c r="T152" s="76">
        <f t="shared" si="125"/>
        <v>0</v>
      </c>
      <c r="U152" s="76">
        <f t="shared" si="125"/>
        <v>0</v>
      </c>
      <c r="V152" s="76">
        <f t="shared" si="125"/>
        <v>1</v>
      </c>
      <c r="W152" s="76">
        <f t="shared" si="126"/>
        <v>0</v>
      </c>
      <c r="X152" s="76">
        <f t="shared" si="126"/>
        <v>1</v>
      </c>
      <c r="Y152" s="76">
        <f t="shared" si="126"/>
        <v>0</v>
      </c>
      <c r="Z152" s="76">
        <f t="shared" si="126"/>
        <v>0</v>
      </c>
      <c r="AA152" s="76">
        <f t="shared" si="126"/>
        <v>0</v>
      </c>
      <c r="AB152" s="140">
        <f t="shared" si="126"/>
        <v>0</v>
      </c>
      <c r="AC152" s="75">
        <f t="shared" si="126"/>
        <v>1</v>
      </c>
      <c r="AD152" s="76">
        <f t="shared" si="127"/>
        <v>1</v>
      </c>
      <c r="AE152" s="76">
        <f t="shared" si="127"/>
        <v>0</v>
      </c>
      <c r="AF152" s="76">
        <f t="shared" si="127"/>
        <v>0</v>
      </c>
      <c r="AG152" s="76">
        <f t="shared" si="127"/>
        <v>0</v>
      </c>
      <c r="AH152" s="76">
        <f t="shared" si="127"/>
        <v>0</v>
      </c>
      <c r="AI152" s="76">
        <f t="shared" si="127"/>
        <v>1</v>
      </c>
      <c r="AJ152" s="76">
        <f t="shared" si="127"/>
        <v>1</v>
      </c>
      <c r="AK152" s="76">
        <f t="shared" si="127"/>
        <v>0</v>
      </c>
      <c r="AL152" s="76">
        <f t="shared" si="127"/>
        <v>0</v>
      </c>
      <c r="AM152" s="76">
        <f t="shared" si="127"/>
        <v>0</v>
      </c>
      <c r="AN152" s="140">
        <f t="shared" si="127"/>
        <v>1</v>
      </c>
      <c r="AO152" s="394">
        <f>+INDEX('Load Combinations'!$D$4:$N$22,MATCH(Horizontal!$C152,'Load Combinations'!$B$4:$B$22,0),MATCH(Horizontal!AO$26,'Load Combinations'!$D$3:$N$3,0))</f>
        <v>1</v>
      </c>
      <c r="AP152" s="395">
        <f>+INDEX('Load Combinations'!$D$4:$N$22,MATCH(Horizontal!$C152,'Load Combinations'!$B$4:$B$22,0),MATCH(Horizontal!AP$26,'Load Combinations'!$D$3:$N$3,0))</f>
        <v>1</v>
      </c>
      <c r="AQ152" s="395">
        <f>+INDEX('Load Combinations'!$D$4:$N$22,MATCH(Horizontal!$C152,'Load Combinations'!$B$4:$B$22,0),MATCH(Horizontal!AQ$26,'Load Combinations'!$D$3:$N$3,0))</f>
        <v>0</v>
      </c>
      <c r="AR152" s="395">
        <f>+INDEX('Load Combinations'!$D$4:$N$22,MATCH(Horizontal!$C152,'Load Combinations'!$B$4:$B$22,0),MATCH(Horizontal!AR$26,'Load Combinations'!$D$3:$N$3,0))</f>
        <v>1</v>
      </c>
      <c r="AS152" s="395">
        <f>+INDEX('Load Combinations'!$D$4:$N$22,MATCH(Horizontal!$C152,'Load Combinations'!$B$4:$B$22,0),MATCH(Horizontal!AS$26,'Load Combinations'!$D$3:$N$3,0))</f>
        <v>0</v>
      </c>
      <c r="AT152" s="395">
        <f>+INDEX('Load Combinations'!$D$4:$N$22,MATCH(Horizontal!$C152,'Load Combinations'!$B$4:$B$22,0),MATCH(Horizontal!AT$26,'Load Combinations'!$D$3:$N$3,0))</f>
        <v>1</v>
      </c>
      <c r="AU152" s="395">
        <f>+INDEX('Load Combinations'!$D$4:$N$22,MATCH(Horizontal!$C152,'Load Combinations'!$B$4:$B$22,0),MATCH(Horizontal!AU$26,'Load Combinations'!$D$3:$N$3,0))</f>
        <v>0</v>
      </c>
      <c r="AV152" s="395">
        <f>+INDEX('Load Combinations'!$D$4:$N$22,MATCH(Horizontal!$C152,'Load Combinations'!$B$4:$B$22,0),MATCH(Horizontal!AV$26,'Load Combinations'!$D$3:$N$3,0))</f>
        <v>1</v>
      </c>
      <c r="AW152" s="395">
        <f>+INDEX('Load Combinations'!$D$4:$N$22,MATCH(Horizontal!$C152,'Load Combinations'!$B$4:$B$22,0),MATCH(Horizontal!AW$26,'Load Combinations'!$D$3:$N$3,0))</f>
        <v>0</v>
      </c>
      <c r="AX152" s="674">
        <f>+INDEX('Load Combinations'!$D$4:$N$22,MATCH(Horizontal!$C152,'Load Combinations'!$B$4:$B$22,0),MATCH(Horizontal!AX$26,'Load Combinations'!$D$3:$N$3,0))</f>
        <v>1</v>
      </c>
      <c r="AY152" s="675">
        <f>+INDEX('Load Combinations'!$D$4:$N$22,MATCH(Horizontal!$C152,'Load Combinations'!$B$4:$B$22,0),MATCH(Horizontal!AY$26,'Load Combinations'!$D$3:$N$3,0))</f>
        <v>0</v>
      </c>
      <c r="AZ152" s="203" cm="1">
        <f t="array" ref="AZ152">SUMPRODUCT(--($K152:$AB152&gt;0),INDEX($H$4:$H$22,MATCH($K$26:$AB$26,$C$4:$C$22,0)))</f>
        <v>2.875</v>
      </c>
      <c r="BA152" s="76" cm="1">
        <f t="array" ref="BA152">SUMPRODUCT(--($K152:$AB152&gt;0),INDEX($G$4:$G$22,MATCH($K$26:$AB$26,$C$4:$C$22,0)))</f>
        <v>-2.875</v>
      </c>
      <c r="BB152" s="76" cm="1">
        <f t="array" ref="BB152">-1*SUMPRODUCT(--($K152:$AB152&lt;0),INDEX($H$4:$H$22,MATCH($K$26:$AB$26,$C$4:$C$22,0)))</f>
        <v>0</v>
      </c>
      <c r="BC152" s="77" cm="1">
        <f t="array" ref="BC152">-1*SUMPRODUCT(--($K152:$AB152&lt;0),INDEX($G$4:$G$22,MATCH($K$26:$AB$26,$C$4:$C$22,0)))</f>
        <v>0</v>
      </c>
      <c r="BD152" s="462" cm="1">
        <f t="array" ref="BD152">IF(AC152&gt;0,AC152*SUMPRODUCT(_xlfn.XLOOKUP(AC$26,$C$4:$C$22,$T$4:$AD$22)*$AO152:$AY152),0)</f>
        <v>0</v>
      </c>
      <c r="BE152" s="17" cm="1">
        <f t="array" ref="BE152">IF(AD152&gt;0,AD152*SUMPRODUCT(_xlfn.XLOOKUP(AD$26,$C$4:$C$22,$T$4:$AD$22)*$AO152:$AY152),0)</f>
        <v>1.125</v>
      </c>
      <c r="BF152" s="17" cm="1">
        <f t="array" ref="BF152">IF(AE152&gt;0,AE152*SUMPRODUCT(_xlfn.XLOOKUP(AE$26,$C$4:$C$22,$T$4:$AD$22)*$AO152:$AY152),0)</f>
        <v>0</v>
      </c>
      <c r="BG152" s="71" cm="1">
        <f t="array" ref="BG152">IF(AF152&gt;0,AF152*SUMPRODUCT(_xlfn.XLOOKUP(AF$26,$C$4:$C$22,$T$4:$AD$22)*$AO152:$AY152),0)</f>
        <v>0</v>
      </c>
      <c r="BH152" s="17" cm="1">
        <f t="array" ref="BH152">IF(AG152&gt;0,AG152*SUMPRODUCT(_xlfn.XLOOKUP(AG$26,$C$4:$C$22,$T$4:$AD$22)*$AO152:$AY152),0)</f>
        <v>0</v>
      </c>
      <c r="BI152" s="17" cm="1">
        <f t="array" ref="BI152">IF(AH152&gt;0,AH152*SUMPRODUCT(_xlfn.XLOOKUP(AH$26,$C$4:$C$22,$T$4:$AD$22)*$AO152:$AY152),0)</f>
        <v>0</v>
      </c>
      <c r="BJ152" s="17" cm="1">
        <f t="array" ref="BJ152">IF(AI152&gt;0,AI152*SUMPRODUCT(_xlfn.XLOOKUP(AI$26,$C$4:$C$22,$T$4:$AD$22)*$AO152:$AY152),0)</f>
        <v>0.625</v>
      </c>
      <c r="BK152" s="17" cm="1">
        <f t="array" ref="BK152">IF(AJ152&gt;0,AJ152*SUMPRODUCT(_xlfn.XLOOKUP(AJ$26,$C$4:$C$22,$T$4:$AD$22)*$AO152:$AY152),0)</f>
        <v>0.625</v>
      </c>
      <c r="BL152" s="17" cm="1">
        <f t="array" ref="BL152">IF(AK152&gt;0,AK152*SUMPRODUCT(_xlfn.XLOOKUP(AK$26,$C$4:$C$22,$T$4:$AD$22)*$AO152:$AY152),0)</f>
        <v>0</v>
      </c>
      <c r="BM152" s="17" cm="1">
        <f t="array" ref="BM152">IF(AL152&gt;0,AL152*SUMPRODUCT(_xlfn.XLOOKUP(AL$26,$C$4:$C$22,$T$4:$AD$22)*$AO152:$AY152),0)</f>
        <v>0</v>
      </c>
      <c r="BN152" s="17" cm="1">
        <f t="array" ref="BN152">IF(AM152&gt;0,AM152*SUMPRODUCT(_xlfn.XLOOKUP(AM$26,$C$4:$C$22,$T$4:$AD$22)*$AO152:$AY152),0)</f>
        <v>0</v>
      </c>
      <c r="BO152" s="9" cm="1">
        <f t="array" ref="BO152">IF(AN152&gt;0,AN152*SUMPRODUCT(_xlfn.XLOOKUP(AN$26,$C$4:$C$22,$T$4:$AD$22)*$AO152:$AY152),0)</f>
        <v>6</v>
      </c>
      <c r="BP152" s="215">
        <f t="shared" si="100"/>
        <v>8.375</v>
      </c>
      <c r="BQ152" s="8" cm="1">
        <f t="array" ref="BQ152">IF(AC152&gt;0,AC152*SUMPRODUCT(_xlfn.XLOOKUP(AC$26,$C$4:$C$22,$I$4:$S$22)*$AO152:$AY152),0)</f>
        <v>0</v>
      </c>
      <c r="BR152" s="17" cm="1">
        <f t="array" ref="BR152">IF(AD152&gt;0,AD152*SUMPRODUCT(_xlfn.XLOOKUP(AD$26,$C$4:$C$22,$I$4:$S$22)*$AO152:$AY152),0)</f>
        <v>-1.125</v>
      </c>
      <c r="BS152" s="17" cm="1">
        <f t="array" ref="BS152">IF(AE152&gt;0,AE152*SUMPRODUCT(_xlfn.XLOOKUP(AE$26,$C$4:$C$22,$I$4:$S$22)*$AO152:$AY152),0)</f>
        <v>0</v>
      </c>
      <c r="BT152" s="71" cm="1">
        <f t="array" ref="BT152">IF(AF152&gt;0,AF152*SUMPRODUCT(_xlfn.XLOOKUP(AF$26,$C$4:$C$22,$I$4:$S$22)*$AO152:$AY152),0)</f>
        <v>0</v>
      </c>
      <c r="BU152" s="17" cm="1">
        <f t="array" ref="BU152">IF(AG152&gt;0,AG152*SUMPRODUCT(_xlfn.XLOOKUP(AG$26,$C$4:$C$22,$I$4:$S$22)*$AO152:$AY152),0)</f>
        <v>0</v>
      </c>
      <c r="BV152" s="17" cm="1">
        <f t="array" ref="BV152">IF(AH152&gt;0,AH152*SUMPRODUCT(_xlfn.XLOOKUP(AH$26,$C$4:$C$22,$I$4:$S$22)*$AO152:$AY152),0)</f>
        <v>0</v>
      </c>
      <c r="BW152" s="17" cm="1">
        <f t="array" ref="BW152">IF(AI152&gt;0,AI152*SUMPRODUCT(_xlfn.XLOOKUP(AI$26,$C$4:$C$22,$I$4:$S$22)*$AO152:$AY152),0)</f>
        <v>-0.625</v>
      </c>
      <c r="BX152" s="17" cm="1">
        <f t="array" ref="BX152">IF(AJ152&gt;0,AJ152*SUMPRODUCT(_xlfn.XLOOKUP(AJ$26,$C$4:$C$22,$I$4:$S$22)*$AO152:$AY152),0)</f>
        <v>-0.625</v>
      </c>
      <c r="BY152" s="17" cm="1">
        <f t="array" ref="BY152">IF(AK152&gt;0,AK152*SUMPRODUCT(_xlfn.XLOOKUP(AK$26,$C$4:$C$22,$I$4:$S$22)*$AO152:$AY152),0)</f>
        <v>0</v>
      </c>
      <c r="BZ152" s="17" cm="1">
        <f t="array" ref="BZ152">IF(AL152&gt;0,AL152*SUMPRODUCT(_xlfn.XLOOKUP(AL$26,$C$4:$C$22,$I$4:$S$22)*$AO152:$AY152),0)</f>
        <v>0</v>
      </c>
      <c r="CA152" s="17" cm="1">
        <f t="array" ref="CA152">IF(AM152&gt;0,AM152*SUMPRODUCT(_xlfn.XLOOKUP(AM$26,$C$4:$C$22,$I$4:$S$22)*$AO152:$AY152),0)</f>
        <v>0</v>
      </c>
      <c r="CB152" s="9" cm="1">
        <f t="array" ref="CB152">IF(AN152&gt;0,AN152*SUMPRODUCT(_xlfn.XLOOKUP(AN$26,$C$4:$C$22,$I$4:$S$22)*$AO152:$AY152),0)</f>
        <v>-6</v>
      </c>
      <c r="CC152" s="215">
        <f t="shared" si="101"/>
        <v>-8.375</v>
      </c>
      <c r="CD152" s="8" cm="1">
        <f t="array" ref="CD152">IF(AC152&lt;0,AC152*SUMPRODUCT(_xlfn.XLOOKUP(AC$26,$C$4:$C$22,$T$4:$AD$22)*$AO152:$AY152),0)</f>
        <v>0</v>
      </c>
      <c r="CE152" s="17" cm="1">
        <f t="array" ref="CE152">IF(AD152&lt;0,AD152*SUMPRODUCT(_xlfn.XLOOKUP(AD$26,$C$4:$C$22,$T$4:$AC$22)*$AO152:$AX152),0)</f>
        <v>0</v>
      </c>
      <c r="CF152" s="17" cm="1">
        <f t="array" ref="CF152">IF(AE152&lt;0,AE152*SUMPRODUCT(_xlfn.XLOOKUP(AE$26,$C$4:$C$22,$T$4:$AC$22)*$AO152:$AX152),0)</f>
        <v>0</v>
      </c>
      <c r="CG152" s="71" cm="1">
        <f t="array" ref="CG152">IF(AF152&lt;0,AF152*SUMPRODUCT(_xlfn.XLOOKUP(AF$26,$C$4:$C$22,$T$4:$AC$22)*$AO152:$AX152),0)</f>
        <v>0</v>
      </c>
      <c r="CH152" s="17" cm="1">
        <f t="array" ref="CH152">IF(AG152&lt;0,AG152*SUMPRODUCT(_xlfn.XLOOKUP(AG$26,$C$4:$C$22,$T$4:$AC$22)*$AO152:$AX152),0)</f>
        <v>0</v>
      </c>
      <c r="CI152" s="17" cm="1">
        <f t="array" ref="CI152">IF(AH152&lt;0,AH152*SUMPRODUCT(_xlfn.XLOOKUP(AH$26,$C$4:$C$22,$T$4:$AC$22)*$AO152:$AX152),0)</f>
        <v>0</v>
      </c>
      <c r="CJ152" s="17" cm="1">
        <f t="array" ref="CJ152">IF(AI152&lt;0,AI152*SUMPRODUCT(_xlfn.XLOOKUP(AI$26,$C$4:$C$22,$T$4:$AC$22)*$AO152:$AX152),0)</f>
        <v>0</v>
      </c>
      <c r="CK152" s="17" cm="1">
        <f t="array" ref="CK152">IF(AJ152&lt;0,AJ152*SUMPRODUCT(_xlfn.XLOOKUP(AJ$26,$C$4:$C$22,$T$4:$AC$22)*$AO152:$AX152),0)</f>
        <v>0</v>
      </c>
      <c r="CL152" s="17" cm="1">
        <f t="array" ref="CL152">IF(AK152&lt;0,AK152*SUMPRODUCT(_xlfn.XLOOKUP(AK$26,$C$4:$C$22,$T$4:$AC$22)*$AO152:$AX152),0)</f>
        <v>0</v>
      </c>
      <c r="CM152" s="17" cm="1">
        <f t="array" ref="CM152">IF(AL152&lt;0,AL152*SUMPRODUCT(_xlfn.XLOOKUP(AL$26,$C$4:$C$22,$T$4:$AC$22)*$AO152:$AX152),0)</f>
        <v>0</v>
      </c>
      <c r="CN152" s="17" cm="1">
        <f t="array" ref="CN152">IF(AM152&lt;0,AM152*SUMPRODUCT(_xlfn.XLOOKUP(AM$26,$C$4:$C$22,$T$4:$AC$22)*$AO152:$AX152),0)</f>
        <v>0</v>
      </c>
      <c r="CO152" s="9" cm="1">
        <f t="array" ref="CO152">IF(AN152&lt;0,AN152*SUMPRODUCT(_xlfn.XLOOKUP(AN$26,$C$4:$C$22,$T$4:$AC$22)*$AO152:$AX152),0)</f>
        <v>0</v>
      </c>
      <c r="CP152" s="215">
        <f t="shared" si="102"/>
        <v>0</v>
      </c>
      <c r="CQ152" s="8" cm="1">
        <f t="array" ref="CQ152">IF(AC152&lt;0,AC152*SUMPRODUCT(_xlfn.XLOOKUP(AC$26,$C$4:$C$22,$I$4:$S$22)*$AO152:$AY152),0)</f>
        <v>0</v>
      </c>
      <c r="CR152" s="17" cm="1">
        <f t="array" ref="CR152">IF(AD152&lt;0,AD152*SUMPRODUCT(_xlfn.XLOOKUP(AD$26,$C$4:$C$22,$I$4:$R$22)*$AO152:$AX152),0)</f>
        <v>0</v>
      </c>
      <c r="CS152" s="17" cm="1">
        <f t="array" ref="CS152">IF(AE152&lt;0,AE152*SUMPRODUCT(_xlfn.XLOOKUP(AE$26,$C$4:$C$22,$I$4:$R$22)*$AO152:$AX152),0)</f>
        <v>0</v>
      </c>
      <c r="CT152" s="71" cm="1">
        <f t="array" ref="CT152">IF(AF152&lt;0,AF152*SUMPRODUCT(_xlfn.XLOOKUP(AF$26,$C$4:$C$22,$I$4:$R$22)*$AO152:$AX152),0)</f>
        <v>0</v>
      </c>
      <c r="CU152" s="17" cm="1">
        <f t="array" ref="CU152">IF(AG152&lt;0,AG152*SUMPRODUCT(_xlfn.XLOOKUP(AG$26,$C$4:$C$22,$I$4:$R$22)*$AO152:$AX152),0)</f>
        <v>0</v>
      </c>
      <c r="CV152" s="17" cm="1">
        <f t="array" ref="CV152">IF(AH152&lt;0,AH152*SUMPRODUCT(_xlfn.XLOOKUP(AH$26,$C$4:$C$22,$I$4:$R$22)*$AO152:$AX152),0)</f>
        <v>0</v>
      </c>
      <c r="CW152" s="17" cm="1">
        <f t="array" ref="CW152">IF(AI152&lt;0,AI152*SUMPRODUCT(_xlfn.XLOOKUP(AI$26,$C$4:$C$22,$I$4:$R$22)*$AO152:$AX152),0)</f>
        <v>0</v>
      </c>
      <c r="CX152" s="17" cm="1">
        <f t="array" ref="CX152">IF(AJ152&lt;0,AJ152*SUMPRODUCT(_xlfn.XLOOKUP(AJ$26,$C$4:$C$22,$I$4:$R$22)*$AO152:$AX152),0)</f>
        <v>0</v>
      </c>
      <c r="CY152" s="17" cm="1">
        <f t="array" ref="CY152">IF(AK152&lt;0,AK152*SUMPRODUCT(_xlfn.XLOOKUP(AK$26,$C$4:$C$22,$I$4:$R$22)*$AO152:$AX152),0)</f>
        <v>0</v>
      </c>
      <c r="CZ152" s="17" cm="1">
        <f t="array" ref="CZ152">IF(AL152&lt;0,AL152*SUMPRODUCT(_xlfn.XLOOKUP(AL$26,$C$4:$C$22,$I$4:$R$22)*$AO152:$AX152),0)</f>
        <v>0</v>
      </c>
      <c r="DA152" s="17" cm="1">
        <f t="array" ref="DA152">IF(AM152&lt;0,AM152*SUMPRODUCT(_xlfn.XLOOKUP(AM$26,$C$4:$C$22,$I$4:$R$22)*$AO152:$AX152),0)</f>
        <v>0</v>
      </c>
      <c r="DB152" s="9" cm="1">
        <f t="array" ref="DB152">IF(AN152&lt;0,AN152*SUMPRODUCT(_xlfn.XLOOKUP(AN$26,$C$4:$C$22,$I$4:$R$22)*$AO152:$AX152),0)</f>
        <v>0</v>
      </c>
      <c r="DC152" s="240">
        <f t="shared" si="103"/>
        <v>0</v>
      </c>
    </row>
    <row r="158" spans="1:107" ht="21.75" thickBot="1" x14ac:dyDescent="0.4">
      <c r="A158" s="331" t="s">
        <v>179</v>
      </c>
      <c r="B158" s="331"/>
    </row>
    <row r="159" spans="1:107" ht="15.75" x14ac:dyDescent="0.25">
      <c r="A159" s="261" t="s">
        <v>164</v>
      </c>
      <c r="B159" s="733"/>
      <c r="C159" s="262">
        <v>1</v>
      </c>
      <c r="D159" s="263" t="str">
        <f>_xlfn.XLOOKUP($C159,'Load Combinations'!$B$4:$B$22,'Load Combinations'!$C$4:$C$22)</f>
        <v xml:space="preserve">Installation - Target Assembly </v>
      </c>
      <c r="E159" s="264">
        <v>1</v>
      </c>
      <c r="F159" s="265">
        <v>2</v>
      </c>
      <c r="G159" s="266">
        <v>0</v>
      </c>
      <c r="H159" s="267">
        <f t="shared" ref="H159:H208" si="130">G159+AZ159+BC159+BP159+DC159</f>
        <v>0</v>
      </c>
      <c r="I159" s="267">
        <f t="shared" ref="I159:I208" si="131">G159+BA159+BB159+CC159+CP159</f>
        <v>0</v>
      </c>
      <c r="J159" s="323"/>
      <c r="K159" s="264"/>
      <c r="L159" s="269"/>
      <c r="M159" s="269"/>
      <c r="N159" s="269"/>
      <c r="O159" s="269"/>
      <c r="P159" s="269"/>
      <c r="Q159" s="269"/>
      <c r="R159" s="269"/>
      <c r="S159" s="269"/>
      <c r="T159" s="269"/>
      <c r="U159" s="269"/>
      <c r="V159" s="269"/>
      <c r="W159" s="269"/>
      <c r="X159" s="269"/>
      <c r="Y159" s="269"/>
      <c r="Z159" s="269"/>
      <c r="AA159" s="269"/>
      <c r="AB159" s="270"/>
      <c r="AC159" s="264">
        <v>1</v>
      </c>
      <c r="AD159" s="269">
        <v>1</v>
      </c>
      <c r="AE159" s="269"/>
      <c r="AF159" s="269"/>
      <c r="AG159" s="269"/>
      <c r="AH159" s="269"/>
      <c r="AI159" s="269"/>
      <c r="AJ159" s="269"/>
      <c r="AK159" s="269"/>
      <c r="AL159" s="269"/>
      <c r="AM159" s="269"/>
      <c r="AN159" s="265"/>
      <c r="AO159" s="271">
        <f>+INDEX('Load Combinations'!$D$4:$N$22,MATCH(Horizontal!$C159,'Load Combinations'!$B$4:$B$22,0),MATCH(Horizontal!AO$26,'Load Combinations'!$D$3:$N$3,0))</f>
        <v>0</v>
      </c>
      <c r="AP159" s="269">
        <f>+INDEX('Load Combinations'!$D$4:$N$22,MATCH(Horizontal!$C159,'Load Combinations'!$B$4:$B$22,0),MATCH(Horizontal!AP$26,'Load Combinations'!$D$3:$N$3,0))</f>
        <v>0</v>
      </c>
      <c r="AQ159" s="269">
        <f>+INDEX('Load Combinations'!$D$4:$N$22,MATCH(Horizontal!$C159,'Load Combinations'!$B$4:$B$22,0),MATCH(Horizontal!AQ$26,'Load Combinations'!$D$3:$N$3,0))</f>
        <v>0</v>
      </c>
      <c r="AR159" s="269">
        <f>+INDEX('Load Combinations'!$D$4:$N$22,MATCH(Horizontal!$C159,'Load Combinations'!$B$4:$B$22,0),MATCH(Horizontal!AR$26,'Load Combinations'!$D$3:$N$3,0))</f>
        <v>0</v>
      </c>
      <c r="AS159" s="269">
        <f>+INDEX('Load Combinations'!$D$4:$N$22,MATCH(Horizontal!$C159,'Load Combinations'!$B$4:$B$22,0),MATCH(Horizontal!AS$26,'Load Combinations'!$D$3:$N$3,0))</f>
        <v>0</v>
      </c>
      <c r="AT159" s="269">
        <f>+INDEX('Load Combinations'!$D$4:$N$22,MATCH(Horizontal!$C159,'Load Combinations'!$B$4:$B$22,0),MATCH(Horizontal!AT$26,'Load Combinations'!$D$3:$N$3,0))</f>
        <v>0</v>
      </c>
      <c r="AU159" s="269">
        <f>+INDEX('Load Combinations'!$D$4:$N$22,MATCH(Horizontal!$C159,'Load Combinations'!$B$4:$B$22,0),MATCH(Horizontal!AU$26,'Load Combinations'!$D$3:$N$3,0))</f>
        <v>0</v>
      </c>
      <c r="AV159" s="269">
        <f>+INDEX('Load Combinations'!$D$4:$N$22,MATCH(Horizontal!$C159,'Load Combinations'!$B$4:$B$22,0),MATCH(Horizontal!AV$26,'Load Combinations'!$D$3:$N$3,0))</f>
        <v>0</v>
      </c>
      <c r="AW159" s="269">
        <f>+INDEX('Load Combinations'!$D$4:$N$22,MATCH(Horizontal!$C159,'Load Combinations'!$B$4:$B$22,0),MATCH(Horizontal!AW$26,'Load Combinations'!$D$3:$N$3,0))</f>
        <v>0</v>
      </c>
      <c r="AX159" s="558">
        <f>+INDEX('Load Combinations'!$D$4:$N$22,MATCH(Horizontal!$C159,'Load Combinations'!$B$4:$B$22,0),MATCH(Horizontal!AX$26,'Load Combinations'!$D$3:$N$3,0))</f>
        <v>0</v>
      </c>
      <c r="AY159" s="659">
        <f>+INDEX('Load Combinations'!$D$4:$N$22,MATCH(Horizontal!$C159,'Load Combinations'!$B$4:$B$22,0),MATCH(Horizontal!AY$26,'Load Combinations'!$D$3:$N$3,0))</f>
        <v>0</v>
      </c>
      <c r="AZ159" s="324" cm="1">
        <f t="array" ref="AZ159">SUMPRODUCT(--($K159:$AB159&gt;0),INDEX($H$4:$H$22,MATCH($K$26:$AB$26,$C$4:$C$22,0)))</f>
        <v>0</v>
      </c>
      <c r="BA159" s="325" cm="1">
        <f t="array" ref="BA159">SUMPRODUCT(--($K159:$AB159&gt;0),INDEX($G$4:$G$22,MATCH($K$26:$AB$26,$C$4:$C$22,0)))</f>
        <v>0</v>
      </c>
      <c r="BB159" s="325" cm="1">
        <f t="array" ref="BB159">-1*SUMPRODUCT(--($K159:$AB159&lt;0),INDEX($H$4:$H$22,MATCH($K$26:$AB$26,$C$4:$C$22,0)))</f>
        <v>0</v>
      </c>
      <c r="BC159" s="325" cm="1">
        <f t="array" ref="BC159">-1*SUMPRODUCT(--($K159:$AB159&lt;0),INDEX($G$4:$G$22,MATCH($K$26:$AB$26,$C$4:$C$22,0)))</f>
        <v>0</v>
      </c>
      <c r="BD159" s="272" cm="1">
        <f t="array" ref="BD159">IF(AC159&gt;0,AC159*SUMPRODUCT(_xlfn.XLOOKUP(AC$26,$C$4:$C$22,$T$4:$AD$22)*$AO159:$AY159),0)</f>
        <v>0</v>
      </c>
      <c r="BE159" s="273" cm="1">
        <f t="array" ref="BE159">IF(AD159&gt;0,AD159*SUMPRODUCT(_xlfn.XLOOKUP(AD$26,$C$4:$C$22,$T$4:$AD$22)*$AO159:$AY159),0)</f>
        <v>0</v>
      </c>
      <c r="BF159" s="273" cm="1">
        <f t="array" ref="BF159">IF(AE159&gt;0,AE159*SUMPRODUCT(_xlfn.XLOOKUP(AE$26,$C$4:$C$22,$T$4:$AD$22)*$AO159:$AY159),0)</f>
        <v>0</v>
      </c>
      <c r="BG159" s="273" cm="1">
        <f t="array" ref="BG159">IF(AF159&gt;0,AF159*SUMPRODUCT(_xlfn.XLOOKUP(AF$26,$C$4:$C$22,$T$4:$AD$22)*$AO159:$AY159),0)</f>
        <v>0</v>
      </c>
      <c r="BH159" s="273" cm="1">
        <f t="array" ref="BH159">IF(AG159&gt;0,AG159*SUMPRODUCT(_xlfn.XLOOKUP(AG$26,$C$4:$C$22,$T$4:$AD$22)*$AO159:$AY159),0)</f>
        <v>0</v>
      </c>
      <c r="BI159" s="273" cm="1">
        <f t="array" ref="BI159">IF(AH159&gt;0,AH159*SUMPRODUCT(_xlfn.XLOOKUP(AH$26,$C$4:$C$22,$T$4:$AD$22)*$AO159:$AY159),0)</f>
        <v>0</v>
      </c>
      <c r="BJ159" s="273" cm="1">
        <f t="array" ref="BJ159">IF(AI159&gt;0,AI159*SUMPRODUCT(_xlfn.XLOOKUP(AI$26,$C$4:$C$22,$T$4:$AD$22)*$AO159:$AY159),0)</f>
        <v>0</v>
      </c>
      <c r="BK159" s="273" cm="1">
        <f t="array" ref="BK159">IF(AJ159&gt;0,AJ159*SUMPRODUCT(_xlfn.XLOOKUP(AJ$26,$C$4:$C$22,$T$4:$AD$22)*$AO159:$AY159),0)</f>
        <v>0</v>
      </c>
      <c r="BL159" s="273" cm="1">
        <f t="array" ref="BL159">IF(AK159&gt;0,AK159*SUMPRODUCT(_xlfn.XLOOKUP(AK$26,$C$4:$C$22,$T$4:$AD$22)*$AO159:$AY159),0)</f>
        <v>0</v>
      </c>
      <c r="BM159" s="273" cm="1">
        <f t="array" ref="BM159">IF(AL159&gt;0,AL159*SUMPRODUCT(_xlfn.XLOOKUP(AL$26,$C$4:$C$22,$T$4:$AD$22)*$AO159:$AY159),0)</f>
        <v>0</v>
      </c>
      <c r="BN159" s="273" cm="1">
        <f t="array" ref="BN159">IF(AM159&gt;0,AM159*SUMPRODUCT(_xlfn.XLOOKUP(AM$26,$C$4:$C$22,$T$4:$AD$22)*$AO159:$AY159),0)</f>
        <v>0</v>
      </c>
      <c r="BO159" s="276" cm="1">
        <f t="array" ref="BO159">IF(AN159&gt;0,AN159*SUMPRODUCT(_xlfn.XLOOKUP(AN$26,$C$4:$C$22,$T$4:$AD$22)*$AO159:$AY159),0)</f>
        <v>0</v>
      </c>
      <c r="BP159" s="277">
        <f t="shared" ref="BP159" si="132">SUM(BD159:BO159)</f>
        <v>0</v>
      </c>
      <c r="BQ159" s="272" cm="1">
        <f t="array" ref="BQ159">IF(AC159&gt;0,AC159*SUMPRODUCT(_xlfn.XLOOKUP(AC$26,$C$4:$C$22,$I$4:$S$22)*$AO159:$AY159),0)</f>
        <v>0</v>
      </c>
      <c r="BR159" s="273" cm="1">
        <f t="array" ref="BR159">IF(AD159&gt;0,AD159*SUMPRODUCT(_xlfn.XLOOKUP(AD$26,$C$4:$C$22,$I$4:$S$22)*$AO159:$AY159),0)</f>
        <v>0</v>
      </c>
      <c r="BS159" s="273" cm="1">
        <f t="array" ref="BS159">IF(AE159&gt;0,AE159*SUMPRODUCT(_xlfn.XLOOKUP(AE$26,$C$4:$C$22,$I$4:$S$22)*$AO159:$AY159),0)</f>
        <v>0</v>
      </c>
      <c r="BT159" s="273" cm="1">
        <f t="array" ref="BT159">IF(AF159&gt;0,AF159*SUMPRODUCT(_xlfn.XLOOKUP(AF$26,$C$4:$C$22,$I$4:$S$22)*$AO159:$AY159),0)</f>
        <v>0</v>
      </c>
      <c r="BU159" s="273" cm="1">
        <f t="array" ref="BU159">IF(AG159&gt;0,AG159*SUMPRODUCT(_xlfn.XLOOKUP(AG$26,$C$4:$C$22,$I$4:$S$22)*$AO159:$AY159),0)</f>
        <v>0</v>
      </c>
      <c r="BV159" s="273" cm="1">
        <f t="array" ref="BV159">IF(AH159&gt;0,AH159*SUMPRODUCT(_xlfn.XLOOKUP(AH$26,$C$4:$C$22,$I$4:$S$22)*$AO159:$AY159),0)</f>
        <v>0</v>
      </c>
      <c r="BW159" s="273" cm="1">
        <f t="array" ref="BW159">IF(AI159&gt;0,AI159*SUMPRODUCT(_xlfn.XLOOKUP(AI$26,$C$4:$C$22,$I$4:$S$22)*$AO159:$AY159),0)</f>
        <v>0</v>
      </c>
      <c r="BX159" s="273" cm="1">
        <f t="array" ref="BX159">IF(AJ159&gt;0,AJ159*SUMPRODUCT(_xlfn.XLOOKUP(AJ$26,$C$4:$C$22,$I$4:$S$22)*$AO159:$AY159),0)</f>
        <v>0</v>
      </c>
      <c r="BY159" s="273" cm="1">
        <f t="array" ref="BY159">IF(AK159&gt;0,AK159*SUMPRODUCT(_xlfn.XLOOKUP(AK$26,$C$4:$C$22,$I$4:$S$22)*$AO159:$AY159),0)</f>
        <v>0</v>
      </c>
      <c r="BZ159" s="273" cm="1">
        <f t="array" ref="BZ159">IF(AL159&gt;0,AL159*SUMPRODUCT(_xlfn.XLOOKUP(AL$26,$C$4:$C$22,$I$4:$S$22)*$AO159:$AY159),0)</f>
        <v>0</v>
      </c>
      <c r="CA159" s="273" cm="1">
        <f t="array" ref="CA159">IF(AM159&gt;0,AM159*SUMPRODUCT(_xlfn.XLOOKUP(AM$26,$C$4:$C$22,$I$4:$S$22)*$AO159:$AY159),0)</f>
        <v>0</v>
      </c>
      <c r="CB159" s="276" cm="1">
        <f t="array" ref="CB159">IF(AN159&gt;0,AN159*SUMPRODUCT(_xlfn.XLOOKUP(AN$26,$C$4:$C$22,$I$4:$S$22)*$AO159:$AY159),0)</f>
        <v>0</v>
      </c>
      <c r="CC159" s="277">
        <f t="shared" ref="CC159" si="133">SUM(BQ159:CB159)</f>
        <v>0</v>
      </c>
      <c r="CD159" s="272" cm="1">
        <f t="array" ref="CD159">IF(AC159&lt;0,AC159*SUMPRODUCT(_xlfn.XLOOKUP(AC$26,$C$4:$C$22,$T$4:$AD$22)*$AO159:$AY159),0)</f>
        <v>0</v>
      </c>
      <c r="CE159" s="273" cm="1">
        <f t="array" ref="CE159">IF(AD159&lt;0,AD159*SUMPRODUCT(_xlfn.XLOOKUP(AD$26,$C$4:$C$22,$T$4:$AC$22)*$AO159:$AX159),0)</f>
        <v>0</v>
      </c>
      <c r="CF159" s="273" cm="1">
        <f t="array" ref="CF159">IF(AE159&lt;0,AE159*SUMPRODUCT(_xlfn.XLOOKUP(AE$26,$C$4:$C$22,$T$4:$AC$22)*$AO159:$AX159),0)</f>
        <v>0</v>
      </c>
      <c r="CG159" s="273" cm="1">
        <f t="array" ref="CG159">IF(AF159&lt;0,AF159*SUMPRODUCT(_xlfn.XLOOKUP(AF$26,$C$4:$C$22,$T$4:$AC$22)*$AO159:$AX159),0)</f>
        <v>0</v>
      </c>
      <c r="CH159" s="273" cm="1">
        <f t="array" ref="CH159">IF(AG159&lt;0,AG159*SUMPRODUCT(_xlfn.XLOOKUP(AG$26,$C$4:$C$22,$T$4:$AC$22)*$AO159:$AX159),0)</f>
        <v>0</v>
      </c>
      <c r="CI159" s="273" cm="1">
        <f t="array" ref="CI159">IF(AH159&lt;0,AH159*SUMPRODUCT(_xlfn.XLOOKUP(AH$26,$C$4:$C$22,$T$4:$AC$22)*$AO159:$AX159),0)</f>
        <v>0</v>
      </c>
      <c r="CJ159" s="273" cm="1">
        <f t="array" ref="CJ159">IF(AI159&lt;0,AI159*SUMPRODUCT(_xlfn.XLOOKUP(AI$26,$C$4:$C$22,$T$4:$AC$22)*$AO159:$AX159),0)</f>
        <v>0</v>
      </c>
      <c r="CK159" s="273" cm="1">
        <f t="array" ref="CK159">IF(AJ159&lt;0,AJ159*SUMPRODUCT(_xlfn.XLOOKUP(AJ$26,$C$4:$C$22,$T$4:$AC$22)*$AO159:$AX159),0)</f>
        <v>0</v>
      </c>
      <c r="CL159" s="273" cm="1">
        <f t="array" ref="CL159">IF(AK159&lt;0,AK159*SUMPRODUCT(_xlfn.XLOOKUP(AK$26,$C$4:$C$22,$T$4:$AC$22)*$AO159:$AX159),0)</f>
        <v>0</v>
      </c>
      <c r="CM159" s="273" cm="1">
        <f t="array" ref="CM159">IF(AL159&lt;0,AL159*SUMPRODUCT(_xlfn.XLOOKUP(AL$26,$C$4:$C$22,$T$4:$AC$22)*$AO159:$AX159),0)</f>
        <v>0</v>
      </c>
      <c r="CN159" s="273" cm="1">
        <f t="array" ref="CN159">IF(AM159&lt;0,AM159*SUMPRODUCT(_xlfn.XLOOKUP(AM$26,$C$4:$C$22,$T$4:$AC$22)*$AO159:$AX159),0)</f>
        <v>0</v>
      </c>
      <c r="CO159" s="276" cm="1">
        <f t="array" ref="CO159">IF(AN159&lt;0,AN159*SUMPRODUCT(_xlfn.XLOOKUP(AN$26,$C$4:$C$22,$T$4:$AC$22)*$AO159:$AX159),0)</f>
        <v>0</v>
      </c>
      <c r="CP159" s="277">
        <f t="shared" ref="CP159" si="134">SUM(CD159:CO159)</f>
        <v>0</v>
      </c>
      <c r="CQ159" s="272" cm="1">
        <f t="array" ref="CQ159">IF(AC159&lt;0,AC159*SUMPRODUCT(_xlfn.XLOOKUP(AC$26,$C$4:$C$22,$I$4:$S$22)*$AO159:$AY159),0)</f>
        <v>0</v>
      </c>
      <c r="CR159" s="273" cm="1">
        <f t="array" ref="CR159">IF(AD159&lt;0,AD159*SUMPRODUCT(_xlfn.XLOOKUP(AD$26,$C$4:$C$22,$I$4:$R$22)*$AO159:$AX159),0)</f>
        <v>0</v>
      </c>
      <c r="CS159" s="273" cm="1">
        <f t="array" ref="CS159">IF(AE159&lt;0,AE159*SUMPRODUCT(_xlfn.XLOOKUP(AE$26,$C$4:$C$22,$I$4:$R$22)*$AO159:$AX159),0)</f>
        <v>0</v>
      </c>
      <c r="CT159" s="273" cm="1">
        <f t="array" ref="CT159">IF(AF159&lt;0,AF159*SUMPRODUCT(_xlfn.XLOOKUP(AF$26,$C$4:$C$22,$I$4:$R$22)*$AO159:$AX159),0)</f>
        <v>0</v>
      </c>
      <c r="CU159" s="273" cm="1">
        <f t="array" ref="CU159">IF(AG159&lt;0,AG159*SUMPRODUCT(_xlfn.XLOOKUP(AG$26,$C$4:$C$22,$I$4:$R$22)*$AO159:$AX159),0)</f>
        <v>0</v>
      </c>
      <c r="CV159" s="273" cm="1">
        <f t="array" ref="CV159">IF(AH159&lt;0,AH159*SUMPRODUCT(_xlfn.XLOOKUP(AH$26,$C$4:$C$22,$I$4:$R$22)*$AO159:$AX159),0)</f>
        <v>0</v>
      </c>
      <c r="CW159" s="273" cm="1">
        <f t="array" ref="CW159">IF(AI159&lt;0,AI159*SUMPRODUCT(_xlfn.XLOOKUP(AI$26,$C$4:$C$22,$I$4:$R$22)*$AO159:$AX159),0)</f>
        <v>0</v>
      </c>
      <c r="CX159" s="273" cm="1">
        <f t="array" ref="CX159">IF(AJ159&lt;0,AJ159*SUMPRODUCT(_xlfn.XLOOKUP(AJ$26,$C$4:$C$22,$I$4:$R$22)*$AO159:$AX159),0)</f>
        <v>0</v>
      </c>
      <c r="CY159" s="273" cm="1">
        <f t="array" ref="CY159">IF(AK159&lt;0,AK159*SUMPRODUCT(_xlfn.XLOOKUP(AK$26,$C$4:$C$22,$I$4:$R$22)*$AO159:$AX159),0)</f>
        <v>0</v>
      </c>
      <c r="CZ159" s="273" cm="1">
        <f t="array" ref="CZ159">IF(AL159&lt;0,AL159*SUMPRODUCT(_xlfn.XLOOKUP(AL$26,$C$4:$C$22,$I$4:$R$22)*$AO159:$AX159),0)</f>
        <v>0</v>
      </c>
      <c r="DA159" s="273" cm="1">
        <f t="array" ref="DA159">IF(AM159&lt;0,AM159*SUMPRODUCT(_xlfn.XLOOKUP(AM$26,$C$4:$C$22,$I$4:$R$22)*$AO159:$AX159),0)</f>
        <v>0</v>
      </c>
      <c r="DB159" s="276" cm="1">
        <f t="array" ref="DB159">IF(AN159&lt;0,AN159*SUMPRODUCT(_xlfn.XLOOKUP(AN$26,$C$4:$C$22,$I$4:$R$22)*$AO159:$AX159),0)</f>
        <v>0</v>
      </c>
      <c r="DC159" s="330">
        <f t="shared" ref="DC159" si="135">SUM(CQ159:DB159)</f>
        <v>0</v>
      </c>
    </row>
    <row r="160" spans="1:107" x14ac:dyDescent="0.25">
      <c r="A160" s="134" t="s">
        <v>165</v>
      </c>
      <c r="B160" s="255"/>
      <c r="C160" s="278">
        <v>2</v>
      </c>
      <c r="D160" s="279" t="str">
        <f>_xlfn.XLOOKUP($C160,'Load Combinations'!$B$4:$B$22,'Load Combinations'!$C$4:$C$22)</f>
        <v>Rotation Test, Target Assembly</v>
      </c>
      <c r="E160" s="280"/>
      <c r="F160" s="281"/>
      <c r="G160" s="111">
        <v>0</v>
      </c>
      <c r="H160" s="338">
        <f t="shared" ca="1" si="130"/>
        <v>0.72499999999999998</v>
      </c>
      <c r="I160" s="338">
        <f t="shared" ca="1" si="131"/>
        <v>-0.72499999999999998</v>
      </c>
      <c r="J160" s="326"/>
      <c r="K160" s="87">
        <f t="shared" ref="K160:K177" si="136">K$129</f>
        <v>0</v>
      </c>
      <c r="L160" s="84">
        <f t="shared" ref="L160:U174" si="137">L$129</f>
        <v>0</v>
      </c>
      <c r="M160" s="84">
        <f t="shared" si="137"/>
        <v>0</v>
      </c>
      <c r="N160" s="84">
        <f t="shared" si="137"/>
        <v>0</v>
      </c>
      <c r="O160" s="84">
        <f t="shared" si="137"/>
        <v>-1</v>
      </c>
      <c r="P160" s="84">
        <f t="shared" si="137"/>
        <v>-1</v>
      </c>
      <c r="Q160" s="84">
        <f t="shared" si="137"/>
        <v>0</v>
      </c>
      <c r="R160" s="84">
        <f t="shared" si="137"/>
        <v>0</v>
      </c>
      <c r="S160" s="84">
        <f t="shared" si="137"/>
        <v>0</v>
      </c>
      <c r="T160" s="84">
        <f t="shared" si="137"/>
        <v>0</v>
      </c>
      <c r="U160" s="84">
        <f t="shared" si="137"/>
        <v>0</v>
      </c>
      <c r="V160" s="84"/>
      <c r="W160" s="84"/>
      <c r="X160" s="84"/>
      <c r="Y160" s="84"/>
      <c r="Z160" s="84"/>
      <c r="AA160" s="84"/>
      <c r="AB160" s="89"/>
      <c r="AC160" s="87">
        <f t="shared" ref="AC160:AN175" ca="1" si="138">OFFSET(AC160,-1*($C160-1),0)</f>
        <v>1</v>
      </c>
      <c r="AD160" s="84">
        <f t="shared" ca="1" si="138"/>
        <v>1</v>
      </c>
      <c r="AE160" s="84">
        <f t="shared" ca="1" si="138"/>
        <v>0</v>
      </c>
      <c r="AF160" s="84">
        <f t="shared" ca="1" si="138"/>
        <v>0</v>
      </c>
      <c r="AG160" s="84">
        <f t="shared" ca="1" si="138"/>
        <v>0</v>
      </c>
      <c r="AH160" s="84">
        <f t="shared" ca="1" si="138"/>
        <v>0</v>
      </c>
      <c r="AI160" s="84">
        <f t="shared" ca="1" si="138"/>
        <v>0</v>
      </c>
      <c r="AJ160" s="84">
        <f t="shared" ca="1" si="138"/>
        <v>0</v>
      </c>
      <c r="AK160" s="84">
        <f t="shared" ca="1" si="138"/>
        <v>0</v>
      </c>
      <c r="AL160" s="84">
        <f t="shared" ca="1" si="138"/>
        <v>0</v>
      </c>
      <c r="AM160" s="84">
        <f t="shared" ca="1" si="138"/>
        <v>0</v>
      </c>
      <c r="AN160" s="98">
        <f t="shared" ca="1" si="138"/>
        <v>0</v>
      </c>
      <c r="AO160" s="91">
        <f>+INDEX('Load Combinations'!$D$4:$N$22,MATCH(Horizontal!$C160,'Load Combinations'!$B$4:$B$22,0),MATCH(Horizontal!AO$26,'Load Combinations'!$D$3:$N$3,0))</f>
        <v>1</v>
      </c>
      <c r="AP160" s="84">
        <f>+INDEX('Load Combinations'!$D$4:$N$22,MATCH(Horizontal!$C160,'Load Combinations'!$B$4:$B$22,0),MATCH(Horizontal!AP$26,'Load Combinations'!$D$3:$N$3,0))</f>
        <v>1</v>
      </c>
      <c r="AQ160" s="84">
        <f>+INDEX('Load Combinations'!$D$4:$N$22,MATCH(Horizontal!$C160,'Load Combinations'!$B$4:$B$22,0),MATCH(Horizontal!AQ$26,'Load Combinations'!$D$3:$N$3,0))</f>
        <v>0</v>
      </c>
      <c r="AR160" s="84">
        <f>+INDEX('Load Combinations'!$D$4:$N$22,MATCH(Horizontal!$C160,'Load Combinations'!$B$4:$B$22,0),MATCH(Horizontal!AR$26,'Load Combinations'!$D$3:$N$3,0))</f>
        <v>0</v>
      </c>
      <c r="AS160" s="84">
        <f>+INDEX('Load Combinations'!$D$4:$N$22,MATCH(Horizontal!$C160,'Load Combinations'!$B$4:$B$22,0),MATCH(Horizontal!AS$26,'Load Combinations'!$D$3:$N$3,0))</f>
        <v>0</v>
      </c>
      <c r="AT160" s="84">
        <f>+INDEX('Load Combinations'!$D$4:$N$22,MATCH(Horizontal!$C160,'Load Combinations'!$B$4:$B$22,0),MATCH(Horizontal!AT$26,'Load Combinations'!$D$3:$N$3,0))</f>
        <v>0</v>
      </c>
      <c r="AU160" s="84">
        <f>+INDEX('Load Combinations'!$D$4:$N$22,MATCH(Horizontal!$C160,'Load Combinations'!$B$4:$B$22,0),MATCH(Horizontal!AU$26,'Load Combinations'!$D$3:$N$3,0))</f>
        <v>0</v>
      </c>
      <c r="AV160" s="84">
        <f>+INDEX('Load Combinations'!$D$4:$N$22,MATCH(Horizontal!$C160,'Load Combinations'!$B$4:$B$22,0),MATCH(Horizontal!AV$26,'Load Combinations'!$D$3:$N$3,0))</f>
        <v>0</v>
      </c>
      <c r="AW160" s="84">
        <f>+INDEX('Load Combinations'!$D$4:$N$22,MATCH(Horizontal!$C160,'Load Combinations'!$B$4:$B$22,0),MATCH(Horizontal!AW$26,'Load Combinations'!$D$3:$N$3,0))</f>
        <v>0</v>
      </c>
      <c r="AX160" s="559">
        <f>+INDEX('Load Combinations'!$D$4:$N$22,MATCH(Horizontal!$C160,'Load Combinations'!$B$4:$B$22,0),MATCH(Horizontal!AX$26,'Load Combinations'!$D$3:$N$3,0))</f>
        <v>0</v>
      </c>
      <c r="AY160" s="660">
        <f>+INDEX('Load Combinations'!$D$4:$N$22,MATCH(Horizontal!$C160,'Load Combinations'!$B$4:$B$22,0),MATCH(Horizontal!AY$26,'Load Combinations'!$D$3:$N$3,0))</f>
        <v>0</v>
      </c>
      <c r="AZ160" s="284" cm="1">
        <f t="array" ref="AZ160">SUMPRODUCT(--($K160:$AB160&gt;0),INDEX($H$4:$H$22,MATCH($K$26:$AB$26,$C$4:$C$22,0)))</f>
        <v>0</v>
      </c>
      <c r="BA160" s="194" cm="1">
        <f t="array" ref="BA160">SUMPRODUCT(--($K160:$AB160&gt;0),INDEX($G$4:$G$22,MATCH($K$26:$AB$26,$C$4:$C$22,0)))</f>
        <v>0</v>
      </c>
      <c r="BB160" s="194" cm="1">
        <f t="array" ref="BB160">-1*SUMPRODUCT(--($K160:$AB160&lt;0),INDEX($H$4:$H$22,MATCH($K$26:$AB$26,$C$4:$C$22,0)))</f>
        <v>-0.6</v>
      </c>
      <c r="BC160" s="194" cm="1">
        <f t="array" ref="BC160">-1*SUMPRODUCT(--($K160:$AB160&lt;0),INDEX($G$4:$G$22,MATCH($K$26:$AB$26,$C$4:$C$22,0)))</f>
        <v>0.6</v>
      </c>
      <c r="BD160" s="286" cm="1">
        <f t="array" aca="1" ref="BD160" ca="1">IF(AC160&gt;0,AC160*SUMPRODUCT(_xlfn.XLOOKUP(AC$26,$C$4:$C$22,$T$4:$AD$22)*$AO160:$AY160),0)</f>
        <v>0</v>
      </c>
      <c r="BE160" s="287" cm="1">
        <f t="array" aca="1" ref="BE160" ca="1">IF(AD160&gt;0,AD160*SUMPRODUCT(_xlfn.XLOOKUP(AD$26,$C$4:$C$22,$T$4:$AD$22)*$AO160:$AY160),0)</f>
        <v>0.125</v>
      </c>
      <c r="BF160" s="287" cm="1">
        <f t="array" aca="1" ref="BF160" ca="1">IF(AE160&gt;0,AE160*SUMPRODUCT(_xlfn.XLOOKUP(AE$26,$C$4:$C$22,$T$4:$AD$22)*$AO160:$AY160),0)</f>
        <v>0</v>
      </c>
      <c r="BG160" s="287" cm="1">
        <f t="array" aca="1" ref="BG160" ca="1">IF(AF160&gt;0,AF160*SUMPRODUCT(_xlfn.XLOOKUP(AF$26,$C$4:$C$22,$T$4:$AD$22)*$AO160:$AY160),0)</f>
        <v>0</v>
      </c>
      <c r="BH160" s="287" cm="1">
        <f t="array" aca="1" ref="BH160" ca="1">IF(AG160&gt;0,AG160*SUMPRODUCT(_xlfn.XLOOKUP(AG$26,$C$4:$C$22,$T$4:$AD$22)*$AO160:$AY160),0)</f>
        <v>0</v>
      </c>
      <c r="BI160" s="287" cm="1">
        <f t="array" aca="1" ref="BI160" ca="1">IF(AH160&gt;0,AH160*SUMPRODUCT(_xlfn.XLOOKUP(AH$26,$C$4:$C$22,$T$4:$AD$22)*$AO160:$AY160),0)</f>
        <v>0</v>
      </c>
      <c r="BJ160" s="287" cm="1">
        <f t="array" aca="1" ref="BJ160" ca="1">IF(AI160&gt;0,AI160*SUMPRODUCT(_xlfn.XLOOKUP(AI$26,$C$4:$C$22,$T$4:$AD$22)*$AO160:$AY160),0)</f>
        <v>0</v>
      </c>
      <c r="BK160" s="287" cm="1">
        <f t="array" aca="1" ref="BK160" ca="1">IF(AJ160&gt;0,AJ160*SUMPRODUCT(_xlfn.XLOOKUP(AJ$26,$C$4:$C$22,$T$4:$AD$22)*$AO160:$AY160),0)</f>
        <v>0</v>
      </c>
      <c r="BL160" s="287" cm="1">
        <f t="array" aca="1" ref="BL160" ca="1">IF(AK160&gt;0,AK160*SUMPRODUCT(_xlfn.XLOOKUP(AK$26,$C$4:$C$22,$T$4:$AD$22)*$AO160:$AY160),0)</f>
        <v>0</v>
      </c>
      <c r="BM160" s="287" cm="1">
        <f t="array" aca="1" ref="BM160" ca="1">IF(AL160&gt;0,AL160*SUMPRODUCT(_xlfn.XLOOKUP(AL$26,$C$4:$C$22,$T$4:$AD$22)*$AO160:$AY160),0)</f>
        <v>0</v>
      </c>
      <c r="BN160" s="287" cm="1">
        <f t="array" aca="1" ref="BN160" ca="1">IF(AM160&gt;0,AM160*SUMPRODUCT(_xlfn.XLOOKUP(AM$26,$C$4:$C$22,$T$4:$AD$22)*$AO160:$AY160),0)</f>
        <v>0</v>
      </c>
      <c r="BO160" s="290" cm="1">
        <f t="array" aca="1" ref="BO160" ca="1">IF(AN160&gt;0,AN160*SUMPRODUCT(_xlfn.XLOOKUP(AN$26,$C$4:$C$22,$T$4:$AD$22)*$AO160:$AY160),0)</f>
        <v>0</v>
      </c>
      <c r="BP160" s="291">
        <f t="shared" ref="BP160:BP223" ca="1" si="139">SUM(BD160:BO160)</f>
        <v>0.125</v>
      </c>
      <c r="BQ160" s="286" cm="1">
        <f t="array" aca="1" ref="BQ160" ca="1">IF(AC160&gt;0,AC160*SUMPRODUCT(_xlfn.XLOOKUP(AC$26,$C$4:$C$22,$I$4:$S$22)*$AO160:$AY160),0)</f>
        <v>0</v>
      </c>
      <c r="BR160" s="287" cm="1">
        <f t="array" aca="1" ref="BR160" ca="1">IF(AD160&gt;0,AD160*SUMPRODUCT(_xlfn.XLOOKUP(AD$26,$C$4:$C$22,$I$4:$S$22)*$AO160:$AY160),0)</f>
        <v>-0.125</v>
      </c>
      <c r="BS160" s="287" cm="1">
        <f t="array" aca="1" ref="BS160" ca="1">IF(AE160&gt;0,AE160*SUMPRODUCT(_xlfn.XLOOKUP(AE$26,$C$4:$C$22,$I$4:$S$22)*$AO160:$AY160),0)</f>
        <v>0</v>
      </c>
      <c r="BT160" s="287" cm="1">
        <f t="array" aca="1" ref="BT160" ca="1">IF(AF160&gt;0,AF160*SUMPRODUCT(_xlfn.XLOOKUP(AF$26,$C$4:$C$22,$I$4:$S$22)*$AO160:$AY160),0)</f>
        <v>0</v>
      </c>
      <c r="BU160" s="287" cm="1">
        <f t="array" aca="1" ref="BU160" ca="1">IF(AG160&gt;0,AG160*SUMPRODUCT(_xlfn.XLOOKUP(AG$26,$C$4:$C$22,$I$4:$S$22)*$AO160:$AY160),0)</f>
        <v>0</v>
      </c>
      <c r="BV160" s="287" cm="1">
        <f t="array" aca="1" ref="BV160" ca="1">IF(AH160&gt;0,AH160*SUMPRODUCT(_xlfn.XLOOKUP(AH$26,$C$4:$C$22,$I$4:$S$22)*$AO160:$AY160),0)</f>
        <v>0</v>
      </c>
      <c r="BW160" s="287" cm="1">
        <f t="array" aca="1" ref="BW160" ca="1">IF(AI160&gt;0,AI160*SUMPRODUCT(_xlfn.XLOOKUP(AI$26,$C$4:$C$22,$I$4:$S$22)*$AO160:$AY160),0)</f>
        <v>0</v>
      </c>
      <c r="BX160" s="287" cm="1">
        <f t="array" aca="1" ref="BX160" ca="1">IF(AJ160&gt;0,AJ160*SUMPRODUCT(_xlfn.XLOOKUP(AJ$26,$C$4:$C$22,$I$4:$S$22)*$AO160:$AY160),0)</f>
        <v>0</v>
      </c>
      <c r="BY160" s="287" cm="1">
        <f t="array" aca="1" ref="BY160" ca="1">IF(AK160&gt;0,AK160*SUMPRODUCT(_xlfn.XLOOKUP(AK$26,$C$4:$C$22,$I$4:$S$22)*$AO160:$AY160),0)</f>
        <v>0</v>
      </c>
      <c r="BZ160" s="287" cm="1">
        <f t="array" aca="1" ref="BZ160" ca="1">IF(AL160&gt;0,AL160*SUMPRODUCT(_xlfn.XLOOKUP(AL$26,$C$4:$C$22,$I$4:$S$22)*$AO160:$AY160),0)</f>
        <v>0</v>
      </c>
      <c r="CA160" s="287" cm="1">
        <f t="array" aca="1" ref="CA160" ca="1">IF(AM160&gt;0,AM160*SUMPRODUCT(_xlfn.XLOOKUP(AM$26,$C$4:$C$22,$I$4:$S$22)*$AO160:$AY160),0)</f>
        <v>0</v>
      </c>
      <c r="CB160" s="290" cm="1">
        <f t="array" aca="1" ref="CB160" ca="1">IF(AN160&gt;0,AN160*SUMPRODUCT(_xlfn.XLOOKUP(AN$26,$C$4:$C$22,$I$4:$S$22)*$AO160:$AY160),0)</f>
        <v>0</v>
      </c>
      <c r="CC160" s="291">
        <f t="shared" ref="CC160:CC223" ca="1" si="140">SUM(BQ160:CB160)</f>
        <v>-0.125</v>
      </c>
      <c r="CD160" s="286" cm="1">
        <f t="array" aca="1" ref="CD160" ca="1">IF(AC160&lt;0,AC160*SUMPRODUCT(_xlfn.XLOOKUP(AC$26,$C$4:$C$22,$T$4:$AD$22)*$AO160:$AY160),0)</f>
        <v>0</v>
      </c>
      <c r="CE160" s="287" cm="1">
        <f t="array" aca="1" ref="CE160" ca="1">IF(AD160&lt;0,AD160*SUMPRODUCT(_xlfn.XLOOKUP(AD$26,$C$4:$C$22,$T$4:$AC$22)*$AO160:$AX160),0)</f>
        <v>0</v>
      </c>
      <c r="CF160" s="287" cm="1">
        <f t="array" aca="1" ref="CF160" ca="1">IF(AE160&lt;0,AE160*SUMPRODUCT(_xlfn.XLOOKUP(AE$26,$C$4:$C$22,$T$4:$AC$22)*$AO160:$AX160),0)</f>
        <v>0</v>
      </c>
      <c r="CG160" s="287" cm="1">
        <f t="array" aca="1" ref="CG160" ca="1">IF(AF160&lt;0,AF160*SUMPRODUCT(_xlfn.XLOOKUP(AF$26,$C$4:$C$22,$T$4:$AC$22)*$AO160:$AX160),0)</f>
        <v>0</v>
      </c>
      <c r="CH160" s="287" cm="1">
        <f t="array" aca="1" ref="CH160" ca="1">IF(AG160&lt;0,AG160*SUMPRODUCT(_xlfn.XLOOKUP(AG$26,$C$4:$C$22,$T$4:$AC$22)*$AO160:$AX160),0)</f>
        <v>0</v>
      </c>
      <c r="CI160" s="287" cm="1">
        <f t="array" aca="1" ref="CI160" ca="1">IF(AH160&lt;0,AH160*SUMPRODUCT(_xlfn.XLOOKUP(AH$26,$C$4:$C$22,$T$4:$AC$22)*$AO160:$AX160),0)</f>
        <v>0</v>
      </c>
      <c r="CJ160" s="287" cm="1">
        <f t="array" aca="1" ref="CJ160" ca="1">IF(AI160&lt;0,AI160*SUMPRODUCT(_xlfn.XLOOKUP(AI$26,$C$4:$C$22,$T$4:$AC$22)*$AO160:$AX160),0)</f>
        <v>0</v>
      </c>
      <c r="CK160" s="287" cm="1">
        <f t="array" aca="1" ref="CK160" ca="1">IF(AJ160&lt;0,AJ160*SUMPRODUCT(_xlfn.XLOOKUP(AJ$26,$C$4:$C$22,$T$4:$AC$22)*$AO160:$AX160),0)</f>
        <v>0</v>
      </c>
      <c r="CL160" s="287" cm="1">
        <f t="array" aca="1" ref="CL160" ca="1">IF(AK160&lt;0,AK160*SUMPRODUCT(_xlfn.XLOOKUP(AK$26,$C$4:$C$22,$T$4:$AC$22)*$AO160:$AX160),0)</f>
        <v>0</v>
      </c>
      <c r="CM160" s="287" cm="1">
        <f t="array" aca="1" ref="CM160" ca="1">IF(AL160&lt;0,AL160*SUMPRODUCT(_xlfn.XLOOKUP(AL$26,$C$4:$C$22,$T$4:$AC$22)*$AO160:$AX160),0)</f>
        <v>0</v>
      </c>
      <c r="CN160" s="287" cm="1">
        <f t="array" aca="1" ref="CN160" ca="1">IF(AM160&lt;0,AM160*SUMPRODUCT(_xlfn.XLOOKUP(AM$26,$C$4:$C$22,$T$4:$AC$22)*$AO160:$AX160),0)</f>
        <v>0</v>
      </c>
      <c r="CO160" s="290" cm="1">
        <f t="array" aca="1" ref="CO160" ca="1">IF(AN160&lt;0,AN160*SUMPRODUCT(_xlfn.XLOOKUP(AN$26,$C$4:$C$22,$T$4:$AC$22)*$AO160:$AX160),0)</f>
        <v>0</v>
      </c>
      <c r="CP160" s="291">
        <f t="shared" ref="CP160:CP223" ca="1" si="141">SUM(CD160:CO160)</f>
        <v>0</v>
      </c>
      <c r="CQ160" s="286" cm="1">
        <f t="array" aca="1" ref="CQ160" ca="1">IF(AC160&lt;0,AC160*SUMPRODUCT(_xlfn.XLOOKUP(AC$26,$C$4:$C$22,$I$4:$S$22)*$AO160:$AY160),0)</f>
        <v>0</v>
      </c>
      <c r="CR160" s="287" cm="1">
        <f t="array" aca="1" ref="CR160" ca="1">IF(AD160&lt;0,AD160*SUMPRODUCT(_xlfn.XLOOKUP(AD$26,$C$4:$C$22,$I$4:$R$22)*$AO160:$AX160),0)</f>
        <v>0</v>
      </c>
      <c r="CS160" s="287" cm="1">
        <f t="array" aca="1" ref="CS160" ca="1">IF(AE160&lt;0,AE160*SUMPRODUCT(_xlfn.XLOOKUP(AE$26,$C$4:$C$22,$I$4:$R$22)*$AO160:$AX160),0)</f>
        <v>0</v>
      </c>
      <c r="CT160" s="287" cm="1">
        <f t="array" aca="1" ref="CT160" ca="1">IF(AF160&lt;0,AF160*SUMPRODUCT(_xlfn.XLOOKUP(AF$26,$C$4:$C$22,$I$4:$R$22)*$AO160:$AX160),0)</f>
        <v>0</v>
      </c>
      <c r="CU160" s="287" cm="1">
        <f t="array" aca="1" ref="CU160" ca="1">IF(AG160&lt;0,AG160*SUMPRODUCT(_xlfn.XLOOKUP(AG$26,$C$4:$C$22,$I$4:$R$22)*$AO160:$AX160),0)</f>
        <v>0</v>
      </c>
      <c r="CV160" s="287" cm="1">
        <f t="array" aca="1" ref="CV160" ca="1">IF(AH160&lt;0,AH160*SUMPRODUCT(_xlfn.XLOOKUP(AH$26,$C$4:$C$22,$I$4:$R$22)*$AO160:$AX160),0)</f>
        <v>0</v>
      </c>
      <c r="CW160" s="287" cm="1">
        <f t="array" aca="1" ref="CW160" ca="1">IF(AI160&lt;0,AI160*SUMPRODUCT(_xlfn.XLOOKUP(AI$26,$C$4:$C$22,$I$4:$R$22)*$AO160:$AX160),0)</f>
        <v>0</v>
      </c>
      <c r="CX160" s="287" cm="1">
        <f t="array" aca="1" ref="CX160" ca="1">IF(AJ160&lt;0,AJ160*SUMPRODUCT(_xlfn.XLOOKUP(AJ$26,$C$4:$C$22,$I$4:$R$22)*$AO160:$AX160),0)</f>
        <v>0</v>
      </c>
      <c r="CY160" s="287" cm="1">
        <f t="array" aca="1" ref="CY160" ca="1">IF(AK160&lt;0,AK160*SUMPRODUCT(_xlfn.XLOOKUP(AK$26,$C$4:$C$22,$I$4:$R$22)*$AO160:$AX160),0)</f>
        <v>0</v>
      </c>
      <c r="CZ160" s="287" cm="1">
        <f t="array" aca="1" ref="CZ160" ca="1">IF(AL160&lt;0,AL160*SUMPRODUCT(_xlfn.XLOOKUP(AL$26,$C$4:$C$22,$I$4:$R$22)*$AO160:$AX160),0)</f>
        <v>0</v>
      </c>
      <c r="DA160" s="287" cm="1">
        <f t="array" aca="1" ref="DA160" ca="1">IF(AM160&lt;0,AM160*SUMPRODUCT(_xlfn.XLOOKUP(AM$26,$C$4:$C$22,$I$4:$R$22)*$AO160:$AX160),0)</f>
        <v>0</v>
      </c>
      <c r="DB160" s="290" cm="1">
        <f t="array" aca="1" ref="DB160" ca="1">IF(AN160&lt;0,AN160*SUMPRODUCT(_xlfn.XLOOKUP(AN$26,$C$4:$C$22,$I$4:$R$22)*$AO160:$AX160),0)</f>
        <v>0</v>
      </c>
      <c r="DC160" s="327">
        <f t="shared" ref="DC160:DC223" ca="1" si="142">SUM(CQ160:DB160)</f>
        <v>0</v>
      </c>
    </row>
    <row r="161" spans="1:107" x14ac:dyDescent="0.25">
      <c r="A161" s="135">
        <f ca="1">MIN(H159:I177)</f>
        <v>-1.7250000000000001</v>
      </c>
      <c r="B161" s="731"/>
      <c r="C161" s="292">
        <v>3</v>
      </c>
      <c r="D161" s="293" t="str">
        <f>_xlfn.XLOOKUP($C161,'Load Combinations'!$B$4:$B$22,'Load Combinations'!$C$4:$C$22)</f>
        <v>Component Pressure Test</v>
      </c>
      <c r="E161" s="86"/>
      <c r="F161" s="294"/>
      <c r="G161" s="125">
        <v>0</v>
      </c>
      <c r="H161" s="295">
        <f t="shared" ca="1" si="130"/>
        <v>0.6</v>
      </c>
      <c r="I161" s="295">
        <f t="shared" ca="1" si="131"/>
        <v>-0.6</v>
      </c>
      <c r="J161" s="328"/>
      <c r="K161" s="99">
        <f t="shared" si="136"/>
        <v>0</v>
      </c>
      <c r="L161" s="96">
        <f t="shared" si="137"/>
        <v>0</v>
      </c>
      <c r="M161" s="96">
        <f t="shared" si="137"/>
        <v>0</v>
      </c>
      <c r="N161" s="96">
        <f t="shared" si="137"/>
        <v>0</v>
      </c>
      <c r="O161" s="96">
        <f t="shared" si="137"/>
        <v>-1</v>
      </c>
      <c r="P161" s="96">
        <f t="shared" si="137"/>
        <v>-1</v>
      </c>
      <c r="Q161" s="96">
        <f t="shared" si="137"/>
        <v>0</v>
      </c>
      <c r="R161" s="96">
        <f t="shared" si="137"/>
        <v>0</v>
      </c>
      <c r="S161" s="96">
        <f t="shared" si="137"/>
        <v>0</v>
      </c>
      <c r="T161" s="96">
        <f t="shared" si="137"/>
        <v>0</v>
      </c>
      <c r="U161" s="96">
        <f t="shared" si="137"/>
        <v>0</v>
      </c>
      <c r="V161" s="96"/>
      <c r="W161" s="96"/>
      <c r="X161" s="96"/>
      <c r="Y161" s="96"/>
      <c r="Z161" s="96"/>
      <c r="AA161" s="96"/>
      <c r="AB161" s="138"/>
      <c r="AC161" s="99">
        <f t="shared" ca="1" si="138"/>
        <v>1</v>
      </c>
      <c r="AD161" s="96">
        <f t="shared" ca="1" si="138"/>
        <v>1</v>
      </c>
      <c r="AE161" s="96">
        <f t="shared" ca="1" si="138"/>
        <v>0</v>
      </c>
      <c r="AF161" s="96">
        <f t="shared" ca="1" si="138"/>
        <v>0</v>
      </c>
      <c r="AG161" s="96">
        <f t="shared" ca="1" si="138"/>
        <v>0</v>
      </c>
      <c r="AH161" s="96">
        <f t="shared" ca="1" si="138"/>
        <v>0</v>
      </c>
      <c r="AI161" s="96">
        <f t="shared" ca="1" si="138"/>
        <v>0</v>
      </c>
      <c r="AJ161" s="96">
        <f t="shared" ca="1" si="138"/>
        <v>0</v>
      </c>
      <c r="AK161" s="96">
        <f t="shared" ca="1" si="138"/>
        <v>0</v>
      </c>
      <c r="AL161" s="96">
        <f t="shared" ca="1" si="138"/>
        <v>0</v>
      </c>
      <c r="AM161" s="96">
        <f t="shared" ca="1" si="138"/>
        <v>0</v>
      </c>
      <c r="AN161" s="100">
        <f t="shared" ca="1" si="138"/>
        <v>0</v>
      </c>
      <c r="AO161" s="97">
        <f>+INDEX('Load Combinations'!$D$4:$N$22,MATCH(Horizontal!$C161,'Load Combinations'!$B$4:$B$22,0),MATCH(Horizontal!AO$26,'Load Combinations'!$D$3:$N$3,0))</f>
        <v>1</v>
      </c>
      <c r="AP161" s="96">
        <f>+INDEX('Load Combinations'!$D$4:$N$22,MATCH(Horizontal!$C161,'Load Combinations'!$B$4:$B$22,0),MATCH(Horizontal!AP$26,'Load Combinations'!$D$3:$N$3,0))</f>
        <v>0</v>
      </c>
      <c r="AQ161" s="96">
        <f>+INDEX('Load Combinations'!$D$4:$N$22,MATCH(Horizontal!$C161,'Load Combinations'!$B$4:$B$22,0),MATCH(Horizontal!AQ$26,'Load Combinations'!$D$3:$N$3,0))</f>
        <v>0</v>
      </c>
      <c r="AR161" s="96">
        <f>+INDEX('Load Combinations'!$D$4:$N$22,MATCH(Horizontal!$C161,'Load Combinations'!$B$4:$B$22,0),MATCH(Horizontal!AR$26,'Load Combinations'!$D$3:$N$3,0))</f>
        <v>0</v>
      </c>
      <c r="AS161" s="96">
        <f>+INDEX('Load Combinations'!$D$4:$N$22,MATCH(Horizontal!$C161,'Load Combinations'!$B$4:$B$22,0),MATCH(Horizontal!AS$26,'Load Combinations'!$D$3:$N$3,0))</f>
        <v>1</v>
      </c>
      <c r="AT161" s="96">
        <f>+INDEX('Load Combinations'!$D$4:$N$22,MATCH(Horizontal!$C161,'Load Combinations'!$B$4:$B$22,0),MATCH(Horizontal!AT$26,'Load Combinations'!$D$3:$N$3,0))</f>
        <v>0</v>
      </c>
      <c r="AU161" s="96">
        <f>+INDEX('Load Combinations'!$D$4:$N$22,MATCH(Horizontal!$C161,'Load Combinations'!$B$4:$B$22,0),MATCH(Horizontal!AU$26,'Load Combinations'!$D$3:$N$3,0))</f>
        <v>0</v>
      </c>
      <c r="AV161" s="96">
        <f>+INDEX('Load Combinations'!$D$4:$N$22,MATCH(Horizontal!$C161,'Load Combinations'!$B$4:$B$22,0),MATCH(Horizontal!AV$26,'Load Combinations'!$D$3:$N$3,0))</f>
        <v>0</v>
      </c>
      <c r="AW161" s="96">
        <f>+INDEX('Load Combinations'!$D$4:$N$22,MATCH(Horizontal!$C161,'Load Combinations'!$B$4:$B$22,0),MATCH(Horizontal!AW$26,'Load Combinations'!$D$3:$N$3,0))</f>
        <v>0</v>
      </c>
      <c r="AX161" s="560">
        <f>+INDEX('Load Combinations'!$D$4:$N$22,MATCH(Horizontal!$C161,'Load Combinations'!$B$4:$B$22,0),MATCH(Horizontal!AX$26,'Load Combinations'!$D$3:$N$3,0))</f>
        <v>0</v>
      </c>
      <c r="AY161" s="661">
        <f>+INDEX('Load Combinations'!$D$4:$N$22,MATCH(Horizontal!$C161,'Load Combinations'!$B$4:$B$22,0),MATCH(Horizontal!AY$26,'Load Combinations'!$D$3:$N$3,0))</f>
        <v>0</v>
      </c>
      <c r="AZ161" s="297" cm="1">
        <f t="array" ref="AZ161">SUMPRODUCT(--($K161:$AB161&gt;0),INDEX($H$4:$H$22,MATCH($K$26:$AB$26,$C$4:$C$22,0)))</f>
        <v>0</v>
      </c>
      <c r="BA161" s="298" cm="1">
        <f t="array" ref="BA161">SUMPRODUCT(--($K161:$AB161&gt;0),INDEX($G$4:$G$22,MATCH($K$26:$AB$26,$C$4:$C$22,0)))</f>
        <v>0</v>
      </c>
      <c r="BB161" s="298" cm="1">
        <f t="array" ref="BB161">-1*SUMPRODUCT(--($K161:$AB161&lt;0),INDEX($H$4:$H$22,MATCH($K$26:$AB$26,$C$4:$C$22,0)))</f>
        <v>-0.6</v>
      </c>
      <c r="BC161" s="298" cm="1">
        <f t="array" ref="BC161">-1*SUMPRODUCT(--($K161:$AB161&lt;0),INDEX($G$4:$G$22,MATCH($K$26:$AB$26,$C$4:$C$22,0)))</f>
        <v>0.6</v>
      </c>
      <c r="BD161" s="125" cm="1">
        <f t="array" aca="1" ref="BD161" ca="1">IF(AC161&gt;0,AC161*SUMPRODUCT(_xlfn.XLOOKUP(AC$26,$C$4:$C$22,$T$4:$AD$22)*$AO161:$AY161),0)</f>
        <v>0</v>
      </c>
      <c r="BE161" s="300" cm="1">
        <f t="array" aca="1" ref="BE161" ca="1">IF(AD161&gt;0,AD161*SUMPRODUCT(_xlfn.XLOOKUP(AD$26,$C$4:$C$22,$T$4:$AD$22)*$AO161:$AY161),0)</f>
        <v>0</v>
      </c>
      <c r="BF161" s="300" cm="1">
        <f t="array" aca="1" ref="BF161" ca="1">IF(AE161&gt;0,AE161*SUMPRODUCT(_xlfn.XLOOKUP(AE$26,$C$4:$C$22,$T$4:$AD$22)*$AO161:$AY161),0)</f>
        <v>0</v>
      </c>
      <c r="BG161" s="301" cm="1">
        <f t="array" aca="1" ref="BG161" ca="1">IF(AF161&gt;0,AF161*SUMPRODUCT(_xlfn.XLOOKUP(AF$26,$C$4:$C$22,$T$4:$AD$22)*$AO161:$AY161),0)</f>
        <v>0</v>
      </c>
      <c r="BH161" s="300" cm="1">
        <f t="array" aca="1" ref="BH161" ca="1">IF(AG161&gt;0,AG161*SUMPRODUCT(_xlfn.XLOOKUP(AG$26,$C$4:$C$22,$T$4:$AD$22)*$AO161:$AY161),0)</f>
        <v>0</v>
      </c>
      <c r="BI161" s="300" cm="1">
        <f t="array" aca="1" ref="BI161" ca="1">IF(AH161&gt;0,AH161*SUMPRODUCT(_xlfn.XLOOKUP(AH$26,$C$4:$C$22,$T$4:$AD$22)*$AO161:$AY161),0)</f>
        <v>0</v>
      </c>
      <c r="BJ161" s="300" cm="1">
        <f t="array" aca="1" ref="BJ161" ca="1">IF(AI161&gt;0,AI161*SUMPRODUCT(_xlfn.XLOOKUP(AI$26,$C$4:$C$22,$T$4:$AD$22)*$AO161:$AY161),0)</f>
        <v>0</v>
      </c>
      <c r="BK161" s="300" cm="1">
        <f t="array" aca="1" ref="BK161" ca="1">IF(AJ161&gt;0,AJ161*SUMPRODUCT(_xlfn.XLOOKUP(AJ$26,$C$4:$C$22,$T$4:$AD$22)*$AO161:$AY161),0)</f>
        <v>0</v>
      </c>
      <c r="BL161" s="300" cm="1">
        <f t="array" aca="1" ref="BL161" ca="1">IF(AK161&gt;0,AK161*SUMPRODUCT(_xlfn.XLOOKUP(AK$26,$C$4:$C$22,$T$4:$AD$22)*$AO161:$AY161),0)</f>
        <v>0</v>
      </c>
      <c r="BM161" s="300" cm="1">
        <f t="array" aca="1" ref="BM161" ca="1">IF(AL161&gt;0,AL161*SUMPRODUCT(_xlfn.XLOOKUP(AL$26,$C$4:$C$22,$T$4:$AD$22)*$AO161:$AY161),0)</f>
        <v>0</v>
      </c>
      <c r="BN161" s="300" cm="1">
        <f t="array" aca="1" ref="BN161" ca="1">IF(AM161&gt;0,AM161*SUMPRODUCT(_xlfn.XLOOKUP(AM$26,$C$4:$C$22,$T$4:$AD$22)*$AO161:$AY161),0)</f>
        <v>0</v>
      </c>
      <c r="BO161" s="304" cm="1">
        <f t="array" aca="1" ref="BO161" ca="1">IF(AN161&gt;0,AN161*SUMPRODUCT(_xlfn.XLOOKUP(AN$26,$C$4:$C$22,$T$4:$AD$22)*$AO161:$AY161),0)</f>
        <v>0</v>
      </c>
      <c r="BP161" s="305">
        <f t="shared" ca="1" si="139"/>
        <v>0</v>
      </c>
      <c r="BQ161" s="125" cm="1">
        <f t="array" aca="1" ref="BQ161" ca="1">IF(AC161&gt;0,AC161*SUMPRODUCT(_xlfn.XLOOKUP(AC$26,$C$4:$C$22,$I$4:$S$22)*$AO161:$AY161),0)</f>
        <v>0</v>
      </c>
      <c r="BR161" s="300" cm="1">
        <f t="array" aca="1" ref="BR161" ca="1">IF(AD161&gt;0,AD161*SUMPRODUCT(_xlfn.XLOOKUP(AD$26,$C$4:$C$22,$I$4:$S$22)*$AO161:$AY161),0)</f>
        <v>0</v>
      </c>
      <c r="BS161" s="300" cm="1">
        <f t="array" aca="1" ref="BS161" ca="1">IF(AE161&gt;0,AE161*SUMPRODUCT(_xlfn.XLOOKUP(AE$26,$C$4:$C$22,$I$4:$S$22)*$AO161:$AY161),0)</f>
        <v>0</v>
      </c>
      <c r="BT161" s="301" cm="1">
        <f t="array" aca="1" ref="BT161" ca="1">IF(AF161&gt;0,AF161*SUMPRODUCT(_xlfn.XLOOKUP(AF$26,$C$4:$C$22,$I$4:$S$22)*$AO161:$AY161),0)</f>
        <v>0</v>
      </c>
      <c r="BU161" s="300" cm="1">
        <f t="array" aca="1" ref="BU161" ca="1">IF(AG161&gt;0,AG161*SUMPRODUCT(_xlfn.XLOOKUP(AG$26,$C$4:$C$22,$I$4:$S$22)*$AO161:$AY161),0)</f>
        <v>0</v>
      </c>
      <c r="BV161" s="300" cm="1">
        <f t="array" aca="1" ref="BV161" ca="1">IF(AH161&gt;0,AH161*SUMPRODUCT(_xlfn.XLOOKUP(AH$26,$C$4:$C$22,$I$4:$S$22)*$AO161:$AY161),0)</f>
        <v>0</v>
      </c>
      <c r="BW161" s="300" cm="1">
        <f t="array" aca="1" ref="BW161" ca="1">IF(AI161&gt;0,AI161*SUMPRODUCT(_xlfn.XLOOKUP(AI$26,$C$4:$C$22,$I$4:$S$22)*$AO161:$AY161),0)</f>
        <v>0</v>
      </c>
      <c r="BX161" s="300" cm="1">
        <f t="array" aca="1" ref="BX161" ca="1">IF(AJ161&gt;0,AJ161*SUMPRODUCT(_xlfn.XLOOKUP(AJ$26,$C$4:$C$22,$I$4:$S$22)*$AO161:$AY161),0)</f>
        <v>0</v>
      </c>
      <c r="BY161" s="300" cm="1">
        <f t="array" aca="1" ref="BY161" ca="1">IF(AK161&gt;0,AK161*SUMPRODUCT(_xlfn.XLOOKUP(AK$26,$C$4:$C$22,$I$4:$S$22)*$AO161:$AY161),0)</f>
        <v>0</v>
      </c>
      <c r="BZ161" s="300" cm="1">
        <f t="array" aca="1" ref="BZ161" ca="1">IF(AL161&gt;0,AL161*SUMPRODUCT(_xlfn.XLOOKUP(AL$26,$C$4:$C$22,$I$4:$S$22)*$AO161:$AY161),0)</f>
        <v>0</v>
      </c>
      <c r="CA161" s="300" cm="1">
        <f t="array" aca="1" ref="CA161" ca="1">IF(AM161&gt;0,AM161*SUMPRODUCT(_xlfn.XLOOKUP(AM$26,$C$4:$C$22,$I$4:$S$22)*$AO161:$AY161),0)</f>
        <v>0</v>
      </c>
      <c r="CB161" s="304" cm="1">
        <f t="array" aca="1" ref="CB161" ca="1">IF(AN161&gt;0,AN161*SUMPRODUCT(_xlfn.XLOOKUP(AN$26,$C$4:$C$22,$I$4:$S$22)*$AO161:$AY161),0)</f>
        <v>0</v>
      </c>
      <c r="CC161" s="305">
        <f t="shared" ca="1" si="140"/>
        <v>0</v>
      </c>
      <c r="CD161" s="125" cm="1">
        <f t="array" aca="1" ref="CD161" ca="1">IF(AC161&lt;0,AC161*SUMPRODUCT(_xlfn.XLOOKUP(AC$26,$C$4:$C$22,$T$4:$AD$22)*$AO161:$AY161),0)</f>
        <v>0</v>
      </c>
      <c r="CE161" s="300" cm="1">
        <f t="array" aca="1" ref="CE161" ca="1">IF(AD161&lt;0,AD161*SUMPRODUCT(_xlfn.XLOOKUP(AD$26,$C$4:$C$22,$T$4:$AC$22)*$AO161:$AX161),0)</f>
        <v>0</v>
      </c>
      <c r="CF161" s="300" cm="1">
        <f t="array" aca="1" ref="CF161" ca="1">IF(AE161&lt;0,AE161*SUMPRODUCT(_xlfn.XLOOKUP(AE$26,$C$4:$C$22,$T$4:$AC$22)*$AO161:$AX161),0)</f>
        <v>0</v>
      </c>
      <c r="CG161" s="301" cm="1">
        <f t="array" aca="1" ref="CG161" ca="1">IF(AF161&lt;0,AF161*SUMPRODUCT(_xlfn.XLOOKUP(AF$26,$C$4:$C$22,$T$4:$AC$22)*$AO161:$AX161),0)</f>
        <v>0</v>
      </c>
      <c r="CH161" s="300" cm="1">
        <f t="array" aca="1" ref="CH161" ca="1">IF(AG161&lt;0,AG161*SUMPRODUCT(_xlfn.XLOOKUP(AG$26,$C$4:$C$22,$T$4:$AC$22)*$AO161:$AX161),0)</f>
        <v>0</v>
      </c>
      <c r="CI161" s="300" cm="1">
        <f t="array" aca="1" ref="CI161" ca="1">IF(AH161&lt;0,AH161*SUMPRODUCT(_xlfn.XLOOKUP(AH$26,$C$4:$C$22,$T$4:$AC$22)*$AO161:$AX161),0)</f>
        <v>0</v>
      </c>
      <c r="CJ161" s="300" cm="1">
        <f t="array" aca="1" ref="CJ161" ca="1">IF(AI161&lt;0,AI161*SUMPRODUCT(_xlfn.XLOOKUP(AI$26,$C$4:$C$22,$T$4:$AC$22)*$AO161:$AX161),0)</f>
        <v>0</v>
      </c>
      <c r="CK161" s="300" cm="1">
        <f t="array" aca="1" ref="CK161" ca="1">IF(AJ161&lt;0,AJ161*SUMPRODUCT(_xlfn.XLOOKUP(AJ$26,$C$4:$C$22,$T$4:$AC$22)*$AO161:$AX161),0)</f>
        <v>0</v>
      </c>
      <c r="CL161" s="300" cm="1">
        <f t="array" aca="1" ref="CL161" ca="1">IF(AK161&lt;0,AK161*SUMPRODUCT(_xlfn.XLOOKUP(AK$26,$C$4:$C$22,$T$4:$AC$22)*$AO161:$AX161),0)</f>
        <v>0</v>
      </c>
      <c r="CM161" s="300" cm="1">
        <f t="array" aca="1" ref="CM161" ca="1">IF(AL161&lt;0,AL161*SUMPRODUCT(_xlfn.XLOOKUP(AL$26,$C$4:$C$22,$T$4:$AC$22)*$AO161:$AX161),0)</f>
        <v>0</v>
      </c>
      <c r="CN161" s="300" cm="1">
        <f t="array" aca="1" ref="CN161" ca="1">IF(AM161&lt;0,AM161*SUMPRODUCT(_xlfn.XLOOKUP(AM$26,$C$4:$C$22,$T$4:$AC$22)*$AO161:$AX161),0)</f>
        <v>0</v>
      </c>
      <c r="CO161" s="304" cm="1">
        <f t="array" aca="1" ref="CO161" ca="1">IF(AN161&lt;0,AN161*SUMPRODUCT(_xlfn.XLOOKUP(AN$26,$C$4:$C$22,$T$4:$AC$22)*$AO161:$AX161),0)</f>
        <v>0</v>
      </c>
      <c r="CP161" s="305">
        <f t="shared" ca="1" si="141"/>
        <v>0</v>
      </c>
      <c r="CQ161" s="125" cm="1">
        <f t="array" aca="1" ref="CQ161" ca="1">IF(AC161&lt;0,AC161*SUMPRODUCT(_xlfn.XLOOKUP(AC$26,$C$4:$C$22,$I$4:$S$22)*$AO161:$AY161),0)</f>
        <v>0</v>
      </c>
      <c r="CR161" s="300" cm="1">
        <f t="array" aca="1" ref="CR161" ca="1">IF(AD161&lt;0,AD161*SUMPRODUCT(_xlfn.XLOOKUP(AD$26,$C$4:$C$22,$I$4:$R$22)*$AO161:$AX161),0)</f>
        <v>0</v>
      </c>
      <c r="CS161" s="300" cm="1">
        <f t="array" aca="1" ref="CS161" ca="1">IF(AE161&lt;0,AE161*SUMPRODUCT(_xlfn.XLOOKUP(AE$26,$C$4:$C$22,$I$4:$R$22)*$AO161:$AX161),0)</f>
        <v>0</v>
      </c>
      <c r="CT161" s="301" cm="1">
        <f t="array" aca="1" ref="CT161" ca="1">IF(AF161&lt;0,AF161*SUMPRODUCT(_xlfn.XLOOKUP(AF$26,$C$4:$C$22,$I$4:$R$22)*$AO161:$AX161),0)</f>
        <v>0</v>
      </c>
      <c r="CU161" s="300" cm="1">
        <f t="array" aca="1" ref="CU161" ca="1">IF(AG161&lt;0,AG161*SUMPRODUCT(_xlfn.XLOOKUP(AG$26,$C$4:$C$22,$I$4:$R$22)*$AO161:$AX161),0)</f>
        <v>0</v>
      </c>
      <c r="CV161" s="300" cm="1">
        <f t="array" aca="1" ref="CV161" ca="1">IF(AH161&lt;0,AH161*SUMPRODUCT(_xlfn.XLOOKUP(AH$26,$C$4:$C$22,$I$4:$R$22)*$AO161:$AX161),0)</f>
        <v>0</v>
      </c>
      <c r="CW161" s="300" cm="1">
        <f t="array" aca="1" ref="CW161" ca="1">IF(AI161&lt;0,AI161*SUMPRODUCT(_xlfn.XLOOKUP(AI$26,$C$4:$C$22,$I$4:$R$22)*$AO161:$AX161),0)</f>
        <v>0</v>
      </c>
      <c r="CX161" s="300" cm="1">
        <f t="array" aca="1" ref="CX161" ca="1">IF(AJ161&lt;0,AJ161*SUMPRODUCT(_xlfn.XLOOKUP(AJ$26,$C$4:$C$22,$I$4:$R$22)*$AO161:$AX161),0)</f>
        <v>0</v>
      </c>
      <c r="CY161" s="300" cm="1">
        <f t="array" aca="1" ref="CY161" ca="1">IF(AK161&lt;0,AK161*SUMPRODUCT(_xlfn.XLOOKUP(AK$26,$C$4:$C$22,$I$4:$R$22)*$AO161:$AX161),0)</f>
        <v>0</v>
      </c>
      <c r="CZ161" s="300" cm="1">
        <f t="array" aca="1" ref="CZ161" ca="1">IF(AL161&lt;0,AL161*SUMPRODUCT(_xlfn.XLOOKUP(AL$26,$C$4:$C$22,$I$4:$R$22)*$AO161:$AX161),0)</f>
        <v>0</v>
      </c>
      <c r="DA161" s="300" cm="1">
        <f t="array" aca="1" ref="DA161" ca="1">IF(AM161&lt;0,AM161*SUMPRODUCT(_xlfn.XLOOKUP(AM$26,$C$4:$C$22,$I$4:$R$22)*$AO161:$AX161),0)</f>
        <v>0</v>
      </c>
      <c r="DB161" s="304" cm="1">
        <f t="array" aca="1" ref="DB161" ca="1">IF(AN161&lt;0,AN161*SUMPRODUCT(_xlfn.XLOOKUP(AN$26,$C$4:$C$22,$I$4:$R$22)*$AO161:$AX161),0)</f>
        <v>0</v>
      </c>
      <c r="DC161" s="329">
        <f t="shared" ca="1" si="142"/>
        <v>0</v>
      </c>
    </row>
    <row r="162" spans="1:107" x14ac:dyDescent="0.25">
      <c r="A162" s="134" t="s">
        <v>166</v>
      </c>
      <c r="B162" s="255"/>
      <c r="C162" s="278">
        <v>4</v>
      </c>
      <c r="D162" s="279" t="str">
        <f>_xlfn.XLOOKUP($C162,'Load Combinations'!$B$4:$B$22,'Load Combinations'!$C$4:$C$22)</f>
        <v>Core Vessel Vacuum, No Beam</v>
      </c>
      <c r="E162" s="280"/>
      <c r="F162" s="281"/>
      <c r="G162" s="111">
        <v>0</v>
      </c>
      <c r="H162" s="282">
        <f t="shared" ca="1" si="130"/>
        <v>2.2250000000000001</v>
      </c>
      <c r="I162" s="282">
        <f t="shared" ca="1" si="131"/>
        <v>-0.72499999999999998</v>
      </c>
      <c r="J162" s="326"/>
      <c r="K162" s="87">
        <f t="shared" si="136"/>
        <v>0</v>
      </c>
      <c r="L162" s="84">
        <f t="shared" si="137"/>
        <v>0</v>
      </c>
      <c r="M162" s="84">
        <f t="shared" si="137"/>
        <v>0</v>
      </c>
      <c r="N162" s="84">
        <f t="shared" si="137"/>
        <v>0</v>
      </c>
      <c r="O162" s="84">
        <f t="shared" si="137"/>
        <v>-1</v>
      </c>
      <c r="P162" s="84">
        <f t="shared" si="137"/>
        <v>-1</v>
      </c>
      <c r="Q162" s="84">
        <f t="shared" si="137"/>
        <v>0</v>
      </c>
      <c r="R162" s="84">
        <f t="shared" si="137"/>
        <v>0</v>
      </c>
      <c r="S162" s="84">
        <f t="shared" si="137"/>
        <v>0</v>
      </c>
      <c r="T162" s="84">
        <f t="shared" si="137"/>
        <v>0</v>
      </c>
      <c r="U162" s="84">
        <f t="shared" si="137"/>
        <v>0</v>
      </c>
      <c r="V162" s="84"/>
      <c r="W162" s="84"/>
      <c r="X162" s="84"/>
      <c r="Y162" s="84"/>
      <c r="Z162" s="84"/>
      <c r="AA162" s="84"/>
      <c r="AB162" s="89"/>
      <c r="AC162" s="87">
        <f t="shared" ca="1" si="138"/>
        <v>1</v>
      </c>
      <c r="AD162" s="84">
        <f t="shared" ca="1" si="138"/>
        <v>1</v>
      </c>
      <c r="AE162" s="84">
        <f t="shared" ca="1" si="138"/>
        <v>0</v>
      </c>
      <c r="AF162" s="84">
        <f t="shared" ca="1" si="138"/>
        <v>0</v>
      </c>
      <c r="AG162" s="84">
        <f t="shared" ca="1" si="138"/>
        <v>0</v>
      </c>
      <c r="AH162" s="84">
        <f t="shared" ca="1" si="138"/>
        <v>0</v>
      </c>
      <c r="AI162" s="84">
        <f t="shared" ca="1" si="138"/>
        <v>0</v>
      </c>
      <c r="AJ162" s="84">
        <f t="shared" ca="1" si="138"/>
        <v>0</v>
      </c>
      <c r="AK162" s="84">
        <f t="shared" ca="1" si="138"/>
        <v>0</v>
      </c>
      <c r="AL162" s="84">
        <f t="shared" ca="1" si="138"/>
        <v>0</v>
      </c>
      <c r="AM162" s="84">
        <f t="shared" ca="1" si="138"/>
        <v>0</v>
      </c>
      <c r="AN162" s="98">
        <f t="shared" ca="1" si="138"/>
        <v>0</v>
      </c>
      <c r="AO162" s="91">
        <f>+INDEX('Load Combinations'!$D$4:$N$22,MATCH(Horizontal!$C162,'Load Combinations'!$B$4:$B$22,0),MATCH(Horizontal!AO$26,'Load Combinations'!$D$3:$N$3,0))</f>
        <v>1</v>
      </c>
      <c r="AP162" s="84">
        <f>+INDEX('Load Combinations'!$D$4:$N$22,MATCH(Horizontal!$C162,'Load Combinations'!$B$4:$B$22,0),MATCH(Horizontal!AP$26,'Load Combinations'!$D$3:$N$3,0))</f>
        <v>1</v>
      </c>
      <c r="AQ162" s="84">
        <f>+INDEX('Load Combinations'!$D$4:$N$22,MATCH(Horizontal!$C162,'Load Combinations'!$B$4:$B$22,0),MATCH(Horizontal!AQ$26,'Load Combinations'!$D$3:$N$3,0))</f>
        <v>0</v>
      </c>
      <c r="AR162" s="84">
        <f>+INDEX('Load Combinations'!$D$4:$N$22,MATCH(Horizontal!$C162,'Load Combinations'!$B$4:$B$22,0),MATCH(Horizontal!AR$26,'Load Combinations'!$D$3:$N$3,0))</f>
        <v>1</v>
      </c>
      <c r="AS162" s="84">
        <f>+INDEX('Load Combinations'!$D$4:$N$22,MATCH(Horizontal!$C162,'Load Combinations'!$B$4:$B$22,0),MATCH(Horizontal!AS$26,'Load Combinations'!$D$3:$N$3,0))</f>
        <v>0</v>
      </c>
      <c r="AT162" s="84">
        <f>+INDEX('Load Combinations'!$D$4:$N$22,MATCH(Horizontal!$C162,'Load Combinations'!$B$4:$B$22,0),MATCH(Horizontal!AT$26,'Load Combinations'!$D$3:$N$3,0))</f>
        <v>0</v>
      </c>
      <c r="AU162" s="84">
        <f>+INDEX('Load Combinations'!$D$4:$N$22,MATCH(Horizontal!$C162,'Load Combinations'!$B$4:$B$22,0),MATCH(Horizontal!AU$26,'Load Combinations'!$D$3:$N$3,0))</f>
        <v>0</v>
      </c>
      <c r="AV162" s="84">
        <f>+INDEX('Load Combinations'!$D$4:$N$22,MATCH(Horizontal!$C162,'Load Combinations'!$B$4:$B$22,0),MATCH(Horizontal!AV$26,'Load Combinations'!$D$3:$N$3,0))</f>
        <v>0</v>
      </c>
      <c r="AW162" s="84">
        <f>+INDEX('Load Combinations'!$D$4:$N$22,MATCH(Horizontal!$C162,'Load Combinations'!$B$4:$B$22,0),MATCH(Horizontal!AW$26,'Load Combinations'!$D$3:$N$3,0))</f>
        <v>1</v>
      </c>
      <c r="AX162" s="559">
        <f>+INDEX('Load Combinations'!$D$4:$N$22,MATCH(Horizontal!$C162,'Load Combinations'!$B$4:$B$22,0),MATCH(Horizontal!AX$26,'Load Combinations'!$D$3:$N$3,0))</f>
        <v>0</v>
      </c>
      <c r="AY162" s="660">
        <f>+INDEX('Load Combinations'!$D$4:$N$22,MATCH(Horizontal!$C162,'Load Combinations'!$B$4:$B$22,0),MATCH(Horizontal!AY$26,'Load Combinations'!$D$3:$N$3,0))</f>
        <v>0</v>
      </c>
      <c r="AZ162" s="284" cm="1">
        <f t="array" ref="AZ162">SUMPRODUCT(--($K162:$AB162&gt;0),INDEX($H$4:$H$22,MATCH($K$26:$AB$26,$C$4:$C$22,0)))</f>
        <v>0</v>
      </c>
      <c r="BA162" s="194" cm="1">
        <f t="array" ref="BA162">SUMPRODUCT(--($K162:$AB162&gt;0),INDEX($G$4:$G$22,MATCH($K$26:$AB$26,$C$4:$C$22,0)))</f>
        <v>0</v>
      </c>
      <c r="BB162" s="194" cm="1">
        <f t="array" ref="BB162">-1*SUMPRODUCT(--($K162:$AB162&lt;0),INDEX($H$4:$H$22,MATCH($K$26:$AB$26,$C$4:$C$22,0)))</f>
        <v>-0.6</v>
      </c>
      <c r="BC162" s="194" cm="1">
        <f t="array" ref="BC162">-1*SUMPRODUCT(--($K162:$AB162&lt;0),INDEX($G$4:$G$22,MATCH($K$26:$AB$26,$C$4:$C$22,0)))</f>
        <v>0.6</v>
      </c>
      <c r="BD162" s="286" cm="1">
        <f t="array" aca="1" ref="BD162" ca="1">IF(AC162&gt;0,AC162*SUMPRODUCT(_xlfn.XLOOKUP(AC$26,$C$4:$C$22,$T$4:$AD$22)*$AO162:$AY162),0)</f>
        <v>0</v>
      </c>
      <c r="BE162" s="287" cm="1">
        <f t="array" aca="1" ref="BE162" ca="1">IF(AD162&gt;0,AD162*SUMPRODUCT(_xlfn.XLOOKUP(AD$26,$C$4:$C$22,$T$4:$AD$22)*$AO162:$AY162),0)</f>
        <v>1.625</v>
      </c>
      <c r="BF162" s="287" cm="1">
        <f t="array" aca="1" ref="BF162" ca="1">IF(AE162&gt;0,AE162*SUMPRODUCT(_xlfn.XLOOKUP(AE$26,$C$4:$C$22,$T$4:$AD$22)*$AO162:$AY162),0)</f>
        <v>0</v>
      </c>
      <c r="BG162" s="287" cm="1">
        <f t="array" aca="1" ref="BG162" ca="1">IF(AF162&gt;0,AF162*SUMPRODUCT(_xlfn.XLOOKUP(AF$26,$C$4:$C$22,$T$4:$AD$22)*$AO162:$AY162),0)</f>
        <v>0</v>
      </c>
      <c r="BH162" s="287" cm="1">
        <f t="array" aca="1" ref="BH162" ca="1">IF(AG162&gt;0,AG162*SUMPRODUCT(_xlfn.XLOOKUP(AG$26,$C$4:$C$22,$T$4:$AD$22)*$AO162:$AY162),0)</f>
        <v>0</v>
      </c>
      <c r="BI162" s="287" cm="1">
        <f t="array" aca="1" ref="BI162" ca="1">IF(AH162&gt;0,AH162*SUMPRODUCT(_xlfn.XLOOKUP(AH$26,$C$4:$C$22,$T$4:$AD$22)*$AO162:$AY162),0)</f>
        <v>0</v>
      </c>
      <c r="BJ162" s="287" cm="1">
        <f t="array" aca="1" ref="BJ162" ca="1">IF(AI162&gt;0,AI162*SUMPRODUCT(_xlfn.XLOOKUP(AI$26,$C$4:$C$22,$T$4:$AD$22)*$AO162:$AY162),0)</f>
        <v>0</v>
      </c>
      <c r="BK162" s="287" cm="1">
        <f t="array" aca="1" ref="BK162" ca="1">IF(AJ162&gt;0,AJ162*SUMPRODUCT(_xlfn.XLOOKUP(AJ$26,$C$4:$C$22,$T$4:$AD$22)*$AO162:$AY162),0)</f>
        <v>0</v>
      </c>
      <c r="BL162" s="287" cm="1">
        <f t="array" aca="1" ref="BL162" ca="1">IF(AK162&gt;0,AK162*SUMPRODUCT(_xlfn.XLOOKUP(AK$26,$C$4:$C$22,$T$4:$AD$22)*$AO162:$AY162),0)</f>
        <v>0</v>
      </c>
      <c r="BM162" s="287" cm="1">
        <f t="array" aca="1" ref="BM162" ca="1">IF(AL162&gt;0,AL162*SUMPRODUCT(_xlfn.XLOOKUP(AL$26,$C$4:$C$22,$T$4:$AD$22)*$AO162:$AY162),0)</f>
        <v>0</v>
      </c>
      <c r="BN162" s="287" cm="1">
        <f t="array" aca="1" ref="BN162" ca="1">IF(AM162&gt;0,AM162*SUMPRODUCT(_xlfn.XLOOKUP(AM$26,$C$4:$C$22,$T$4:$AD$22)*$AO162:$AY162),0)</f>
        <v>0</v>
      </c>
      <c r="BO162" s="290" cm="1">
        <f t="array" aca="1" ref="BO162" ca="1">IF(AN162&gt;0,AN162*SUMPRODUCT(_xlfn.XLOOKUP(AN$26,$C$4:$C$22,$T$4:$AD$22)*$AO162:$AY162),0)</f>
        <v>0</v>
      </c>
      <c r="BP162" s="291">
        <f t="shared" ca="1" si="139"/>
        <v>1.625</v>
      </c>
      <c r="BQ162" s="286" cm="1">
        <f t="array" aca="1" ref="BQ162" ca="1">IF(AC162&gt;0,AC162*SUMPRODUCT(_xlfn.XLOOKUP(AC$26,$C$4:$C$22,$I$4:$S$22)*$AO162:$AY162),0)</f>
        <v>0</v>
      </c>
      <c r="BR162" s="287" cm="1">
        <f t="array" aca="1" ref="BR162" ca="1">IF(AD162&gt;0,AD162*SUMPRODUCT(_xlfn.XLOOKUP(AD$26,$C$4:$C$22,$I$4:$S$22)*$AO162:$AY162),0)</f>
        <v>-0.125</v>
      </c>
      <c r="BS162" s="287" cm="1">
        <f t="array" aca="1" ref="BS162" ca="1">IF(AE162&gt;0,AE162*SUMPRODUCT(_xlfn.XLOOKUP(AE$26,$C$4:$C$22,$I$4:$S$22)*$AO162:$AY162),0)</f>
        <v>0</v>
      </c>
      <c r="BT162" s="287" cm="1">
        <f t="array" aca="1" ref="BT162" ca="1">IF(AF162&gt;0,AF162*SUMPRODUCT(_xlfn.XLOOKUP(AF$26,$C$4:$C$22,$I$4:$S$22)*$AO162:$AY162),0)</f>
        <v>0</v>
      </c>
      <c r="BU162" s="287" cm="1">
        <f t="array" aca="1" ref="BU162" ca="1">IF(AG162&gt;0,AG162*SUMPRODUCT(_xlfn.XLOOKUP(AG$26,$C$4:$C$22,$I$4:$S$22)*$AO162:$AY162),0)</f>
        <v>0</v>
      </c>
      <c r="BV162" s="287" cm="1">
        <f t="array" aca="1" ref="BV162" ca="1">IF(AH162&gt;0,AH162*SUMPRODUCT(_xlfn.XLOOKUP(AH$26,$C$4:$C$22,$I$4:$S$22)*$AO162:$AY162),0)</f>
        <v>0</v>
      </c>
      <c r="BW162" s="287" cm="1">
        <f t="array" aca="1" ref="BW162" ca="1">IF(AI162&gt;0,AI162*SUMPRODUCT(_xlfn.XLOOKUP(AI$26,$C$4:$C$22,$I$4:$S$22)*$AO162:$AY162),0)</f>
        <v>0</v>
      </c>
      <c r="BX162" s="287" cm="1">
        <f t="array" aca="1" ref="BX162" ca="1">IF(AJ162&gt;0,AJ162*SUMPRODUCT(_xlfn.XLOOKUP(AJ$26,$C$4:$C$22,$I$4:$S$22)*$AO162:$AY162),0)</f>
        <v>0</v>
      </c>
      <c r="BY162" s="287" cm="1">
        <f t="array" aca="1" ref="BY162" ca="1">IF(AK162&gt;0,AK162*SUMPRODUCT(_xlfn.XLOOKUP(AK$26,$C$4:$C$22,$I$4:$S$22)*$AO162:$AY162),0)</f>
        <v>0</v>
      </c>
      <c r="BZ162" s="287" cm="1">
        <f t="array" aca="1" ref="BZ162" ca="1">IF(AL162&gt;0,AL162*SUMPRODUCT(_xlfn.XLOOKUP(AL$26,$C$4:$C$22,$I$4:$S$22)*$AO162:$AY162),0)</f>
        <v>0</v>
      </c>
      <c r="CA162" s="287" cm="1">
        <f t="array" aca="1" ref="CA162" ca="1">IF(AM162&gt;0,AM162*SUMPRODUCT(_xlfn.XLOOKUP(AM$26,$C$4:$C$22,$I$4:$S$22)*$AO162:$AY162),0)</f>
        <v>0</v>
      </c>
      <c r="CB162" s="290" cm="1">
        <f t="array" aca="1" ref="CB162" ca="1">IF(AN162&gt;0,AN162*SUMPRODUCT(_xlfn.XLOOKUP(AN$26,$C$4:$C$22,$I$4:$S$22)*$AO162:$AY162),0)</f>
        <v>0</v>
      </c>
      <c r="CC162" s="291">
        <f t="shared" ca="1" si="140"/>
        <v>-0.125</v>
      </c>
      <c r="CD162" s="286" cm="1">
        <f t="array" aca="1" ref="CD162" ca="1">IF(AC162&lt;0,AC162*SUMPRODUCT(_xlfn.XLOOKUP(AC$26,$C$4:$C$22,$T$4:$AD$22)*$AO162:$AY162),0)</f>
        <v>0</v>
      </c>
      <c r="CE162" s="287" cm="1">
        <f t="array" aca="1" ref="CE162" ca="1">IF(AD162&lt;0,AD162*SUMPRODUCT(_xlfn.XLOOKUP(AD$26,$C$4:$C$22,$T$4:$AC$22)*$AO162:$AX162),0)</f>
        <v>0</v>
      </c>
      <c r="CF162" s="287" cm="1">
        <f t="array" aca="1" ref="CF162" ca="1">IF(AE162&lt;0,AE162*SUMPRODUCT(_xlfn.XLOOKUP(AE$26,$C$4:$C$22,$T$4:$AC$22)*$AO162:$AX162),0)</f>
        <v>0</v>
      </c>
      <c r="CG162" s="287" cm="1">
        <f t="array" aca="1" ref="CG162" ca="1">IF(AF162&lt;0,AF162*SUMPRODUCT(_xlfn.XLOOKUP(AF$26,$C$4:$C$22,$T$4:$AC$22)*$AO162:$AX162),0)</f>
        <v>0</v>
      </c>
      <c r="CH162" s="287" cm="1">
        <f t="array" aca="1" ref="CH162" ca="1">IF(AG162&lt;0,AG162*SUMPRODUCT(_xlfn.XLOOKUP(AG$26,$C$4:$C$22,$T$4:$AC$22)*$AO162:$AX162),0)</f>
        <v>0</v>
      </c>
      <c r="CI162" s="287" cm="1">
        <f t="array" aca="1" ref="CI162" ca="1">IF(AH162&lt;0,AH162*SUMPRODUCT(_xlfn.XLOOKUP(AH$26,$C$4:$C$22,$T$4:$AC$22)*$AO162:$AX162),0)</f>
        <v>0</v>
      </c>
      <c r="CJ162" s="287" cm="1">
        <f t="array" aca="1" ref="CJ162" ca="1">IF(AI162&lt;0,AI162*SUMPRODUCT(_xlfn.XLOOKUP(AI$26,$C$4:$C$22,$T$4:$AC$22)*$AO162:$AX162),0)</f>
        <v>0</v>
      </c>
      <c r="CK162" s="287" cm="1">
        <f t="array" aca="1" ref="CK162" ca="1">IF(AJ162&lt;0,AJ162*SUMPRODUCT(_xlfn.XLOOKUP(AJ$26,$C$4:$C$22,$T$4:$AC$22)*$AO162:$AX162),0)</f>
        <v>0</v>
      </c>
      <c r="CL162" s="287" cm="1">
        <f t="array" aca="1" ref="CL162" ca="1">IF(AK162&lt;0,AK162*SUMPRODUCT(_xlfn.XLOOKUP(AK$26,$C$4:$C$22,$T$4:$AC$22)*$AO162:$AX162),0)</f>
        <v>0</v>
      </c>
      <c r="CM162" s="287" cm="1">
        <f t="array" aca="1" ref="CM162" ca="1">IF(AL162&lt;0,AL162*SUMPRODUCT(_xlfn.XLOOKUP(AL$26,$C$4:$C$22,$T$4:$AC$22)*$AO162:$AX162),0)</f>
        <v>0</v>
      </c>
      <c r="CN162" s="287" cm="1">
        <f t="array" aca="1" ref="CN162" ca="1">IF(AM162&lt;0,AM162*SUMPRODUCT(_xlfn.XLOOKUP(AM$26,$C$4:$C$22,$T$4:$AC$22)*$AO162:$AX162),0)</f>
        <v>0</v>
      </c>
      <c r="CO162" s="290" cm="1">
        <f t="array" aca="1" ref="CO162" ca="1">IF(AN162&lt;0,AN162*SUMPRODUCT(_xlfn.XLOOKUP(AN$26,$C$4:$C$22,$T$4:$AC$22)*$AO162:$AX162),0)</f>
        <v>0</v>
      </c>
      <c r="CP162" s="291">
        <f t="shared" ca="1" si="141"/>
        <v>0</v>
      </c>
      <c r="CQ162" s="286" cm="1">
        <f t="array" aca="1" ref="CQ162" ca="1">IF(AC162&lt;0,AC162*SUMPRODUCT(_xlfn.XLOOKUP(AC$26,$C$4:$C$22,$I$4:$S$22)*$AO162:$AY162),0)</f>
        <v>0</v>
      </c>
      <c r="CR162" s="287" cm="1">
        <f t="array" aca="1" ref="CR162" ca="1">IF(AD162&lt;0,AD162*SUMPRODUCT(_xlfn.XLOOKUP(AD$26,$C$4:$C$22,$I$4:$R$22)*$AO162:$AX162),0)</f>
        <v>0</v>
      </c>
      <c r="CS162" s="287" cm="1">
        <f t="array" aca="1" ref="CS162" ca="1">IF(AE162&lt;0,AE162*SUMPRODUCT(_xlfn.XLOOKUP(AE$26,$C$4:$C$22,$I$4:$R$22)*$AO162:$AX162),0)</f>
        <v>0</v>
      </c>
      <c r="CT162" s="287" cm="1">
        <f t="array" aca="1" ref="CT162" ca="1">IF(AF162&lt;0,AF162*SUMPRODUCT(_xlfn.XLOOKUP(AF$26,$C$4:$C$22,$I$4:$R$22)*$AO162:$AX162),0)</f>
        <v>0</v>
      </c>
      <c r="CU162" s="287" cm="1">
        <f t="array" aca="1" ref="CU162" ca="1">IF(AG162&lt;0,AG162*SUMPRODUCT(_xlfn.XLOOKUP(AG$26,$C$4:$C$22,$I$4:$R$22)*$AO162:$AX162),0)</f>
        <v>0</v>
      </c>
      <c r="CV162" s="287" cm="1">
        <f t="array" aca="1" ref="CV162" ca="1">IF(AH162&lt;0,AH162*SUMPRODUCT(_xlfn.XLOOKUP(AH$26,$C$4:$C$22,$I$4:$R$22)*$AO162:$AX162),0)</f>
        <v>0</v>
      </c>
      <c r="CW162" s="287" cm="1">
        <f t="array" aca="1" ref="CW162" ca="1">IF(AI162&lt;0,AI162*SUMPRODUCT(_xlfn.XLOOKUP(AI$26,$C$4:$C$22,$I$4:$R$22)*$AO162:$AX162),0)</f>
        <v>0</v>
      </c>
      <c r="CX162" s="287" cm="1">
        <f t="array" aca="1" ref="CX162" ca="1">IF(AJ162&lt;0,AJ162*SUMPRODUCT(_xlfn.XLOOKUP(AJ$26,$C$4:$C$22,$I$4:$R$22)*$AO162:$AX162),0)</f>
        <v>0</v>
      </c>
      <c r="CY162" s="287" cm="1">
        <f t="array" aca="1" ref="CY162" ca="1">IF(AK162&lt;0,AK162*SUMPRODUCT(_xlfn.XLOOKUP(AK$26,$C$4:$C$22,$I$4:$R$22)*$AO162:$AX162),0)</f>
        <v>0</v>
      </c>
      <c r="CZ162" s="287" cm="1">
        <f t="array" aca="1" ref="CZ162" ca="1">IF(AL162&lt;0,AL162*SUMPRODUCT(_xlfn.XLOOKUP(AL$26,$C$4:$C$22,$I$4:$R$22)*$AO162:$AX162),0)</f>
        <v>0</v>
      </c>
      <c r="DA162" s="287" cm="1">
        <f t="array" aca="1" ref="DA162" ca="1">IF(AM162&lt;0,AM162*SUMPRODUCT(_xlfn.XLOOKUP(AM$26,$C$4:$C$22,$I$4:$R$22)*$AO162:$AX162),0)</f>
        <v>0</v>
      </c>
      <c r="DB162" s="290" cm="1">
        <f t="array" aca="1" ref="DB162" ca="1">IF(AN162&lt;0,AN162*SUMPRODUCT(_xlfn.XLOOKUP(AN$26,$C$4:$C$22,$I$4:$R$22)*$AO162:$AX162),0)</f>
        <v>0</v>
      </c>
      <c r="DC162" s="327">
        <f t="shared" ca="1" si="142"/>
        <v>0</v>
      </c>
    </row>
    <row r="163" spans="1:107" x14ac:dyDescent="0.25">
      <c r="A163" s="135">
        <f ca="1">MAX(H159:I177)</f>
        <v>3.2250000000000001</v>
      </c>
      <c r="B163" s="731"/>
      <c r="C163" s="292">
        <v>5</v>
      </c>
      <c r="D163" s="293" t="str">
        <f>_xlfn.XLOOKUP($C163,'Load Combinations'!$B$4:$B$22,'Load Combinations'!$C$4:$C$22)</f>
        <v>Core Vessel Vacuum, Beam on</v>
      </c>
      <c r="E163" s="86"/>
      <c r="F163" s="294"/>
      <c r="G163" s="125">
        <v>0</v>
      </c>
      <c r="H163" s="295">
        <f t="shared" ca="1" si="130"/>
        <v>2.2250000000000001</v>
      </c>
      <c r="I163" s="295">
        <f t="shared" ca="1" si="131"/>
        <v>-0.72499999999999998</v>
      </c>
      <c r="J163" s="328"/>
      <c r="K163" s="99">
        <f t="shared" si="136"/>
        <v>0</v>
      </c>
      <c r="L163" s="96">
        <f t="shared" si="137"/>
        <v>0</v>
      </c>
      <c r="M163" s="96">
        <f t="shared" si="137"/>
        <v>0</v>
      </c>
      <c r="N163" s="96">
        <f t="shared" si="137"/>
        <v>0</v>
      </c>
      <c r="O163" s="96">
        <f t="shared" si="137"/>
        <v>-1</v>
      </c>
      <c r="P163" s="96">
        <f t="shared" si="137"/>
        <v>-1</v>
      </c>
      <c r="Q163" s="96">
        <f t="shared" si="137"/>
        <v>0</v>
      </c>
      <c r="R163" s="96">
        <f t="shared" si="137"/>
        <v>0</v>
      </c>
      <c r="S163" s="96">
        <f t="shared" si="137"/>
        <v>0</v>
      </c>
      <c r="T163" s="96">
        <f t="shared" si="137"/>
        <v>0</v>
      </c>
      <c r="U163" s="96">
        <f t="shared" si="137"/>
        <v>0</v>
      </c>
      <c r="V163" s="96"/>
      <c r="W163" s="96"/>
      <c r="X163" s="96"/>
      <c r="Y163" s="96"/>
      <c r="Z163" s="96"/>
      <c r="AA163" s="96"/>
      <c r="AB163" s="138"/>
      <c r="AC163" s="99">
        <f t="shared" ca="1" si="138"/>
        <v>1</v>
      </c>
      <c r="AD163" s="96">
        <f t="shared" ca="1" si="138"/>
        <v>1</v>
      </c>
      <c r="AE163" s="96">
        <f t="shared" ca="1" si="138"/>
        <v>0</v>
      </c>
      <c r="AF163" s="96">
        <f t="shared" ca="1" si="138"/>
        <v>0</v>
      </c>
      <c r="AG163" s="96">
        <f t="shared" ca="1" si="138"/>
        <v>0</v>
      </c>
      <c r="AH163" s="96">
        <f t="shared" ca="1" si="138"/>
        <v>0</v>
      </c>
      <c r="AI163" s="96">
        <f t="shared" ca="1" si="138"/>
        <v>0</v>
      </c>
      <c r="AJ163" s="96">
        <f t="shared" ca="1" si="138"/>
        <v>0</v>
      </c>
      <c r="AK163" s="96">
        <f t="shared" ca="1" si="138"/>
        <v>0</v>
      </c>
      <c r="AL163" s="96">
        <f t="shared" ca="1" si="138"/>
        <v>0</v>
      </c>
      <c r="AM163" s="96">
        <f t="shared" ca="1" si="138"/>
        <v>0</v>
      </c>
      <c r="AN163" s="100">
        <f t="shared" ca="1" si="138"/>
        <v>0</v>
      </c>
      <c r="AO163" s="97">
        <f>+INDEX('Load Combinations'!$D$4:$N$22,MATCH(Horizontal!$C163,'Load Combinations'!$B$4:$B$22,0),MATCH(Horizontal!AO$26,'Load Combinations'!$D$3:$N$3,0))</f>
        <v>1</v>
      </c>
      <c r="AP163" s="96">
        <f>+INDEX('Load Combinations'!$D$4:$N$22,MATCH(Horizontal!$C163,'Load Combinations'!$B$4:$B$22,0),MATCH(Horizontal!AP$26,'Load Combinations'!$D$3:$N$3,0))</f>
        <v>1</v>
      </c>
      <c r="AQ163" s="96">
        <f>+INDEX('Load Combinations'!$D$4:$N$22,MATCH(Horizontal!$C163,'Load Combinations'!$B$4:$B$22,0),MATCH(Horizontal!AQ$26,'Load Combinations'!$D$3:$N$3,0))</f>
        <v>0</v>
      </c>
      <c r="AR163" s="96">
        <f>+INDEX('Load Combinations'!$D$4:$N$22,MATCH(Horizontal!$C163,'Load Combinations'!$B$4:$B$22,0),MATCH(Horizontal!AR$26,'Load Combinations'!$D$3:$N$3,0))</f>
        <v>1</v>
      </c>
      <c r="AS163" s="96">
        <f>+INDEX('Load Combinations'!$D$4:$N$22,MATCH(Horizontal!$C163,'Load Combinations'!$B$4:$B$22,0),MATCH(Horizontal!AS$26,'Load Combinations'!$D$3:$N$3,0))</f>
        <v>0</v>
      </c>
      <c r="AT163" s="96">
        <f>+INDEX('Load Combinations'!$D$4:$N$22,MATCH(Horizontal!$C163,'Load Combinations'!$B$4:$B$22,0),MATCH(Horizontal!AT$26,'Load Combinations'!$D$3:$N$3,0))</f>
        <v>1</v>
      </c>
      <c r="AU163" s="96">
        <f>+INDEX('Load Combinations'!$D$4:$N$22,MATCH(Horizontal!$C163,'Load Combinations'!$B$4:$B$22,0),MATCH(Horizontal!AU$26,'Load Combinations'!$D$3:$N$3,0))</f>
        <v>0</v>
      </c>
      <c r="AV163" s="96">
        <f>+INDEX('Load Combinations'!$D$4:$N$22,MATCH(Horizontal!$C163,'Load Combinations'!$B$4:$B$22,0),MATCH(Horizontal!AV$26,'Load Combinations'!$D$3:$N$3,0))</f>
        <v>0</v>
      </c>
      <c r="AW163" s="96">
        <f>+INDEX('Load Combinations'!$D$4:$N$22,MATCH(Horizontal!$C163,'Load Combinations'!$B$4:$B$22,0),MATCH(Horizontal!AW$26,'Load Combinations'!$D$3:$N$3,0))</f>
        <v>1</v>
      </c>
      <c r="AX163" s="560">
        <f>+INDEX('Load Combinations'!$D$4:$N$22,MATCH(Horizontal!$C163,'Load Combinations'!$B$4:$B$22,0),MATCH(Horizontal!AX$26,'Load Combinations'!$D$3:$N$3,0))</f>
        <v>0</v>
      </c>
      <c r="AY163" s="661">
        <f>+INDEX('Load Combinations'!$D$4:$N$22,MATCH(Horizontal!$C163,'Load Combinations'!$B$4:$B$22,0),MATCH(Horizontal!AY$26,'Load Combinations'!$D$3:$N$3,0))</f>
        <v>0</v>
      </c>
      <c r="AZ163" s="297" cm="1">
        <f t="array" ref="AZ163">SUMPRODUCT(--($K163:$AB163&gt;0),INDEX($H$4:$H$22,MATCH($K$26:$AB$26,$C$4:$C$22,0)))</f>
        <v>0</v>
      </c>
      <c r="BA163" s="298" cm="1">
        <f t="array" ref="BA163">SUMPRODUCT(--($K163:$AB163&gt;0),INDEX($G$4:$G$22,MATCH($K$26:$AB$26,$C$4:$C$22,0)))</f>
        <v>0</v>
      </c>
      <c r="BB163" s="298" cm="1">
        <f t="array" ref="BB163">-1*SUMPRODUCT(--($K163:$AB163&lt;0),INDEX($H$4:$H$22,MATCH($K$26:$AB$26,$C$4:$C$22,0)))</f>
        <v>-0.6</v>
      </c>
      <c r="BC163" s="298" cm="1">
        <f t="array" ref="BC163">-1*SUMPRODUCT(--($K163:$AB163&lt;0),INDEX($G$4:$G$22,MATCH($K$26:$AB$26,$C$4:$C$22,0)))</f>
        <v>0.6</v>
      </c>
      <c r="BD163" s="125" cm="1">
        <f t="array" aca="1" ref="BD163" ca="1">IF(AC163&gt;0,AC163*SUMPRODUCT(_xlfn.XLOOKUP(AC$26,$C$4:$C$22,$T$4:$AD$22)*$AO163:$AY163),0)</f>
        <v>0</v>
      </c>
      <c r="BE163" s="300" cm="1">
        <f t="array" aca="1" ref="BE163" ca="1">IF(AD163&gt;0,AD163*SUMPRODUCT(_xlfn.XLOOKUP(AD$26,$C$4:$C$22,$T$4:$AD$22)*$AO163:$AY163),0)</f>
        <v>1.625</v>
      </c>
      <c r="BF163" s="300" cm="1">
        <f t="array" aca="1" ref="BF163" ca="1">IF(AE163&gt;0,AE163*SUMPRODUCT(_xlfn.XLOOKUP(AE$26,$C$4:$C$22,$T$4:$AD$22)*$AO163:$AY163),0)</f>
        <v>0</v>
      </c>
      <c r="BG163" s="301" cm="1">
        <f t="array" aca="1" ref="BG163" ca="1">IF(AF163&gt;0,AF163*SUMPRODUCT(_xlfn.XLOOKUP(AF$26,$C$4:$C$22,$T$4:$AD$22)*$AO163:$AY163),0)</f>
        <v>0</v>
      </c>
      <c r="BH163" s="300" cm="1">
        <f t="array" aca="1" ref="BH163" ca="1">IF(AG163&gt;0,AG163*SUMPRODUCT(_xlfn.XLOOKUP(AG$26,$C$4:$C$22,$T$4:$AD$22)*$AO163:$AY163),0)</f>
        <v>0</v>
      </c>
      <c r="BI163" s="300" cm="1">
        <f t="array" aca="1" ref="BI163" ca="1">IF(AH163&gt;0,AH163*SUMPRODUCT(_xlfn.XLOOKUP(AH$26,$C$4:$C$22,$T$4:$AD$22)*$AO163:$AY163),0)</f>
        <v>0</v>
      </c>
      <c r="BJ163" s="300" cm="1">
        <f t="array" aca="1" ref="BJ163" ca="1">IF(AI163&gt;0,AI163*SUMPRODUCT(_xlfn.XLOOKUP(AI$26,$C$4:$C$22,$T$4:$AD$22)*$AO163:$AY163),0)</f>
        <v>0</v>
      </c>
      <c r="BK163" s="300" cm="1">
        <f t="array" aca="1" ref="BK163" ca="1">IF(AJ163&gt;0,AJ163*SUMPRODUCT(_xlfn.XLOOKUP(AJ$26,$C$4:$C$22,$T$4:$AD$22)*$AO163:$AY163),0)</f>
        <v>0</v>
      </c>
      <c r="BL163" s="300" cm="1">
        <f t="array" aca="1" ref="BL163" ca="1">IF(AK163&gt;0,AK163*SUMPRODUCT(_xlfn.XLOOKUP(AK$26,$C$4:$C$22,$T$4:$AD$22)*$AO163:$AY163),0)</f>
        <v>0</v>
      </c>
      <c r="BM163" s="300" cm="1">
        <f t="array" aca="1" ref="BM163" ca="1">IF(AL163&gt;0,AL163*SUMPRODUCT(_xlfn.XLOOKUP(AL$26,$C$4:$C$22,$T$4:$AD$22)*$AO163:$AY163),0)</f>
        <v>0</v>
      </c>
      <c r="BN163" s="300" cm="1">
        <f t="array" aca="1" ref="BN163" ca="1">IF(AM163&gt;0,AM163*SUMPRODUCT(_xlfn.XLOOKUP(AM$26,$C$4:$C$22,$T$4:$AD$22)*$AO163:$AY163),0)</f>
        <v>0</v>
      </c>
      <c r="BO163" s="304" cm="1">
        <f t="array" aca="1" ref="BO163" ca="1">IF(AN163&gt;0,AN163*SUMPRODUCT(_xlfn.XLOOKUP(AN$26,$C$4:$C$22,$T$4:$AD$22)*$AO163:$AY163),0)</f>
        <v>0</v>
      </c>
      <c r="BP163" s="305">
        <f t="shared" ca="1" si="139"/>
        <v>1.625</v>
      </c>
      <c r="BQ163" s="125" cm="1">
        <f t="array" aca="1" ref="BQ163" ca="1">IF(AC163&gt;0,AC163*SUMPRODUCT(_xlfn.XLOOKUP(AC$26,$C$4:$C$22,$I$4:$S$22)*$AO163:$AY163),0)</f>
        <v>0</v>
      </c>
      <c r="BR163" s="300" cm="1">
        <f t="array" aca="1" ref="BR163" ca="1">IF(AD163&gt;0,AD163*SUMPRODUCT(_xlfn.XLOOKUP(AD$26,$C$4:$C$22,$I$4:$S$22)*$AO163:$AY163),0)</f>
        <v>-0.125</v>
      </c>
      <c r="BS163" s="300" cm="1">
        <f t="array" aca="1" ref="BS163" ca="1">IF(AE163&gt;0,AE163*SUMPRODUCT(_xlfn.XLOOKUP(AE$26,$C$4:$C$22,$I$4:$S$22)*$AO163:$AY163),0)</f>
        <v>0</v>
      </c>
      <c r="BT163" s="301" cm="1">
        <f t="array" aca="1" ref="BT163" ca="1">IF(AF163&gt;0,AF163*SUMPRODUCT(_xlfn.XLOOKUP(AF$26,$C$4:$C$22,$I$4:$S$22)*$AO163:$AY163),0)</f>
        <v>0</v>
      </c>
      <c r="BU163" s="300" cm="1">
        <f t="array" aca="1" ref="BU163" ca="1">IF(AG163&gt;0,AG163*SUMPRODUCT(_xlfn.XLOOKUP(AG$26,$C$4:$C$22,$I$4:$S$22)*$AO163:$AY163),0)</f>
        <v>0</v>
      </c>
      <c r="BV163" s="300" cm="1">
        <f t="array" aca="1" ref="BV163" ca="1">IF(AH163&gt;0,AH163*SUMPRODUCT(_xlfn.XLOOKUP(AH$26,$C$4:$C$22,$I$4:$S$22)*$AO163:$AY163),0)</f>
        <v>0</v>
      </c>
      <c r="BW163" s="300" cm="1">
        <f t="array" aca="1" ref="BW163" ca="1">IF(AI163&gt;0,AI163*SUMPRODUCT(_xlfn.XLOOKUP(AI$26,$C$4:$C$22,$I$4:$S$22)*$AO163:$AY163),0)</f>
        <v>0</v>
      </c>
      <c r="BX163" s="300" cm="1">
        <f t="array" aca="1" ref="BX163" ca="1">IF(AJ163&gt;0,AJ163*SUMPRODUCT(_xlfn.XLOOKUP(AJ$26,$C$4:$C$22,$I$4:$S$22)*$AO163:$AY163),0)</f>
        <v>0</v>
      </c>
      <c r="BY163" s="300" cm="1">
        <f t="array" aca="1" ref="BY163" ca="1">IF(AK163&gt;0,AK163*SUMPRODUCT(_xlfn.XLOOKUP(AK$26,$C$4:$C$22,$I$4:$S$22)*$AO163:$AY163),0)</f>
        <v>0</v>
      </c>
      <c r="BZ163" s="300" cm="1">
        <f t="array" aca="1" ref="BZ163" ca="1">IF(AL163&gt;0,AL163*SUMPRODUCT(_xlfn.XLOOKUP(AL$26,$C$4:$C$22,$I$4:$S$22)*$AO163:$AY163),0)</f>
        <v>0</v>
      </c>
      <c r="CA163" s="300" cm="1">
        <f t="array" aca="1" ref="CA163" ca="1">IF(AM163&gt;0,AM163*SUMPRODUCT(_xlfn.XLOOKUP(AM$26,$C$4:$C$22,$I$4:$S$22)*$AO163:$AY163),0)</f>
        <v>0</v>
      </c>
      <c r="CB163" s="304" cm="1">
        <f t="array" aca="1" ref="CB163" ca="1">IF(AN163&gt;0,AN163*SUMPRODUCT(_xlfn.XLOOKUP(AN$26,$C$4:$C$22,$I$4:$S$22)*$AO163:$AY163),0)</f>
        <v>0</v>
      </c>
      <c r="CC163" s="305">
        <f t="shared" ca="1" si="140"/>
        <v>-0.125</v>
      </c>
      <c r="CD163" s="125" cm="1">
        <f t="array" aca="1" ref="CD163" ca="1">IF(AC163&lt;0,AC163*SUMPRODUCT(_xlfn.XLOOKUP(AC$26,$C$4:$C$22,$T$4:$AD$22)*$AO163:$AY163),0)</f>
        <v>0</v>
      </c>
      <c r="CE163" s="300" cm="1">
        <f t="array" aca="1" ref="CE163" ca="1">IF(AD163&lt;0,AD163*SUMPRODUCT(_xlfn.XLOOKUP(AD$26,$C$4:$C$22,$T$4:$AC$22)*$AO163:$AX163),0)</f>
        <v>0</v>
      </c>
      <c r="CF163" s="300" cm="1">
        <f t="array" aca="1" ref="CF163" ca="1">IF(AE163&lt;0,AE163*SUMPRODUCT(_xlfn.XLOOKUP(AE$26,$C$4:$C$22,$T$4:$AC$22)*$AO163:$AX163),0)</f>
        <v>0</v>
      </c>
      <c r="CG163" s="301" cm="1">
        <f t="array" aca="1" ref="CG163" ca="1">IF(AF163&lt;0,AF163*SUMPRODUCT(_xlfn.XLOOKUP(AF$26,$C$4:$C$22,$T$4:$AC$22)*$AO163:$AX163),0)</f>
        <v>0</v>
      </c>
      <c r="CH163" s="300" cm="1">
        <f t="array" aca="1" ref="CH163" ca="1">IF(AG163&lt;0,AG163*SUMPRODUCT(_xlfn.XLOOKUP(AG$26,$C$4:$C$22,$T$4:$AC$22)*$AO163:$AX163),0)</f>
        <v>0</v>
      </c>
      <c r="CI163" s="300" cm="1">
        <f t="array" aca="1" ref="CI163" ca="1">IF(AH163&lt;0,AH163*SUMPRODUCT(_xlfn.XLOOKUP(AH$26,$C$4:$C$22,$T$4:$AC$22)*$AO163:$AX163),0)</f>
        <v>0</v>
      </c>
      <c r="CJ163" s="300" cm="1">
        <f t="array" aca="1" ref="CJ163" ca="1">IF(AI163&lt;0,AI163*SUMPRODUCT(_xlfn.XLOOKUP(AI$26,$C$4:$C$22,$T$4:$AC$22)*$AO163:$AX163),0)</f>
        <v>0</v>
      </c>
      <c r="CK163" s="300" cm="1">
        <f t="array" aca="1" ref="CK163" ca="1">IF(AJ163&lt;0,AJ163*SUMPRODUCT(_xlfn.XLOOKUP(AJ$26,$C$4:$C$22,$T$4:$AC$22)*$AO163:$AX163),0)</f>
        <v>0</v>
      </c>
      <c r="CL163" s="300" cm="1">
        <f t="array" aca="1" ref="CL163" ca="1">IF(AK163&lt;0,AK163*SUMPRODUCT(_xlfn.XLOOKUP(AK$26,$C$4:$C$22,$T$4:$AC$22)*$AO163:$AX163),0)</f>
        <v>0</v>
      </c>
      <c r="CM163" s="300" cm="1">
        <f t="array" aca="1" ref="CM163" ca="1">IF(AL163&lt;0,AL163*SUMPRODUCT(_xlfn.XLOOKUP(AL$26,$C$4:$C$22,$T$4:$AC$22)*$AO163:$AX163),0)</f>
        <v>0</v>
      </c>
      <c r="CN163" s="300" cm="1">
        <f t="array" aca="1" ref="CN163" ca="1">IF(AM163&lt;0,AM163*SUMPRODUCT(_xlfn.XLOOKUP(AM$26,$C$4:$C$22,$T$4:$AC$22)*$AO163:$AX163),0)</f>
        <v>0</v>
      </c>
      <c r="CO163" s="304" cm="1">
        <f t="array" aca="1" ref="CO163" ca="1">IF(AN163&lt;0,AN163*SUMPRODUCT(_xlfn.XLOOKUP(AN$26,$C$4:$C$22,$T$4:$AC$22)*$AO163:$AX163),0)</f>
        <v>0</v>
      </c>
      <c r="CP163" s="305">
        <f t="shared" ca="1" si="141"/>
        <v>0</v>
      </c>
      <c r="CQ163" s="125" cm="1">
        <f t="array" aca="1" ref="CQ163" ca="1">IF(AC163&lt;0,AC163*SUMPRODUCT(_xlfn.XLOOKUP(AC$26,$C$4:$C$22,$I$4:$S$22)*$AO163:$AY163),0)</f>
        <v>0</v>
      </c>
      <c r="CR163" s="300" cm="1">
        <f t="array" aca="1" ref="CR163" ca="1">IF(AD163&lt;0,AD163*SUMPRODUCT(_xlfn.XLOOKUP(AD$26,$C$4:$C$22,$I$4:$R$22)*$AO163:$AX163),0)</f>
        <v>0</v>
      </c>
      <c r="CS163" s="300" cm="1">
        <f t="array" aca="1" ref="CS163" ca="1">IF(AE163&lt;0,AE163*SUMPRODUCT(_xlfn.XLOOKUP(AE$26,$C$4:$C$22,$I$4:$R$22)*$AO163:$AX163),0)</f>
        <v>0</v>
      </c>
      <c r="CT163" s="301" cm="1">
        <f t="array" aca="1" ref="CT163" ca="1">IF(AF163&lt;0,AF163*SUMPRODUCT(_xlfn.XLOOKUP(AF$26,$C$4:$C$22,$I$4:$R$22)*$AO163:$AX163),0)</f>
        <v>0</v>
      </c>
      <c r="CU163" s="300" cm="1">
        <f t="array" aca="1" ref="CU163" ca="1">IF(AG163&lt;0,AG163*SUMPRODUCT(_xlfn.XLOOKUP(AG$26,$C$4:$C$22,$I$4:$R$22)*$AO163:$AX163),0)</f>
        <v>0</v>
      </c>
      <c r="CV163" s="300" cm="1">
        <f t="array" aca="1" ref="CV163" ca="1">IF(AH163&lt;0,AH163*SUMPRODUCT(_xlfn.XLOOKUP(AH$26,$C$4:$C$22,$I$4:$R$22)*$AO163:$AX163),0)</f>
        <v>0</v>
      </c>
      <c r="CW163" s="300" cm="1">
        <f t="array" aca="1" ref="CW163" ca="1">IF(AI163&lt;0,AI163*SUMPRODUCT(_xlfn.XLOOKUP(AI$26,$C$4:$C$22,$I$4:$R$22)*$AO163:$AX163),0)</f>
        <v>0</v>
      </c>
      <c r="CX163" s="300" cm="1">
        <f t="array" aca="1" ref="CX163" ca="1">IF(AJ163&lt;0,AJ163*SUMPRODUCT(_xlfn.XLOOKUP(AJ$26,$C$4:$C$22,$I$4:$R$22)*$AO163:$AX163),0)</f>
        <v>0</v>
      </c>
      <c r="CY163" s="300" cm="1">
        <f t="array" aca="1" ref="CY163" ca="1">IF(AK163&lt;0,AK163*SUMPRODUCT(_xlfn.XLOOKUP(AK$26,$C$4:$C$22,$I$4:$R$22)*$AO163:$AX163),0)</f>
        <v>0</v>
      </c>
      <c r="CZ163" s="300" cm="1">
        <f t="array" aca="1" ref="CZ163" ca="1">IF(AL163&lt;0,AL163*SUMPRODUCT(_xlfn.XLOOKUP(AL$26,$C$4:$C$22,$I$4:$R$22)*$AO163:$AX163),0)</f>
        <v>0</v>
      </c>
      <c r="DA163" s="300" cm="1">
        <f t="array" aca="1" ref="DA163" ca="1">IF(AM163&lt;0,AM163*SUMPRODUCT(_xlfn.XLOOKUP(AM$26,$C$4:$C$22,$I$4:$R$22)*$AO163:$AX163),0)</f>
        <v>0</v>
      </c>
      <c r="DB163" s="304" cm="1">
        <f t="array" aca="1" ref="DB163" ca="1">IF(AN163&lt;0,AN163*SUMPRODUCT(_xlfn.XLOOKUP(AN$26,$C$4:$C$22,$I$4:$R$22)*$AO163:$AX163),0)</f>
        <v>0</v>
      </c>
      <c r="DC163" s="329">
        <f t="shared" ca="1" si="142"/>
        <v>0</v>
      </c>
    </row>
    <row r="164" spans="1:107" x14ac:dyDescent="0.25">
      <c r="C164" s="278">
        <v>6</v>
      </c>
      <c r="D164" s="279" t="str">
        <f>_xlfn.XLOOKUP($C164,'Load Combinations'!$B$4:$B$22,'Load Combinations'!$C$4:$C$22)</f>
        <v>Core Vessel Vaccuum,  No Beam, Seismic</v>
      </c>
      <c r="E164" s="280"/>
      <c r="F164" s="281"/>
      <c r="G164" s="111">
        <v>0</v>
      </c>
      <c r="H164" s="282">
        <f t="shared" ca="1" si="130"/>
        <v>3.2250000000000001</v>
      </c>
      <c r="I164" s="282">
        <f t="shared" ca="1" si="131"/>
        <v>-1.7250000000000001</v>
      </c>
      <c r="J164" s="326"/>
      <c r="K164" s="87">
        <f t="shared" si="136"/>
        <v>0</v>
      </c>
      <c r="L164" s="84">
        <f t="shared" si="137"/>
        <v>0</v>
      </c>
      <c r="M164" s="84">
        <f t="shared" si="137"/>
        <v>0</v>
      </c>
      <c r="N164" s="84">
        <f t="shared" si="137"/>
        <v>0</v>
      </c>
      <c r="O164" s="84">
        <f t="shared" si="137"/>
        <v>-1</v>
      </c>
      <c r="P164" s="84">
        <f t="shared" si="137"/>
        <v>-1</v>
      </c>
      <c r="Q164" s="84">
        <f t="shared" si="137"/>
        <v>0</v>
      </c>
      <c r="R164" s="84">
        <f t="shared" si="137"/>
        <v>0</v>
      </c>
      <c r="S164" s="84">
        <f t="shared" si="137"/>
        <v>0</v>
      </c>
      <c r="T164" s="84">
        <f t="shared" si="137"/>
        <v>0</v>
      </c>
      <c r="U164" s="84">
        <f t="shared" si="137"/>
        <v>0</v>
      </c>
      <c r="V164" s="84"/>
      <c r="W164" s="84"/>
      <c r="X164" s="84"/>
      <c r="Y164" s="84"/>
      <c r="Z164" s="84"/>
      <c r="AA164" s="84"/>
      <c r="AB164" s="89"/>
      <c r="AC164" s="87">
        <f t="shared" ca="1" si="138"/>
        <v>1</v>
      </c>
      <c r="AD164" s="84">
        <f t="shared" ca="1" si="138"/>
        <v>1</v>
      </c>
      <c r="AE164" s="84">
        <f t="shared" ca="1" si="138"/>
        <v>0</v>
      </c>
      <c r="AF164" s="84">
        <f t="shared" ca="1" si="138"/>
        <v>0</v>
      </c>
      <c r="AG164" s="84">
        <f t="shared" ca="1" si="138"/>
        <v>0</v>
      </c>
      <c r="AH164" s="84">
        <f t="shared" ca="1" si="138"/>
        <v>0</v>
      </c>
      <c r="AI164" s="84">
        <f t="shared" ca="1" si="138"/>
        <v>0</v>
      </c>
      <c r="AJ164" s="84">
        <f t="shared" ca="1" si="138"/>
        <v>0</v>
      </c>
      <c r="AK164" s="84">
        <f t="shared" ca="1" si="138"/>
        <v>0</v>
      </c>
      <c r="AL164" s="84">
        <f t="shared" ca="1" si="138"/>
        <v>0</v>
      </c>
      <c r="AM164" s="84">
        <f t="shared" ca="1" si="138"/>
        <v>0</v>
      </c>
      <c r="AN164" s="98">
        <f t="shared" ca="1" si="138"/>
        <v>0</v>
      </c>
      <c r="AO164" s="91">
        <f>+INDEX('Load Combinations'!$D$4:$N$22,MATCH(Horizontal!$C164,'Load Combinations'!$B$4:$B$22,0),MATCH(Horizontal!AO$26,'Load Combinations'!$D$3:$N$3,0))</f>
        <v>1</v>
      </c>
      <c r="AP164" s="84">
        <f>+INDEX('Load Combinations'!$D$4:$N$22,MATCH(Horizontal!$C164,'Load Combinations'!$B$4:$B$22,0),MATCH(Horizontal!AP$26,'Load Combinations'!$D$3:$N$3,0))</f>
        <v>1</v>
      </c>
      <c r="AQ164" s="84">
        <f>+INDEX('Load Combinations'!$D$4:$N$22,MATCH(Horizontal!$C164,'Load Combinations'!$B$4:$B$22,0),MATCH(Horizontal!AQ$26,'Load Combinations'!$D$3:$N$3,0))</f>
        <v>0</v>
      </c>
      <c r="AR164" s="84">
        <f>+INDEX('Load Combinations'!$D$4:$N$22,MATCH(Horizontal!$C164,'Load Combinations'!$B$4:$B$22,0),MATCH(Horizontal!AR$26,'Load Combinations'!$D$3:$N$3,0))</f>
        <v>1</v>
      </c>
      <c r="AS164" s="84">
        <f>+INDEX('Load Combinations'!$D$4:$N$22,MATCH(Horizontal!$C164,'Load Combinations'!$B$4:$B$22,0),MATCH(Horizontal!AS$26,'Load Combinations'!$D$3:$N$3,0))</f>
        <v>0</v>
      </c>
      <c r="AT164" s="84">
        <f>+INDEX('Load Combinations'!$D$4:$N$22,MATCH(Horizontal!$C164,'Load Combinations'!$B$4:$B$22,0),MATCH(Horizontal!AT$26,'Load Combinations'!$D$3:$N$3,0))</f>
        <v>0</v>
      </c>
      <c r="AU164" s="84">
        <f>+INDEX('Load Combinations'!$D$4:$N$22,MATCH(Horizontal!$C164,'Load Combinations'!$B$4:$B$22,0),MATCH(Horizontal!AU$26,'Load Combinations'!$D$3:$N$3,0))</f>
        <v>0</v>
      </c>
      <c r="AV164" s="84">
        <f>+INDEX('Load Combinations'!$D$4:$N$22,MATCH(Horizontal!$C164,'Load Combinations'!$B$4:$B$22,0),MATCH(Horizontal!AV$26,'Load Combinations'!$D$3:$N$3,0))</f>
        <v>0</v>
      </c>
      <c r="AW164" s="84">
        <f>+INDEX('Load Combinations'!$D$4:$N$22,MATCH(Horizontal!$C164,'Load Combinations'!$B$4:$B$22,0),MATCH(Horizontal!AW$26,'Load Combinations'!$D$3:$N$3,0))</f>
        <v>1</v>
      </c>
      <c r="AX164" s="559">
        <f>+INDEX('Load Combinations'!$D$4:$N$22,MATCH(Horizontal!$C164,'Load Combinations'!$B$4:$B$22,0),MATCH(Horizontal!AX$26,'Load Combinations'!$D$3:$N$3,0))</f>
        <v>1</v>
      </c>
      <c r="AY164" s="660">
        <f>+INDEX('Load Combinations'!$D$4:$N$22,MATCH(Horizontal!$C164,'Load Combinations'!$B$4:$B$22,0),MATCH(Horizontal!AY$26,'Load Combinations'!$D$3:$N$3,0))</f>
        <v>0</v>
      </c>
      <c r="AZ164" s="284" cm="1">
        <f t="array" ref="AZ164">SUMPRODUCT(--($K164:$AB164&gt;0),INDEX($H$4:$H$22,MATCH($K$26:$AB$26,$C$4:$C$22,0)))</f>
        <v>0</v>
      </c>
      <c r="BA164" s="194" cm="1">
        <f t="array" ref="BA164">SUMPRODUCT(--($K164:$AB164&gt;0),INDEX($G$4:$G$22,MATCH($K$26:$AB$26,$C$4:$C$22,0)))</f>
        <v>0</v>
      </c>
      <c r="BB164" s="194" cm="1">
        <f t="array" ref="BB164">-1*SUMPRODUCT(--($K164:$AB164&lt;0),INDEX($H$4:$H$22,MATCH($K$26:$AB$26,$C$4:$C$22,0)))</f>
        <v>-0.6</v>
      </c>
      <c r="BC164" s="194" cm="1">
        <f t="array" ref="BC164">-1*SUMPRODUCT(--($K164:$AB164&lt;0),INDEX($G$4:$G$22,MATCH($K$26:$AB$26,$C$4:$C$22,0)))</f>
        <v>0.6</v>
      </c>
      <c r="BD164" s="286" cm="1">
        <f t="array" aca="1" ref="BD164" ca="1">IF(AC164&gt;0,AC164*SUMPRODUCT(_xlfn.XLOOKUP(AC$26,$C$4:$C$22,$T$4:$AD$22)*$AO164:$AY164),0)</f>
        <v>0</v>
      </c>
      <c r="BE164" s="287" cm="1">
        <f t="array" aca="1" ref="BE164" ca="1">IF(AD164&gt;0,AD164*SUMPRODUCT(_xlfn.XLOOKUP(AD$26,$C$4:$C$22,$T$4:$AD$22)*$AO164:$AY164),0)</f>
        <v>2.625</v>
      </c>
      <c r="BF164" s="287" cm="1">
        <f t="array" aca="1" ref="BF164" ca="1">IF(AE164&gt;0,AE164*SUMPRODUCT(_xlfn.XLOOKUP(AE$26,$C$4:$C$22,$T$4:$AD$22)*$AO164:$AY164),0)</f>
        <v>0</v>
      </c>
      <c r="BG164" s="287" cm="1">
        <f t="array" aca="1" ref="BG164" ca="1">IF(AF164&gt;0,AF164*SUMPRODUCT(_xlfn.XLOOKUP(AF$26,$C$4:$C$22,$T$4:$AD$22)*$AO164:$AY164),0)</f>
        <v>0</v>
      </c>
      <c r="BH164" s="287" cm="1">
        <f t="array" aca="1" ref="BH164" ca="1">IF(AG164&gt;0,AG164*SUMPRODUCT(_xlfn.XLOOKUP(AG$26,$C$4:$C$22,$T$4:$AD$22)*$AO164:$AY164),0)</f>
        <v>0</v>
      </c>
      <c r="BI164" s="287" cm="1">
        <f t="array" aca="1" ref="BI164" ca="1">IF(AH164&gt;0,AH164*SUMPRODUCT(_xlfn.XLOOKUP(AH$26,$C$4:$C$22,$T$4:$AD$22)*$AO164:$AY164),0)</f>
        <v>0</v>
      </c>
      <c r="BJ164" s="287" cm="1">
        <f t="array" aca="1" ref="BJ164" ca="1">IF(AI164&gt;0,AI164*SUMPRODUCT(_xlfn.XLOOKUP(AI$26,$C$4:$C$22,$T$4:$AD$22)*$AO164:$AY164),0)</f>
        <v>0</v>
      </c>
      <c r="BK164" s="287" cm="1">
        <f t="array" aca="1" ref="BK164" ca="1">IF(AJ164&gt;0,AJ164*SUMPRODUCT(_xlfn.XLOOKUP(AJ$26,$C$4:$C$22,$T$4:$AD$22)*$AO164:$AY164),0)</f>
        <v>0</v>
      </c>
      <c r="BL164" s="287" cm="1">
        <f t="array" aca="1" ref="BL164" ca="1">IF(AK164&gt;0,AK164*SUMPRODUCT(_xlfn.XLOOKUP(AK$26,$C$4:$C$22,$T$4:$AD$22)*$AO164:$AY164),0)</f>
        <v>0</v>
      </c>
      <c r="BM164" s="287" cm="1">
        <f t="array" aca="1" ref="BM164" ca="1">IF(AL164&gt;0,AL164*SUMPRODUCT(_xlfn.XLOOKUP(AL$26,$C$4:$C$22,$T$4:$AD$22)*$AO164:$AY164),0)</f>
        <v>0</v>
      </c>
      <c r="BN164" s="287" cm="1">
        <f t="array" aca="1" ref="BN164" ca="1">IF(AM164&gt;0,AM164*SUMPRODUCT(_xlfn.XLOOKUP(AM$26,$C$4:$C$22,$T$4:$AD$22)*$AO164:$AY164),0)</f>
        <v>0</v>
      </c>
      <c r="BO164" s="290" cm="1">
        <f t="array" aca="1" ref="BO164" ca="1">IF(AN164&gt;0,AN164*SUMPRODUCT(_xlfn.XLOOKUP(AN$26,$C$4:$C$22,$T$4:$AD$22)*$AO164:$AY164),0)</f>
        <v>0</v>
      </c>
      <c r="BP164" s="291">
        <f t="shared" ca="1" si="139"/>
        <v>2.625</v>
      </c>
      <c r="BQ164" s="286" cm="1">
        <f t="array" aca="1" ref="BQ164" ca="1">IF(AC164&gt;0,AC164*SUMPRODUCT(_xlfn.XLOOKUP(AC$26,$C$4:$C$22,$I$4:$S$22)*$AO164:$AY164),0)</f>
        <v>0</v>
      </c>
      <c r="BR164" s="287" cm="1">
        <f t="array" aca="1" ref="BR164" ca="1">IF(AD164&gt;0,AD164*SUMPRODUCT(_xlfn.XLOOKUP(AD$26,$C$4:$C$22,$I$4:$S$22)*$AO164:$AY164),0)</f>
        <v>-1.125</v>
      </c>
      <c r="BS164" s="287" cm="1">
        <f t="array" aca="1" ref="BS164" ca="1">IF(AE164&gt;0,AE164*SUMPRODUCT(_xlfn.XLOOKUP(AE$26,$C$4:$C$22,$I$4:$S$22)*$AO164:$AY164),0)</f>
        <v>0</v>
      </c>
      <c r="BT164" s="287" cm="1">
        <f t="array" aca="1" ref="BT164" ca="1">IF(AF164&gt;0,AF164*SUMPRODUCT(_xlfn.XLOOKUP(AF$26,$C$4:$C$22,$I$4:$S$22)*$AO164:$AY164),0)</f>
        <v>0</v>
      </c>
      <c r="BU164" s="287" cm="1">
        <f t="array" aca="1" ref="BU164" ca="1">IF(AG164&gt;0,AG164*SUMPRODUCT(_xlfn.XLOOKUP(AG$26,$C$4:$C$22,$I$4:$S$22)*$AO164:$AY164),0)</f>
        <v>0</v>
      </c>
      <c r="BV164" s="287" cm="1">
        <f t="array" aca="1" ref="BV164" ca="1">IF(AH164&gt;0,AH164*SUMPRODUCT(_xlfn.XLOOKUP(AH$26,$C$4:$C$22,$I$4:$S$22)*$AO164:$AY164),0)</f>
        <v>0</v>
      </c>
      <c r="BW164" s="287" cm="1">
        <f t="array" aca="1" ref="BW164" ca="1">IF(AI164&gt;0,AI164*SUMPRODUCT(_xlfn.XLOOKUP(AI$26,$C$4:$C$22,$I$4:$S$22)*$AO164:$AY164),0)</f>
        <v>0</v>
      </c>
      <c r="BX164" s="287" cm="1">
        <f t="array" aca="1" ref="BX164" ca="1">IF(AJ164&gt;0,AJ164*SUMPRODUCT(_xlfn.XLOOKUP(AJ$26,$C$4:$C$22,$I$4:$S$22)*$AO164:$AY164),0)</f>
        <v>0</v>
      </c>
      <c r="BY164" s="287" cm="1">
        <f t="array" aca="1" ref="BY164" ca="1">IF(AK164&gt;0,AK164*SUMPRODUCT(_xlfn.XLOOKUP(AK$26,$C$4:$C$22,$I$4:$S$22)*$AO164:$AY164),0)</f>
        <v>0</v>
      </c>
      <c r="BZ164" s="287" cm="1">
        <f t="array" aca="1" ref="BZ164" ca="1">IF(AL164&gt;0,AL164*SUMPRODUCT(_xlfn.XLOOKUP(AL$26,$C$4:$C$22,$I$4:$S$22)*$AO164:$AY164),0)</f>
        <v>0</v>
      </c>
      <c r="CA164" s="287" cm="1">
        <f t="array" aca="1" ref="CA164" ca="1">IF(AM164&gt;0,AM164*SUMPRODUCT(_xlfn.XLOOKUP(AM$26,$C$4:$C$22,$I$4:$S$22)*$AO164:$AY164),0)</f>
        <v>0</v>
      </c>
      <c r="CB164" s="290" cm="1">
        <f t="array" aca="1" ref="CB164" ca="1">IF(AN164&gt;0,AN164*SUMPRODUCT(_xlfn.XLOOKUP(AN$26,$C$4:$C$22,$I$4:$S$22)*$AO164:$AY164),0)</f>
        <v>0</v>
      </c>
      <c r="CC164" s="291">
        <f t="shared" ca="1" si="140"/>
        <v>-1.125</v>
      </c>
      <c r="CD164" s="286" cm="1">
        <f t="array" aca="1" ref="CD164" ca="1">IF(AC164&lt;0,AC164*SUMPRODUCT(_xlfn.XLOOKUP(AC$26,$C$4:$C$22,$T$4:$AD$22)*$AO164:$AY164),0)</f>
        <v>0</v>
      </c>
      <c r="CE164" s="287" cm="1">
        <f t="array" aca="1" ref="CE164" ca="1">IF(AD164&lt;0,AD164*SUMPRODUCT(_xlfn.XLOOKUP(AD$26,$C$4:$C$22,$T$4:$AC$22)*$AO164:$AX164),0)</f>
        <v>0</v>
      </c>
      <c r="CF164" s="287" cm="1">
        <f t="array" aca="1" ref="CF164" ca="1">IF(AE164&lt;0,AE164*SUMPRODUCT(_xlfn.XLOOKUP(AE$26,$C$4:$C$22,$T$4:$AC$22)*$AO164:$AX164),0)</f>
        <v>0</v>
      </c>
      <c r="CG164" s="287" cm="1">
        <f t="array" aca="1" ref="CG164" ca="1">IF(AF164&lt;0,AF164*SUMPRODUCT(_xlfn.XLOOKUP(AF$26,$C$4:$C$22,$T$4:$AC$22)*$AO164:$AX164),0)</f>
        <v>0</v>
      </c>
      <c r="CH164" s="287" cm="1">
        <f t="array" aca="1" ref="CH164" ca="1">IF(AG164&lt;0,AG164*SUMPRODUCT(_xlfn.XLOOKUP(AG$26,$C$4:$C$22,$T$4:$AC$22)*$AO164:$AX164),0)</f>
        <v>0</v>
      </c>
      <c r="CI164" s="287" cm="1">
        <f t="array" aca="1" ref="CI164" ca="1">IF(AH164&lt;0,AH164*SUMPRODUCT(_xlfn.XLOOKUP(AH$26,$C$4:$C$22,$T$4:$AC$22)*$AO164:$AX164),0)</f>
        <v>0</v>
      </c>
      <c r="CJ164" s="287" cm="1">
        <f t="array" aca="1" ref="CJ164" ca="1">IF(AI164&lt;0,AI164*SUMPRODUCT(_xlfn.XLOOKUP(AI$26,$C$4:$C$22,$T$4:$AC$22)*$AO164:$AX164),0)</f>
        <v>0</v>
      </c>
      <c r="CK164" s="287" cm="1">
        <f t="array" aca="1" ref="CK164" ca="1">IF(AJ164&lt;0,AJ164*SUMPRODUCT(_xlfn.XLOOKUP(AJ$26,$C$4:$C$22,$T$4:$AC$22)*$AO164:$AX164),0)</f>
        <v>0</v>
      </c>
      <c r="CL164" s="287" cm="1">
        <f t="array" aca="1" ref="CL164" ca="1">IF(AK164&lt;0,AK164*SUMPRODUCT(_xlfn.XLOOKUP(AK$26,$C$4:$C$22,$T$4:$AC$22)*$AO164:$AX164),0)</f>
        <v>0</v>
      </c>
      <c r="CM164" s="287" cm="1">
        <f t="array" aca="1" ref="CM164" ca="1">IF(AL164&lt;0,AL164*SUMPRODUCT(_xlfn.XLOOKUP(AL$26,$C$4:$C$22,$T$4:$AC$22)*$AO164:$AX164),0)</f>
        <v>0</v>
      </c>
      <c r="CN164" s="287" cm="1">
        <f t="array" aca="1" ref="CN164" ca="1">IF(AM164&lt;0,AM164*SUMPRODUCT(_xlfn.XLOOKUP(AM$26,$C$4:$C$22,$T$4:$AC$22)*$AO164:$AX164),0)</f>
        <v>0</v>
      </c>
      <c r="CO164" s="290" cm="1">
        <f t="array" aca="1" ref="CO164" ca="1">IF(AN164&lt;0,AN164*SUMPRODUCT(_xlfn.XLOOKUP(AN$26,$C$4:$C$22,$T$4:$AC$22)*$AO164:$AX164),0)</f>
        <v>0</v>
      </c>
      <c r="CP164" s="291">
        <f t="shared" ca="1" si="141"/>
        <v>0</v>
      </c>
      <c r="CQ164" s="286" cm="1">
        <f t="array" aca="1" ref="CQ164" ca="1">IF(AC164&lt;0,AC164*SUMPRODUCT(_xlfn.XLOOKUP(AC$26,$C$4:$C$22,$I$4:$S$22)*$AO164:$AY164),0)</f>
        <v>0</v>
      </c>
      <c r="CR164" s="287" cm="1">
        <f t="array" aca="1" ref="CR164" ca="1">IF(AD164&lt;0,AD164*SUMPRODUCT(_xlfn.XLOOKUP(AD$26,$C$4:$C$22,$I$4:$R$22)*$AO164:$AX164),0)</f>
        <v>0</v>
      </c>
      <c r="CS164" s="287" cm="1">
        <f t="array" aca="1" ref="CS164" ca="1">IF(AE164&lt;0,AE164*SUMPRODUCT(_xlfn.XLOOKUP(AE$26,$C$4:$C$22,$I$4:$R$22)*$AO164:$AX164),0)</f>
        <v>0</v>
      </c>
      <c r="CT164" s="287" cm="1">
        <f t="array" aca="1" ref="CT164" ca="1">IF(AF164&lt;0,AF164*SUMPRODUCT(_xlfn.XLOOKUP(AF$26,$C$4:$C$22,$I$4:$R$22)*$AO164:$AX164),0)</f>
        <v>0</v>
      </c>
      <c r="CU164" s="287" cm="1">
        <f t="array" aca="1" ref="CU164" ca="1">IF(AG164&lt;0,AG164*SUMPRODUCT(_xlfn.XLOOKUP(AG$26,$C$4:$C$22,$I$4:$R$22)*$AO164:$AX164),0)</f>
        <v>0</v>
      </c>
      <c r="CV164" s="287" cm="1">
        <f t="array" aca="1" ref="CV164" ca="1">IF(AH164&lt;0,AH164*SUMPRODUCT(_xlfn.XLOOKUP(AH$26,$C$4:$C$22,$I$4:$R$22)*$AO164:$AX164),0)</f>
        <v>0</v>
      </c>
      <c r="CW164" s="287" cm="1">
        <f t="array" aca="1" ref="CW164" ca="1">IF(AI164&lt;0,AI164*SUMPRODUCT(_xlfn.XLOOKUP(AI$26,$C$4:$C$22,$I$4:$R$22)*$AO164:$AX164),0)</f>
        <v>0</v>
      </c>
      <c r="CX164" s="287" cm="1">
        <f t="array" aca="1" ref="CX164" ca="1">IF(AJ164&lt;0,AJ164*SUMPRODUCT(_xlfn.XLOOKUP(AJ$26,$C$4:$C$22,$I$4:$R$22)*$AO164:$AX164),0)</f>
        <v>0</v>
      </c>
      <c r="CY164" s="287" cm="1">
        <f t="array" aca="1" ref="CY164" ca="1">IF(AK164&lt;0,AK164*SUMPRODUCT(_xlfn.XLOOKUP(AK$26,$C$4:$C$22,$I$4:$R$22)*$AO164:$AX164),0)</f>
        <v>0</v>
      </c>
      <c r="CZ164" s="287" cm="1">
        <f t="array" aca="1" ref="CZ164" ca="1">IF(AL164&lt;0,AL164*SUMPRODUCT(_xlfn.XLOOKUP(AL$26,$C$4:$C$22,$I$4:$R$22)*$AO164:$AX164),0)</f>
        <v>0</v>
      </c>
      <c r="DA164" s="287" cm="1">
        <f t="array" aca="1" ref="DA164" ca="1">IF(AM164&lt;0,AM164*SUMPRODUCT(_xlfn.XLOOKUP(AM$26,$C$4:$C$22,$I$4:$R$22)*$AO164:$AX164),0)</f>
        <v>0</v>
      </c>
      <c r="DB164" s="290" cm="1">
        <f t="array" aca="1" ref="DB164" ca="1">IF(AN164&lt;0,AN164*SUMPRODUCT(_xlfn.XLOOKUP(AN$26,$C$4:$C$22,$I$4:$R$22)*$AO164:$AX164),0)</f>
        <v>0</v>
      </c>
      <c r="DC164" s="327">
        <f t="shared" ca="1" si="142"/>
        <v>0</v>
      </c>
    </row>
    <row r="165" spans="1:107" x14ac:dyDescent="0.25">
      <c r="C165" s="292">
        <v>7</v>
      </c>
      <c r="D165" s="293" t="str">
        <f>_xlfn.XLOOKUP($C165,'Load Combinations'!$B$4:$B$22,'Load Combinations'!$C$4:$C$22)</f>
        <v>Core Vessel Vaccuum,  Beam On, Seismic</v>
      </c>
      <c r="E165" s="86"/>
      <c r="F165" s="294"/>
      <c r="G165" s="125">
        <v>0</v>
      </c>
      <c r="H165" s="295">
        <f t="shared" ca="1" si="130"/>
        <v>3.2250000000000001</v>
      </c>
      <c r="I165" s="295">
        <f t="shared" ca="1" si="131"/>
        <v>-1.7250000000000001</v>
      </c>
      <c r="J165" s="328"/>
      <c r="K165" s="99">
        <f t="shared" si="136"/>
        <v>0</v>
      </c>
      <c r="L165" s="96">
        <f t="shared" si="137"/>
        <v>0</v>
      </c>
      <c r="M165" s="96">
        <f t="shared" si="137"/>
        <v>0</v>
      </c>
      <c r="N165" s="96">
        <f t="shared" si="137"/>
        <v>0</v>
      </c>
      <c r="O165" s="96">
        <f t="shared" si="137"/>
        <v>-1</v>
      </c>
      <c r="P165" s="96">
        <f t="shared" si="137"/>
        <v>-1</v>
      </c>
      <c r="Q165" s="96">
        <f t="shared" si="137"/>
        <v>0</v>
      </c>
      <c r="R165" s="96">
        <f t="shared" si="137"/>
        <v>0</v>
      </c>
      <c r="S165" s="96">
        <f t="shared" si="137"/>
        <v>0</v>
      </c>
      <c r="T165" s="96">
        <f t="shared" si="137"/>
        <v>0</v>
      </c>
      <c r="U165" s="96">
        <f t="shared" si="137"/>
        <v>0</v>
      </c>
      <c r="V165" s="96"/>
      <c r="W165" s="96"/>
      <c r="X165" s="96"/>
      <c r="Y165" s="96"/>
      <c r="Z165" s="96"/>
      <c r="AA165" s="96"/>
      <c r="AB165" s="138"/>
      <c r="AC165" s="99">
        <f t="shared" ca="1" si="138"/>
        <v>1</v>
      </c>
      <c r="AD165" s="96">
        <f t="shared" ca="1" si="138"/>
        <v>1</v>
      </c>
      <c r="AE165" s="96">
        <f t="shared" ca="1" si="138"/>
        <v>0</v>
      </c>
      <c r="AF165" s="96">
        <f t="shared" ca="1" si="138"/>
        <v>0</v>
      </c>
      <c r="AG165" s="96">
        <f t="shared" ca="1" si="138"/>
        <v>0</v>
      </c>
      <c r="AH165" s="96">
        <f t="shared" ca="1" si="138"/>
        <v>0</v>
      </c>
      <c r="AI165" s="96">
        <f t="shared" ca="1" si="138"/>
        <v>0</v>
      </c>
      <c r="AJ165" s="96">
        <f t="shared" ca="1" si="138"/>
        <v>0</v>
      </c>
      <c r="AK165" s="96">
        <f t="shared" ca="1" si="138"/>
        <v>0</v>
      </c>
      <c r="AL165" s="96">
        <f t="shared" ca="1" si="138"/>
        <v>0</v>
      </c>
      <c r="AM165" s="96">
        <f t="shared" ca="1" si="138"/>
        <v>0</v>
      </c>
      <c r="AN165" s="100">
        <f t="shared" ca="1" si="138"/>
        <v>0</v>
      </c>
      <c r="AO165" s="97">
        <f>+INDEX('Load Combinations'!$D$4:$N$22,MATCH(Horizontal!$C165,'Load Combinations'!$B$4:$B$22,0),MATCH(Horizontal!AO$26,'Load Combinations'!$D$3:$N$3,0))</f>
        <v>1</v>
      </c>
      <c r="AP165" s="96">
        <f>+INDEX('Load Combinations'!$D$4:$N$22,MATCH(Horizontal!$C165,'Load Combinations'!$B$4:$B$22,0),MATCH(Horizontal!AP$26,'Load Combinations'!$D$3:$N$3,0))</f>
        <v>1</v>
      </c>
      <c r="AQ165" s="96">
        <f>+INDEX('Load Combinations'!$D$4:$N$22,MATCH(Horizontal!$C165,'Load Combinations'!$B$4:$B$22,0),MATCH(Horizontal!AQ$26,'Load Combinations'!$D$3:$N$3,0))</f>
        <v>0</v>
      </c>
      <c r="AR165" s="96">
        <f>+INDEX('Load Combinations'!$D$4:$N$22,MATCH(Horizontal!$C165,'Load Combinations'!$B$4:$B$22,0),MATCH(Horizontal!AR$26,'Load Combinations'!$D$3:$N$3,0))</f>
        <v>1</v>
      </c>
      <c r="AS165" s="96">
        <f>+INDEX('Load Combinations'!$D$4:$N$22,MATCH(Horizontal!$C165,'Load Combinations'!$B$4:$B$22,0),MATCH(Horizontal!AS$26,'Load Combinations'!$D$3:$N$3,0))</f>
        <v>0</v>
      </c>
      <c r="AT165" s="96">
        <f>+INDEX('Load Combinations'!$D$4:$N$22,MATCH(Horizontal!$C165,'Load Combinations'!$B$4:$B$22,0),MATCH(Horizontal!AT$26,'Load Combinations'!$D$3:$N$3,0))</f>
        <v>1</v>
      </c>
      <c r="AU165" s="96">
        <f>+INDEX('Load Combinations'!$D$4:$N$22,MATCH(Horizontal!$C165,'Load Combinations'!$B$4:$B$22,0),MATCH(Horizontal!AU$26,'Load Combinations'!$D$3:$N$3,0))</f>
        <v>0</v>
      </c>
      <c r="AV165" s="96">
        <f>+INDEX('Load Combinations'!$D$4:$N$22,MATCH(Horizontal!$C165,'Load Combinations'!$B$4:$B$22,0),MATCH(Horizontal!AV$26,'Load Combinations'!$D$3:$N$3,0))</f>
        <v>0</v>
      </c>
      <c r="AW165" s="96">
        <f>+INDEX('Load Combinations'!$D$4:$N$22,MATCH(Horizontal!$C165,'Load Combinations'!$B$4:$B$22,0),MATCH(Horizontal!AW$26,'Load Combinations'!$D$3:$N$3,0))</f>
        <v>1</v>
      </c>
      <c r="AX165" s="560">
        <f>+INDEX('Load Combinations'!$D$4:$N$22,MATCH(Horizontal!$C165,'Load Combinations'!$B$4:$B$22,0),MATCH(Horizontal!AX$26,'Load Combinations'!$D$3:$N$3,0))</f>
        <v>1</v>
      </c>
      <c r="AY165" s="661">
        <f>+INDEX('Load Combinations'!$D$4:$N$22,MATCH(Horizontal!$C165,'Load Combinations'!$B$4:$B$22,0),MATCH(Horizontal!AY$26,'Load Combinations'!$D$3:$N$3,0))</f>
        <v>0</v>
      </c>
      <c r="AZ165" s="297" cm="1">
        <f t="array" ref="AZ165">SUMPRODUCT(--($K165:$AB165&gt;0),INDEX($H$4:$H$22,MATCH($K$26:$AB$26,$C$4:$C$22,0)))</f>
        <v>0</v>
      </c>
      <c r="BA165" s="298" cm="1">
        <f t="array" ref="BA165">SUMPRODUCT(--($K165:$AB165&gt;0),INDEX($G$4:$G$22,MATCH($K$26:$AB$26,$C$4:$C$22,0)))</f>
        <v>0</v>
      </c>
      <c r="BB165" s="298" cm="1">
        <f t="array" ref="BB165">-1*SUMPRODUCT(--($K165:$AB165&lt;0),INDEX($H$4:$H$22,MATCH($K$26:$AB$26,$C$4:$C$22,0)))</f>
        <v>-0.6</v>
      </c>
      <c r="BC165" s="298" cm="1">
        <f t="array" ref="BC165">-1*SUMPRODUCT(--($K165:$AB165&lt;0),INDEX($G$4:$G$22,MATCH($K$26:$AB$26,$C$4:$C$22,0)))</f>
        <v>0.6</v>
      </c>
      <c r="BD165" s="125" cm="1">
        <f t="array" aca="1" ref="BD165" ca="1">IF(AC165&gt;0,AC165*SUMPRODUCT(_xlfn.XLOOKUP(AC$26,$C$4:$C$22,$T$4:$AD$22)*$AO165:$AY165),0)</f>
        <v>0</v>
      </c>
      <c r="BE165" s="300" cm="1">
        <f t="array" aca="1" ref="BE165" ca="1">IF(AD165&gt;0,AD165*SUMPRODUCT(_xlfn.XLOOKUP(AD$26,$C$4:$C$22,$T$4:$AD$22)*$AO165:$AY165),0)</f>
        <v>2.625</v>
      </c>
      <c r="BF165" s="300" cm="1">
        <f t="array" aca="1" ref="BF165" ca="1">IF(AE165&gt;0,AE165*SUMPRODUCT(_xlfn.XLOOKUP(AE$26,$C$4:$C$22,$T$4:$AD$22)*$AO165:$AY165),0)</f>
        <v>0</v>
      </c>
      <c r="BG165" s="301" cm="1">
        <f t="array" aca="1" ref="BG165" ca="1">IF(AF165&gt;0,AF165*SUMPRODUCT(_xlfn.XLOOKUP(AF$26,$C$4:$C$22,$T$4:$AD$22)*$AO165:$AY165),0)</f>
        <v>0</v>
      </c>
      <c r="BH165" s="300" cm="1">
        <f t="array" aca="1" ref="BH165" ca="1">IF(AG165&gt;0,AG165*SUMPRODUCT(_xlfn.XLOOKUP(AG$26,$C$4:$C$22,$T$4:$AD$22)*$AO165:$AY165),0)</f>
        <v>0</v>
      </c>
      <c r="BI165" s="300" cm="1">
        <f t="array" aca="1" ref="BI165" ca="1">IF(AH165&gt;0,AH165*SUMPRODUCT(_xlfn.XLOOKUP(AH$26,$C$4:$C$22,$T$4:$AD$22)*$AO165:$AY165),0)</f>
        <v>0</v>
      </c>
      <c r="BJ165" s="300" cm="1">
        <f t="array" aca="1" ref="BJ165" ca="1">IF(AI165&gt;0,AI165*SUMPRODUCT(_xlfn.XLOOKUP(AI$26,$C$4:$C$22,$T$4:$AD$22)*$AO165:$AY165),0)</f>
        <v>0</v>
      </c>
      <c r="BK165" s="300" cm="1">
        <f t="array" aca="1" ref="BK165" ca="1">IF(AJ165&gt;0,AJ165*SUMPRODUCT(_xlfn.XLOOKUP(AJ$26,$C$4:$C$22,$T$4:$AD$22)*$AO165:$AY165),0)</f>
        <v>0</v>
      </c>
      <c r="BL165" s="300" cm="1">
        <f t="array" aca="1" ref="BL165" ca="1">IF(AK165&gt;0,AK165*SUMPRODUCT(_xlfn.XLOOKUP(AK$26,$C$4:$C$22,$T$4:$AD$22)*$AO165:$AY165),0)</f>
        <v>0</v>
      </c>
      <c r="BM165" s="300" cm="1">
        <f t="array" aca="1" ref="BM165" ca="1">IF(AL165&gt;0,AL165*SUMPRODUCT(_xlfn.XLOOKUP(AL$26,$C$4:$C$22,$T$4:$AD$22)*$AO165:$AY165),0)</f>
        <v>0</v>
      </c>
      <c r="BN165" s="300" cm="1">
        <f t="array" aca="1" ref="BN165" ca="1">IF(AM165&gt;0,AM165*SUMPRODUCT(_xlfn.XLOOKUP(AM$26,$C$4:$C$22,$T$4:$AD$22)*$AO165:$AY165),0)</f>
        <v>0</v>
      </c>
      <c r="BO165" s="304" cm="1">
        <f t="array" aca="1" ref="BO165" ca="1">IF(AN165&gt;0,AN165*SUMPRODUCT(_xlfn.XLOOKUP(AN$26,$C$4:$C$22,$T$4:$AD$22)*$AO165:$AY165),0)</f>
        <v>0</v>
      </c>
      <c r="BP165" s="305">
        <f t="shared" ca="1" si="139"/>
        <v>2.625</v>
      </c>
      <c r="BQ165" s="125" cm="1">
        <f t="array" aca="1" ref="BQ165" ca="1">IF(AC165&gt;0,AC165*SUMPRODUCT(_xlfn.XLOOKUP(AC$26,$C$4:$C$22,$I$4:$S$22)*$AO165:$AY165),0)</f>
        <v>0</v>
      </c>
      <c r="BR165" s="300" cm="1">
        <f t="array" aca="1" ref="BR165" ca="1">IF(AD165&gt;0,AD165*SUMPRODUCT(_xlfn.XLOOKUP(AD$26,$C$4:$C$22,$I$4:$S$22)*$AO165:$AY165),0)</f>
        <v>-1.125</v>
      </c>
      <c r="BS165" s="300" cm="1">
        <f t="array" aca="1" ref="BS165" ca="1">IF(AE165&gt;0,AE165*SUMPRODUCT(_xlfn.XLOOKUP(AE$26,$C$4:$C$22,$I$4:$S$22)*$AO165:$AY165),0)</f>
        <v>0</v>
      </c>
      <c r="BT165" s="301" cm="1">
        <f t="array" aca="1" ref="BT165" ca="1">IF(AF165&gt;0,AF165*SUMPRODUCT(_xlfn.XLOOKUP(AF$26,$C$4:$C$22,$I$4:$S$22)*$AO165:$AY165),0)</f>
        <v>0</v>
      </c>
      <c r="BU165" s="300" cm="1">
        <f t="array" aca="1" ref="BU165" ca="1">IF(AG165&gt;0,AG165*SUMPRODUCT(_xlfn.XLOOKUP(AG$26,$C$4:$C$22,$I$4:$S$22)*$AO165:$AY165),0)</f>
        <v>0</v>
      </c>
      <c r="BV165" s="300" cm="1">
        <f t="array" aca="1" ref="BV165" ca="1">IF(AH165&gt;0,AH165*SUMPRODUCT(_xlfn.XLOOKUP(AH$26,$C$4:$C$22,$I$4:$S$22)*$AO165:$AY165),0)</f>
        <v>0</v>
      </c>
      <c r="BW165" s="300" cm="1">
        <f t="array" aca="1" ref="BW165" ca="1">IF(AI165&gt;0,AI165*SUMPRODUCT(_xlfn.XLOOKUP(AI$26,$C$4:$C$22,$I$4:$S$22)*$AO165:$AY165),0)</f>
        <v>0</v>
      </c>
      <c r="BX165" s="300" cm="1">
        <f t="array" aca="1" ref="BX165" ca="1">IF(AJ165&gt;0,AJ165*SUMPRODUCT(_xlfn.XLOOKUP(AJ$26,$C$4:$C$22,$I$4:$S$22)*$AO165:$AY165),0)</f>
        <v>0</v>
      </c>
      <c r="BY165" s="300" cm="1">
        <f t="array" aca="1" ref="BY165" ca="1">IF(AK165&gt;0,AK165*SUMPRODUCT(_xlfn.XLOOKUP(AK$26,$C$4:$C$22,$I$4:$S$22)*$AO165:$AY165),0)</f>
        <v>0</v>
      </c>
      <c r="BZ165" s="300" cm="1">
        <f t="array" aca="1" ref="BZ165" ca="1">IF(AL165&gt;0,AL165*SUMPRODUCT(_xlfn.XLOOKUP(AL$26,$C$4:$C$22,$I$4:$S$22)*$AO165:$AY165),0)</f>
        <v>0</v>
      </c>
      <c r="CA165" s="300" cm="1">
        <f t="array" aca="1" ref="CA165" ca="1">IF(AM165&gt;0,AM165*SUMPRODUCT(_xlfn.XLOOKUP(AM$26,$C$4:$C$22,$I$4:$S$22)*$AO165:$AY165),0)</f>
        <v>0</v>
      </c>
      <c r="CB165" s="304" cm="1">
        <f t="array" aca="1" ref="CB165" ca="1">IF(AN165&gt;0,AN165*SUMPRODUCT(_xlfn.XLOOKUP(AN$26,$C$4:$C$22,$I$4:$S$22)*$AO165:$AY165),0)</f>
        <v>0</v>
      </c>
      <c r="CC165" s="305">
        <f t="shared" ca="1" si="140"/>
        <v>-1.125</v>
      </c>
      <c r="CD165" s="125" cm="1">
        <f t="array" aca="1" ref="CD165" ca="1">IF(AC165&lt;0,AC165*SUMPRODUCT(_xlfn.XLOOKUP(AC$26,$C$4:$C$22,$T$4:$AD$22)*$AO165:$AY165),0)</f>
        <v>0</v>
      </c>
      <c r="CE165" s="300" cm="1">
        <f t="array" aca="1" ref="CE165" ca="1">IF(AD165&lt;0,AD165*SUMPRODUCT(_xlfn.XLOOKUP(AD$26,$C$4:$C$22,$T$4:$AC$22)*$AO165:$AX165),0)</f>
        <v>0</v>
      </c>
      <c r="CF165" s="300" cm="1">
        <f t="array" aca="1" ref="CF165" ca="1">IF(AE165&lt;0,AE165*SUMPRODUCT(_xlfn.XLOOKUP(AE$26,$C$4:$C$22,$T$4:$AC$22)*$AO165:$AX165),0)</f>
        <v>0</v>
      </c>
      <c r="CG165" s="301" cm="1">
        <f t="array" aca="1" ref="CG165" ca="1">IF(AF165&lt;0,AF165*SUMPRODUCT(_xlfn.XLOOKUP(AF$26,$C$4:$C$22,$T$4:$AC$22)*$AO165:$AX165),0)</f>
        <v>0</v>
      </c>
      <c r="CH165" s="300" cm="1">
        <f t="array" aca="1" ref="CH165" ca="1">IF(AG165&lt;0,AG165*SUMPRODUCT(_xlfn.XLOOKUP(AG$26,$C$4:$C$22,$T$4:$AC$22)*$AO165:$AX165),0)</f>
        <v>0</v>
      </c>
      <c r="CI165" s="300" cm="1">
        <f t="array" aca="1" ref="CI165" ca="1">IF(AH165&lt;0,AH165*SUMPRODUCT(_xlfn.XLOOKUP(AH$26,$C$4:$C$22,$T$4:$AC$22)*$AO165:$AX165),0)</f>
        <v>0</v>
      </c>
      <c r="CJ165" s="300" cm="1">
        <f t="array" aca="1" ref="CJ165" ca="1">IF(AI165&lt;0,AI165*SUMPRODUCT(_xlfn.XLOOKUP(AI$26,$C$4:$C$22,$T$4:$AC$22)*$AO165:$AX165),0)</f>
        <v>0</v>
      </c>
      <c r="CK165" s="300" cm="1">
        <f t="array" aca="1" ref="CK165" ca="1">IF(AJ165&lt;0,AJ165*SUMPRODUCT(_xlfn.XLOOKUP(AJ$26,$C$4:$C$22,$T$4:$AC$22)*$AO165:$AX165),0)</f>
        <v>0</v>
      </c>
      <c r="CL165" s="300" cm="1">
        <f t="array" aca="1" ref="CL165" ca="1">IF(AK165&lt;0,AK165*SUMPRODUCT(_xlfn.XLOOKUP(AK$26,$C$4:$C$22,$T$4:$AC$22)*$AO165:$AX165),0)</f>
        <v>0</v>
      </c>
      <c r="CM165" s="300" cm="1">
        <f t="array" aca="1" ref="CM165" ca="1">IF(AL165&lt;0,AL165*SUMPRODUCT(_xlfn.XLOOKUP(AL$26,$C$4:$C$22,$T$4:$AC$22)*$AO165:$AX165),0)</f>
        <v>0</v>
      </c>
      <c r="CN165" s="300" cm="1">
        <f t="array" aca="1" ref="CN165" ca="1">IF(AM165&lt;0,AM165*SUMPRODUCT(_xlfn.XLOOKUP(AM$26,$C$4:$C$22,$T$4:$AC$22)*$AO165:$AX165),0)</f>
        <v>0</v>
      </c>
      <c r="CO165" s="304" cm="1">
        <f t="array" aca="1" ref="CO165" ca="1">IF(AN165&lt;0,AN165*SUMPRODUCT(_xlfn.XLOOKUP(AN$26,$C$4:$C$22,$T$4:$AC$22)*$AO165:$AX165),0)</f>
        <v>0</v>
      </c>
      <c r="CP165" s="305">
        <f t="shared" ca="1" si="141"/>
        <v>0</v>
      </c>
      <c r="CQ165" s="125" cm="1">
        <f t="array" aca="1" ref="CQ165" ca="1">IF(AC165&lt;0,AC165*SUMPRODUCT(_xlfn.XLOOKUP(AC$26,$C$4:$C$22,$I$4:$S$22)*$AO165:$AY165),0)</f>
        <v>0</v>
      </c>
      <c r="CR165" s="300" cm="1">
        <f t="array" aca="1" ref="CR165" ca="1">IF(AD165&lt;0,AD165*SUMPRODUCT(_xlfn.XLOOKUP(AD$26,$C$4:$C$22,$I$4:$R$22)*$AO165:$AX165),0)</f>
        <v>0</v>
      </c>
      <c r="CS165" s="300" cm="1">
        <f t="array" aca="1" ref="CS165" ca="1">IF(AE165&lt;0,AE165*SUMPRODUCT(_xlfn.XLOOKUP(AE$26,$C$4:$C$22,$I$4:$R$22)*$AO165:$AX165),0)</f>
        <v>0</v>
      </c>
      <c r="CT165" s="301" cm="1">
        <f t="array" aca="1" ref="CT165" ca="1">IF(AF165&lt;0,AF165*SUMPRODUCT(_xlfn.XLOOKUP(AF$26,$C$4:$C$22,$I$4:$R$22)*$AO165:$AX165),0)</f>
        <v>0</v>
      </c>
      <c r="CU165" s="300" cm="1">
        <f t="array" aca="1" ref="CU165" ca="1">IF(AG165&lt;0,AG165*SUMPRODUCT(_xlfn.XLOOKUP(AG$26,$C$4:$C$22,$I$4:$R$22)*$AO165:$AX165),0)</f>
        <v>0</v>
      </c>
      <c r="CV165" s="300" cm="1">
        <f t="array" aca="1" ref="CV165" ca="1">IF(AH165&lt;0,AH165*SUMPRODUCT(_xlfn.XLOOKUP(AH$26,$C$4:$C$22,$I$4:$R$22)*$AO165:$AX165),0)</f>
        <v>0</v>
      </c>
      <c r="CW165" s="300" cm="1">
        <f t="array" aca="1" ref="CW165" ca="1">IF(AI165&lt;0,AI165*SUMPRODUCT(_xlfn.XLOOKUP(AI$26,$C$4:$C$22,$I$4:$R$22)*$AO165:$AX165),0)</f>
        <v>0</v>
      </c>
      <c r="CX165" s="300" cm="1">
        <f t="array" aca="1" ref="CX165" ca="1">IF(AJ165&lt;0,AJ165*SUMPRODUCT(_xlfn.XLOOKUP(AJ$26,$C$4:$C$22,$I$4:$R$22)*$AO165:$AX165),0)</f>
        <v>0</v>
      </c>
      <c r="CY165" s="300" cm="1">
        <f t="array" aca="1" ref="CY165" ca="1">IF(AK165&lt;0,AK165*SUMPRODUCT(_xlfn.XLOOKUP(AK$26,$C$4:$C$22,$I$4:$R$22)*$AO165:$AX165),0)</f>
        <v>0</v>
      </c>
      <c r="CZ165" s="300" cm="1">
        <f t="array" aca="1" ref="CZ165" ca="1">IF(AL165&lt;0,AL165*SUMPRODUCT(_xlfn.XLOOKUP(AL$26,$C$4:$C$22,$I$4:$R$22)*$AO165:$AX165),0)</f>
        <v>0</v>
      </c>
      <c r="DA165" s="300" cm="1">
        <f t="array" aca="1" ref="DA165" ca="1">IF(AM165&lt;0,AM165*SUMPRODUCT(_xlfn.XLOOKUP(AM$26,$C$4:$C$22,$I$4:$R$22)*$AO165:$AX165),0)</f>
        <v>0</v>
      </c>
      <c r="DB165" s="304" cm="1">
        <f t="array" aca="1" ref="DB165" ca="1">IF(AN165&lt;0,AN165*SUMPRODUCT(_xlfn.XLOOKUP(AN$26,$C$4:$C$22,$I$4:$R$22)*$AO165:$AX165),0)</f>
        <v>0</v>
      </c>
      <c r="DC165" s="329">
        <f t="shared" ca="1" si="142"/>
        <v>0</v>
      </c>
    </row>
    <row r="166" spans="1:107" x14ac:dyDescent="0.25">
      <c r="A166" s="136"/>
      <c r="B166" s="389"/>
      <c r="C166" s="278">
        <v>8</v>
      </c>
      <c r="D166" s="279" t="str">
        <f>_xlfn.XLOOKUP($C166,'Load Combinations'!$B$4:$B$22,'Load Combinations'!$C$4:$C$22)</f>
        <v>CV Vac, Component MAWP, No Beam</v>
      </c>
      <c r="E166" s="280"/>
      <c r="F166" s="281"/>
      <c r="G166" s="111">
        <v>0</v>
      </c>
      <c r="H166" s="282">
        <f t="shared" ca="1" si="130"/>
        <v>2.2250000000000001</v>
      </c>
      <c r="I166" s="282">
        <f t="shared" ca="1" si="131"/>
        <v>-0.72499999999999998</v>
      </c>
      <c r="J166" s="326"/>
      <c r="K166" s="87">
        <f t="shared" si="136"/>
        <v>0</v>
      </c>
      <c r="L166" s="84">
        <f t="shared" si="137"/>
        <v>0</v>
      </c>
      <c r="M166" s="84">
        <f t="shared" si="137"/>
        <v>0</v>
      </c>
      <c r="N166" s="84">
        <f t="shared" si="137"/>
        <v>0</v>
      </c>
      <c r="O166" s="84">
        <f t="shared" si="137"/>
        <v>-1</v>
      </c>
      <c r="P166" s="84">
        <f t="shared" si="137"/>
        <v>-1</v>
      </c>
      <c r="Q166" s="84">
        <f t="shared" si="137"/>
        <v>0</v>
      </c>
      <c r="R166" s="84">
        <f t="shared" si="137"/>
        <v>0</v>
      </c>
      <c r="S166" s="84">
        <f t="shared" si="137"/>
        <v>0</v>
      </c>
      <c r="T166" s="84">
        <f t="shared" si="137"/>
        <v>0</v>
      </c>
      <c r="U166" s="84">
        <f t="shared" si="137"/>
        <v>0</v>
      </c>
      <c r="V166" s="84"/>
      <c r="W166" s="84"/>
      <c r="X166" s="84"/>
      <c r="Y166" s="84"/>
      <c r="Z166" s="84"/>
      <c r="AA166" s="84"/>
      <c r="AB166" s="89"/>
      <c r="AC166" s="87">
        <f t="shared" ca="1" si="138"/>
        <v>1</v>
      </c>
      <c r="AD166" s="84">
        <f t="shared" ca="1" si="138"/>
        <v>1</v>
      </c>
      <c r="AE166" s="84">
        <f t="shared" ca="1" si="138"/>
        <v>0</v>
      </c>
      <c r="AF166" s="84">
        <f t="shared" ca="1" si="138"/>
        <v>0</v>
      </c>
      <c r="AG166" s="84">
        <f t="shared" ca="1" si="138"/>
        <v>0</v>
      </c>
      <c r="AH166" s="84">
        <f t="shared" ca="1" si="138"/>
        <v>0</v>
      </c>
      <c r="AI166" s="84">
        <f t="shared" ca="1" si="138"/>
        <v>0</v>
      </c>
      <c r="AJ166" s="84">
        <f t="shared" ca="1" si="138"/>
        <v>0</v>
      </c>
      <c r="AK166" s="84">
        <f t="shared" ca="1" si="138"/>
        <v>0</v>
      </c>
      <c r="AL166" s="84">
        <f t="shared" ca="1" si="138"/>
        <v>0</v>
      </c>
      <c r="AM166" s="84">
        <f t="shared" ca="1" si="138"/>
        <v>0</v>
      </c>
      <c r="AN166" s="98">
        <f t="shared" ca="1" si="138"/>
        <v>0</v>
      </c>
      <c r="AO166" s="91">
        <f>+INDEX('Load Combinations'!$D$4:$N$22,MATCH(Horizontal!$C166,'Load Combinations'!$B$4:$B$22,0),MATCH(Horizontal!AO$26,'Load Combinations'!$D$3:$N$3,0))</f>
        <v>1</v>
      </c>
      <c r="AP166" s="84">
        <f>+INDEX('Load Combinations'!$D$4:$N$22,MATCH(Horizontal!$C166,'Load Combinations'!$B$4:$B$22,0),MATCH(Horizontal!AP$26,'Load Combinations'!$D$3:$N$3,0))</f>
        <v>1</v>
      </c>
      <c r="AQ166" s="84">
        <f>+INDEX('Load Combinations'!$D$4:$N$22,MATCH(Horizontal!$C166,'Load Combinations'!$B$4:$B$22,0),MATCH(Horizontal!AQ$26,'Load Combinations'!$D$3:$N$3,0))</f>
        <v>0</v>
      </c>
      <c r="AR166" s="84">
        <f>+INDEX('Load Combinations'!$D$4:$N$22,MATCH(Horizontal!$C166,'Load Combinations'!$B$4:$B$22,0),MATCH(Horizontal!AR$26,'Load Combinations'!$D$3:$N$3,0))</f>
        <v>0</v>
      </c>
      <c r="AS166" s="84">
        <f>+INDEX('Load Combinations'!$D$4:$N$22,MATCH(Horizontal!$C166,'Load Combinations'!$B$4:$B$22,0),MATCH(Horizontal!AS$26,'Load Combinations'!$D$3:$N$3,0))</f>
        <v>1</v>
      </c>
      <c r="AT166" s="84">
        <f>+INDEX('Load Combinations'!$D$4:$N$22,MATCH(Horizontal!$C166,'Load Combinations'!$B$4:$B$22,0),MATCH(Horizontal!AT$26,'Load Combinations'!$D$3:$N$3,0))</f>
        <v>0</v>
      </c>
      <c r="AU166" s="84">
        <f>+INDEX('Load Combinations'!$D$4:$N$22,MATCH(Horizontal!$C166,'Load Combinations'!$B$4:$B$22,0),MATCH(Horizontal!AU$26,'Load Combinations'!$D$3:$N$3,0))</f>
        <v>0</v>
      </c>
      <c r="AV166" s="84">
        <f>+INDEX('Load Combinations'!$D$4:$N$22,MATCH(Horizontal!$C166,'Load Combinations'!$B$4:$B$22,0),MATCH(Horizontal!AV$26,'Load Combinations'!$D$3:$N$3,0))</f>
        <v>0</v>
      </c>
      <c r="AW166" s="84">
        <f>+INDEX('Load Combinations'!$D$4:$N$22,MATCH(Horizontal!$C166,'Load Combinations'!$B$4:$B$22,0),MATCH(Horizontal!AW$26,'Load Combinations'!$D$3:$N$3,0))</f>
        <v>1</v>
      </c>
      <c r="AX166" s="559">
        <f>+INDEX('Load Combinations'!$D$4:$N$22,MATCH(Horizontal!$C166,'Load Combinations'!$B$4:$B$22,0),MATCH(Horizontal!AX$26,'Load Combinations'!$D$3:$N$3,0))</f>
        <v>0</v>
      </c>
      <c r="AY166" s="660">
        <f>+INDEX('Load Combinations'!$D$4:$N$22,MATCH(Horizontal!$C166,'Load Combinations'!$B$4:$B$22,0),MATCH(Horizontal!AY$26,'Load Combinations'!$D$3:$N$3,0))</f>
        <v>0</v>
      </c>
      <c r="AZ166" s="284" cm="1">
        <f t="array" ref="AZ166">SUMPRODUCT(--($K166:$AB166&gt;0),INDEX($H$4:$H$22,MATCH($K$26:$AB$26,$C$4:$C$22,0)))</f>
        <v>0</v>
      </c>
      <c r="BA166" s="194" cm="1">
        <f t="array" ref="BA166">SUMPRODUCT(--($K166:$AB166&gt;0),INDEX($G$4:$G$22,MATCH($K$26:$AB$26,$C$4:$C$22,0)))</f>
        <v>0</v>
      </c>
      <c r="BB166" s="194" cm="1">
        <f t="array" ref="BB166">-1*SUMPRODUCT(--($K166:$AB166&lt;0),INDEX($H$4:$H$22,MATCH($K$26:$AB$26,$C$4:$C$22,0)))</f>
        <v>-0.6</v>
      </c>
      <c r="BC166" s="194" cm="1">
        <f t="array" ref="BC166">-1*SUMPRODUCT(--($K166:$AB166&lt;0),INDEX($G$4:$G$22,MATCH($K$26:$AB$26,$C$4:$C$22,0)))</f>
        <v>0.6</v>
      </c>
      <c r="BD166" s="286" cm="1">
        <f t="array" aca="1" ref="BD166" ca="1">IF(AC166&gt;0,AC166*SUMPRODUCT(_xlfn.XLOOKUP(AC$26,$C$4:$C$22,$T$4:$AD$22)*$AO166:$AY166),0)</f>
        <v>0</v>
      </c>
      <c r="BE166" s="287" cm="1">
        <f t="array" aca="1" ref="BE166" ca="1">IF(AD166&gt;0,AD166*SUMPRODUCT(_xlfn.XLOOKUP(AD$26,$C$4:$C$22,$T$4:$AD$22)*$AO166:$AY166),0)</f>
        <v>1.625</v>
      </c>
      <c r="BF166" s="287" cm="1">
        <f t="array" aca="1" ref="BF166" ca="1">IF(AE166&gt;0,AE166*SUMPRODUCT(_xlfn.XLOOKUP(AE$26,$C$4:$C$22,$T$4:$AD$22)*$AO166:$AY166),0)</f>
        <v>0</v>
      </c>
      <c r="BG166" s="287" cm="1">
        <f t="array" aca="1" ref="BG166" ca="1">IF(AF166&gt;0,AF166*SUMPRODUCT(_xlfn.XLOOKUP(AF$26,$C$4:$C$22,$T$4:$AD$22)*$AO166:$AY166),0)</f>
        <v>0</v>
      </c>
      <c r="BH166" s="287" cm="1">
        <f t="array" aca="1" ref="BH166" ca="1">IF(AG166&gt;0,AG166*SUMPRODUCT(_xlfn.XLOOKUP(AG$26,$C$4:$C$22,$T$4:$AD$22)*$AO166:$AY166),0)</f>
        <v>0</v>
      </c>
      <c r="BI166" s="287" cm="1">
        <f t="array" aca="1" ref="BI166" ca="1">IF(AH166&gt;0,AH166*SUMPRODUCT(_xlfn.XLOOKUP(AH$26,$C$4:$C$22,$T$4:$AD$22)*$AO166:$AY166),0)</f>
        <v>0</v>
      </c>
      <c r="BJ166" s="287" cm="1">
        <f t="array" aca="1" ref="BJ166" ca="1">IF(AI166&gt;0,AI166*SUMPRODUCT(_xlfn.XLOOKUP(AI$26,$C$4:$C$22,$T$4:$AD$22)*$AO166:$AY166),0)</f>
        <v>0</v>
      </c>
      <c r="BK166" s="287" cm="1">
        <f t="array" aca="1" ref="BK166" ca="1">IF(AJ166&gt;0,AJ166*SUMPRODUCT(_xlfn.XLOOKUP(AJ$26,$C$4:$C$22,$T$4:$AD$22)*$AO166:$AY166),0)</f>
        <v>0</v>
      </c>
      <c r="BL166" s="287" cm="1">
        <f t="array" aca="1" ref="BL166" ca="1">IF(AK166&gt;0,AK166*SUMPRODUCT(_xlfn.XLOOKUP(AK$26,$C$4:$C$22,$T$4:$AD$22)*$AO166:$AY166),0)</f>
        <v>0</v>
      </c>
      <c r="BM166" s="287" cm="1">
        <f t="array" aca="1" ref="BM166" ca="1">IF(AL166&gt;0,AL166*SUMPRODUCT(_xlfn.XLOOKUP(AL$26,$C$4:$C$22,$T$4:$AD$22)*$AO166:$AY166),0)</f>
        <v>0</v>
      </c>
      <c r="BN166" s="287" cm="1">
        <f t="array" aca="1" ref="BN166" ca="1">IF(AM166&gt;0,AM166*SUMPRODUCT(_xlfn.XLOOKUP(AM$26,$C$4:$C$22,$T$4:$AD$22)*$AO166:$AY166),0)</f>
        <v>0</v>
      </c>
      <c r="BO166" s="290" cm="1">
        <f t="array" aca="1" ref="BO166" ca="1">IF(AN166&gt;0,AN166*SUMPRODUCT(_xlfn.XLOOKUP(AN$26,$C$4:$C$22,$T$4:$AD$22)*$AO166:$AY166),0)</f>
        <v>0</v>
      </c>
      <c r="BP166" s="291">
        <f t="shared" ca="1" si="139"/>
        <v>1.625</v>
      </c>
      <c r="BQ166" s="286" cm="1">
        <f t="array" aca="1" ref="BQ166" ca="1">IF(AC166&gt;0,AC166*SUMPRODUCT(_xlfn.XLOOKUP(AC$26,$C$4:$C$22,$I$4:$S$22)*$AO166:$AY166),0)</f>
        <v>0</v>
      </c>
      <c r="BR166" s="287" cm="1">
        <f t="array" aca="1" ref="BR166" ca="1">IF(AD166&gt;0,AD166*SUMPRODUCT(_xlfn.XLOOKUP(AD$26,$C$4:$C$22,$I$4:$S$22)*$AO166:$AY166),0)</f>
        <v>-0.125</v>
      </c>
      <c r="BS166" s="287" cm="1">
        <f t="array" aca="1" ref="BS166" ca="1">IF(AE166&gt;0,AE166*SUMPRODUCT(_xlfn.XLOOKUP(AE$26,$C$4:$C$22,$I$4:$S$22)*$AO166:$AY166),0)</f>
        <v>0</v>
      </c>
      <c r="BT166" s="287" cm="1">
        <f t="array" aca="1" ref="BT166" ca="1">IF(AF166&gt;0,AF166*SUMPRODUCT(_xlfn.XLOOKUP(AF$26,$C$4:$C$22,$I$4:$S$22)*$AO166:$AY166),0)</f>
        <v>0</v>
      </c>
      <c r="BU166" s="287" cm="1">
        <f t="array" aca="1" ref="BU166" ca="1">IF(AG166&gt;0,AG166*SUMPRODUCT(_xlfn.XLOOKUP(AG$26,$C$4:$C$22,$I$4:$S$22)*$AO166:$AY166),0)</f>
        <v>0</v>
      </c>
      <c r="BV166" s="287" cm="1">
        <f t="array" aca="1" ref="BV166" ca="1">IF(AH166&gt;0,AH166*SUMPRODUCT(_xlfn.XLOOKUP(AH$26,$C$4:$C$22,$I$4:$S$22)*$AO166:$AY166),0)</f>
        <v>0</v>
      </c>
      <c r="BW166" s="287" cm="1">
        <f t="array" aca="1" ref="BW166" ca="1">IF(AI166&gt;0,AI166*SUMPRODUCT(_xlfn.XLOOKUP(AI$26,$C$4:$C$22,$I$4:$S$22)*$AO166:$AY166),0)</f>
        <v>0</v>
      </c>
      <c r="BX166" s="287" cm="1">
        <f t="array" aca="1" ref="BX166" ca="1">IF(AJ166&gt;0,AJ166*SUMPRODUCT(_xlfn.XLOOKUP(AJ$26,$C$4:$C$22,$I$4:$S$22)*$AO166:$AY166),0)</f>
        <v>0</v>
      </c>
      <c r="BY166" s="287" cm="1">
        <f t="array" aca="1" ref="BY166" ca="1">IF(AK166&gt;0,AK166*SUMPRODUCT(_xlfn.XLOOKUP(AK$26,$C$4:$C$22,$I$4:$S$22)*$AO166:$AY166),0)</f>
        <v>0</v>
      </c>
      <c r="BZ166" s="287" cm="1">
        <f t="array" aca="1" ref="BZ166" ca="1">IF(AL166&gt;0,AL166*SUMPRODUCT(_xlfn.XLOOKUP(AL$26,$C$4:$C$22,$I$4:$S$22)*$AO166:$AY166),0)</f>
        <v>0</v>
      </c>
      <c r="CA166" s="287" cm="1">
        <f t="array" aca="1" ref="CA166" ca="1">IF(AM166&gt;0,AM166*SUMPRODUCT(_xlfn.XLOOKUP(AM$26,$C$4:$C$22,$I$4:$S$22)*$AO166:$AY166),0)</f>
        <v>0</v>
      </c>
      <c r="CB166" s="290" cm="1">
        <f t="array" aca="1" ref="CB166" ca="1">IF(AN166&gt;0,AN166*SUMPRODUCT(_xlfn.XLOOKUP(AN$26,$C$4:$C$22,$I$4:$S$22)*$AO166:$AY166),0)</f>
        <v>0</v>
      </c>
      <c r="CC166" s="291">
        <f t="shared" ca="1" si="140"/>
        <v>-0.125</v>
      </c>
      <c r="CD166" s="286" cm="1">
        <f t="array" aca="1" ref="CD166" ca="1">IF(AC166&lt;0,AC166*SUMPRODUCT(_xlfn.XLOOKUP(AC$26,$C$4:$C$22,$T$4:$AD$22)*$AO166:$AY166),0)</f>
        <v>0</v>
      </c>
      <c r="CE166" s="287" cm="1">
        <f t="array" aca="1" ref="CE166" ca="1">IF(AD166&lt;0,AD166*SUMPRODUCT(_xlfn.XLOOKUP(AD$26,$C$4:$C$22,$T$4:$AC$22)*$AO166:$AX166),0)</f>
        <v>0</v>
      </c>
      <c r="CF166" s="287" cm="1">
        <f t="array" aca="1" ref="CF166" ca="1">IF(AE166&lt;0,AE166*SUMPRODUCT(_xlfn.XLOOKUP(AE$26,$C$4:$C$22,$T$4:$AC$22)*$AO166:$AX166),0)</f>
        <v>0</v>
      </c>
      <c r="CG166" s="287" cm="1">
        <f t="array" aca="1" ref="CG166" ca="1">IF(AF166&lt;0,AF166*SUMPRODUCT(_xlfn.XLOOKUP(AF$26,$C$4:$C$22,$T$4:$AC$22)*$AO166:$AX166),0)</f>
        <v>0</v>
      </c>
      <c r="CH166" s="287" cm="1">
        <f t="array" aca="1" ref="CH166" ca="1">IF(AG166&lt;0,AG166*SUMPRODUCT(_xlfn.XLOOKUP(AG$26,$C$4:$C$22,$T$4:$AC$22)*$AO166:$AX166),0)</f>
        <v>0</v>
      </c>
      <c r="CI166" s="287" cm="1">
        <f t="array" aca="1" ref="CI166" ca="1">IF(AH166&lt;0,AH166*SUMPRODUCT(_xlfn.XLOOKUP(AH$26,$C$4:$C$22,$T$4:$AC$22)*$AO166:$AX166),0)</f>
        <v>0</v>
      </c>
      <c r="CJ166" s="287" cm="1">
        <f t="array" aca="1" ref="CJ166" ca="1">IF(AI166&lt;0,AI166*SUMPRODUCT(_xlfn.XLOOKUP(AI$26,$C$4:$C$22,$T$4:$AC$22)*$AO166:$AX166),0)</f>
        <v>0</v>
      </c>
      <c r="CK166" s="287" cm="1">
        <f t="array" aca="1" ref="CK166" ca="1">IF(AJ166&lt;0,AJ166*SUMPRODUCT(_xlfn.XLOOKUP(AJ$26,$C$4:$C$22,$T$4:$AC$22)*$AO166:$AX166),0)</f>
        <v>0</v>
      </c>
      <c r="CL166" s="287" cm="1">
        <f t="array" aca="1" ref="CL166" ca="1">IF(AK166&lt;0,AK166*SUMPRODUCT(_xlfn.XLOOKUP(AK$26,$C$4:$C$22,$T$4:$AC$22)*$AO166:$AX166),0)</f>
        <v>0</v>
      </c>
      <c r="CM166" s="287" cm="1">
        <f t="array" aca="1" ref="CM166" ca="1">IF(AL166&lt;0,AL166*SUMPRODUCT(_xlfn.XLOOKUP(AL$26,$C$4:$C$22,$T$4:$AC$22)*$AO166:$AX166),0)</f>
        <v>0</v>
      </c>
      <c r="CN166" s="287" cm="1">
        <f t="array" aca="1" ref="CN166" ca="1">IF(AM166&lt;0,AM166*SUMPRODUCT(_xlfn.XLOOKUP(AM$26,$C$4:$C$22,$T$4:$AC$22)*$AO166:$AX166),0)</f>
        <v>0</v>
      </c>
      <c r="CO166" s="290" cm="1">
        <f t="array" aca="1" ref="CO166" ca="1">IF(AN166&lt;0,AN166*SUMPRODUCT(_xlfn.XLOOKUP(AN$26,$C$4:$C$22,$T$4:$AC$22)*$AO166:$AX166),0)</f>
        <v>0</v>
      </c>
      <c r="CP166" s="291">
        <f t="shared" ca="1" si="141"/>
        <v>0</v>
      </c>
      <c r="CQ166" s="286" cm="1">
        <f t="array" aca="1" ref="CQ166" ca="1">IF(AC166&lt;0,AC166*SUMPRODUCT(_xlfn.XLOOKUP(AC$26,$C$4:$C$22,$I$4:$S$22)*$AO166:$AY166),0)</f>
        <v>0</v>
      </c>
      <c r="CR166" s="287" cm="1">
        <f t="array" aca="1" ref="CR166" ca="1">IF(AD166&lt;0,AD166*SUMPRODUCT(_xlfn.XLOOKUP(AD$26,$C$4:$C$22,$I$4:$R$22)*$AO166:$AX166),0)</f>
        <v>0</v>
      </c>
      <c r="CS166" s="287" cm="1">
        <f t="array" aca="1" ref="CS166" ca="1">IF(AE166&lt;0,AE166*SUMPRODUCT(_xlfn.XLOOKUP(AE$26,$C$4:$C$22,$I$4:$R$22)*$AO166:$AX166),0)</f>
        <v>0</v>
      </c>
      <c r="CT166" s="287" cm="1">
        <f t="array" aca="1" ref="CT166" ca="1">IF(AF166&lt;0,AF166*SUMPRODUCT(_xlfn.XLOOKUP(AF$26,$C$4:$C$22,$I$4:$R$22)*$AO166:$AX166),0)</f>
        <v>0</v>
      </c>
      <c r="CU166" s="287" cm="1">
        <f t="array" aca="1" ref="CU166" ca="1">IF(AG166&lt;0,AG166*SUMPRODUCT(_xlfn.XLOOKUP(AG$26,$C$4:$C$22,$I$4:$R$22)*$AO166:$AX166),0)</f>
        <v>0</v>
      </c>
      <c r="CV166" s="287" cm="1">
        <f t="array" aca="1" ref="CV166" ca="1">IF(AH166&lt;0,AH166*SUMPRODUCT(_xlfn.XLOOKUP(AH$26,$C$4:$C$22,$I$4:$R$22)*$AO166:$AX166),0)</f>
        <v>0</v>
      </c>
      <c r="CW166" s="287" cm="1">
        <f t="array" aca="1" ref="CW166" ca="1">IF(AI166&lt;0,AI166*SUMPRODUCT(_xlfn.XLOOKUP(AI$26,$C$4:$C$22,$I$4:$R$22)*$AO166:$AX166),0)</f>
        <v>0</v>
      </c>
      <c r="CX166" s="287" cm="1">
        <f t="array" aca="1" ref="CX166" ca="1">IF(AJ166&lt;0,AJ166*SUMPRODUCT(_xlfn.XLOOKUP(AJ$26,$C$4:$C$22,$I$4:$R$22)*$AO166:$AX166),0)</f>
        <v>0</v>
      </c>
      <c r="CY166" s="287" cm="1">
        <f t="array" aca="1" ref="CY166" ca="1">IF(AK166&lt;0,AK166*SUMPRODUCT(_xlfn.XLOOKUP(AK$26,$C$4:$C$22,$I$4:$R$22)*$AO166:$AX166),0)</f>
        <v>0</v>
      </c>
      <c r="CZ166" s="287" cm="1">
        <f t="array" aca="1" ref="CZ166" ca="1">IF(AL166&lt;0,AL166*SUMPRODUCT(_xlfn.XLOOKUP(AL$26,$C$4:$C$22,$I$4:$R$22)*$AO166:$AX166),0)</f>
        <v>0</v>
      </c>
      <c r="DA166" s="287" cm="1">
        <f t="array" aca="1" ref="DA166" ca="1">IF(AM166&lt;0,AM166*SUMPRODUCT(_xlfn.XLOOKUP(AM$26,$C$4:$C$22,$I$4:$R$22)*$AO166:$AX166),0)</f>
        <v>0</v>
      </c>
      <c r="DB166" s="290" cm="1">
        <f t="array" aca="1" ref="DB166" ca="1">IF(AN166&lt;0,AN166*SUMPRODUCT(_xlfn.XLOOKUP(AN$26,$C$4:$C$22,$I$4:$R$22)*$AO166:$AX166),0)</f>
        <v>0</v>
      </c>
      <c r="DC166" s="327">
        <f t="shared" ca="1" si="142"/>
        <v>0</v>
      </c>
    </row>
    <row r="167" spans="1:107" x14ac:dyDescent="0.25">
      <c r="A167" s="136"/>
      <c r="B167" s="389"/>
      <c r="C167" s="292">
        <v>9</v>
      </c>
      <c r="D167" s="293" t="str">
        <f>_xlfn.XLOOKUP($C167,'Load Combinations'!$B$4:$B$22,'Load Combinations'!$C$4:$C$22)</f>
        <v>CV Vac, Component MAWP, Beam On</v>
      </c>
      <c r="E167" s="86"/>
      <c r="F167" s="294"/>
      <c r="G167" s="125">
        <v>0</v>
      </c>
      <c r="H167" s="295">
        <f t="shared" ca="1" si="130"/>
        <v>2.2250000000000001</v>
      </c>
      <c r="I167" s="295">
        <f t="shared" ca="1" si="131"/>
        <v>-0.72499999999999998</v>
      </c>
      <c r="J167" s="328"/>
      <c r="K167" s="99">
        <f t="shared" si="136"/>
        <v>0</v>
      </c>
      <c r="L167" s="96">
        <f t="shared" si="137"/>
        <v>0</v>
      </c>
      <c r="M167" s="96">
        <f t="shared" si="137"/>
        <v>0</v>
      </c>
      <c r="N167" s="96">
        <f t="shared" si="137"/>
        <v>0</v>
      </c>
      <c r="O167" s="96">
        <f t="shared" si="137"/>
        <v>-1</v>
      </c>
      <c r="P167" s="96">
        <f t="shared" si="137"/>
        <v>-1</v>
      </c>
      <c r="Q167" s="96">
        <f t="shared" si="137"/>
        <v>0</v>
      </c>
      <c r="R167" s="96">
        <f t="shared" si="137"/>
        <v>0</v>
      </c>
      <c r="S167" s="96">
        <f t="shared" si="137"/>
        <v>0</v>
      </c>
      <c r="T167" s="96">
        <f t="shared" si="137"/>
        <v>0</v>
      </c>
      <c r="U167" s="96">
        <f t="shared" si="137"/>
        <v>0</v>
      </c>
      <c r="V167" s="96"/>
      <c r="W167" s="96"/>
      <c r="X167" s="96"/>
      <c r="Y167" s="96"/>
      <c r="Z167" s="96"/>
      <c r="AA167" s="96"/>
      <c r="AB167" s="138"/>
      <c r="AC167" s="99">
        <f t="shared" ca="1" si="138"/>
        <v>1</v>
      </c>
      <c r="AD167" s="96">
        <f t="shared" ca="1" si="138"/>
        <v>1</v>
      </c>
      <c r="AE167" s="96">
        <f t="shared" ca="1" si="138"/>
        <v>0</v>
      </c>
      <c r="AF167" s="96">
        <f t="shared" ca="1" si="138"/>
        <v>0</v>
      </c>
      <c r="AG167" s="96">
        <f t="shared" ca="1" si="138"/>
        <v>0</v>
      </c>
      <c r="AH167" s="96">
        <f t="shared" ca="1" si="138"/>
        <v>0</v>
      </c>
      <c r="AI167" s="96">
        <f t="shared" ca="1" si="138"/>
        <v>0</v>
      </c>
      <c r="AJ167" s="96">
        <f t="shared" ca="1" si="138"/>
        <v>0</v>
      </c>
      <c r="AK167" s="96">
        <f t="shared" ca="1" si="138"/>
        <v>0</v>
      </c>
      <c r="AL167" s="96">
        <f t="shared" ca="1" si="138"/>
        <v>0</v>
      </c>
      <c r="AM167" s="96">
        <f t="shared" ca="1" si="138"/>
        <v>0</v>
      </c>
      <c r="AN167" s="100">
        <f t="shared" ca="1" si="138"/>
        <v>0</v>
      </c>
      <c r="AO167" s="97">
        <f>+INDEX('Load Combinations'!$D$4:$N$22,MATCH(Horizontal!$C167,'Load Combinations'!$B$4:$B$22,0),MATCH(Horizontal!AO$26,'Load Combinations'!$D$3:$N$3,0))</f>
        <v>1</v>
      </c>
      <c r="AP167" s="96">
        <f>+INDEX('Load Combinations'!$D$4:$N$22,MATCH(Horizontal!$C167,'Load Combinations'!$B$4:$B$22,0),MATCH(Horizontal!AP$26,'Load Combinations'!$D$3:$N$3,0))</f>
        <v>1</v>
      </c>
      <c r="AQ167" s="96">
        <f>+INDEX('Load Combinations'!$D$4:$N$22,MATCH(Horizontal!$C167,'Load Combinations'!$B$4:$B$22,0),MATCH(Horizontal!AQ$26,'Load Combinations'!$D$3:$N$3,0))</f>
        <v>0</v>
      </c>
      <c r="AR167" s="96">
        <f>+INDEX('Load Combinations'!$D$4:$N$22,MATCH(Horizontal!$C167,'Load Combinations'!$B$4:$B$22,0),MATCH(Horizontal!AR$26,'Load Combinations'!$D$3:$N$3,0))</f>
        <v>0</v>
      </c>
      <c r="AS167" s="96">
        <f>+INDEX('Load Combinations'!$D$4:$N$22,MATCH(Horizontal!$C167,'Load Combinations'!$B$4:$B$22,0),MATCH(Horizontal!AS$26,'Load Combinations'!$D$3:$N$3,0))</f>
        <v>1</v>
      </c>
      <c r="AT167" s="96">
        <f>+INDEX('Load Combinations'!$D$4:$N$22,MATCH(Horizontal!$C167,'Load Combinations'!$B$4:$B$22,0),MATCH(Horizontal!AT$26,'Load Combinations'!$D$3:$N$3,0))</f>
        <v>1</v>
      </c>
      <c r="AU167" s="96">
        <f>+INDEX('Load Combinations'!$D$4:$N$22,MATCH(Horizontal!$C167,'Load Combinations'!$B$4:$B$22,0),MATCH(Horizontal!AU$26,'Load Combinations'!$D$3:$N$3,0))</f>
        <v>0</v>
      </c>
      <c r="AV167" s="96">
        <f>+INDEX('Load Combinations'!$D$4:$N$22,MATCH(Horizontal!$C167,'Load Combinations'!$B$4:$B$22,0),MATCH(Horizontal!AV$26,'Load Combinations'!$D$3:$N$3,0))</f>
        <v>0</v>
      </c>
      <c r="AW167" s="96">
        <f>+INDEX('Load Combinations'!$D$4:$N$22,MATCH(Horizontal!$C167,'Load Combinations'!$B$4:$B$22,0),MATCH(Horizontal!AW$26,'Load Combinations'!$D$3:$N$3,0))</f>
        <v>1</v>
      </c>
      <c r="AX167" s="560">
        <f>+INDEX('Load Combinations'!$D$4:$N$22,MATCH(Horizontal!$C167,'Load Combinations'!$B$4:$B$22,0),MATCH(Horizontal!AX$26,'Load Combinations'!$D$3:$N$3,0))</f>
        <v>0</v>
      </c>
      <c r="AY167" s="661">
        <f>+INDEX('Load Combinations'!$D$4:$N$22,MATCH(Horizontal!$C167,'Load Combinations'!$B$4:$B$22,0),MATCH(Horizontal!AY$26,'Load Combinations'!$D$3:$N$3,0))</f>
        <v>0</v>
      </c>
      <c r="AZ167" s="297" cm="1">
        <f t="array" ref="AZ167">SUMPRODUCT(--($K167:$AB167&gt;0),INDEX($H$4:$H$22,MATCH($K$26:$AB$26,$C$4:$C$22,0)))</f>
        <v>0</v>
      </c>
      <c r="BA167" s="298" cm="1">
        <f t="array" ref="BA167">SUMPRODUCT(--($K167:$AB167&gt;0),INDEX($G$4:$G$22,MATCH($K$26:$AB$26,$C$4:$C$22,0)))</f>
        <v>0</v>
      </c>
      <c r="BB167" s="298" cm="1">
        <f t="array" ref="BB167">-1*SUMPRODUCT(--($K167:$AB167&lt;0),INDEX($H$4:$H$22,MATCH($K$26:$AB$26,$C$4:$C$22,0)))</f>
        <v>-0.6</v>
      </c>
      <c r="BC167" s="298" cm="1">
        <f t="array" ref="BC167">-1*SUMPRODUCT(--($K167:$AB167&lt;0),INDEX($G$4:$G$22,MATCH($K$26:$AB$26,$C$4:$C$22,0)))</f>
        <v>0.6</v>
      </c>
      <c r="BD167" s="125" cm="1">
        <f t="array" aca="1" ref="BD167" ca="1">IF(AC167&gt;0,AC167*SUMPRODUCT(_xlfn.XLOOKUP(AC$26,$C$4:$C$22,$T$4:$AD$22)*$AO167:$AY167),0)</f>
        <v>0</v>
      </c>
      <c r="BE167" s="300" cm="1">
        <f t="array" aca="1" ref="BE167" ca="1">IF(AD167&gt;0,AD167*SUMPRODUCT(_xlfn.XLOOKUP(AD$26,$C$4:$C$22,$T$4:$AD$22)*$AO167:$AY167),0)</f>
        <v>1.625</v>
      </c>
      <c r="BF167" s="300" cm="1">
        <f t="array" aca="1" ref="BF167" ca="1">IF(AE167&gt;0,AE167*SUMPRODUCT(_xlfn.XLOOKUP(AE$26,$C$4:$C$22,$T$4:$AD$22)*$AO167:$AY167),0)</f>
        <v>0</v>
      </c>
      <c r="BG167" s="301" cm="1">
        <f t="array" aca="1" ref="BG167" ca="1">IF(AF167&gt;0,AF167*SUMPRODUCT(_xlfn.XLOOKUP(AF$26,$C$4:$C$22,$T$4:$AD$22)*$AO167:$AY167),0)</f>
        <v>0</v>
      </c>
      <c r="BH167" s="300" cm="1">
        <f t="array" aca="1" ref="BH167" ca="1">IF(AG167&gt;0,AG167*SUMPRODUCT(_xlfn.XLOOKUP(AG$26,$C$4:$C$22,$T$4:$AD$22)*$AO167:$AY167),0)</f>
        <v>0</v>
      </c>
      <c r="BI167" s="300" cm="1">
        <f t="array" aca="1" ref="BI167" ca="1">IF(AH167&gt;0,AH167*SUMPRODUCT(_xlfn.XLOOKUP(AH$26,$C$4:$C$22,$T$4:$AD$22)*$AO167:$AY167),0)</f>
        <v>0</v>
      </c>
      <c r="BJ167" s="300" cm="1">
        <f t="array" aca="1" ref="BJ167" ca="1">IF(AI167&gt;0,AI167*SUMPRODUCT(_xlfn.XLOOKUP(AI$26,$C$4:$C$22,$T$4:$AD$22)*$AO167:$AY167),0)</f>
        <v>0</v>
      </c>
      <c r="BK167" s="300" cm="1">
        <f t="array" aca="1" ref="BK167" ca="1">IF(AJ167&gt;0,AJ167*SUMPRODUCT(_xlfn.XLOOKUP(AJ$26,$C$4:$C$22,$T$4:$AD$22)*$AO167:$AY167),0)</f>
        <v>0</v>
      </c>
      <c r="BL167" s="300" cm="1">
        <f t="array" aca="1" ref="BL167" ca="1">IF(AK167&gt;0,AK167*SUMPRODUCT(_xlfn.XLOOKUP(AK$26,$C$4:$C$22,$T$4:$AD$22)*$AO167:$AY167),0)</f>
        <v>0</v>
      </c>
      <c r="BM167" s="300" cm="1">
        <f t="array" aca="1" ref="BM167" ca="1">IF(AL167&gt;0,AL167*SUMPRODUCT(_xlfn.XLOOKUP(AL$26,$C$4:$C$22,$T$4:$AD$22)*$AO167:$AY167),0)</f>
        <v>0</v>
      </c>
      <c r="BN167" s="300" cm="1">
        <f t="array" aca="1" ref="BN167" ca="1">IF(AM167&gt;0,AM167*SUMPRODUCT(_xlfn.XLOOKUP(AM$26,$C$4:$C$22,$T$4:$AD$22)*$AO167:$AY167),0)</f>
        <v>0</v>
      </c>
      <c r="BO167" s="304" cm="1">
        <f t="array" aca="1" ref="BO167" ca="1">IF(AN167&gt;0,AN167*SUMPRODUCT(_xlfn.XLOOKUP(AN$26,$C$4:$C$22,$T$4:$AD$22)*$AO167:$AY167),0)</f>
        <v>0</v>
      </c>
      <c r="BP167" s="305">
        <f t="shared" ca="1" si="139"/>
        <v>1.625</v>
      </c>
      <c r="BQ167" s="125" cm="1">
        <f t="array" aca="1" ref="BQ167" ca="1">IF(AC167&gt;0,AC167*SUMPRODUCT(_xlfn.XLOOKUP(AC$26,$C$4:$C$22,$I$4:$S$22)*$AO167:$AY167),0)</f>
        <v>0</v>
      </c>
      <c r="BR167" s="300" cm="1">
        <f t="array" aca="1" ref="BR167" ca="1">IF(AD167&gt;0,AD167*SUMPRODUCT(_xlfn.XLOOKUP(AD$26,$C$4:$C$22,$I$4:$S$22)*$AO167:$AY167),0)</f>
        <v>-0.125</v>
      </c>
      <c r="BS167" s="300" cm="1">
        <f t="array" aca="1" ref="BS167" ca="1">IF(AE167&gt;0,AE167*SUMPRODUCT(_xlfn.XLOOKUP(AE$26,$C$4:$C$22,$I$4:$S$22)*$AO167:$AY167),0)</f>
        <v>0</v>
      </c>
      <c r="BT167" s="301" cm="1">
        <f t="array" aca="1" ref="BT167" ca="1">IF(AF167&gt;0,AF167*SUMPRODUCT(_xlfn.XLOOKUP(AF$26,$C$4:$C$22,$I$4:$S$22)*$AO167:$AY167),0)</f>
        <v>0</v>
      </c>
      <c r="BU167" s="300" cm="1">
        <f t="array" aca="1" ref="BU167" ca="1">IF(AG167&gt;0,AG167*SUMPRODUCT(_xlfn.XLOOKUP(AG$26,$C$4:$C$22,$I$4:$S$22)*$AO167:$AY167),0)</f>
        <v>0</v>
      </c>
      <c r="BV167" s="300" cm="1">
        <f t="array" aca="1" ref="BV167" ca="1">IF(AH167&gt;0,AH167*SUMPRODUCT(_xlfn.XLOOKUP(AH$26,$C$4:$C$22,$I$4:$S$22)*$AO167:$AY167),0)</f>
        <v>0</v>
      </c>
      <c r="BW167" s="300" cm="1">
        <f t="array" aca="1" ref="BW167" ca="1">IF(AI167&gt;0,AI167*SUMPRODUCT(_xlfn.XLOOKUP(AI$26,$C$4:$C$22,$I$4:$S$22)*$AO167:$AY167),0)</f>
        <v>0</v>
      </c>
      <c r="BX167" s="300" cm="1">
        <f t="array" aca="1" ref="BX167" ca="1">IF(AJ167&gt;0,AJ167*SUMPRODUCT(_xlfn.XLOOKUP(AJ$26,$C$4:$C$22,$I$4:$S$22)*$AO167:$AY167),0)</f>
        <v>0</v>
      </c>
      <c r="BY167" s="300" cm="1">
        <f t="array" aca="1" ref="BY167" ca="1">IF(AK167&gt;0,AK167*SUMPRODUCT(_xlfn.XLOOKUP(AK$26,$C$4:$C$22,$I$4:$S$22)*$AO167:$AY167),0)</f>
        <v>0</v>
      </c>
      <c r="BZ167" s="300" cm="1">
        <f t="array" aca="1" ref="BZ167" ca="1">IF(AL167&gt;0,AL167*SUMPRODUCT(_xlfn.XLOOKUP(AL$26,$C$4:$C$22,$I$4:$S$22)*$AO167:$AY167),0)</f>
        <v>0</v>
      </c>
      <c r="CA167" s="300" cm="1">
        <f t="array" aca="1" ref="CA167" ca="1">IF(AM167&gt;0,AM167*SUMPRODUCT(_xlfn.XLOOKUP(AM$26,$C$4:$C$22,$I$4:$S$22)*$AO167:$AY167),0)</f>
        <v>0</v>
      </c>
      <c r="CB167" s="304" cm="1">
        <f t="array" aca="1" ref="CB167" ca="1">IF(AN167&gt;0,AN167*SUMPRODUCT(_xlfn.XLOOKUP(AN$26,$C$4:$C$22,$I$4:$S$22)*$AO167:$AY167),0)</f>
        <v>0</v>
      </c>
      <c r="CC167" s="305">
        <f t="shared" ca="1" si="140"/>
        <v>-0.125</v>
      </c>
      <c r="CD167" s="125" cm="1">
        <f t="array" aca="1" ref="CD167" ca="1">IF(AC167&lt;0,AC167*SUMPRODUCT(_xlfn.XLOOKUP(AC$26,$C$4:$C$22,$T$4:$AD$22)*$AO167:$AY167),0)</f>
        <v>0</v>
      </c>
      <c r="CE167" s="300" cm="1">
        <f t="array" aca="1" ref="CE167" ca="1">IF(AD167&lt;0,AD167*SUMPRODUCT(_xlfn.XLOOKUP(AD$26,$C$4:$C$22,$T$4:$AC$22)*$AO167:$AX167),0)</f>
        <v>0</v>
      </c>
      <c r="CF167" s="300" cm="1">
        <f t="array" aca="1" ref="CF167" ca="1">IF(AE167&lt;0,AE167*SUMPRODUCT(_xlfn.XLOOKUP(AE$26,$C$4:$C$22,$T$4:$AC$22)*$AO167:$AX167),0)</f>
        <v>0</v>
      </c>
      <c r="CG167" s="301" cm="1">
        <f t="array" aca="1" ref="CG167" ca="1">IF(AF167&lt;0,AF167*SUMPRODUCT(_xlfn.XLOOKUP(AF$26,$C$4:$C$22,$T$4:$AC$22)*$AO167:$AX167),0)</f>
        <v>0</v>
      </c>
      <c r="CH167" s="300" cm="1">
        <f t="array" aca="1" ref="CH167" ca="1">IF(AG167&lt;0,AG167*SUMPRODUCT(_xlfn.XLOOKUP(AG$26,$C$4:$C$22,$T$4:$AC$22)*$AO167:$AX167),0)</f>
        <v>0</v>
      </c>
      <c r="CI167" s="300" cm="1">
        <f t="array" aca="1" ref="CI167" ca="1">IF(AH167&lt;0,AH167*SUMPRODUCT(_xlfn.XLOOKUP(AH$26,$C$4:$C$22,$T$4:$AC$22)*$AO167:$AX167),0)</f>
        <v>0</v>
      </c>
      <c r="CJ167" s="300" cm="1">
        <f t="array" aca="1" ref="CJ167" ca="1">IF(AI167&lt;0,AI167*SUMPRODUCT(_xlfn.XLOOKUP(AI$26,$C$4:$C$22,$T$4:$AC$22)*$AO167:$AX167),0)</f>
        <v>0</v>
      </c>
      <c r="CK167" s="300" cm="1">
        <f t="array" aca="1" ref="CK167" ca="1">IF(AJ167&lt;0,AJ167*SUMPRODUCT(_xlfn.XLOOKUP(AJ$26,$C$4:$C$22,$T$4:$AC$22)*$AO167:$AX167),0)</f>
        <v>0</v>
      </c>
      <c r="CL167" s="300" cm="1">
        <f t="array" aca="1" ref="CL167" ca="1">IF(AK167&lt;0,AK167*SUMPRODUCT(_xlfn.XLOOKUP(AK$26,$C$4:$C$22,$T$4:$AC$22)*$AO167:$AX167),0)</f>
        <v>0</v>
      </c>
      <c r="CM167" s="300" cm="1">
        <f t="array" aca="1" ref="CM167" ca="1">IF(AL167&lt;0,AL167*SUMPRODUCT(_xlfn.XLOOKUP(AL$26,$C$4:$C$22,$T$4:$AC$22)*$AO167:$AX167),0)</f>
        <v>0</v>
      </c>
      <c r="CN167" s="300" cm="1">
        <f t="array" aca="1" ref="CN167" ca="1">IF(AM167&lt;0,AM167*SUMPRODUCT(_xlfn.XLOOKUP(AM$26,$C$4:$C$22,$T$4:$AC$22)*$AO167:$AX167),0)</f>
        <v>0</v>
      </c>
      <c r="CO167" s="304" cm="1">
        <f t="array" aca="1" ref="CO167" ca="1">IF(AN167&lt;0,AN167*SUMPRODUCT(_xlfn.XLOOKUP(AN$26,$C$4:$C$22,$T$4:$AC$22)*$AO167:$AX167),0)</f>
        <v>0</v>
      </c>
      <c r="CP167" s="305">
        <f t="shared" ca="1" si="141"/>
        <v>0</v>
      </c>
      <c r="CQ167" s="125" cm="1">
        <f t="array" aca="1" ref="CQ167" ca="1">IF(AC167&lt;0,AC167*SUMPRODUCT(_xlfn.XLOOKUP(AC$26,$C$4:$C$22,$I$4:$S$22)*$AO167:$AY167),0)</f>
        <v>0</v>
      </c>
      <c r="CR167" s="300" cm="1">
        <f t="array" aca="1" ref="CR167" ca="1">IF(AD167&lt;0,AD167*SUMPRODUCT(_xlfn.XLOOKUP(AD$26,$C$4:$C$22,$I$4:$R$22)*$AO167:$AX167),0)</f>
        <v>0</v>
      </c>
      <c r="CS167" s="300" cm="1">
        <f t="array" aca="1" ref="CS167" ca="1">IF(AE167&lt;0,AE167*SUMPRODUCT(_xlfn.XLOOKUP(AE$26,$C$4:$C$22,$I$4:$R$22)*$AO167:$AX167),0)</f>
        <v>0</v>
      </c>
      <c r="CT167" s="301" cm="1">
        <f t="array" aca="1" ref="CT167" ca="1">IF(AF167&lt;0,AF167*SUMPRODUCT(_xlfn.XLOOKUP(AF$26,$C$4:$C$22,$I$4:$R$22)*$AO167:$AX167),0)</f>
        <v>0</v>
      </c>
      <c r="CU167" s="300" cm="1">
        <f t="array" aca="1" ref="CU167" ca="1">IF(AG167&lt;0,AG167*SUMPRODUCT(_xlfn.XLOOKUP(AG$26,$C$4:$C$22,$I$4:$R$22)*$AO167:$AX167),0)</f>
        <v>0</v>
      </c>
      <c r="CV167" s="300" cm="1">
        <f t="array" aca="1" ref="CV167" ca="1">IF(AH167&lt;0,AH167*SUMPRODUCT(_xlfn.XLOOKUP(AH$26,$C$4:$C$22,$I$4:$R$22)*$AO167:$AX167),0)</f>
        <v>0</v>
      </c>
      <c r="CW167" s="300" cm="1">
        <f t="array" aca="1" ref="CW167" ca="1">IF(AI167&lt;0,AI167*SUMPRODUCT(_xlfn.XLOOKUP(AI$26,$C$4:$C$22,$I$4:$R$22)*$AO167:$AX167),0)</f>
        <v>0</v>
      </c>
      <c r="CX167" s="300" cm="1">
        <f t="array" aca="1" ref="CX167" ca="1">IF(AJ167&lt;0,AJ167*SUMPRODUCT(_xlfn.XLOOKUP(AJ$26,$C$4:$C$22,$I$4:$R$22)*$AO167:$AX167),0)</f>
        <v>0</v>
      </c>
      <c r="CY167" s="300" cm="1">
        <f t="array" aca="1" ref="CY167" ca="1">IF(AK167&lt;0,AK167*SUMPRODUCT(_xlfn.XLOOKUP(AK$26,$C$4:$C$22,$I$4:$R$22)*$AO167:$AX167),0)</f>
        <v>0</v>
      </c>
      <c r="CZ167" s="300" cm="1">
        <f t="array" aca="1" ref="CZ167" ca="1">IF(AL167&lt;0,AL167*SUMPRODUCT(_xlfn.XLOOKUP(AL$26,$C$4:$C$22,$I$4:$R$22)*$AO167:$AX167),0)</f>
        <v>0</v>
      </c>
      <c r="DA167" s="300" cm="1">
        <f t="array" aca="1" ref="DA167" ca="1">IF(AM167&lt;0,AM167*SUMPRODUCT(_xlfn.XLOOKUP(AM$26,$C$4:$C$22,$I$4:$R$22)*$AO167:$AX167),0)</f>
        <v>0</v>
      </c>
      <c r="DB167" s="304" cm="1">
        <f t="array" aca="1" ref="DB167" ca="1">IF(AN167&lt;0,AN167*SUMPRODUCT(_xlfn.XLOOKUP(AN$26,$C$4:$C$22,$I$4:$R$22)*$AO167:$AX167),0)</f>
        <v>0</v>
      </c>
      <c r="DC167" s="329">
        <f t="shared" ca="1" si="142"/>
        <v>0</v>
      </c>
    </row>
    <row r="168" spans="1:107" x14ac:dyDescent="0.25">
      <c r="A168" s="136"/>
      <c r="B168" s="389"/>
      <c r="C168" s="278">
        <v>10</v>
      </c>
      <c r="D168" s="279" t="str">
        <f>_xlfn.XLOOKUP($C168,'Load Combinations'!$B$4:$B$22,'Load Combinations'!$C$4:$C$22)</f>
        <v>CV Helium Mode, No Beam</v>
      </c>
      <c r="E168" s="280"/>
      <c r="F168" s="281"/>
      <c r="G168" s="111">
        <v>0</v>
      </c>
      <c r="H168" s="282">
        <f t="shared" ca="1" si="130"/>
        <v>0.72499999999999998</v>
      </c>
      <c r="I168" s="282">
        <f t="shared" ca="1" si="131"/>
        <v>-0.72499999999999998</v>
      </c>
      <c r="J168" s="326"/>
      <c r="K168" s="87">
        <f t="shared" si="136"/>
        <v>0</v>
      </c>
      <c r="L168" s="84">
        <f t="shared" si="137"/>
        <v>0</v>
      </c>
      <c r="M168" s="84">
        <f t="shared" si="137"/>
        <v>0</v>
      </c>
      <c r="N168" s="84">
        <f t="shared" si="137"/>
        <v>0</v>
      </c>
      <c r="O168" s="84">
        <f t="shared" si="137"/>
        <v>-1</v>
      </c>
      <c r="P168" s="84">
        <f t="shared" si="137"/>
        <v>-1</v>
      </c>
      <c r="Q168" s="84">
        <f t="shared" si="137"/>
        <v>0</v>
      </c>
      <c r="R168" s="84">
        <f t="shared" si="137"/>
        <v>0</v>
      </c>
      <c r="S168" s="84">
        <f t="shared" si="137"/>
        <v>0</v>
      </c>
      <c r="T168" s="84">
        <f t="shared" si="137"/>
        <v>0</v>
      </c>
      <c r="U168" s="84">
        <f t="shared" si="137"/>
        <v>0</v>
      </c>
      <c r="V168" s="84"/>
      <c r="W168" s="84"/>
      <c r="X168" s="84"/>
      <c r="Y168" s="84"/>
      <c r="Z168" s="84"/>
      <c r="AA168" s="84"/>
      <c r="AB168" s="89"/>
      <c r="AC168" s="87">
        <f t="shared" ca="1" si="138"/>
        <v>1</v>
      </c>
      <c r="AD168" s="84">
        <f t="shared" ca="1" si="138"/>
        <v>1</v>
      </c>
      <c r="AE168" s="84">
        <f t="shared" ca="1" si="138"/>
        <v>0</v>
      </c>
      <c r="AF168" s="84">
        <f t="shared" ca="1" si="138"/>
        <v>0</v>
      </c>
      <c r="AG168" s="84">
        <f t="shared" ca="1" si="138"/>
        <v>0</v>
      </c>
      <c r="AH168" s="84">
        <f t="shared" ca="1" si="138"/>
        <v>0</v>
      </c>
      <c r="AI168" s="84">
        <f t="shared" ca="1" si="138"/>
        <v>0</v>
      </c>
      <c r="AJ168" s="84">
        <f t="shared" ca="1" si="138"/>
        <v>0</v>
      </c>
      <c r="AK168" s="84">
        <f t="shared" ca="1" si="138"/>
        <v>0</v>
      </c>
      <c r="AL168" s="84">
        <f t="shared" ca="1" si="138"/>
        <v>0</v>
      </c>
      <c r="AM168" s="84">
        <f t="shared" ca="1" si="138"/>
        <v>0</v>
      </c>
      <c r="AN168" s="98">
        <f t="shared" ca="1" si="138"/>
        <v>0</v>
      </c>
      <c r="AO168" s="91">
        <f>+INDEX('Load Combinations'!$D$4:$N$22,MATCH(Horizontal!$C168,'Load Combinations'!$B$4:$B$22,0),MATCH(Horizontal!AO$26,'Load Combinations'!$D$3:$N$3,0))</f>
        <v>1</v>
      </c>
      <c r="AP168" s="84">
        <f>+INDEX('Load Combinations'!$D$4:$N$22,MATCH(Horizontal!$C168,'Load Combinations'!$B$4:$B$22,0),MATCH(Horizontal!AP$26,'Load Combinations'!$D$3:$N$3,0))</f>
        <v>1</v>
      </c>
      <c r="AQ168" s="84">
        <f>+INDEX('Load Combinations'!$D$4:$N$22,MATCH(Horizontal!$C168,'Load Combinations'!$B$4:$B$22,0),MATCH(Horizontal!AQ$26,'Load Combinations'!$D$3:$N$3,0))</f>
        <v>0</v>
      </c>
      <c r="AR168" s="84">
        <f>+INDEX('Load Combinations'!$D$4:$N$22,MATCH(Horizontal!$C168,'Load Combinations'!$B$4:$B$22,0),MATCH(Horizontal!AR$26,'Load Combinations'!$D$3:$N$3,0))</f>
        <v>1</v>
      </c>
      <c r="AS168" s="84">
        <f>+INDEX('Load Combinations'!$D$4:$N$22,MATCH(Horizontal!$C168,'Load Combinations'!$B$4:$B$22,0),MATCH(Horizontal!AS$26,'Load Combinations'!$D$3:$N$3,0))</f>
        <v>0</v>
      </c>
      <c r="AT168" s="84">
        <f>+INDEX('Load Combinations'!$D$4:$N$22,MATCH(Horizontal!$C168,'Load Combinations'!$B$4:$B$22,0),MATCH(Horizontal!AT$26,'Load Combinations'!$D$3:$N$3,0))</f>
        <v>0</v>
      </c>
      <c r="AU168" s="84">
        <f>+INDEX('Load Combinations'!$D$4:$N$22,MATCH(Horizontal!$C168,'Load Combinations'!$B$4:$B$22,0),MATCH(Horizontal!AU$26,'Load Combinations'!$D$3:$N$3,0))</f>
        <v>0</v>
      </c>
      <c r="AV168" s="84">
        <f>+INDEX('Load Combinations'!$D$4:$N$22,MATCH(Horizontal!$C168,'Load Combinations'!$B$4:$B$22,0),MATCH(Horizontal!AV$26,'Load Combinations'!$D$3:$N$3,0))</f>
        <v>1</v>
      </c>
      <c r="AW168" s="84">
        <f>+INDEX('Load Combinations'!$D$4:$N$22,MATCH(Horizontal!$C168,'Load Combinations'!$B$4:$B$22,0),MATCH(Horizontal!AW$26,'Load Combinations'!$D$3:$N$3,0))</f>
        <v>0</v>
      </c>
      <c r="AX168" s="559">
        <f>+INDEX('Load Combinations'!$D$4:$N$22,MATCH(Horizontal!$C168,'Load Combinations'!$B$4:$B$22,0),MATCH(Horizontal!AX$26,'Load Combinations'!$D$3:$N$3,0))</f>
        <v>0</v>
      </c>
      <c r="AY168" s="660">
        <f>+INDEX('Load Combinations'!$D$4:$N$22,MATCH(Horizontal!$C168,'Load Combinations'!$B$4:$B$22,0),MATCH(Horizontal!AY$26,'Load Combinations'!$D$3:$N$3,0))</f>
        <v>0</v>
      </c>
      <c r="AZ168" s="284" cm="1">
        <f t="array" ref="AZ168">SUMPRODUCT(--($K168:$AB168&gt;0),INDEX($H$4:$H$22,MATCH($K$26:$AB$26,$C$4:$C$22,0)))</f>
        <v>0</v>
      </c>
      <c r="BA168" s="194" cm="1">
        <f t="array" ref="BA168">SUMPRODUCT(--($K168:$AB168&gt;0),INDEX($G$4:$G$22,MATCH($K$26:$AB$26,$C$4:$C$22,0)))</f>
        <v>0</v>
      </c>
      <c r="BB168" s="194" cm="1">
        <f t="array" ref="BB168">-1*SUMPRODUCT(--($K168:$AB168&lt;0),INDEX($H$4:$H$22,MATCH($K$26:$AB$26,$C$4:$C$22,0)))</f>
        <v>-0.6</v>
      </c>
      <c r="BC168" s="194" cm="1">
        <f t="array" ref="BC168">-1*SUMPRODUCT(--($K168:$AB168&lt;0),INDEX($G$4:$G$22,MATCH($K$26:$AB$26,$C$4:$C$22,0)))</f>
        <v>0.6</v>
      </c>
      <c r="BD168" s="286" cm="1">
        <f t="array" aca="1" ref="BD168" ca="1">IF(AC168&gt;0,AC168*SUMPRODUCT(_xlfn.XLOOKUP(AC$26,$C$4:$C$22,$T$4:$AD$22)*$AO168:$AY168),0)</f>
        <v>0</v>
      </c>
      <c r="BE168" s="287" cm="1">
        <f t="array" aca="1" ref="BE168" ca="1">IF(AD168&gt;0,AD168*SUMPRODUCT(_xlfn.XLOOKUP(AD$26,$C$4:$C$22,$T$4:$AD$22)*$AO168:$AY168),0)</f>
        <v>0.125</v>
      </c>
      <c r="BF168" s="287" cm="1">
        <f t="array" aca="1" ref="BF168" ca="1">IF(AE168&gt;0,AE168*SUMPRODUCT(_xlfn.XLOOKUP(AE$26,$C$4:$C$22,$T$4:$AD$22)*$AO168:$AY168),0)</f>
        <v>0</v>
      </c>
      <c r="BG168" s="287" cm="1">
        <f t="array" aca="1" ref="BG168" ca="1">IF(AF168&gt;0,AF168*SUMPRODUCT(_xlfn.XLOOKUP(AF$26,$C$4:$C$22,$T$4:$AD$22)*$AO168:$AY168),0)</f>
        <v>0</v>
      </c>
      <c r="BH168" s="287" cm="1">
        <f t="array" aca="1" ref="BH168" ca="1">IF(AG168&gt;0,AG168*SUMPRODUCT(_xlfn.XLOOKUP(AG$26,$C$4:$C$22,$T$4:$AD$22)*$AO168:$AY168),0)</f>
        <v>0</v>
      </c>
      <c r="BI168" s="287" cm="1">
        <f t="array" aca="1" ref="BI168" ca="1">IF(AH168&gt;0,AH168*SUMPRODUCT(_xlfn.XLOOKUP(AH$26,$C$4:$C$22,$T$4:$AD$22)*$AO168:$AY168),0)</f>
        <v>0</v>
      </c>
      <c r="BJ168" s="287" cm="1">
        <f t="array" aca="1" ref="BJ168" ca="1">IF(AI168&gt;0,AI168*SUMPRODUCT(_xlfn.XLOOKUP(AI$26,$C$4:$C$22,$T$4:$AD$22)*$AO168:$AY168),0)</f>
        <v>0</v>
      </c>
      <c r="BK168" s="287" cm="1">
        <f t="array" aca="1" ref="BK168" ca="1">IF(AJ168&gt;0,AJ168*SUMPRODUCT(_xlfn.XLOOKUP(AJ$26,$C$4:$C$22,$T$4:$AD$22)*$AO168:$AY168),0)</f>
        <v>0</v>
      </c>
      <c r="BL168" s="287" cm="1">
        <f t="array" aca="1" ref="BL168" ca="1">IF(AK168&gt;0,AK168*SUMPRODUCT(_xlfn.XLOOKUP(AK$26,$C$4:$C$22,$T$4:$AD$22)*$AO168:$AY168),0)</f>
        <v>0</v>
      </c>
      <c r="BM168" s="287" cm="1">
        <f t="array" aca="1" ref="BM168" ca="1">IF(AL168&gt;0,AL168*SUMPRODUCT(_xlfn.XLOOKUP(AL$26,$C$4:$C$22,$T$4:$AD$22)*$AO168:$AY168),0)</f>
        <v>0</v>
      </c>
      <c r="BN168" s="287" cm="1">
        <f t="array" aca="1" ref="BN168" ca="1">IF(AM168&gt;0,AM168*SUMPRODUCT(_xlfn.XLOOKUP(AM$26,$C$4:$C$22,$T$4:$AD$22)*$AO168:$AY168),0)</f>
        <v>0</v>
      </c>
      <c r="BO168" s="290" cm="1">
        <f t="array" aca="1" ref="BO168" ca="1">IF(AN168&gt;0,AN168*SUMPRODUCT(_xlfn.XLOOKUP(AN$26,$C$4:$C$22,$T$4:$AD$22)*$AO168:$AY168),0)</f>
        <v>0</v>
      </c>
      <c r="BP168" s="291">
        <f t="shared" ca="1" si="139"/>
        <v>0.125</v>
      </c>
      <c r="BQ168" s="286" cm="1">
        <f t="array" aca="1" ref="BQ168" ca="1">IF(AC168&gt;0,AC168*SUMPRODUCT(_xlfn.XLOOKUP(AC$26,$C$4:$C$22,$I$4:$S$22)*$AO168:$AY168),0)</f>
        <v>0</v>
      </c>
      <c r="BR168" s="287" cm="1">
        <f t="array" aca="1" ref="BR168" ca="1">IF(AD168&gt;0,AD168*SUMPRODUCT(_xlfn.XLOOKUP(AD$26,$C$4:$C$22,$I$4:$S$22)*$AO168:$AY168),0)</f>
        <v>-0.125</v>
      </c>
      <c r="BS168" s="287" cm="1">
        <f t="array" aca="1" ref="BS168" ca="1">IF(AE168&gt;0,AE168*SUMPRODUCT(_xlfn.XLOOKUP(AE$26,$C$4:$C$22,$I$4:$S$22)*$AO168:$AY168),0)</f>
        <v>0</v>
      </c>
      <c r="BT168" s="287" cm="1">
        <f t="array" aca="1" ref="BT168" ca="1">IF(AF168&gt;0,AF168*SUMPRODUCT(_xlfn.XLOOKUP(AF$26,$C$4:$C$22,$I$4:$S$22)*$AO168:$AY168),0)</f>
        <v>0</v>
      </c>
      <c r="BU168" s="287" cm="1">
        <f t="array" aca="1" ref="BU168" ca="1">IF(AG168&gt;0,AG168*SUMPRODUCT(_xlfn.XLOOKUP(AG$26,$C$4:$C$22,$I$4:$S$22)*$AO168:$AY168),0)</f>
        <v>0</v>
      </c>
      <c r="BV168" s="287" cm="1">
        <f t="array" aca="1" ref="BV168" ca="1">IF(AH168&gt;0,AH168*SUMPRODUCT(_xlfn.XLOOKUP(AH$26,$C$4:$C$22,$I$4:$S$22)*$AO168:$AY168),0)</f>
        <v>0</v>
      </c>
      <c r="BW168" s="287" cm="1">
        <f t="array" aca="1" ref="BW168" ca="1">IF(AI168&gt;0,AI168*SUMPRODUCT(_xlfn.XLOOKUP(AI$26,$C$4:$C$22,$I$4:$S$22)*$AO168:$AY168),0)</f>
        <v>0</v>
      </c>
      <c r="BX168" s="287" cm="1">
        <f t="array" aca="1" ref="BX168" ca="1">IF(AJ168&gt;0,AJ168*SUMPRODUCT(_xlfn.XLOOKUP(AJ$26,$C$4:$C$22,$I$4:$S$22)*$AO168:$AY168),0)</f>
        <v>0</v>
      </c>
      <c r="BY168" s="287" cm="1">
        <f t="array" aca="1" ref="BY168" ca="1">IF(AK168&gt;0,AK168*SUMPRODUCT(_xlfn.XLOOKUP(AK$26,$C$4:$C$22,$I$4:$S$22)*$AO168:$AY168),0)</f>
        <v>0</v>
      </c>
      <c r="BZ168" s="287" cm="1">
        <f t="array" aca="1" ref="BZ168" ca="1">IF(AL168&gt;0,AL168*SUMPRODUCT(_xlfn.XLOOKUP(AL$26,$C$4:$C$22,$I$4:$S$22)*$AO168:$AY168),0)</f>
        <v>0</v>
      </c>
      <c r="CA168" s="287" cm="1">
        <f t="array" aca="1" ref="CA168" ca="1">IF(AM168&gt;0,AM168*SUMPRODUCT(_xlfn.XLOOKUP(AM$26,$C$4:$C$22,$I$4:$S$22)*$AO168:$AY168),0)</f>
        <v>0</v>
      </c>
      <c r="CB168" s="290" cm="1">
        <f t="array" aca="1" ref="CB168" ca="1">IF(AN168&gt;0,AN168*SUMPRODUCT(_xlfn.XLOOKUP(AN$26,$C$4:$C$22,$I$4:$S$22)*$AO168:$AY168),0)</f>
        <v>0</v>
      </c>
      <c r="CC168" s="291">
        <f t="shared" ca="1" si="140"/>
        <v>-0.125</v>
      </c>
      <c r="CD168" s="286" cm="1">
        <f t="array" aca="1" ref="CD168" ca="1">IF(AC168&lt;0,AC168*SUMPRODUCT(_xlfn.XLOOKUP(AC$26,$C$4:$C$22,$T$4:$AD$22)*$AO168:$AY168),0)</f>
        <v>0</v>
      </c>
      <c r="CE168" s="287" cm="1">
        <f t="array" aca="1" ref="CE168" ca="1">IF(AD168&lt;0,AD168*SUMPRODUCT(_xlfn.XLOOKUP(AD$26,$C$4:$C$22,$T$4:$AC$22)*$AO168:$AX168),0)</f>
        <v>0</v>
      </c>
      <c r="CF168" s="287" cm="1">
        <f t="array" aca="1" ref="CF168" ca="1">IF(AE168&lt;0,AE168*SUMPRODUCT(_xlfn.XLOOKUP(AE$26,$C$4:$C$22,$T$4:$AC$22)*$AO168:$AX168),0)</f>
        <v>0</v>
      </c>
      <c r="CG168" s="287" cm="1">
        <f t="array" aca="1" ref="CG168" ca="1">IF(AF168&lt;0,AF168*SUMPRODUCT(_xlfn.XLOOKUP(AF$26,$C$4:$C$22,$T$4:$AC$22)*$AO168:$AX168),0)</f>
        <v>0</v>
      </c>
      <c r="CH168" s="287" cm="1">
        <f t="array" aca="1" ref="CH168" ca="1">IF(AG168&lt;0,AG168*SUMPRODUCT(_xlfn.XLOOKUP(AG$26,$C$4:$C$22,$T$4:$AC$22)*$AO168:$AX168),0)</f>
        <v>0</v>
      </c>
      <c r="CI168" s="287" cm="1">
        <f t="array" aca="1" ref="CI168" ca="1">IF(AH168&lt;0,AH168*SUMPRODUCT(_xlfn.XLOOKUP(AH$26,$C$4:$C$22,$T$4:$AC$22)*$AO168:$AX168),0)</f>
        <v>0</v>
      </c>
      <c r="CJ168" s="287" cm="1">
        <f t="array" aca="1" ref="CJ168" ca="1">IF(AI168&lt;0,AI168*SUMPRODUCT(_xlfn.XLOOKUP(AI$26,$C$4:$C$22,$T$4:$AC$22)*$AO168:$AX168),0)</f>
        <v>0</v>
      </c>
      <c r="CK168" s="287" cm="1">
        <f t="array" aca="1" ref="CK168" ca="1">IF(AJ168&lt;0,AJ168*SUMPRODUCT(_xlfn.XLOOKUP(AJ$26,$C$4:$C$22,$T$4:$AC$22)*$AO168:$AX168),0)</f>
        <v>0</v>
      </c>
      <c r="CL168" s="287" cm="1">
        <f t="array" aca="1" ref="CL168" ca="1">IF(AK168&lt;0,AK168*SUMPRODUCT(_xlfn.XLOOKUP(AK$26,$C$4:$C$22,$T$4:$AC$22)*$AO168:$AX168),0)</f>
        <v>0</v>
      </c>
      <c r="CM168" s="287" cm="1">
        <f t="array" aca="1" ref="CM168" ca="1">IF(AL168&lt;0,AL168*SUMPRODUCT(_xlfn.XLOOKUP(AL$26,$C$4:$C$22,$T$4:$AC$22)*$AO168:$AX168),0)</f>
        <v>0</v>
      </c>
      <c r="CN168" s="287" cm="1">
        <f t="array" aca="1" ref="CN168" ca="1">IF(AM168&lt;0,AM168*SUMPRODUCT(_xlfn.XLOOKUP(AM$26,$C$4:$C$22,$T$4:$AC$22)*$AO168:$AX168),0)</f>
        <v>0</v>
      </c>
      <c r="CO168" s="290" cm="1">
        <f t="array" aca="1" ref="CO168" ca="1">IF(AN168&lt;0,AN168*SUMPRODUCT(_xlfn.XLOOKUP(AN$26,$C$4:$C$22,$T$4:$AC$22)*$AO168:$AX168),0)</f>
        <v>0</v>
      </c>
      <c r="CP168" s="291">
        <f t="shared" ca="1" si="141"/>
        <v>0</v>
      </c>
      <c r="CQ168" s="286" cm="1">
        <f t="array" aca="1" ref="CQ168" ca="1">IF(AC168&lt;0,AC168*SUMPRODUCT(_xlfn.XLOOKUP(AC$26,$C$4:$C$22,$I$4:$S$22)*$AO168:$AY168),0)</f>
        <v>0</v>
      </c>
      <c r="CR168" s="287" cm="1">
        <f t="array" aca="1" ref="CR168" ca="1">IF(AD168&lt;0,AD168*SUMPRODUCT(_xlfn.XLOOKUP(AD$26,$C$4:$C$22,$I$4:$R$22)*$AO168:$AX168),0)</f>
        <v>0</v>
      </c>
      <c r="CS168" s="287" cm="1">
        <f t="array" aca="1" ref="CS168" ca="1">IF(AE168&lt;0,AE168*SUMPRODUCT(_xlfn.XLOOKUP(AE$26,$C$4:$C$22,$I$4:$R$22)*$AO168:$AX168),0)</f>
        <v>0</v>
      </c>
      <c r="CT168" s="287" cm="1">
        <f t="array" aca="1" ref="CT168" ca="1">IF(AF168&lt;0,AF168*SUMPRODUCT(_xlfn.XLOOKUP(AF$26,$C$4:$C$22,$I$4:$R$22)*$AO168:$AX168),0)</f>
        <v>0</v>
      </c>
      <c r="CU168" s="287" cm="1">
        <f t="array" aca="1" ref="CU168" ca="1">IF(AG168&lt;0,AG168*SUMPRODUCT(_xlfn.XLOOKUP(AG$26,$C$4:$C$22,$I$4:$R$22)*$AO168:$AX168),0)</f>
        <v>0</v>
      </c>
      <c r="CV168" s="287" cm="1">
        <f t="array" aca="1" ref="CV168" ca="1">IF(AH168&lt;0,AH168*SUMPRODUCT(_xlfn.XLOOKUP(AH$26,$C$4:$C$22,$I$4:$R$22)*$AO168:$AX168),0)</f>
        <v>0</v>
      </c>
      <c r="CW168" s="287" cm="1">
        <f t="array" aca="1" ref="CW168" ca="1">IF(AI168&lt;0,AI168*SUMPRODUCT(_xlfn.XLOOKUP(AI$26,$C$4:$C$22,$I$4:$R$22)*$AO168:$AX168),0)</f>
        <v>0</v>
      </c>
      <c r="CX168" s="287" cm="1">
        <f t="array" aca="1" ref="CX168" ca="1">IF(AJ168&lt;0,AJ168*SUMPRODUCT(_xlfn.XLOOKUP(AJ$26,$C$4:$C$22,$I$4:$R$22)*$AO168:$AX168),0)</f>
        <v>0</v>
      </c>
      <c r="CY168" s="287" cm="1">
        <f t="array" aca="1" ref="CY168" ca="1">IF(AK168&lt;0,AK168*SUMPRODUCT(_xlfn.XLOOKUP(AK$26,$C$4:$C$22,$I$4:$R$22)*$AO168:$AX168),0)</f>
        <v>0</v>
      </c>
      <c r="CZ168" s="287" cm="1">
        <f t="array" aca="1" ref="CZ168" ca="1">IF(AL168&lt;0,AL168*SUMPRODUCT(_xlfn.XLOOKUP(AL$26,$C$4:$C$22,$I$4:$R$22)*$AO168:$AX168),0)</f>
        <v>0</v>
      </c>
      <c r="DA168" s="287" cm="1">
        <f t="array" aca="1" ref="DA168" ca="1">IF(AM168&lt;0,AM168*SUMPRODUCT(_xlfn.XLOOKUP(AM$26,$C$4:$C$22,$I$4:$R$22)*$AO168:$AX168),0)</f>
        <v>0</v>
      </c>
      <c r="DB168" s="290" cm="1">
        <f t="array" aca="1" ref="DB168" ca="1">IF(AN168&lt;0,AN168*SUMPRODUCT(_xlfn.XLOOKUP(AN$26,$C$4:$C$22,$I$4:$R$22)*$AO168:$AX168),0)</f>
        <v>0</v>
      </c>
      <c r="DC168" s="327">
        <f t="shared" ca="1" si="142"/>
        <v>0</v>
      </c>
    </row>
    <row r="169" spans="1:107" x14ac:dyDescent="0.25">
      <c r="A169" s="136"/>
      <c r="B169" s="389"/>
      <c r="C169" s="292">
        <v>11</v>
      </c>
      <c r="D169" s="293" t="str">
        <f>_xlfn.XLOOKUP($C169,'Load Combinations'!$B$4:$B$22,'Load Combinations'!$C$4:$C$22)</f>
        <v>CV Helium Mode, Beam On</v>
      </c>
      <c r="E169" s="86"/>
      <c r="F169" s="294"/>
      <c r="G169" s="125">
        <v>0</v>
      </c>
      <c r="H169" s="295">
        <f t="shared" ca="1" si="130"/>
        <v>0.72499999999999998</v>
      </c>
      <c r="I169" s="295">
        <f t="shared" ca="1" si="131"/>
        <v>-0.72499999999999998</v>
      </c>
      <c r="J169" s="328"/>
      <c r="K169" s="99">
        <f t="shared" si="136"/>
        <v>0</v>
      </c>
      <c r="L169" s="96">
        <f t="shared" si="137"/>
        <v>0</v>
      </c>
      <c r="M169" s="96">
        <f t="shared" si="137"/>
        <v>0</v>
      </c>
      <c r="N169" s="96">
        <f t="shared" si="137"/>
        <v>0</v>
      </c>
      <c r="O169" s="96">
        <f t="shared" si="137"/>
        <v>-1</v>
      </c>
      <c r="P169" s="96">
        <f t="shared" si="137"/>
        <v>-1</v>
      </c>
      <c r="Q169" s="96">
        <f t="shared" si="137"/>
        <v>0</v>
      </c>
      <c r="R169" s="96">
        <f t="shared" si="137"/>
        <v>0</v>
      </c>
      <c r="S169" s="96">
        <f t="shared" si="137"/>
        <v>0</v>
      </c>
      <c r="T169" s="96">
        <f t="shared" si="137"/>
        <v>0</v>
      </c>
      <c r="U169" s="96">
        <f t="shared" si="137"/>
        <v>0</v>
      </c>
      <c r="V169" s="96"/>
      <c r="W169" s="96"/>
      <c r="X169" s="96"/>
      <c r="Y169" s="96"/>
      <c r="Z169" s="96"/>
      <c r="AA169" s="96"/>
      <c r="AB169" s="138"/>
      <c r="AC169" s="99">
        <f t="shared" ca="1" si="138"/>
        <v>1</v>
      </c>
      <c r="AD169" s="96">
        <f t="shared" ca="1" si="138"/>
        <v>1</v>
      </c>
      <c r="AE169" s="96">
        <f t="shared" ca="1" si="138"/>
        <v>0</v>
      </c>
      <c r="AF169" s="96">
        <f t="shared" ca="1" si="138"/>
        <v>0</v>
      </c>
      <c r="AG169" s="96">
        <f t="shared" ca="1" si="138"/>
        <v>0</v>
      </c>
      <c r="AH169" s="96">
        <f t="shared" ca="1" si="138"/>
        <v>0</v>
      </c>
      <c r="AI169" s="96">
        <f t="shared" ca="1" si="138"/>
        <v>0</v>
      </c>
      <c r="AJ169" s="96">
        <f t="shared" ca="1" si="138"/>
        <v>0</v>
      </c>
      <c r="AK169" s="96">
        <f t="shared" ca="1" si="138"/>
        <v>0</v>
      </c>
      <c r="AL169" s="96">
        <f t="shared" ca="1" si="138"/>
        <v>0</v>
      </c>
      <c r="AM169" s="96">
        <f t="shared" ca="1" si="138"/>
        <v>0</v>
      </c>
      <c r="AN169" s="100">
        <f t="shared" ca="1" si="138"/>
        <v>0</v>
      </c>
      <c r="AO169" s="97">
        <f>+INDEX('Load Combinations'!$D$4:$N$22,MATCH(Horizontal!$C169,'Load Combinations'!$B$4:$B$22,0),MATCH(Horizontal!AO$26,'Load Combinations'!$D$3:$N$3,0))</f>
        <v>1</v>
      </c>
      <c r="AP169" s="96">
        <f>+INDEX('Load Combinations'!$D$4:$N$22,MATCH(Horizontal!$C169,'Load Combinations'!$B$4:$B$22,0),MATCH(Horizontal!AP$26,'Load Combinations'!$D$3:$N$3,0))</f>
        <v>1</v>
      </c>
      <c r="AQ169" s="96">
        <f>+INDEX('Load Combinations'!$D$4:$N$22,MATCH(Horizontal!$C169,'Load Combinations'!$B$4:$B$22,0),MATCH(Horizontal!AQ$26,'Load Combinations'!$D$3:$N$3,0))</f>
        <v>0</v>
      </c>
      <c r="AR169" s="96">
        <f>+INDEX('Load Combinations'!$D$4:$N$22,MATCH(Horizontal!$C169,'Load Combinations'!$B$4:$B$22,0),MATCH(Horizontal!AR$26,'Load Combinations'!$D$3:$N$3,0))</f>
        <v>1</v>
      </c>
      <c r="AS169" s="96">
        <f>+INDEX('Load Combinations'!$D$4:$N$22,MATCH(Horizontal!$C169,'Load Combinations'!$B$4:$B$22,0),MATCH(Horizontal!AS$26,'Load Combinations'!$D$3:$N$3,0))</f>
        <v>0</v>
      </c>
      <c r="AT169" s="96">
        <f>+INDEX('Load Combinations'!$D$4:$N$22,MATCH(Horizontal!$C169,'Load Combinations'!$B$4:$B$22,0),MATCH(Horizontal!AT$26,'Load Combinations'!$D$3:$N$3,0))</f>
        <v>1</v>
      </c>
      <c r="AU169" s="96">
        <f>+INDEX('Load Combinations'!$D$4:$N$22,MATCH(Horizontal!$C169,'Load Combinations'!$B$4:$B$22,0),MATCH(Horizontal!AU$26,'Load Combinations'!$D$3:$N$3,0))</f>
        <v>0</v>
      </c>
      <c r="AV169" s="96">
        <f>+INDEX('Load Combinations'!$D$4:$N$22,MATCH(Horizontal!$C169,'Load Combinations'!$B$4:$B$22,0),MATCH(Horizontal!AV$26,'Load Combinations'!$D$3:$N$3,0))</f>
        <v>1</v>
      </c>
      <c r="AW169" s="96">
        <f>+INDEX('Load Combinations'!$D$4:$N$22,MATCH(Horizontal!$C169,'Load Combinations'!$B$4:$B$22,0),MATCH(Horizontal!AW$26,'Load Combinations'!$D$3:$N$3,0))</f>
        <v>0</v>
      </c>
      <c r="AX169" s="560">
        <f>+INDEX('Load Combinations'!$D$4:$N$22,MATCH(Horizontal!$C169,'Load Combinations'!$B$4:$B$22,0),MATCH(Horizontal!AX$26,'Load Combinations'!$D$3:$N$3,0))</f>
        <v>0</v>
      </c>
      <c r="AY169" s="661">
        <f>+INDEX('Load Combinations'!$D$4:$N$22,MATCH(Horizontal!$C169,'Load Combinations'!$B$4:$B$22,0),MATCH(Horizontal!AY$26,'Load Combinations'!$D$3:$N$3,0))</f>
        <v>0</v>
      </c>
      <c r="AZ169" s="297" cm="1">
        <f t="array" ref="AZ169">SUMPRODUCT(--($K169:$AB169&gt;0),INDEX($H$4:$H$22,MATCH($K$26:$AB$26,$C$4:$C$22,0)))</f>
        <v>0</v>
      </c>
      <c r="BA169" s="298" cm="1">
        <f t="array" ref="BA169">SUMPRODUCT(--($K169:$AB169&gt;0),INDEX($G$4:$G$22,MATCH($K$26:$AB$26,$C$4:$C$22,0)))</f>
        <v>0</v>
      </c>
      <c r="BB169" s="298" cm="1">
        <f t="array" ref="BB169">-1*SUMPRODUCT(--($K169:$AB169&lt;0),INDEX($H$4:$H$22,MATCH($K$26:$AB$26,$C$4:$C$22,0)))</f>
        <v>-0.6</v>
      </c>
      <c r="BC169" s="298" cm="1">
        <f t="array" ref="BC169">-1*SUMPRODUCT(--($K169:$AB169&lt;0),INDEX($G$4:$G$22,MATCH($K$26:$AB$26,$C$4:$C$22,0)))</f>
        <v>0.6</v>
      </c>
      <c r="BD169" s="125" cm="1">
        <f t="array" aca="1" ref="BD169" ca="1">IF(AC169&gt;0,AC169*SUMPRODUCT(_xlfn.XLOOKUP(AC$26,$C$4:$C$22,$T$4:$AD$22)*$AO169:$AY169),0)</f>
        <v>0</v>
      </c>
      <c r="BE169" s="300" cm="1">
        <f t="array" aca="1" ref="BE169" ca="1">IF(AD169&gt;0,AD169*SUMPRODUCT(_xlfn.XLOOKUP(AD$26,$C$4:$C$22,$T$4:$AD$22)*$AO169:$AY169),0)</f>
        <v>0.125</v>
      </c>
      <c r="BF169" s="300" cm="1">
        <f t="array" aca="1" ref="BF169" ca="1">IF(AE169&gt;0,AE169*SUMPRODUCT(_xlfn.XLOOKUP(AE$26,$C$4:$C$22,$T$4:$AD$22)*$AO169:$AY169),0)</f>
        <v>0</v>
      </c>
      <c r="BG169" s="301" cm="1">
        <f t="array" aca="1" ref="BG169" ca="1">IF(AF169&gt;0,AF169*SUMPRODUCT(_xlfn.XLOOKUP(AF$26,$C$4:$C$22,$T$4:$AD$22)*$AO169:$AY169),0)</f>
        <v>0</v>
      </c>
      <c r="BH169" s="300" cm="1">
        <f t="array" aca="1" ref="BH169" ca="1">IF(AG169&gt;0,AG169*SUMPRODUCT(_xlfn.XLOOKUP(AG$26,$C$4:$C$22,$T$4:$AD$22)*$AO169:$AY169),0)</f>
        <v>0</v>
      </c>
      <c r="BI169" s="300" cm="1">
        <f t="array" aca="1" ref="BI169" ca="1">IF(AH169&gt;0,AH169*SUMPRODUCT(_xlfn.XLOOKUP(AH$26,$C$4:$C$22,$T$4:$AD$22)*$AO169:$AY169),0)</f>
        <v>0</v>
      </c>
      <c r="BJ169" s="300" cm="1">
        <f t="array" aca="1" ref="BJ169" ca="1">IF(AI169&gt;0,AI169*SUMPRODUCT(_xlfn.XLOOKUP(AI$26,$C$4:$C$22,$T$4:$AD$22)*$AO169:$AY169),0)</f>
        <v>0</v>
      </c>
      <c r="BK169" s="300" cm="1">
        <f t="array" aca="1" ref="BK169" ca="1">IF(AJ169&gt;0,AJ169*SUMPRODUCT(_xlfn.XLOOKUP(AJ$26,$C$4:$C$22,$T$4:$AD$22)*$AO169:$AY169),0)</f>
        <v>0</v>
      </c>
      <c r="BL169" s="300" cm="1">
        <f t="array" aca="1" ref="BL169" ca="1">IF(AK169&gt;0,AK169*SUMPRODUCT(_xlfn.XLOOKUP(AK$26,$C$4:$C$22,$T$4:$AD$22)*$AO169:$AY169),0)</f>
        <v>0</v>
      </c>
      <c r="BM169" s="300" cm="1">
        <f t="array" aca="1" ref="BM169" ca="1">IF(AL169&gt;0,AL169*SUMPRODUCT(_xlfn.XLOOKUP(AL$26,$C$4:$C$22,$T$4:$AD$22)*$AO169:$AY169),0)</f>
        <v>0</v>
      </c>
      <c r="BN169" s="300" cm="1">
        <f t="array" aca="1" ref="BN169" ca="1">IF(AM169&gt;0,AM169*SUMPRODUCT(_xlfn.XLOOKUP(AM$26,$C$4:$C$22,$T$4:$AD$22)*$AO169:$AY169),0)</f>
        <v>0</v>
      </c>
      <c r="BO169" s="304" cm="1">
        <f t="array" aca="1" ref="BO169" ca="1">IF(AN169&gt;0,AN169*SUMPRODUCT(_xlfn.XLOOKUP(AN$26,$C$4:$C$22,$T$4:$AD$22)*$AO169:$AY169),0)</f>
        <v>0</v>
      </c>
      <c r="BP169" s="305">
        <f t="shared" ca="1" si="139"/>
        <v>0.125</v>
      </c>
      <c r="BQ169" s="125" cm="1">
        <f t="array" aca="1" ref="BQ169" ca="1">IF(AC169&gt;0,AC169*SUMPRODUCT(_xlfn.XLOOKUP(AC$26,$C$4:$C$22,$I$4:$S$22)*$AO169:$AY169),0)</f>
        <v>0</v>
      </c>
      <c r="BR169" s="300" cm="1">
        <f t="array" aca="1" ref="BR169" ca="1">IF(AD169&gt;0,AD169*SUMPRODUCT(_xlfn.XLOOKUP(AD$26,$C$4:$C$22,$I$4:$S$22)*$AO169:$AY169),0)</f>
        <v>-0.125</v>
      </c>
      <c r="BS169" s="300" cm="1">
        <f t="array" aca="1" ref="BS169" ca="1">IF(AE169&gt;0,AE169*SUMPRODUCT(_xlfn.XLOOKUP(AE$26,$C$4:$C$22,$I$4:$S$22)*$AO169:$AY169),0)</f>
        <v>0</v>
      </c>
      <c r="BT169" s="301" cm="1">
        <f t="array" aca="1" ref="BT169" ca="1">IF(AF169&gt;0,AF169*SUMPRODUCT(_xlfn.XLOOKUP(AF$26,$C$4:$C$22,$I$4:$S$22)*$AO169:$AY169),0)</f>
        <v>0</v>
      </c>
      <c r="BU169" s="300" cm="1">
        <f t="array" aca="1" ref="BU169" ca="1">IF(AG169&gt;0,AG169*SUMPRODUCT(_xlfn.XLOOKUP(AG$26,$C$4:$C$22,$I$4:$S$22)*$AO169:$AY169),0)</f>
        <v>0</v>
      </c>
      <c r="BV169" s="300" cm="1">
        <f t="array" aca="1" ref="BV169" ca="1">IF(AH169&gt;0,AH169*SUMPRODUCT(_xlfn.XLOOKUP(AH$26,$C$4:$C$22,$I$4:$S$22)*$AO169:$AY169),0)</f>
        <v>0</v>
      </c>
      <c r="BW169" s="300" cm="1">
        <f t="array" aca="1" ref="BW169" ca="1">IF(AI169&gt;0,AI169*SUMPRODUCT(_xlfn.XLOOKUP(AI$26,$C$4:$C$22,$I$4:$S$22)*$AO169:$AY169),0)</f>
        <v>0</v>
      </c>
      <c r="BX169" s="300" cm="1">
        <f t="array" aca="1" ref="BX169" ca="1">IF(AJ169&gt;0,AJ169*SUMPRODUCT(_xlfn.XLOOKUP(AJ$26,$C$4:$C$22,$I$4:$S$22)*$AO169:$AY169),0)</f>
        <v>0</v>
      </c>
      <c r="BY169" s="300" cm="1">
        <f t="array" aca="1" ref="BY169" ca="1">IF(AK169&gt;0,AK169*SUMPRODUCT(_xlfn.XLOOKUP(AK$26,$C$4:$C$22,$I$4:$S$22)*$AO169:$AY169),0)</f>
        <v>0</v>
      </c>
      <c r="BZ169" s="300" cm="1">
        <f t="array" aca="1" ref="BZ169" ca="1">IF(AL169&gt;0,AL169*SUMPRODUCT(_xlfn.XLOOKUP(AL$26,$C$4:$C$22,$I$4:$S$22)*$AO169:$AY169),0)</f>
        <v>0</v>
      </c>
      <c r="CA169" s="300" cm="1">
        <f t="array" aca="1" ref="CA169" ca="1">IF(AM169&gt;0,AM169*SUMPRODUCT(_xlfn.XLOOKUP(AM$26,$C$4:$C$22,$I$4:$S$22)*$AO169:$AY169),0)</f>
        <v>0</v>
      </c>
      <c r="CB169" s="304" cm="1">
        <f t="array" aca="1" ref="CB169" ca="1">IF(AN169&gt;0,AN169*SUMPRODUCT(_xlfn.XLOOKUP(AN$26,$C$4:$C$22,$I$4:$S$22)*$AO169:$AY169),0)</f>
        <v>0</v>
      </c>
      <c r="CC169" s="305">
        <f t="shared" ca="1" si="140"/>
        <v>-0.125</v>
      </c>
      <c r="CD169" s="125" cm="1">
        <f t="array" aca="1" ref="CD169" ca="1">IF(AC169&lt;0,AC169*SUMPRODUCT(_xlfn.XLOOKUP(AC$26,$C$4:$C$22,$T$4:$AD$22)*$AO169:$AY169),0)</f>
        <v>0</v>
      </c>
      <c r="CE169" s="300" cm="1">
        <f t="array" aca="1" ref="CE169" ca="1">IF(AD169&lt;0,AD169*SUMPRODUCT(_xlfn.XLOOKUP(AD$26,$C$4:$C$22,$T$4:$AC$22)*$AO169:$AX169),0)</f>
        <v>0</v>
      </c>
      <c r="CF169" s="300" cm="1">
        <f t="array" aca="1" ref="CF169" ca="1">IF(AE169&lt;0,AE169*SUMPRODUCT(_xlfn.XLOOKUP(AE$26,$C$4:$C$22,$T$4:$AC$22)*$AO169:$AX169),0)</f>
        <v>0</v>
      </c>
      <c r="CG169" s="301" cm="1">
        <f t="array" aca="1" ref="CG169" ca="1">IF(AF169&lt;0,AF169*SUMPRODUCT(_xlfn.XLOOKUP(AF$26,$C$4:$C$22,$T$4:$AC$22)*$AO169:$AX169),0)</f>
        <v>0</v>
      </c>
      <c r="CH169" s="300" cm="1">
        <f t="array" aca="1" ref="CH169" ca="1">IF(AG169&lt;0,AG169*SUMPRODUCT(_xlfn.XLOOKUP(AG$26,$C$4:$C$22,$T$4:$AC$22)*$AO169:$AX169),0)</f>
        <v>0</v>
      </c>
      <c r="CI169" s="300" cm="1">
        <f t="array" aca="1" ref="CI169" ca="1">IF(AH169&lt;0,AH169*SUMPRODUCT(_xlfn.XLOOKUP(AH$26,$C$4:$C$22,$T$4:$AC$22)*$AO169:$AX169),0)</f>
        <v>0</v>
      </c>
      <c r="CJ169" s="300" cm="1">
        <f t="array" aca="1" ref="CJ169" ca="1">IF(AI169&lt;0,AI169*SUMPRODUCT(_xlfn.XLOOKUP(AI$26,$C$4:$C$22,$T$4:$AC$22)*$AO169:$AX169),0)</f>
        <v>0</v>
      </c>
      <c r="CK169" s="300" cm="1">
        <f t="array" aca="1" ref="CK169" ca="1">IF(AJ169&lt;0,AJ169*SUMPRODUCT(_xlfn.XLOOKUP(AJ$26,$C$4:$C$22,$T$4:$AC$22)*$AO169:$AX169),0)</f>
        <v>0</v>
      </c>
      <c r="CL169" s="300" cm="1">
        <f t="array" aca="1" ref="CL169" ca="1">IF(AK169&lt;0,AK169*SUMPRODUCT(_xlfn.XLOOKUP(AK$26,$C$4:$C$22,$T$4:$AC$22)*$AO169:$AX169),0)</f>
        <v>0</v>
      </c>
      <c r="CM169" s="300" cm="1">
        <f t="array" aca="1" ref="CM169" ca="1">IF(AL169&lt;0,AL169*SUMPRODUCT(_xlfn.XLOOKUP(AL$26,$C$4:$C$22,$T$4:$AC$22)*$AO169:$AX169),0)</f>
        <v>0</v>
      </c>
      <c r="CN169" s="300" cm="1">
        <f t="array" aca="1" ref="CN169" ca="1">IF(AM169&lt;0,AM169*SUMPRODUCT(_xlfn.XLOOKUP(AM$26,$C$4:$C$22,$T$4:$AC$22)*$AO169:$AX169),0)</f>
        <v>0</v>
      </c>
      <c r="CO169" s="304" cm="1">
        <f t="array" aca="1" ref="CO169" ca="1">IF(AN169&lt;0,AN169*SUMPRODUCT(_xlfn.XLOOKUP(AN$26,$C$4:$C$22,$T$4:$AC$22)*$AO169:$AX169),0)</f>
        <v>0</v>
      </c>
      <c r="CP169" s="305">
        <f t="shared" ca="1" si="141"/>
        <v>0</v>
      </c>
      <c r="CQ169" s="125" cm="1">
        <f t="array" aca="1" ref="CQ169" ca="1">IF(AC169&lt;0,AC169*SUMPRODUCT(_xlfn.XLOOKUP(AC$26,$C$4:$C$22,$I$4:$S$22)*$AO169:$AY169),0)</f>
        <v>0</v>
      </c>
      <c r="CR169" s="300" cm="1">
        <f t="array" aca="1" ref="CR169" ca="1">IF(AD169&lt;0,AD169*SUMPRODUCT(_xlfn.XLOOKUP(AD$26,$C$4:$C$22,$I$4:$R$22)*$AO169:$AX169),0)</f>
        <v>0</v>
      </c>
      <c r="CS169" s="300" cm="1">
        <f t="array" aca="1" ref="CS169" ca="1">IF(AE169&lt;0,AE169*SUMPRODUCT(_xlfn.XLOOKUP(AE$26,$C$4:$C$22,$I$4:$R$22)*$AO169:$AX169),0)</f>
        <v>0</v>
      </c>
      <c r="CT169" s="301" cm="1">
        <f t="array" aca="1" ref="CT169" ca="1">IF(AF169&lt;0,AF169*SUMPRODUCT(_xlfn.XLOOKUP(AF$26,$C$4:$C$22,$I$4:$R$22)*$AO169:$AX169),0)</f>
        <v>0</v>
      </c>
      <c r="CU169" s="300" cm="1">
        <f t="array" aca="1" ref="CU169" ca="1">IF(AG169&lt;0,AG169*SUMPRODUCT(_xlfn.XLOOKUP(AG$26,$C$4:$C$22,$I$4:$R$22)*$AO169:$AX169),0)</f>
        <v>0</v>
      </c>
      <c r="CV169" s="300" cm="1">
        <f t="array" aca="1" ref="CV169" ca="1">IF(AH169&lt;0,AH169*SUMPRODUCT(_xlfn.XLOOKUP(AH$26,$C$4:$C$22,$I$4:$R$22)*$AO169:$AX169),0)</f>
        <v>0</v>
      </c>
      <c r="CW169" s="300" cm="1">
        <f t="array" aca="1" ref="CW169" ca="1">IF(AI169&lt;0,AI169*SUMPRODUCT(_xlfn.XLOOKUP(AI$26,$C$4:$C$22,$I$4:$R$22)*$AO169:$AX169),0)</f>
        <v>0</v>
      </c>
      <c r="CX169" s="300" cm="1">
        <f t="array" aca="1" ref="CX169" ca="1">IF(AJ169&lt;0,AJ169*SUMPRODUCT(_xlfn.XLOOKUP(AJ$26,$C$4:$C$22,$I$4:$R$22)*$AO169:$AX169),0)</f>
        <v>0</v>
      </c>
      <c r="CY169" s="300" cm="1">
        <f t="array" aca="1" ref="CY169" ca="1">IF(AK169&lt;0,AK169*SUMPRODUCT(_xlfn.XLOOKUP(AK$26,$C$4:$C$22,$I$4:$R$22)*$AO169:$AX169),0)</f>
        <v>0</v>
      </c>
      <c r="CZ169" s="300" cm="1">
        <f t="array" aca="1" ref="CZ169" ca="1">IF(AL169&lt;0,AL169*SUMPRODUCT(_xlfn.XLOOKUP(AL$26,$C$4:$C$22,$I$4:$R$22)*$AO169:$AX169),0)</f>
        <v>0</v>
      </c>
      <c r="DA169" s="300" cm="1">
        <f t="array" aca="1" ref="DA169" ca="1">IF(AM169&lt;0,AM169*SUMPRODUCT(_xlfn.XLOOKUP(AM$26,$C$4:$C$22,$I$4:$R$22)*$AO169:$AX169),0)</f>
        <v>0</v>
      </c>
      <c r="DB169" s="304" cm="1">
        <f t="array" aca="1" ref="DB169" ca="1">IF(AN169&lt;0,AN169*SUMPRODUCT(_xlfn.XLOOKUP(AN$26,$C$4:$C$22,$I$4:$R$22)*$AO169:$AX169),0)</f>
        <v>0</v>
      </c>
      <c r="DC169" s="329">
        <f t="shared" ca="1" si="142"/>
        <v>0</v>
      </c>
    </row>
    <row r="170" spans="1:107" x14ac:dyDescent="0.25">
      <c r="A170" s="136"/>
      <c r="B170" s="389"/>
      <c r="C170" s="278">
        <v>12</v>
      </c>
      <c r="D170" s="279" t="str">
        <f>_xlfn.XLOOKUP($C170,'Load Combinations'!$B$4:$B$22,'Load Combinations'!$C$4:$C$22)</f>
        <v>CV Helium Mode, No Beam, Seismic</v>
      </c>
      <c r="E170" s="280"/>
      <c r="F170" s="281"/>
      <c r="G170" s="111">
        <v>0</v>
      </c>
      <c r="H170" s="282">
        <f t="shared" ca="1" si="130"/>
        <v>1.7250000000000001</v>
      </c>
      <c r="I170" s="282">
        <f t="shared" ca="1" si="131"/>
        <v>-1.7250000000000001</v>
      </c>
      <c r="J170" s="326"/>
      <c r="K170" s="87">
        <f t="shared" si="136"/>
        <v>0</v>
      </c>
      <c r="L170" s="84">
        <f t="shared" si="137"/>
        <v>0</v>
      </c>
      <c r="M170" s="84">
        <f t="shared" si="137"/>
        <v>0</v>
      </c>
      <c r="N170" s="84">
        <f t="shared" si="137"/>
        <v>0</v>
      </c>
      <c r="O170" s="84">
        <f t="shared" si="137"/>
        <v>-1</v>
      </c>
      <c r="P170" s="84">
        <f t="shared" si="137"/>
        <v>-1</v>
      </c>
      <c r="Q170" s="84">
        <f t="shared" si="137"/>
        <v>0</v>
      </c>
      <c r="R170" s="84">
        <f t="shared" si="137"/>
        <v>0</v>
      </c>
      <c r="S170" s="84">
        <f t="shared" si="137"/>
        <v>0</v>
      </c>
      <c r="T170" s="84">
        <f t="shared" si="137"/>
        <v>0</v>
      </c>
      <c r="U170" s="84">
        <f t="shared" si="137"/>
        <v>0</v>
      </c>
      <c r="V170" s="84"/>
      <c r="W170" s="84"/>
      <c r="X170" s="84"/>
      <c r="Y170" s="84"/>
      <c r="Z170" s="84"/>
      <c r="AA170" s="84"/>
      <c r="AB170" s="89"/>
      <c r="AC170" s="87">
        <f t="shared" ca="1" si="138"/>
        <v>1</v>
      </c>
      <c r="AD170" s="84">
        <f t="shared" ca="1" si="138"/>
        <v>1</v>
      </c>
      <c r="AE170" s="84">
        <f t="shared" ca="1" si="138"/>
        <v>0</v>
      </c>
      <c r="AF170" s="84">
        <f t="shared" ca="1" si="138"/>
        <v>0</v>
      </c>
      <c r="AG170" s="84">
        <f t="shared" ca="1" si="138"/>
        <v>0</v>
      </c>
      <c r="AH170" s="84">
        <f t="shared" ca="1" si="138"/>
        <v>0</v>
      </c>
      <c r="AI170" s="84">
        <f t="shared" ca="1" si="138"/>
        <v>0</v>
      </c>
      <c r="AJ170" s="84">
        <f t="shared" ca="1" si="138"/>
        <v>0</v>
      </c>
      <c r="AK170" s="84">
        <f t="shared" ca="1" si="138"/>
        <v>0</v>
      </c>
      <c r="AL170" s="84">
        <f t="shared" ca="1" si="138"/>
        <v>0</v>
      </c>
      <c r="AM170" s="84">
        <f t="shared" ca="1" si="138"/>
        <v>0</v>
      </c>
      <c r="AN170" s="98">
        <f t="shared" ca="1" si="138"/>
        <v>0</v>
      </c>
      <c r="AO170" s="91">
        <f>+INDEX('Load Combinations'!$D$4:$N$22,MATCH(Horizontal!$C170,'Load Combinations'!$B$4:$B$22,0),MATCH(Horizontal!AO$26,'Load Combinations'!$D$3:$N$3,0))</f>
        <v>1</v>
      </c>
      <c r="AP170" s="84">
        <f>+INDEX('Load Combinations'!$D$4:$N$22,MATCH(Horizontal!$C170,'Load Combinations'!$B$4:$B$22,0),MATCH(Horizontal!AP$26,'Load Combinations'!$D$3:$N$3,0))</f>
        <v>1</v>
      </c>
      <c r="AQ170" s="84">
        <f>+INDEX('Load Combinations'!$D$4:$N$22,MATCH(Horizontal!$C170,'Load Combinations'!$B$4:$B$22,0),MATCH(Horizontal!AQ$26,'Load Combinations'!$D$3:$N$3,0))</f>
        <v>0</v>
      </c>
      <c r="AR170" s="84">
        <f>+INDEX('Load Combinations'!$D$4:$N$22,MATCH(Horizontal!$C170,'Load Combinations'!$B$4:$B$22,0),MATCH(Horizontal!AR$26,'Load Combinations'!$D$3:$N$3,0))</f>
        <v>1</v>
      </c>
      <c r="AS170" s="84">
        <f>+INDEX('Load Combinations'!$D$4:$N$22,MATCH(Horizontal!$C170,'Load Combinations'!$B$4:$B$22,0),MATCH(Horizontal!AS$26,'Load Combinations'!$D$3:$N$3,0))</f>
        <v>0</v>
      </c>
      <c r="AT170" s="84">
        <f>+INDEX('Load Combinations'!$D$4:$N$22,MATCH(Horizontal!$C170,'Load Combinations'!$B$4:$B$22,0),MATCH(Horizontal!AT$26,'Load Combinations'!$D$3:$N$3,0))</f>
        <v>0</v>
      </c>
      <c r="AU170" s="84">
        <f>+INDEX('Load Combinations'!$D$4:$N$22,MATCH(Horizontal!$C170,'Load Combinations'!$B$4:$B$22,0),MATCH(Horizontal!AU$26,'Load Combinations'!$D$3:$N$3,0))</f>
        <v>0</v>
      </c>
      <c r="AV170" s="84">
        <f>+INDEX('Load Combinations'!$D$4:$N$22,MATCH(Horizontal!$C170,'Load Combinations'!$B$4:$B$22,0),MATCH(Horizontal!AV$26,'Load Combinations'!$D$3:$N$3,0))</f>
        <v>1</v>
      </c>
      <c r="AW170" s="84">
        <f>+INDEX('Load Combinations'!$D$4:$N$22,MATCH(Horizontal!$C170,'Load Combinations'!$B$4:$B$22,0),MATCH(Horizontal!AW$26,'Load Combinations'!$D$3:$N$3,0))</f>
        <v>0</v>
      </c>
      <c r="AX170" s="559">
        <f>+INDEX('Load Combinations'!$D$4:$N$22,MATCH(Horizontal!$C170,'Load Combinations'!$B$4:$B$22,0),MATCH(Horizontal!AX$26,'Load Combinations'!$D$3:$N$3,0))</f>
        <v>1</v>
      </c>
      <c r="AY170" s="660">
        <f>+INDEX('Load Combinations'!$D$4:$N$22,MATCH(Horizontal!$C170,'Load Combinations'!$B$4:$B$22,0),MATCH(Horizontal!AY$26,'Load Combinations'!$D$3:$N$3,0))</f>
        <v>0</v>
      </c>
      <c r="AZ170" s="284" cm="1">
        <f t="array" ref="AZ170">SUMPRODUCT(--($K170:$AB170&gt;0),INDEX($H$4:$H$22,MATCH($K$26:$AB$26,$C$4:$C$22,0)))</f>
        <v>0</v>
      </c>
      <c r="BA170" s="194" cm="1">
        <f t="array" ref="BA170">SUMPRODUCT(--($K170:$AB170&gt;0),INDEX($G$4:$G$22,MATCH($K$26:$AB$26,$C$4:$C$22,0)))</f>
        <v>0</v>
      </c>
      <c r="BB170" s="194" cm="1">
        <f t="array" ref="BB170">-1*SUMPRODUCT(--($K170:$AB170&lt;0),INDEX($H$4:$H$22,MATCH($K$26:$AB$26,$C$4:$C$22,0)))</f>
        <v>-0.6</v>
      </c>
      <c r="BC170" s="194" cm="1">
        <f t="array" ref="BC170">-1*SUMPRODUCT(--($K170:$AB170&lt;0),INDEX($G$4:$G$22,MATCH($K$26:$AB$26,$C$4:$C$22,0)))</f>
        <v>0.6</v>
      </c>
      <c r="BD170" s="286" cm="1">
        <f t="array" aca="1" ref="BD170" ca="1">IF(AC170&gt;0,AC170*SUMPRODUCT(_xlfn.XLOOKUP(AC$26,$C$4:$C$22,$T$4:$AD$22)*$AO170:$AY170),0)</f>
        <v>0</v>
      </c>
      <c r="BE170" s="287" cm="1">
        <f t="array" aca="1" ref="BE170" ca="1">IF(AD170&gt;0,AD170*SUMPRODUCT(_xlfn.XLOOKUP(AD$26,$C$4:$C$22,$T$4:$AD$22)*$AO170:$AY170),0)</f>
        <v>1.125</v>
      </c>
      <c r="BF170" s="287" cm="1">
        <f t="array" aca="1" ref="BF170" ca="1">IF(AE170&gt;0,AE170*SUMPRODUCT(_xlfn.XLOOKUP(AE$26,$C$4:$C$22,$T$4:$AD$22)*$AO170:$AY170),0)</f>
        <v>0</v>
      </c>
      <c r="BG170" s="287" cm="1">
        <f t="array" aca="1" ref="BG170" ca="1">IF(AF170&gt;0,AF170*SUMPRODUCT(_xlfn.XLOOKUP(AF$26,$C$4:$C$22,$T$4:$AD$22)*$AO170:$AY170),0)</f>
        <v>0</v>
      </c>
      <c r="BH170" s="287" cm="1">
        <f t="array" aca="1" ref="BH170" ca="1">IF(AG170&gt;0,AG170*SUMPRODUCT(_xlfn.XLOOKUP(AG$26,$C$4:$C$22,$T$4:$AD$22)*$AO170:$AY170),0)</f>
        <v>0</v>
      </c>
      <c r="BI170" s="287" cm="1">
        <f t="array" aca="1" ref="BI170" ca="1">IF(AH170&gt;0,AH170*SUMPRODUCT(_xlfn.XLOOKUP(AH$26,$C$4:$C$22,$T$4:$AD$22)*$AO170:$AY170),0)</f>
        <v>0</v>
      </c>
      <c r="BJ170" s="287" cm="1">
        <f t="array" aca="1" ref="BJ170" ca="1">IF(AI170&gt;0,AI170*SUMPRODUCT(_xlfn.XLOOKUP(AI$26,$C$4:$C$22,$T$4:$AD$22)*$AO170:$AY170),0)</f>
        <v>0</v>
      </c>
      <c r="BK170" s="287" cm="1">
        <f t="array" aca="1" ref="BK170" ca="1">IF(AJ170&gt;0,AJ170*SUMPRODUCT(_xlfn.XLOOKUP(AJ$26,$C$4:$C$22,$T$4:$AD$22)*$AO170:$AY170),0)</f>
        <v>0</v>
      </c>
      <c r="BL170" s="287" cm="1">
        <f t="array" aca="1" ref="BL170" ca="1">IF(AK170&gt;0,AK170*SUMPRODUCT(_xlfn.XLOOKUP(AK$26,$C$4:$C$22,$T$4:$AD$22)*$AO170:$AY170),0)</f>
        <v>0</v>
      </c>
      <c r="BM170" s="287" cm="1">
        <f t="array" aca="1" ref="BM170" ca="1">IF(AL170&gt;0,AL170*SUMPRODUCT(_xlfn.XLOOKUP(AL$26,$C$4:$C$22,$T$4:$AD$22)*$AO170:$AY170),0)</f>
        <v>0</v>
      </c>
      <c r="BN170" s="287" cm="1">
        <f t="array" aca="1" ref="BN170" ca="1">IF(AM170&gt;0,AM170*SUMPRODUCT(_xlfn.XLOOKUP(AM$26,$C$4:$C$22,$T$4:$AD$22)*$AO170:$AY170),0)</f>
        <v>0</v>
      </c>
      <c r="BO170" s="290" cm="1">
        <f t="array" aca="1" ref="BO170" ca="1">IF(AN170&gt;0,AN170*SUMPRODUCT(_xlfn.XLOOKUP(AN$26,$C$4:$C$22,$T$4:$AD$22)*$AO170:$AY170),0)</f>
        <v>0</v>
      </c>
      <c r="BP170" s="291">
        <f t="shared" ca="1" si="139"/>
        <v>1.125</v>
      </c>
      <c r="BQ170" s="286" cm="1">
        <f t="array" aca="1" ref="BQ170" ca="1">IF(AC170&gt;0,AC170*SUMPRODUCT(_xlfn.XLOOKUP(AC$26,$C$4:$C$22,$I$4:$S$22)*$AO170:$AY170),0)</f>
        <v>0</v>
      </c>
      <c r="BR170" s="287" cm="1">
        <f t="array" aca="1" ref="BR170" ca="1">IF(AD170&gt;0,AD170*SUMPRODUCT(_xlfn.XLOOKUP(AD$26,$C$4:$C$22,$I$4:$S$22)*$AO170:$AY170),0)</f>
        <v>-1.125</v>
      </c>
      <c r="BS170" s="287" cm="1">
        <f t="array" aca="1" ref="BS170" ca="1">IF(AE170&gt;0,AE170*SUMPRODUCT(_xlfn.XLOOKUP(AE$26,$C$4:$C$22,$I$4:$S$22)*$AO170:$AY170),0)</f>
        <v>0</v>
      </c>
      <c r="BT170" s="287" cm="1">
        <f t="array" aca="1" ref="BT170" ca="1">IF(AF170&gt;0,AF170*SUMPRODUCT(_xlfn.XLOOKUP(AF$26,$C$4:$C$22,$I$4:$S$22)*$AO170:$AY170),0)</f>
        <v>0</v>
      </c>
      <c r="BU170" s="287" cm="1">
        <f t="array" aca="1" ref="BU170" ca="1">IF(AG170&gt;0,AG170*SUMPRODUCT(_xlfn.XLOOKUP(AG$26,$C$4:$C$22,$I$4:$S$22)*$AO170:$AY170),0)</f>
        <v>0</v>
      </c>
      <c r="BV170" s="287" cm="1">
        <f t="array" aca="1" ref="BV170" ca="1">IF(AH170&gt;0,AH170*SUMPRODUCT(_xlfn.XLOOKUP(AH$26,$C$4:$C$22,$I$4:$S$22)*$AO170:$AY170),0)</f>
        <v>0</v>
      </c>
      <c r="BW170" s="287" cm="1">
        <f t="array" aca="1" ref="BW170" ca="1">IF(AI170&gt;0,AI170*SUMPRODUCT(_xlfn.XLOOKUP(AI$26,$C$4:$C$22,$I$4:$S$22)*$AO170:$AY170),0)</f>
        <v>0</v>
      </c>
      <c r="BX170" s="287" cm="1">
        <f t="array" aca="1" ref="BX170" ca="1">IF(AJ170&gt;0,AJ170*SUMPRODUCT(_xlfn.XLOOKUP(AJ$26,$C$4:$C$22,$I$4:$S$22)*$AO170:$AY170),0)</f>
        <v>0</v>
      </c>
      <c r="BY170" s="287" cm="1">
        <f t="array" aca="1" ref="BY170" ca="1">IF(AK170&gt;0,AK170*SUMPRODUCT(_xlfn.XLOOKUP(AK$26,$C$4:$C$22,$I$4:$S$22)*$AO170:$AY170),0)</f>
        <v>0</v>
      </c>
      <c r="BZ170" s="287" cm="1">
        <f t="array" aca="1" ref="BZ170" ca="1">IF(AL170&gt;0,AL170*SUMPRODUCT(_xlfn.XLOOKUP(AL$26,$C$4:$C$22,$I$4:$S$22)*$AO170:$AY170),0)</f>
        <v>0</v>
      </c>
      <c r="CA170" s="287" cm="1">
        <f t="array" aca="1" ref="CA170" ca="1">IF(AM170&gt;0,AM170*SUMPRODUCT(_xlfn.XLOOKUP(AM$26,$C$4:$C$22,$I$4:$S$22)*$AO170:$AY170),0)</f>
        <v>0</v>
      </c>
      <c r="CB170" s="290" cm="1">
        <f t="array" aca="1" ref="CB170" ca="1">IF(AN170&gt;0,AN170*SUMPRODUCT(_xlfn.XLOOKUP(AN$26,$C$4:$C$22,$I$4:$S$22)*$AO170:$AY170),0)</f>
        <v>0</v>
      </c>
      <c r="CC170" s="291">
        <f t="shared" ca="1" si="140"/>
        <v>-1.125</v>
      </c>
      <c r="CD170" s="286" cm="1">
        <f t="array" aca="1" ref="CD170" ca="1">IF(AC170&lt;0,AC170*SUMPRODUCT(_xlfn.XLOOKUP(AC$26,$C$4:$C$22,$T$4:$AD$22)*$AO170:$AY170),0)</f>
        <v>0</v>
      </c>
      <c r="CE170" s="287" cm="1">
        <f t="array" aca="1" ref="CE170" ca="1">IF(AD170&lt;0,AD170*SUMPRODUCT(_xlfn.XLOOKUP(AD$26,$C$4:$C$22,$T$4:$AC$22)*$AO170:$AX170),0)</f>
        <v>0</v>
      </c>
      <c r="CF170" s="287" cm="1">
        <f t="array" aca="1" ref="CF170" ca="1">IF(AE170&lt;0,AE170*SUMPRODUCT(_xlfn.XLOOKUP(AE$26,$C$4:$C$22,$T$4:$AC$22)*$AO170:$AX170),0)</f>
        <v>0</v>
      </c>
      <c r="CG170" s="287" cm="1">
        <f t="array" aca="1" ref="CG170" ca="1">IF(AF170&lt;0,AF170*SUMPRODUCT(_xlfn.XLOOKUP(AF$26,$C$4:$C$22,$T$4:$AC$22)*$AO170:$AX170),0)</f>
        <v>0</v>
      </c>
      <c r="CH170" s="287" cm="1">
        <f t="array" aca="1" ref="CH170" ca="1">IF(AG170&lt;0,AG170*SUMPRODUCT(_xlfn.XLOOKUP(AG$26,$C$4:$C$22,$T$4:$AC$22)*$AO170:$AX170),0)</f>
        <v>0</v>
      </c>
      <c r="CI170" s="287" cm="1">
        <f t="array" aca="1" ref="CI170" ca="1">IF(AH170&lt;0,AH170*SUMPRODUCT(_xlfn.XLOOKUP(AH$26,$C$4:$C$22,$T$4:$AC$22)*$AO170:$AX170),0)</f>
        <v>0</v>
      </c>
      <c r="CJ170" s="287" cm="1">
        <f t="array" aca="1" ref="CJ170" ca="1">IF(AI170&lt;0,AI170*SUMPRODUCT(_xlfn.XLOOKUP(AI$26,$C$4:$C$22,$T$4:$AC$22)*$AO170:$AX170),0)</f>
        <v>0</v>
      </c>
      <c r="CK170" s="287" cm="1">
        <f t="array" aca="1" ref="CK170" ca="1">IF(AJ170&lt;0,AJ170*SUMPRODUCT(_xlfn.XLOOKUP(AJ$26,$C$4:$C$22,$T$4:$AC$22)*$AO170:$AX170),0)</f>
        <v>0</v>
      </c>
      <c r="CL170" s="287" cm="1">
        <f t="array" aca="1" ref="CL170" ca="1">IF(AK170&lt;0,AK170*SUMPRODUCT(_xlfn.XLOOKUP(AK$26,$C$4:$C$22,$T$4:$AC$22)*$AO170:$AX170),0)</f>
        <v>0</v>
      </c>
      <c r="CM170" s="287" cm="1">
        <f t="array" aca="1" ref="CM170" ca="1">IF(AL170&lt;0,AL170*SUMPRODUCT(_xlfn.XLOOKUP(AL$26,$C$4:$C$22,$T$4:$AC$22)*$AO170:$AX170),0)</f>
        <v>0</v>
      </c>
      <c r="CN170" s="287" cm="1">
        <f t="array" aca="1" ref="CN170" ca="1">IF(AM170&lt;0,AM170*SUMPRODUCT(_xlfn.XLOOKUP(AM$26,$C$4:$C$22,$T$4:$AC$22)*$AO170:$AX170),0)</f>
        <v>0</v>
      </c>
      <c r="CO170" s="290" cm="1">
        <f t="array" aca="1" ref="CO170" ca="1">IF(AN170&lt;0,AN170*SUMPRODUCT(_xlfn.XLOOKUP(AN$26,$C$4:$C$22,$T$4:$AC$22)*$AO170:$AX170),0)</f>
        <v>0</v>
      </c>
      <c r="CP170" s="291">
        <f t="shared" ca="1" si="141"/>
        <v>0</v>
      </c>
      <c r="CQ170" s="286" cm="1">
        <f t="array" aca="1" ref="CQ170" ca="1">IF(AC170&lt;0,AC170*SUMPRODUCT(_xlfn.XLOOKUP(AC$26,$C$4:$C$22,$I$4:$S$22)*$AO170:$AY170),0)</f>
        <v>0</v>
      </c>
      <c r="CR170" s="287" cm="1">
        <f t="array" aca="1" ref="CR170" ca="1">IF(AD170&lt;0,AD170*SUMPRODUCT(_xlfn.XLOOKUP(AD$26,$C$4:$C$22,$I$4:$R$22)*$AO170:$AX170),0)</f>
        <v>0</v>
      </c>
      <c r="CS170" s="287" cm="1">
        <f t="array" aca="1" ref="CS170" ca="1">IF(AE170&lt;0,AE170*SUMPRODUCT(_xlfn.XLOOKUP(AE$26,$C$4:$C$22,$I$4:$R$22)*$AO170:$AX170),0)</f>
        <v>0</v>
      </c>
      <c r="CT170" s="287" cm="1">
        <f t="array" aca="1" ref="CT170" ca="1">IF(AF170&lt;0,AF170*SUMPRODUCT(_xlfn.XLOOKUP(AF$26,$C$4:$C$22,$I$4:$R$22)*$AO170:$AX170),0)</f>
        <v>0</v>
      </c>
      <c r="CU170" s="287" cm="1">
        <f t="array" aca="1" ref="CU170" ca="1">IF(AG170&lt;0,AG170*SUMPRODUCT(_xlfn.XLOOKUP(AG$26,$C$4:$C$22,$I$4:$R$22)*$AO170:$AX170),0)</f>
        <v>0</v>
      </c>
      <c r="CV170" s="287" cm="1">
        <f t="array" aca="1" ref="CV170" ca="1">IF(AH170&lt;0,AH170*SUMPRODUCT(_xlfn.XLOOKUP(AH$26,$C$4:$C$22,$I$4:$R$22)*$AO170:$AX170),0)</f>
        <v>0</v>
      </c>
      <c r="CW170" s="287" cm="1">
        <f t="array" aca="1" ref="CW170" ca="1">IF(AI170&lt;0,AI170*SUMPRODUCT(_xlfn.XLOOKUP(AI$26,$C$4:$C$22,$I$4:$R$22)*$AO170:$AX170),0)</f>
        <v>0</v>
      </c>
      <c r="CX170" s="287" cm="1">
        <f t="array" aca="1" ref="CX170" ca="1">IF(AJ170&lt;0,AJ170*SUMPRODUCT(_xlfn.XLOOKUP(AJ$26,$C$4:$C$22,$I$4:$R$22)*$AO170:$AX170),0)</f>
        <v>0</v>
      </c>
      <c r="CY170" s="287" cm="1">
        <f t="array" aca="1" ref="CY170" ca="1">IF(AK170&lt;0,AK170*SUMPRODUCT(_xlfn.XLOOKUP(AK$26,$C$4:$C$22,$I$4:$R$22)*$AO170:$AX170),0)</f>
        <v>0</v>
      </c>
      <c r="CZ170" s="287" cm="1">
        <f t="array" aca="1" ref="CZ170" ca="1">IF(AL170&lt;0,AL170*SUMPRODUCT(_xlfn.XLOOKUP(AL$26,$C$4:$C$22,$I$4:$R$22)*$AO170:$AX170),0)</f>
        <v>0</v>
      </c>
      <c r="DA170" s="287" cm="1">
        <f t="array" aca="1" ref="DA170" ca="1">IF(AM170&lt;0,AM170*SUMPRODUCT(_xlfn.XLOOKUP(AM$26,$C$4:$C$22,$I$4:$R$22)*$AO170:$AX170),0)</f>
        <v>0</v>
      </c>
      <c r="DB170" s="290" cm="1">
        <f t="array" aca="1" ref="DB170" ca="1">IF(AN170&lt;0,AN170*SUMPRODUCT(_xlfn.XLOOKUP(AN$26,$C$4:$C$22,$I$4:$R$22)*$AO170:$AX170),0)</f>
        <v>0</v>
      </c>
      <c r="DC170" s="327">
        <f t="shared" ca="1" si="142"/>
        <v>0</v>
      </c>
    </row>
    <row r="171" spans="1:107" x14ac:dyDescent="0.25">
      <c r="A171" s="136"/>
      <c r="B171" s="389"/>
      <c r="C171" s="292">
        <v>13</v>
      </c>
      <c r="D171" s="293" t="str">
        <f>_xlfn.XLOOKUP($C171,'Load Combinations'!$B$4:$B$22,'Load Combinations'!$C$4:$C$22)</f>
        <v>CV Helium Mode, Beam On, Seismic</v>
      </c>
      <c r="E171" s="86"/>
      <c r="F171" s="294"/>
      <c r="G171" s="125">
        <v>0</v>
      </c>
      <c r="H171" s="295">
        <f t="shared" ca="1" si="130"/>
        <v>1.7250000000000001</v>
      </c>
      <c r="I171" s="295">
        <f t="shared" ca="1" si="131"/>
        <v>-1.7250000000000001</v>
      </c>
      <c r="J171" s="328"/>
      <c r="K171" s="99">
        <f t="shared" si="136"/>
        <v>0</v>
      </c>
      <c r="L171" s="96">
        <f t="shared" si="137"/>
        <v>0</v>
      </c>
      <c r="M171" s="96">
        <f t="shared" si="137"/>
        <v>0</v>
      </c>
      <c r="N171" s="96">
        <f t="shared" si="137"/>
        <v>0</v>
      </c>
      <c r="O171" s="96">
        <f t="shared" si="137"/>
        <v>-1</v>
      </c>
      <c r="P171" s="96">
        <f t="shared" si="137"/>
        <v>-1</v>
      </c>
      <c r="Q171" s="96">
        <f t="shared" si="137"/>
        <v>0</v>
      </c>
      <c r="R171" s="96">
        <f t="shared" si="137"/>
        <v>0</v>
      </c>
      <c r="S171" s="96">
        <f t="shared" si="137"/>
        <v>0</v>
      </c>
      <c r="T171" s="96">
        <f t="shared" si="137"/>
        <v>0</v>
      </c>
      <c r="U171" s="96">
        <f t="shared" si="137"/>
        <v>0</v>
      </c>
      <c r="V171" s="96"/>
      <c r="W171" s="96"/>
      <c r="X171" s="96"/>
      <c r="Y171" s="96"/>
      <c r="Z171" s="96"/>
      <c r="AA171" s="96"/>
      <c r="AB171" s="138"/>
      <c r="AC171" s="99">
        <f t="shared" ca="1" si="138"/>
        <v>1</v>
      </c>
      <c r="AD171" s="96">
        <f t="shared" ca="1" si="138"/>
        <v>1</v>
      </c>
      <c r="AE171" s="96">
        <f t="shared" ca="1" si="138"/>
        <v>0</v>
      </c>
      <c r="AF171" s="96">
        <f t="shared" ca="1" si="138"/>
        <v>0</v>
      </c>
      <c r="AG171" s="96">
        <f t="shared" ca="1" si="138"/>
        <v>0</v>
      </c>
      <c r="AH171" s="96">
        <f t="shared" ca="1" si="138"/>
        <v>0</v>
      </c>
      <c r="AI171" s="96">
        <f t="shared" ca="1" si="138"/>
        <v>0</v>
      </c>
      <c r="AJ171" s="96">
        <f t="shared" ca="1" si="138"/>
        <v>0</v>
      </c>
      <c r="AK171" s="96">
        <f t="shared" ca="1" si="138"/>
        <v>0</v>
      </c>
      <c r="AL171" s="96">
        <f t="shared" ca="1" si="138"/>
        <v>0</v>
      </c>
      <c r="AM171" s="96">
        <f t="shared" ca="1" si="138"/>
        <v>0</v>
      </c>
      <c r="AN171" s="100">
        <f t="shared" ca="1" si="138"/>
        <v>0</v>
      </c>
      <c r="AO171" s="97">
        <f>+INDEX('Load Combinations'!$D$4:$N$22,MATCH(Horizontal!$C171,'Load Combinations'!$B$4:$B$22,0),MATCH(Horizontal!AO$26,'Load Combinations'!$D$3:$N$3,0))</f>
        <v>1</v>
      </c>
      <c r="AP171" s="96">
        <f>+INDEX('Load Combinations'!$D$4:$N$22,MATCH(Horizontal!$C171,'Load Combinations'!$B$4:$B$22,0),MATCH(Horizontal!AP$26,'Load Combinations'!$D$3:$N$3,0))</f>
        <v>1</v>
      </c>
      <c r="AQ171" s="96">
        <f>+INDEX('Load Combinations'!$D$4:$N$22,MATCH(Horizontal!$C171,'Load Combinations'!$B$4:$B$22,0),MATCH(Horizontal!AQ$26,'Load Combinations'!$D$3:$N$3,0))</f>
        <v>0</v>
      </c>
      <c r="AR171" s="96">
        <f>+INDEX('Load Combinations'!$D$4:$N$22,MATCH(Horizontal!$C171,'Load Combinations'!$B$4:$B$22,0),MATCH(Horizontal!AR$26,'Load Combinations'!$D$3:$N$3,0))</f>
        <v>1</v>
      </c>
      <c r="AS171" s="96">
        <f>+INDEX('Load Combinations'!$D$4:$N$22,MATCH(Horizontal!$C171,'Load Combinations'!$B$4:$B$22,0),MATCH(Horizontal!AS$26,'Load Combinations'!$D$3:$N$3,0))</f>
        <v>0</v>
      </c>
      <c r="AT171" s="96">
        <f>+INDEX('Load Combinations'!$D$4:$N$22,MATCH(Horizontal!$C171,'Load Combinations'!$B$4:$B$22,0),MATCH(Horizontal!AT$26,'Load Combinations'!$D$3:$N$3,0))</f>
        <v>1</v>
      </c>
      <c r="AU171" s="96">
        <f>+INDEX('Load Combinations'!$D$4:$N$22,MATCH(Horizontal!$C171,'Load Combinations'!$B$4:$B$22,0),MATCH(Horizontal!AU$26,'Load Combinations'!$D$3:$N$3,0))</f>
        <v>0</v>
      </c>
      <c r="AV171" s="96">
        <f>+INDEX('Load Combinations'!$D$4:$N$22,MATCH(Horizontal!$C171,'Load Combinations'!$B$4:$B$22,0),MATCH(Horizontal!AV$26,'Load Combinations'!$D$3:$N$3,0))</f>
        <v>1</v>
      </c>
      <c r="AW171" s="96">
        <f>+INDEX('Load Combinations'!$D$4:$N$22,MATCH(Horizontal!$C171,'Load Combinations'!$B$4:$B$22,0),MATCH(Horizontal!AW$26,'Load Combinations'!$D$3:$N$3,0))</f>
        <v>0</v>
      </c>
      <c r="AX171" s="560">
        <f>+INDEX('Load Combinations'!$D$4:$N$22,MATCH(Horizontal!$C171,'Load Combinations'!$B$4:$B$22,0),MATCH(Horizontal!AX$26,'Load Combinations'!$D$3:$N$3,0))</f>
        <v>1</v>
      </c>
      <c r="AY171" s="661">
        <f>+INDEX('Load Combinations'!$D$4:$N$22,MATCH(Horizontal!$C171,'Load Combinations'!$B$4:$B$22,0),MATCH(Horizontal!AY$26,'Load Combinations'!$D$3:$N$3,0))</f>
        <v>0</v>
      </c>
      <c r="AZ171" s="297" cm="1">
        <f t="array" ref="AZ171">SUMPRODUCT(--($K171:$AB171&gt;0),INDEX($H$4:$H$22,MATCH($K$26:$AB$26,$C$4:$C$22,0)))</f>
        <v>0</v>
      </c>
      <c r="BA171" s="298" cm="1">
        <f t="array" ref="BA171">SUMPRODUCT(--($K171:$AB171&gt;0),INDEX($G$4:$G$22,MATCH($K$26:$AB$26,$C$4:$C$22,0)))</f>
        <v>0</v>
      </c>
      <c r="BB171" s="298" cm="1">
        <f t="array" ref="BB171">-1*SUMPRODUCT(--($K171:$AB171&lt;0),INDEX($H$4:$H$22,MATCH($K$26:$AB$26,$C$4:$C$22,0)))</f>
        <v>-0.6</v>
      </c>
      <c r="BC171" s="298" cm="1">
        <f t="array" ref="BC171">-1*SUMPRODUCT(--($K171:$AB171&lt;0),INDEX($G$4:$G$22,MATCH($K$26:$AB$26,$C$4:$C$22,0)))</f>
        <v>0.6</v>
      </c>
      <c r="BD171" s="125" cm="1">
        <f t="array" aca="1" ref="BD171" ca="1">IF(AC171&gt;0,AC171*SUMPRODUCT(_xlfn.XLOOKUP(AC$26,$C$4:$C$22,$T$4:$AD$22)*$AO171:$AY171),0)</f>
        <v>0</v>
      </c>
      <c r="BE171" s="300" cm="1">
        <f t="array" aca="1" ref="BE171" ca="1">IF(AD171&gt;0,AD171*SUMPRODUCT(_xlfn.XLOOKUP(AD$26,$C$4:$C$22,$T$4:$AD$22)*$AO171:$AY171),0)</f>
        <v>1.125</v>
      </c>
      <c r="BF171" s="300" cm="1">
        <f t="array" aca="1" ref="BF171" ca="1">IF(AE171&gt;0,AE171*SUMPRODUCT(_xlfn.XLOOKUP(AE$26,$C$4:$C$22,$T$4:$AD$22)*$AO171:$AY171),0)</f>
        <v>0</v>
      </c>
      <c r="BG171" s="301" cm="1">
        <f t="array" aca="1" ref="BG171" ca="1">IF(AF171&gt;0,AF171*SUMPRODUCT(_xlfn.XLOOKUP(AF$26,$C$4:$C$22,$T$4:$AD$22)*$AO171:$AY171),0)</f>
        <v>0</v>
      </c>
      <c r="BH171" s="300" cm="1">
        <f t="array" aca="1" ref="BH171" ca="1">IF(AG171&gt;0,AG171*SUMPRODUCT(_xlfn.XLOOKUP(AG$26,$C$4:$C$22,$T$4:$AD$22)*$AO171:$AY171),0)</f>
        <v>0</v>
      </c>
      <c r="BI171" s="300" cm="1">
        <f t="array" aca="1" ref="BI171" ca="1">IF(AH171&gt;0,AH171*SUMPRODUCT(_xlfn.XLOOKUP(AH$26,$C$4:$C$22,$T$4:$AD$22)*$AO171:$AY171),0)</f>
        <v>0</v>
      </c>
      <c r="BJ171" s="300" cm="1">
        <f t="array" aca="1" ref="BJ171" ca="1">IF(AI171&gt;0,AI171*SUMPRODUCT(_xlfn.XLOOKUP(AI$26,$C$4:$C$22,$T$4:$AD$22)*$AO171:$AY171),0)</f>
        <v>0</v>
      </c>
      <c r="BK171" s="300" cm="1">
        <f t="array" aca="1" ref="BK171" ca="1">IF(AJ171&gt;0,AJ171*SUMPRODUCT(_xlfn.XLOOKUP(AJ$26,$C$4:$C$22,$T$4:$AD$22)*$AO171:$AY171),0)</f>
        <v>0</v>
      </c>
      <c r="BL171" s="300" cm="1">
        <f t="array" aca="1" ref="BL171" ca="1">IF(AK171&gt;0,AK171*SUMPRODUCT(_xlfn.XLOOKUP(AK$26,$C$4:$C$22,$T$4:$AD$22)*$AO171:$AY171),0)</f>
        <v>0</v>
      </c>
      <c r="BM171" s="300" cm="1">
        <f t="array" aca="1" ref="BM171" ca="1">IF(AL171&gt;0,AL171*SUMPRODUCT(_xlfn.XLOOKUP(AL$26,$C$4:$C$22,$T$4:$AD$22)*$AO171:$AY171),0)</f>
        <v>0</v>
      </c>
      <c r="BN171" s="300" cm="1">
        <f t="array" aca="1" ref="BN171" ca="1">IF(AM171&gt;0,AM171*SUMPRODUCT(_xlfn.XLOOKUP(AM$26,$C$4:$C$22,$T$4:$AD$22)*$AO171:$AY171),0)</f>
        <v>0</v>
      </c>
      <c r="BO171" s="304" cm="1">
        <f t="array" aca="1" ref="BO171" ca="1">IF(AN171&gt;0,AN171*SUMPRODUCT(_xlfn.XLOOKUP(AN$26,$C$4:$C$22,$T$4:$AD$22)*$AO171:$AY171),0)</f>
        <v>0</v>
      </c>
      <c r="BP171" s="305">
        <f t="shared" ca="1" si="139"/>
        <v>1.125</v>
      </c>
      <c r="BQ171" s="125" cm="1">
        <f t="array" aca="1" ref="BQ171" ca="1">IF(AC171&gt;0,AC171*SUMPRODUCT(_xlfn.XLOOKUP(AC$26,$C$4:$C$22,$I$4:$S$22)*$AO171:$AY171),0)</f>
        <v>0</v>
      </c>
      <c r="BR171" s="300" cm="1">
        <f t="array" aca="1" ref="BR171" ca="1">IF(AD171&gt;0,AD171*SUMPRODUCT(_xlfn.XLOOKUP(AD$26,$C$4:$C$22,$I$4:$S$22)*$AO171:$AY171),0)</f>
        <v>-1.125</v>
      </c>
      <c r="BS171" s="300" cm="1">
        <f t="array" aca="1" ref="BS171" ca="1">IF(AE171&gt;0,AE171*SUMPRODUCT(_xlfn.XLOOKUP(AE$26,$C$4:$C$22,$I$4:$S$22)*$AO171:$AY171),0)</f>
        <v>0</v>
      </c>
      <c r="BT171" s="301" cm="1">
        <f t="array" aca="1" ref="BT171" ca="1">IF(AF171&gt;0,AF171*SUMPRODUCT(_xlfn.XLOOKUP(AF$26,$C$4:$C$22,$I$4:$S$22)*$AO171:$AY171),0)</f>
        <v>0</v>
      </c>
      <c r="BU171" s="300" cm="1">
        <f t="array" aca="1" ref="BU171" ca="1">IF(AG171&gt;0,AG171*SUMPRODUCT(_xlfn.XLOOKUP(AG$26,$C$4:$C$22,$I$4:$S$22)*$AO171:$AY171),0)</f>
        <v>0</v>
      </c>
      <c r="BV171" s="300" cm="1">
        <f t="array" aca="1" ref="BV171" ca="1">IF(AH171&gt;0,AH171*SUMPRODUCT(_xlfn.XLOOKUP(AH$26,$C$4:$C$22,$I$4:$S$22)*$AO171:$AY171),0)</f>
        <v>0</v>
      </c>
      <c r="BW171" s="300" cm="1">
        <f t="array" aca="1" ref="BW171" ca="1">IF(AI171&gt;0,AI171*SUMPRODUCT(_xlfn.XLOOKUP(AI$26,$C$4:$C$22,$I$4:$S$22)*$AO171:$AY171),0)</f>
        <v>0</v>
      </c>
      <c r="BX171" s="300" cm="1">
        <f t="array" aca="1" ref="BX171" ca="1">IF(AJ171&gt;0,AJ171*SUMPRODUCT(_xlfn.XLOOKUP(AJ$26,$C$4:$C$22,$I$4:$S$22)*$AO171:$AY171),0)</f>
        <v>0</v>
      </c>
      <c r="BY171" s="300" cm="1">
        <f t="array" aca="1" ref="BY171" ca="1">IF(AK171&gt;0,AK171*SUMPRODUCT(_xlfn.XLOOKUP(AK$26,$C$4:$C$22,$I$4:$S$22)*$AO171:$AY171),0)</f>
        <v>0</v>
      </c>
      <c r="BZ171" s="300" cm="1">
        <f t="array" aca="1" ref="BZ171" ca="1">IF(AL171&gt;0,AL171*SUMPRODUCT(_xlfn.XLOOKUP(AL$26,$C$4:$C$22,$I$4:$S$22)*$AO171:$AY171),0)</f>
        <v>0</v>
      </c>
      <c r="CA171" s="300" cm="1">
        <f t="array" aca="1" ref="CA171" ca="1">IF(AM171&gt;0,AM171*SUMPRODUCT(_xlfn.XLOOKUP(AM$26,$C$4:$C$22,$I$4:$S$22)*$AO171:$AY171),0)</f>
        <v>0</v>
      </c>
      <c r="CB171" s="304" cm="1">
        <f t="array" aca="1" ref="CB171" ca="1">IF(AN171&gt;0,AN171*SUMPRODUCT(_xlfn.XLOOKUP(AN$26,$C$4:$C$22,$I$4:$S$22)*$AO171:$AY171),0)</f>
        <v>0</v>
      </c>
      <c r="CC171" s="305">
        <f t="shared" ca="1" si="140"/>
        <v>-1.125</v>
      </c>
      <c r="CD171" s="125" cm="1">
        <f t="array" aca="1" ref="CD171" ca="1">IF(AC171&lt;0,AC171*SUMPRODUCT(_xlfn.XLOOKUP(AC$26,$C$4:$C$22,$T$4:$AD$22)*$AO171:$AY171),0)</f>
        <v>0</v>
      </c>
      <c r="CE171" s="300" cm="1">
        <f t="array" aca="1" ref="CE171" ca="1">IF(AD171&lt;0,AD171*SUMPRODUCT(_xlfn.XLOOKUP(AD$26,$C$4:$C$22,$T$4:$AC$22)*$AO171:$AX171),0)</f>
        <v>0</v>
      </c>
      <c r="CF171" s="300" cm="1">
        <f t="array" aca="1" ref="CF171" ca="1">IF(AE171&lt;0,AE171*SUMPRODUCT(_xlfn.XLOOKUP(AE$26,$C$4:$C$22,$T$4:$AC$22)*$AO171:$AX171),0)</f>
        <v>0</v>
      </c>
      <c r="CG171" s="301" cm="1">
        <f t="array" aca="1" ref="CG171" ca="1">IF(AF171&lt;0,AF171*SUMPRODUCT(_xlfn.XLOOKUP(AF$26,$C$4:$C$22,$T$4:$AC$22)*$AO171:$AX171),0)</f>
        <v>0</v>
      </c>
      <c r="CH171" s="300" cm="1">
        <f t="array" aca="1" ref="CH171" ca="1">IF(AG171&lt;0,AG171*SUMPRODUCT(_xlfn.XLOOKUP(AG$26,$C$4:$C$22,$T$4:$AC$22)*$AO171:$AX171),0)</f>
        <v>0</v>
      </c>
      <c r="CI171" s="300" cm="1">
        <f t="array" aca="1" ref="CI171" ca="1">IF(AH171&lt;0,AH171*SUMPRODUCT(_xlfn.XLOOKUP(AH$26,$C$4:$C$22,$T$4:$AC$22)*$AO171:$AX171),0)</f>
        <v>0</v>
      </c>
      <c r="CJ171" s="300" cm="1">
        <f t="array" aca="1" ref="CJ171" ca="1">IF(AI171&lt;0,AI171*SUMPRODUCT(_xlfn.XLOOKUP(AI$26,$C$4:$C$22,$T$4:$AC$22)*$AO171:$AX171),0)</f>
        <v>0</v>
      </c>
      <c r="CK171" s="300" cm="1">
        <f t="array" aca="1" ref="CK171" ca="1">IF(AJ171&lt;0,AJ171*SUMPRODUCT(_xlfn.XLOOKUP(AJ$26,$C$4:$C$22,$T$4:$AC$22)*$AO171:$AX171),0)</f>
        <v>0</v>
      </c>
      <c r="CL171" s="300" cm="1">
        <f t="array" aca="1" ref="CL171" ca="1">IF(AK171&lt;0,AK171*SUMPRODUCT(_xlfn.XLOOKUP(AK$26,$C$4:$C$22,$T$4:$AC$22)*$AO171:$AX171),0)</f>
        <v>0</v>
      </c>
      <c r="CM171" s="300" cm="1">
        <f t="array" aca="1" ref="CM171" ca="1">IF(AL171&lt;0,AL171*SUMPRODUCT(_xlfn.XLOOKUP(AL$26,$C$4:$C$22,$T$4:$AC$22)*$AO171:$AX171),0)</f>
        <v>0</v>
      </c>
      <c r="CN171" s="300" cm="1">
        <f t="array" aca="1" ref="CN171" ca="1">IF(AM171&lt;0,AM171*SUMPRODUCT(_xlfn.XLOOKUP(AM$26,$C$4:$C$22,$T$4:$AC$22)*$AO171:$AX171),0)</f>
        <v>0</v>
      </c>
      <c r="CO171" s="304" cm="1">
        <f t="array" aca="1" ref="CO171" ca="1">IF(AN171&lt;0,AN171*SUMPRODUCT(_xlfn.XLOOKUP(AN$26,$C$4:$C$22,$T$4:$AC$22)*$AO171:$AX171),0)</f>
        <v>0</v>
      </c>
      <c r="CP171" s="305">
        <f t="shared" ca="1" si="141"/>
        <v>0</v>
      </c>
      <c r="CQ171" s="125" cm="1">
        <f t="array" aca="1" ref="CQ171" ca="1">IF(AC171&lt;0,AC171*SUMPRODUCT(_xlfn.XLOOKUP(AC$26,$C$4:$C$22,$I$4:$S$22)*$AO171:$AY171),0)</f>
        <v>0</v>
      </c>
      <c r="CR171" s="300" cm="1">
        <f t="array" aca="1" ref="CR171" ca="1">IF(AD171&lt;0,AD171*SUMPRODUCT(_xlfn.XLOOKUP(AD$26,$C$4:$C$22,$I$4:$R$22)*$AO171:$AX171),0)</f>
        <v>0</v>
      </c>
      <c r="CS171" s="300" cm="1">
        <f t="array" aca="1" ref="CS171" ca="1">IF(AE171&lt;0,AE171*SUMPRODUCT(_xlfn.XLOOKUP(AE$26,$C$4:$C$22,$I$4:$R$22)*$AO171:$AX171),0)</f>
        <v>0</v>
      </c>
      <c r="CT171" s="301" cm="1">
        <f t="array" aca="1" ref="CT171" ca="1">IF(AF171&lt;0,AF171*SUMPRODUCT(_xlfn.XLOOKUP(AF$26,$C$4:$C$22,$I$4:$R$22)*$AO171:$AX171),0)</f>
        <v>0</v>
      </c>
      <c r="CU171" s="300" cm="1">
        <f t="array" aca="1" ref="CU171" ca="1">IF(AG171&lt;0,AG171*SUMPRODUCT(_xlfn.XLOOKUP(AG$26,$C$4:$C$22,$I$4:$R$22)*$AO171:$AX171),0)</f>
        <v>0</v>
      </c>
      <c r="CV171" s="300" cm="1">
        <f t="array" aca="1" ref="CV171" ca="1">IF(AH171&lt;0,AH171*SUMPRODUCT(_xlfn.XLOOKUP(AH$26,$C$4:$C$22,$I$4:$R$22)*$AO171:$AX171),0)</f>
        <v>0</v>
      </c>
      <c r="CW171" s="300" cm="1">
        <f t="array" aca="1" ref="CW171" ca="1">IF(AI171&lt;0,AI171*SUMPRODUCT(_xlfn.XLOOKUP(AI$26,$C$4:$C$22,$I$4:$R$22)*$AO171:$AX171),0)</f>
        <v>0</v>
      </c>
      <c r="CX171" s="300" cm="1">
        <f t="array" aca="1" ref="CX171" ca="1">IF(AJ171&lt;0,AJ171*SUMPRODUCT(_xlfn.XLOOKUP(AJ$26,$C$4:$C$22,$I$4:$R$22)*$AO171:$AX171),0)</f>
        <v>0</v>
      </c>
      <c r="CY171" s="300" cm="1">
        <f t="array" aca="1" ref="CY171" ca="1">IF(AK171&lt;0,AK171*SUMPRODUCT(_xlfn.XLOOKUP(AK$26,$C$4:$C$22,$I$4:$R$22)*$AO171:$AX171),0)</f>
        <v>0</v>
      </c>
      <c r="CZ171" s="300" cm="1">
        <f t="array" aca="1" ref="CZ171" ca="1">IF(AL171&lt;0,AL171*SUMPRODUCT(_xlfn.XLOOKUP(AL$26,$C$4:$C$22,$I$4:$R$22)*$AO171:$AX171),0)</f>
        <v>0</v>
      </c>
      <c r="DA171" s="300" cm="1">
        <f t="array" aca="1" ref="DA171" ca="1">IF(AM171&lt;0,AM171*SUMPRODUCT(_xlfn.XLOOKUP(AM$26,$C$4:$C$22,$I$4:$R$22)*$AO171:$AX171),0)</f>
        <v>0</v>
      </c>
      <c r="DB171" s="304" cm="1">
        <f t="array" aca="1" ref="DB171" ca="1">IF(AN171&lt;0,AN171*SUMPRODUCT(_xlfn.XLOOKUP(AN$26,$C$4:$C$22,$I$4:$R$22)*$AO171:$AX171),0)</f>
        <v>0</v>
      </c>
      <c r="DC171" s="329">
        <f t="shared" ca="1" si="142"/>
        <v>0</v>
      </c>
    </row>
    <row r="172" spans="1:107" x14ac:dyDescent="0.25">
      <c r="A172" s="136"/>
      <c r="B172" s="389"/>
      <c r="C172" s="278">
        <v>14</v>
      </c>
      <c r="D172" s="279" t="str">
        <f>_xlfn.XLOOKUP($C172,'Load Combinations'!$B$4:$B$22,'Load Combinations'!$C$4:$C$22)</f>
        <v>CV He, No Beam,Component MAWP</v>
      </c>
      <c r="E172" s="280"/>
      <c r="F172" s="281"/>
      <c r="G172" s="111">
        <v>0</v>
      </c>
      <c r="H172" s="282">
        <f t="shared" ca="1" si="130"/>
        <v>0.72499999999999998</v>
      </c>
      <c r="I172" s="282">
        <f t="shared" ca="1" si="131"/>
        <v>-0.72499999999999998</v>
      </c>
      <c r="J172" s="326"/>
      <c r="K172" s="87">
        <f t="shared" si="136"/>
        <v>0</v>
      </c>
      <c r="L172" s="84">
        <f t="shared" si="137"/>
        <v>0</v>
      </c>
      <c r="M172" s="84">
        <f t="shared" si="137"/>
        <v>0</v>
      </c>
      <c r="N172" s="84">
        <f t="shared" si="137"/>
        <v>0</v>
      </c>
      <c r="O172" s="84">
        <f t="shared" si="137"/>
        <v>-1</v>
      </c>
      <c r="P172" s="84">
        <f t="shared" si="137"/>
        <v>-1</v>
      </c>
      <c r="Q172" s="84">
        <f t="shared" si="137"/>
        <v>0</v>
      </c>
      <c r="R172" s="84">
        <f t="shared" si="137"/>
        <v>0</v>
      </c>
      <c r="S172" s="84">
        <f t="shared" si="137"/>
        <v>0</v>
      </c>
      <c r="T172" s="84">
        <f t="shared" si="137"/>
        <v>0</v>
      </c>
      <c r="U172" s="84">
        <f t="shared" si="137"/>
        <v>0</v>
      </c>
      <c r="V172" s="84"/>
      <c r="W172" s="84"/>
      <c r="X172" s="84"/>
      <c r="Y172" s="84"/>
      <c r="Z172" s="84"/>
      <c r="AA172" s="84"/>
      <c r="AB172" s="89"/>
      <c r="AC172" s="87">
        <f t="shared" ca="1" si="138"/>
        <v>1</v>
      </c>
      <c r="AD172" s="84">
        <f t="shared" ca="1" si="138"/>
        <v>1</v>
      </c>
      <c r="AE172" s="84">
        <f t="shared" ca="1" si="138"/>
        <v>0</v>
      </c>
      <c r="AF172" s="84">
        <f t="shared" ca="1" si="138"/>
        <v>0</v>
      </c>
      <c r="AG172" s="84">
        <f t="shared" ca="1" si="138"/>
        <v>0</v>
      </c>
      <c r="AH172" s="84">
        <f t="shared" ca="1" si="138"/>
        <v>0</v>
      </c>
      <c r="AI172" s="84">
        <f t="shared" ca="1" si="138"/>
        <v>0</v>
      </c>
      <c r="AJ172" s="84">
        <f t="shared" ca="1" si="138"/>
        <v>0</v>
      </c>
      <c r="AK172" s="84">
        <f t="shared" ca="1" si="138"/>
        <v>0</v>
      </c>
      <c r="AL172" s="84">
        <f t="shared" ca="1" si="138"/>
        <v>0</v>
      </c>
      <c r="AM172" s="84">
        <f t="shared" ca="1" si="138"/>
        <v>0</v>
      </c>
      <c r="AN172" s="98">
        <f t="shared" ca="1" si="138"/>
        <v>0</v>
      </c>
      <c r="AO172" s="91">
        <f>+INDEX('Load Combinations'!$D$4:$N$22,MATCH(Horizontal!$C172,'Load Combinations'!$B$4:$B$22,0),MATCH(Horizontal!AO$26,'Load Combinations'!$D$3:$N$3,0))</f>
        <v>1</v>
      </c>
      <c r="AP172" s="84">
        <f>+INDEX('Load Combinations'!$D$4:$N$22,MATCH(Horizontal!$C172,'Load Combinations'!$B$4:$B$22,0),MATCH(Horizontal!AP$26,'Load Combinations'!$D$3:$N$3,0))</f>
        <v>1</v>
      </c>
      <c r="AQ172" s="84">
        <f>+INDEX('Load Combinations'!$D$4:$N$22,MATCH(Horizontal!$C172,'Load Combinations'!$B$4:$B$22,0),MATCH(Horizontal!AQ$26,'Load Combinations'!$D$3:$N$3,0))</f>
        <v>0</v>
      </c>
      <c r="AR172" s="84">
        <f>+INDEX('Load Combinations'!$D$4:$N$22,MATCH(Horizontal!$C172,'Load Combinations'!$B$4:$B$22,0),MATCH(Horizontal!AR$26,'Load Combinations'!$D$3:$N$3,0))</f>
        <v>0</v>
      </c>
      <c r="AS172" s="84">
        <f>+INDEX('Load Combinations'!$D$4:$N$22,MATCH(Horizontal!$C172,'Load Combinations'!$B$4:$B$22,0),MATCH(Horizontal!AS$26,'Load Combinations'!$D$3:$N$3,0))</f>
        <v>1</v>
      </c>
      <c r="AT172" s="84">
        <f>+INDEX('Load Combinations'!$D$4:$N$22,MATCH(Horizontal!$C172,'Load Combinations'!$B$4:$B$22,0),MATCH(Horizontal!AT$26,'Load Combinations'!$D$3:$N$3,0))</f>
        <v>0</v>
      </c>
      <c r="AU172" s="84">
        <f>+INDEX('Load Combinations'!$D$4:$N$22,MATCH(Horizontal!$C172,'Load Combinations'!$B$4:$B$22,0),MATCH(Horizontal!AU$26,'Load Combinations'!$D$3:$N$3,0))</f>
        <v>0</v>
      </c>
      <c r="AV172" s="84">
        <f>+INDEX('Load Combinations'!$D$4:$N$22,MATCH(Horizontal!$C172,'Load Combinations'!$B$4:$B$22,0),MATCH(Horizontal!AV$26,'Load Combinations'!$D$3:$N$3,0))</f>
        <v>1</v>
      </c>
      <c r="AW172" s="84">
        <f>+INDEX('Load Combinations'!$D$4:$N$22,MATCH(Horizontal!$C172,'Load Combinations'!$B$4:$B$22,0),MATCH(Horizontal!AW$26,'Load Combinations'!$D$3:$N$3,0))</f>
        <v>0</v>
      </c>
      <c r="AX172" s="559">
        <f>+INDEX('Load Combinations'!$D$4:$N$22,MATCH(Horizontal!$C172,'Load Combinations'!$B$4:$B$22,0),MATCH(Horizontal!AX$26,'Load Combinations'!$D$3:$N$3,0))</f>
        <v>0</v>
      </c>
      <c r="AY172" s="660">
        <f>+INDEX('Load Combinations'!$D$4:$N$22,MATCH(Horizontal!$C172,'Load Combinations'!$B$4:$B$22,0),MATCH(Horizontal!AY$26,'Load Combinations'!$D$3:$N$3,0))</f>
        <v>0</v>
      </c>
      <c r="AZ172" s="284" cm="1">
        <f t="array" ref="AZ172">SUMPRODUCT(--($K172:$AB172&gt;0),INDEX($H$4:$H$22,MATCH($K$26:$AB$26,$C$4:$C$22,0)))</f>
        <v>0</v>
      </c>
      <c r="BA172" s="194" cm="1">
        <f t="array" ref="BA172">SUMPRODUCT(--($K172:$AB172&gt;0),INDEX($G$4:$G$22,MATCH($K$26:$AB$26,$C$4:$C$22,0)))</f>
        <v>0</v>
      </c>
      <c r="BB172" s="194" cm="1">
        <f t="array" ref="BB172">-1*SUMPRODUCT(--($K172:$AB172&lt;0),INDEX($H$4:$H$22,MATCH($K$26:$AB$26,$C$4:$C$22,0)))</f>
        <v>-0.6</v>
      </c>
      <c r="BC172" s="194" cm="1">
        <f t="array" ref="BC172">-1*SUMPRODUCT(--($K172:$AB172&lt;0),INDEX($G$4:$G$22,MATCH($K$26:$AB$26,$C$4:$C$22,0)))</f>
        <v>0.6</v>
      </c>
      <c r="BD172" s="286" cm="1">
        <f t="array" aca="1" ref="BD172" ca="1">IF(AC172&gt;0,AC172*SUMPRODUCT(_xlfn.XLOOKUP(AC$26,$C$4:$C$22,$T$4:$AD$22)*$AO172:$AY172),0)</f>
        <v>0</v>
      </c>
      <c r="BE172" s="287" cm="1">
        <f t="array" aca="1" ref="BE172" ca="1">IF(AD172&gt;0,AD172*SUMPRODUCT(_xlfn.XLOOKUP(AD$26,$C$4:$C$22,$T$4:$AD$22)*$AO172:$AY172),0)</f>
        <v>0.125</v>
      </c>
      <c r="BF172" s="287" cm="1">
        <f t="array" aca="1" ref="BF172" ca="1">IF(AE172&gt;0,AE172*SUMPRODUCT(_xlfn.XLOOKUP(AE$26,$C$4:$C$22,$T$4:$AD$22)*$AO172:$AY172),0)</f>
        <v>0</v>
      </c>
      <c r="BG172" s="287" cm="1">
        <f t="array" aca="1" ref="BG172" ca="1">IF(AF172&gt;0,AF172*SUMPRODUCT(_xlfn.XLOOKUP(AF$26,$C$4:$C$22,$T$4:$AD$22)*$AO172:$AY172),0)</f>
        <v>0</v>
      </c>
      <c r="BH172" s="287" cm="1">
        <f t="array" aca="1" ref="BH172" ca="1">IF(AG172&gt;0,AG172*SUMPRODUCT(_xlfn.XLOOKUP(AG$26,$C$4:$C$22,$T$4:$AD$22)*$AO172:$AY172),0)</f>
        <v>0</v>
      </c>
      <c r="BI172" s="287" cm="1">
        <f t="array" aca="1" ref="BI172" ca="1">IF(AH172&gt;0,AH172*SUMPRODUCT(_xlfn.XLOOKUP(AH$26,$C$4:$C$22,$T$4:$AD$22)*$AO172:$AY172),0)</f>
        <v>0</v>
      </c>
      <c r="BJ172" s="287" cm="1">
        <f t="array" aca="1" ref="BJ172" ca="1">IF(AI172&gt;0,AI172*SUMPRODUCT(_xlfn.XLOOKUP(AI$26,$C$4:$C$22,$T$4:$AD$22)*$AO172:$AY172),0)</f>
        <v>0</v>
      </c>
      <c r="BK172" s="287" cm="1">
        <f t="array" aca="1" ref="BK172" ca="1">IF(AJ172&gt;0,AJ172*SUMPRODUCT(_xlfn.XLOOKUP(AJ$26,$C$4:$C$22,$T$4:$AD$22)*$AO172:$AY172),0)</f>
        <v>0</v>
      </c>
      <c r="BL172" s="287" cm="1">
        <f t="array" aca="1" ref="BL172" ca="1">IF(AK172&gt;0,AK172*SUMPRODUCT(_xlfn.XLOOKUP(AK$26,$C$4:$C$22,$T$4:$AD$22)*$AO172:$AY172),0)</f>
        <v>0</v>
      </c>
      <c r="BM172" s="287" cm="1">
        <f t="array" aca="1" ref="BM172" ca="1">IF(AL172&gt;0,AL172*SUMPRODUCT(_xlfn.XLOOKUP(AL$26,$C$4:$C$22,$T$4:$AD$22)*$AO172:$AY172),0)</f>
        <v>0</v>
      </c>
      <c r="BN172" s="287" cm="1">
        <f t="array" aca="1" ref="BN172" ca="1">IF(AM172&gt;0,AM172*SUMPRODUCT(_xlfn.XLOOKUP(AM$26,$C$4:$C$22,$T$4:$AD$22)*$AO172:$AY172),0)</f>
        <v>0</v>
      </c>
      <c r="BO172" s="290" cm="1">
        <f t="array" aca="1" ref="BO172" ca="1">IF(AN172&gt;0,AN172*SUMPRODUCT(_xlfn.XLOOKUP(AN$26,$C$4:$C$22,$T$4:$AD$22)*$AO172:$AY172),0)</f>
        <v>0</v>
      </c>
      <c r="BP172" s="291">
        <f t="shared" ca="1" si="139"/>
        <v>0.125</v>
      </c>
      <c r="BQ172" s="286" cm="1">
        <f t="array" aca="1" ref="BQ172" ca="1">IF(AC172&gt;0,AC172*SUMPRODUCT(_xlfn.XLOOKUP(AC$26,$C$4:$C$22,$I$4:$S$22)*$AO172:$AY172),0)</f>
        <v>0</v>
      </c>
      <c r="BR172" s="287" cm="1">
        <f t="array" aca="1" ref="BR172" ca="1">IF(AD172&gt;0,AD172*SUMPRODUCT(_xlfn.XLOOKUP(AD$26,$C$4:$C$22,$I$4:$S$22)*$AO172:$AY172),0)</f>
        <v>-0.125</v>
      </c>
      <c r="BS172" s="287" cm="1">
        <f t="array" aca="1" ref="BS172" ca="1">IF(AE172&gt;0,AE172*SUMPRODUCT(_xlfn.XLOOKUP(AE$26,$C$4:$C$22,$I$4:$S$22)*$AO172:$AY172),0)</f>
        <v>0</v>
      </c>
      <c r="BT172" s="287" cm="1">
        <f t="array" aca="1" ref="BT172" ca="1">IF(AF172&gt;0,AF172*SUMPRODUCT(_xlfn.XLOOKUP(AF$26,$C$4:$C$22,$I$4:$S$22)*$AO172:$AY172),0)</f>
        <v>0</v>
      </c>
      <c r="BU172" s="287" cm="1">
        <f t="array" aca="1" ref="BU172" ca="1">IF(AG172&gt;0,AG172*SUMPRODUCT(_xlfn.XLOOKUP(AG$26,$C$4:$C$22,$I$4:$S$22)*$AO172:$AY172),0)</f>
        <v>0</v>
      </c>
      <c r="BV172" s="287" cm="1">
        <f t="array" aca="1" ref="BV172" ca="1">IF(AH172&gt;0,AH172*SUMPRODUCT(_xlfn.XLOOKUP(AH$26,$C$4:$C$22,$I$4:$S$22)*$AO172:$AY172),0)</f>
        <v>0</v>
      </c>
      <c r="BW172" s="287" cm="1">
        <f t="array" aca="1" ref="BW172" ca="1">IF(AI172&gt;0,AI172*SUMPRODUCT(_xlfn.XLOOKUP(AI$26,$C$4:$C$22,$I$4:$S$22)*$AO172:$AY172),0)</f>
        <v>0</v>
      </c>
      <c r="BX172" s="287" cm="1">
        <f t="array" aca="1" ref="BX172" ca="1">IF(AJ172&gt;0,AJ172*SUMPRODUCT(_xlfn.XLOOKUP(AJ$26,$C$4:$C$22,$I$4:$S$22)*$AO172:$AY172),0)</f>
        <v>0</v>
      </c>
      <c r="BY172" s="287" cm="1">
        <f t="array" aca="1" ref="BY172" ca="1">IF(AK172&gt;0,AK172*SUMPRODUCT(_xlfn.XLOOKUP(AK$26,$C$4:$C$22,$I$4:$S$22)*$AO172:$AY172),0)</f>
        <v>0</v>
      </c>
      <c r="BZ172" s="287" cm="1">
        <f t="array" aca="1" ref="BZ172" ca="1">IF(AL172&gt;0,AL172*SUMPRODUCT(_xlfn.XLOOKUP(AL$26,$C$4:$C$22,$I$4:$S$22)*$AO172:$AY172),0)</f>
        <v>0</v>
      </c>
      <c r="CA172" s="287" cm="1">
        <f t="array" aca="1" ref="CA172" ca="1">IF(AM172&gt;0,AM172*SUMPRODUCT(_xlfn.XLOOKUP(AM$26,$C$4:$C$22,$I$4:$S$22)*$AO172:$AY172),0)</f>
        <v>0</v>
      </c>
      <c r="CB172" s="290" cm="1">
        <f t="array" aca="1" ref="CB172" ca="1">IF(AN172&gt;0,AN172*SUMPRODUCT(_xlfn.XLOOKUP(AN$26,$C$4:$C$22,$I$4:$S$22)*$AO172:$AY172),0)</f>
        <v>0</v>
      </c>
      <c r="CC172" s="291">
        <f t="shared" ca="1" si="140"/>
        <v>-0.125</v>
      </c>
      <c r="CD172" s="286" cm="1">
        <f t="array" aca="1" ref="CD172" ca="1">IF(AC172&lt;0,AC172*SUMPRODUCT(_xlfn.XLOOKUP(AC$26,$C$4:$C$22,$T$4:$AD$22)*$AO172:$AY172),0)</f>
        <v>0</v>
      </c>
      <c r="CE172" s="287" cm="1">
        <f t="array" aca="1" ref="CE172" ca="1">IF(AD172&lt;0,AD172*SUMPRODUCT(_xlfn.XLOOKUP(AD$26,$C$4:$C$22,$T$4:$AC$22)*$AO172:$AX172),0)</f>
        <v>0</v>
      </c>
      <c r="CF172" s="287" cm="1">
        <f t="array" aca="1" ref="CF172" ca="1">IF(AE172&lt;0,AE172*SUMPRODUCT(_xlfn.XLOOKUP(AE$26,$C$4:$C$22,$T$4:$AC$22)*$AO172:$AX172),0)</f>
        <v>0</v>
      </c>
      <c r="CG172" s="287" cm="1">
        <f t="array" aca="1" ref="CG172" ca="1">IF(AF172&lt;0,AF172*SUMPRODUCT(_xlfn.XLOOKUP(AF$26,$C$4:$C$22,$T$4:$AC$22)*$AO172:$AX172),0)</f>
        <v>0</v>
      </c>
      <c r="CH172" s="287" cm="1">
        <f t="array" aca="1" ref="CH172" ca="1">IF(AG172&lt;0,AG172*SUMPRODUCT(_xlfn.XLOOKUP(AG$26,$C$4:$C$22,$T$4:$AC$22)*$AO172:$AX172),0)</f>
        <v>0</v>
      </c>
      <c r="CI172" s="287" cm="1">
        <f t="array" aca="1" ref="CI172" ca="1">IF(AH172&lt;0,AH172*SUMPRODUCT(_xlfn.XLOOKUP(AH$26,$C$4:$C$22,$T$4:$AC$22)*$AO172:$AX172),0)</f>
        <v>0</v>
      </c>
      <c r="CJ172" s="287" cm="1">
        <f t="array" aca="1" ref="CJ172" ca="1">IF(AI172&lt;0,AI172*SUMPRODUCT(_xlfn.XLOOKUP(AI$26,$C$4:$C$22,$T$4:$AC$22)*$AO172:$AX172),0)</f>
        <v>0</v>
      </c>
      <c r="CK172" s="287" cm="1">
        <f t="array" aca="1" ref="CK172" ca="1">IF(AJ172&lt;0,AJ172*SUMPRODUCT(_xlfn.XLOOKUP(AJ$26,$C$4:$C$22,$T$4:$AC$22)*$AO172:$AX172),0)</f>
        <v>0</v>
      </c>
      <c r="CL172" s="287" cm="1">
        <f t="array" aca="1" ref="CL172" ca="1">IF(AK172&lt;0,AK172*SUMPRODUCT(_xlfn.XLOOKUP(AK$26,$C$4:$C$22,$T$4:$AC$22)*$AO172:$AX172),0)</f>
        <v>0</v>
      </c>
      <c r="CM172" s="287" cm="1">
        <f t="array" aca="1" ref="CM172" ca="1">IF(AL172&lt;0,AL172*SUMPRODUCT(_xlfn.XLOOKUP(AL$26,$C$4:$C$22,$T$4:$AC$22)*$AO172:$AX172),0)</f>
        <v>0</v>
      </c>
      <c r="CN172" s="287" cm="1">
        <f t="array" aca="1" ref="CN172" ca="1">IF(AM172&lt;0,AM172*SUMPRODUCT(_xlfn.XLOOKUP(AM$26,$C$4:$C$22,$T$4:$AC$22)*$AO172:$AX172),0)</f>
        <v>0</v>
      </c>
      <c r="CO172" s="290" cm="1">
        <f t="array" aca="1" ref="CO172" ca="1">IF(AN172&lt;0,AN172*SUMPRODUCT(_xlfn.XLOOKUP(AN$26,$C$4:$C$22,$T$4:$AC$22)*$AO172:$AX172),0)</f>
        <v>0</v>
      </c>
      <c r="CP172" s="291">
        <f t="shared" ca="1" si="141"/>
        <v>0</v>
      </c>
      <c r="CQ172" s="286" cm="1">
        <f t="array" aca="1" ref="CQ172" ca="1">IF(AC172&lt;0,AC172*SUMPRODUCT(_xlfn.XLOOKUP(AC$26,$C$4:$C$22,$I$4:$S$22)*$AO172:$AY172),0)</f>
        <v>0</v>
      </c>
      <c r="CR172" s="287" cm="1">
        <f t="array" aca="1" ref="CR172" ca="1">IF(AD172&lt;0,AD172*SUMPRODUCT(_xlfn.XLOOKUP(AD$26,$C$4:$C$22,$I$4:$R$22)*$AO172:$AX172),0)</f>
        <v>0</v>
      </c>
      <c r="CS172" s="287" cm="1">
        <f t="array" aca="1" ref="CS172" ca="1">IF(AE172&lt;0,AE172*SUMPRODUCT(_xlfn.XLOOKUP(AE$26,$C$4:$C$22,$I$4:$R$22)*$AO172:$AX172),0)</f>
        <v>0</v>
      </c>
      <c r="CT172" s="287" cm="1">
        <f t="array" aca="1" ref="CT172" ca="1">IF(AF172&lt;0,AF172*SUMPRODUCT(_xlfn.XLOOKUP(AF$26,$C$4:$C$22,$I$4:$R$22)*$AO172:$AX172),0)</f>
        <v>0</v>
      </c>
      <c r="CU172" s="287" cm="1">
        <f t="array" aca="1" ref="CU172" ca="1">IF(AG172&lt;0,AG172*SUMPRODUCT(_xlfn.XLOOKUP(AG$26,$C$4:$C$22,$I$4:$R$22)*$AO172:$AX172),0)</f>
        <v>0</v>
      </c>
      <c r="CV172" s="287" cm="1">
        <f t="array" aca="1" ref="CV172" ca="1">IF(AH172&lt;0,AH172*SUMPRODUCT(_xlfn.XLOOKUP(AH$26,$C$4:$C$22,$I$4:$R$22)*$AO172:$AX172),0)</f>
        <v>0</v>
      </c>
      <c r="CW172" s="287" cm="1">
        <f t="array" aca="1" ref="CW172" ca="1">IF(AI172&lt;0,AI172*SUMPRODUCT(_xlfn.XLOOKUP(AI$26,$C$4:$C$22,$I$4:$R$22)*$AO172:$AX172),0)</f>
        <v>0</v>
      </c>
      <c r="CX172" s="287" cm="1">
        <f t="array" aca="1" ref="CX172" ca="1">IF(AJ172&lt;0,AJ172*SUMPRODUCT(_xlfn.XLOOKUP(AJ$26,$C$4:$C$22,$I$4:$R$22)*$AO172:$AX172),0)</f>
        <v>0</v>
      </c>
      <c r="CY172" s="287" cm="1">
        <f t="array" aca="1" ref="CY172" ca="1">IF(AK172&lt;0,AK172*SUMPRODUCT(_xlfn.XLOOKUP(AK$26,$C$4:$C$22,$I$4:$R$22)*$AO172:$AX172),0)</f>
        <v>0</v>
      </c>
      <c r="CZ172" s="287" cm="1">
        <f t="array" aca="1" ref="CZ172" ca="1">IF(AL172&lt;0,AL172*SUMPRODUCT(_xlfn.XLOOKUP(AL$26,$C$4:$C$22,$I$4:$R$22)*$AO172:$AX172),0)</f>
        <v>0</v>
      </c>
      <c r="DA172" s="287" cm="1">
        <f t="array" aca="1" ref="DA172" ca="1">IF(AM172&lt;0,AM172*SUMPRODUCT(_xlfn.XLOOKUP(AM$26,$C$4:$C$22,$I$4:$R$22)*$AO172:$AX172),0)</f>
        <v>0</v>
      </c>
      <c r="DB172" s="290" cm="1">
        <f t="array" aca="1" ref="DB172" ca="1">IF(AN172&lt;0,AN172*SUMPRODUCT(_xlfn.XLOOKUP(AN$26,$C$4:$C$22,$I$4:$R$22)*$AO172:$AX172),0)</f>
        <v>0</v>
      </c>
      <c r="DC172" s="327">
        <f t="shared" ca="1" si="142"/>
        <v>0</v>
      </c>
    </row>
    <row r="173" spans="1:107" x14ac:dyDescent="0.25">
      <c r="A173" s="136"/>
      <c r="B173" s="389"/>
      <c r="C173" s="292">
        <v>15</v>
      </c>
      <c r="D173" s="293" t="str">
        <f>_xlfn.XLOOKUP($C173,'Load Combinations'!$B$4:$B$22,'Load Combinations'!$C$4:$C$22)</f>
        <v>CV He, Beam On, Component MAWP</v>
      </c>
      <c r="E173" s="86"/>
      <c r="F173" s="294"/>
      <c r="G173" s="125">
        <v>0</v>
      </c>
      <c r="H173" s="295">
        <f t="shared" ca="1" si="130"/>
        <v>0.72499999999999998</v>
      </c>
      <c r="I173" s="295">
        <f t="shared" ca="1" si="131"/>
        <v>-0.72499999999999998</v>
      </c>
      <c r="J173" s="328"/>
      <c r="K173" s="99">
        <f t="shared" si="136"/>
        <v>0</v>
      </c>
      <c r="L173" s="96">
        <f t="shared" si="137"/>
        <v>0</v>
      </c>
      <c r="M173" s="96">
        <f t="shared" si="137"/>
        <v>0</v>
      </c>
      <c r="N173" s="96">
        <f t="shared" si="137"/>
        <v>0</v>
      </c>
      <c r="O173" s="96">
        <f t="shared" si="137"/>
        <v>-1</v>
      </c>
      <c r="P173" s="96">
        <f t="shared" si="137"/>
        <v>-1</v>
      </c>
      <c r="Q173" s="96">
        <f t="shared" si="137"/>
        <v>0</v>
      </c>
      <c r="R173" s="96">
        <f t="shared" si="137"/>
        <v>0</v>
      </c>
      <c r="S173" s="96">
        <f t="shared" si="137"/>
        <v>0</v>
      </c>
      <c r="T173" s="96">
        <f t="shared" si="137"/>
        <v>0</v>
      </c>
      <c r="U173" s="96">
        <f t="shared" si="137"/>
        <v>0</v>
      </c>
      <c r="V173" s="96"/>
      <c r="W173" s="96"/>
      <c r="X173" s="96"/>
      <c r="Y173" s="96"/>
      <c r="Z173" s="96"/>
      <c r="AA173" s="96"/>
      <c r="AB173" s="138"/>
      <c r="AC173" s="99">
        <f t="shared" ca="1" si="138"/>
        <v>1</v>
      </c>
      <c r="AD173" s="96">
        <f t="shared" ca="1" si="138"/>
        <v>1</v>
      </c>
      <c r="AE173" s="96">
        <f t="shared" ca="1" si="138"/>
        <v>0</v>
      </c>
      <c r="AF173" s="96">
        <f t="shared" ca="1" si="138"/>
        <v>0</v>
      </c>
      <c r="AG173" s="96">
        <f t="shared" ca="1" si="138"/>
        <v>0</v>
      </c>
      <c r="AH173" s="96">
        <f t="shared" ca="1" si="138"/>
        <v>0</v>
      </c>
      <c r="AI173" s="96">
        <f t="shared" ca="1" si="138"/>
        <v>0</v>
      </c>
      <c r="AJ173" s="96">
        <f t="shared" ca="1" si="138"/>
        <v>0</v>
      </c>
      <c r="AK173" s="96">
        <f t="shared" ca="1" si="138"/>
        <v>0</v>
      </c>
      <c r="AL173" s="96">
        <f t="shared" ca="1" si="138"/>
        <v>0</v>
      </c>
      <c r="AM173" s="96">
        <f t="shared" ca="1" si="138"/>
        <v>0</v>
      </c>
      <c r="AN173" s="100">
        <f t="shared" ca="1" si="138"/>
        <v>0</v>
      </c>
      <c r="AO173" s="97">
        <f>+INDEX('Load Combinations'!$D$4:$N$22,MATCH(Horizontal!$C173,'Load Combinations'!$B$4:$B$22,0),MATCH(Horizontal!AO$26,'Load Combinations'!$D$3:$N$3,0))</f>
        <v>1</v>
      </c>
      <c r="AP173" s="96">
        <f>+INDEX('Load Combinations'!$D$4:$N$22,MATCH(Horizontal!$C173,'Load Combinations'!$B$4:$B$22,0),MATCH(Horizontal!AP$26,'Load Combinations'!$D$3:$N$3,0))</f>
        <v>1</v>
      </c>
      <c r="AQ173" s="96">
        <f>+INDEX('Load Combinations'!$D$4:$N$22,MATCH(Horizontal!$C173,'Load Combinations'!$B$4:$B$22,0),MATCH(Horizontal!AQ$26,'Load Combinations'!$D$3:$N$3,0))</f>
        <v>0</v>
      </c>
      <c r="AR173" s="96">
        <f>+INDEX('Load Combinations'!$D$4:$N$22,MATCH(Horizontal!$C173,'Load Combinations'!$B$4:$B$22,0),MATCH(Horizontal!AR$26,'Load Combinations'!$D$3:$N$3,0))</f>
        <v>0</v>
      </c>
      <c r="AS173" s="96">
        <f>+INDEX('Load Combinations'!$D$4:$N$22,MATCH(Horizontal!$C173,'Load Combinations'!$B$4:$B$22,0),MATCH(Horizontal!AS$26,'Load Combinations'!$D$3:$N$3,0))</f>
        <v>1</v>
      </c>
      <c r="AT173" s="96">
        <f>+INDEX('Load Combinations'!$D$4:$N$22,MATCH(Horizontal!$C173,'Load Combinations'!$B$4:$B$22,0),MATCH(Horizontal!AT$26,'Load Combinations'!$D$3:$N$3,0))</f>
        <v>1</v>
      </c>
      <c r="AU173" s="96">
        <f>+INDEX('Load Combinations'!$D$4:$N$22,MATCH(Horizontal!$C173,'Load Combinations'!$B$4:$B$22,0),MATCH(Horizontal!AU$26,'Load Combinations'!$D$3:$N$3,0))</f>
        <v>0</v>
      </c>
      <c r="AV173" s="96">
        <f>+INDEX('Load Combinations'!$D$4:$N$22,MATCH(Horizontal!$C173,'Load Combinations'!$B$4:$B$22,0),MATCH(Horizontal!AV$26,'Load Combinations'!$D$3:$N$3,0))</f>
        <v>1</v>
      </c>
      <c r="AW173" s="96">
        <f>+INDEX('Load Combinations'!$D$4:$N$22,MATCH(Horizontal!$C173,'Load Combinations'!$B$4:$B$22,0),MATCH(Horizontal!AW$26,'Load Combinations'!$D$3:$N$3,0))</f>
        <v>0</v>
      </c>
      <c r="AX173" s="560">
        <f>+INDEX('Load Combinations'!$D$4:$N$22,MATCH(Horizontal!$C173,'Load Combinations'!$B$4:$B$22,0),MATCH(Horizontal!AX$26,'Load Combinations'!$D$3:$N$3,0))</f>
        <v>0</v>
      </c>
      <c r="AY173" s="661">
        <f>+INDEX('Load Combinations'!$D$4:$N$22,MATCH(Horizontal!$C173,'Load Combinations'!$B$4:$B$22,0),MATCH(Horizontal!AY$26,'Load Combinations'!$D$3:$N$3,0))</f>
        <v>0</v>
      </c>
      <c r="AZ173" s="297" cm="1">
        <f t="array" ref="AZ173">SUMPRODUCT(--($K173:$AB173&gt;0),INDEX($H$4:$H$22,MATCH($K$26:$AB$26,$C$4:$C$22,0)))</f>
        <v>0</v>
      </c>
      <c r="BA173" s="298" cm="1">
        <f t="array" ref="BA173">SUMPRODUCT(--($K173:$AB173&gt;0),INDEX($G$4:$G$22,MATCH($K$26:$AB$26,$C$4:$C$22,0)))</f>
        <v>0</v>
      </c>
      <c r="BB173" s="298" cm="1">
        <f t="array" ref="BB173">-1*SUMPRODUCT(--($K173:$AB173&lt;0),INDEX($H$4:$H$22,MATCH($K$26:$AB$26,$C$4:$C$22,0)))</f>
        <v>-0.6</v>
      </c>
      <c r="BC173" s="298" cm="1">
        <f t="array" ref="BC173">-1*SUMPRODUCT(--($K173:$AB173&lt;0),INDEX($G$4:$G$22,MATCH($K$26:$AB$26,$C$4:$C$22,0)))</f>
        <v>0.6</v>
      </c>
      <c r="BD173" s="125" cm="1">
        <f t="array" aca="1" ref="BD173" ca="1">IF(AC173&gt;0,AC173*SUMPRODUCT(_xlfn.XLOOKUP(AC$26,$C$4:$C$22,$T$4:$AD$22)*$AO173:$AY173),0)</f>
        <v>0</v>
      </c>
      <c r="BE173" s="300" cm="1">
        <f t="array" aca="1" ref="BE173" ca="1">IF(AD173&gt;0,AD173*SUMPRODUCT(_xlfn.XLOOKUP(AD$26,$C$4:$C$22,$T$4:$AD$22)*$AO173:$AY173),0)</f>
        <v>0.125</v>
      </c>
      <c r="BF173" s="300" cm="1">
        <f t="array" aca="1" ref="BF173" ca="1">IF(AE173&gt;0,AE173*SUMPRODUCT(_xlfn.XLOOKUP(AE$26,$C$4:$C$22,$T$4:$AD$22)*$AO173:$AY173),0)</f>
        <v>0</v>
      </c>
      <c r="BG173" s="301" cm="1">
        <f t="array" aca="1" ref="BG173" ca="1">IF(AF173&gt;0,AF173*SUMPRODUCT(_xlfn.XLOOKUP(AF$26,$C$4:$C$22,$T$4:$AD$22)*$AO173:$AY173),0)</f>
        <v>0</v>
      </c>
      <c r="BH173" s="300" cm="1">
        <f t="array" aca="1" ref="BH173" ca="1">IF(AG173&gt;0,AG173*SUMPRODUCT(_xlfn.XLOOKUP(AG$26,$C$4:$C$22,$T$4:$AD$22)*$AO173:$AY173),0)</f>
        <v>0</v>
      </c>
      <c r="BI173" s="300" cm="1">
        <f t="array" aca="1" ref="BI173" ca="1">IF(AH173&gt;0,AH173*SUMPRODUCT(_xlfn.XLOOKUP(AH$26,$C$4:$C$22,$T$4:$AD$22)*$AO173:$AY173),0)</f>
        <v>0</v>
      </c>
      <c r="BJ173" s="300" cm="1">
        <f t="array" aca="1" ref="BJ173" ca="1">IF(AI173&gt;0,AI173*SUMPRODUCT(_xlfn.XLOOKUP(AI$26,$C$4:$C$22,$T$4:$AD$22)*$AO173:$AY173),0)</f>
        <v>0</v>
      </c>
      <c r="BK173" s="300" cm="1">
        <f t="array" aca="1" ref="BK173" ca="1">IF(AJ173&gt;0,AJ173*SUMPRODUCT(_xlfn.XLOOKUP(AJ$26,$C$4:$C$22,$T$4:$AD$22)*$AO173:$AY173),0)</f>
        <v>0</v>
      </c>
      <c r="BL173" s="300" cm="1">
        <f t="array" aca="1" ref="BL173" ca="1">IF(AK173&gt;0,AK173*SUMPRODUCT(_xlfn.XLOOKUP(AK$26,$C$4:$C$22,$T$4:$AD$22)*$AO173:$AY173),0)</f>
        <v>0</v>
      </c>
      <c r="BM173" s="300" cm="1">
        <f t="array" aca="1" ref="BM173" ca="1">IF(AL173&gt;0,AL173*SUMPRODUCT(_xlfn.XLOOKUP(AL$26,$C$4:$C$22,$T$4:$AD$22)*$AO173:$AY173),0)</f>
        <v>0</v>
      </c>
      <c r="BN173" s="300" cm="1">
        <f t="array" aca="1" ref="BN173" ca="1">IF(AM173&gt;0,AM173*SUMPRODUCT(_xlfn.XLOOKUP(AM$26,$C$4:$C$22,$T$4:$AD$22)*$AO173:$AY173),0)</f>
        <v>0</v>
      </c>
      <c r="BO173" s="304" cm="1">
        <f t="array" aca="1" ref="BO173" ca="1">IF(AN173&gt;0,AN173*SUMPRODUCT(_xlfn.XLOOKUP(AN$26,$C$4:$C$22,$T$4:$AD$22)*$AO173:$AY173),0)</f>
        <v>0</v>
      </c>
      <c r="BP173" s="305">
        <f t="shared" ca="1" si="139"/>
        <v>0.125</v>
      </c>
      <c r="BQ173" s="125" cm="1">
        <f t="array" aca="1" ref="BQ173" ca="1">IF(AC173&gt;0,AC173*SUMPRODUCT(_xlfn.XLOOKUP(AC$26,$C$4:$C$22,$I$4:$S$22)*$AO173:$AY173),0)</f>
        <v>0</v>
      </c>
      <c r="BR173" s="300" cm="1">
        <f t="array" aca="1" ref="BR173" ca="1">IF(AD173&gt;0,AD173*SUMPRODUCT(_xlfn.XLOOKUP(AD$26,$C$4:$C$22,$I$4:$S$22)*$AO173:$AY173),0)</f>
        <v>-0.125</v>
      </c>
      <c r="BS173" s="300" cm="1">
        <f t="array" aca="1" ref="BS173" ca="1">IF(AE173&gt;0,AE173*SUMPRODUCT(_xlfn.XLOOKUP(AE$26,$C$4:$C$22,$I$4:$S$22)*$AO173:$AY173),0)</f>
        <v>0</v>
      </c>
      <c r="BT173" s="301" cm="1">
        <f t="array" aca="1" ref="BT173" ca="1">IF(AF173&gt;0,AF173*SUMPRODUCT(_xlfn.XLOOKUP(AF$26,$C$4:$C$22,$I$4:$S$22)*$AO173:$AY173),0)</f>
        <v>0</v>
      </c>
      <c r="BU173" s="300" cm="1">
        <f t="array" aca="1" ref="BU173" ca="1">IF(AG173&gt;0,AG173*SUMPRODUCT(_xlfn.XLOOKUP(AG$26,$C$4:$C$22,$I$4:$S$22)*$AO173:$AY173),0)</f>
        <v>0</v>
      </c>
      <c r="BV173" s="300" cm="1">
        <f t="array" aca="1" ref="BV173" ca="1">IF(AH173&gt;0,AH173*SUMPRODUCT(_xlfn.XLOOKUP(AH$26,$C$4:$C$22,$I$4:$S$22)*$AO173:$AY173),0)</f>
        <v>0</v>
      </c>
      <c r="BW173" s="300" cm="1">
        <f t="array" aca="1" ref="BW173" ca="1">IF(AI173&gt;0,AI173*SUMPRODUCT(_xlfn.XLOOKUP(AI$26,$C$4:$C$22,$I$4:$S$22)*$AO173:$AY173),0)</f>
        <v>0</v>
      </c>
      <c r="BX173" s="300" cm="1">
        <f t="array" aca="1" ref="BX173" ca="1">IF(AJ173&gt;0,AJ173*SUMPRODUCT(_xlfn.XLOOKUP(AJ$26,$C$4:$C$22,$I$4:$S$22)*$AO173:$AY173),0)</f>
        <v>0</v>
      </c>
      <c r="BY173" s="300" cm="1">
        <f t="array" aca="1" ref="BY173" ca="1">IF(AK173&gt;0,AK173*SUMPRODUCT(_xlfn.XLOOKUP(AK$26,$C$4:$C$22,$I$4:$S$22)*$AO173:$AY173),0)</f>
        <v>0</v>
      </c>
      <c r="BZ173" s="300" cm="1">
        <f t="array" aca="1" ref="BZ173" ca="1">IF(AL173&gt;0,AL173*SUMPRODUCT(_xlfn.XLOOKUP(AL$26,$C$4:$C$22,$I$4:$S$22)*$AO173:$AY173),0)</f>
        <v>0</v>
      </c>
      <c r="CA173" s="300" cm="1">
        <f t="array" aca="1" ref="CA173" ca="1">IF(AM173&gt;0,AM173*SUMPRODUCT(_xlfn.XLOOKUP(AM$26,$C$4:$C$22,$I$4:$S$22)*$AO173:$AY173),0)</f>
        <v>0</v>
      </c>
      <c r="CB173" s="304" cm="1">
        <f t="array" aca="1" ref="CB173" ca="1">IF(AN173&gt;0,AN173*SUMPRODUCT(_xlfn.XLOOKUP(AN$26,$C$4:$C$22,$I$4:$S$22)*$AO173:$AY173),0)</f>
        <v>0</v>
      </c>
      <c r="CC173" s="305">
        <f t="shared" ca="1" si="140"/>
        <v>-0.125</v>
      </c>
      <c r="CD173" s="125" cm="1">
        <f t="array" aca="1" ref="CD173" ca="1">IF(AC173&lt;0,AC173*SUMPRODUCT(_xlfn.XLOOKUP(AC$26,$C$4:$C$22,$T$4:$AD$22)*$AO173:$AY173),0)</f>
        <v>0</v>
      </c>
      <c r="CE173" s="300" cm="1">
        <f t="array" aca="1" ref="CE173" ca="1">IF(AD173&lt;0,AD173*SUMPRODUCT(_xlfn.XLOOKUP(AD$26,$C$4:$C$22,$T$4:$AC$22)*$AO173:$AX173),0)</f>
        <v>0</v>
      </c>
      <c r="CF173" s="300" cm="1">
        <f t="array" aca="1" ref="CF173" ca="1">IF(AE173&lt;0,AE173*SUMPRODUCT(_xlfn.XLOOKUP(AE$26,$C$4:$C$22,$T$4:$AC$22)*$AO173:$AX173),0)</f>
        <v>0</v>
      </c>
      <c r="CG173" s="301" cm="1">
        <f t="array" aca="1" ref="CG173" ca="1">IF(AF173&lt;0,AF173*SUMPRODUCT(_xlfn.XLOOKUP(AF$26,$C$4:$C$22,$T$4:$AC$22)*$AO173:$AX173),0)</f>
        <v>0</v>
      </c>
      <c r="CH173" s="300" cm="1">
        <f t="array" aca="1" ref="CH173" ca="1">IF(AG173&lt;0,AG173*SUMPRODUCT(_xlfn.XLOOKUP(AG$26,$C$4:$C$22,$T$4:$AC$22)*$AO173:$AX173),0)</f>
        <v>0</v>
      </c>
      <c r="CI173" s="300" cm="1">
        <f t="array" aca="1" ref="CI173" ca="1">IF(AH173&lt;0,AH173*SUMPRODUCT(_xlfn.XLOOKUP(AH$26,$C$4:$C$22,$T$4:$AC$22)*$AO173:$AX173),0)</f>
        <v>0</v>
      </c>
      <c r="CJ173" s="300" cm="1">
        <f t="array" aca="1" ref="CJ173" ca="1">IF(AI173&lt;0,AI173*SUMPRODUCT(_xlfn.XLOOKUP(AI$26,$C$4:$C$22,$T$4:$AC$22)*$AO173:$AX173),0)</f>
        <v>0</v>
      </c>
      <c r="CK173" s="300" cm="1">
        <f t="array" aca="1" ref="CK173" ca="1">IF(AJ173&lt;0,AJ173*SUMPRODUCT(_xlfn.XLOOKUP(AJ$26,$C$4:$C$22,$T$4:$AC$22)*$AO173:$AX173),0)</f>
        <v>0</v>
      </c>
      <c r="CL173" s="300" cm="1">
        <f t="array" aca="1" ref="CL173" ca="1">IF(AK173&lt;0,AK173*SUMPRODUCT(_xlfn.XLOOKUP(AK$26,$C$4:$C$22,$T$4:$AC$22)*$AO173:$AX173),0)</f>
        <v>0</v>
      </c>
      <c r="CM173" s="300" cm="1">
        <f t="array" aca="1" ref="CM173" ca="1">IF(AL173&lt;0,AL173*SUMPRODUCT(_xlfn.XLOOKUP(AL$26,$C$4:$C$22,$T$4:$AC$22)*$AO173:$AX173),0)</f>
        <v>0</v>
      </c>
      <c r="CN173" s="300" cm="1">
        <f t="array" aca="1" ref="CN173" ca="1">IF(AM173&lt;0,AM173*SUMPRODUCT(_xlfn.XLOOKUP(AM$26,$C$4:$C$22,$T$4:$AC$22)*$AO173:$AX173),0)</f>
        <v>0</v>
      </c>
      <c r="CO173" s="304" cm="1">
        <f t="array" aca="1" ref="CO173" ca="1">IF(AN173&lt;0,AN173*SUMPRODUCT(_xlfn.XLOOKUP(AN$26,$C$4:$C$22,$T$4:$AC$22)*$AO173:$AX173),0)</f>
        <v>0</v>
      </c>
      <c r="CP173" s="305">
        <f t="shared" ca="1" si="141"/>
        <v>0</v>
      </c>
      <c r="CQ173" s="125" cm="1">
        <f t="array" aca="1" ref="CQ173" ca="1">IF(AC173&lt;0,AC173*SUMPRODUCT(_xlfn.XLOOKUP(AC$26,$C$4:$C$22,$I$4:$S$22)*$AO173:$AY173),0)</f>
        <v>0</v>
      </c>
      <c r="CR173" s="300" cm="1">
        <f t="array" aca="1" ref="CR173" ca="1">IF(AD173&lt;0,AD173*SUMPRODUCT(_xlfn.XLOOKUP(AD$26,$C$4:$C$22,$I$4:$R$22)*$AO173:$AX173),0)</f>
        <v>0</v>
      </c>
      <c r="CS173" s="300" cm="1">
        <f t="array" aca="1" ref="CS173" ca="1">IF(AE173&lt;0,AE173*SUMPRODUCT(_xlfn.XLOOKUP(AE$26,$C$4:$C$22,$I$4:$R$22)*$AO173:$AX173),0)</f>
        <v>0</v>
      </c>
      <c r="CT173" s="301" cm="1">
        <f t="array" aca="1" ref="CT173" ca="1">IF(AF173&lt;0,AF173*SUMPRODUCT(_xlfn.XLOOKUP(AF$26,$C$4:$C$22,$I$4:$R$22)*$AO173:$AX173),0)</f>
        <v>0</v>
      </c>
      <c r="CU173" s="300" cm="1">
        <f t="array" aca="1" ref="CU173" ca="1">IF(AG173&lt;0,AG173*SUMPRODUCT(_xlfn.XLOOKUP(AG$26,$C$4:$C$22,$I$4:$R$22)*$AO173:$AX173),0)</f>
        <v>0</v>
      </c>
      <c r="CV173" s="300" cm="1">
        <f t="array" aca="1" ref="CV173" ca="1">IF(AH173&lt;0,AH173*SUMPRODUCT(_xlfn.XLOOKUP(AH$26,$C$4:$C$22,$I$4:$R$22)*$AO173:$AX173),0)</f>
        <v>0</v>
      </c>
      <c r="CW173" s="300" cm="1">
        <f t="array" aca="1" ref="CW173" ca="1">IF(AI173&lt;0,AI173*SUMPRODUCT(_xlfn.XLOOKUP(AI$26,$C$4:$C$22,$I$4:$R$22)*$AO173:$AX173),0)</f>
        <v>0</v>
      </c>
      <c r="CX173" s="300" cm="1">
        <f t="array" aca="1" ref="CX173" ca="1">IF(AJ173&lt;0,AJ173*SUMPRODUCT(_xlfn.XLOOKUP(AJ$26,$C$4:$C$22,$I$4:$R$22)*$AO173:$AX173),0)</f>
        <v>0</v>
      </c>
      <c r="CY173" s="300" cm="1">
        <f t="array" aca="1" ref="CY173" ca="1">IF(AK173&lt;0,AK173*SUMPRODUCT(_xlfn.XLOOKUP(AK$26,$C$4:$C$22,$I$4:$R$22)*$AO173:$AX173),0)</f>
        <v>0</v>
      </c>
      <c r="CZ173" s="300" cm="1">
        <f t="array" aca="1" ref="CZ173" ca="1">IF(AL173&lt;0,AL173*SUMPRODUCT(_xlfn.XLOOKUP(AL$26,$C$4:$C$22,$I$4:$R$22)*$AO173:$AX173),0)</f>
        <v>0</v>
      </c>
      <c r="DA173" s="300" cm="1">
        <f t="array" aca="1" ref="DA173" ca="1">IF(AM173&lt;0,AM173*SUMPRODUCT(_xlfn.XLOOKUP(AM$26,$C$4:$C$22,$I$4:$R$22)*$AO173:$AX173),0)</f>
        <v>0</v>
      </c>
      <c r="DB173" s="304" cm="1">
        <f t="array" aca="1" ref="DB173" ca="1">IF(AN173&lt;0,AN173*SUMPRODUCT(_xlfn.XLOOKUP(AN$26,$C$4:$C$22,$I$4:$R$22)*$AO173:$AX173),0)</f>
        <v>0</v>
      </c>
      <c r="DC173" s="329">
        <f t="shared" ca="1" si="142"/>
        <v>0</v>
      </c>
    </row>
    <row r="174" spans="1:107" x14ac:dyDescent="0.25">
      <c r="A174" s="136"/>
      <c r="B174" s="389"/>
      <c r="C174" s="278">
        <v>16</v>
      </c>
      <c r="D174" s="279" t="str">
        <f>_xlfn.XLOOKUP($C174,'Load Combinations'!$B$4:$B$22,'Load Combinations'!$C$4:$C$22)</f>
        <v>CV MAWP, No Beam</v>
      </c>
      <c r="E174" s="280"/>
      <c r="F174" s="281"/>
      <c r="G174" s="111">
        <v>0</v>
      </c>
      <c r="H174" s="282">
        <f t="shared" ca="1" si="130"/>
        <v>0.6</v>
      </c>
      <c r="I174" s="282">
        <f t="shared" ca="1" si="131"/>
        <v>-1.35</v>
      </c>
      <c r="J174" s="326"/>
      <c r="K174" s="87">
        <f t="shared" si="136"/>
        <v>0</v>
      </c>
      <c r="L174" s="84">
        <f t="shared" si="137"/>
        <v>0</v>
      </c>
      <c r="M174" s="84">
        <f t="shared" si="137"/>
        <v>0</v>
      </c>
      <c r="N174" s="84">
        <f t="shared" si="137"/>
        <v>0</v>
      </c>
      <c r="O174" s="84">
        <f t="shared" si="137"/>
        <v>-1</v>
      </c>
      <c r="P174" s="84">
        <f t="shared" si="137"/>
        <v>-1</v>
      </c>
      <c r="Q174" s="84">
        <f t="shared" si="137"/>
        <v>0</v>
      </c>
      <c r="R174" s="84">
        <f t="shared" si="137"/>
        <v>0</v>
      </c>
      <c r="S174" s="84">
        <f t="shared" si="137"/>
        <v>0</v>
      </c>
      <c r="T174" s="84">
        <f t="shared" si="137"/>
        <v>0</v>
      </c>
      <c r="U174" s="84">
        <f t="shared" si="137"/>
        <v>0</v>
      </c>
      <c r="V174" s="84"/>
      <c r="W174" s="84"/>
      <c r="X174" s="84"/>
      <c r="Y174" s="84"/>
      <c r="Z174" s="84"/>
      <c r="AA174" s="84"/>
      <c r="AB174" s="89"/>
      <c r="AC174" s="87">
        <f t="shared" ca="1" si="138"/>
        <v>1</v>
      </c>
      <c r="AD174" s="84">
        <f t="shared" ca="1" si="138"/>
        <v>1</v>
      </c>
      <c r="AE174" s="84">
        <f t="shared" ca="1" si="138"/>
        <v>0</v>
      </c>
      <c r="AF174" s="84">
        <f t="shared" ca="1" si="138"/>
        <v>0</v>
      </c>
      <c r="AG174" s="84">
        <f t="shared" ca="1" si="138"/>
        <v>0</v>
      </c>
      <c r="AH174" s="84">
        <f t="shared" ca="1" si="138"/>
        <v>0</v>
      </c>
      <c r="AI174" s="84">
        <f t="shared" ca="1" si="138"/>
        <v>0</v>
      </c>
      <c r="AJ174" s="84">
        <f t="shared" ca="1" si="138"/>
        <v>0</v>
      </c>
      <c r="AK174" s="84">
        <f t="shared" ca="1" si="138"/>
        <v>0</v>
      </c>
      <c r="AL174" s="84">
        <f t="shared" ca="1" si="138"/>
        <v>0</v>
      </c>
      <c r="AM174" s="84">
        <f t="shared" ca="1" si="138"/>
        <v>0</v>
      </c>
      <c r="AN174" s="98">
        <f t="shared" ca="1" si="138"/>
        <v>0</v>
      </c>
      <c r="AO174" s="91">
        <f>+INDEX('Load Combinations'!$D$4:$N$22,MATCH(Horizontal!$C174,'Load Combinations'!$B$4:$B$22,0),MATCH(Horizontal!AO$26,'Load Combinations'!$D$3:$N$3,0))</f>
        <v>1</v>
      </c>
      <c r="AP174" s="84">
        <f>+INDEX('Load Combinations'!$D$4:$N$22,MATCH(Horizontal!$C174,'Load Combinations'!$B$4:$B$22,0),MATCH(Horizontal!AP$26,'Load Combinations'!$D$3:$N$3,0))</f>
        <v>0</v>
      </c>
      <c r="AQ174" s="84">
        <f>+INDEX('Load Combinations'!$D$4:$N$22,MATCH(Horizontal!$C174,'Load Combinations'!$B$4:$B$22,0),MATCH(Horizontal!AQ$26,'Load Combinations'!$D$3:$N$3,0))</f>
        <v>0</v>
      </c>
      <c r="AR174" s="84">
        <f>+INDEX('Load Combinations'!$D$4:$N$22,MATCH(Horizontal!$C174,'Load Combinations'!$B$4:$B$22,0),MATCH(Horizontal!AR$26,'Load Combinations'!$D$3:$N$3,0))</f>
        <v>1</v>
      </c>
      <c r="AS174" s="84">
        <f>+INDEX('Load Combinations'!$D$4:$N$22,MATCH(Horizontal!$C174,'Load Combinations'!$B$4:$B$22,0),MATCH(Horizontal!AS$26,'Load Combinations'!$D$3:$N$3,0))</f>
        <v>0</v>
      </c>
      <c r="AT174" s="84">
        <f>+INDEX('Load Combinations'!$D$4:$N$22,MATCH(Horizontal!$C174,'Load Combinations'!$B$4:$B$22,0),MATCH(Horizontal!AT$26,'Load Combinations'!$D$3:$N$3,0))</f>
        <v>0</v>
      </c>
      <c r="AU174" s="84">
        <f>+INDEX('Load Combinations'!$D$4:$N$22,MATCH(Horizontal!$C174,'Load Combinations'!$B$4:$B$22,0),MATCH(Horizontal!AU$26,'Load Combinations'!$D$3:$N$3,0))</f>
        <v>1</v>
      </c>
      <c r="AV174" s="84">
        <f>+INDEX('Load Combinations'!$D$4:$N$22,MATCH(Horizontal!$C174,'Load Combinations'!$B$4:$B$22,0),MATCH(Horizontal!AV$26,'Load Combinations'!$D$3:$N$3,0))</f>
        <v>0</v>
      </c>
      <c r="AW174" s="84">
        <f>+INDEX('Load Combinations'!$D$4:$N$22,MATCH(Horizontal!$C174,'Load Combinations'!$B$4:$B$22,0),MATCH(Horizontal!AW$26,'Load Combinations'!$D$3:$N$3,0))</f>
        <v>0</v>
      </c>
      <c r="AX174" s="559">
        <f>+INDEX('Load Combinations'!$D$4:$N$22,MATCH(Horizontal!$C174,'Load Combinations'!$B$4:$B$22,0),MATCH(Horizontal!AX$26,'Load Combinations'!$D$3:$N$3,0))</f>
        <v>0</v>
      </c>
      <c r="AY174" s="660">
        <f>+INDEX('Load Combinations'!$D$4:$N$22,MATCH(Horizontal!$C174,'Load Combinations'!$B$4:$B$22,0),MATCH(Horizontal!AY$26,'Load Combinations'!$D$3:$N$3,0))</f>
        <v>0</v>
      </c>
      <c r="AZ174" s="284" cm="1">
        <f t="array" ref="AZ174">SUMPRODUCT(--($K174:$AB174&gt;0),INDEX($H$4:$H$22,MATCH($K$26:$AB$26,$C$4:$C$22,0)))</f>
        <v>0</v>
      </c>
      <c r="BA174" s="194" cm="1">
        <f t="array" ref="BA174">SUMPRODUCT(--($K174:$AB174&gt;0),INDEX($G$4:$G$22,MATCH($K$26:$AB$26,$C$4:$C$22,0)))</f>
        <v>0</v>
      </c>
      <c r="BB174" s="194" cm="1">
        <f t="array" ref="BB174">-1*SUMPRODUCT(--($K174:$AB174&lt;0),INDEX($H$4:$H$22,MATCH($K$26:$AB$26,$C$4:$C$22,0)))</f>
        <v>-0.6</v>
      </c>
      <c r="BC174" s="194" cm="1">
        <f t="array" ref="BC174">-1*SUMPRODUCT(--($K174:$AB174&lt;0),INDEX($G$4:$G$22,MATCH($K$26:$AB$26,$C$4:$C$22,0)))</f>
        <v>0.6</v>
      </c>
      <c r="BD174" s="286" cm="1">
        <f t="array" aca="1" ref="BD174" ca="1">IF(AC174&gt;0,AC174*SUMPRODUCT(_xlfn.XLOOKUP(AC$26,$C$4:$C$22,$T$4:$AD$22)*$AO174:$AY174),0)</f>
        <v>0</v>
      </c>
      <c r="BE174" s="287" cm="1">
        <f t="array" aca="1" ref="BE174" ca="1">IF(AD174&gt;0,AD174*SUMPRODUCT(_xlfn.XLOOKUP(AD$26,$C$4:$C$22,$T$4:$AD$22)*$AO174:$AY174),0)</f>
        <v>0</v>
      </c>
      <c r="BF174" s="287" cm="1">
        <f t="array" aca="1" ref="BF174" ca="1">IF(AE174&gt;0,AE174*SUMPRODUCT(_xlfn.XLOOKUP(AE$26,$C$4:$C$22,$T$4:$AD$22)*$AO174:$AY174),0)</f>
        <v>0</v>
      </c>
      <c r="BG174" s="287" cm="1">
        <f t="array" aca="1" ref="BG174" ca="1">IF(AF174&gt;0,AF174*SUMPRODUCT(_xlfn.XLOOKUP(AF$26,$C$4:$C$22,$T$4:$AD$22)*$AO174:$AY174),0)</f>
        <v>0</v>
      </c>
      <c r="BH174" s="287" cm="1">
        <f t="array" aca="1" ref="BH174" ca="1">IF(AG174&gt;0,AG174*SUMPRODUCT(_xlfn.XLOOKUP(AG$26,$C$4:$C$22,$T$4:$AD$22)*$AO174:$AY174),0)</f>
        <v>0</v>
      </c>
      <c r="BI174" s="287" cm="1">
        <f t="array" aca="1" ref="BI174" ca="1">IF(AH174&gt;0,AH174*SUMPRODUCT(_xlfn.XLOOKUP(AH$26,$C$4:$C$22,$T$4:$AD$22)*$AO174:$AY174),0)</f>
        <v>0</v>
      </c>
      <c r="BJ174" s="287" cm="1">
        <f t="array" aca="1" ref="BJ174" ca="1">IF(AI174&gt;0,AI174*SUMPRODUCT(_xlfn.XLOOKUP(AI$26,$C$4:$C$22,$T$4:$AD$22)*$AO174:$AY174),0)</f>
        <v>0</v>
      </c>
      <c r="BK174" s="287" cm="1">
        <f t="array" aca="1" ref="BK174" ca="1">IF(AJ174&gt;0,AJ174*SUMPRODUCT(_xlfn.XLOOKUP(AJ$26,$C$4:$C$22,$T$4:$AD$22)*$AO174:$AY174),0)</f>
        <v>0</v>
      </c>
      <c r="BL174" s="287" cm="1">
        <f t="array" aca="1" ref="BL174" ca="1">IF(AK174&gt;0,AK174*SUMPRODUCT(_xlfn.XLOOKUP(AK$26,$C$4:$C$22,$T$4:$AD$22)*$AO174:$AY174),0)</f>
        <v>0</v>
      </c>
      <c r="BM174" s="287" cm="1">
        <f t="array" aca="1" ref="BM174" ca="1">IF(AL174&gt;0,AL174*SUMPRODUCT(_xlfn.XLOOKUP(AL$26,$C$4:$C$22,$T$4:$AD$22)*$AO174:$AY174),0)</f>
        <v>0</v>
      </c>
      <c r="BN174" s="287" cm="1">
        <f t="array" aca="1" ref="BN174" ca="1">IF(AM174&gt;0,AM174*SUMPRODUCT(_xlfn.XLOOKUP(AM$26,$C$4:$C$22,$T$4:$AD$22)*$AO174:$AY174),0)</f>
        <v>0</v>
      </c>
      <c r="BO174" s="290" cm="1">
        <f t="array" aca="1" ref="BO174" ca="1">IF(AN174&gt;0,AN174*SUMPRODUCT(_xlfn.XLOOKUP(AN$26,$C$4:$C$22,$T$4:$AD$22)*$AO174:$AY174),0)</f>
        <v>0</v>
      </c>
      <c r="BP174" s="291">
        <f t="shared" ca="1" si="139"/>
        <v>0</v>
      </c>
      <c r="BQ174" s="286" cm="1">
        <f t="array" aca="1" ref="BQ174" ca="1">IF(AC174&gt;0,AC174*SUMPRODUCT(_xlfn.XLOOKUP(AC$26,$C$4:$C$22,$I$4:$S$22)*$AO174:$AY174),0)</f>
        <v>0</v>
      </c>
      <c r="BR174" s="287" cm="1">
        <f t="array" aca="1" ref="BR174" ca="1">IF(AD174&gt;0,AD174*SUMPRODUCT(_xlfn.XLOOKUP(AD$26,$C$4:$C$22,$I$4:$S$22)*$AO174:$AY174),0)</f>
        <v>-0.75</v>
      </c>
      <c r="BS174" s="287" cm="1">
        <f t="array" aca="1" ref="BS174" ca="1">IF(AE174&gt;0,AE174*SUMPRODUCT(_xlfn.XLOOKUP(AE$26,$C$4:$C$22,$I$4:$S$22)*$AO174:$AY174),0)</f>
        <v>0</v>
      </c>
      <c r="BT174" s="287" cm="1">
        <f t="array" aca="1" ref="BT174" ca="1">IF(AF174&gt;0,AF174*SUMPRODUCT(_xlfn.XLOOKUP(AF$26,$C$4:$C$22,$I$4:$S$22)*$AO174:$AY174),0)</f>
        <v>0</v>
      </c>
      <c r="BU174" s="287" cm="1">
        <f t="array" aca="1" ref="BU174" ca="1">IF(AG174&gt;0,AG174*SUMPRODUCT(_xlfn.XLOOKUP(AG$26,$C$4:$C$22,$I$4:$S$22)*$AO174:$AY174),0)</f>
        <v>0</v>
      </c>
      <c r="BV174" s="287" cm="1">
        <f t="array" aca="1" ref="BV174" ca="1">IF(AH174&gt;0,AH174*SUMPRODUCT(_xlfn.XLOOKUP(AH$26,$C$4:$C$22,$I$4:$S$22)*$AO174:$AY174),0)</f>
        <v>0</v>
      </c>
      <c r="BW174" s="287" cm="1">
        <f t="array" aca="1" ref="BW174" ca="1">IF(AI174&gt;0,AI174*SUMPRODUCT(_xlfn.XLOOKUP(AI$26,$C$4:$C$22,$I$4:$S$22)*$AO174:$AY174),0)</f>
        <v>0</v>
      </c>
      <c r="BX174" s="287" cm="1">
        <f t="array" aca="1" ref="BX174" ca="1">IF(AJ174&gt;0,AJ174*SUMPRODUCT(_xlfn.XLOOKUP(AJ$26,$C$4:$C$22,$I$4:$S$22)*$AO174:$AY174),0)</f>
        <v>0</v>
      </c>
      <c r="BY174" s="287" cm="1">
        <f t="array" aca="1" ref="BY174" ca="1">IF(AK174&gt;0,AK174*SUMPRODUCT(_xlfn.XLOOKUP(AK$26,$C$4:$C$22,$I$4:$S$22)*$AO174:$AY174),0)</f>
        <v>0</v>
      </c>
      <c r="BZ174" s="287" cm="1">
        <f t="array" aca="1" ref="BZ174" ca="1">IF(AL174&gt;0,AL174*SUMPRODUCT(_xlfn.XLOOKUP(AL$26,$C$4:$C$22,$I$4:$S$22)*$AO174:$AY174),0)</f>
        <v>0</v>
      </c>
      <c r="CA174" s="287" cm="1">
        <f t="array" aca="1" ref="CA174" ca="1">IF(AM174&gt;0,AM174*SUMPRODUCT(_xlfn.XLOOKUP(AM$26,$C$4:$C$22,$I$4:$S$22)*$AO174:$AY174),0)</f>
        <v>0</v>
      </c>
      <c r="CB174" s="290" cm="1">
        <f t="array" aca="1" ref="CB174" ca="1">IF(AN174&gt;0,AN174*SUMPRODUCT(_xlfn.XLOOKUP(AN$26,$C$4:$C$22,$I$4:$S$22)*$AO174:$AY174),0)</f>
        <v>0</v>
      </c>
      <c r="CC174" s="291">
        <f t="shared" ca="1" si="140"/>
        <v>-0.75</v>
      </c>
      <c r="CD174" s="286" cm="1">
        <f t="array" aca="1" ref="CD174" ca="1">IF(AC174&lt;0,AC174*SUMPRODUCT(_xlfn.XLOOKUP(AC$26,$C$4:$C$22,$T$4:$AD$22)*$AO174:$AY174),0)</f>
        <v>0</v>
      </c>
      <c r="CE174" s="287" cm="1">
        <f t="array" aca="1" ref="CE174" ca="1">IF(AD174&lt;0,AD174*SUMPRODUCT(_xlfn.XLOOKUP(AD$26,$C$4:$C$22,$T$4:$AC$22)*$AO174:$AX174),0)</f>
        <v>0</v>
      </c>
      <c r="CF174" s="287" cm="1">
        <f t="array" aca="1" ref="CF174" ca="1">IF(AE174&lt;0,AE174*SUMPRODUCT(_xlfn.XLOOKUP(AE$26,$C$4:$C$22,$T$4:$AC$22)*$AO174:$AX174),0)</f>
        <v>0</v>
      </c>
      <c r="CG174" s="287" cm="1">
        <f t="array" aca="1" ref="CG174" ca="1">IF(AF174&lt;0,AF174*SUMPRODUCT(_xlfn.XLOOKUP(AF$26,$C$4:$C$22,$T$4:$AC$22)*$AO174:$AX174),0)</f>
        <v>0</v>
      </c>
      <c r="CH174" s="287" cm="1">
        <f t="array" aca="1" ref="CH174" ca="1">IF(AG174&lt;0,AG174*SUMPRODUCT(_xlfn.XLOOKUP(AG$26,$C$4:$C$22,$T$4:$AC$22)*$AO174:$AX174),0)</f>
        <v>0</v>
      </c>
      <c r="CI174" s="287" cm="1">
        <f t="array" aca="1" ref="CI174" ca="1">IF(AH174&lt;0,AH174*SUMPRODUCT(_xlfn.XLOOKUP(AH$26,$C$4:$C$22,$T$4:$AC$22)*$AO174:$AX174),0)</f>
        <v>0</v>
      </c>
      <c r="CJ174" s="287" cm="1">
        <f t="array" aca="1" ref="CJ174" ca="1">IF(AI174&lt;0,AI174*SUMPRODUCT(_xlfn.XLOOKUP(AI$26,$C$4:$C$22,$T$4:$AC$22)*$AO174:$AX174),0)</f>
        <v>0</v>
      </c>
      <c r="CK174" s="287" cm="1">
        <f t="array" aca="1" ref="CK174" ca="1">IF(AJ174&lt;0,AJ174*SUMPRODUCT(_xlfn.XLOOKUP(AJ$26,$C$4:$C$22,$T$4:$AC$22)*$AO174:$AX174),0)</f>
        <v>0</v>
      </c>
      <c r="CL174" s="287" cm="1">
        <f t="array" aca="1" ref="CL174" ca="1">IF(AK174&lt;0,AK174*SUMPRODUCT(_xlfn.XLOOKUP(AK$26,$C$4:$C$22,$T$4:$AC$22)*$AO174:$AX174),0)</f>
        <v>0</v>
      </c>
      <c r="CM174" s="287" cm="1">
        <f t="array" aca="1" ref="CM174" ca="1">IF(AL174&lt;0,AL174*SUMPRODUCT(_xlfn.XLOOKUP(AL$26,$C$4:$C$22,$T$4:$AC$22)*$AO174:$AX174),0)</f>
        <v>0</v>
      </c>
      <c r="CN174" s="287" cm="1">
        <f t="array" aca="1" ref="CN174" ca="1">IF(AM174&lt;0,AM174*SUMPRODUCT(_xlfn.XLOOKUP(AM$26,$C$4:$C$22,$T$4:$AC$22)*$AO174:$AX174),0)</f>
        <v>0</v>
      </c>
      <c r="CO174" s="290" cm="1">
        <f t="array" aca="1" ref="CO174" ca="1">IF(AN174&lt;0,AN174*SUMPRODUCT(_xlfn.XLOOKUP(AN$26,$C$4:$C$22,$T$4:$AC$22)*$AO174:$AX174),0)</f>
        <v>0</v>
      </c>
      <c r="CP174" s="291">
        <f t="shared" ca="1" si="141"/>
        <v>0</v>
      </c>
      <c r="CQ174" s="286" cm="1">
        <f t="array" aca="1" ref="CQ174" ca="1">IF(AC174&lt;0,AC174*SUMPRODUCT(_xlfn.XLOOKUP(AC$26,$C$4:$C$22,$I$4:$S$22)*$AO174:$AY174),0)</f>
        <v>0</v>
      </c>
      <c r="CR174" s="287" cm="1">
        <f t="array" aca="1" ref="CR174" ca="1">IF(AD174&lt;0,AD174*SUMPRODUCT(_xlfn.XLOOKUP(AD$26,$C$4:$C$22,$I$4:$R$22)*$AO174:$AX174),0)</f>
        <v>0</v>
      </c>
      <c r="CS174" s="287" cm="1">
        <f t="array" aca="1" ref="CS174" ca="1">IF(AE174&lt;0,AE174*SUMPRODUCT(_xlfn.XLOOKUP(AE$26,$C$4:$C$22,$I$4:$R$22)*$AO174:$AX174),0)</f>
        <v>0</v>
      </c>
      <c r="CT174" s="287" cm="1">
        <f t="array" aca="1" ref="CT174" ca="1">IF(AF174&lt;0,AF174*SUMPRODUCT(_xlfn.XLOOKUP(AF$26,$C$4:$C$22,$I$4:$R$22)*$AO174:$AX174),0)</f>
        <v>0</v>
      </c>
      <c r="CU174" s="287" cm="1">
        <f t="array" aca="1" ref="CU174" ca="1">IF(AG174&lt;0,AG174*SUMPRODUCT(_xlfn.XLOOKUP(AG$26,$C$4:$C$22,$I$4:$R$22)*$AO174:$AX174),0)</f>
        <v>0</v>
      </c>
      <c r="CV174" s="287" cm="1">
        <f t="array" aca="1" ref="CV174" ca="1">IF(AH174&lt;0,AH174*SUMPRODUCT(_xlfn.XLOOKUP(AH$26,$C$4:$C$22,$I$4:$R$22)*$AO174:$AX174),0)</f>
        <v>0</v>
      </c>
      <c r="CW174" s="287" cm="1">
        <f t="array" aca="1" ref="CW174" ca="1">IF(AI174&lt;0,AI174*SUMPRODUCT(_xlfn.XLOOKUP(AI$26,$C$4:$C$22,$I$4:$R$22)*$AO174:$AX174),0)</f>
        <v>0</v>
      </c>
      <c r="CX174" s="287" cm="1">
        <f t="array" aca="1" ref="CX174" ca="1">IF(AJ174&lt;0,AJ174*SUMPRODUCT(_xlfn.XLOOKUP(AJ$26,$C$4:$C$22,$I$4:$R$22)*$AO174:$AX174),0)</f>
        <v>0</v>
      </c>
      <c r="CY174" s="287" cm="1">
        <f t="array" aca="1" ref="CY174" ca="1">IF(AK174&lt;0,AK174*SUMPRODUCT(_xlfn.XLOOKUP(AK$26,$C$4:$C$22,$I$4:$R$22)*$AO174:$AX174),0)</f>
        <v>0</v>
      </c>
      <c r="CZ174" s="287" cm="1">
        <f t="array" aca="1" ref="CZ174" ca="1">IF(AL174&lt;0,AL174*SUMPRODUCT(_xlfn.XLOOKUP(AL$26,$C$4:$C$22,$I$4:$R$22)*$AO174:$AX174),0)</f>
        <v>0</v>
      </c>
      <c r="DA174" s="287" cm="1">
        <f t="array" aca="1" ref="DA174" ca="1">IF(AM174&lt;0,AM174*SUMPRODUCT(_xlfn.XLOOKUP(AM$26,$C$4:$C$22,$I$4:$R$22)*$AO174:$AX174),0)</f>
        <v>0</v>
      </c>
      <c r="DB174" s="290" cm="1">
        <f t="array" aca="1" ref="DB174" ca="1">IF(AN174&lt;0,AN174*SUMPRODUCT(_xlfn.XLOOKUP(AN$26,$C$4:$C$22,$I$4:$R$22)*$AO174:$AX174),0)</f>
        <v>0</v>
      </c>
      <c r="DC174" s="327">
        <f t="shared" ca="1" si="142"/>
        <v>0</v>
      </c>
    </row>
    <row r="175" spans="1:107" x14ac:dyDescent="0.25">
      <c r="A175" s="136"/>
      <c r="B175" s="389"/>
      <c r="C175" s="292">
        <v>17</v>
      </c>
      <c r="D175" s="293" t="str">
        <f>_xlfn.XLOOKUP($C175,'Load Combinations'!$B$4:$B$22,'Load Combinations'!$C$4:$C$22)</f>
        <v>CV MAWP, Beam On</v>
      </c>
      <c r="E175" s="86"/>
      <c r="F175" s="294"/>
      <c r="G175" s="125">
        <v>0</v>
      </c>
      <c r="H175" s="295">
        <f t="shared" ca="1" si="130"/>
        <v>0.6</v>
      </c>
      <c r="I175" s="295">
        <f t="shared" ca="1" si="131"/>
        <v>-1.35</v>
      </c>
      <c r="J175" s="328"/>
      <c r="K175" s="99">
        <f t="shared" si="136"/>
        <v>0</v>
      </c>
      <c r="L175" s="96">
        <f t="shared" ref="L175:U177" si="143">L$129</f>
        <v>0</v>
      </c>
      <c r="M175" s="96">
        <f t="shared" si="143"/>
        <v>0</v>
      </c>
      <c r="N175" s="96">
        <f t="shared" si="143"/>
        <v>0</v>
      </c>
      <c r="O175" s="96">
        <f t="shared" si="143"/>
        <v>-1</v>
      </c>
      <c r="P175" s="96">
        <f t="shared" si="143"/>
        <v>-1</v>
      </c>
      <c r="Q175" s="96">
        <f t="shared" si="143"/>
        <v>0</v>
      </c>
      <c r="R175" s="96">
        <f t="shared" si="143"/>
        <v>0</v>
      </c>
      <c r="S175" s="96">
        <f t="shared" si="143"/>
        <v>0</v>
      </c>
      <c r="T175" s="96">
        <f t="shared" si="143"/>
        <v>0</v>
      </c>
      <c r="U175" s="96">
        <f t="shared" si="143"/>
        <v>0</v>
      </c>
      <c r="V175" s="96"/>
      <c r="W175" s="96"/>
      <c r="X175" s="96"/>
      <c r="Y175" s="96"/>
      <c r="Z175" s="96"/>
      <c r="AA175" s="96"/>
      <c r="AB175" s="138"/>
      <c r="AC175" s="99">
        <f t="shared" ca="1" si="138"/>
        <v>1</v>
      </c>
      <c r="AD175" s="96">
        <f t="shared" ca="1" si="138"/>
        <v>1</v>
      </c>
      <c r="AE175" s="96">
        <f t="shared" ca="1" si="138"/>
        <v>0</v>
      </c>
      <c r="AF175" s="96">
        <f t="shared" ca="1" si="138"/>
        <v>0</v>
      </c>
      <c r="AG175" s="96">
        <f t="shared" ca="1" si="138"/>
        <v>0</v>
      </c>
      <c r="AH175" s="96">
        <f t="shared" ca="1" si="138"/>
        <v>0</v>
      </c>
      <c r="AI175" s="96">
        <f t="shared" ca="1" si="138"/>
        <v>0</v>
      </c>
      <c r="AJ175" s="96">
        <f t="shared" ca="1" si="138"/>
        <v>0</v>
      </c>
      <c r="AK175" s="96">
        <f t="shared" ca="1" si="138"/>
        <v>0</v>
      </c>
      <c r="AL175" s="96">
        <f t="shared" ca="1" si="138"/>
        <v>0</v>
      </c>
      <c r="AM175" s="96">
        <f t="shared" ca="1" si="138"/>
        <v>0</v>
      </c>
      <c r="AN175" s="100">
        <f t="shared" ca="1" si="138"/>
        <v>0</v>
      </c>
      <c r="AO175" s="97">
        <f>+INDEX('Load Combinations'!$D$4:$N$22,MATCH(Horizontal!$C175,'Load Combinations'!$B$4:$B$22,0),MATCH(Horizontal!AO$26,'Load Combinations'!$D$3:$N$3,0))</f>
        <v>1</v>
      </c>
      <c r="AP175" s="96">
        <f>+INDEX('Load Combinations'!$D$4:$N$22,MATCH(Horizontal!$C175,'Load Combinations'!$B$4:$B$22,0),MATCH(Horizontal!AP$26,'Load Combinations'!$D$3:$N$3,0))</f>
        <v>0</v>
      </c>
      <c r="AQ175" s="96">
        <f>+INDEX('Load Combinations'!$D$4:$N$22,MATCH(Horizontal!$C175,'Load Combinations'!$B$4:$B$22,0),MATCH(Horizontal!AQ$26,'Load Combinations'!$D$3:$N$3,0))</f>
        <v>0</v>
      </c>
      <c r="AR175" s="96">
        <f>+INDEX('Load Combinations'!$D$4:$N$22,MATCH(Horizontal!$C175,'Load Combinations'!$B$4:$B$22,0),MATCH(Horizontal!AR$26,'Load Combinations'!$D$3:$N$3,0))</f>
        <v>1</v>
      </c>
      <c r="AS175" s="96">
        <f>+INDEX('Load Combinations'!$D$4:$N$22,MATCH(Horizontal!$C175,'Load Combinations'!$B$4:$B$22,0),MATCH(Horizontal!AS$26,'Load Combinations'!$D$3:$N$3,0))</f>
        <v>0</v>
      </c>
      <c r="AT175" s="96">
        <f>+INDEX('Load Combinations'!$D$4:$N$22,MATCH(Horizontal!$C175,'Load Combinations'!$B$4:$B$22,0),MATCH(Horizontal!AT$26,'Load Combinations'!$D$3:$N$3,0))</f>
        <v>1</v>
      </c>
      <c r="AU175" s="96">
        <f>+INDEX('Load Combinations'!$D$4:$N$22,MATCH(Horizontal!$C175,'Load Combinations'!$B$4:$B$22,0),MATCH(Horizontal!AU$26,'Load Combinations'!$D$3:$N$3,0))</f>
        <v>1</v>
      </c>
      <c r="AV175" s="96">
        <f>+INDEX('Load Combinations'!$D$4:$N$22,MATCH(Horizontal!$C175,'Load Combinations'!$B$4:$B$22,0),MATCH(Horizontal!AV$26,'Load Combinations'!$D$3:$N$3,0))</f>
        <v>0</v>
      </c>
      <c r="AW175" s="96">
        <f>+INDEX('Load Combinations'!$D$4:$N$22,MATCH(Horizontal!$C175,'Load Combinations'!$B$4:$B$22,0),MATCH(Horizontal!AW$26,'Load Combinations'!$D$3:$N$3,0))</f>
        <v>0</v>
      </c>
      <c r="AX175" s="560">
        <f>+INDEX('Load Combinations'!$D$4:$N$22,MATCH(Horizontal!$C175,'Load Combinations'!$B$4:$B$22,0),MATCH(Horizontal!AX$26,'Load Combinations'!$D$3:$N$3,0))</f>
        <v>0</v>
      </c>
      <c r="AY175" s="661">
        <f>+INDEX('Load Combinations'!$D$4:$N$22,MATCH(Horizontal!$C175,'Load Combinations'!$B$4:$B$22,0),MATCH(Horizontal!AY$26,'Load Combinations'!$D$3:$N$3,0))</f>
        <v>0</v>
      </c>
      <c r="AZ175" s="297" cm="1">
        <f t="array" ref="AZ175">SUMPRODUCT(--($K175:$AB175&gt;0),INDEX($H$4:$H$22,MATCH($K$26:$AB$26,$C$4:$C$22,0)))</f>
        <v>0</v>
      </c>
      <c r="BA175" s="298" cm="1">
        <f t="array" ref="BA175">SUMPRODUCT(--($K175:$AB175&gt;0),INDEX($G$4:$G$22,MATCH($K$26:$AB$26,$C$4:$C$22,0)))</f>
        <v>0</v>
      </c>
      <c r="BB175" s="298" cm="1">
        <f t="array" ref="BB175">-1*SUMPRODUCT(--($K175:$AB175&lt;0),INDEX($H$4:$H$22,MATCH($K$26:$AB$26,$C$4:$C$22,0)))</f>
        <v>-0.6</v>
      </c>
      <c r="BC175" s="298" cm="1">
        <f t="array" ref="BC175">-1*SUMPRODUCT(--($K175:$AB175&lt;0),INDEX($G$4:$G$22,MATCH($K$26:$AB$26,$C$4:$C$22,0)))</f>
        <v>0.6</v>
      </c>
      <c r="BD175" s="125" cm="1">
        <f t="array" aca="1" ref="BD175" ca="1">IF(AC175&gt;0,AC175*SUMPRODUCT(_xlfn.XLOOKUP(AC$26,$C$4:$C$22,$T$4:$AD$22)*$AO175:$AY175),0)</f>
        <v>0</v>
      </c>
      <c r="BE175" s="300" cm="1">
        <f t="array" aca="1" ref="BE175" ca="1">IF(AD175&gt;0,AD175*SUMPRODUCT(_xlfn.XLOOKUP(AD$26,$C$4:$C$22,$T$4:$AD$22)*$AO175:$AY175),0)</f>
        <v>0</v>
      </c>
      <c r="BF175" s="300" cm="1">
        <f t="array" aca="1" ref="BF175" ca="1">IF(AE175&gt;0,AE175*SUMPRODUCT(_xlfn.XLOOKUP(AE$26,$C$4:$C$22,$T$4:$AD$22)*$AO175:$AY175),0)</f>
        <v>0</v>
      </c>
      <c r="BG175" s="301" cm="1">
        <f t="array" aca="1" ref="BG175" ca="1">IF(AF175&gt;0,AF175*SUMPRODUCT(_xlfn.XLOOKUP(AF$26,$C$4:$C$22,$T$4:$AD$22)*$AO175:$AY175),0)</f>
        <v>0</v>
      </c>
      <c r="BH175" s="300" cm="1">
        <f t="array" aca="1" ref="BH175" ca="1">IF(AG175&gt;0,AG175*SUMPRODUCT(_xlfn.XLOOKUP(AG$26,$C$4:$C$22,$T$4:$AD$22)*$AO175:$AY175),0)</f>
        <v>0</v>
      </c>
      <c r="BI175" s="300" cm="1">
        <f t="array" aca="1" ref="BI175" ca="1">IF(AH175&gt;0,AH175*SUMPRODUCT(_xlfn.XLOOKUP(AH$26,$C$4:$C$22,$T$4:$AD$22)*$AO175:$AY175),0)</f>
        <v>0</v>
      </c>
      <c r="BJ175" s="300" cm="1">
        <f t="array" aca="1" ref="BJ175" ca="1">IF(AI175&gt;0,AI175*SUMPRODUCT(_xlfn.XLOOKUP(AI$26,$C$4:$C$22,$T$4:$AD$22)*$AO175:$AY175),0)</f>
        <v>0</v>
      </c>
      <c r="BK175" s="300" cm="1">
        <f t="array" aca="1" ref="BK175" ca="1">IF(AJ175&gt;0,AJ175*SUMPRODUCT(_xlfn.XLOOKUP(AJ$26,$C$4:$C$22,$T$4:$AD$22)*$AO175:$AY175),0)</f>
        <v>0</v>
      </c>
      <c r="BL175" s="300" cm="1">
        <f t="array" aca="1" ref="BL175" ca="1">IF(AK175&gt;0,AK175*SUMPRODUCT(_xlfn.XLOOKUP(AK$26,$C$4:$C$22,$T$4:$AD$22)*$AO175:$AY175),0)</f>
        <v>0</v>
      </c>
      <c r="BM175" s="300" cm="1">
        <f t="array" aca="1" ref="BM175" ca="1">IF(AL175&gt;0,AL175*SUMPRODUCT(_xlfn.XLOOKUP(AL$26,$C$4:$C$22,$T$4:$AD$22)*$AO175:$AY175),0)</f>
        <v>0</v>
      </c>
      <c r="BN175" s="300" cm="1">
        <f t="array" aca="1" ref="BN175" ca="1">IF(AM175&gt;0,AM175*SUMPRODUCT(_xlfn.XLOOKUP(AM$26,$C$4:$C$22,$T$4:$AD$22)*$AO175:$AY175),0)</f>
        <v>0</v>
      </c>
      <c r="BO175" s="304" cm="1">
        <f t="array" aca="1" ref="BO175" ca="1">IF(AN175&gt;0,AN175*SUMPRODUCT(_xlfn.XLOOKUP(AN$26,$C$4:$C$22,$T$4:$AD$22)*$AO175:$AY175),0)</f>
        <v>0</v>
      </c>
      <c r="BP175" s="305">
        <f t="shared" ca="1" si="139"/>
        <v>0</v>
      </c>
      <c r="BQ175" s="125" cm="1">
        <f t="array" aca="1" ref="BQ175" ca="1">IF(AC175&gt;0,AC175*SUMPRODUCT(_xlfn.XLOOKUP(AC$26,$C$4:$C$22,$I$4:$S$22)*$AO175:$AY175),0)</f>
        <v>0</v>
      </c>
      <c r="BR175" s="300" cm="1">
        <f t="array" aca="1" ref="BR175" ca="1">IF(AD175&gt;0,AD175*SUMPRODUCT(_xlfn.XLOOKUP(AD$26,$C$4:$C$22,$I$4:$S$22)*$AO175:$AY175),0)</f>
        <v>-0.75</v>
      </c>
      <c r="BS175" s="300" cm="1">
        <f t="array" aca="1" ref="BS175" ca="1">IF(AE175&gt;0,AE175*SUMPRODUCT(_xlfn.XLOOKUP(AE$26,$C$4:$C$22,$I$4:$S$22)*$AO175:$AY175),0)</f>
        <v>0</v>
      </c>
      <c r="BT175" s="301" cm="1">
        <f t="array" aca="1" ref="BT175" ca="1">IF(AF175&gt;0,AF175*SUMPRODUCT(_xlfn.XLOOKUP(AF$26,$C$4:$C$22,$I$4:$S$22)*$AO175:$AY175),0)</f>
        <v>0</v>
      </c>
      <c r="BU175" s="300" cm="1">
        <f t="array" aca="1" ref="BU175" ca="1">IF(AG175&gt;0,AG175*SUMPRODUCT(_xlfn.XLOOKUP(AG$26,$C$4:$C$22,$I$4:$S$22)*$AO175:$AY175),0)</f>
        <v>0</v>
      </c>
      <c r="BV175" s="300" cm="1">
        <f t="array" aca="1" ref="BV175" ca="1">IF(AH175&gt;0,AH175*SUMPRODUCT(_xlfn.XLOOKUP(AH$26,$C$4:$C$22,$I$4:$S$22)*$AO175:$AY175),0)</f>
        <v>0</v>
      </c>
      <c r="BW175" s="300" cm="1">
        <f t="array" aca="1" ref="BW175" ca="1">IF(AI175&gt;0,AI175*SUMPRODUCT(_xlfn.XLOOKUP(AI$26,$C$4:$C$22,$I$4:$S$22)*$AO175:$AY175),0)</f>
        <v>0</v>
      </c>
      <c r="BX175" s="300" cm="1">
        <f t="array" aca="1" ref="BX175" ca="1">IF(AJ175&gt;0,AJ175*SUMPRODUCT(_xlfn.XLOOKUP(AJ$26,$C$4:$C$22,$I$4:$S$22)*$AO175:$AY175),0)</f>
        <v>0</v>
      </c>
      <c r="BY175" s="300" cm="1">
        <f t="array" aca="1" ref="BY175" ca="1">IF(AK175&gt;0,AK175*SUMPRODUCT(_xlfn.XLOOKUP(AK$26,$C$4:$C$22,$I$4:$S$22)*$AO175:$AY175),0)</f>
        <v>0</v>
      </c>
      <c r="BZ175" s="300" cm="1">
        <f t="array" aca="1" ref="BZ175" ca="1">IF(AL175&gt;0,AL175*SUMPRODUCT(_xlfn.XLOOKUP(AL$26,$C$4:$C$22,$I$4:$S$22)*$AO175:$AY175),0)</f>
        <v>0</v>
      </c>
      <c r="CA175" s="300" cm="1">
        <f t="array" aca="1" ref="CA175" ca="1">IF(AM175&gt;0,AM175*SUMPRODUCT(_xlfn.XLOOKUP(AM$26,$C$4:$C$22,$I$4:$S$22)*$AO175:$AY175),0)</f>
        <v>0</v>
      </c>
      <c r="CB175" s="304" cm="1">
        <f t="array" aca="1" ref="CB175" ca="1">IF(AN175&gt;0,AN175*SUMPRODUCT(_xlfn.XLOOKUP(AN$26,$C$4:$C$22,$I$4:$S$22)*$AO175:$AY175),0)</f>
        <v>0</v>
      </c>
      <c r="CC175" s="305">
        <f t="shared" ca="1" si="140"/>
        <v>-0.75</v>
      </c>
      <c r="CD175" s="125" cm="1">
        <f t="array" aca="1" ref="CD175" ca="1">IF(AC175&lt;0,AC175*SUMPRODUCT(_xlfn.XLOOKUP(AC$26,$C$4:$C$22,$T$4:$AD$22)*$AO175:$AY175),0)</f>
        <v>0</v>
      </c>
      <c r="CE175" s="300" cm="1">
        <f t="array" aca="1" ref="CE175" ca="1">IF(AD175&lt;0,AD175*SUMPRODUCT(_xlfn.XLOOKUP(AD$26,$C$4:$C$22,$T$4:$AC$22)*$AO175:$AX175),0)</f>
        <v>0</v>
      </c>
      <c r="CF175" s="300" cm="1">
        <f t="array" aca="1" ref="CF175" ca="1">IF(AE175&lt;0,AE175*SUMPRODUCT(_xlfn.XLOOKUP(AE$26,$C$4:$C$22,$T$4:$AC$22)*$AO175:$AX175),0)</f>
        <v>0</v>
      </c>
      <c r="CG175" s="301" cm="1">
        <f t="array" aca="1" ref="CG175" ca="1">IF(AF175&lt;0,AF175*SUMPRODUCT(_xlfn.XLOOKUP(AF$26,$C$4:$C$22,$T$4:$AC$22)*$AO175:$AX175),0)</f>
        <v>0</v>
      </c>
      <c r="CH175" s="300" cm="1">
        <f t="array" aca="1" ref="CH175" ca="1">IF(AG175&lt;0,AG175*SUMPRODUCT(_xlfn.XLOOKUP(AG$26,$C$4:$C$22,$T$4:$AC$22)*$AO175:$AX175),0)</f>
        <v>0</v>
      </c>
      <c r="CI175" s="300" cm="1">
        <f t="array" aca="1" ref="CI175" ca="1">IF(AH175&lt;0,AH175*SUMPRODUCT(_xlfn.XLOOKUP(AH$26,$C$4:$C$22,$T$4:$AC$22)*$AO175:$AX175),0)</f>
        <v>0</v>
      </c>
      <c r="CJ175" s="300" cm="1">
        <f t="array" aca="1" ref="CJ175" ca="1">IF(AI175&lt;0,AI175*SUMPRODUCT(_xlfn.XLOOKUP(AI$26,$C$4:$C$22,$T$4:$AC$22)*$AO175:$AX175),0)</f>
        <v>0</v>
      </c>
      <c r="CK175" s="300" cm="1">
        <f t="array" aca="1" ref="CK175" ca="1">IF(AJ175&lt;0,AJ175*SUMPRODUCT(_xlfn.XLOOKUP(AJ$26,$C$4:$C$22,$T$4:$AC$22)*$AO175:$AX175),0)</f>
        <v>0</v>
      </c>
      <c r="CL175" s="300" cm="1">
        <f t="array" aca="1" ref="CL175" ca="1">IF(AK175&lt;0,AK175*SUMPRODUCT(_xlfn.XLOOKUP(AK$26,$C$4:$C$22,$T$4:$AC$22)*$AO175:$AX175),0)</f>
        <v>0</v>
      </c>
      <c r="CM175" s="300" cm="1">
        <f t="array" aca="1" ref="CM175" ca="1">IF(AL175&lt;0,AL175*SUMPRODUCT(_xlfn.XLOOKUP(AL$26,$C$4:$C$22,$T$4:$AC$22)*$AO175:$AX175),0)</f>
        <v>0</v>
      </c>
      <c r="CN175" s="300" cm="1">
        <f t="array" aca="1" ref="CN175" ca="1">IF(AM175&lt;0,AM175*SUMPRODUCT(_xlfn.XLOOKUP(AM$26,$C$4:$C$22,$T$4:$AC$22)*$AO175:$AX175),0)</f>
        <v>0</v>
      </c>
      <c r="CO175" s="304" cm="1">
        <f t="array" aca="1" ref="CO175" ca="1">IF(AN175&lt;0,AN175*SUMPRODUCT(_xlfn.XLOOKUP(AN$26,$C$4:$C$22,$T$4:$AC$22)*$AO175:$AX175),0)</f>
        <v>0</v>
      </c>
      <c r="CP175" s="305">
        <f t="shared" ca="1" si="141"/>
        <v>0</v>
      </c>
      <c r="CQ175" s="125" cm="1">
        <f t="array" aca="1" ref="CQ175" ca="1">IF(AC175&lt;0,AC175*SUMPRODUCT(_xlfn.XLOOKUP(AC$26,$C$4:$C$22,$I$4:$S$22)*$AO175:$AY175),0)</f>
        <v>0</v>
      </c>
      <c r="CR175" s="300" cm="1">
        <f t="array" aca="1" ref="CR175" ca="1">IF(AD175&lt;0,AD175*SUMPRODUCT(_xlfn.XLOOKUP(AD$26,$C$4:$C$22,$I$4:$R$22)*$AO175:$AX175),0)</f>
        <v>0</v>
      </c>
      <c r="CS175" s="300" cm="1">
        <f t="array" aca="1" ref="CS175" ca="1">IF(AE175&lt;0,AE175*SUMPRODUCT(_xlfn.XLOOKUP(AE$26,$C$4:$C$22,$I$4:$R$22)*$AO175:$AX175),0)</f>
        <v>0</v>
      </c>
      <c r="CT175" s="301" cm="1">
        <f t="array" aca="1" ref="CT175" ca="1">IF(AF175&lt;0,AF175*SUMPRODUCT(_xlfn.XLOOKUP(AF$26,$C$4:$C$22,$I$4:$R$22)*$AO175:$AX175),0)</f>
        <v>0</v>
      </c>
      <c r="CU175" s="300" cm="1">
        <f t="array" aca="1" ref="CU175" ca="1">IF(AG175&lt;0,AG175*SUMPRODUCT(_xlfn.XLOOKUP(AG$26,$C$4:$C$22,$I$4:$R$22)*$AO175:$AX175),0)</f>
        <v>0</v>
      </c>
      <c r="CV175" s="300" cm="1">
        <f t="array" aca="1" ref="CV175" ca="1">IF(AH175&lt;0,AH175*SUMPRODUCT(_xlfn.XLOOKUP(AH$26,$C$4:$C$22,$I$4:$R$22)*$AO175:$AX175),0)</f>
        <v>0</v>
      </c>
      <c r="CW175" s="300" cm="1">
        <f t="array" aca="1" ref="CW175" ca="1">IF(AI175&lt;0,AI175*SUMPRODUCT(_xlfn.XLOOKUP(AI$26,$C$4:$C$22,$I$4:$R$22)*$AO175:$AX175),0)</f>
        <v>0</v>
      </c>
      <c r="CX175" s="300" cm="1">
        <f t="array" aca="1" ref="CX175" ca="1">IF(AJ175&lt;0,AJ175*SUMPRODUCT(_xlfn.XLOOKUP(AJ$26,$C$4:$C$22,$I$4:$R$22)*$AO175:$AX175),0)</f>
        <v>0</v>
      </c>
      <c r="CY175" s="300" cm="1">
        <f t="array" aca="1" ref="CY175" ca="1">IF(AK175&lt;0,AK175*SUMPRODUCT(_xlfn.XLOOKUP(AK$26,$C$4:$C$22,$I$4:$R$22)*$AO175:$AX175),0)</f>
        <v>0</v>
      </c>
      <c r="CZ175" s="300" cm="1">
        <f t="array" aca="1" ref="CZ175" ca="1">IF(AL175&lt;0,AL175*SUMPRODUCT(_xlfn.XLOOKUP(AL$26,$C$4:$C$22,$I$4:$R$22)*$AO175:$AX175),0)</f>
        <v>0</v>
      </c>
      <c r="DA175" s="300" cm="1">
        <f t="array" aca="1" ref="DA175" ca="1">IF(AM175&lt;0,AM175*SUMPRODUCT(_xlfn.XLOOKUP(AM$26,$C$4:$C$22,$I$4:$R$22)*$AO175:$AX175),0)</f>
        <v>0</v>
      </c>
      <c r="DB175" s="304" cm="1">
        <f t="array" aca="1" ref="DB175" ca="1">IF(AN175&lt;0,AN175*SUMPRODUCT(_xlfn.XLOOKUP(AN$26,$C$4:$C$22,$I$4:$R$22)*$AO175:$AX175),0)</f>
        <v>0</v>
      </c>
      <c r="DC175" s="329">
        <f t="shared" ca="1" si="142"/>
        <v>0</v>
      </c>
    </row>
    <row r="176" spans="1:107" x14ac:dyDescent="0.25">
      <c r="A176" s="136"/>
      <c r="B176" s="389"/>
      <c r="C176" s="278">
        <v>18</v>
      </c>
      <c r="D176" s="279" t="str">
        <f>_xlfn.XLOOKUP($C176,'Load Combinations'!$B$4:$B$22,'Load Combinations'!$C$4:$C$22)</f>
        <v>Target Change Out</v>
      </c>
      <c r="E176" s="280"/>
      <c r="F176" s="281"/>
      <c r="G176" s="111">
        <v>0</v>
      </c>
      <c r="H176" s="282">
        <f t="shared" ca="1" si="130"/>
        <v>0.72499999999999998</v>
      </c>
      <c r="I176" s="282">
        <f t="shared" ca="1" si="131"/>
        <v>-0.7</v>
      </c>
      <c r="J176" s="326"/>
      <c r="K176" s="87">
        <f t="shared" si="136"/>
        <v>0</v>
      </c>
      <c r="L176" s="84">
        <f t="shared" si="143"/>
        <v>0</v>
      </c>
      <c r="M176" s="84">
        <f t="shared" si="143"/>
        <v>0</v>
      </c>
      <c r="N176" s="84">
        <f t="shared" si="143"/>
        <v>0</v>
      </c>
      <c r="O176" s="84">
        <f t="shared" si="143"/>
        <v>-1</v>
      </c>
      <c r="P176" s="84">
        <f t="shared" si="143"/>
        <v>-1</v>
      </c>
      <c r="Q176" s="84">
        <f t="shared" si="143"/>
        <v>0</v>
      </c>
      <c r="R176" s="84">
        <f t="shared" si="143"/>
        <v>0</v>
      </c>
      <c r="S176" s="84">
        <f t="shared" si="143"/>
        <v>0</v>
      </c>
      <c r="T176" s="84">
        <f t="shared" si="143"/>
        <v>0</v>
      </c>
      <c r="U176" s="84">
        <f t="shared" si="143"/>
        <v>0</v>
      </c>
      <c r="V176" s="84"/>
      <c r="W176" s="84"/>
      <c r="X176" s="84"/>
      <c r="Y176" s="84"/>
      <c r="Z176" s="84"/>
      <c r="AA176" s="84"/>
      <c r="AB176" s="89"/>
      <c r="AC176" s="87">
        <f t="shared" ref="AC176:AN177" ca="1" si="144">OFFSET(AC176,-1*($C176-1),0)</f>
        <v>1</v>
      </c>
      <c r="AD176" s="84">
        <f t="shared" ca="1" si="144"/>
        <v>1</v>
      </c>
      <c r="AE176" s="84">
        <f t="shared" ca="1" si="144"/>
        <v>0</v>
      </c>
      <c r="AF176" s="84">
        <f t="shared" ca="1" si="144"/>
        <v>0</v>
      </c>
      <c r="AG176" s="84">
        <f t="shared" ca="1" si="144"/>
        <v>0</v>
      </c>
      <c r="AH176" s="84">
        <f t="shared" ca="1" si="144"/>
        <v>0</v>
      </c>
      <c r="AI176" s="84">
        <f t="shared" ca="1" si="144"/>
        <v>0</v>
      </c>
      <c r="AJ176" s="84">
        <f t="shared" ca="1" si="144"/>
        <v>0</v>
      </c>
      <c r="AK176" s="84">
        <f t="shared" ca="1" si="144"/>
        <v>0</v>
      </c>
      <c r="AL176" s="84">
        <f t="shared" ca="1" si="144"/>
        <v>0</v>
      </c>
      <c r="AM176" s="84">
        <f t="shared" ca="1" si="144"/>
        <v>0</v>
      </c>
      <c r="AN176" s="98">
        <f t="shared" ca="1" si="144"/>
        <v>0</v>
      </c>
      <c r="AO176" s="91">
        <f>+INDEX('Load Combinations'!$D$4:$N$22,MATCH(Horizontal!$C176,'Load Combinations'!$B$4:$B$22,0),MATCH(Horizontal!AO$26,'Load Combinations'!$D$3:$N$3,0))</f>
        <v>1</v>
      </c>
      <c r="AP176" s="84">
        <f>+INDEX('Load Combinations'!$D$4:$N$22,MATCH(Horizontal!$C176,'Load Combinations'!$B$4:$B$22,0),MATCH(Horizontal!AP$26,'Load Combinations'!$D$3:$N$3,0))</f>
        <v>0</v>
      </c>
      <c r="AQ176" s="84">
        <f>+INDEX('Load Combinations'!$D$4:$N$22,MATCH(Horizontal!$C176,'Load Combinations'!$B$4:$B$22,0),MATCH(Horizontal!AQ$26,'Load Combinations'!$D$3:$N$3,0))</f>
        <v>1</v>
      </c>
      <c r="AR176" s="84">
        <f>+INDEX('Load Combinations'!$D$4:$N$22,MATCH(Horizontal!$C176,'Load Combinations'!$B$4:$B$22,0),MATCH(Horizontal!AR$26,'Load Combinations'!$D$3:$N$3,0))</f>
        <v>1</v>
      </c>
      <c r="AS176" s="84">
        <f>+INDEX('Load Combinations'!$D$4:$N$22,MATCH(Horizontal!$C176,'Load Combinations'!$B$4:$B$22,0),MATCH(Horizontal!AS$26,'Load Combinations'!$D$3:$N$3,0))</f>
        <v>0</v>
      </c>
      <c r="AT176" s="84">
        <f>+INDEX('Load Combinations'!$D$4:$N$22,MATCH(Horizontal!$C176,'Load Combinations'!$B$4:$B$22,0),MATCH(Horizontal!AT$26,'Load Combinations'!$D$3:$N$3,0))</f>
        <v>0</v>
      </c>
      <c r="AU176" s="84">
        <f>+INDEX('Load Combinations'!$D$4:$N$22,MATCH(Horizontal!$C176,'Load Combinations'!$B$4:$B$22,0),MATCH(Horizontal!AU$26,'Load Combinations'!$D$3:$N$3,0))</f>
        <v>0</v>
      </c>
      <c r="AV176" s="84">
        <f>+INDEX('Load Combinations'!$D$4:$N$22,MATCH(Horizontal!$C176,'Load Combinations'!$B$4:$B$22,0),MATCH(Horizontal!AV$26,'Load Combinations'!$D$3:$N$3,0))</f>
        <v>0</v>
      </c>
      <c r="AW176" s="84">
        <f>+INDEX('Load Combinations'!$D$4:$N$22,MATCH(Horizontal!$C176,'Load Combinations'!$B$4:$B$22,0),MATCH(Horizontal!AW$26,'Load Combinations'!$D$3:$N$3,0))</f>
        <v>0</v>
      </c>
      <c r="AX176" s="559">
        <f>+INDEX('Load Combinations'!$D$4:$N$22,MATCH(Horizontal!$C176,'Load Combinations'!$B$4:$B$22,0),MATCH(Horizontal!AX$26,'Load Combinations'!$D$3:$N$3,0))</f>
        <v>0</v>
      </c>
      <c r="AY176" s="660">
        <f>+INDEX('Load Combinations'!$D$4:$N$22,MATCH(Horizontal!$C176,'Load Combinations'!$B$4:$B$22,0),MATCH(Horizontal!AY$26,'Load Combinations'!$D$3:$N$3,0))</f>
        <v>0</v>
      </c>
      <c r="AZ176" s="284" cm="1">
        <f t="array" ref="AZ176">SUMPRODUCT(--($K176:$AB176&gt;0),INDEX($H$4:$H$22,MATCH($K$26:$AB$26,$C$4:$C$22,0)))</f>
        <v>0</v>
      </c>
      <c r="BA176" s="194" cm="1">
        <f t="array" ref="BA176">SUMPRODUCT(--($K176:$AB176&gt;0),INDEX($G$4:$G$22,MATCH($K$26:$AB$26,$C$4:$C$22,0)))</f>
        <v>0</v>
      </c>
      <c r="BB176" s="194" cm="1">
        <f t="array" ref="BB176">-1*SUMPRODUCT(--($K176:$AB176&lt;0),INDEX($H$4:$H$22,MATCH($K$26:$AB$26,$C$4:$C$22,0)))</f>
        <v>-0.6</v>
      </c>
      <c r="BC176" s="194" cm="1">
        <f t="array" ref="BC176">-1*SUMPRODUCT(--($K176:$AB176&lt;0),INDEX($G$4:$G$22,MATCH($K$26:$AB$26,$C$4:$C$22,0)))</f>
        <v>0.6</v>
      </c>
      <c r="BD176" s="286" cm="1">
        <f t="array" aca="1" ref="BD176" ca="1">IF(AC176&gt;0,AC176*SUMPRODUCT(_xlfn.XLOOKUP(AC$26,$C$4:$C$22,$T$4:$AD$22)*$AO176:$AY176),0)</f>
        <v>0</v>
      </c>
      <c r="BE176" s="287" cm="1">
        <f t="array" aca="1" ref="BE176" ca="1">IF(AD176&gt;0,AD176*SUMPRODUCT(_xlfn.XLOOKUP(AD$26,$C$4:$C$22,$T$4:$AD$22)*$AO176:$AY176),0)</f>
        <v>0.125</v>
      </c>
      <c r="BF176" s="287" cm="1">
        <f t="array" aca="1" ref="BF176" ca="1">IF(AE176&gt;0,AE176*SUMPRODUCT(_xlfn.XLOOKUP(AE$26,$C$4:$C$22,$T$4:$AD$22)*$AO176:$AY176),0)</f>
        <v>0</v>
      </c>
      <c r="BG176" s="287" cm="1">
        <f t="array" aca="1" ref="BG176" ca="1">IF(AF176&gt;0,AF176*SUMPRODUCT(_xlfn.XLOOKUP(AF$26,$C$4:$C$22,$T$4:$AD$22)*$AO176:$AY176),0)</f>
        <v>0</v>
      </c>
      <c r="BH176" s="287" cm="1">
        <f t="array" aca="1" ref="BH176" ca="1">IF(AG176&gt;0,AG176*SUMPRODUCT(_xlfn.XLOOKUP(AG$26,$C$4:$C$22,$T$4:$AD$22)*$AO176:$AY176),0)</f>
        <v>0</v>
      </c>
      <c r="BI176" s="287" cm="1">
        <f t="array" aca="1" ref="BI176" ca="1">IF(AH176&gt;0,AH176*SUMPRODUCT(_xlfn.XLOOKUP(AH$26,$C$4:$C$22,$T$4:$AD$22)*$AO176:$AY176),0)</f>
        <v>0</v>
      </c>
      <c r="BJ176" s="287" cm="1">
        <f t="array" aca="1" ref="BJ176" ca="1">IF(AI176&gt;0,AI176*SUMPRODUCT(_xlfn.XLOOKUP(AI$26,$C$4:$C$22,$T$4:$AD$22)*$AO176:$AY176),0)</f>
        <v>0</v>
      </c>
      <c r="BK176" s="287" cm="1">
        <f t="array" aca="1" ref="BK176" ca="1">IF(AJ176&gt;0,AJ176*SUMPRODUCT(_xlfn.XLOOKUP(AJ$26,$C$4:$C$22,$T$4:$AD$22)*$AO176:$AY176),0)</f>
        <v>0</v>
      </c>
      <c r="BL176" s="287" cm="1">
        <f t="array" aca="1" ref="BL176" ca="1">IF(AK176&gt;0,AK176*SUMPRODUCT(_xlfn.XLOOKUP(AK$26,$C$4:$C$22,$T$4:$AD$22)*$AO176:$AY176),0)</f>
        <v>0</v>
      </c>
      <c r="BM176" s="287" cm="1">
        <f t="array" aca="1" ref="BM176" ca="1">IF(AL176&gt;0,AL176*SUMPRODUCT(_xlfn.XLOOKUP(AL$26,$C$4:$C$22,$T$4:$AD$22)*$AO176:$AY176),0)</f>
        <v>0</v>
      </c>
      <c r="BN176" s="287" cm="1">
        <f t="array" aca="1" ref="BN176" ca="1">IF(AM176&gt;0,AM176*SUMPRODUCT(_xlfn.XLOOKUP(AM$26,$C$4:$C$22,$T$4:$AD$22)*$AO176:$AY176),0)</f>
        <v>0</v>
      </c>
      <c r="BO176" s="290" cm="1">
        <f t="array" aca="1" ref="BO176" ca="1">IF(AN176&gt;0,AN176*SUMPRODUCT(_xlfn.XLOOKUP(AN$26,$C$4:$C$22,$T$4:$AD$22)*$AO176:$AY176),0)</f>
        <v>0</v>
      </c>
      <c r="BP176" s="291">
        <f t="shared" ca="1" si="139"/>
        <v>0.125</v>
      </c>
      <c r="BQ176" s="286" cm="1">
        <f t="array" aca="1" ref="BQ176" ca="1">IF(AC176&gt;0,AC176*SUMPRODUCT(_xlfn.XLOOKUP(AC$26,$C$4:$C$22,$I$4:$S$22)*$AO176:$AY176),0)</f>
        <v>0</v>
      </c>
      <c r="BR176" s="287" cm="1">
        <f t="array" aca="1" ref="BR176" ca="1">IF(AD176&gt;0,AD176*SUMPRODUCT(_xlfn.XLOOKUP(AD$26,$C$4:$C$22,$I$4:$S$22)*$AO176:$AY176),0)</f>
        <v>-0.1</v>
      </c>
      <c r="BS176" s="287" cm="1">
        <f t="array" aca="1" ref="BS176" ca="1">IF(AE176&gt;0,AE176*SUMPRODUCT(_xlfn.XLOOKUP(AE$26,$C$4:$C$22,$I$4:$S$22)*$AO176:$AY176),0)</f>
        <v>0</v>
      </c>
      <c r="BT176" s="287" cm="1">
        <f t="array" aca="1" ref="BT176" ca="1">IF(AF176&gt;0,AF176*SUMPRODUCT(_xlfn.XLOOKUP(AF$26,$C$4:$C$22,$I$4:$S$22)*$AO176:$AY176),0)</f>
        <v>0</v>
      </c>
      <c r="BU176" s="287" cm="1">
        <f t="array" aca="1" ref="BU176" ca="1">IF(AG176&gt;0,AG176*SUMPRODUCT(_xlfn.XLOOKUP(AG$26,$C$4:$C$22,$I$4:$S$22)*$AO176:$AY176),0)</f>
        <v>0</v>
      </c>
      <c r="BV176" s="287" cm="1">
        <f t="array" aca="1" ref="BV176" ca="1">IF(AH176&gt;0,AH176*SUMPRODUCT(_xlfn.XLOOKUP(AH$26,$C$4:$C$22,$I$4:$S$22)*$AO176:$AY176),0)</f>
        <v>0</v>
      </c>
      <c r="BW176" s="287" cm="1">
        <f t="array" aca="1" ref="BW176" ca="1">IF(AI176&gt;0,AI176*SUMPRODUCT(_xlfn.XLOOKUP(AI$26,$C$4:$C$22,$I$4:$S$22)*$AO176:$AY176),0)</f>
        <v>0</v>
      </c>
      <c r="BX176" s="287" cm="1">
        <f t="array" aca="1" ref="BX176" ca="1">IF(AJ176&gt;0,AJ176*SUMPRODUCT(_xlfn.XLOOKUP(AJ$26,$C$4:$C$22,$I$4:$S$22)*$AO176:$AY176),0)</f>
        <v>0</v>
      </c>
      <c r="BY176" s="287" cm="1">
        <f t="array" aca="1" ref="BY176" ca="1">IF(AK176&gt;0,AK176*SUMPRODUCT(_xlfn.XLOOKUP(AK$26,$C$4:$C$22,$I$4:$S$22)*$AO176:$AY176),0)</f>
        <v>0</v>
      </c>
      <c r="BZ176" s="287" cm="1">
        <f t="array" aca="1" ref="BZ176" ca="1">IF(AL176&gt;0,AL176*SUMPRODUCT(_xlfn.XLOOKUP(AL$26,$C$4:$C$22,$I$4:$S$22)*$AO176:$AY176),0)</f>
        <v>0</v>
      </c>
      <c r="CA176" s="287" cm="1">
        <f t="array" aca="1" ref="CA176" ca="1">IF(AM176&gt;0,AM176*SUMPRODUCT(_xlfn.XLOOKUP(AM$26,$C$4:$C$22,$I$4:$S$22)*$AO176:$AY176),0)</f>
        <v>0</v>
      </c>
      <c r="CB176" s="290" cm="1">
        <f t="array" aca="1" ref="CB176" ca="1">IF(AN176&gt;0,AN176*SUMPRODUCT(_xlfn.XLOOKUP(AN$26,$C$4:$C$22,$I$4:$S$22)*$AO176:$AY176),0)</f>
        <v>0</v>
      </c>
      <c r="CC176" s="291">
        <f t="shared" ca="1" si="140"/>
        <v>-0.1</v>
      </c>
      <c r="CD176" s="286" cm="1">
        <f t="array" aca="1" ref="CD176" ca="1">IF(AC176&lt;0,AC176*SUMPRODUCT(_xlfn.XLOOKUP(AC$26,$C$4:$C$22,$T$4:$AD$22)*$AO176:$AY176),0)</f>
        <v>0</v>
      </c>
      <c r="CE176" s="287" cm="1">
        <f t="array" aca="1" ref="CE176" ca="1">IF(AD176&lt;0,AD176*SUMPRODUCT(_xlfn.XLOOKUP(AD$26,$C$4:$C$22,$T$4:$AC$22)*$AO176:$AX176),0)</f>
        <v>0</v>
      </c>
      <c r="CF176" s="287" cm="1">
        <f t="array" aca="1" ref="CF176" ca="1">IF(AE176&lt;0,AE176*SUMPRODUCT(_xlfn.XLOOKUP(AE$26,$C$4:$C$22,$T$4:$AC$22)*$AO176:$AX176),0)</f>
        <v>0</v>
      </c>
      <c r="CG176" s="287" cm="1">
        <f t="array" aca="1" ref="CG176" ca="1">IF(AF176&lt;0,AF176*SUMPRODUCT(_xlfn.XLOOKUP(AF$26,$C$4:$C$22,$T$4:$AC$22)*$AO176:$AX176),0)</f>
        <v>0</v>
      </c>
      <c r="CH176" s="287" cm="1">
        <f t="array" aca="1" ref="CH176" ca="1">IF(AG176&lt;0,AG176*SUMPRODUCT(_xlfn.XLOOKUP(AG$26,$C$4:$C$22,$T$4:$AC$22)*$AO176:$AX176),0)</f>
        <v>0</v>
      </c>
      <c r="CI176" s="287" cm="1">
        <f t="array" aca="1" ref="CI176" ca="1">IF(AH176&lt;0,AH176*SUMPRODUCT(_xlfn.XLOOKUP(AH$26,$C$4:$C$22,$T$4:$AC$22)*$AO176:$AX176),0)</f>
        <v>0</v>
      </c>
      <c r="CJ176" s="287" cm="1">
        <f t="array" aca="1" ref="CJ176" ca="1">IF(AI176&lt;0,AI176*SUMPRODUCT(_xlfn.XLOOKUP(AI$26,$C$4:$C$22,$T$4:$AC$22)*$AO176:$AX176),0)</f>
        <v>0</v>
      </c>
      <c r="CK176" s="287" cm="1">
        <f t="array" aca="1" ref="CK176" ca="1">IF(AJ176&lt;0,AJ176*SUMPRODUCT(_xlfn.XLOOKUP(AJ$26,$C$4:$C$22,$T$4:$AC$22)*$AO176:$AX176),0)</f>
        <v>0</v>
      </c>
      <c r="CL176" s="287" cm="1">
        <f t="array" aca="1" ref="CL176" ca="1">IF(AK176&lt;0,AK176*SUMPRODUCT(_xlfn.XLOOKUP(AK$26,$C$4:$C$22,$T$4:$AC$22)*$AO176:$AX176),0)</f>
        <v>0</v>
      </c>
      <c r="CM176" s="287" cm="1">
        <f t="array" aca="1" ref="CM176" ca="1">IF(AL176&lt;0,AL176*SUMPRODUCT(_xlfn.XLOOKUP(AL$26,$C$4:$C$22,$T$4:$AC$22)*$AO176:$AX176),0)</f>
        <v>0</v>
      </c>
      <c r="CN176" s="287" cm="1">
        <f t="array" aca="1" ref="CN176" ca="1">IF(AM176&lt;0,AM176*SUMPRODUCT(_xlfn.XLOOKUP(AM$26,$C$4:$C$22,$T$4:$AC$22)*$AO176:$AX176),0)</f>
        <v>0</v>
      </c>
      <c r="CO176" s="290" cm="1">
        <f t="array" aca="1" ref="CO176" ca="1">IF(AN176&lt;0,AN176*SUMPRODUCT(_xlfn.XLOOKUP(AN$26,$C$4:$C$22,$T$4:$AC$22)*$AO176:$AX176),0)</f>
        <v>0</v>
      </c>
      <c r="CP176" s="291">
        <f t="shared" ca="1" si="141"/>
        <v>0</v>
      </c>
      <c r="CQ176" s="286" cm="1">
        <f t="array" aca="1" ref="CQ176" ca="1">IF(AC176&lt;0,AC176*SUMPRODUCT(_xlfn.XLOOKUP(AC$26,$C$4:$C$22,$I$4:$S$22)*$AO176:$AY176),0)</f>
        <v>0</v>
      </c>
      <c r="CR176" s="287" cm="1">
        <f t="array" aca="1" ref="CR176" ca="1">IF(AD176&lt;0,AD176*SUMPRODUCT(_xlfn.XLOOKUP(AD$26,$C$4:$C$22,$I$4:$R$22)*$AO176:$AX176),0)</f>
        <v>0</v>
      </c>
      <c r="CS176" s="287" cm="1">
        <f t="array" aca="1" ref="CS176" ca="1">IF(AE176&lt;0,AE176*SUMPRODUCT(_xlfn.XLOOKUP(AE$26,$C$4:$C$22,$I$4:$R$22)*$AO176:$AX176),0)</f>
        <v>0</v>
      </c>
      <c r="CT176" s="287" cm="1">
        <f t="array" aca="1" ref="CT176" ca="1">IF(AF176&lt;0,AF176*SUMPRODUCT(_xlfn.XLOOKUP(AF$26,$C$4:$C$22,$I$4:$R$22)*$AO176:$AX176),0)</f>
        <v>0</v>
      </c>
      <c r="CU176" s="287" cm="1">
        <f t="array" aca="1" ref="CU176" ca="1">IF(AG176&lt;0,AG176*SUMPRODUCT(_xlfn.XLOOKUP(AG$26,$C$4:$C$22,$I$4:$R$22)*$AO176:$AX176),0)</f>
        <v>0</v>
      </c>
      <c r="CV176" s="287" cm="1">
        <f t="array" aca="1" ref="CV176" ca="1">IF(AH176&lt;0,AH176*SUMPRODUCT(_xlfn.XLOOKUP(AH$26,$C$4:$C$22,$I$4:$R$22)*$AO176:$AX176),0)</f>
        <v>0</v>
      </c>
      <c r="CW176" s="287" cm="1">
        <f t="array" aca="1" ref="CW176" ca="1">IF(AI176&lt;0,AI176*SUMPRODUCT(_xlfn.XLOOKUP(AI$26,$C$4:$C$22,$I$4:$R$22)*$AO176:$AX176),0)</f>
        <v>0</v>
      </c>
      <c r="CX176" s="287" cm="1">
        <f t="array" aca="1" ref="CX176" ca="1">IF(AJ176&lt;0,AJ176*SUMPRODUCT(_xlfn.XLOOKUP(AJ$26,$C$4:$C$22,$I$4:$R$22)*$AO176:$AX176),0)</f>
        <v>0</v>
      </c>
      <c r="CY176" s="287" cm="1">
        <f t="array" aca="1" ref="CY176" ca="1">IF(AK176&lt;0,AK176*SUMPRODUCT(_xlfn.XLOOKUP(AK$26,$C$4:$C$22,$I$4:$R$22)*$AO176:$AX176),0)</f>
        <v>0</v>
      </c>
      <c r="CZ176" s="287" cm="1">
        <f t="array" aca="1" ref="CZ176" ca="1">IF(AL176&lt;0,AL176*SUMPRODUCT(_xlfn.XLOOKUP(AL$26,$C$4:$C$22,$I$4:$R$22)*$AO176:$AX176),0)</f>
        <v>0</v>
      </c>
      <c r="DA176" s="287" cm="1">
        <f t="array" aca="1" ref="DA176" ca="1">IF(AM176&lt;0,AM176*SUMPRODUCT(_xlfn.XLOOKUP(AM$26,$C$4:$C$22,$I$4:$R$22)*$AO176:$AX176),0)</f>
        <v>0</v>
      </c>
      <c r="DB176" s="290" cm="1">
        <f t="array" aca="1" ref="DB176" ca="1">IF(AN176&lt;0,AN176*SUMPRODUCT(_xlfn.XLOOKUP(AN$26,$C$4:$C$22,$I$4:$R$22)*$AO176:$AX176),0)</f>
        <v>0</v>
      </c>
      <c r="DC176" s="327">
        <f t="shared" ca="1" si="142"/>
        <v>0</v>
      </c>
    </row>
    <row r="177" spans="1:107" ht="15.75" thickBot="1" x14ac:dyDescent="0.3">
      <c r="A177" s="136"/>
      <c r="B177" s="389"/>
      <c r="C177" s="292">
        <v>19</v>
      </c>
      <c r="D177" s="293" t="str">
        <f>_xlfn.XLOOKUP($C177,'Load Combinations'!$B$4:$B$22,'Load Combinations'!$C$4:$C$22)</f>
        <v>Bearing Change Out (Shaft on lid)</v>
      </c>
      <c r="E177" s="86"/>
      <c r="F177" s="294"/>
      <c r="G177" s="125">
        <v>0</v>
      </c>
      <c r="H177" s="295">
        <f t="shared" ca="1" si="130"/>
        <v>0.6</v>
      </c>
      <c r="I177" s="295">
        <f t="shared" ca="1" si="131"/>
        <v>-0.6</v>
      </c>
      <c r="J177" s="328"/>
      <c r="K177" s="99">
        <f t="shared" si="136"/>
        <v>0</v>
      </c>
      <c r="L177" s="96">
        <f t="shared" si="143"/>
        <v>0</v>
      </c>
      <c r="M177" s="96">
        <f t="shared" si="143"/>
        <v>0</v>
      </c>
      <c r="N177" s="96">
        <f t="shared" si="143"/>
        <v>0</v>
      </c>
      <c r="O177" s="96">
        <f t="shared" si="143"/>
        <v>-1</v>
      </c>
      <c r="P177" s="96">
        <f t="shared" si="143"/>
        <v>-1</v>
      </c>
      <c r="Q177" s="96">
        <f t="shared" si="143"/>
        <v>0</v>
      </c>
      <c r="R177" s="96">
        <f t="shared" si="143"/>
        <v>0</v>
      </c>
      <c r="S177" s="96">
        <f t="shared" si="143"/>
        <v>0</v>
      </c>
      <c r="T177" s="96">
        <f t="shared" si="143"/>
        <v>0</v>
      </c>
      <c r="U177" s="96">
        <f t="shared" si="143"/>
        <v>0</v>
      </c>
      <c r="V177" s="96"/>
      <c r="W177" s="96"/>
      <c r="X177" s="96"/>
      <c r="Y177" s="96"/>
      <c r="Z177" s="96"/>
      <c r="AA177" s="96"/>
      <c r="AB177" s="138"/>
      <c r="AC177" s="99">
        <f t="shared" ca="1" si="144"/>
        <v>1</v>
      </c>
      <c r="AD177" s="96">
        <f t="shared" ca="1" si="144"/>
        <v>1</v>
      </c>
      <c r="AE177" s="96">
        <f t="shared" ca="1" si="144"/>
        <v>0</v>
      </c>
      <c r="AF177" s="96">
        <f t="shared" ca="1" si="144"/>
        <v>0</v>
      </c>
      <c r="AG177" s="96">
        <f t="shared" ca="1" si="144"/>
        <v>0</v>
      </c>
      <c r="AH177" s="96">
        <f t="shared" ca="1" si="144"/>
        <v>0</v>
      </c>
      <c r="AI177" s="96">
        <f t="shared" ca="1" si="144"/>
        <v>0</v>
      </c>
      <c r="AJ177" s="96">
        <f t="shared" ca="1" si="144"/>
        <v>0</v>
      </c>
      <c r="AK177" s="96">
        <f t="shared" ca="1" si="144"/>
        <v>0</v>
      </c>
      <c r="AL177" s="96">
        <f t="shared" ca="1" si="144"/>
        <v>0</v>
      </c>
      <c r="AM177" s="96">
        <f t="shared" ca="1" si="144"/>
        <v>0</v>
      </c>
      <c r="AN177" s="100">
        <f t="shared" ca="1" si="144"/>
        <v>0</v>
      </c>
      <c r="AO177" s="97">
        <f>+INDEX('Load Combinations'!$D$4:$N$22,MATCH(Horizontal!$C177,'Load Combinations'!$B$4:$B$22,0),MATCH(Horizontal!AO$26,'Load Combinations'!$D$3:$N$3,0))</f>
        <v>1</v>
      </c>
      <c r="AP177" s="96">
        <f>+INDEX('Load Combinations'!$D$4:$N$22,MATCH(Horizontal!$C177,'Load Combinations'!$B$4:$B$22,0),MATCH(Horizontal!AP$26,'Load Combinations'!$D$3:$N$3,0))</f>
        <v>0</v>
      </c>
      <c r="AQ177" s="96">
        <f>+INDEX('Load Combinations'!$D$4:$N$22,MATCH(Horizontal!$C177,'Load Combinations'!$B$4:$B$22,0),MATCH(Horizontal!AQ$26,'Load Combinations'!$D$3:$N$3,0))</f>
        <v>0</v>
      </c>
      <c r="AR177" s="96">
        <f>+INDEX('Load Combinations'!$D$4:$N$22,MATCH(Horizontal!$C177,'Load Combinations'!$B$4:$B$22,0),MATCH(Horizontal!AR$26,'Load Combinations'!$D$3:$N$3,0))</f>
        <v>0</v>
      </c>
      <c r="AS177" s="96">
        <f>+INDEX('Load Combinations'!$D$4:$N$22,MATCH(Horizontal!$C177,'Load Combinations'!$B$4:$B$22,0),MATCH(Horizontal!AS$26,'Load Combinations'!$D$3:$N$3,0))</f>
        <v>0</v>
      </c>
      <c r="AT177" s="96">
        <f>+INDEX('Load Combinations'!$D$4:$N$22,MATCH(Horizontal!$C177,'Load Combinations'!$B$4:$B$22,0),MATCH(Horizontal!AT$26,'Load Combinations'!$D$3:$N$3,0))</f>
        <v>0</v>
      </c>
      <c r="AU177" s="96">
        <f>+INDEX('Load Combinations'!$D$4:$N$22,MATCH(Horizontal!$C177,'Load Combinations'!$B$4:$B$22,0),MATCH(Horizontal!AU$26,'Load Combinations'!$D$3:$N$3,0))</f>
        <v>0</v>
      </c>
      <c r="AV177" s="96">
        <f>+INDEX('Load Combinations'!$D$4:$N$22,MATCH(Horizontal!$C177,'Load Combinations'!$B$4:$B$22,0),MATCH(Horizontal!AV$26,'Load Combinations'!$D$3:$N$3,0))</f>
        <v>0</v>
      </c>
      <c r="AW177" s="96">
        <f>+INDEX('Load Combinations'!$D$4:$N$22,MATCH(Horizontal!$C177,'Load Combinations'!$B$4:$B$22,0),MATCH(Horizontal!AW$26,'Load Combinations'!$D$3:$N$3,0))</f>
        <v>0</v>
      </c>
      <c r="AX177" s="560">
        <f>+INDEX('Load Combinations'!$D$4:$N$22,MATCH(Horizontal!$C177,'Load Combinations'!$B$4:$B$22,0),MATCH(Horizontal!AX$26,'Load Combinations'!$D$3:$N$3,0))</f>
        <v>0</v>
      </c>
      <c r="AY177" s="661">
        <f>+INDEX('Load Combinations'!$D$4:$N$22,MATCH(Horizontal!$C177,'Load Combinations'!$B$4:$B$22,0),MATCH(Horizontal!AY$26,'Load Combinations'!$D$3:$N$3,0))</f>
        <v>1</v>
      </c>
      <c r="AZ177" s="297" cm="1">
        <f t="array" ref="AZ177">SUMPRODUCT(--($K177:$AB177&gt;0),INDEX($H$4:$H$22,MATCH($K$26:$AB$26,$C$4:$C$22,0)))</f>
        <v>0</v>
      </c>
      <c r="BA177" s="298" cm="1">
        <f t="array" ref="BA177">SUMPRODUCT(--($K177:$AB177&gt;0),INDEX($G$4:$G$22,MATCH($K$26:$AB$26,$C$4:$C$22,0)))</f>
        <v>0</v>
      </c>
      <c r="BB177" s="298" cm="1">
        <f t="array" ref="BB177">-1*SUMPRODUCT(--($K177:$AB177&lt;0),INDEX($H$4:$H$22,MATCH($K$26:$AB$26,$C$4:$C$22,0)))</f>
        <v>-0.6</v>
      </c>
      <c r="BC177" s="298" cm="1">
        <f t="array" ref="BC177">-1*SUMPRODUCT(--($K177:$AB177&lt;0),INDEX($G$4:$G$22,MATCH($K$26:$AB$26,$C$4:$C$22,0)))</f>
        <v>0.6</v>
      </c>
      <c r="BD177" s="125" cm="1">
        <f t="array" aca="1" ref="BD177" ca="1">IF(AC177&gt;0,AC177*SUMPRODUCT(_xlfn.XLOOKUP(AC$26,$C$4:$C$22,$T$4:$AD$22)*$AO177:$AY177),0)</f>
        <v>0</v>
      </c>
      <c r="BE177" s="300" cm="1">
        <f t="array" aca="1" ref="BE177" ca="1">IF(AD177&gt;0,AD177*SUMPRODUCT(_xlfn.XLOOKUP(AD$26,$C$4:$C$22,$T$4:$AD$22)*$AO177:$AY177),0)</f>
        <v>0</v>
      </c>
      <c r="BF177" s="300" cm="1">
        <f t="array" aca="1" ref="BF177" ca="1">IF(AE177&gt;0,AE177*SUMPRODUCT(_xlfn.XLOOKUP(AE$26,$C$4:$C$22,$T$4:$AD$22)*$AO177:$AY177),0)</f>
        <v>0</v>
      </c>
      <c r="BG177" s="301" cm="1">
        <f t="array" aca="1" ref="BG177" ca="1">IF(AF177&gt;0,AF177*SUMPRODUCT(_xlfn.XLOOKUP(AF$26,$C$4:$C$22,$T$4:$AD$22)*$AO177:$AY177),0)</f>
        <v>0</v>
      </c>
      <c r="BH177" s="300" cm="1">
        <f t="array" aca="1" ref="BH177" ca="1">IF(AG177&gt;0,AG177*SUMPRODUCT(_xlfn.XLOOKUP(AG$26,$C$4:$C$22,$T$4:$AD$22)*$AO177:$AY177),0)</f>
        <v>0</v>
      </c>
      <c r="BI177" s="300" cm="1">
        <f t="array" aca="1" ref="BI177" ca="1">IF(AH177&gt;0,AH177*SUMPRODUCT(_xlfn.XLOOKUP(AH$26,$C$4:$C$22,$T$4:$AD$22)*$AO177:$AY177),0)</f>
        <v>0</v>
      </c>
      <c r="BJ177" s="300" cm="1">
        <f t="array" aca="1" ref="BJ177" ca="1">IF(AI177&gt;0,AI177*SUMPRODUCT(_xlfn.XLOOKUP(AI$26,$C$4:$C$22,$T$4:$AD$22)*$AO177:$AY177),0)</f>
        <v>0</v>
      </c>
      <c r="BK177" s="300" cm="1">
        <f t="array" aca="1" ref="BK177" ca="1">IF(AJ177&gt;0,AJ177*SUMPRODUCT(_xlfn.XLOOKUP(AJ$26,$C$4:$C$22,$T$4:$AD$22)*$AO177:$AY177),0)</f>
        <v>0</v>
      </c>
      <c r="BL177" s="300" cm="1">
        <f t="array" aca="1" ref="BL177" ca="1">IF(AK177&gt;0,AK177*SUMPRODUCT(_xlfn.XLOOKUP(AK$26,$C$4:$C$22,$T$4:$AD$22)*$AO177:$AY177),0)</f>
        <v>0</v>
      </c>
      <c r="BM177" s="300" cm="1">
        <f t="array" aca="1" ref="BM177" ca="1">IF(AL177&gt;0,AL177*SUMPRODUCT(_xlfn.XLOOKUP(AL$26,$C$4:$C$22,$T$4:$AD$22)*$AO177:$AY177),0)</f>
        <v>0</v>
      </c>
      <c r="BN177" s="300" cm="1">
        <f t="array" aca="1" ref="BN177" ca="1">IF(AM177&gt;0,AM177*SUMPRODUCT(_xlfn.XLOOKUP(AM$26,$C$4:$C$22,$T$4:$AD$22)*$AO177:$AY177),0)</f>
        <v>0</v>
      </c>
      <c r="BO177" s="304" cm="1">
        <f t="array" aca="1" ref="BO177" ca="1">IF(AN177&gt;0,AN177*SUMPRODUCT(_xlfn.XLOOKUP(AN$26,$C$4:$C$22,$T$4:$AD$22)*$AO177:$AY177),0)</f>
        <v>0</v>
      </c>
      <c r="BP177" s="305">
        <f t="shared" ca="1" si="139"/>
        <v>0</v>
      </c>
      <c r="BQ177" s="125" cm="1">
        <f t="array" aca="1" ref="BQ177" ca="1">IF(AC177&gt;0,AC177*SUMPRODUCT(_xlfn.XLOOKUP(AC$26,$C$4:$C$22,$I$4:$S$22)*$AO177:$AY177),0)</f>
        <v>0</v>
      </c>
      <c r="BR177" s="300" cm="1">
        <f t="array" aca="1" ref="BR177" ca="1">IF(AD177&gt;0,AD177*SUMPRODUCT(_xlfn.XLOOKUP(AD$26,$C$4:$C$22,$I$4:$S$22)*$AO177:$AY177),0)</f>
        <v>0</v>
      </c>
      <c r="BS177" s="300" cm="1">
        <f t="array" aca="1" ref="BS177" ca="1">IF(AE177&gt;0,AE177*SUMPRODUCT(_xlfn.XLOOKUP(AE$26,$C$4:$C$22,$I$4:$S$22)*$AO177:$AY177),0)</f>
        <v>0</v>
      </c>
      <c r="BT177" s="301" cm="1">
        <f t="array" aca="1" ref="BT177" ca="1">IF(AF177&gt;0,AF177*SUMPRODUCT(_xlfn.XLOOKUP(AF$26,$C$4:$C$22,$I$4:$S$22)*$AO177:$AY177),0)</f>
        <v>0</v>
      </c>
      <c r="BU177" s="300" cm="1">
        <f t="array" aca="1" ref="BU177" ca="1">IF(AG177&gt;0,AG177*SUMPRODUCT(_xlfn.XLOOKUP(AG$26,$C$4:$C$22,$I$4:$S$22)*$AO177:$AY177),0)</f>
        <v>0</v>
      </c>
      <c r="BV177" s="300" cm="1">
        <f t="array" aca="1" ref="BV177" ca="1">IF(AH177&gt;0,AH177*SUMPRODUCT(_xlfn.XLOOKUP(AH$26,$C$4:$C$22,$I$4:$S$22)*$AO177:$AY177),0)</f>
        <v>0</v>
      </c>
      <c r="BW177" s="300" cm="1">
        <f t="array" aca="1" ref="BW177" ca="1">IF(AI177&gt;0,AI177*SUMPRODUCT(_xlfn.XLOOKUP(AI$26,$C$4:$C$22,$I$4:$S$22)*$AO177:$AY177),0)</f>
        <v>0</v>
      </c>
      <c r="BX177" s="300" cm="1">
        <f t="array" aca="1" ref="BX177" ca="1">IF(AJ177&gt;0,AJ177*SUMPRODUCT(_xlfn.XLOOKUP(AJ$26,$C$4:$C$22,$I$4:$S$22)*$AO177:$AY177),0)</f>
        <v>0</v>
      </c>
      <c r="BY177" s="300" cm="1">
        <f t="array" aca="1" ref="BY177" ca="1">IF(AK177&gt;0,AK177*SUMPRODUCT(_xlfn.XLOOKUP(AK$26,$C$4:$C$22,$I$4:$S$22)*$AO177:$AY177),0)</f>
        <v>0</v>
      </c>
      <c r="BZ177" s="300" cm="1">
        <f t="array" aca="1" ref="BZ177" ca="1">IF(AL177&gt;0,AL177*SUMPRODUCT(_xlfn.XLOOKUP(AL$26,$C$4:$C$22,$I$4:$S$22)*$AO177:$AY177),0)</f>
        <v>0</v>
      </c>
      <c r="CA177" s="300" cm="1">
        <f t="array" aca="1" ref="CA177" ca="1">IF(AM177&gt;0,AM177*SUMPRODUCT(_xlfn.XLOOKUP(AM$26,$C$4:$C$22,$I$4:$S$22)*$AO177:$AY177),0)</f>
        <v>0</v>
      </c>
      <c r="CB177" s="304" cm="1">
        <f t="array" aca="1" ref="CB177" ca="1">IF(AN177&gt;0,AN177*SUMPRODUCT(_xlfn.XLOOKUP(AN$26,$C$4:$C$22,$I$4:$S$22)*$AO177:$AY177),0)</f>
        <v>0</v>
      </c>
      <c r="CC177" s="305">
        <f t="shared" ca="1" si="140"/>
        <v>0</v>
      </c>
      <c r="CD177" s="125" cm="1">
        <f t="array" aca="1" ref="CD177" ca="1">IF(AC177&lt;0,AC177*SUMPRODUCT(_xlfn.XLOOKUP(AC$26,$C$4:$C$22,$T$4:$AD$22)*$AO177:$AY177),0)</f>
        <v>0</v>
      </c>
      <c r="CE177" s="300" cm="1">
        <f t="array" aca="1" ref="CE177" ca="1">IF(AD177&lt;0,AD177*SUMPRODUCT(_xlfn.XLOOKUP(AD$26,$C$4:$C$22,$T$4:$AC$22)*$AO177:$AX177),0)</f>
        <v>0</v>
      </c>
      <c r="CF177" s="300" cm="1">
        <f t="array" aca="1" ref="CF177" ca="1">IF(AE177&lt;0,AE177*SUMPRODUCT(_xlfn.XLOOKUP(AE$26,$C$4:$C$22,$T$4:$AC$22)*$AO177:$AX177),0)</f>
        <v>0</v>
      </c>
      <c r="CG177" s="301" cm="1">
        <f t="array" aca="1" ref="CG177" ca="1">IF(AF177&lt;0,AF177*SUMPRODUCT(_xlfn.XLOOKUP(AF$26,$C$4:$C$22,$T$4:$AC$22)*$AO177:$AX177),0)</f>
        <v>0</v>
      </c>
      <c r="CH177" s="300" cm="1">
        <f t="array" aca="1" ref="CH177" ca="1">IF(AG177&lt;0,AG177*SUMPRODUCT(_xlfn.XLOOKUP(AG$26,$C$4:$C$22,$T$4:$AC$22)*$AO177:$AX177),0)</f>
        <v>0</v>
      </c>
      <c r="CI177" s="300" cm="1">
        <f t="array" aca="1" ref="CI177" ca="1">IF(AH177&lt;0,AH177*SUMPRODUCT(_xlfn.XLOOKUP(AH$26,$C$4:$C$22,$T$4:$AC$22)*$AO177:$AX177),0)</f>
        <v>0</v>
      </c>
      <c r="CJ177" s="300" cm="1">
        <f t="array" aca="1" ref="CJ177" ca="1">IF(AI177&lt;0,AI177*SUMPRODUCT(_xlfn.XLOOKUP(AI$26,$C$4:$C$22,$T$4:$AC$22)*$AO177:$AX177),0)</f>
        <v>0</v>
      </c>
      <c r="CK177" s="300" cm="1">
        <f t="array" aca="1" ref="CK177" ca="1">IF(AJ177&lt;0,AJ177*SUMPRODUCT(_xlfn.XLOOKUP(AJ$26,$C$4:$C$22,$T$4:$AC$22)*$AO177:$AX177),0)</f>
        <v>0</v>
      </c>
      <c r="CL177" s="300" cm="1">
        <f t="array" aca="1" ref="CL177" ca="1">IF(AK177&lt;0,AK177*SUMPRODUCT(_xlfn.XLOOKUP(AK$26,$C$4:$C$22,$T$4:$AC$22)*$AO177:$AX177),0)</f>
        <v>0</v>
      </c>
      <c r="CM177" s="300" cm="1">
        <f t="array" aca="1" ref="CM177" ca="1">IF(AL177&lt;0,AL177*SUMPRODUCT(_xlfn.XLOOKUP(AL$26,$C$4:$C$22,$T$4:$AC$22)*$AO177:$AX177),0)</f>
        <v>0</v>
      </c>
      <c r="CN177" s="300" cm="1">
        <f t="array" aca="1" ref="CN177" ca="1">IF(AM177&lt;0,AM177*SUMPRODUCT(_xlfn.XLOOKUP(AM$26,$C$4:$C$22,$T$4:$AC$22)*$AO177:$AX177),0)</f>
        <v>0</v>
      </c>
      <c r="CO177" s="304" cm="1">
        <f t="array" aca="1" ref="CO177" ca="1">IF(AN177&lt;0,AN177*SUMPRODUCT(_xlfn.XLOOKUP(AN$26,$C$4:$C$22,$T$4:$AC$22)*$AO177:$AX177),0)</f>
        <v>0</v>
      </c>
      <c r="CP177" s="305">
        <f t="shared" ca="1" si="141"/>
        <v>0</v>
      </c>
      <c r="CQ177" s="125" cm="1">
        <f t="array" aca="1" ref="CQ177" ca="1">IF(AC177&lt;0,AC177*SUMPRODUCT(_xlfn.XLOOKUP(AC$26,$C$4:$C$22,$I$4:$S$22)*$AO177:$AY177),0)</f>
        <v>0</v>
      </c>
      <c r="CR177" s="300" cm="1">
        <f t="array" aca="1" ref="CR177" ca="1">IF(AD177&lt;0,AD177*SUMPRODUCT(_xlfn.XLOOKUP(AD$26,$C$4:$C$22,$I$4:$R$22)*$AO177:$AX177),0)</f>
        <v>0</v>
      </c>
      <c r="CS177" s="300" cm="1">
        <f t="array" aca="1" ref="CS177" ca="1">IF(AE177&lt;0,AE177*SUMPRODUCT(_xlfn.XLOOKUP(AE$26,$C$4:$C$22,$I$4:$R$22)*$AO177:$AX177),0)</f>
        <v>0</v>
      </c>
      <c r="CT177" s="301" cm="1">
        <f t="array" aca="1" ref="CT177" ca="1">IF(AF177&lt;0,AF177*SUMPRODUCT(_xlfn.XLOOKUP(AF$26,$C$4:$C$22,$I$4:$R$22)*$AO177:$AX177),0)</f>
        <v>0</v>
      </c>
      <c r="CU177" s="300" cm="1">
        <f t="array" aca="1" ref="CU177" ca="1">IF(AG177&lt;0,AG177*SUMPRODUCT(_xlfn.XLOOKUP(AG$26,$C$4:$C$22,$I$4:$R$22)*$AO177:$AX177),0)</f>
        <v>0</v>
      </c>
      <c r="CV177" s="300" cm="1">
        <f t="array" aca="1" ref="CV177" ca="1">IF(AH177&lt;0,AH177*SUMPRODUCT(_xlfn.XLOOKUP(AH$26,$C$4:$C$22,$I$4:$R$22)*$AO177:$AX177),0)</f>
        <v>0</v>
      </c>
      <c r="CW177" s="300" cm="1">
        <f t="array" aca="1" ref="CW177" ca="1">IF(AI177&lt;0,AI177*SUMPRODUCT(_xlfn.XLOOKUP(AI$26,$C$4:$C$22,$I$4:$R$22)*$AO177:$AX177),0)</f>
        <v>0</v>
      </c>
      <c r="CX177" s="300" cm="1">
        <f t="array" aca="1" ref="CX177" ca="1">IF(AJ177&lt;0,AJ177*SUMPRODUCT(_xlfn.XLOOKUP(AJ$26,$C$4:$C$22,$I$4:$R$22)*$AO177:$AX177),0)</f>
        <v>0</v>
      </c>
      <c r="CY177" s="300" cm="1">
        <f t="array" aca="1" ref="CY177" ca="1">IF(AK177&lt;0,AK177*SUMPRODUCT(_xlfn.XLOOKUP(AK$26,$C$4:$C$22,$I$4:$R$22)*$AO177:$AX177),0)</f>
        <v>0</v>
      </c>
      <c r="CZ177" s="300" cm="1">
        <f t="array" aca="1" ref="CZ177" ca="1">IF(AL177&lt;0,AL177*SUMPRODUCT(_xlfn.XLOOKUP(AL$26,$C$4:$C$22,$I$4:$R$22)*$AO177:$AX177),0)</f>
        <v>0</v>
      </c>
      <c r="DA177" s="300" cm="1">
        <f t="array" aca="1" ref="DA177" ca="1">IF(AM177&lt;0,AM177*SUMPRODUCT(_xlfn.XLOOKUP(AM$26,$C$4:$C$22,$I$4:$R$22)*$AO177:$AX177),0)</f>
        <v>0</v>
      </c>
      <c r="DB177" s="304" cm="1">
        <f t="array" aca="1" ref="DB177" ca="1">IF(AN177&lt;0,AN177*SUMPRODUCT(_xlfn.XLOOKUP(AN$26,$C$4:$C$22,$I$4:$R$22)*$AO177:$AX177),0)</f>
        <v>0</v>
      </c>
      <c r="DC177" s="329">
        <f t="shared" ca="1" si="142"/>
        <v>0</v>
      </c>
    </row>
    <row r="178" spans="1:107" ht="15.75" x14ac:dyDescent="0.25">
      <c r="A178" s="261" t="s">
        <v>150</v>
      </c>
      <c r="B178" s="733"/>
      <c r="C178" s="262">
        <v>1</v>
      </c>
      <c r="D178" s="263" t="str">
        <f>_xlfn.XLOOKUP($C178,'Load Combinations'!$B$4:$B$22,'Load Combinations'!$C$4:$C$22)</f>
        <v xml:space="preserve">Installation - Target Assembly </v>
      </c>
      <c r="E178" s="264">
        <v>1</v>
      </c>
      <c r="F178" s="265">
        <v>12</v>
      </c>
      <c r="G178" s="266">
        <v>0</v>
      </c>
      <c r="H178" s="267">
        <f t="shared" si="130"/>
        <v>0</v>
      </c>
      <c r="I178" s="267">
        <f t="shared" si="131"/>
        <v>0</v>
      </c>
      <c r="J178" s="323"/>
      <c r="K178" s="264"/>
      <c r="L178" s="269"/>
      <c r="M178" s="269"/>
      <c r="N178" s="269"/>
      <c r="O178" s="269"/>
      <c r="P178" s="269"/>
      <c r="Q178" s="269"/>
      <c r="R178" s="269"/>
      <c r="S178" s="269"/>
      <c r="T178" s="269"/>
      <c r="U178" s="269"/>
      <c r="V178" s="269"/>
      <c r="W178" s="269"/>
      <c r="X178" s="269"/>
      <c r="Y178" s="269"/>
      <c r="Z178" s="269"/>
      <c r="AA178" s="269"/>
      <c r="AB178" s="270"/>
      <c r="AC178" s="264"/>
      <c r="AD178" s="269"/>
      <c r="AE178" s="269"/>
      <c r="AF178" s="269"/>
      <c r="AG178" s="269"/>
      <c r="AH178" s="269"/>
      <c r="AI178" s="269">
        <v>1</v>
      </c>
      <c r="AJ178" s="269">
        <v>1</v>
      </c>
      <c r="AK178" s="269"/>
      <c r="AL178" s="269"/>
      <c r="AM178" s="269"/>
      <c r="AN178" s="265"/>
      <c r="AO178" s="271">
        <f>+INDEX('Load Combinations'!$D$4:$N$22,MATCH(Horizontal!$C178,'Load Combinations'!$B$4:$B$22,0),MATCH(Horizontal!AO$26,'Load Combinations'!$D$3:$N$3,0))</f>
        <v>0</v>
      </c>
      <c r="AP178" s="269">
        <f>+INDEX('Load Combinations'!$D$4:$N$22,MATCH(Horizontal!$C178,'Load Combinations'!$B$4:$B$22,0),MATCH(Horizontal!AP$26,'Load Combinations'!$D$3:$N$3,0))</f>
        <v>0</v>
      </c>
      <c r="AQ178" s="269">
        <f>+INDEX('Load Combinations'!$D$4:$N$22,MATCH(Horizontal!$C178,'Load Combinations'!$B$4:$B$22,0),MATCH(Horizontal!AQ$26,'Load Combinations'!$D$3:$N$3,0))</f>
        <v>0</v>
      </c>
      <c r="AR178" s="269">
        <f>+INDEX('Load Combinations'!$D$4:$N$22,MATCH(Horizontal!$C178,'Load Combinations'!$B$4:$B$22,0),MATCH(Horizontal!AR$26,'Load Combinations'!$D$3:$N$3,0))</f>
        <v>0</v>
      </c>
      <c r="AS178" s="269">
        <f>+INDEX('Load Combinations'!$D$4:$N$22,MATCH(Horizontal!$C178,'Load Combinations'!$B$4:$B$22,0),MATCH(Horizontal!AS$26,'Load Combinations'!$D$3:$N$3,0))</f>
        <v>0</v>
      </c>
      <c r="AT178" s="269">
        <f>+INDEX('Load Combinations'!$D$4:$N$22,MATCH(Horizontal!$C178,'Load Combinations'!$B$4:$B$22,0),MATCH(Horizontal!AT$26,'Load Combinations'!$D$3:$N$3,0))</f>
        <v>0</v>
      </c>
      <c r="AU178" s="269">
        <f>+INDEX('Load Combinations'!$D$4:$N$22,MATCH(Horizontal!$C178,'Load Combinations'!$B$4:$B$22,0),MATCH(Horizontal!AU$26,'Load Combinations'!$D$3:$N$3,0))</f>
        <v>0</v>
      </c>
      <c r="AV178" s="269">
        <f>+INDEX('Load Combinations'!$D$4:$N$22,MATCH(Horizontal!$C178,'Load Combinations'!$B$4:$B$22,0),MATCH(Horizontal!AV$26,'Load Combinations'!$D$3:$N$3,0))</f>
        <v>0</v>
      </c>
      <c r="AW178" s="269">
        <f>+INDEX('Load Combinations'!$D$4:$N$22,MATCH(Horizontal!$C178,'Load Combinations'!$B$4:$B$22,0),MATCH(Horizontal!AW$26,'Load Combinations'!$D$3:$N$3,0))</f>
        <v>0</v>
      </c>
      <c r="AX178" s="558">
        <f>+INDEX('Load Combinations'!$D$4:$N$22,MATCH(Horizontal!$C178,'Load Combinations'!$B$4:$B$22,0),MATCH(Horizontal!AX$26,'Load Combinations'!$D$3:$N$3,0))</f>
        <v>0</v>
      </c>
      <c r="AY178" s="659">
        <f>+INDEX('Load Combinations'!$D$4:$N$22,MATCH(Horizontal!$C178,'Load Combinations'!$B$4:$B$22,0),MATCH(Horizontal!AY$26,'Load Combinations'!$D$3:$N$3,0))</f>
        <v>0</v>
      </c>
      <c r="AZ178" s="324" cm="1">
        <f t="array" ref="AZ178">SUMPRODUCT(--($K178:$AB178&gt;0),INDEX($H$4:$H$22,MATCH($K$26:$AB$26,$C$4:$C$22,0)))</f>
        <v>0</v>
      </c>
      <c r="BA178" s="325" cm="1">
        <f t="array" ref="BA178">SUMPRODUCT(--($K178:$AB178&gt;0),INDEX($G$4:$G$22,MATCH($K$26:$AB$26,$C$4:$C$22,0)))</f>
        <v>0</v>
      </c>
      <c r="BB178" s="325" cm="1">
        <f t="array" ref="BB178">-1*SUMPRODUCT(--($K178:$AB178&lt;0),INDEX($H$4:$H$22,MATCH($K$26:$AB$26,$C$4:$C$22,0)))</f>
        <v>0</v>
      </c>
      <c r="BC178" s="325" cm="1">
        <f t="array" ref="BC178">-1*SUMPRODUCT(--($K178:$AB178&lt;0),INDEX($G$4:$G$22,MATCH($K$26:$AB$26,$C$4:$C$22,0)))</f>
        <v>0</v>
      </c>
      <c r="BD178" s="272" cm="1">
        <f t="array" ref="BD178">IF(AC178&gt;0,AC178*SUMPRODUCT(_xlfn.XLOOKUP(AC$26,$C$4:$C$22,$T$4:$AD$22)*$AO178:$AY178),0)</f>
        <v>0</v>
      </c>
      <c r="BE178" s="273" cm="1">
        <f t="array" ref="BE178">IF(AD178&gt;0,AD178*SUMPRODUCT(_xlfn.XLOOKUP(AD$26,$C$4:$C$22,$T$4:$AD$22)*$AO178:$AY178),0)</f>
        <v>0</v>
      </c>
      <c r="BF178" s="273" cm="1">
        <f t="array" ref="BF178">IF(AE178&gt;0,AE178*SUMPRODUCT(_xlfn.XLOOKUP(AE$26,$C$4:$C$22,$T$4:$AD$22)*$AO178:$AY178),0)</f>
        <v>0</v>
      </c>
      <c r="BG178" s="273" cm="1">
        <f t="array" ref="BG178">IF(AF178&gt;0,AF178*SUMPRODUCT(_xlfn.XLOOKUP(AF$26,$C$4:$C$22,$T$4:$AD$22)*$AO178:$AY178),0)</f>
        <v>0</v>
      </c>
      <c r="BH178" s="273" cm="1">
        <f t="array" ref="BH178">IF(AG178&gt;0,AG178*SUMPRODUCT(_xlfn.XLOOKUP(AG$26,$C$4:$C$22,$T$4:$AD$22)*$AO178:$AY178),0)</f>
        <v>0</v>
      </c>
      <c r="BI178" s="273" cm="1">
        <f t="array" ref="BI178">IF(AH178&gt;0,AH178*SUMPRODUCT(_xlfn.XLOOKUP(AH$26,$C$4:$C$22,$T$4:$AD$22)*$AO178:$AY178),0)</f>
        <v>0</v>
      </c>
      <c r="BJ178" s="273" cm="1">
        <f t="array" ref="BJ178">IF(AI178&gt;0,AI178*SUMPRODUCT(_xlfn.XLOOKUP(AI$26,$C$4:$C$22,$T$4:$AD$22)*$AO178:$AY178),0)</f>
        <v>0</v>
      </c>
      <c r="BK178" s="273" cm="1">
        <f t="array" ref="BK178">IF(AJ178&gt;0,AJ178*SUMPRODUCT(_xlfn.XLOOKUP(AJ$26,$C$4:$C$22,$T$4:$AD$22)*$AO178:$AY178),0)</f>
        <v>0</v>
      </c>
      <c r="BL178" s="273" cm="1">
        <f t="array" ref="BL178">IF(AK178&gt;0,AK178*SUMPRODUCT(_xlfn.XLOOKUP(AK$26,$C$4:$C$22,$T$4:$AD$22)*$AO178:$AY178),0)</f>
        <v>0</v>
      </c>
      <c r="BM178" s="273" cm="1">
        <f t="array" ref="BM178">IF(AL178&gt;0,AL178*SUMPRODUCT(_xlfn.XLOOKUP(AL$26,$C$4:$C$22,$T$4:$AD$22)*$AO178:$AY178),0)</f>
        <v>0</v>
      </c>
      <c r="BN178" s="273" cm="1">
        <f t="array" ref="BN178">IF(AM178&gt;0,AM178*SUMPRODUCT(_xlfn.XLOOKUP(AM$26,$C$4:$C$22,$T$4:$AD$22)*$AO178:$AY178),0)</f>
        <v>0</v>
      </c>
      <c r="BO178" s="276" cm="1">
        <f t="array" ref="BO178">IF(AN178&gt;0,AN178*SUMPRODUCT(_xlfn.XLOOKUP(AN$26,$C$4:$C$22,$T$4:$AD$22)*$AO178:$AY178),0)</f>
        <v>0</v>
      </c>
      <c r="BP178" s="277">
        <f t="shared" si="139"/>
        <v>0</v>
      </c>
      <c r="BQ178" s="272" cm="1">
        <f t="array" ref="BQ178">IF(AC178&gt;0,AC178*SUMPRODUCT(_xlfn.XLOOKUP(AC$26,$C$4:$C$22,$I$4:$S$22)*$AO178:$AY178),0)</f>
        <v>0</v>
      </c>
      <c r="BR178" s="273" cm="1">
        <f t="array" ref="BR178">IF(AD178&gt;0,AD178*SUMPRODUCT(_xlfn.XLOOKUP(AD$26,$C$4:$C$22,$I$4:$S$22)*$AO178:$AY178),0)</f>
        <v>0</v>
      </c>
      <c r="BS178" s="273" cm="1">
        <f t="array" ref="BS178">IF(AE178&gt;0,AE178*SUMPRODUCT(_xlfn.XLOOKUP(AE$26,$C$4:$C$22,$I$4:$S$22)*$AO178:$AY178),0)</f>
        <v>0</v>
      </c>
      <c r="BT178" s="273" cm="1">
        <f t="array" ref="BT178">IF(AF178&gt;0,AF178*SUMPRODUCT(_xlfn.XLOOKUP(AF$26,$C$4:$C$22,$I$4:$S$22)*$AO178:$AY178),0)</f>
        <v>0</v>
      </c>
      <c r="BU178" s="273" cm="1">
        <f t="array" ref="BU178">IF(AG178&gt;0,AG178*SUMPRODUCT(_xlfn.XLOOKUP(AG$26,$C$4:$C$22,$I$4:$S$22)*$AO178:$AY178),0)</f>
        <v>0</v>
      </c>
      <c r="BV178" s="273" cm="1">
        <f t="array" ref="BV178">IF(AH178&gt;0,AH178*SUMPRODUCT(_xlfn.XLOOKUP(AH$26,$C$4:$C$22,$I$4:$S$22)*$AO178:$AY178),0)</f>
        <v>0</v>
      </c>
      <c r="BW178" s="273" cm="1">
        <f t="array" ref="BW178">IF(AI178&gt;0,AI178*SUMPRODUCT(_xlfn.XLOOKUP(AI$26,$C$4:$C$22,$I$4:$S$22)*$AO178:$AY178),0)</f>
        <v>0</v>
      </c>
      <c r="BX178" s="273" cm="1">
        <f t="array" ref="BX178">IF(AJ178&gt;0,AJ178*SUMPRODUCT(_xlfn.XLOOKUP(AJ$26,$C$4:$C$22,$I$4:$S$22)*$AO178:$AY178),0)</f>
        <v>0</v>
      </c>
      <c r="BY178" s="273" cm="1">
        <f t="array" ref="BY178">IF(AK178&gt;0,AK178*SUMPRODUCT(_xlfn.XLOOKUP(AK$26,$C$4:$C$22,$I$4:$S$22)*$AO178:$AY178),0)</f>
        <v>0</v>
      </c>
      <c r="BZ178" s="273" cm="1">
        <f t="array" ref="BZ178">IF(AL178&gt;0,AL178*SUMPRODUCT(_xlfn.XLOOKUP(AL$26,$C$4:$C$22,$I$4:$S$22)*$AO178:$AY178),0)</f>
        <v>0</v>
      </c>
      <c r="CA178" s="273" cm="1">
        <f t="array" ref="CA178">IF(AM178&gt;0,AM178*SUMPRODUCT(_xlfn.XLOOKUP(AM$26,$C$4:$C$22,$I$4:$S$22)*$AO178:$AY178),0)</f>
        <v>0</v>
      </c>
      <c r="CB178" s="276" cm="1">
        <f t="array" ref="CB178">IF(AN178&gt;0,AN178*SUMPRODUCT(_xlfn.XLOOKUP(AN$26,$C$4:$C$22,$I$4:$S$22)*$AO178:$AY178),0)</f>
        <v>0</v>
      </c>
      <c r="CC178" s="277">
        <f t="shared" si="140"/>
        <v>0</v>
      </c>
      <c r="CD178" s="272" cm="1">
        <f t="array" ref="CD178">IF(AC178&lt;0,AC178*SUMPRODUCT(_xlfn.XLOOKUP(AC$26,$C$4:$C$22,$T$4:$AD$22)*$AO178:$AY178),0)</f>
        <v>0</v>
      </c>
      <c r="CE178" s="273" cm="1">
        <f t="array" ref="CE178">IF(AD178&lt;0,AD178*SUMPRODUCT(_xlfn.XLOOKUP(AD$26,$C$4:$C$22,$T$4:$AC$22)*$AO178:$AX178),0)</f>
        <v>0</v>
      </c>
      <c r="CF178" s="273" cm="1">
        <f t="array" ref="CF178">IF(AE178&lt;0,AE178*SUMPRODUCT(_xlfn.XLOOKUP(AE$26,$C$4:$C$22,$T$4:$AC$22)*$AO178:$AX178),0)</f>
        <v>0</v>
      </c>
      <c r="CG178" s="273" cm="1">
        <f t="array" ref="CG178">IF(AF178&lt;0,AF178*SUMPRODUCT(_xlfn.XLOOKUP(AF$26,$C$4:$C$22,$T$4:$AC$22)*$AO178:$AX178),0)</f>
        <v>0</v>
      </c>
      <c r="CH178" s="273" cm="1">
        <f t="array" ref="CH178">IF(AG178&lt;0,AG178*SUMPRODUCT(_xlfn.XLOOKUP(AG$26,$C$4:$C$22,$T$4:$AC$22)*$AO178:$AX178),0)</f>
        <v>0</v>
      </c>
      <c r="CI178" s="273" cm="1">
        <f t="array" ref="CI178">IF(AH178&lt;0,AH178*SUMPRODUCT(_xlfn.XLOOKUP(AH$26,$C$4:$C$22,$T$4:$AC$22)*$AO178:$AX178),0)</f>
        <v>0</v>
      </c>
      <c r="CJ178" s="273" cm="1">
        <f t="array" ref="CJ178">IF(AI178&lt;0,AI178*SUMPRODUCT(_xlfn.XLOOKUP(AI$26,$C$4:$C$22,$T$4:$AC$22)*$AO178:$AX178),0)</f>
        <v>0</v>
      </c>
      <c r="CK178" s="273" cm="1">
        <f t="array" ref="CK178">IF(AJ178&lt;0,AJ178*SUMPRODUCT(_xlfn.XLOOKUP(AJ$26,$C$4:$C$22,$T$4:$AC$22)*$AO178:$AX178),0)</f>
        <v>0</v>
      </c>
      <c r="CL178" s="273" cm="1">
        <f t="array" ref="CL178">IF(AK178&lt;0,AK178*SUMPRODUCT(_xlfn.XLOOKUP(AK$26,$C$4:$C$22,$T$4:$AC$22)*$AO178:$AX178),0)</f>
        <v>0</v>
      </c>
      <c r="CM178" s="273" cm="1">
        <f t="array" ref="CM178">IF(AL178&lt;0,AL178*SUMPRODUCT(_xlfn.XLOOKUP(AL$26,$C$4:$C$22,$T$4:$AC$22)*$AO178:$AX178),0)</f>
        <v>0</v>
      </c>
      <c r="CN178" s="273" cm="1">
        <f t="array" ref="CN178">IF(AM178&lt;0,AM178*SUMPRODUCT(_xlfn.XLOOKUP(AM$26,$C$4:$C$22,$T$4:$AC$22)*$AO178:$AX178),0)</f>
        <v>0</v>
      </c>
      <c r="CO178" s="276" cm="1">
        <f t="array" ref="CO178">IF(AN178&lt;0,AN178*SUMPRODUCT(_xlfn.XLOOKUP(AN$26,$C$4:$C$22,$T$4:$AC$22)*$AO178:$AX178),0)</f>
        <v>0</v>
      </c>
      <c r="CP178" s="277">
        <f t="shared" si="141"/>
        <v>0</v>
      </c>
      <c r="CQ178" s="272" cm="1">
        <f t="array" ref="CQ178">IF(AC178&lt;0,AC178*SUMPRODUCT(_xlfn.XLOOKUP(AC$26,$C$4:$C$22,$I$4:$S$22)*$AO178:$AY178),0)</f>
        <v>0</v>
      </c>
      <c r="CR178" s="273" cm="1">
        <f t="array" ref="CR178">IF(AD178&lt;0,AD178*SUMPRODUCT(_xlfn.XLOOKUP(AD$26,$C$4:$C$22,$I$4:$R$22)*$AO178:$AX178),0)</f>
        <v>0</v>
      </c>
      <c r="CS178" s="273" cm="1">
        <f t="array" ref="CS178">IF(AE178&lt;0,AE178*SUMPRODUCT(_xlfn.XLOOKUP(AE$26,$C$4:$C$22,$I$4:$R$22)*$AO178:$AX178),0)</f>
        <v>0</v>
      </c>
      <c r="CT178" s="273" cm="1">
        <f t="array" ref="CT178">IF(AF178&lt;0,AF178*SUMPRODUCT(_xlfn.XLOOKUP(AF$26,$C$4:$C$22,$I$4:$R$22)*$AO178:$AX178),0)</f>
        <v>0</v>
      </c>
      <c r="CU178" s="273" cm="1">
        <f t="array" ref="CU178">IF(AG178&lt;0,AG178*SUMPRODUCT(_xlfn.XLOOKUP(AG$26,$C$4:$C$22,$I$4:$R$22)*$AO178:$AX178),0)</f>
        <v>0</v>
      </c>
      <c r="CV178" s="273" cm="1">
        <f t="array" ref="CV178">IF(AH178&lt;0,AH178*SUMPRODUCT(_xlfn.XLOOKUP(AH$26,$C$4:$C$22,$I$4:$R$22)*$AO178:$AX178),0)</f>
        <v>0</v>
      </c>
      <c r="CW178" s="273" cm="1">
        <f t="array" ref="CW178">IF(AI178&lt;0,AI178*SUMPRODUCT(_xlfn.XLOOKUP(AI$26,$C$4:$C$22,$I$4:$R$22)*$AO178:$AX178),0)</f>
        <v>0</v>
      </c>
      <c r="CX178" s="273" cm="1">
        <f t="array" ref="CX178">IF(AJ178&lt;0,AJ178*SUMPRODUCT(_xlfn.XLOOKUP(AJ$26,$C$4:$C$22,$I$4:$R$22)*$AO178:$AX178),0)</f>
        <v>0</v>
      </c>
      <c r="CY178" s="273" cm="1">
        <f t="array" ref="CY178">IF(AK178&lt;0,AK178*SUMPRODUCT(_xlfn.XLOOKUP(AK$26,$C$4:$C$22,$I$4:$R$22)*$AO178:$AX178),0)</f>
        <v>0</v>
      </c>
      <c r="CZ178" s="273" cm="1">
        <f t="array" ref="CZ178">IF(AL178&lt;0,AL178*SUMPRODUCT(_xlfn.XLOOKUP(AL$26,$C$4:$C$22,$I$4:$R$22)*$AO178:$AX178),0)</f>
        <v>0</v>
      </c>
      <c r="DA178" s="273" cm="1">
        <f t="array" ref="DA178">IF(AM178&lt;0,AM178*SUMPRODUCT(_xlfn.XLOOKUP(AM$26,$C$4:$C$22,$I$4:$R$22)*$AO178:$AX178),0)</f>
        <v>0</v>
      </c>
      <c r="DB178" s="276" cm="1">
        <f t="array" ref="DB178">IF(AN178&lt;0,AN178*SUMPRODUCT(_xlfn.XLOOKUP(AN$26,$C$4:$C$22,$I$4:$R$22)*$AO178:$AX178),0)</f>
        <v>0</v>
      </c>
      <c r="DC178" s="330">
        <f t="shared" si="142"/>
        <v>0</v>
      </c>
    </row>
    <row r="179" spans="1:107" x14ac:dyDescent="0.25">
      <c r="A179" s="134" t="s">
        <v>165</v>
      </c>
      <c r="B179" s="255"/>
      <c r="C179" s="278">
        <v>2</v>
      </c>
      <c r="D179" s="279" t="str">
        <f>_xlfn.XLOOKUP($C179,'Load Combinations'!$B$4:$B$22,'Load Combinations'!$C$4:$C$22)</f>
        <v>Rotation Test, Target Assembly</v>
      </c>
      <c r="E179" s="280"/>
      <c r="F179" s="281"/>
      <c r="G179" s="111">
        <v>0</v>
      </c>
      <c r="H179" s="282">
        <f t="shared" ca="1" si="130"/>
        <v>0</v>
      </c>
      <c r="I179" s="282">
        <f t="shared" ca="1" si="131"/>
        <v>0</v>
      </c>
      <c r="J179" s="326"/>
      <c r="K179" s="87">
        <f t="shared" ref="K179:AB179" ca="1" si="145">OFFSET(K179,-1,0)</f>
        <v>0</v>
      </c>
      <c r="L179" s="84">
        <f t="shared" ca="1" si="145"/>
        <v>0</v>
      </c>
      <c r="M179" s="84">
        <f t="shared" ca="1" si="145"/>
        <v>0</v>
      </c>
      <c r="N179" s="84">
        <f t="shared" ca="1" si="145"/>
        <v>0</v>
      </c>
      <c r="O179" s="84">
        <f t="shared" ca="1" si="145"/>
        <v>0</v>
      </c>
      <c r="P179" s="84">
        <f t="shared" ca="1" si="145"/>
        <v>0</v>
      </c>
      <c r="Q179" s="84">
        <f t="shared" ca="1" si="145"/>
        <v>0</v>
      </c>
      <c r="R179" s="84">
        <f t="shared" ca="1" si="145"/>
        <v>0</v>
      </c>
      <c r="S179" s="84">
        <f t="shared" ca="1" si="145"/>
        <v>0</v>
      </c>
      <c r="T179" s="84">
        <f t="shared" ca="1" si="145"/>
        <v>0</v>
      </c>
      <c r="U179" s="84">
        <f t="shared" ca="1" si="145"/>
        <v>0</v>
      </c>
      <c r="V179" s="84">
        <f t="shared" ca="1" si="145"/>
        <v>0</v>
      </c>
      <c r="W179" s="84">
        <f t="shared" ca="1" si="145"/>
        <v>0</v>
      </c>
      <c r="X179" s="84">
        <f t="shared" ca="1" si="145"/>
        <v>0</v>
      </c>
      <c r="Y179" s="84">
        <f t="shared" ca="1" si="145"/>
        <v>0</v>
      </c>
      <c r="Z179" s="84">
        <f t="shared" ca="1" si="145"/>
        <v>0</v>
      </c>
      <c r="AA179" s="84">
        <f t="shared" ca="1" si="145"/>
        <v>0</v>
      </c>
      <c r="AB179" s="89">
        <f t="shared" ca="1" si="145"/>
        <v>0</v>
      </c>
      <c r="AC179" s="87">
        <f t="shared" ref="AC179:AN194" ca="1" si="146">OFFSET(AC179,-1*($C179-1),0)</f>
        <v>0</v>
      </c>
      <c r="AD179" s="84">
        <f t="shared" ca="1" si="146"/>
        <v>0</v>
      </c>
      <c r="AE179" s="84">
        <f t="shared" ca="1" si="146"/>
        <v>0</v>
      </c>
      <c r="AF179" s="84">
        <f t="shared" ca="1" si="146"/>
        <v>0</v>
      </c>
      <c r="AG179" s="84">
        <f t="shared" ca="1" si="146"/>
        <v>0</v>
      </c>
      <c r="AH179" s="84">
        <f t="shared" ca="1" si="146"/>
        <v>0</v>
      </c>
      <c r="AI179" s="84">
        <f t="shared" ca="1" si="146"/>
        <v>1</v>
      </c>
      <c r="AJ179" s="84">
        <f t="shared" ca="1" si="146"/>
        <v>1</v>
      </c>
      <c r="AK179" s="84">
        <f t="shared" ca="1" si="146"/>
        <v>0</v>
      </c>
      <c r="AL179" s="84">
        <f t="shared" ca="1" si="146"/>
        <v>0</v>
      </c>
      <c r="AM179" s="84">
        <f t="shared" ca="1" si="146"/>
        <v>0</v>
      </c>
      <c r="AN179" s="98">
        <f t="shared" ca="1" si="146"/>
        <v>0</v>
      </c>
      <c r="AO179" s="91">
        <f>+INDEX('Load Combinations'!$D$4:$N$22,MATCH(Horizontal!$C179,'Load Combinations'!$B$4:$B$22,0),MATCH(Horizontal!AO$26,'Load Combinations'!$D$3:$N$3,0))</f>
        <v>1</v>
      </c>
      <c r="AP179" s="84">
        <f>+INDEX('Load Combinations'!$D$4:$N$22,MATCH(Horizontal!$C179,'Load Combinations'!$B$4:$B$22,0),MATCH(Horizontal!AP$26,'Load Combinations'!$D$3:$N$3,0))</f>
        <v>1</v>
      </c>
      <c r="AQ179" s="84">
        <f>+INDEX('Load Combinations'!$D$4:$N$22,MATCH(Horizontal!$C179,'Load Combinations'!$B$4:$B$22,0),MATCH(Horizontal!AQ$26,'Load Combinations'!$D$3:$N$3,0))</f>
        <v>0</v>
      </c>
      <c r="AR179" s="84">
        <f>+INDEX('Load Combinations'!$D$4:$N$22,MATCH(Horizontal!$C179,'Load Combinations'!$B$4:$B$22,0),MATCH(Horizontal!AR$26,'Load Combinations'!$D$3:$N$3,0))</f>
        <v>0</v>
      </c>
      <c r="AS179" s="84">
        <f>+INDEX('Load Combinations'!$D$4:$N$22,MATCH(Horizontal!$C179,'Load Combinations'!$B$4:$B$22,0),MATCH(Horizontal!AS$26,'Load Combinations'!$D$3:$N$3,0))</f>
        <v>0</v>
      </c>
      <c r="AT179" s="84">
        <f>+INDEX('Load Combinations'!$D$4:$N$22,MATCH(Horizontal!$C179,'Load Combinations'!$B$4:$B$22,0),MATCH(Horizontal!AT$26,'Load Combinations'!$D$3:$N$3,0))</f>
        <v>0</v>
      </c>
      <c r="AU179" s="84">
        <f>+INDEX('Load Combinations'!$D$4:$N$22,MATCH(Horizontal!$C179,'Load Combinations'!$B$4:$B$22,0),MATCH(Horizontal!AU$26,'Load Combinations'!$D$3:$N$3,0))</f>
        <v>0</v>
      </c>
      <c r="AV179" s="84">
        <f>+INDEX('Load Combinations'!$D$4:$N$22,MATCH(Horizontal!$C179,'Load Combinations'!$B$4:$B$22,0),MATCH(Horizontal!AV$26,'Load Combinations'!$D$3:$N$3,0))</f>
        <v>0</v>
      </c>
      <c r="AW179" s="84">
        <f>+INDEX('Load Combinations'!$D$4:$N$22,MATCH(Horizontal!$C179,'Load Combinations'!$B$4:$B$22,0),MATCH(Horizontal!AW$26,'Load Combinations'!$D$3:$N$3,0))</f>
        <v>0</v>
      </c>
      <c r="AX179" s="559">
        <f>+INDEX('Load Combinations'!$D$4:$N$22,MATCH(Horizontal!$C179,'Load Combinations'!$B$4:$B$22,0),MATCH(Horizontal!AX$26,'Load Combinations'!$D$3:$N$3,0))</f>
        <v>0</v>
      </c>
      <c r="AY179" s="660">
        <f>+INDEX('Load Combinations'!$D$4:$N$22,MATCH(Horizontal!$C179,'Load Combinations'!$B$4:$B$22,0),MATCH(Horizontal!AY$26,'Load Combinations'!$D$3:$N$3,0))</f>
        <v>0</v>
      </c>
      <c r="AZ179" s="284" cm="1">
        <f t="array" aca="1" ref="AZ179" ca="1">SUMPRODUCT(--($K179:$AB179&gt;0),INDEX($H$4:$H$22,MATCH($K$26:$AB$26,$C$4:$C$22,0)))</f>
        <v>0</v>
      </c>
      <c r="BA179" s="194" cm="1">
        <f t="array" aca="1" ref="BA179" ca="1">SUMPRODUCT(--($K179:$AB179&gt;0),INDEX($G$4:$G$22,MATCH($K$26:$AB$26,$C$4:$C$22,0)))</f>
        <v>0</v>
      </c>
      <c r="BB179" s="194" cm="1">
        <f t="array" aca="1" ref="BB179" ca="1">-1*SUMPRODUCT(--($K179:$AB179&lt;0),INDEX($H$4:$H$22,MATCH($K$26:$AB$26,$C$4:$C$22,0)))</f>
        <v>0</v>
      </c>
      <c r="BC179" s="194" cm="1">
        <f t="array" aca="1" ref="BC179" ca="1">-1*SUMPRODUCT(--($K179:$AB179&lt;0),INDEX($G$4:$G$22,MATCH($K$26:$AB$26,$C$4:$C$22,0)))</f>
        <v>0</v>
      </c>
      <c r="BD179" s="286" cm="1">
        <f t="array" aca="1" ref="BD179" ca="1">IF(AC179&gt;0,AC179*SUMPRODUCT(_xlfn.XLOOKUP(AC$26,$C$4:$C$22,$T$4:$AD$22)*$AO179:$AY179),0)</f>
        <v>0</v>
      </c>
      <c r="BE179" s="287" cm="1">
        <f t="array" aca="1" ref="BE179" ca="1">IF(AD179&gt;0,AD179*SUMPRODUCT(_xlfn.XLOOKUP(AD$26,$C$4:$C$22,$T$4:$AD$22)*$AO179:$AY179),0)</f>
        <v>0</v>
      </c>
      <c r="BF179" s="287" cm="1">
        <f t="array" aca="1" ref="BF179" ca="1">IF(AE179&gt;0,AE179*SUMPRODUCT(_xlfn.XLOOKUP(AE$26,$C$4:$C$22,$T$4:$AD$22)*$AO179:$AY179),0)</f>
        <v>0</v>
      </c>
      <c r="BG179" s="287" cm="1">
        <f t="array" aca="1" ref="BG179" ca="1">IF(AF179&gt;0,AF179*SUMPRODUCT(_xlfn.XLOOKUP(AF$26,$C$4:$C$22,$T$4:$AD$22)*$AO179:$AY179),0)</f>
        <v>0</v>
      </c>
      <c r="BH179" s="287" cm="1">
        <f t="array" aca="1" ref="BH179" ca="1">IF(AG179&gt;0,AG179*SUMPRODUCT(_xlfn.XLOOKUP(AG$26,$C$4:$C$22,$T$4:$AD$22)*$AO179:$AY179),0)</f>
        <v>0</v>
      </c>
      <c r="BI179" s="287" cm="1">
        <f t="array" aca="1" ref="BI179" ca="1">IF(AH179&gt;0,AH179*SUMPRODUCT(_xlfn.XLOOKUP(AH$26,$C$4:$C$22,$T$4:$AD$22)*$AO179:$AY179),0)</f>
        <v>0</v>
      </c>
      <c r="BJ179" s="287" cm="1">
        <f t="array" aca="1" ref="BJ179" ca="1">IF(AI179&gt;0,AI179*SUMPRODUCT(_xlfn.XLOOKUP(AI$26,$C$4:$C$22,$T$4:$AD$22)*$AO179:$AY179),0)</f>
        <v>0</v>
      </c>
      <c r="BK179" s="287" cm="1">
        <f t="array" aca="1" ref="BK179" ca="1">IF(AJ179&gt;0,AJ179*SUMPRODUCT(_xlfn.XLOOKUP(AJ$26,$C$4:$C$22,$T$4:$AD$22)*$AO179:$AY179),0)</f>
        <v>0</v>
      </c>
      <c r="BL179" s="287" cm="1">
        <f t="array" aca="1" ref="BL179" ca="1">IF(AK179&gt;0,AK179*SUMPRODUCT(_xlfn.XLOOKUP(AK$26,$C$4:$C$22,$T$4:$AD$22)*$AO179:$AY179),0)</f>
        <v>0</v>
      </c>
      <c r="BM179" s="287" cm="1">
        <f t="array" aca="1" ref="BM179" ca="1">IF(AL179&gt;0,AL179*SUMPRODUCT(_xlfn.XLOOKUP(AL$26,$C$4:$C$22,$T$4:$AD$22)*$AO179:$AY179),0)</f>
        <v>0</v>
      </c>
      <c r="BN179" s="287" cm="1">
        <f t="array" aca="1" ref="BN179" ca="1">IF(AM179&gt;0,AM179*SUMPRODUCT(_xlfn.XLOOKUP(AM$26,$C$4:$C$22,$T$4:$AD$22)*$AO179:$AY179),0)</f>
        <v>0</v>
      </c>
      <c r="BO179" s="290" cm="1">
        <f t="array" aca="1" ref="BO179" ca="1">IF(AN179&gt;0,AN179*SUMPRODUCT(_xlfn.XLOOKUP(AN$26,$C$4:$C$22,$T$4:$AD$22)*$AO179:$AY179),0)</f>
        <v>0</v>
      </c>
      <c r="BP179" s="291">
        <f t="shared" ca="1" si="139"/>
        <v>0</v>
      </c>
      <c r="BQ179" s="286" cm="1">
        <f t="array" aca="1" ref="BQ179" ca="1">IF(AC179&gt;0,AC179*SUMPRODUCT(_xlfn.XLOOKUP(AC$26,$C$4:$C$22,$I$4:$S$22)*$AO179:$AY179),0)</f>
        <v>0</v>
      </c>
      <c r="BR179" s="287" cm="1">
        <f t="array" aca="1" ref="BR179" ca="1">IF(AD179&gt;0,AD179*SUMPRODUCT(_xlfn.XLOOKUP(AD$26,$C$4:$C$22,$I$4:$S$22)*$AO179:$AY179),0)</f>
        <v>0</v>
      </c>
      <c r="BS179" s="287" cm="1">
        <f t="array" aca="1" ref="BS179" ca="1">IF(AE179&gt;0,AE179*SUMPRODUCT(_xlfn.XLOOKUP(AE$26,$C$4:$C$22,$I$4:$S$22)*$AO179:$AY179),0)</f>
        <v>0</v>
      </c>
      <c r="BT179" s="287" cm="1">
        <f t="array" aca="1" ref="BT179" ca="1">IF(AF179&gt;0,AF179*SUMPRODUCT(_xlfn.XLOOKUP(AF$26,$C$4:$C$22,$I$4:$S$22)*$AO179:$AY179),0)</f>
        <v>0</v>
      </c>
      <c r="BU179" s="287" cm="1">
        <f t="array" aca="1" ref="BU179" ca="1">IF(AG179&gt;0,AG179*SUMPRODUCT(_xlfn.XLOOKUP(AG$26,$C$4:$C$22,$I$4:$S$22)*$AO179:$AY179),0)</f>
        <v>0</v>
      </c>
      <c r="BV179" s="287" cm="1">
        <f t="array" aca="1" ref="BV179" ca="1">IF(AH179&gt;0,AH179*SUMPRODUCT(_xlfn.XLOOKUP(AH$26,$C$4:$C$22,$I$4:$S$22)*$AO179:$AY179),0)</f>
        <v>0</v>
      </c>
      <c r="BW179" s="287" cm="1">
        <f t="array" aca="1" ref="BW179" ca="1">IF(AI179&gt;0,AI179*SUMPRODUCT(_xlfn.XLOOKUP(AI$26,$C$4:$C$22,$I$4:$S$22)*$AO179:$AY179),0)</f>
        <v>0</v>
      </c>
      <c r="BX179" s="287" cm="1">
        <f t="array" aca="1" ref="BX179" ca="1">IF(AJ179&gt;0,AJ179*SUMPRODUCT(_xlfn.XLOOKUP(AJ$26,$C$4:$C$22,$I$4:$S$22)*$AO179:$AY179),0)</f>
        <v>0</v>
      </c>
      <c r="BY179" s="287" cm="1">
        <f t="array" aca="1" ref="BY179" ca="1">IF(AK179&gt;0,AK179*SUMPRODUCT(_xlfn.XLOOKUP(AK$26,$C$4:$C$22,$I$4:$S$22)*$AO179:$AY179),0)</f>
        <v>0</v>
      </c>
      <c r="BZ179" s="287" cm="1">
        <f t="array" aca="1" ref="BZ179" ca="1">IF(AL179&gt;0,AL179*SUMPRODUCT(_xlfn.XLOOKUP(AL$26,$C$4:$C$22,$I$4:$S$22)*$AO179:$AY179),0)</f>
        <v>0</v>
      </c>
      <c r="CA179" s="287" cm="1">
        <f t="array" aca="1" ref="CA179" ca="1">IF(AM179&gt;0,AM179*SUMPRODUCT(_xlfn.XLOOKUP(AM$26,$C$4:$C$22,$I$4:$S$22)*$AO179:$AY179),0)</f>
        <v>0</v>
      </c>
      <c r="CB179" s="290" cm="1">
        <f t="array" aca="1" ref="CB179" ca="1">IF(AN179&gt;0,AN179*SUMPRODUCT(_xlfn.XLOOKUP(AN$26,$C$4:$C$22,$I$4:$S$22)*$AO179:$AY179),0)</f>
        <v>0</v>
      </c>
      <c r="CC179" s="291">
        <f t="shared" ca="1" si="140"/>
        <v>0</v>
      </c>
      <c r="CD179" s="286" cm="1">
        <f t="array" aca="1" ref="CD179" ca="1">IF(AC179&lt;0,AC179*SUMPRODUCT(_xlfn.XLOOKUP(AC$26,$C$4:$C$22,$T$4:$AD$22)*$AO179:$AY179),0)</f>
        <v>0</v>
      </c>
      <c r="CE179" s="287" cm="1">
        <f t="array" aca="1" ref="CE179" ca="1">IF(AD179&lt;0,AD179*SUMPRODUCT(_xlfn.XLOOKUP(AD$26,$C$4:$C$22,$T$4:$AC$22)*$AO179:$AX179),0)</f>
        <v>0</v>
      </c>
      <c r="CF179" s="287" cm="1">
        <f t="array" aca="1" ref="CF179" ca="1">IF(AE179&lt;0,AE179*SUMPRODUCT(_xlfn.XLOOKUP(AE$26,$C$4:$C$22,$T$4:$AC$22)*$AO179:$AX179),0)</f>
        <v>0</v>
      </c>
      <c r="CG179" s="287" cm="1">
        <f t="array" aca="1" ref="CG179" ca="1">IF(AF179&lt;0,AF179*SUMPRODUCT(_xlfn.XLOOKUP(AF$26,$C$4:$C$22,$T$4:$AC$22)*$AO179:$AX179),0)</f>
        <v>0</v>
      </c>
      <c r="CH179" s="287" cm="1">
        <f t="array" aca="1" ref="CH179" ca="1">IF(AG179&lt;0,AG179*SUMPRODUCT(_xlfn.XLOOKUP(AG$26,$C$4:$C$22,$T$4:$AC$22)*$AO179:$AX179),0)</f>
        <v>0</v>
      </c>
      <c r="CI179" s="287" cm="1">
        <f t="array" aca="1" ref="CI179" ca="1">IF(AH179&lt;0,AH179*SUMPRODUCT(_xlfn.XLOOKUP(AH$26,$C$4:$C$22,$T$4:$AC$22)*$AO179:$AX179),0)</f>
        <v>0</v>
      </c>
      <c r="CJ179" s="287" cm="1">
        <f t="array" aca="1" ref="CJ179" ca="1">IF(AI179&lt;0,AI179*SUMPRODUCT(_xlfn.XLOOKUP(AI$26,$C$4:$C$22,$T$4:$AC$22)*$AO179:$AX179),0)</f>
        <v>0</v>
      </c>
      <c r="CK179" s="287" cm="1">
        <f t="array" aca="1" ref="CK179" ca="1">IF(AJ179&lt;0,AJ179*SUMPRODUCT(_xlfn.XLOOKUP(AJ$26,$C$4:$C$22,$T$4:$AC$22)*$AO179:$AX179),0)</f>
        <v>0</v>
      </c>
      <c r="CL179" s="287" cm="1">
        <f t="array" aca="1" ref="CL179" ca="1">IF(AK179&lt;0,AK179*SUMPRODUCT(_xlfn.XLOOKUP(AK$26,$C$4:$C$22,$T$4:$AC$22)*$AO179:$AX179),0)</f>
        <v>0</v>
      </c>
      <c r="CM179" s="287" cm="1">
        <f t="array" aca="1" ref="CM179" ca="1">IF(AL179&lt;0,AL179*SUMPRODUCT(_xlfn.XLOOKUP(AL$26,$C$4:$C$22,$T$4:$AC$22)*$AO179:$AX179),0)</f>
        <v>0</v>
      </c>
      <c r="CN179" s="287" cm="1">
        <f t="array" aca="1" ref="CN179" ca="1">IF(AM179&lt;0,AM179*SUMPRODUCT(_xlfn.XLOOKUP(AM$26,$C$4:$C$22,$T$4:$AC$22)*$AO179:$AX179),0)</f>
        <v>0</v>
      </c>
      <c r="CO179" s="290" cm="1">
        <f t="array" aca="1" ref="CO179" ca="1">IF(AN179&lt;0,AN179*SUMPRODUCT(_xlfn.XLOOKUP(AN$26,$C$4:$C$22,$T$4:$AC$22)*$AO179:$AX179),0)</f>
        <v>0</v>
      </c>
      <c r="CP179" s="291">
        <f t="shared" ca="1" si="141"/>
        <v>0</v>
      </c>
      <c r="CQ179" s="286" cm="1">
        <f t="array" aca="1" ref="CQ179" ca="1">IF(AC179&lt;0,AC179*SUMPRODUCT(_xlfn.XLOOKUP(AC$26,$C$4:$C$22,$I$4:$S$22)*$AO179:$AY179),0)</f>
        <v>0</v>
      </c>
      <c r="CR179" s="287" cm="1">
        <f t="array" aca="1" ref="CR179" ca="1">IF(AD179&lt;0,AD179*SUMPRODUCT(_xlfn.XLOOKUP(AD$26,$C$4:$C$22,$I$4:$R$22)*$AO179:$AX179),0)</f>
        <v>0</v>
      </c>
      <c r="CS179" s="287" cm="1">
        <f t="array" aca="1" ref="CS179" ca="1">IF(AE179&lt;0,AE179*SUMPRODUCT(_xlfn.XLOOKUP(AE$26,$C$4:$C$22,$I$4:$R$22)*$AO179:$AX179),0)</f>
        <v>0</v>
      </c>
      <c r="CT179" s="287" cm="1">
        <f t="array" aca="1" ref="CT179" ca="1">IF(AF179&lt;0,AF179*SUMPRODUCT(_xlfn.XLOOKUP(AF$26,$C$4:$C$22,$I$4:$R$22)*$AO179:$AX179),0)</f>
        <v>0</v>
      </c>
      <c r="CU179" s="287" cm="1">
        <f t="array" aca="1" ref="CU179" ca="1">IF(AG179&lt;0,AG179*SUMPRODUCT(_xlfn.XLOOKUP(AG$26,$C$4:$C$22,$I$4:$R$22)*$AO179:$AX179),0)</f>
        <v>0</v>
      </c>
      <c r="CV179" s="287" cm="1">
        <f t="array" aca="1" ref="CV179" ca="1">IF(AH179&lt;0,AH179*SUMPRODUCT(_xlfn.XLOOKUP(AH$26,$C$4:$C$22,$I$4:$R$22)*$AO179:$AX179),0)</f>
        <v>0</v>
      </c>
      <c r="CW179" s="287" cm="1">
        <f t="array" aca="1" ref="CW179" ca="1">IF(AI179&lt;0,AI179*SUMPRODUCT(_xlfn.XLOOKUP(AI$26,$C$4:$C$22,$I$4:$R$22)*$AO179:$AX179),0)</f>
        <v>0</v>
      </c>
      <c r="CX179" s="287" cm="1">
        <f t="array" aca="1" ref="CX179" ca="1">IF(AJ179&lt;0,AJ179*SUMPRODUCT(_xlfn.XLOOKUP(AJ$26,$C$4:$C$22,$I$4:$R$22)*$AO179:$AX179),0)</f>
        <v>0</v>
      </c>
      <c r="CY179" s="287" cm="1">
        <f t="array" aca="1" ref="CY179" ca="1">IF(AK179&lt;0,AK179*SUMPRODUCT(_xlfn.XLOOKUP(AK$26,$C$4:$C$22,$I$4:$R$22)*$AO179:$AX179),0)</f>
        <v>0</v>
      </c>
      <c r="CZ179" s="287" cm="1">
        <f t="array" aca="1" ref="CZ179" ca="1">IF(AL179&lt;0,AL179*SUMPRODUCT(_xlfn.XLOOKUP(AL$26,$C$4:$C$22,$I$4:$R$22)*$AO179:$AX179),0)</f>
        <v>0</v>
      </c>
      <c r="DA179" s="287" cm="1">
        <f t="array" aca="1" ref="DA179" ca="1">IF(AM179&lt;0,AM179*SUMPRODUCT(_xlfn.XLOOKUP(AM$26,$C$4:$C$22,$I$4:$R$22)*$AO179:$AX179),0)</f>
        <v>0</v>
      </c>
      <c r="DB179" s="290" cm="1">
        <f t="array" aca="1" ref="DB179" ca="1">IF(AN179&lt;0,AN179*SUMPRODUCT(_xlfn.XLOOKUP(AN$26,$C$4:$C$22,$I$4:$R$22)*$AO179:$AX179),0)</f>
        <v>0</v>
      </c>
      <c r="DC179" s="327">
        <f t="shared" ca="1" si="142"/>
        <v>0</v>
      </c>
    </row>
    <row r="180" spans="1:107" x14ac:dyDescent="0.25">
      <c r="A180" s="135">
        <f ca="1">MIN(H178:I196)</f>
        <v>-1.25</v>
      </c>
      <c r="B180" s="731"/>
      <c r="C180" s="292">
        <v>3</v>
      </c>
      <c r="D180" s="293" t="str">
        <f>_xlfn.XLOOKUP($C180,'Load Combinations'!$B$4:$B$22,'Load Combinations'!$C$4:$C$22)</f>
        <v>Component Pressure Test</v>
      </c>
      <c r="E180" s="86"/>
      <c r="F180" s="294"/>
      <c r="G180" s="125">
        <v>0</v>
      </c>
      <c r="H180" s="295">
        <f t="shared" ca="1" si="130"/>
        <v>0</v>
      </c>
      <c r="I180" s="295">
        <f t="shared" ca="1" si="131"/>
        <v>0</v>
      </c>
      <c r="J180" s="328"/>
      <c r="K180" s="99">
        <f t="shared" ref="K180:AB180" ca="1" si="147">OFFSET(K180,-2,0)</f>
        <v>0</v>
      </c>
      <c r="L180" s="96">
        <f t="shared" ca="1" si="147"/>
        <v>0</v>
      </c>
      <c r="M180" s="96">
        <f t="shared" ca="1" si="147"/>
        <v>0</v>
      </c>
      <c r="N180" s="96">
        <f t="shared" ca="1" si="147"/>
        <v>0</v>
      </c>
      <c r="O180" s="96">
        <f t="shared" ca="1" si="147"/>
        <v>0</v>
      </c>
      <c r="P180" s="96">
        <f t="shared" ca="1" si="147"/>
        <v>0</v>
      </c>
      <c r="Q180" s="96">
        <f t="shared" ca="1" si="147"/>
        <v>0</v>
      </c>
      <c r="R180" s="96">
        <f t="shared" ca="1" si="147"/>
        <v>0</v>
      </c>
      <c r="S180" s="96">
        <f t="shared" ca="1" si="147"/>
        <v>0</v>
      </c>
      <c r="T180" s="96">
        <f t="shared" ca="1" si="147"/>
        <v>0</v>
      </c>
      <c r="U180" s="96">
        <f t="shared" ca="1" si="147"/>
        <v>0</v>
      </c>
      <c r="V180" s="96">
        <f t="shared" ca="1" si="147"/>
        <v>0</v>
      </c>
      <c r="W180" s="96">
        <f t="shared" ca="1" si="147"/>
        <v>0</v>
      </c>
      <c r="X180" s="96">
        <f t="shared" ca="1" si="147"/>
        <v>0</v>
      </c>
      <c r="Y180" s="96">
        <f t="shared" ca="1" si="147"/>
        <v>0</v>
      </c>
      <c r="Z180" s="96">
        <f t="shared" ca="1" si="147"/>
        <v>0</v>
      </c>
      <c r="AA180" s="96">
        <f t="shared" ca="1" si="147"/>
        <v>0</v>
      </c>
      <c r="AB180" s="138">
        <f t="shared" ca="1" si="147"/>
        <v>0</v>
      </c>
      <c r="AC180" s="99">
        <f t="shared" ca="1" si="146"/>
        <v>0</v>
      </c>
      <c r="AD180" s="96">
        <f t="shared" ca="1" si="146"/>
        <v>0</v>
      </c>
      <c r="AE180" s="96">
        <f t="shared" ca="1" si="146"/>
        <v>0</v>
      </c>
      <c r="AF180" s="96">
        <f t="shared" ca="1" si="146"/>
        <v>0</v>
      </c>
      <c r="AG180" s="96">
        <f t="shared" ca="1" si="146"/>
        <v>0</v>
      </c>
      <c r="AH180" s="96">
        <f t="shared" ca="1" si="146"/>
        <v>0</v>
      </c>
      <c r="AI180" s="96">
        <f t="shared" ca="1" si="146"/>
        <v>1</v>
      </c>
      <c r="AJ180" s="96">
        <f t="shared" ca="1" si="146"/>
        <v>1</v>
      </c>
      <c r="AK180" s="96">
        <f t="shared" ca="1" si="146"/>
        <v>0</v>
      </c>
      <c r="AL180" s="96">
        <f t="shared" ca="1" si="146"/>
        <v>0</v>
      </c>
      <c r="AM180" s="96">
        <f t="shared" ca="1" si="146"/>
        <v>0</v>
      </c>
      <c r="AN180" s="100">
        <f t="shared" ca="1" si="146"/>
        <v>0</v>
      </c>
      <c r="AO180" s="97">
        <f>+INDEX('Load Combinations'!$D$4:$N$22,MATCH(Horizontal!$C180,'Load Combinations'!$B$4:$B$22,0),MATCH(Horizontal!AO$26,'Load Combinations'!$D$3:$N$3,0))</f>
        <v>1</v>
      </c>
      <c r="AP180" s="96">
        <f>+INDEX('Load Combinations'!$D$4:$N$22,MATCH(Horizontal!$C180,'Load Combinations'!$B$4:$B$22,0),MATCH(Horizontal!AP$26,'Load Combinations'!$D$3:$N$3,0))</f>
        <v>0</v>
      </c>
      <c r="AQ180" s="96">
        <f>+INDEX('Load Combinations'!$D$4:$N$22,MATCH(Horizontal!$C180,'Load Combinations'!$B$4:$B$22,0),MATCH(Horizontal!AQ$26,'Load Combinations'!$D$3:$N$3,0))</f>
        <v>0</v>
      </c>
      <c r="AR180" s="96">
        <f>+INDEX('Load Combinations'!$D$4:$N$22,MATCH(Horizontal!$C180,'Load Combinations'!$B$4:$B$22,0),MATCH(Horizontal!AR$26,'Load Combinations'!$D$3:$N$3,0))</f>
        <v>0</v>
      </c>
      <c r="AS180" s="96">
        <f>+INDEX('Load Combinations'!$D$4:$N$22,MATCH(Horizontal!$C180,'Load Combinations'!$B$4:$B$22,0),MATCH(Horizontal!AS$26,'Load Combinations'!$D$3:$N$3,0))</f>
        <v>1</v>
      </c>
      <c r="AT180" s="96">
        <f>+INDEX('Load Combinations'!$D$4:$N$22,MATCH(Horizontal!$C180,'Load Combinations'!$B$4:$B$22,0),MATCH(Horizontal!AT$26,'Load Combinations'!$D$3:$N$3,0))</f>
        <v>0</v>
      </c>
      <c r="AU180" s="96">
        <f>+INDEX('Load Combinations'!$D$4:$N$22,MATCH(Horizontal!$C180,'Load Combinations'!$B$4:$B$22,0),MATCH(Horizontal!AU$26,'Load Combinations'!$D$3:$N$3,0))</f>
        <v>0</v>
      </c>
      <c r="AV180" s="96">
        <f>+INDEX('Load Combinations'!$D$4:$N$22,MATCH(Horizontal!$C180,'Load Combinations'!$B$4:$B$22,0),MATCH(Horizontal!AV$26,'Load Combinations'!$D$3:$N$3,0))</f>
        <v>0</v>
      </c>
      <c r="AW180" s="96">
        <f>+INDEX('Load Combinations'!$D$4:$N$22,MATCH(Horizontal!$C180,'Load Combinations'!$B$4:$B$22,0),MATCH(Horizontal!AW$26,'Load Combinations'!$D$3:$N$3,0))</f>
        <v>0</v>
      </c>
      <c r="AX180" s="560">
        <f>+INDEX('Load Combinations'!$D$4:$N$22,MATCH(Horizontal!$C180,'Load Combinations'!$B$4:$B$22,0),MATCH(Horizontal!AX$26,'Load Combinations'!$D$3:$N$3,0))</f>
        <v>0</v>
      </c>
      <c r="AY180" s="661">
        <f>+INDEX('Load Combinations'!$D$4:$N$22,MATCH(Horizontal!$C180,'Load Combinations'!$B$4:$B$22,0),MATCH(Horizontal!AY$26,'Load Combinations'!$D$3:$N$3,0))</f>
        <v>0</v>
      </c>
      <c r="AZ180" s="297" cm="1">
        <f t="array" aca="1" ref="AZ180" ca="1">SUMPRODUCT(--($K180:$AB180&gt;0),INDEX($H$4:$H$22,MATCH($K$26:$AB$26,$C$4:$C$22,0)))</f>
        <v>0</v>
      </c>
      <c r="BA180" s="298" cm="1">
        <f t="array" aca="1" ref="BA180" ca="1">SUMPRODUCT(--($K180:$AB180&gt;0),INDEX($G$4:$G$22,MATCH($K$26:$AB$26,$C$4:$C$22,0)))</f>
        <v>0</v>
      </c>
      <c r="BB180" s="298" cm="1">
        <f t="array" aca="1" ref="BB180" ca="1">-1*SUMPRODUCT(--($K180:$AB180&lt;0),INDEX($H$4:$H$22,MATCH($K$26:$AB$26,$C$4:$C$22,0)))</f>
        <v>0</v>
      </c>
      <c r="BC180" s="298" cm="1">
        <f t="array" aca="1" ref="BC180" ca="1">-1*SUMPRODUCT(--($K180:$AB180&lt;0),INDEX($G$4:$G$22,MATCH($K$26:$AB$26,$C$4:$C$22,0)))</f>
        <v>0</v>
      </c>
      <c r="BD180" s="125" cm="1">
        <f t="array" aca="1" ref="BD180" ca="1">IF(AC180&gt;0,AC180*SUMPRODUCT(_xlfn.XLOOKUP(AC$26,$C$4:$C$22,$T$4:$AD$22)*$AO180:$AY180),0)</f>
        <v>0</v>
      </c>
      <c r="BE180" s="300" cm="1">
        <f t="array" aca="1" ref="BE180" ca="1">IF(AD180&gt;0,AD180*SUMPRODUCT(_xlfn.XLOOKUP(AD$26,$C$4:$C$22,$T$4:$AD$22)*$AO180:$AY180),0)</f>
        <v>0</v>
      </c>
      <c r="BF180" s="300" cm="1">
        <f t="array" aca="1" ref="BF180" ca="1">IF(AE180&gt;0,AE180*SUMPRODUCT(_xlfn.XLOOKUP(AE$26,$C$4:$C$22,$T$4:$AD$22)*$AO180:$AY180),0)</f>
        <v>0</v>
      </c>
      <c r="BG180" s="301" cm="1">
        <f t="array" aca="1" ref="BG180" ca="1">IF(AF180&gt;0,AF180*SUMPRODUCT(_xlfn.XLOOKUP(AF$26,$C$4:$C$22,$T$4:$AD$22)*$AO180:$AY180),0)</f>
        <v>0</v>
      </c>
      <c r="BH180" s="300" cm="1">
        <f t="array" aca="1" ref="BH180" ca="1">IF(AG180&gt;0,AG180*SUMPRODUCT(_xlfn.XLOOKUP(AG$26,$C$4:$C$22,$T$4:$AD$22)*$AO180:$AY180),0)</f>
        <v>0</v>
      </c>
      <c r="BI180" s="300" cm="1">
        <f t="array" aca="1" ref="BI180" ca="1">IF(AH180&gt;0,AH180*SUMPRODUCT(_xlfn.XLOOKUP(AH$26,$C$4:$C$22,$T$4:$AD$22)*$AO180:$AY180),0)</f>
        <v>0</v>
      </c>
      <c r="BJ180" s="300" cm="1">
        <f t="array" aca="1" ref="BJ180" ca="1">IF(AI180&gt;0,AI180*SUMPRODUCT(_xlfn.XLOOKUP(AI$26,$C$4:$C$22,$T$4:$AD$22)*$AO180:$AY180),0)</f>
        <v>0</v>
      </c>
      <c r="BK180" s="300" cm="1">
        <f t="array" aca="1" ref="BK180" ca="1">IF(AJ180&gt;0,AJ180*SUMPRODUCT(_xlfn.XLOOKUP(AJ$26,$C$4:$C$22,$T$4:$AD$22)*$AO180:$AY180),0)</f>
        <v>0</v>
      </c>
      <c r="BL180" s="300" cm="1">
        <f t="array" aca="1" ref="BL180" ca="1">IF(AK180&gt;0,AK180*SUMPRODUCT(_xlfn.XLOOKUP(AK$26,$C$4:$C$22,$T$4:$AD$22)*$AO180:$AY180),0)</f>
        <v>0</v>
      </c>
      <c r="BM180" s="300" cm="1">
        <f t="array" aca="1" ref="BM180" ca="1">IF(AL180&gt;0,AL180*SUMPRODUCT(_xlfn.XLOOKUP(AL$26,$C$4:$C$22,$T$4:$AD$22)*$AO180:$AY180),0)</f>
        <v>0</v>
      </c>
      <c r="BN180" s="300" cm="1">
        <f t="array" aca="1" ref="BN180" ca="1">IF(AM180&gt;0,AM180*SUMPRODUCT(_xlfn.XLOOKUP(AM$26,$C$4:$C$22,$T$4:$AD$22)*$AO180:$AY180),0)</f>
        <v>0</v>
      </c>
      <c r="BO180" s="304" cm="1">
        <f t="array" aca="1" ref="BO180" ca="1">IF(AN180&gt;0,AN180*SUMPRODUCT(_xlfn.XLOOKUP(AN$26,$C$4:$C$22,$T$4:$AD$22)*$AO180:$AY180),0)</f>
        <v>0</v>
      </c>
      <c r="BP180" s="305">
        <f t="shared" ca="1" si="139"/>
        <v>0</v>
      </c>
      <c r="BQ180" s="125" cm="1">
        <f t="array" aca="1" ref="BQ180" ca="1">IF(AC180&gt;0,AC180*SUMPRODUCT(_xlfn.XLOOKUP(AC$26,$C$4:$C$22,$I$4:$S$22)*$AO180:$AY180),0)</f>
        <v>0</v>
      </c>
      <c r="BR180" s="300" cm="1">
        <f t="array" aca="1" ref="BR180" ca="1">IF(AD180&gt;0,AD180*SUMPRODUCT(_xlfn.XLOOKUP(AD$26,$C$4:$C$22,$I$4:$S$22)*$AO180:$AY180),0)</f>
        <v>0</v>
      </c>
      <c r="BS180" s="300" cm="1">
        <f t="array" aca="1" ref="BS180" ca="1">IF(AE180&gt;0,AE180*SUMPRODUCT(_xlfn.XLOOKUP(AE$26,$C$4:$C$22,$I$4:$S$22)*$AO180:$AY180),0)</f>
        <v>0</v>
      </c>
      <c r="BT180" s="301" cm="1">
        <f t="array" aca="1" ref="BT180" ca="1">IF(AF180&gt;0,AF180*SUMPRODUCT(_xlfn.XLOOKUP(AF$26,$C$4:$C$22,$I$4:$S$22)*$AO180:$AY180),0)</f>
        <v>0</v>
      </c>
      <c r="BU180" s="300" cm="1">
        <f t="array" aca="1" ref="BU180" ca="1">IF(AG180&gt;0,AG180*SUMPRODUCT(_xlfn.XLOOKUP(AG$26,$C$4:$C$22,$I$4:$S$22)*$AO180:$AY180),0)</f>
        <v>0</v>
      </c>
      <c r="BV180" s="300" cm="1">
        <f t="array" aca="1" ref="BV180" ca="1">IF(AH180&gt;0,AH180*SUMPRODUCT(_xlfn.XLOOKUP(AH$26,$C$4:$C$22,$I$4:$S$22)*$AO180:$AY180),0)</f>
        <v>0</v>
      </c>
      <c r="BW180" s="300" cm="1">
        <f t="array" aca="1" ref="BW180" ca="1">IF(AI180&gt;0,AI180*SUMPRODUCT(_xlfn.XLOOKUP(AI$26,$C$4:$C$22,$I$4:$S$22)*$AO180:$AY180),0)</f>
        <v>0</v>
      </c>
      <c r="BX180" s="300" cm="1">
        <f t="array" aca="1" ref="BX180" ca="1">IF(AJ180&gt;0,AJ180*SUMPRODUCT(_xlfn.XLOOKUP(AJ$26,$C$4:$C$22,$I$4:$S$22)*$AO180:$AY180),0)</f>
        <v>0</v>
      </c>
      <c r="BY180" s="300" cm="1">
        <f t="array" aca="1" ref="BY180" ca="1">IF(AK180&gt;0,AK180*SUMPRODUCT(_xlfn.XLOOKUP(AK$26,$C$4:$C$22,$I$4:$S$22)*$AO180:$AY180),0)</f>
        <v>0</v>
      </c>
      <c r="BZ180" s="300" cm="1">
        <f t="array" aca="1" ref="BZ180" ca="1">IF(AL180&gt;0,AL180*SUMPRODUCT(_xlfn.XLOOKUP(AL$26,$C$4:$C$22,$I$4:$S$22)*$AO180:$AY180),0)</f>
        <v>0</v>
      </c>
      <c r="CA180" s="300" cm="1">
        <f t="array" aca="1" ref="CA180" ca="1">IF(AM180&gt;0,AM180*SUMPRODUCT(_xlfn.XLOOKUP(AM$26,$C$4:$C$22,$I$4:$S$22)*$AO180:$AY180),0)</f>
        <v>0</v>
      </c>
      <c r="CB180" s="304" cm="1">
        <f t="array" aca="1" ref="CB180" ca="1">IF(AN180&gt;0,AN180*SUMPRODUCT(_xlfn.XLOOKUP(AN$26,$C$4:$C$22,$I$4:$S$22)*$AO180:$AY180),0)</f>
        <v>0</v>
      </c>
      <c r="CC180" s="305">
        <f t="shared" ca="1" si="140"/>
        <v>0</v>
      </c>
      <c r="CD180" s="125" cm="1">
        <f t="array" aca="1" ref="CD180" ca="1">IF(AC180&lt;0,AC180*SUMPRODUCT(_xlfn.XLOOKUP(AC$26,$C$4:$C$22,$T$4:$AD$22)*$AO180:$AY180),0)</f>
        <v>0</v>
      </c>
      <c r="CE180" s="300" cm="1">
        <f t="array" aca="1" ref="CE180" ca="1">IF(AD180&lt;0,AD180*SUMPRODUCT(_xlfn.XLOOKUP(AD$26,$C$4:$C$22,$T$4:$AC$22)*$AO180:$AX180),0)</f>
        <v>0</v>
      </c>
      <c r="CF180" s="300" cm="1">
        <f t="array" aca="1" ref="CF180" ca="1">IF(AE180&lt;0,AE180*SUMPRODUCT(_xlfn.XLOOKUP(AE$26,$C$4:$C$22,$T$4:$AC$22)*$AO180:$AX180),0)</f>
        <v>0</v>
      </c>
      <c r="CG180" s="301" cm="1">
        <f t="array" aca="1" ref="CG180" ca="1">IF(AF180&lt;0,AF180*SUMPRODUCT(_xlfn.XLOOKUP(AF$26,$C$4:$C$22,$T$4:$AC$22)*$AO180:$AX180),0)</f>
        <v>0</v>
      </c>
      <c r="CH180" s="300" cm="1">
        <f t="array" aca="1" ref="CH180" ca="1">IF(AG180&lt;0,AG180*SUMPRODUCT(_xlfn.XLOOKUP(AG$26,$C$4:$C$22,$T$4:$AC$22)*$AO180:$AX180),0)</f>
        <v>0</v>
      </c>
      <c r="CI180" s="300" cm="1">
        <f t="array" aca="1" ref="CI180" ca="1">IF(AH180&lt;0,AH180*SUMPRODUCT(_xlfn.XLOOKUP(AH$26,$C$4:$C$22,$T$4:$AC$22)*$AO180:$AX180),0)</f>
        <v>0</v>
      </c>
      <c r="CJ180" s="300" cm="1">
        <f t="array" aca="1" ref="CJ180" ca="1">IF(AI180&lt;0,AI180*SUMPRODUCT(_xlfn.XLOOKUP(AI$26,$C$4:$C$22,$T$4:$AC$22)*$AO180:$AX180),0)</f>
        <v>0</v>
      </c>
      <c r="CK180" s="300" cm="1">
        <f t="array" aca="1" ref="CK180" ca="1">IF(AJ180&lt;0,AJ180*SUMPRODUCT(_xlfn.XLOOKUP(AJ$26,$C$4:$C$22,$T$4:$AC$22)*$AO180:$AX180),0)</f>
        <v>0</v>
      </c>
      <c r="CL180" s="300" cm="1">
        <f t="array" aca="1" ref="CL180" ca="1">IF(AK180&lt;0,AK180*SUMPRODUCT(_xlfn.XLOOKUP(AK$26,$C$4:$C$22,$T$4:$AC$22)*$AO180:$AX180),0)</f>
        <v>0</v>
      </c>
      <c r="CM180" s="300" cm="1">
        <f t="array" aca="1" ref="CM180" ca="1">IF(AL180&lt;0,AL180*SUMPRODUCT(_xlfn.XLOOKUP(AL$26,$C$4:$C$22,$T$4:$AC$22)*$AO180:$AX180),0)</f>
        <v>0</v>
      </c>
      <c r="CN180" s="300" cm="1">
        <f t="array" aca="1" ref="CN180" ca="1">IF(AM180&lt;0,AM180*SUMPRODUCT(_xlfn.XLOOKUP(AM$26,$C$4:$C$22,$T$4:$AC$22)*$AO180:$AX180),0)</f>
        <v>0</v>
      </c>
      <c r="CO180" s="304" cm="1">
        <f t="array" aca="1" ref="CO180" ca="1">IF(AN180&lt;0,AN180*SUMPRODUCT(_xlfn.XLOOKUP(AN$26,$C$4:$C$22,$T$4:$AC$22)*$AO180:$AX180),0)</f>
        <v>0</v>
      </c>
      <c r="CP180" s="305">
        <f t="shared" ca="1" si="141"/>
        <v>0</v>
      </c>
      <c r="CQ180" s="125" cm="1">
        <f t="array" aca="1" ref="CQ180" ca="1">IF(AC180&lt;0,AC180*SUMPRODUCT(_xlfn.XLOOKUP(AC$26,$C$4:$C$22,$I$4:$S$22)*$AO180:$AY180),0)</f>
        <v>0</v>
      </c>
      <c r="CR180" s="300" cm="1">
        <f t="array" aca="1" ref="CR180" ca="1">IF(AD180&lt;0,AD180*SUMPRODUCT(_xlfn.XLOOKUP(AD$26,$C$4:$C$22,$I$4:$R$22)*$AO180:$AX180),0)</f>
        <v>0</v>
      </c>
      <c r="CS180" s="300" cm="1">
        <f t="array" aca="1" ref="CS180" ca="1">IF(AE180&lt;0,AE180*SUMPRODUCT(_xlfn.XLOOKUP(AE$26,$C$4:$C$22,$I$4:$R$22)*$AO180:$AX180),0)</f>
        <v>0</v>
      </c>
      <c r="CT180" s="301" cm="1">
        <f t="array" aca="1" ref="CT180" ca="1">IF(AF180&lt;0,AF180*SUMPRODUCT(_xlfn.XLOOKUP(AF$26,$C$4:$C$22,$I$4:$R$22)*$AO180:$AX180),0)</f>
        <v>0</v>
      </c>
      <c r="CU180" s="300" cm="1">
        <f t="array" aca="1" ref="CU180" ca="1">IF(AG180&lt;0,AG180*SUMPRODUCT(_xlfn.XLOOKUP(AG$26,$C$4:$C$22,$I$4:$R$22)*$AO180:$AX180),0)</f>
        <v>0</v>
      </c>
      <c r="CV180" s="300" cm="1">
        <f t="array" aca="1" ref="CV180" ca="1">IF(AH180&lt;0,AH180*SUMPRODUCT(_xlfn.XLOOKUP(AH$26,$C$4:$C$22,$I$4:$R$22)*$AO180:$AX180),0)</f>
        <v>0</v>
      </c>
      <c r="CW180" s="300" cm="1">
        <f t="array" aca="1" ref="CW180" ca="1">IF(AI180&lt;0,AI180*SUMPRODUCT(_xlfn.XLOOKUP(AI$26,$C$4:$C$22,$I$4:$R$22)*$AO180:$AX180),0)</f>
        <v>0</v>
      </c>
      <c r="CX180" s="300" cm="1">
        <f t="array" aca="1" ref="CX180" ca="1">IF(AJ180&lt;0,AJ180*SUMPRODUCT(_xlfn.XLOOKUP(AJ$26,$C$4:$C$22,$I$4:$R$22)*$AO180:$AX180),0)</f>
        <v>0</v>
      </c>
      <c r="CY180" s="300" cm="1">
        <f t="array" aca="1" ref="CY180" ca="1">IF(AK180&lt;0,AK180*SUMPRODUCT(_xlfn.XLOOKUP(AK$26,$C$4:$C$22,$I$4:$R$22)*$AO180:$AX180),0)</f>
        <v>0</v>
      </c>
      <c r="CZ180" s="300" cm="1">
        <f t="array" aca="1" ref="CZ180" ca="1">IF(AL180&lt;0,AL180*SUMPRODUCT(_xlfn.XLOOKUP(AL$26,$C$4:$C$22,$I$4:$R$22)*$AO180:$AX180),0)</f>
        <v>0</v>
      </c>
      <c r="DA180" s="300" cm="1">
        <f t="array" aca="1" ref="DA180" ca="1">IF(AM180&lt;0,AM180*SUMPRODUCT(_xlfn.XLOOKUP(AM$26,$C$4:$C$22,$I$4:$R$22)*$AO180:$AX180),0)</f>
        <v>0</v>
      </c>
      <c r="DB180" s="304" cm="1">
        <f t="array" aca="1" ref="DB180" ca="1">IF(AN180&lt;0,AN180*SUMPRODUCT(_xlfn.XLOOKUP(AN$26,$C$4:$C$22,$I$4:$R$22)*$AO180:$AX180),0)</f>
        <v>0</v>
      </c>
      <c r="DC180" s="329">
        <f t="shared" ca="1" si="142"/>
        <v>0</v>
      </c>
    </row>
    <row r="181" spans="1:107" x14ac:dyDescent="0.25">
      <c r="A181" s="134" t="s">
        <v>166</v>
      </c>
      <c r="B181" s="255"/>
      <c r="C181" s="278">
        <v>4</v>
      </c>
      <c r="D181" s="279" t="str">
        <f>_xlfn.XLOOKUP($C181,'Load Combinations'!$B$4:$B$22,'Load Combinations'!$C$4:$C$22)</f>
        <v>Core Vessel Vacuum, No Beam</v>
      </c>
      <c r="E181" s="280"/>
      <c r="F181" s="281"/>
      <c r="G181" s="111">
        <v>0</v>
      </c>
      <c r="H181" s="282">
        <f t="shared" ca="1" si="130"/>
        <v>0</v>
      </c>
      <c r="I181" s="282">
        <f t="shared" ca="1" si="131"/>
        <v>0</v>
      </c>
      <c r="J181" s="326"/>
      <c r="K181" s="87">
        <f t="shared" ref="K181:AB181" ca="1" si="148">OFFSET(K181,-3,0)</f>
        <v>0</v>
      </c>
      <c r="L181" s="84">
        <f t="shared" ca="1" si="148"/>
        <v>0</v>
      </c>
      <c r="M181" s="84">
        <f t="shared" ca="1" si="148"/>
        <v>0</v>
      </c>
      <c r="N181" s="84">
        <f t="shared" ca="1" si="148"/>
        <v>0</v>
      </c>
      <c r="O181" s="84">
        <f t="shared" ca="1" si="148"/>
        <v>0</v>
      </c>
      <c r="P181" s="84">
        <f t="shared" ca="1" si="148"/>
        <v>0</v>
      </c>
      <c r="Q181" s="84">
        <f t="shared" ca="1" si="148"/>
        <v>0</v>
      </c>
      <c r="R181" s="84">
        <f t="shared" ca="1" si="148"/>
        <v>0</v>
      </c>
      <c r="S181" s="84">
        <f t="shared" ca="1" si="148"/>
        <v>0</v>
      </c>
      <c r="T181" s="84">
        <f t="shared" ca="1" si="148"/>
        <v>0</v>
      </c>
      <c r="U181" s="84">
        <f t="shared" ca="1" si="148"/>
        <v>0</v>
      </c>
      <c r="V181" s="84">
        <f t="shared" ca="1" si="148"/>
        <v>0</v>
      </c>
      <c r="W181" s="84">
        <f t="shared" ca="1" si="148"/>
        <v>0</v>
      </c>
      <c r="X181" s="84">
        <f t="shared" ca="1" si="148"/>
        <v>0</v>
      </c>
      <c r="Y181" s="84">
        <f t="shared" ca="1" si="148"/>
        <v>0</v>
      </c>
      <c r="Z181" s="84">
        <f t="shared" ca="1" si="148"/>
        <v>0</v>
      </c>
      <c r="AA181" s="84">
        <f t="shared" ca="1" si="148"/>
        <v>0</v>
      </c>
      <c r="AB181" s="89">
        <f t="shared" ca="1" si="148"/>
        <v>0</v>
      </c>
      <c r="AC181" s="87">
        <f t="shared" ca="1" si="146"/>
        <v>0</v>
      </c>
      <c r="AD181" s="84">
        <f t="shared" ca="1" si="146"/>
        <v>0</v>
      </c>
      <c r="AE181" s="84">
        <f t="shared" ca="1" si="146"/>
        <v>0</v>
      </c>
      <c r="AF181" s="84">
        <f t="shared" ca="1" si="146"/>
        <v>0</v>
      </c>
      <c r="AG181" s="84">
        <f t="shared" ca="1" si="146"/>
        <v>0</v>
      </c>
      <c r="AH181" s="84">
        <f t="shared" ca="1" si="146"/>
        <v>0</v>
      </c>
      <c r="AI181" s="84">
        <f t="shared" ca="1" si="146"/>
        <v>1</v>
      </c>
      <c r="AJ181" s="84">
        <f t="shared" ca="1" si="146"/>
        <v>1</v>
      </c>
      <c r="AK181" s="84">
        <f t="shared" ca="1" si="146"/>
        <v>0</v>
      </c>
      <c r="AL181" s="84">
        <f t="shared" ca="1" si="146"/>
        <v>0</v>
      </c>
      <c r="AM181" s="84">
        <f t="shared" ca="1" si="146"/>
        <v>0</v>
      </c>
      <c r="AN181" s="98">
        <f t="shared" ca="1" si="146"/>
        <v>0</v>
      </c>
      <c r="AO181" s="91">
        <f>+INDEX('Load Combinations'!$D$4:$N$22,MATCH(Horizontal!$C181,'Load Combinations'!$B$4:$B$22,0),MATCH(Horizontal!AO$26,'Load Combinations'!$D$3:$N$3,0))</f>
        <v>1</v>
      </c>
      <c r="AP181" s="84">
        <f>+INDEX('Load Combinations'!$D$4:$N$22,MATCH(Horizontal!$C181,'Load Combinations'!$B$4:$B$22,0),MATCH(Horizontal!AP$26,'Load Combinations'!$D$3:$N$3,0))</f>
        <v>1</v>
      </c>
      <c r="AQ181" s="84">
        <f>+INDEX('Load Combinations'!$D$4:$N$22,MATCH(Horizontal!$C181,'Load Combinations'!$B$4:$B$22,0),MATCH(Horizontal!AQ$26,'Load Combinations'!$D$3:$N$3,0))</f>
        <v>0</v>
      </c>
      <c r="AR181" s="84">
        <f>+INDEX('Load Combinations'!$D$4:$N$22,MATCH(Horizontal!$C181,'Load Combinations'!$B$4:$B$22,0),MATCH(Horizontal!AR$26,'Load Combinations'!$D$3:$N$3,0))</f>
        <v>1</v>
      </c>
      <c r="AS181" s="84">
        <f>+INDEX('Load Combinations'!$D$4:$N$22,MATCH(Horizontal!$C181,'Load Combinations'!$B$4:$B$22,0),MATCH(Horizontal!AS$26,'Load Combinations'!$D$3:$N$3,0))</f>
        <v>0</v>
      </c>
      <c r="AT181" s="84">
        <f>+INDEX('Load Combinations'!$D$4:$N$22,MATCH(Horizontal!$C181,'Load Combinations'!$B$4:$B$22,0),MATCH(Horizontal!AT$26,'Load Combinations'!$D$3:$N$3,0))</f>
        <v>0</v>
      </c>
      <c r="AU181" s="84">
        <f>+INDEX('Load Combinations'!$D$4:$N$22,MATCH(Horizontal!$C181,'Load Combinations'!$B$4:$B$22,0),MATCH(Horizontal!AU$26,'Load Combinations'!$D$3:$N$3,0))</f>
        <v>0</v>
      </c>
      <c r="AV181" s="84">
        <f>+INDEX('Load Combinations'!$D$4:$N$22,MATCH(Horizontal!$C181,'Load Combinations'!$B$4:$B$22,0),MATCH(Horizontal!AV$26,'Load Combinations'!$D$3:$N$3,0))</f>
        <v>0</v>
      </c>
      <c r="AW181" s="84">
        <f>+INDEX('Load Combinations'!$D$4:$N$22,MATCH(Horizontal!$C181,'Load Combinations'!$B$4:$B$22,0),MATCH(Horizontal!AW$26,'Load Combinations'!$D$3:$N$3,0))</f>
        <v>1</v>
      </c>
      <c r="AX181" s="559">
        <f>+INDEX('Load Combinations'!$D$4:$N$22,MATCH(Horizontal!$C181,'Load Combinations'!$B$4:$B$22,0),MATCH(Horizontal!AX$26,'Load Combinations'!$D$3:$N$3,0))</f>
        <v>0</v>
      </c>
      <c r="AY181" s="660">
        <f>+INDEX('Load Combinations'!$D$4:$N$22,MATCH(Horizontal!$C181,'Load Combinations'!$B$4:$B$22,0),MATCH(Horizontal!AY$26,'Load Combinations'!$D$3:$N$3,0))</f>
        <v>0</v>
      </c>
      <c r="AZ181" s="284" cm="1">
        <f t="array" aca="1" ref="AZ181" ca="1">SUMPRODUCT(--($K181:$AB181&gt;0),INDEX($H$4:$H$22,MATCH($K$26:$AB$26,$C$4:$C$22,0)))</f>
        <v>0</v>
      </c>
      <c r="BA181" s="194" cm="1">
        <f t="array" aca="1" ref="BA181" ca="1">SUMPRODUCT(--($K181:$AB181&gt;0),INDEX($G$4:$G$22,MATCH($K$26:$AB$26,$C$4:$C$22,0)))</f>
        <v>0</v>
      </c>
      <c r="BB181" s="194" cm="1">
        <f t="array" aca="1" ref="BB181" ca="1">-1*SUMPRODUCT(--($K181:$AB181&lt;0),INDEX($H$4:$H$22,MATCH($K$26:$AB$26,$C$4:$C$22,0)))</f>
        <v>0</v>
      </c>
      <c r="BC181" s="194" cm="1">
        <f t="array" aca="1" ref="BC181" ca="1">-1*SUMPRODUCT(--($K181:$AB181&lt;0),INDEX($G$4:$G$22,MATCH($K$26:$AB$26,$C$4:$C$22,0)))</f>
        <v>0</v>
      </c>
      <c r="BD181" s="286" cm="1">
        <f t="array" aca="1" ref="BD181" ca="1">IF(AC181&gt;0,AC181*SUMPRODUCT(_xlfn.XLOOKUP(AC$26,$C$4:$C$22,$T$4:$AD$22)*$AO181:$AY181),0)</f>
        <v>0</v>
      </c>
      <c r="BE181" s="287" cm="1">
        <f t="array" aca="1" ref="BE181" ca="1">IF(AD181&gt;0,AD181*SUMPRODUCT(_xlfn.XLOOKUP(AD$26,$C$4:$C$22,$T$4:$AD$22)*$AO181:$AY181),0)</f>
        <v>0</v>
      </c>
      <c r="BF181" s="287" cm="1">
        <f t="array" aca="1" ref="BF181" ca="1">IF(AE181&gt;0,AE181*SUMPRODUCT(_xlfn.XLOOKUP(AE$26,$C$4:$C$22,$T$4:$AD$22)*$AO181:$AY181),0)</f>
        <v>0</v>
      </c>
      <c r="BG181" s="287" cm="1">
        <f t="array" aca="1" ref="BG181" ca="1">IF(AF181&gt;0,AF181*SUMPRODUCT(_xlfn.XLOOKUP(AF$26,$C$4:$C$22,$T$4:$AD$22)*$AO181:$AY181),0)</f>
        <v>0</v>
      </c>
      <c r="BH181" s="287" cm="1">
        <f t="array" aca="1" ref="BH181" ca="1">IF(AG181&gt;0,AG181*SUMPRODUCT(_xlfn.XLOOKUP(AG$26,$C$4:$C$22,$T$4:$AD$22)*$AO181:$AY181),0)</f>
        <v>0</v>
      </c>
      <c r="BI181" s="287" cm="1">
        <f t="array" aca="1" ref="BI181" ca="1">IF(AH181&gt;0,AH181*SUMPRODUCT(_xlfn.XLOOKUP(AH$26,$C$4:$C$22,$T$4:$AD$22)*$AO181:$AY181),0)</f>
        <v>0</v>
      </c>
      <c r="BJ181" s="287" cm="1">
        <f t="array" aca="1" ref="BJ181" ca="1">IF(AI181&gt;0,AI181*SUMPRODUCT(_xlfn.XLOOKUP(AI$26,$C$4:$C$22,$T$4:$AD$22)*$AO181:$AY181),0)</f>
        <v>0</v>
      </c>
      <c r="BK181" s="287" cm="1">
        <f t="array" aca="1" ref="BK181" ca="1">IF(AJ181&gt;0,AJ181*SUMPRODUCT(_xlfn.XLOOKUP(AJ$26,$C$4:$C$22,$T$4:$AD$22)*$AO181:$AY181),0)</f>
        <v>0</v>
      </c>
      <c r="BL181" s="287" cm="1">
        <f t="array" aca="1" ref="BL181" ca="1">IF(AK181&gt;0,AK181*SUMPRODUCT(_xlfn.XLOOKUP(AK$26,$C$4:$C$22,$T$4:$AD$22)*$AO181:$AY181),0)</f>
        <v>0</v>
      </c>
      <c r="BM181" s="287" cm="1">
        <f t="array" aca="1" ref="BM181" ca="1">IF(AL181&gt;0,AL181*SUMPRODUCT(_xlfn.XLOOKUP(AL$26,$C$4:$C$22,$T$4:$AD$22)*$AO181:$AY181),0)</f>
        <v>0</v>
      </c>
      <c r="BN181" s="287" cm="1">
        <f t="array" aca="1" ref="BN181" ca="1">IF(AM181&gt;0,AM181*SUMPRODUCT(_xlfn.XLOOKUP(AM$26,$C$4:$C$22,$T$4:$AD$22)*$AO181:$AY181),0)</f>
        <v>0</v>
      </c>
      <c r="BO181" s="290" cm="1">
        <f t="array" aca="1" ref="BO181" ca="1">IF(AN181&gt;0,AN181*SUMPRODUCT(_xlfn.XLOOKUP(AN$26,$C$4:$C$22,$T$4:$AD$22)*$AO181:$AY181),0)</f>
        <v>0</v>
      </c>
      <c r="BP181" s="291">
        <f t="shared" ca="1" si="139"/>
        <v>0</v>
      </c>
      <c r="BQ181" s="286" cm="1">
        <f t="array" aca="1" ref="BQ181" ca="1">IF(AC181&gt;0,AC181*SUMPRODUCT(_xlfn.XLOOKUP(AC$26,$C$4:$C$22,$I$4:$S$22)*$AO181:$AY181),0)</f>
        <v>0</v>
      </c>
      <c r="BR181" s="287" cm="1">
        <f t="array" aca="1" ref="BR181" ca="1">IF(AD181&gt;0,AD181*SUMPRODUCT(_xlfn.XLOOKUP(AD$26,$C$4:$C$22,$I$4:$S$22)*$AO181:$AY181),0)</f>
        <v>0</v>
      </c>
      <c r="BS181" s="287" cm="1">
        <f t="array" aca="1" ref="BS181" ca="1">IF(AE181&gt;0,AE181*SUMPRODUCT(_xlfn.XLOOKUP(AE$26,$C$4:$C$22,$I$4:$S$22)*$AO181:$AY181),0)</f>
        <v>0</v>
      </c>
      <c r="BT181" s="287" cm="1">
        <f t="array" aca="1" ref="BT181" ca="1">IF(AF181&gt;0,AF181*SUMPRODUCT(_xlfn.XLOOKUP(AF$26,$C$4:$C$22,$I$4:$S$22)*$AO181:$AY181),0)</f>
        <v>0</v>
      </c>
      <c r="BU181" s="287" cm="1">
        <f t="array" aca="1" ref="BU181" ca="1">IF(AG181&gt;0,AG181*SUMPRODUCT(_xlfn.XLOOKUP(AG$26,$C$4:$C$22,$I$4:$S$22)*$AO181:$AY181),0)</f>
        <v>0</v>
      </c>
      <c r="BV181" s="287" cm="1">
        <f t="array" aca="1" ref="BV181" ca="1">IF(AH181&gt;0,AH181*SUMPRODUCT(_xlfn.XLOOKUP(AH$26,$C$4:$C$22,$I$4:$S$22)*$AO181:$AY181),0)</f>
        <v>0</v>
      </c>
      <c r="BW181" s="287" cm="1">
        <f t="array" aca="1" ref="BW181" ca="1">IF(AI181&gt;0,AI181*SUMPRODUCT(_xlfn.XLOOKUP(AI$26,$C$4:$C$22,$I$4:$S$22)*$AO181:$AY181),0)</f>
        <v>0</v>
      </c>
      <c r="BX181" s="287" cm="1">
        <f t="array" aca="1" ref="BX181" ca="1">IF(AJ181&gt;0,AJ181*SUMPRODUCT(_xlfn.XLOOKUP(AJ$26,$C$4:$C$22,$I$4:$S$22)*$AO181:$AY181),0)</f>
        <v>0</v>
      </c>
      <c r="BY181" s="287" cm="1">
        <f t="array" aca="1" ref="BY181" ca="1">IF(AK181&gt;0,AK181*SUMPRODUCT(_xlfn.XLOOKUP(AK$26,$C$4:$C$22,$I$4:$S$22)*$AO181:$AY181),0)</f>
        <v>0</v>
      </c>
      <c r="BZ181" s="287" cm="1">
        <f t="array" aca="1" ref="BZ181" ca="1">IF(AL181&gt;0,AL181*SUMPRODUCT(_xlfn.XLOOKUP(AL$26,$C$4:$C$22,$I$4:$S$22)*$AO181:$AY181),0)</f>
        <v>0</v>
      </c>
      <c r="CA181" s="287" cm="1">
        <f t="array" aca="1" ref="CA181" ca="1">IF(AM181&gt;0,AM181*SUMPRODUCT(_xlfn.XLOOKUP(AM$26,$C$4:$C$22,$I$4:$S$22)*$AO181:$AY181),0)</f>
        <v>0</v>
      </c>
      <c r="CB181" s="290" cm="1">
        <f t="array" aca="1" ref="CB181" ca="1">IF(AN181&gt;0,AN181*SUMPRODUCT(_xlfn.XLOOKUP(AN$26,$C$4:$C$22,$I$4:$S$22)*$AO181:$AY181),0)</f>
        <v>0</v>
      </c>
      <c r="CC181" s="291">
        <f t="shared" ca="1" si="140"/>
        <v>0</v>
      </c>
      <c r="CD181" s="286" cm="1">
        <f t="array" aca="1" ref="CD181" ca="1">IF(AC181&lt;0,AC181*SUMPRODUCT(_xlfn.XLOOKUP(AC$26,$C$4:$C$22,$T$4:$AD$22)*$AO181:$AY181),0)</f>
        <v>0</v>
      </c>
      <c r="CE181" s="287" cm="1">
        <f t="array" aca="1" ref="CE181" ca="1">IF(AD181&lt;0,AD181*SUMPRODUCT(_xlfn.XLOOKUP(AD$26,$C$4:$C$22,$T$4:$AC$22)*$AO181:$AX181),0)</f>
        <v>0</v>
      </c>
      <c r="CF181" s="287" cm="1">
        <f t="array" aca="1" ref="CF181" ca="1">IF(AE181&lt;0,AE181*SUMPRODUCT(_xlfn.XLOOKUP(AE$26,$C$4:$C$22,$T$4:$AC$22)*$AO181:$AX181),0)</f>
        <v>0</v>
      </c>
      <c r="CG181" s="287" cm="1">
        <f t="array" aca="1" ref="CG181" ca="1">IF(AF181&lt;0,AF181*SUMPRODUCT(_xlfn.XLOOKUP(AF$26,$C$4:$C$22,$T$4:$AC$22)*$AO181:$AX181),0)</f>
        <v>0</v>
      </c>
      <c r="CH181" s="287" cm="1">
        <f t="array" aca="1" ref="CH181" ca="1">IF(AG181&lt;0,AG181*SUMPRODUCT(_xlfn.XLOOKUP(AG$26,$C$4:$C$22,$T$4:$AC$22)*$AO181:$AX181),0)</f>
        <v>0</v>
      </c>
      <c r="CI181" s="287" cm="1">
        <f t="array" aca="1" ref="CI181" ca="1">IF(AH181&lt;0,AH181*SUMPRODUCT(_xlfn.XLOOKUP(AH$26,$C$4:$C$22,$T$4:$AC$22)*$AO181:$AX181),0)</f>
        <v>0</v>
      </c>
      <c r="CJ181" s="287" cm="1">
        <f t="array" aca="1" ref="CJ181" ca="1">IF(AI181&lt;0,AI181*SUMPRODUCT(_xlfn.XLOOKUP(AI$26,$C$4:$C$22,$T$4:$AC$22)*$AO181:$AX181),0)</f>
        <v>0</v>
      </c>
      <c r="CK181" s="287" cm="1">
        <f t="array" aca="1" ref="CK181" ca="1">IF(AJ181&lt;0,AJ181*SUMPRODUCT(_xlfn.XLOOKUP(AJ$26,$C$4:$C$22,$T$4:$AC$22)*$AO181:$AX181),0)</f>
        <v>0</v>
      </c>
      <c r="CL181" s="287" cm="1">
        <f t="array" aca="1" ref="CL181" ca="1">IF(AK181&lt;0,AK181*SUMPRODUCT(_xlfn.XLOOKUP(AK$26,$C$4:$C$22,$T$4:$AC$22)*$AO181:$AX181),0)</f>
        <v>0</v>
      </c>
      <c r="CM181" s="287" cm="1">
        <f t="array" aca="1" ref="CM181" ca="1">IF(AL181&lt;0,AL181*SUMPRODUCT(_xlfn.XLOOKUP(AL$26,$C$4:$C$22,$T$4:$AC$22)*$AO181:$AX181),0)</f>
        <v>0</v>
      </c>
      <c r="CN181" s="287" cm="1">
        <f t="array" aca="1" ref="CN181" ca="1">IF(AM181&lt;0,AM181*SUMPRODUCT(_xlfn.XLOOKUP(AM$26,$C$4:$C$22,$T$4:$AC$22)*$AO181:$AX181),0)</f>
        <v>0</v>
      </c>
      <c r="CO181" s="290" cm="1">
        <f t="array" aca="1" ref="CO181" ca="1">IF(AN181&lt;0,AN181*SUMPRODUCT(_xlfn.XLOOKUP(AN$26,$C$4:$C$22,$T$4:$AC$22)*$AO181:$AX181),0)</f>
        <v>0</v>
      </c>
      <c r="CP181" s="291">
        <f t="shared" ca="1" si="141"/>
        <v>0</v>
      </c>
      <c r="CQ181" s="286" cm="1">
        <f t="array" aca="1" ref="CQ181" ca="1">IF(AC181&lt;0,AC181*SUMPRODUCT(_xlfn.XLOOKUP(AC$26,$C$4:$C$22,$I$4:$S$22)*$AO181:$AY181),0)</f>
        <v>0</v>
      </c>
      <c r="CR181" s="287" cm="1">
        <f t="array" aca="1" ref="CR181" ca="1">IF(AD181&lt;0,AD181*SUMPRODUCT(_xlfn.XLOOKUP(AD$26,$C$4:$C$22,$I$4:$R$22)*$AO181:$AX181),0)</f>
        <v>0</v>
      </c>
      <c r="CS181" s="287" cm="1">
        <f t="array" aca="1" ref="CS181" ca="1">IF(AE181&lt;0,AE181*SUMPRODUCT(_xlfn.XLOOKUP(AE$26,$C$4:$C$22,$I$4:$R$22)*$AO181:$AX181),0)</f>
        <v>0</v>
      </c>
      <c r="CT181" s="287" cm="1">
        <f t="array" aca="1" ref="CT181" ca="1">IF(AF181&lt;0,AF181*SUMPRODUCT(_xlfn.XLOOKUP(AF$26,$C$4:$C$22,$I$4:$R$22)*$AO181:$AX181),0)</f>
        <v>0</v>
      </c>
      <c r="CU181" s="287" cm="1">
        <f t="array" aca="1" ref="CU181" ca="1">IF(AG181&lt;0,AG181*SUMPRODUCT(_xlfn.XLOOKUP(AG$26,$C$4:$C$22,$I$4:$R$22)*$AO181:$AX181),0)</f>
        <v>0</v>
      </c>
      <c r="CV181" s="287" cm="1">
        <f t="array" aca="1" ref="CV181" ca="1">IF(AH181&lt;0,AH181*SUMPRODUCT(_xlfn.XLOOKUP(AH$26,$C$4:$C$22,$I$4:$R$22)*$AO181:$AX181),0)</f>
        <v>0</v>
      </c>
      <c r="CW181" s="287" cm="1">
        <f t="array" aca="1" ref="CW181" ca="1">IF(AI181&lt;0,AI181*SUMPRODUCT(_xlfn.XLOOKUP(AI$26,$C$4:$C$22,$I$4:$R$22)*$AO181:$AX181),0)</f>
        <v>0</v>
      </c>
      <c r="CX181" s="287" cm="1">
        <f t="array" aca="1" ref="CX181" ca="1">IF(AJ181&lt;0,AJ181*SUMPRODUCT(_xlfn.XLOOKUP(AJ$26,$C$4:$C$22,$I$4:$R$22)*$AO181:$AX181),0)</f>
        <v>0</v>
      </c>
      <c r="CY181" s="287" cm="1">
        <f t="array" aca="1" ref="CY181" ca="1">IF(AK181&lt;0,AK181*SUMPRODUCT(_xlfn.XLOOKUP(AK$26,$C$4:$C$22,$I$4:$R$22)*$AO181:$AX181),0)</f>
        <v>0</v>
      </c>
      <c r="CZ181" s="287" cm="1">
        <f t="array" aca="1" ref="CZ181" ca="1">IF(AL181&lt;0,AL181*SUMPRODUCT(_xlfn.XLOOKUP(AL$26,$C$4:$C$22,$I$4:$R$22)*$AO181:$AX181),0)</f>
        <v>0</v>
      </c>
      <c r="DA181" s="287" cm="1">
        <f t="array" aca="1" ref="DA181" ca="1">IF(AM181&lt;0,AM181*SUMPRODUCT(_xlfn.XLOOKUP(AM$26,$C$4:$C$22,$I$4:$R$22)*$AO181:$AX181),0)</f>
        <v>0</v>
      </c>
      <c r="DB181" s="290" cm="1">
        <f t="array" aca="1" ref="DB181" ca="1">IF(AN181&lt;0,AN181*SUMPRODUCT(_xlfn.XLOOKUP(AN$26,$C$4:$C$22,$I$4:$R$22)*$AO181:$AX181),0)</f>
        <v>0</v>
      </c>
      <c r="DC181" s="327">
        <f t="shared" ca="1" si="142"/>
        <v>0</v>
      </c>
    </row>
    <row r="182" spans="1:107" x14ac:dyDescent="0.25">
      <c r="A182" s="135">
        <f ca="1">MAX(H178:I196)</f>
        <v>1.25</v>
      </c>
      <c r="B182" s="731"/>
      <c r="C182" s="292">
        <v>5</v>
      </c>
      <c r="D182" s="293" t="str">
        <f>_xlfn.XLOOKUP($C182,'Load Combinations'!$B$4:$B$22,'Load Combinations'!$C$4:$C$22)</f>
        <v>Core Vessel Vacuum, Beam on</v>
      </c>
      <c r="E182" s="86"/>
      <c r="F182" s="294"/>
      <c r="G182" s="125">
        <v>0</v>
      </c>
      <c r="H182" s="295">
        <f t="shared" ca="1" si="130"/>
        <v>1</v>
      </c>
      <c r="I182" s="295">
        <f t="shared" ca="1" si="131"/>
        <v>-1</v>
      </c>
      <c r="J182" s="328"/>
      <c r="K182" s="99">
        <f t="shared" ref="K182:AB182" ca="1" si="149">OFFSET(K182,-4,0)</f>
        <v>0</v>
      </c>
      <c r="L182" s="96">
        <f t="shared" ca="1" si="149"/>
        <v>0</v>
      </c>
      <c r="M182" s="96">
        <f t="shared" ca="1" si="149"/>
        <v>0</v>
      </c>
      <c r="N182" s="96">
        <f t="shared" ca="1" si="149"/>
        <v>0</v>
      </c>
      <c r="O182" s="96">
        <f t="shared" ca="1" si="149"/>
        <v>0</v>
      </c>
      <c r="P182" s="96">
        <f t="shared" ca="1" si="149"/>
        <v>0</v>
      </c>
      <c r="Q182" s="96">
        <f t="shared" ca="1" si="149"/>
        <v>0</v>
      </c>
      <c r="R182" s="96">
        <f t="shared" ca="1" si="149"/>
        <v>0</v>
      </c>
      <c r="S182" s="96">
        <f t="shared" ca="1" si="149"/>
        <v>0</v>
      </c>
      <c r="T182" s="96">
        <f t="shared" ca="1" si="149"/>
        <v>0</v>
      </c>
      <c r="U182" s="96">
        <f t="shared" ca="1" si="149"/>
        <v>0</v>
      </c>
      <c r="V182" s="96">
        <f t="shared" ca="1" si="149"/>
        <v>0</v>
      </c>
      <c r="W182" s="96">
        <f t="shared" ca="1" si="149"/>
        <v>0</v>
      </c>
      <c r="X182" s="96">
        <f t="shared" ca="1" si="149"/>
        <v>0</v>
      </c>
      <c r="Y182" s="96">
        <f t="shared" ca="1" si="149"/>
        <v>0</v>
      </c>
      <c r="Z182" s="96">
        <f t="shared" ca="1" si="149"/>
        <v>0</v>
      </c>
      <c r="AA182" s="96">
        <f t="shared" ca="1" si="149"/>
        <v>0</v>
      </c>
      <c r="AB182" s="138">
        <f t="shared" ca="1" si="149"/>
        <v>0</v>
      </c>
      <c r="AC182" s="99">
        <f t="shared" ca="1" si="146"/>
        <v>0</v>
      </c>
      <c r="AD182" s="96">
        <f t="shared" ca="1" si="146"/>
        <v>0</v>
      </c>
      <c r="AE182" s="96">
        <f t="shared" ca="1" si="146"/>
        <v>0</v>
      </c>
      <c r="AF182" s="96">
        <f t="shared" ca="1" si="146"/>
        <v>0</v>
      </c>
      <c r="AG182" s="96">
        <f t="shared" ca="1" si="146"/>
        <v>0</v>
      </c>
      <c r="AH182" s="96">
        <f t="shared" ca="1" si="146"/>
        <v>0</v>
      </c>
      <c r="AI182" s="96">
        <f t="shared" ca="1" si="146"/>
        <v>1</v>
      </c>
      <c r="AJ182" s="96">
        <f t="shared" ca="1" si="146"/>
        <v>1</v>
      </c>
      <c r="AK182" s="96">
        <f t="shared" ca="1" si="146"/>
        <v>0</v>
      </c>
      <c r="AL182" s="96">
        <f t="shared" ca="1" si="146"/>
        <v>0</v>
      </c>
      <c r="AM182" s="96">
        <f t="shared" ca="1" si="146"/>
        <v>0</v>
      </c>
      <c r="AN182" s="100">
        <f t="shared" ca="1" si="146"/>
        <v>0</v>
      </c>
      <c r="AO182" s="97">
        <f>+INDEX('Load Combinations'!$D$4:$N$22,MATCH(Horizontal!$C182,'Load Combinations'!$B$4:$B$22,0),MATCH(Horizontal!AO$26,'Load Combinations'!$D$3:$N$3,0))</f>
        <v>1</v>
      </c>
      <c r="AP182" s="96">
        <f>+INDEX('Load Combinations'!$D$4:$N$22,MATCH(Horizontal!$C182,'Load Combinations'!$B$4:$B$22,0),MATCH(Horizontal!AP$26,'Load Combinations'!$D$3:$N$3,0))</f>
        <v>1</v>
      </c>
      <c r="AQ182" s="96">
        <f>+INDEX('Load Combinations'!$D$4:$N$22,MATCH(Horizontal!$C182,'Load Combinations'!$B$4:$B$22,0),MATCH(Horizontal!AQ$26,'Load Combinations'!$D$3:$N$3,0))</f>
        <v>0</v>
      </c>
      <c r="AR182" s="96">
        <f>+INDEX('Load Combinations'!$D$4:$N$22,MATCH(Horizontal!$C182,'Load Combinations'!$B$4:$B$22,0),MATCH(Horizontal!AR$26,'Load Combinations'!$D$3:$N$3,0))</f>
        <v>1</v>
      </c>
      <c r="AS182" s="96">
        <f>+INDEX('Load Combinations'!$D$4:$N$22,MATCH(Horizontal!$C182,'Load Combinations'!$B$4:$B$22,0),MATCH(Horizontal!AS$26,'Load Combinations'!$D$3:$N$3,0))</f>
        <v>0</v>
      </c>
      <c r="AT182" s="96">
        <f>+INDEX('Load Combinations'!$D$4:$N$22,MATCH(Horizontal!$C182,'Load Combinations'!$B$4:$B$22,0),MATCH(Horizontal!AT$26,'Load Combinations'!$D$3:$N$3,0))</f>
        <v>1</v>
      </c>
      <c r="AU182" s="96">
        <f>+INDEX('Load Combinations'!$D$4:$N$22,MATCH(Horizontal!$C182,'Load Combinations'!$B$4:$B$22,0),MATCH(Horizontal!AU$26,'Load Combinations'!$D$3:$N$3,0))</f>
        <v>0</v>
      </c>
      <c r="AV182" s="96">
        <f>+INDEX('Load Combinations'!$D$4:$N$22,MATCH(Horizontal!$C182,'Load Combinations'!$B$4:$B$22,0),MATCH(Horizontal!AV$26,'Load Combinations'!$D$3:$N$3,0))</f>
        <v>0</v>
      </c>
      <c r="AW182" s="96">
        <f>+INDEX('Load Combinations'!$D$4:$N$22,MATCH(Horizontal!$C182,'Load Combinations'!$B$4:$B$22,0),MATCH(Horizontal!AW$26,'Load Combinations'!$D$3:$N$3,0))</f>
        <v>1</v>
      </c>
      <c r="AX182" s="560">
        <f>+INDEX('Load Combinations'!$D$4:$N$22,MATCH(Horizontal!$C182,'Load Combinations'!$B$4:$B$22,0),MATCH(Horizontal!AX$26,'Load Combinations'!$D$3:$N$3,0))</f>
        <v>0</v>
      </c>
      <c r="AY182" s="661">
        <f>+INDEX('Load Combinations'!$D$4:$N$22,MATCH(Horizontal!$C182,'Load Combinations'!$B$4:$B$22,0),MATCH(Horizontal!AY$26,'Load Combinations'!$D$3:$N$3,0))</f>
        <v>0</v>
      </c>
      <c r="AZ182" s="297" cm="1">
        <f t="array" aca="1" ref="AZ182" ca="1">SUMPRODUCT(--($K182:$AB182&gt;0),INDEX($H$4:$H$22,MATCH($K$26:$AB$26,$C$4:$C$22,0)))</f>
        <v>0</v>
      </c>
      <c r="BA182" s="298" cm="1">
        <f t="array" aca="1" ref="BA182" ca="1">SUMPRODUCT(--($K182:$AB182&gt;0),INDEX($G$4:$G$22,MATCH($K$26:$AB$26,$C$4:$C$22,0)))</f>
        <v>0</v>
      </c>
      <c r="BB182" s="298" cm="1">
        <f t="array" aca="1" ref="BB182" ca="1">-1*SUMPRODUCT(--($K182:$AB182&lt;0),INDEX($H$4:$H$22,MATCH($K$26:$AB$26,$C$4:$C$22,0)))</f>
        <v>0</v>
      </c>
      <c r="BC182" s="298" cm="1">
        <f t="array" aca="1" ref="BC182" ca="1">-1*SUMPRODUCT(--($K182:$AB182&lt;0),INDEX($G$4:$G$22,MATCH($K$26:$AB$26,$C$4:$C$22,0)))</f>
        <v>0</v>
      </c>
      <c r="BD182" s="125" cm="1">
        <f t="array" aca="1" ref="BD182" ca="1">IF(AC182&gt;0,AC182*SUMPRODUCT(_xlfn.XLOOKUP(AC$26,$C$4:$C$22,$T$4:$AD$22)*$AO182:$AY182),0)</f>
        <v>0</v>
      </c>
      <c r="BE182" s="300" cm="1">
        <f t="array" aca="1" ref="BE182" ca="1">IF(AD182&gt;0,AD182*SUMPRODUCT(_xlfn.XLOOKUP(AD$26,$C$4:$C$22,$T$4:$AD$22)*$AO182:$AY182),0)</f>
        <v>0</v>
      </c>
      <c r="BF182" s="300" cm="1">
        <f t="array" aca="1" ref="BF182" ca="1">IF(AE182&gt;0,AE182*SUMPRODUCT(_xlfn.XLOOKUP(AE$26,$C$4:$C$22,$T$4:$AD$22)*$AO182:$AY182),0)</f>
        <v>0</v>
      </c>
      <c r="BG182" s="301" cm="1">
        <f t="array" aca="1" ref="BG182" ca="1">IF(AF182&gt;0,AF182*SUMPRODUCT(_xlfn.XLOOKUP(AF$26,$C$4:$C$22,$T$4:$AD$22)*$AO182:$AY182),0)</f>
        <v>0</v>
      </c>
      <c r="BH182" s="300" cm="1">
        <f t="array" aca="1" ref="BH182" ca="1">IF(AG182&gt;0,AG182*SUMPRODUCT(_xlfn.XLOOKUP(AG$26,$C$4:$C$22,$T$4:$AD$22)*$AO182:$AY182),0)</f>
        <v>0</v>
      </c>
      <c r="BI182" s="300" cm="1">
        <f t="array" aca="1" ref="BI182" ca="1">IF(AH182&gt;0,AH182*SUMPRODUCT(_xlfn.XLOOKUP(AH$26,$C$4:$C$22,$T$4:$AD$22)*$AO182:$AY182),0)</f>
        <v>0</v>
      </c>
      <c r="BJ182" s="300" cm="1">
        <f t="array" aca="1" ref="BJ182" ca="1">IF(AI182&gt;0,AI182*SUMPRODUCT(_xlfn.XLOOKUP(AI$26,$C$4:$C$22,$T$4:$AD$22)*$AO182:$AY182),0)</f>
        <v>0.5</v>
      </c>
      <c r="BK182" s="300" cm="1">
        <f t="array" aca="1" ref="BK182" ca="1">IF(AJ182&gt;0,AJ182*SUMPRODUCT(_xlfn.XLOOKUP(AJ$26,$C$4:$C$22,$T$4:$AD$22)*$AO182:$AY182),0)</f>
        <v>0.5</v>
      </c>
      <c r="BL182" s="300" cm="1">
        <f t="array" aca="1" ref="BL182" ca="1">IF(AK182&gt;0,AK182*SUMPRODUCT(_xlfn.XLOOKUP(AK$26,$C$4:$C$22,$T$4:$AD$22)*$AO182:$AY182),0)</f>
        <v>0</v>
      </c>
      <c r="BM182" s="300" cm="1">
        <f t="array" aca="1" ref="BM182" ca="1">IF(AL182&gt;0,AL182*SUMPRODUCT(_xlfn.XLOOKUP(AL$26,$C$4:$C$22,$T$4:$AD$22)*$AO182:$AY182),0)</f>
        <v>0</v>
      </c>
      <c r="BN182" s="300" cm="1">
        <f t="array" aca="1" ref="BN182" ca="1">IF(AM182&gt;0,AM182*SUMPRODUCT(_xlfn.XLOOKUP(AM$26,$C$4:$C$22,$T$4:$AD$22)*$AO182:$AY182),0)</f>
        <v>0</v>
      </c>
      <c r="BO182" s="304" cm="1">
        <f t="array" aca="1" ref="BO182" ca="1">IF(AN182&gt;0,AN182*SUMPRODUCT(_xlfn.XLOOKUP(AN$26,$C$4:$C$22,$T$4:$AD$22)*$AO182:$AY182),0)</f>
        <v>0</v>
      </c>
      <c r="BP182" s="305">
        <f t="shared" ca="1" si="139"/>
        <v>1</v>
      </c>
      <c r="BQ182" s="125" cm="1">
        <f t="array" aca="1" ref="BQ182" ca="1">IF(AC182&gt;0,AC182*SUMPRODUCT(_xlfn.XLOOKUP(AC$26,$C$4:$C$22,$I$4:$S$22)*$AO182:$AY182),0)</f>
        <v>0</v>
      </c>
      <c r="BR182" s="300" cm="1">
        <f t="array" aca="1" ref="BR182" ca="1">IF(AD182&gt;0,AD182*SUMPRODUCT(_xlfn.XLOOKUP(AD$26,$C$4:$C$22,$I$4:$S$22)*$AO182:$AY182),0)</f>
        <v>0</v>
      </c>
      <c r="BS182" s="300" cm="1">
        <f t="array" aca="1" ref="BS182" ca="1">IF(AE182&gt;0,AE182*SUMPRODUCT(_xlfn.XLOOKUP(AE$26,$C$4:$C$22,$I$4:$S$22)*$AO182:$AY182),0)</f>
        <v>0</v>
      </c>
      <c r="BT182" s="301" cm="1">
        <f t="array" aca="1" ref="BT182" ca="1">IF(AF182&gt;0,AF182*SUMPRODUCT(_xlfn.XLOOKUP(AF$26,$C$4:$C$22,$I$4:$S$22)*$AO182:$AY182),0)</f>
        <v>0</v>
      </c>
      <c r="BU182" s="300" cm="1">
        <f t="array" aca="1" ref="BU182" ca="1">IF(AG182&gt;0,AG182*SUMPRODUCT(_xlfn.XLOOKUP(AG$26,$C$4:$C$22,$I$4:$S$22)*$AO182:$AY182),0)</f>
        <v>0</v>
      </c>
      <c r="BV182" s="300" cm="1">
        <f t="array" aca="1" ref="BV182" ca="1">IF(AH182&gt;0,AH182*SUMPRODUCT(_xlfn.XLOOKUP(AH$26,$C$4:$C$22,$I$4:$S$22)*$AO182:$AY182),0)</f>
        <v>0</v>
      </c>
      <c r="BW182" s="300" cm="1">
        <f t="array" aca="1" ref="BW182" ca="1">IF(AI182&gt;0,AI182*SUMPRODUCT(_xlfn.XLOOKUP(AI$26,$C$4:$C$22,$I$4:$S$22)*$AO182:$AY182),0)</f>
        <v>-0.5</v>
      </c>
      <c r="BX182" s="300" cm="1">
        <f t="array" aca="1" ref="BX182" ca="1">IF(AJ182&gt;0,AJ182*SUMPRODUCT(_xlfn.XLOOKUP(AJ$26,$C$4:$C$22,$I$4:$S$22)*$AO182:$AY182),0)</f>
        <v>-0.5</v>
      </c>
      <c r="BY182" s="300" cm="1">
        <f t="array" aca="1" ref="BY182" ca="1">IF(AK182&gt;0,AK182*SUMPRODUCT(_xlfn.XLOOKUP(AK$26,$C$4:$C$22,$I$4:$S$22)*$AO182:$AY182),0)</f>
        <v>0</v>
      </c>
      <c r="BZ182" s="300" cm="1">
        <f t="array" aca="1" ref="BZ182" ca="1">IF(AL182&gt;0,AL182*SUMPRODUCT(_xlfn.XLOOKUP(AL$26,$C$4:$C$22,$I$4:$S$22)*$AO182:$AY182),0)</f>
        <v>0</v>
      </c>
      <c r="CA182" s="300" cm="1">
        <f t="array" aca="1" ref="CA182" ca="1">IF(AM182&gt;0,AM182*SUMPRODUCT(_xlfn.XLOOKUP(AM$26,$C$4:$C$22,$I$4:$S$22)*$AO182:$AY182),0)</f>
        <v>0</v>
      </c>
      <c r="CB182" s="304" cm="1">
        <f t="array" aca="1" ref="CB182" ca="1">IF(AN182&gt;0,AN182*SUMPRODUCT(_xlfn.XLOOKUP(AN$26,$C$4:$C$22,$I$4:$S$22)*$AO182:$AY182),0)</f>
        <v>0</v>
      </c>
      <c r="CC182" s="305">
        <f t="shared" ca="1" si="140"/>
        <v>-1</v>
      </c>
      <c r="CD182" s="125" cm="1">
        <f t="array" aca="1" ref="CD182" ca="1">IF(AC182&lt;0,AC182*SUMPRODUCT(_xlfn.XLOOKUP(AC$26,$C$4:$C$22,$T$4:$AD$22)*$AO182:$AY182),0)</f>
        <v>0</v>
      </c>
      <c r="CE182" s="300" cm="1">
        <f t="array" aca="1" ref="CE182" ca="1">IF(AD182&lt;0,AD182*SUMPRODUCT(_xlfn.XLOOKUP(AD$26,$C$4:$C$22,$T$4:$AC$22)*$AO182:$AX182),0)</f>
        <v>0</v>
      </c>
      <c r="CF182" s="300" cm="1">
        <f t="array" aca="1" ref="CF182" ca="1">IF(AE182&lt;0,AE182*SUMPRODUCT(_xlfn.XLOOKUP(AE$26,$C$4:$C$22,$T$4:$AC$22)*$AO182:$AX182),0)</f>
        <v>0</v>
      </c>
      <c r="CG182" s="301" cm="1">
        <f t="array" aca="1" ref="CG182" ca="1">IF(AF182&lt;0,AF182*SUMPRODUCT(_xlfn.XLOOKUP(AF$26,$C$4:$C$22,$T$4:$AC$22)*$AO182:$AX182),0)</f>
        <v>0</v>
      </c>
      <c r="CH182" s="300" cm="1">
        <f t="array" aca="1" ref="CH182" ca="1">IF(AG182&lt;0,AG182*SUMPRODUCT(_xlfn.XLOOKUP(AG$26,$C$4:$C$22,$T$4:$AC$22)*$AO182:$AX182),0)</f>
        <v>0</v>
      </c>
      <c r="CI182" s="300" cm="1">
        <f t="array" aca="1" ref="CI182" ca="1">IF(AH182&lt;0,AH182*SUMPRODUCT(_xlfn.XLOOKUP(AH$26,$C$4:$C$22,$T$4:$AC$22)*$AO182:$AX182),0)</f>
        <v>0</v>
      </c>
      <c r="CJ182" s="300" cm="1">
        <f t="array" aca="1" ref="CJ182" ca="1">IF(AI182&lt;0,AI182*SUMPRODUCT(_xlfn.XLOOKUP(AI$26,$C$4:$C$22,$T$4:$AC$22)*$AO182:$AX182),0)</f>
        <v>0</v>
      </c>
      <c r="CK182" s="300" cm="1">
        <f t="array" aca="1" ref="CK182" ca="1">IF(AJ182&lt;0,AJ182*SUMPRODUCT(_xlfn.XLOOKUP(AJ$26,$C$4:$C$22,$T$4:$AC$22)*$AO182:$AX182),0)</f>
        <v>0</v>
      </c>
      <c r="CL182" s="300" cm="1">
        <f t="array" aca="1" ref="CL182" ca="1">IF(AK182&lt;0,AK182*SUMPRODUCT(_xlfn.XLOOKUP(AK$26,$C$4:$C$22,$T$4:$AC$22)*$AO182:$AX182),0)</f>
        <v>0</v>
      </c>
      <c r="CM182" s="300" cm="1">
        <f t="array" aca="1" ref="CM182" ca="1">IF(AL182&lt;0,AL182*SUMPRODUCT(_xlfn.XLOOKUP(AL$26,$C$4:$C$22,$T$4:$AC$22)*$AO182:$AX182),0)</f>
        <v>0</v>
      </c>
      <c r="CN182" s="300" cm="1">
        <f t="array" aca="1" ref="CN182" ca="1">IF(AM182&lt;0,AM182*SUMPRODUCT(_xlfn.XLOOKUP(AM$26,$C$4:$C$22,$T$4:$AC$22)*$AO182:$AX182),0)</f>
        <v>0</v>
      </c>
      <c r="CO182" s="304" cm="1">
        <f t="array" aca="1" ref="CO182" ca="1">IF(AN182&lt;0,AN182*SUMPRODUCT(_xlfn.XLOOKUP(AN$26,$C$4:$C$22,$T$4:$AC$22)*$AO182:$AX182),0)</f>
        <v>0</v>
      </c>
      <c r="CP182" s="305">
        <f t="shared" ca="1" si="141"/>
        <v>0</v>
      </c>
      <c r="CQ182" s="125" cm="1">
        <f t="array" aca="1" ref="CQ182" ca="1">IF(AC182&lt;0,AC182*SUMPRODUCT(_xlfn.XLOOKUP(AC$26,$C$4:$C$22,$I$4:$S$22)*$AO182:$AY182),0)</f>
        <v>0</v>
      </c>
      <c r="CR182" s="300" cm="1">
        <f t="array" aca="1" ref="CR182" ca="1">IF(AD182&lt;0,AD182*SUMPRODUCT(_xlfn.XLOOKUP(AD$26,$C$4:$C$22,$I$4:$R$22)*$AO182:$AX182),0)</f>
        <v>0</v>
      </c>
      <c r="CS182" s="300" cm="1">
        <f t="array" aca="1" ref="CS182" ca="1">IF(AE182&lt;0,AE182*SUMPRODUCT(_xlfn.XLOOKUP(AE$26,$C$4:$C$22,$I$4:$R$22)*$AO182:$AX182),0)</f>
        <v>0</v>
      </c>
      <c r="CT182" s="301" cm="1">
        <f t="array" aca="1" ref="CT182" ca="1">IF(AF182&lt;0,AF182*SUMPRODUCT(_xlfn.XLOOKUP(AF$26,$C$4:$C$22,$I$4:$R$22)*$AO182:$AX182),0)</f>
        <v>0</v>
      </c>
      <c r="CU182" s="300" cm="1">
        <f t="array" aca="1" ref="CU182" ca="1">IF(AG182&lt;0,AG182*SUMPRODUCT(_xlfn.XLOOKUP(AG$26,$C$4:$C$22,$I$4:$R$22)*$AO182:$AX182),0)</f>
        <v>0</v>
      </c>
      <c r="CV182" s="300" cm="1">
        <f t="array" aca="1" ref="CV182" ca="1">IF(AH182&lt;0,AH182*SUMPRODUCT(_xlfn.XLOOKUP(AH$26,$C$4:$C$22,$I$4:$R$22)*$AO182:$AX182),0)</f>
        <v>0</v>
      </c>
      <c r="CW182" s="300" cm="1">
        <f t="array" aca="1" ref="CW182" ca="1">IF(AI182&lt;0,AI182*SUMPRODUCT(_xlfn.XLOOKUP(AI$26,$C$4:$C$22,$I$4:$R$22)*$AO182:$AX182),0)</f>
        <v>0</v>
      </c>
      <c r="CX182" s="300" cm="1">
        <f t="array" aca="1" ref="CX182" ca="1">IF(AJ182&lt;0,AJ182*SUMPRODUCT(_xlfn.XLOOKUP(AJ$26,$C$4:$C$22,$I$4:$R$22)*$AO182:$AX182),0)</f>
        <v>0</v>
      </c>
      <c r="CY182" s="300" cm="1">
        <f t="array" aca="1" ref="CY182" ca="1">IF(AK182&lt;0,AK182*SUMPRODUCT(_xlfn.XLOOKUP(AK$26,$C$4:$C$22,$I$4:$R$22)*$AO182:$AX182),0)</f>
        <v>0</v>
      </c>
      <c r="CZ182" s="300" cm="1">
        <f t="array" aca="1" ref="CZ182" ca="1">IF(AL182&lt;0,AL182*SUMPRODUCT(_xlfn.XLOOKUP(AL$26,$C$4:$C$22,$I$4:$R$22)*$AO182:$AX182),0)</f>
        <v>0</v>
      </c>
      <c r="DA182" s="300" cm="1">
        <f t="array" aca="1" ref="DA182" ca="1">IF(AM182&lt;0,AM182*SUMPRODUCT(_xlfn.XLOOKUP(AM$26,$C$4:$C$22,$I$4:$R$22)*$AO182:$AX182),0)</f>
        <v>0</v>
      </c>
      <c r="DB182" s="304" cm="1">
        <f t="array" aca="1" ref="DB182" ca="1">IF(AN182&lt;0,AN182*SUMPRODUCT(_xlfn.XLOOKUP(AN$26,$C$4:$C$22,$I$4:$R$22)*$AO182:$AX182),0)</f>
        <v>0</v>
      </c>
      <c r="DC182" s="329">
        <f t="shared" ca="1" si="142"/>
        <v>0</v>
      </c>
    </row>
    <row r="183" spans="1:107" x14ac:dyDescent="0.25">
      <c r="C183" s="278">
        <v>6</v>
      </c>
      <c r="D183" s="279" t="str">
        <f>_xlfn.XLOOKUP($C183,'Load Combinations'!$B$4:$B$22,'Load Combinations'!$C$4:$C$22)</f>
        <v>Core Vessel Vaccuum,  No Beam, Seismic</v>
      </c>
      <c r="E183" s="280"/>
      <c r="F183" s="281"/>
      <c r="G183" s="111">
        <v>0</v>
      </c>
      <c r="H183" s="282">
        <f t="shared" ca="1" si="130"/>
        <v>0.25</v>
      </c>
      <c r="I183" s="282">
        <f t="shared" ca="1" si="131"/>
        <v>-0.25</v>
      </c>
      <c r="J183" s="326"/>
      <c r="K183" s="87">
        <f t="shared" ref="K183:AB183" ca="1" si="150">OFFSET(K183,-5,0)</f>
        <v>0</v>
      </c>
      <c r="L183" s="84">
        <f t="shared" ca="1" si="150"/>
        <v>0</v>
      </c>
      <c r="M183" s="84">
        <f t="shared" ca="1" si="150"/>
        <v>0</v>
      </c>
      <c r="N183" s="84">
        <f t="shared" ca="1" si="150"/>
        <v>0</v>
      </c>
      <c r="O183" s="84">
        <f t="shared" ca="1" si="150"/>
        <v>0</v>
      </c>
      <c r="P183" s="84">
        <f t="shared" ca="1" si="150"/>
        <v>0</v>
      </c>
      <c r="Q183" s="84">
        <f t="shared" ca="1" si="150"/>
        <v>0</v>
      </c>
      <c r="R183" s="84">
        <f t="shared" ca="1" si="150"/>
        <v>0</v>
      </c>
      <c r="S183" s="84">
        <f t="shared" ca="1" si="150"/>
        <v>0</v>
      </c>
      <c r="T183" s="84">
        <f t="shared" ca="1" si="150"/>
        <v>0</v>
      </c>
      <c r="U183" s="84">
        <f t="shared" ca="1" si="150"/>
        <v>0</v>
      </c>
      <c r="V183" s="84">
        <f t="shared" ca="1" si="150"/>
        <v>0</v>
      </c>
      <c r="W183" s="84">
        <f t="shared" ca="1" si="150"/>
        <v>0</v>
      </c>
      <c r="X183" s="84">
        <f t="shared" ca="1" si="150"/>
        <v>0</v>
      </c>
      <c r="Y183" s="84">
        <f t="shared" ca="1" si="150"/>
        <v>0</v>
      </c>
      <c r="Z183" s="84">
        <f t="shared" ca="1" si="150"/>
        <v>0</v>
      </c>
      <c r="AA183" s="84">
        <f t="shared" ca="1" si="150"/>
        <v>0</v>
      </c>
      <c r="AB183" s="89">
        <f t="shared" ca="1" si="150"/>
        <v>0</v>
      </c>
      <c r="AC183" s="87">
        <f t="shared" ca="1" si="146"/>
        <v>0</v>
      </c>
      <c r="AD183" s="84">
        <f t="shared" ca="1" si="146"/>
        <v>0</v>
      </c>
      <c r="AE183" s="84">
        <f t="shared" ca="1" si="146"/>
        <v>0</v>
      </c>
      <c r="AF183" s="84">
        <f t="shared" ca="1" si="146"/>
        <v>0</v>
      </c>
      <c r="AG183" s="84">
        <f t="shared" ca="1" si="146"/>
        <v>0</v>
      </c>
      <c r="AH183" s="84">
        <f t="shared" ca="1" si="146"/>
        <v>0</v>
      </c>
      <c r="AI183" s="84">
        <f t="shared" ca="1" si="146"/>
        <v>1</v>
      </c>
      <c r="AJ183" s="84">
        <f t="shared" ca="1" si="146"/>
        <v>1</v>
      </c>
      <c r="AK183" s="84">
        <f t="shared" ca="1" si="146"/>
        <v>0</v>
      </c>
      <c r="AL183" s="84">
        <f t="shared" ca="1" si="146"/>
        <v>0</v>
      </c>
      <c r="AM183" s="84">
        <f t="shared" ca="1" si="146"/>
        <v>0</v>
      </c>
      <c r="AN183" s="98">
        <f t="shared" ca="1" si="146"/>
        <v>0</v>
      </c>
      <c r="AO183" s="91">
        <f>+INDEX('Load Combinations'!$D$4:$N$22,MATCH(Horizontal!$C183,'Load Combinations'!$B$4:$B$22,0),MATCH(Horizontal!AO$26,'Load Combinations'!$D$3:$N$3,0))</f>
        <v>1</v>
      </c>
      <c r="AP183" s="84">
        <f>+INDEX('Load Combinations'!$D$4:$N$22,MATCH(Horizontal!$C183,'Load Combinations'!$B$4:$B$22,0),MATCH(Horizontal!AP$26,'Load Combinations'!$D$3:$N$3,0))</f>
        <v>1</v>
      </c>
      <c r="AQ183" s="84">
        <f>+INDEX('Load Combinations'!$D$4:$N$22,MATCH(Horizontal!$C183,'Load Combinations'!$B$4:$B$22,0),MATCH(Horizontal!AQ$26,'Load Combinations'!$D$3:$N$3,0))</f>
        <v>0</v>
      </c>
      <c r="AR183" s="84">
        <f>+INDEX('Load Combinations'!$D$4:$N$22,MATCH(Horizontal!$C183,'Load Combinations'!$B$4:$B$22,0),MATCH(Horizontal!AR$26,'Load Combinations'!$D$3:$N$3,0))</f>
        <v>1</v>
      </c>
      <c r="AS183" s="84">
        <f>+INDEX('Load Combinations'!$D$4:$N$22,MATCH(Horizontal!$C183,'Load Combinations'!$B$4:$B$22,0),MATCH(Horizontal!AS$26,'Load Combinations'!$D$3:$N$3,0))</f>
        <v>0</v>
      </c>
      <c r="AT183" s="84">
        <f>+INDEX('Load Combinations'!$D$4:$N$22,MATCH(Horizontal!$C183,'Load Combinations'!$B$4:$B$22,0),MATCH(Horizontal!AT$26,'Load Combinations'!$D$3:$N$3,0))</f>
        <v>0</v>
      </c>
      <c r="AU183" s="84">
        <f>+INDEX('Load Combinations'!$D$4:$N$22,MATCH(Horizontal!$C183,'Load Combinations'!$B$4:$B$22,0),MATCH(Horizontal!AU$26,'Load Combinations'!$D$3:$N$3,0))</f>
        <v>0</v>
      </c>
      <c r="AV183" s="84">
        <f>+INDEX('Load Combinations'!$D$4:$N$22,MATCH(Horizontal!$C183,'Load Combinations'!$B$4:$B$22,0),MATCH(Horizontal!AV$26,'Load Combinations'!$D$3:$N$3,0))</f>
        <v>0</v>
      </c>
      <c r="AW183" s="84">
        <f>+INDEX('Load Combinations'!$D$4:$N$22,MATCH(Horizontal!$C183,'Load Combinations'!$B$4:$B$22,0),MATCH(Horizontal!AW$26,'Load Combinations'!$D$3:$N$3,0))</f>
        <v>1</v>
      </c>
      <c r="AX183" s="559">
        <f>+INDEX('Load Combinations'!$D$4:$N$22,MATCH(Horizontal!$C183,'Load Combinations'!$B$4:$B$22,0),MATCH(Horizontal!AX$26,'Load Combinations'!$D$3:$N$3,0))</f>
        <v>1</v>
      </c>
      <c r="AY183" s="660">
        <f>+INDEX('Load Combinations'!$D$4:$N$22,MATCH(Horizontal!$C183,'Load Combinations'!$B$4:$B$22,0),MATCH(Horizontal!AY$26,'Load Combinations'!$D$3:$N$3,0))</f>
        <v>0</v>
      </c>
      <c r="AZ183" s="284" cm="1">
        <f t="array" aca="1" ref="AZ183" ca="1">SUMPRODUCT(--($K183:$AB183&gt;0),INDEX($H$4:$H$22,MATCH($K$26:$AB$26,$C$4:$C$22,0)))</f>
        <v>0</v>
      </c>
      <c r="BA183" s="194" cm="1">
        <f t="array" aca="1" ref="BA183" ca="1">SUMPRODUCT(--($K183:$AB183&gt;0),INDEX($G$4:$G$22,MATCH($K$26:$AB$26,$C$4:$C$22,0)))</f>
        <v>0</v>
      </c>
      <c r="BB183" s="194" cm="1">
        <f t="array" aca="1" ref="BB183" ca="1">-1*SUMPRODUCT(--($K183:$AB183&lt;0),INDEX($H$4:$H$22,MATCH($K$26:$AB$26,$C$4:$C$22,0)))</f>
        <v>0</v>
      </c>
      <c r="BC183" s="194" cm="1">
        <f t="array" aca="1" ref="BC183" ca="1">-1*SUMPRODUCT(--($K183:$AB183&lt;0),INDEX($G$4:$G$22,MATCH($K$26:$AB$26,$C$4:$C$22,0)))</f>
        <v>0</v>
      </c>
      <c r="BD183" s="286" cm="1">
        <f t="array" aca="1" ref="BD183" ca="1">IF(AC183&gt;0,AC183*SUMPRODUCT(_xlfn.XLOOKUP(AC$26,$C$4:$C$22,$T$4:$AD$22)*$AO183:$AY183),0)</f>
        <v>0</v>
      </c>
      <c r="BE183" s="287" cm="1">
        <f t="array" aca="1" ref="BE183" ca="1">IF(AD183&gt;0,AD183*SUMPRODUCT(_xlfn.XLOOKUP(AD$26,$C$4:$C$22,$T$4:$AD$22)*$AO183:$AY183),0)</f>
        <v>0</v>
      </c>
      <c r="BF183" s="287" cm="1">
        <f t="array" aca="1" ref="BF183" ca="1">IF(AE183&gt;0,AE183*SUMPRODUCT(_xlfn.XLOOKUP(AE$26,$C$4:$C$22,$T$4:$AD$22)*$AO183:$AY183),0)</f>
        <v>0</v>
      </c>
      <c r="BG183" s="287" cm="1">
        <f t="array" aca="1" ref="BG183" ca="1">IF(AF183&gt;0,AF183*SUMPRODUCT(_xlfn.XLOOKUP(AF$26,$C$4:$C$22,$T$4:$AD$22)*$AO183:$AY183),0)</f>
        <v>0</v>
      </c>
      <c r="BH183" s="287" cm="1">
        <f t="array" aca="1" ref="BH183" ca="1">IF(AG183&gt;0,AG183*SUMPRODUCT(_xlfn.XLOOKUP(AG$26,$C$4:$C$22,$T$4:$AD$22)*$AO183:$AY183),0)</f>
        <v>0</v>
      </c>
      <c r="BI183" s="287" cm="1">
        <f t="array" aca="1" ref="BI183" ca="1">IF(AH183&gt;0,AH183*SUMPRODUCT(_xlfn.XLOOKUP(AH$26,$C$4:$C$22,$T$4:$AD$22)*$AO183:$AY183),0)</f>
        <v>0</v>
      </c>
      <c r="BJ183" s="287" cm="1">
        <f t="array" aca="1" ref="BJ183" ca="1">IF(AI183&gt;0,AI183*SUMPRODUCT(_xlfn.XLOOKUP(AI$26,$C$4:$C$22,$T$4:$AD$22)*$AO183:$AY183),0)</f>
        <v>0.125</v>
      </c>
      <c r="BK183" s="287" cm="1">
        <f t="array" aca="1" ref="BK183" ca="1">IF(AJ183&gt;0,AJ183*SUMPRODUCT(_xlfn.XLOOKUP(AJ$26,$C$4:$C$22,$T$4:$AD$22)*$AO183:$AY183),0)</f>
        <v>0.125</v>
      </c>
      <c r="BL183" s="287" cm="1">
        <f t="array" aca="1" ref="BL183" ca="1">IF(AK183&gt;0,AK183*SUMPRODUCT(_xlfn.XLOOKUP(AK$26,$C$4:$C$22,$T$4:$AD$22)*$AO183:$AY183),0)</f>
        <v>0</v>
      </c>
      <c r="BM183" s="287" cm="1">
        <f t="array" aca="1" ref="BM183" ca="1">IF(AL183&gt;0,AL183*SUMPRODUCT(_xlfn.XLOOKUP(AL$26,$C$4:$C$22,$T$4:$AD$22)*$AO183:$AY183),0)</f>
        <v>0</v>
      </c>
      <c r="BN183" s="287" cm="1">
        <f t="array" aca="1" ref="BN183" ca="1">IF(AM183&gt;0,AM183*SUMPRODUCT(_xlfn.XLOOKUP(AM$26,$C$4:$C$22,$T$4:$AD$22)*$AO183:$AY183),0)</f>
        <v>0</v>
      </c>
      <c r="BO183" s="290" cm="1">
        <f t="array" aca="1" ref="BO183" ca="1">IF(AN183&gt;0,AN183*SUMPRODUCT(_xlfn.XLOOKUP(AN$26,$C$4:$C$22,$T$4:$AD$22)*$AO183:$AY183),0)</f>
        <v>0</v>
      </c>
      <c r="BP183" s="291">
        <f t="shared" ca="1" si="139"/>
        <v>0.25</v>
      </c>
      <c r="BQ183" s="286" cm="1">
        <f t="array" aca="1" ref="BQ183" ca="1">IF(AC183&gt;0,AC183*SUMPRODUCT(_xlfn.XLOOKUP(AC$26,$C$4:$C$22,$I$4:$S$22)*$AO183:$AY183),0)</f>
        <v>0</v>
      </c>
      <c r="BR183" s="287" cm="1">
        <f t="array" aca="1" ref="BR183" ca="1">IF(AD183&gt;0,AD183*SUMPRODUCT(_xlfn.XLOOKUP(AD$26,$C$4:$C$22,$I$4:$S$22)*$AO183:$AY183),0)</f>
        <v>0</v>
      </c>
      <c r="BS183" s="287" cm="1">
        <f t="array" aca="1" ref="BS183" ca="1">IF(AE183&gt;0,AE183*SUMPRODUCT(_xlfn.XLOOKUP(AE$26,$C$4:$C$22,$I$4:$S$22)*$AO183:$AY183),0)</f>
        <v>0</v>
      </c>
      <c r="BT183" s="287" cm="1">
        <f t="array" aca="1" ref="BT183" ca="1">IF(AF183&gt;0,AF183*SUMPRODUCT(_xlfn.XLOOKUP(AF$26,$C$4:$C$22,$I$4:$S$22)*$AO183:$AY183),0)</f>
        <v>0</v>
      </c>
      <c r="BU183" s="287" cm="1">
        <f t="array" aca="1" ref="BU183" ca="1">IF(AG183&gt;0,AG183*SUMPRODUCT(_xlfn.XLOOKUP(AG$26,$C$4:$C$22,$I$4:$S$22)*$AO183:$AY183),0)</f>
        <v>0</v>
      </c>
      <c r="BV183" s="287" cm="1">
        <f t="array" aca="1" ref="BV183" ca="1">IF(AH183&gt;0,AH183*SUMPRODUCT(_xlfn.XLOOKUP(AH$26,$C$4:$C$22,$I$4:$S$22)*$AO183:$AY183),0)</f>
        <v>0</v>
      </c>
      <c r="BW183" s="287" cm="1">
        <f t="array" aca="1" ref="BW183" ca="1">IF(AI183&gt;0,AI183*SUMPRODUCT(_xlfn.XLOOKUP(AI$26,$C$4:$C$22,$I$4:$S$22)*$AO183:$AY183),0)</f>
        <v>-0.125</v>
      </c>
      <c r="BX183" s="287" cm="1">
        <f t="array" aca="1" ref="BX183" ca="1">IF(AJ183&gt;0,AJ183*SUMPRODUCT(_xlfn.XLOOKUP(AJ$26,$C$4:$C$22,$I$4:$S$22)*$AO183:$AY183),0)</f>
        <v>-0.125</v>
      </c>
      <c r="BY183" s="287" cm="1">
        <f t="array" aca="1" ref="BY183" ca="1">IF(AK183&gt;0,AK183*SUMPRODUCT(_xlfn.XLOOKUP(AK$26,$C$4:$C$22,$I$4:$S$22)*$AO183:$AY183),0)</f>
        <v>0</v>
      </c>
      <c r="BZ183" s="287" cm="1">
        <f t="array" aca="1" ref="BZ183" ca="1">IF(AL183&gt;0,AL183*SUMPRODUCT(_xlfn.XLOOKUP(AL$26,$C$4:$C$22,$I$4:$S$22)*$AO183:$AY183),0)</f>
        <v>0</v>
      </c>
      <c r="CA183" s="287" cm="1">
        <f t="array" aca="1" ref="CA183" ca="1">IF(AM183&gt;0,AM183*SUMPRODUCT(_xlfn.XLOOKUP(AM$26,$C$4:$C$22,$I$4:$S$22)*$AO183:$AY183),0)</f>
        <v>0</v>
      </c>
      <c r="CB183" s="290" cm="1">
        <f t="array" aca="1" ref="CB183" ca="1">IF(AN183&gt;0,AN183*SUMPRODUCT(_xlfn.XLOOKUP(AN$26,$C$4:$C$22,$I$4:$S$22)*$AO183:$AY183),0)</f>
        <v>0</v>
      </c>
      <c r="CC183" s="291">
        <f t="shared" ca="1" si="140"/>
        <v>-0.25</v>
      </c>
      <c r="CD183" s="286" cm="1">
        <f t="array" aca="1" ref="CD183" ca="1">IF(AC183&lt;0,AC183*SUMPRODUCT(_xlfn.XLOOKUP(AC$26,$C$4:$C$22,$T$4:$AD$22)*$AO183:$AY183),0)</f>
        <v>0</v>
      </c>
      <c r="CE183" s="287" cm="1">
        <f t="array" aca="1" ref="CE183" ca="1">IF(AD183&lt;0,AD183*SUMPRODUCT(_xlfn.XLOOKUP(AD$26,$C$4:$C$22,$T$4:$AC$22)*$AO183:$AX183),0)</f>
        <v>0</v>
      </c>
      <c r="CF183" s="287" cm="1">
        <f t="array" aca="1" ref="CF183" ca="1">IF(AE183&lt;0,AE183*SUMPRODUCT(_xlfn.XLOOKUP(AE$26,$C$4:$C$22,$T$4:$AC$22)*$AO183:$AX183),0)</f>
        <v>0</v>
      </c>
      <c r="CG183" s="287" cm="1">
        <f t="array" aca="1" ref="CG183" ca="1">IF(AF183&lt;0,AF183*SUMPRODUCT(_xlfn.XLOOKUP(AF$26,$C$4:$C$22,$T$4:$AC$22)*$AO183:$AX183),0)</f>
        <v>0</v>
      </c>
      <c r="CH183" s="287" cm="1">
        <f t="array" aca="1" ref="CH183" ca="1">IF(AG183&lt;0,AG183*SUMPRODUCT(_xlfn.XLOOKUP(AG$26,$C$4:$C$22,$T$4:$AC$22)*$AO183:$AX183),0)</f>
        <v>0</v>
      </c>
      <c r="CI183" s="287" cm="1">
        <f t="array" aca="1" ref="CI183" ca="1">IF(AH183&lt;0,AH183*SUMPRODUCT(_xlfn.XLOOKUP(AH$26,$C$4:$C$22,$T$4:$AC$22)*$AO183:$AX183),0)</f>
        <v>0</v>
      </c>
      <c r="CJ183" s="287" cm="1">
        <f t="array" aca="1" ref="CJ183" ca="1">IF(AI183&lt;0,AI183*SUMPRODUCT(_xlfn.XLOOKUP(AI$26,$C$4:$C$22,$T$4:$AC$22)*$AO183:$AX183),0)</f>
        <v>0</v>
      </c>
      <c r="CK183" s="287" cm="1">
        <f t="array" aca="1" ref="CK183" ca="1">IF(AJ183&lt;0,AJ183*SUMPRODUCT(_xlfn.XLOOKUP(AJ$26,$C$4:$C$22,$T$4:$AC$22)*$AO183:$AX183),0)</f>
        <v>0</v>
      </c>
      <c r="CL183" s="287" cm="1">
        <f t="array" aca="1" ref="CL183" ca="1">IF(AK183&lt;0,AK183*SUMPRODUCT(_xlfn.XLOOKUP(AK$26,$C$4:$C$22,$T$4:$AC$22)*$AO183:$AX183),0)</f>
        <v>0</v>
      </c>
      <c r="CM183" s="287" cm="1">
        <f t="array" aca="1" ref="CM183" ca="1">IF(AL183&lt;0,AL183*SUMPRODUCT(_xlfn.XLOOKUP(AL$26,$C$4:$C$22,$T$4:$AC$22)*$AO183:$AX183),0)</f>
        <v>0</v>
      </c>
      <c r="CN183" s="287" cm="1">
        <f t="array" aca="1" ref="CN183" ca="1">IF(AM183&lt;0,AM183*SUMPRODUCT(_xlfn.XLOOKUP(AM$26,$C$4:$C$22,$T$4:$AC$22)*$AO183:$AX183),0)</f>
        <v>0</v>
      </c>
      <c r="CO183" s="290" cm="1">
        <f t="array" aca="1" ref="CO183" ca="1">IF(AN183&lt;0,AN183*SUMPRODUCT(_xlfn.XLOOKUP(AN$26,$C$4:$C$22,$T$4:$AC$22)*$AO183:$AX183),0)</f>
        <v>0</v>
      </c>
      <c r="CP183" s="291">
        <f t="shared" ca="1" si="141"/>
        <v>0</v>
      </c>
      <c r="CQ183" s="286" cm="1">
        <f t="array" aca="1" ref="CQ183" ca="1">IF(AC183&lt;0,AC183*SUMPRODUCT(_xlfn.XLOOKUP(AC$26,$C$4:$C$22,$I$4:$S$22)*$AO183:$AY183),0)</f>
        <v>0</v>
      </c>
      <c r="CR183" s="287" cm="1">
        <f t="array" aca="1" ref="CR183" ca="1">IF(AD183&lt;0,AD183*SUMPRODUCT(_xlfn.XLOOKUP(AD$26,$C$4:$C$22,$I$4:$R$22)*$AO183:$AX183),0)</f>
        <v>0</v>
      </c>
      <c r="CS183" s="287" cm="1">
        <f t="array" aca="1" ref="CS183" ca="1">IF(AE183&lt;0,AE183*SUMPRODUCT(_xlfn.XLOOKUP(AE$26,$C$4:$C$22,$I$4:$R$22)*$AO183:$AX183),0)</f>
        <v>0</v>
      </c>
      <c r="CT183" s="287" cm="1">
        <f t="array" aca="1" ref="CT183" ca="1">IF(AF183&lt;0,AF183*SUMPRODUCT(_xlfn.XLOOKUP(AF$26,$C$4:$C$22,$I$4:$R$22)*$AO183:$AX183),0)</f>
        <v>0</v>
      </c>
      <c r="CU183" s="287" cm="1">
        <f t="array" aca="1" ref="CU183" ca="1">IF(AG183&lt;0,AG183*SUMPRODUCT(_xlfn.XLOOKUP(AG$26,$C$4:$C$22,$I$4:$R$22)*$AO183:$AX183),0)</f>
        <v>0</v>
      </c>
      <c r="CV183" s="287" cm="1">
        <f t="array" aca="1" ref="CV183" ca="1">IF(AH183&lt;0,AH183*SUMPRODUCT(_xlfn.XLOOKUP(AH$26,$C$4:$C$22,$I$4:$R$22)*$AO183:$AX183),0)</f>
        <v>0</v>
      </c>
      <c r="CW183" s="287" cm="1">
        <f t="array" aca="1" ref="CW183" ca="1">IF(AI183&lt;0,AI183*SUMPRODUCT(_xlfn.XLOOKUP(AI$26,$C$4:$C$22,$I$4:$R$22)*$AO183:$AX183),0)</f>
        <v>0</v>
      </c>
      <c r="CX183" s="287" cm="1">
        <f t="array" aca="1" ref="CX183" ca="1">IF(AJ183&lt;0,AJ183*SUMPRODUCT(_xlfn.XLOOKUP(AJ$26,$C$4:$C$22,$I$4:$R$22)*$AO183:$AX183),0)</f>
        <v>0</v>
      </c>
      <c r="CY183" s="287" cm="1">
        <f t="array" aca="1" ref="CY183" ca="1">IF(AK183&lt;0,AK183*SUMPRODUCT(_xlfn.XLOOKUP(AK$26,$C$4:$C$22,$I$4:$R$22)*$AO183:$AX183),0)</f>
        <v>0</v>
      </c>
      <c r="CZ183" s="287" cm="1">
        <f t="array" aca="1" ref="CZ183" ca="1">IF(AL183&lt;0,AL183*SUMPRODUCT(_xlfn.XLOOKUP(AL$26,$C$4:$C$22,$I$4:$R$22)*$AO183:$AX183),0)</f>
        <v>0</v>
      </c>
      <c r="DA183" s="287" cm="1">
        <f t="array" aca="1" ref="DA183" ca="1">IF(AM183&lt;0,AM183*SUMPRODUCT(_xlfn.XLOOKUP(AM$26,$C$4:$C$22,$I$4:$R$22)*$AO183:$AX183),0)</f>
        <v>0</v>
      </c>
      <c r="DB183" s="290" cm="1">
        <f t="array" aca="1" ref="DB183" ca="1">IF(AN183&lt;0,AN183*SUMPRODUCT(_xlfn.XLOOKUP(AN$26,$C$4:$C$22,$I$4:$R$22)*$AO183:$AX183),0)</f>
        <v>0</v>
      </c>
      <c r="DC183" s="327">
        <f t="shared" ca="1" si="142"/>
        <v>0</v>
      </c>
    </row>
    <row r="184" spans="1:107" x14ac:dyDescent="0.25">
      <c r="C184" s="292">
        <v>7</v>
      </c>
      <c r="D184" s="293" t="str">
        <f>_xlfn.XLOOKUP($C184,'Load Combinations'!$B$4:$B$22,'Load Combinations'!$C$4:$C$22)</f>
        <v>Core Vessel Vaccuum,  Beam On, Seismic</v>
      </c>
      <c r="E184" s="86"/>
      <c r="F184" s="294"/>
      <c r="G184" s="125">
        <v>0</v>
      </c>
      <c r="H184" s="295">
        <f t="shared" ca="1" si="130"/>
        <v>1.25</v>
      </c>
      <c r="I184" s="295">
        <f t="shared" ca="1" si="131"/>
        <v>-1.25</v>
      </c>
      <c r="J184" s="328"/>
      <c r="K184" s="99">
        <f t="shared" ref="K184:AB184" ca="1" si="151">OFFSET(K184,-6,0)</f>
        <v>0</v>
      </c>
      <c r="L184" s="96">
        <f t="shared" ca="1" si="151"/>
        <v>0</v>
      </c>
      <c r="M184" s="96">
        <f t="shared" ca="1" si="151"/>
        <v>0</v>
      </c>
      <c r="N184" s="96">
        <f t="shared" ca="1" si="151"/>
        <v>0</v>
      </c>
      <c r="O184" s="96">
        <f t="shared" ca="1" si="151"/>
        <v>0</v>
      </c>
      <c r="P184" s="96">
        <f t="shared" ca="1" si="151"/>
        <v>0</v>
      </c>
      <c r="Q184" s="96">
        <f t="shared" ca="1" si="151"/>
        <v>0</v>
      </c>
      <c r="R184" s="96">
        <f t="shared" ca="1" si="151"/>
        <v>0</v>
      </c>
      <c r="S184" s="96">
        <f t="shared" ca="1" si="151"/>
        <v>0</v>
      </c>
      <c r="T184" s="96">
        <f t="shared" ca="1" si="151"/>
        <v>0</v>
      </c>
      <c r="U184" s="96">
        <f t="shared" ca="1" si="151"/>
        <v>0</v>
      </c>
      <c r="V184" s="96">
        <f t="shared" ca="1" si="151"/>
        <v>0</v>
      </c>
      <c r="W184" s="96">
        <f t="shared" ca="1" si="151"/>
        <v>0</v>
      </c>
      <c r="X184" s="96">
        <f t="shared" ca="1" si="151"/>
        <v>0</v>
      </c>
      <c r="Y184" s="96">
        <f t="shared" ca="1" si="151"/>
        <v>0</v>
      </c>
      <c r="Z184" s="96">
        <f t="shared" ca="1" si="151"/>
        <v>0</v>
      </c>
      <c r="AA184" s="96">
        <f t="shared" ca="1" si="151"/>
        <v>0</v>
      </c>
      <c r="AB184" s="138">
        <f t="shared" ca="1" si="151"/>
        <v>0</v>
      </c>
      <c r="AC184" s="99">
        <f t="shared" ca="1" si="146"/>
        <v>0</v>
      </c>
      <c r="AD184" s="96">
        <f t="shared" ca="1" si="146"/>
        <v>0</v>
      </c>
      <c r="AE184" s="96">
        <f t="shared" ca="1" si="146"/>
        <v>0</v>
      </c>
      <c r="AF184" s="96">
        <f t="shared" ca="1" si="146"/>
        <v>0</v>
      </c>
      <c r="AG184" s="96">
        <f t="shared" ca="1" si="146"/>
        <v>0</v>
      </c>
      <c r="AH184" s="96">
        <f t="shared" ca="1" si="146"/>
        <v>0</v>
      </c>
      <c r="AI184" s="96">
        <f t="shared" ca="1" si="146"/>
        <v>1</v>
      </c>
      <c r="AJ184" s="96">
        <f t="shared" ca="1" si="146"/>
        <v>1</v>
      </c>
      <c r="AK184" s="96">
        <f t="shared" ca="1" si="146"/>
        <v>0</v>
      </c>
      <c r="AL184" s="96">
        <f t="shared" ca="1" si="146"/>
        <v>0</v>
      </c>
      <c r="AM184" s="96">
        <f t="shared" ca="1" si="146"/>
        <v>0</v>
      </c>
      <c r="AN184" s="100">
        <f t="shared" ca="1" si="146"/>
        <v>0</v>
      </c>
      <c r="AO184" s="97">
        <f>+INDEX('Load Combinations'!$D$4:$N$22,MATCH(Horizontal!$C184,'Load Combinations'!$B$4:$B$22,0),MATCH(Horizontal!AO$26,'Load Combinations'!$D$3:$N$3,0))</f>
        <v>1</v>
      </c>
      <c r="AP184" s="96">
        <f>+INDEX('Load Combinations'!$D$4:$N$22,MATCH(Horizontal!$C184,'Load Combinations'!$B$4:$B$22,0),MATCH(Horizontal!AP$26,'Load Combinations'!$D$3:$N$3,0))</f>
        <v>1</v>
      </c>
      <c r="AQ184" s="96">
        <f>+INDEX('Load Combinations'!$D$4:$N$22,MATCH(Horizontal!$C184,'Load Combinations'!$B$4:$B$22,0),MATCH(Horizontal!AQ$26,'Load Combinations'!$D$3:$N$3,0))</f>
        <v>0</v>
      </c>
      <c r="AR184" s="96">
        <f>+INDEX('Load Combinations'!$D$4:$N$22,MATCH(Horizontal!$C184,'Load Combinations'!$B$4:$B$22,0),MATCH(Horizontal!AR$26,'Load Combinations'!$D$3:$N$3,0))</f>
        <v>1</v>
      </c>
      <c r="AS184" s="96">
        <f>+INDEX('Load Combinations'!$D$4:$N$22,MATCH(Horizontal!$C184,'Load Combinations'!$B$4:$B$22,0),MATCH(Horizontal!AS$26,'Load Combinations'!$D$3:$N$3,0))</f>
        <v>0</v>
      </c>
      <c r="AT184" s="96">
        <f>+INDEX('Load Combinations'!$D$4:$N$22,MATCH(Horizontal!$C184,'Load Combinations'!$B$4:$B$22,0),MATCH(Horizontal!AT$26,'Load Combinations'!$D$3:$N$3,0))</f>
        <v>1</v>
      </c>
      <c r="AU184" s="96">
        <f>+INDEX('Load Combinations'!$D$4:$N$22,MATCH(Horizontal!$C184,'Load Combinations'!$B$4:$B$22,0),MATCH(Horizontal!AU$26,'Load Combinations'!$D$3:$N$3,0))</f>
        <v>0</v>
      </c>
      <c r="AV184" s="96">
        <f>+INDEX('Load Combinations'!$D$4:$N$22,MATCH(Horizontal!$C184,'Load Combinations'!$B$4:$B$22,0),MATCH(Horizontal!AV$26,'Load Combinations'!$D$3:$N$3,0))</f>
        <v>0</v>
      </c>
      <c r="AW184" s="96">
        <f>+INDEX('Load Combinations'!$D$4:$N$22,MATCH(Horizontal!$C184,'Load Combinations'!$B$4:$B$22,0),MATCH(Horizontal!AW$26,'Load Combinations'!$D$3:$N$3,0))</f>
        <v>1</v>
      </c>
      <c r="AX184" s="560">
        <f>+INDEX('Load Combinations'!$D$4:$N$22,MATCH(Horizontal!$C184,'Load Combinations'!$B$4:$B$22,0),MATCH(Horizontal!AX$26,'Load Combinations'!$D$3:$N$3,0))</f>
        <v>1</v>
      </c>
      <c r="AY184" s="661">
        <f>+INDEX('Load Combinations'!$D$4:$N$22,MATCH(Horizontal!$C184,'Load Combinations'!$B$4:$B$22,0),MATCH(Horizontal!AY$26,'Load Combinations'!$D$3:$N$3,0))</f>
        <v>0</v>
      </c>
      <c r="AZ184" s="297" cm="1">
        <f t="array" aca="1" ref="AZ184" ca="1">SUMPRODUCT(--($K184:$AB184&gt;0),INDEX($H$4:$H$22,MATCH($K$26:$AB$26,$C$4:$C$22,0)))</f>
        <v>0</v>
      </c>
      <c r="BA184" s="298" cm="1">
        <f t="array" aca="1" ref="BA184" ca="1">SUMPRODUCT(--($K184:$AB184&gt;0),INDEX($G$4:$G$22,MATCH($K$26:$AB$26,$C$4:$C$22,0)))</f>
        <v>0</v>
      </c>
      <c r="BB184" s="298" cm="1">
        <f t="array" aca="1" ref="BB184" ca="1">-1*SUMPRODUCT(--($K184:$AB184&lt;0),INDEX($H$4:$H$22,MATCH($K$26:$AB$26,$C$4:$C$22,0)))</f>
        <v>0</v>
      </c>
      <c r="BC184" s="298" cm="1">
        <f t="array" aca="1" ref="BC184" ca="1">-1*SUMPRODUCT(--($K184:$AB184&lt;0),INDEX($G$4:$G$22,MATCH($K$26:$AB$26,$C$4:$C$22,0)))</f>
        <v>0</v>
      </c>
      <c r="BD184" s="125" cm="1">
        <f t="array" aca="1" ref="BD184" ca="1">IF(AC184&gt;0,AC184*SUMPRODUCT(_xlfn.XLOOKUP(AC$26,$C$4:$C$22,$T$4:$AD$22)*$AO184:$AY184),0)</f>
        <v>0</v>
      </c>
      <c r="BE184" s="300" cm="1">
        <f t="array" aca="1" ref="BE184" ca="1">IF(AD184&gt;0,AD184*SUMPRODUCT(_xlfn.XLOOKUP(AD$26,$C$4:$C$22,$T$4:$AD$22)*$AO184:$AY184),0)</f>
        <v>0</v>
      </c>
      <c r="BF184" s="300" cm="1">
        <f t="array" aca="1" ref="BF184" ca="1">IF(AE184&gt;0,AE184*SUMPRODUCT(_xlfn.XLOOKUP(AE$26,$C$4:$C$22,$T$4:$AD$22)*$AO184:$AY184),0)</f>
        <v>0</v>
      </c>
      <c r="BG184" s="301" cm="1">
        <f t="array" aca="1" ref="BG184" ca="1">IF(AF184&gt;0,AF184*SUMPRODUCT(_xlfn.XLOOKUP(AF$26,$C$4:$C$22,$T$4:$AD$22)*$AO184:$AY184),0)</f>
        <v>0</v>
      </c>
      <c r="BH184" s="300" cm="1">
        <f t="array" aca="1" ref="BH184" ca="1">IF(AG184&gt;0,AG184*SUMPRODUCT(_xlfn.XLOOKUP(AG$26,$C$4:$C$22,$T$4:$AD$22)*$AO184:$AY184),0)</f>
        <v>0</v>
      </c>
      <c r="BI184" s="300" cm="1">
        <f t="array" aca="1" ref="BI184" ca="1">IF(AH184&gt;0,AH184*SUMPRODUCT(_xlfn.XLOOKUP(AH$26,$C$4:$C$22,$T$4:$AD$22)*$AO184:$AY184),0)</f>
        <v>0</v>
      </c>
      <c r="BJ184" s="300" cm="1">
        <f t="array" aca="1" ref="BJ184" ca="1">IF(AI184&gt;0,AI184*SUMPRODUCT(_xlfn.XLOOKUP(AI$26,$C$4:$C$22,$T$4:$AD$22)*$AO184:$AY184),0)</f>
        <v>0.625</v>
      </c>
      <c r="BK184" s="300" cm="1">
        <f t="array" aca="1" ref="BK184" ca="1">IF(AJ184&gt;0,AJ184*SUMPRODUCT(_xlfn.XLOOKUP(AJ$26,$C$4:$C$22,$T$4:$AD$22)*$AO184:$AY184),0)</f>
        <v>0.625</v>
      </c>
      <c r="BL184" s="300" cm="1">
        <f t="array" aca="1" ref="BL184" ca="1">IF(AK184&gt;0,AK184*SUMPRODUCT(_xlfn.XLOOKUP(AK$26,$C$4:$C$22,$T$4:$AD$22)*$AO184:$AY184),0)</f>
        <v>0</v>
      </c>
      <c r="BM184" s="300" cm="1">
        <f t="array" aca="1" ref="BM184" ca="1">IF(AL184&gt;0,AL184*SUMPRODUCT(_xlfn.XLOOKUP(AL$26,$C$4:$C$22,$T$4:$AD$22)*$AO184:$AY184),0)</f>
        <v>0</v>
      </c>
      <c r="BN184" s="300" cm="1">
        <f t="array" aca="1" ref="BN184" ca="1">IF(AM184&gt;0,AM184*SUMPRODUCT(_xlfn.XLOOKUP(AM$26,$C$4:$C$22,$T$4:$AD$22)*$AO184:$AY184),0)</f>
        <v>0</v>
      </c>
      <c r="BO184" s="304" cm="1">
        <f t="array" aca="1" ref="BO184" ca="1">IF(AN184&gt;0,AN184*SUMPRODUCT(_xlfn.XLOOKUP(AN$26,$C$4:$C$22,$T$4:$AD$22)*$AO184:$AY184),0)</f>
        <v>0</v>
      </c>
      <c r="BP184" s="305">
        <f t="shared" ca="1" si="139"/>
        <v>1.25</v>
      </c>
      <c r="BQ184" s="125" cm="1">
        <f t="array" aca="1" ref="BQ184" ca="1">IF(AC184&gt;0,AC184*SUMPRODUCT(_xlfn.XLOOKUP(AC$26,$C$4:$C$22,$I$4:$S$22)*$AO184:$AY184),0)</f>
        <v>0</v>
      </c>
      <c r="BR184" s="300" cm="1">
        <f t="array" aca="1" ref="BR184" ca="1">IF(AD184&gt;0,AD184*SUMPRODUCT(_xlfn.XLOOKUP(AD$26,$C$4:$C$22,$I$4:$S$22)*$AO184:$AY184),0)</f>
        <v>0</v>
      </c>
      <c r="BS184" s="300" cm="1">
        <f t="array" aca="1" ref="BS184" ca="1">IF(AE184&gt;0,AE184*SUMPRODUCT(_xlfn.XLOOKUP(AE$26,$C$4:$C$22,$I$4:$S$22)*$AO184:$AY184),0)</f>
        <v>0</v>
      </c>
      <c r="BT184" s="301" cm="1">
        <f t="array" aca="1" ref="BT184" ca="1">IF(AF184&gt;0,AF184*SUMPRODUCT(_xlfn.XLOOKUP(AF$26,$C$4:$C$22,$I$4:$S$22)*$AO184:$AY184),0)</f>
        <v>0</v>
      </c>
      <c r="BU184" s="300" cm="1">
        <f t="array" aca="1" ref="BU184" ca="1">IF(AG184&gt;0,AG184*SUMPRODUCT(_xlfn.XLOOKUP(AG$26,$C$4:$C$22,$I$4:$S$22)*$AO184:$AY184),0)</f>
        <v>0</v>
      </c>
      <c r="BV184" s="300" cm="1">
        <f t="array" aca="1" ref="BV184" ca="1">IF(AH184&gt;0,AH184*SUMPRODUCT(_xlfn.XLOOKUP(AH$26,$C$4:$C$22,$I$4:$S$22)*$AO184:$AY184),0)</f>
        <v>0</v>
      </c>
      <c r="BW184" s="300" cm="1">
        <f t="array" aca="1" ref="BW184" ca="1">IF(AI184&gt;0,AI184*SUMPRODUCT(_xlfn.XLOOKUP(AI$26,$C$4:$C$22,$I$4:$S$22)*$AO184:$AY184),0)</f>
        <v>-0.625</v>
      </c>
      <c r="BX184" s="300" cm="1">
        <f t="array" aca="1" ref="BX184" ca="1">IF(AJ184&gt;0,AJ184*SUMPRODUCT(_xlfn.XLOOKUP(AJ$26,$C$4:$C$22,$I$4:$S$22)*$AO184:$AY184),0)</f>
        <v>-0.625</v>
      </c>
      <c r="BY184" s="300" cm="1">
        <f t="array" aca="1" ref="BY184" ca="1">IF(AK184&gt;0,AK184*SUMPRODUCT(_xlfn.XLOOKUP(AK$26,$C$4:$C$22,$I$4:$S$22)*$AO184:$AY184),0)</f>
        <v>0</v>
      </c>
      <c r="BZ184" s="300" cm="1">
        <f t="array" aca="1" ref="BZ184" ca="1">IF(AL184&gt;0,AL184*SUMPRODUCT(_xlfn.XLOOKUP(AL$26,$C$4:$C$22,$I$4:$S$22)*$AO184:$AY184),0)</f>
        <v>0</v>
      </c>
      <c r="CA184" s="300" cm="1">
        <f t="array" aca="1" ref="CA184" ca="1">IF(AM184&gt;0,AM184*SUMPRODUCT(_xlfn.XLOOKUP(AM$26,$C$4:$C$22,$I$4:$S$22)*$AO184:$AY184),0)</f>
        <v>0</v>
      </c>
      <c r="CB184" s="304" cm="1">
        <f t="array" aca="1" ref="CB184" ca="1">IF(AN184&gt;0,AN184*SUMPRODUCT(_xlfn.XLOOKUP(AN$26,$C$4:$C$22,$I$4:$S$22)*$AO184:$AY184),0)</f>
        <v>0</v>
      </c>
      <c r="CC184" s="305">
        <f t="shared" ca="1" si="140"/>
        <v>-1.25</v>
      </c>
      <c r="CD184" s="125" cm="1">
        <f t="array" aca="1" ref="CD184" ca="1">IF(AC184&lt;0,AC184*SUMPRODUCT(_xlfn.XLOOKUP(AC$26,$C$4:$C$22,$T$4:$AD$22)*$AO184:$AY184),0)</f>
        <v>0</v>
      </c>
      <c r="CE184" s="300" cm="1">
        <f t="array" aca="1" ref="CE184" ca="1">IF(AD184&lt;0,AD184*SUMPRODUCT(_xlfn.XLOOKUP(AD$26,$C$4:$C$22,$T$4:$AC$22)*$AO184:$AX184),0)</f>
        <v>0</v>
      </c>
      <c r="CF184" s="300" cm="1">
        <f t="array" aca="1" ref="CF184" ca="1">IF(AE184&lt;0,AE184*SUMPRODUCT(_xlfn.XLOOKUP(AE$26,$C$4:$C$22,$T$4:$AC$22)*$AO184:$AX184),0)</f>
        <v>0</v>
      </c>
      <c r="CG184" s="301" cm="1">
        <f t="array" aca="1" ref="CG184" ca="1">IF(AF184&lt;0,AF184*SUMPRODUCT(_xlfn.XLOOKUP(AF$26,$C$4:$C$22,$T$4:$AC$22)*$AO184:$AX184),0)</f>
        <v>0</v>
      </c>
      <c r="CH184" s="300" cm="1">
        <f t="array" aca="1" ref="CH184" ca="1">IF(AG184&lt;0,AG184*SUMPRODUCT(_xlfn.XLOOKUP(AG$26,$C$4:$C$22,$T$4:$AC$22)*$AO184:$AX184),0)</f>
        <v>0</v>
      </c>
      <c r="CI184" s="300" cm="1">
        <f t="array" aca="1" ref="CI184" ca="1">IF(AH184&lt;0,AH184*SUMPRODUCT(_xlfn.XLOOKUP(AH$26,$C$4:$C$22,$T$4:$AC$22)*$AO184:$AX184),0)</f>
        <v>0</v>
      </c>
      <c r="CJ184" s="300" cm="1">
        <f t="array" aca="1" ref="CJ184" ca="1">IF(AI184&lt;0,AI184*SUMPRODUCT(_xlfn.XLOOKUP(AI$26,$C$4:$C$22,$T$4:$AC$22)*$AO184:$AX184),0)</f>
        <v>0</v>
      </c>
      <c r="CK184" s="300" cm="1">
        <f t="array" aca="1" ref="CK184" ca="1">IF(AJ184&lt;0,AJ184*SUMPRODUCT(_xlfn.XLOOKUP(AJ$26,$C$4:$C$22,$T$4:$AC$22)*$AO184:$AX184),0)</f>
        <v>0</v>
      </c>
      <c r="CL184" s="300" cm="1">
        <f t="array" aca="1" ref="CL184" ca="1">IF(AK184&lt;0,AK184*SUMPRODUCT(_xlfn.XLOOKUP(AK$26,$C$4:$C$22,$T$4:$AC$22)*$AO184:$AX184),0)</f>
        <v>0</v>
      </c>
      <c r="CM184" s="300" cm="1">
        <f t="array" aca="1" ref="CM184" ca="1">IF(AL184&lt;0,AL184*SUMPRODUCT(_xlfn.XLOOKUP(AL$26,$C$4:$C$22,$T$4:$AC$22)*$AO184:$AX184),0)</f>
        <v>0</v>
      </c>
      <c r="CN184" s="300" cm="1">
        <f t="array" aca="1" ref="CN184" ca="1">IF(AM184&lt;0,AM184*SUMPRODUCT(_xlfn.XLOOKUP(AM$26,$C$4:$C$22,$T$4:$AC$22)*$AO184:$AX184),0)</f>
        <v>0</v>
      </c>
      <c r="CO184" s="304" cm="1">
        <f t="array" aca="1" ref="CO184" ca="1">IF(AN184&lt;0,AN184*SUMPRODUCT(_xlfn.XLOOKUP(AN$26,$C$4:$C$22,$T$4:$AC$22)*$AO184:$AX184),0)</f>
        <v>0</v>
      </c>
      <c r="CP184" s="305">
        <f t="shared" ca="1" si="141"/>
        <v>0</v>
      </c>
      <c r="CQ184" s="125" cm="1">
        <f t="array" aca="1" ref="CQ184" ca="1">IF(AC184&lt;0,AC184*SUMPRODUCT(_xlfn.XLOOKUP(AC$26,$C$4:$C$22,$I$4:$S$22)*$AO184:$AY184),0)</f>
        <v>0</v>
      </c>
      <c r="CR184" s="300" cm="1">
        <f t="array" aca="1" ref="CR184" ca="1">IF(AD184&lt;0,AD184*SUMPRODUCT(_xlfn.XLOOKUP(AD$26,$C$4:$C$22,$I$4:$R$22)*$AO184:$AX184),0)</f>
        <v>0</v>
      </c>
      <c r="CS184" s="300" cm="1">
        <f t="array" aca="1" ref="CS184" ca="1">IF(AE184&lt;0,AE184*SUMPRODUCT(_xlfn.XLOOKUP(AE$26,$C$4:$C$22,$I$4:$R$22)*$AO184:$AX184),0)</f>
        <v>0</v>
      </c>
      <c r="CT184" s="301" cm="1">
        <f t="array" aca="1" ref="CT184" ca="1">IF(AF184&lt;0,AF184*SUMPRODUCT(_xlfn.XLOOKUP(AF$26,$C$4:$C$22,$I$4:$R$22)*$AO184:$AX184),0)</f>
        <v>0</v>
      </c>
      <c r="CU184" s="300" cm="1">
        <f t="array" aca="1" ref="CU184" ca="1">IF(AG184&lt;0,AG184*SUMPRODUCT(_xlfn.XLOOKUP(AG$26,$C$4:$C$22,$I$4:$R$22)*$AO184:$AX184),0)</f>
        <v>0</v>
      </c>
      <c r="CV184" s="300" cm="1">
        <f t="array" aca="1" ref="CV184" ca="1">IF(AH184&lt;0,AH184*SUMPRODUCT(_xlfn.XLOOKUP(AH$26,$C$4:$C$22,$I$4:$R$22)*$AO184:$AX184),0)</f>
        <v>0</v>
      </c>
      <c r="CW184" s="300" cm="1">
        <f t="array" aca="1" ref="CW184" ca="1">IF(AI184&lt;0,AI184*SUMPRODUCT(_xlfn.XLOOKUP(AI$26,$C$4:$C$22,$I$4:$R$22)*$AO184:$AX184),0)</f>
        <v>0</v>
      </c>
      <c r="CX184" s="300" cm="1">
        <f t="array" aca="1" ref="CX184" ca="1">IF(AJ184&lt;0,AJ184*SUMPRODUCT(_xlfn.XLOOKUP(AJ$26,$C$4:$C$22,$I$4:$R$22)*$AO184:$AX184),0)</f>
        <v>0</v>
      </c>
      <c r="CY184" s="300" cm="1">
        <f t="array" aca="1" ref="CY184" ca="1">IF(AK184&lt;0,AK184*SUMPRODUCT(_xlfn.XLOOKUP(AK$26,$C$4:$C$22,$I$4:$R$22)*$AO184:$AX184),0)</f>
        <v>0</v>
      </c>
      <c r="CZ184" s="300" cm="1">
        <f t="array" aca="1" ref="CZ184" ca="1">IF(AL184&lt;0,AL184*SUMPRODUCT(_xlfn.XLOOKUP(AL$26,$C$4:$C$22,$I$4:$R$22)*$AO184:$AX184),0)</f>
        <v>0</v>
      </c>
      <c r="DA184" s="300" cm="1">
        <f t="array" aca="1" ref="DA184" ca="1">IF(AM184&lt;0,AM184*SUMPRODUCT(_xlfn.XLOOKUP(AM$26,$C$4:$C$22,$I$4:$R$22)*$AO184:$AX184),0)</f>
        <v>0</v>
      </c>
      <c r="DB184" s="304" cm="1">
        <f t="array" aca="1" ref="DB184" ca="1">IF(AN184&lt;0,AN184*SUMPRODUCT(_xlfn.XLOOKUP(AN$26,$C$4:$C$22,$I$4:$R$22)*$AO184:$AX184),0)</f>
        <v>0</v>
      </c>
      <c r="DC184" s="329">
        <f t="shared" ca="1" si="142"/>
        <v>0</v>
      </c>
    </row>
    <row r="185" spans="1:107" x14ac:dyDescent="0.25">
      <c r="A185" s="136"/>
      <c r="B185" s="389"/>
      <c r="C185" s="278">
        <v>8</v>
      </c>
      <c r="D185" s="279" t="str">
        <f>_xlfn.XLOOKUP($C185,'Load Combinations'!$B$4:$B$22,'Load Combinations'!$C$4:$C$22)</f>
        <v>CV Vac, Component MAWP, No Beam</v>
      </c>
      <c r="E185" s="280"/>
      <c r="F185" s="281"/>
      <c r="G185" s="111">
        <v>0</v>
      </c>
      <c r="H185" s="282">
        <f t="shared" ca="1" si="130"/>
        <v>0</v>
      </c>
      <c r="I185" s="282">
        <f t="shared" ca="1" si="131"/>
        <v>0</v>
      </c>
      <c r="J185" s="326"/>
      <c r="K185" s="87">
        <f t="shared" ref="K185:AB185" ca="1" si="152">OFFSET(K185,-7,0)</f>
        <v>0</v>
      </c>
      <c r="L185" s="84">
        <f t="shared" ca="1" si="152"/>
        <v>0</v>
      </c>
      <c r="M185" s="84">
        <f t="shared" ca="1" si="152"/>
        <v>0</v>
      </c>
      <c r="N185" s="84">
        <f t="shared" ca="1" si="152"/>
        <v>0</v>
      </c>
      <c r="O185" s="84">
        <f t="shared" ca="1" si="152"/>
        <v>0</v>
      </c>
      <c r="P185" s="84">
        <f t="shared" ca="1" si="152"/>
        <v>0</v>
      </c>
      <c r="Q185" s="84">
        <f t="shared" ca="1" si="152"/>
        <v>0</v>
      </c>
      <c r="R185" s="84">
        <f t="shared" ca="1" si="152"/>
        <v>0</v>
      </c>
      <c r="S185" s="84">
        <f t="shared" ca="1" si="152"/>
        <v>0</v>
      </c>
      <c r="T185" s="84">
        <f t="shared" ca="1" si="152"/>
        <v>0</v>
      </c>
      <c r="U185" s="84">
        <f t="shared" ca="1" si="152"/>
        <v>0</v>
      </c>
      <c r="V185" s="84">
        <f t="shared" ca="1" si="152"/>
        <v>0</v>
      </c>
      <c r="W185" s="84">
        <f t="shared" ca="1" si="152"/>
        <v>0</v>
      </c>
      <c r="X185" s="84">
        <f t="shared" ca="1" si="152"/>
        <v>0</v>
      </c>
      <c r="Y185" s="84">
        <f t="shared" ca="1" si="152"/>
        <v>0</v>
      </c>
      <c r="Z185" s="84">
        <f t="shared" ca="1" si="152"/>
        <v>0</v>
      </c>
      <c r="AA185" s="84">
        <f t="shared" ca="1" si="152"/>
        <v>0</v>
      </c>
      <c r="AB185" s="89">
        <f t="shared" ca="1" si="152"/>
        <v>0</v>
      </c>
      <c r="AC185" s="87">
        <f t="shared" ca="1" si="146"/>
        <v>0</v>
      </c>
      <c r="AD185" s="84">
        <f t="shared" ca="1" si="146"/>
        <v>0</v>
      </c>
      <c r="AE185" s="84">
        <f t="shared" ca="1" si="146"/>
        <v>0</v>
      </c>
      <c r="AF185" s="84">
        <f t="shared" ca="1" si="146"/>
        <v>0</v>
      </c>
      <c r="AG185" s="84">
        <f t="shared" ca="1" si="146"/>
        <v>0</v>
      </c>
      <c r="AH185" s="84">
        <f t="shared" ca="1" si="146"/>
        <v>0</v>
      </c>
      <c r="AI185" s="84">
        <f t="shared" ca="1" si="146"/>
        <v>1</v>
      </c>
      <c r="AJ185" s="84">
        <f t="shared" ca="1" si="146"/>
        <v>1</v>
      </c>
      <c r="AK185" s="84">
        <f t="shared" ca="1" si="146"/>
        <v>0</v>
      </c>
      <c r="AL185" s="84">
        <f t="shared" ca="1" si="146"/>
        <v>0</v>
      </c>
      <c r="AM185" s="84">
        <f t="shared" ca="1" si="146"/>
        <v>0</v>
      </c>
      <c r="AN185" s="98">
        <f t="shared" ca="1" si="146"/>
        <v>0</v>
      </c>
      <c r="AO185" s="91">
        <f>+INDEX('Load Combinations'!$D$4:$N$22,MATCH(Horizontal!$C185,'Load Combinations'!$B$4:$B$22,0),MATCH(Horizontal!AO$26,'Load Combinations'!$D$3:$N$3,0))</f>
        <v>1</v>
      </c>
      <c r="AP185" s="84">
        <f>+INDEX('Load Combinations'!$D$4:$N$22,MATCH(Horizontal!$C185,'Load Combinations'!$B$4:$B$22,0),MATCH(Horizontal!AP$26,'Load Combinations'!$D$3:$N$3,0))</f>
        <v>1</v>
      </c>
      <c r="AQ185" s="84">
        <f>+INDEX('Load Combinations'!$D$4:$N$22,MATCH(Horizontal!$C185,'Load Combinations'!$B$4:$B$22,0),MATCH(Horizontal!AQ$26,'Load Combinations'!$D$3:$N$3,0))</f>
        <v>0</v>
      </c>
      <c r="AR185" s="84">
        <f>+INDEX('Load Combinations'!$D$4:$N$22,MATCH(Horizontal!$C185,'Load Combinations'!$B$4:$B$22,0),MATCH(Horizontal!AR$26,'Load Combinations'!$D$3:$N$3,0))</f>
        <v>0</v>
      </c>
      <c r="AS185" s="84">
        <f>+INDEX('Load Combinations'!$D$4:$N$22,MATCH(Horizontal!$C185,'Load Combinations'!$B$4:$B$22,0),MATCH(Horizontal!AS$26,'Load Combinations'!$D$3:$N$3,0))</f>
        <v>1</v>
      </c>
      <c r="AT185" s="84">
        <f>+INDEX('Load Combinations'!$D$4:$N$22,MATCH(Horizontal!$C185,'Load Combinations'!$B$4:$B$22,0),MATCH(Horizontal!AT$26,'Load Combinations'!$D$3:$N$3,0))</f>
        <v>0</v>
      </c>
      <c r="AU185" s="84">
        <f>+INDEX('Load Combinations'!$D$4:$N$22,MATCH(Horizontal!$C185,'Load Combinations'!$B$4:$B$22,0),MATCH(Horizontal!AU$26,'Load Combinations'!$D$3:$N$3,0))</f>
        <v>0</v>
      </c>
      <c r="AV185" s="84">
        <f>+INDEX('Load Combinations'!$D$4:$N$22,MATCH(Horizontal!$C185,'Load Combinations'!$B$4:$B$22,0),MATCH(Horizontal!AV$26,'Load Combinations'!$D$3:$N$3,0))</f>
        <v>0</v>
      </c>
      <c r="AW185" s="84">
        <f>+INDEX('Load Combinations'!$D$4:$N$22,MATCH(Horizontal!$C185,'Load Combinations'!$B$4:$B$22,0),MATCH(Horizontal!AW$26,'Load Combinations'!$D$3:$N$3,0))</f>
        <v>1</v>
      </c>
      <c r="AX185" s="559">
        <f>+INDEX('Load Combinations'!$D$4:$N$22,MATCH(Horizontal!$C185,'Load Combinations'!$B$4:$B$22,0),MATCH(Horizontal!AX$26,'Load Combinations'!$D$3:$N$3,0))</f>
        <v>0</v>
      </c>
      <c r="AY185" s="660">
        <f>+INDEX('Load Combinations'!$D$4:$N$22,MATCH(Horizontal!$C185,'Load Combinations'!$B$4:$B$22,0),MATCH(Horizontal!AY$26,'Load Combinations'!$D$3:$N$3,0))</f>
        <v>0</v>
      </c>
      <c r="AZ185" s="284" cm="1">
        <f t="array" aca="1" ref="AZ185" ca="1">SUMPRODUCT(--($K185:$AB185&gt;0),INDEX($H$4:$H$22,MATCH($K$26:$AB$26,$C$4:$C$22,0)))</f>
        <v>0</v>
      </c>
      <c r="BA185" s="194" cm="1">
        <f t="array" aca="1" ref="BA185" ca="1">SUMPRODUCT(--($K185:$AB185&gt;0),INDEX($G$4:$G$22,MATCH($K$26:$AB$26,$C$4:$C$22,0)))</f>
        <v>0</v>
      </c>
      <c r="BB185" s="194" cm="1">
        <f t="array" aca="1" ref="BB185" ca="1">-1*SUMPRODUCT(--($K185:$AB185&lt;0),INDEX($H$4:$H$22,MATCH($K$26:$AB$26,$C$4:$C$22,0)))</f>
        <v>0</v>
      </c>
      <c r="BC185" s="194" cm="1">
        <f t="array" aca="1" ref="BC185" ca="1">-1*SUMPRODUCT(--($K185:$AB185&lt;0),INDEX($G$4:$G$22,MATCH($K$26:$AB$26,$C$4:$C$22,0)))</f>
        <v>0</v>
      </c>
      <c r="BD185" s="286" cm="1">
        <f t="array" aca="1" ref="BD185" ca="1">IF(AC185&gt;0,AC185*SUMPRODUCT(_xlfn.XLOOKUP(AC$26,$C$4:$C$22,$T$4:$AD$22)*$AO185:$AY185),0)</f>
        <v>0</v>
      </c>
      <c r="BE185" s="287" cm="1">
        <f t="array" aca="1" ref="BE185" ca="1">IF(AD185&gt;0,AD185*SUMPRODUCT(_xlfn.XLOOKUP(AD$26,$C$4:$C$22,$T$4:$AD$22)*$AO185:$AY185),0)</f>
        <v>0</v>
      </c>
      <c r="BF185" s="287" cm="1">
        <f t="array" aca="1" ref="BF185" ca="1">IF(AE185&gt;0,AE185*SUMPRODUCT(_xlfn.XLOOKUP(AE$26,$C$4:$C$22,$T$4:$AD$22)*$AO185:$AY185),0)</f>
        <v>0</v>
      </c>
      <c r="BG185" s="287" cm="1">
        <f t="array" aca="1" ref="BG185" ca="1">IF(AF185&gt;0,AF185*SUMPRODUCT(_xlfn.XLOOKUP(AF$26,$C$4:$C$22,$T$4:$AD$22)*$AO185:$AY185),0)</f>
        <v>0</v>
      </c>
      <c r="BH185" s="287" cm="1">
        <f t="array" aca="1" ref="BH185" ca="1">IF(AG185&gt;0,AG185*SUMPRODUCT(_xlfn.XLOOKUP(AG$26,$C$4:$C$22,$T$4:$AD$22)*$AO185:$AY185),0)</f>
        <v>0</v>
      </c>
      <c r="BI185" s="287" cm="1">
        <f t="array" aca="1" ref="BI185" ca="1">IF(AH185&gt;0,AH185*SUMPRODUCT(_xlfn.XLOOKUP(AH$26,$C$4:$C$22,$T$4:$AD$22)*$AO185:$AY185),0)</f>
        <v>0</v>
      </c>
      <c r="BJ185" s="287" cm="1">
        <f t="array" aca="1" ref="BJ185" ca="1">IF(AI185&gt;0,AI185*SUMPRODUCT(_xlfn.XLOOKUP(AI$26,$C$4:$C$22,$T$4:$AD$22)*$AO185:$AY185),0)</f>
        <v>0</v>
      </c>
      <c r="BK185" s="287" cm="1">
        <f t="array" aca="1" ref="BK185" ca="1">IF(AJ185&gt;0,AJ185*SUMPRODUCT(_xlfn.XLOOKUP(AJ$26,$C$4:$C$22,$T$4:$AD$22)*$AO185:$AY185),0)</f>
        <v>0</v>
      </c>
      <c r="BL185" s="287" cm="1">
        <f t="array" aca="1" ref="BL185" ca="1">IF(AK185&gt;0,AK185*SUMPRODUCT(_xlfn.XLOOKUP(AK$26,$C$4:$C$22,$T$4:$AD$22)*$AO185:$AY185),0)</f>
        <v>0</v>
      </c>
      <c r="BM185" s="287" cm="1">
        <f t="array" aca="1" ref="BM185" ca="1">IF(AL185&gt;0,AL185*SUMPRODUCT(_xlfn.XLOOKUP(AL$26,$C$4:$C$22,$T$4:$AD$22)*$AO185:$AY185),0)</f>
        <v>0</v>
      </c>
      <c r="BN185" s="287" cm="1">
        <f t="array" aca="1" ref="BN185" ca="1">IF(AM185&gt;0,AM185*SUMPRODUCT(_xlfn.XLOOKUP(AM$26,$C$4:$C$22,$T$4:$AD$22)*$AO185:$AY185),0)</f>
        <v>0</v>
      </c>
      <c r="BO185" s="290" cm="1">
        <f t="array" aca="1" ref="BO185" ca="1">IF(AN185&gt;0,AN185*SUMPRODUCT(_xlfn.XLOOKUP(AN$26,$C$4:$C$22,$T$4:$AD$22)*$AO185:$AY185),0)</f>
        <v>0</v>
      </c>
      <c r="BP185" s="291">
        <f t="shared" ca="1" si="139"/>
        <v>0</v>
      </c>
      <c r="BQ185" s="286" cm="1">
        <f t="array" aca="1" ref="BQ185" ca="1">IF(AC185&gt;0,AC185*SUMPRODUCT(_xlfn.XLOOKUP(AC$26,$C$4:$C$22,$I$4:$S$22)*$AO185:$AY185),0)</f>
        <v>0</v>
      </c>
      <c r="BR185" s="287" cm="1">
        <f t="array" aca="1" ref="BR185" ca="1">IF(AD185&gt;0,AD185*SUMPRODUCT(_xlfn.XLOOKUP(AD$26,$C$4:$C$22,$I$4:$S$22)*$AO185:$AY185),0)</f>
        <v>0</v>
      </c>
      <c r="BS185" s="287" cm="1">
        <f t="array" aca="1" ref="BS185" ca="1">IF(AE185&gt;0,AE185*SUMPRODUCT(_xlfn.XLOOKUP(AE$26,$C$4:$C$22,$I$4:$S$22)*$AO185:$AY185),0)</f>
        <v>0</v>
      </c>
      <c r="BT185" s="287" cm="1">
        <f t="array" aca="1" ref="BT185" ca="1">IF(AF185&gt;0,AF185*SUMPRODUCT(_xlfn.XLOOKUP(AF$26,$C$4:$C$22,$I$4:$S$22)*$AO185:$AY185),0)</f>
        <v>0</v>
      </c>
      <c r="BU185" s="287" cm="1">
        <f t="array" aca="1" ref="BU185" ca="1">IF(AG185&gt;0,AG185*SUMPRODUCT(_xlfn.XLOOKUP(AG$26,$C$4:$C$22,$I$4:$S$22)*$AO185:$AY185),0)</f>
        <v>0</v>
      </c>
      <c r="BV185" s="287" cm="1">
        <f t="array" aca="1" ref="BV185" ca="1">IF(AH185&gt;0,AH185*SUMPRODUCT(_xlfn.XLOOKUP(AH$26,$C$4:$C$22,$I$4:$S$22)*$AO185:$AY185),0)</f>
        <v>0</v>
      </c>
      <c r="BW185" s="287" cm="1">
        <f t="array" aca="1" ref="BW185" ca="1">IF(AI185&gt;0,AI185*SUMPRODUCT(_xlfn.XLOOKUP(AI$26,$C$4:$C$22,$I$4:$S$22)*$AO185:$AY185),0)</f>
        <v>0</v>
      </c>
      <c r="BX185" s="287" cm="1">
        <f t="array" aca="1" ref="BX185" ca="1">IF(AJ185&gt;0,AJ185*SUMPRODUCT(_xlfn.XLOOKUP(AJ$26,$C$4:$C$22,$I$4:$S$22)*$AO185:$AY185),0)</f>
        <v>0</v>
      </c>
      <c r="BY185" s="287" cm="1">
        <f t="array" aca="1" ref="BY185" ca="1">IF(AK185&gt;0,AK185*SUMPRODUCT(_xlfn.XLOOKUP(AK$26,$C$4:$C$22,$I$4:$S$22)*$AO185:$AY185),0)</f>
        <v>0</v>
      </c>
      <c r="BZ185" s="287" cm="1">
        <f t="array" aca="1" ref="BZ185" ca="1">IF(AL185&gt;0,AL185*SUMPRODUCT(_xlfn.XLOOKUP(AL$26,$C$4:$C$22,$I$4:$S$22)*$AO185:$AY185),0)</f>
        <v>0</v>
      </c>
      <c r="CA185" s="287" cm="1">
        <f t="array" aca="1" ref="CA185" ca="1">IF(AM185&gt;0,AM185*SUMPRODUCT(_xlfn.XLOOKUP(AM$26,$C$4:$C$22,$I$4:$S$22)*$AO185:$AY185),0)</f>
        <v>0</v>
      </c>
      <c r="CB185" s="290" cm="1">
        <f t="array" aca="1" ref="CB185" ca="1">IF(AN185&gt;0,AN185*SUMPRODUCT(_xlfn.XLOOKUP(AN$26,$C$4:$C$22,$I$4:$S$22)*$AO185:$AY185),0)</f>
        <v>0</v>
      </c>
      <c r="CC185" s="291">
        <f t="shared" ca="1" si="140"/>
        <v>0</v>
      </c>
      <c r="CD185" s="286" cm="1">
        <f t="array" aca="1" ref="CD185" ca="1">IF(AC185&lt;0,AC185*SUMPRODUCT(_xlfn.XLOOKUP(AC$26,$C$4:$C$22,$T$4:$AD$22)*$AO185:$AY185),0)</f>
        <v>0</v>
      </c>
      <c r="CE185" s="287" cm="1">
        <f t="array" aca="1" ref="CE185" ca="1">IF(AD185&lt;0,AD185*SUMPRODUCT(_xlfn.XLOOKUP(AD$26,$C$4:$C$22,$T$4:$AC$22)*$AO185:$AX185),0)</f>
        <v>0</v>
      </c>
      <c r="CF185" s="287" cm="1">
        <f t="array" aca="1" ref="CF185" ca="1">IF(AE185&lt;0,AE185*SUMPRODUCT(_xlfn.XLOOKUP(AE$26,$C$4:$C$22,$T$4:$AC$22)*$AO185:$AX185),0)</f>
        <v>0</v>
      </c>
      <c r="CG185" s="287" cm="1">
        <f t="array" aca="1" ref="CG185" ca="1">IF(AF185&lt;0,AF185*SUMPRODUCT(_xlfn.XLOOKUP(AF$26,$C$4:$C$22,$T$4:$AC$22)*$AO185:$AX185),0)</f>
        <v>0</v>
      </c>
      <c r="CH185" s="287" cm="1">
        <f t="array" aca="1" ref="CH185" ca="1">IF(AG185&lt;0,AG185*SUMPRODUCT(_xlfn.XLOOKUP(AG$26,$C$4:$C$22,$T$4:$AC$22)*$AO185:$AX185),0)</f>
        <v>0</v>
      </c>
      <c r="CI185" s="287" cm="1">
        <f t="array" aca="1" ref="CI185" ca="1">IF(AH185&lt;0,AH185*SUMPRODUCT(_xlfn.XLOOKUP(AH$26,$C$4:$C$22,$T$4:$AC$22)*$AO185:$AX185),0)</f>
        <v>0</v>
      </c>
      <c r="CJ185" s="287" cm="1">
        <f t="array" aca="1" ref="CJ185" ca="1">IF(AI185&lt;0,AI185*SUMPRODUCT(_xlfn.XLOOKUP(AI$26,$C$4:$C$22,$T$4:$AC$22)*$AO185:$AX185),0)</f>
        <v>0</v>
      </c>
      <c r="CK185" s="287" cm="1">
        <f t="array" aca="1" ref="CK185" ca="1">IF(AJ185&lt;0,AJ185*SUMPRODUCT(_xlfn.XLOOKUP(AJ$26,$C$4:$C$22,$T$4:$AC$22)*$AO185:$AX185),0)</f>
        <v>0</v>
      </c>
      <c r="CL185" s="287" cm="1">
        <f t="array" aca="1" ref="CL185" ca="1">IF(AK185&lt;0,AK185*SUMPRODUCT(_xlfn.XLOOKUP(AK$26,$C$4:$C$22,$T$4:$AC$22)*$AO185:$AX185),0)</f>
        <v>0</v>
      </c>
      <c r="CM185" s="287" cm="1">
        <f t="array" aca="1" ref="CM185" ca="1">IF(AL185&lt;0,AL185*SUMPRODUCT(_xlfn.XLOOKUP(AL$26,$C$4:$C$22,$T$4:$AC$22)*$AO185:$AX185),0)</f>
        <v>0</v>
      </c>
      <c r="CN185" s="287" cm="1">
        <f t="array" aca="1" ref="CN185" ca="1">IF(AM185&lt;0,AM185*SUMPRODUCT(_xlfn.XLOOKUP(AM$26,$C$4:$C$22,$T$4:$AC$22)*$AO185:$AX185),0)</f>
        <v>0</v>
      </c>
      <c r="CO185" s="290" cm="1">
        <f t="array" aca="1" ref="CO185" ca="1">IF(AN185&lt;0,AN185*SUMPRODUCT(_xlfn.XLOOKUP(AN$26,$C$4:$C$22,$T$4:$AC$22)*$AO185:$AX185),0)</f>
        <v>0</v>
      </c>
      <c r="CP185" s="291">
        <f t="shared" ca="1" si="141"/>
        <v>0</v>
      </c>
      <c r="CQ185" s="286" cm="1">
        <f t="array" aca="1" ref="CQ185" ca="1">IF(AC185&lt;0,AC185*SUMPRODUCT(_xlfn.XLOOKUP(AC$26,$C$4:$C$22,$I$4:$S$22)*$AO185:$AY185),0)</f>
        <v>0</v>
      </c>
      <c r="CR185" s="287" cm="1">
        <f t="array" aca="1" ref="CR185" ca="1">IF(AD185&lt;0,AD185*SUMPRODUCT(_xlfn.XLOOKUP(AD$26,$C$4:$C$22,$I$4:$R$22)*$AO185:$AX185),0)</f>
        <v>0</v>
      </c>
      <c r="CS185" s="287" cm="1">
        <f t="array" aca="1" ref="CS185" ca="1">IF(AE185&lt;0,AE185*SUMPRODUCT(_xlfn.XLOOKUP(AE$26,$C$4:$C$22,$I$4:$R$22)*$AO185:$AX185),0)</f>
        <v>0</v>
      </c>
      <c r="CT185" s="287" cm="1">
        <f t="array" aca="1" ref="CT185" ca="1">IF(AF185&lt;0,AF185*SUMPRODUCT(_xlfn.XLOOKUP(AF$26,$C$4:$C$22,$I$4:$R$22)*$AO185:$AX185),0)</f>
        <v>0</v>
      </c>
      <c r="CU185" s="287" cm="1">
        <f t="array" aca="1" ref="CU185" ca="1">IF(AG185&lt;0,AG185*SUMPRODUCT(_xlfn.XLOOKUP(AG$26,$C$4:$C$22,$I$4:$R$22)*$AO185:$AX185),0)</f>
        <v>0</v>
      </c>
      <c r="CV185" s="287" cm="1">
        <f t="array" aca="1" ref="CV185" ca="1">IF(AH185&lt;0,AH185*SUMPRODUCT(_xlfn.XLOOKUP(AH$26,$C$4:$C$22,$I$4:$R$22)*$AO185:$AX185),0)</f>
        <v>0</v>
      </c>
      <c r="CW185" s="287" cm="1">
        <f t="array" aca="1" ref="CW185" ca="1">IF(AI185&lt;0,AI185*SUMPRODUCT(_xlfn.XLOOKUP(AI$26,$C$4:$C$22,$I$4:$R$22)*$AO185:$AX185),0)</f>
        <v>0</v>
      </c>
      <c r="CX185" s="287" cm="1">
        <f t="array" aca="1" ref="CX185" ca="1">IF(AJ185&lt;0,AJ185*SUMPRODUCT(_xlfn.XLOOKUP(AJ$26,$C$4:$C$22,$I$4:$R$22)*$AO185:$AX185),0)</f>
        <v>0</v>
      </c>
      <c r="CY185" s="287" cm="1">
        <f t="array" aca="1" ref="CY185" ca="1">IF(AK185&lt;0,AK185*SUMPRODUCT(_xlfn.XLOOKUP(AK$26,$C$4:$C$22,$I$4:$R$22)*$AO185:$AX185),0)</f>
        <v>0</v>
      </c>
      <c r="CZ185" s="287" cm="1">
        <f t="array" aca="1" ref="CZ185" ca="1">IF(AL185&lt;0,AL185*SUMPRODUCT(_xlfn.XLOOKUP(AL$26,$C$4:$C$22,$I$4:$R$22)*$AO185:$AX185),0)</f>
        <v>0</v>
      </c>
      <c r="DA185" s="287" cm="1">
        <f t="array" aca="1" ref="DA185" ca="1">IF(AM185&lt;0,AM185*SUMPRODUCT(_xlfn.XLOOKUP(AM$26,$C$4:$C$22,$I$4:$R$22)*$AO185:$AX185),0)</f>
        <v>0</v>
      </c>
      <c r="DB185" s="290" cm="1">
        <f t="array" aca="1" ref="DB185" ca="1">IF(AN185&lt;0,AN185*SUMPRODUCT(_xlfn.XLOOKUP(AN$26,$C$4:$C$22,$I$4:$R$22)*$AO185:$AX185),0)</f>
        <v>0</v>
      </c>
      <c r="DC185" s="327">
        <f t="shared" ca="1" si="142"/>
        <v>0</v>
      </c>
    </row>
    <row r="186" spans="1:107" x14ac:dyDescent="0.25">
      <c r="A186" s="136"/>
      <c r="B186" s="389"/>
      <c r="C186" s="292">
        <v>9</v>
      </c>
      <c r="D186" s="293" t="str">
        <f>_xlfn.XLOOKUP($C186,'Load Combinations'!$B$4:$B$22,'Load Combinations'!$C$4:$C$22)</f>
        <v>CV Vac, Component MAWP, Beam On</v>
      </c>
      <c r="E186" s="86"/>
      <c r="F186" s="294"/>
      <c r="G186" s="125">
        <v>0</v>
      </c>
      <c r="H186" s="295">
        <f t="shared" ca="1" si="130"/>
        <v>1</v>
      </c>
      <c r="I186" s="295">
        <f t="shared" ca="1" si="131"/>
        <v>-1</v>
      </c>
      <c r="J186" s="328"/>
      <c r="K186" s="99">
        <f t="shared" ref="K186:AB186" ca="1" si="153">OFFSET(K186,-8,0)</f>
        <v>0</v>
      </c>
      <c r="L186" s="96">
        <f t="shared" ca="1" si="153"/>
        <v>0</v>
      </c>
      <c r="M186" s="96">
        <f t="shared" ca="1" si="153"/>
        <v>0</v>
      </c>
      <c r="N186" s="96">
        <f t="shared" ca="1" si="153"/>
        <v>0</v>
      </c>
      <c r="O186" s="96">
        <f t="shared" ca="1" si="153"/>
        <v>0</v>
      </c>
      <c r="P186" s="96">
        <f t="shared" ca="1" si="153"/>
        <v>0</v>
      </c>
      <c r="Q186" s="96">
        <f t="shared" ca="1" si="153"/>
        <v>0</v>
      </c>
      <c r="R186" s="96">
        <f t="shared" ca="1" si="153"/>
        <v>0</v>
      </c>
      <c r="S186" s="96">
        <f t="shared" ca="1" si="153"/>
        <v>0</v>
      </c>
      <c r="T186" s="96">
        <f t="shared" ca="1" si="153"/>
        <v>0</v>
      </c>
      <c r="U186" s="96">
        <f t="shared" ca="1" si="153"/>
        <v>0</v>
      </c>
      <c r="V186" s="96">
        <f t="shared" ca="1" si="153"/>
        <v>0</v>
      </c>
      <c r="W186" s="96">
        <f t="shared" ca="1" si="153"/>
        <v>0</v>
      </c>
      <c r="X186" s="96">
        <f t="shared" ca="1" si="153"/>
        <v>0</v>
      </c>
      <c r="Y186" s="96">
        <f t="shared" ca="1" si="153"/>
        <v>0</v>
      </c>
      <c r="Z186" s="96">
        <f t="shared" ca="1" si="153"/>
        <v>0</v>
      </c>
      <c r="AA186" s="96">
        <f t="shared" ca="1" si="153"/>
        <v>0</v>
      </c>
      <c r="AB186" s="138">
        <f t="shared" ca="1" si="153"/>
        <v>0</v>
      </c>
      <c r="AC186" s="99">
        <f t="shared" ca="1" si="146"/>
        <v>0</v>
      </c>
      <c r="AD186" s="96">
        <f t="shared" ca="1" si="146"/>
        <v>0</v>
      </c>
      <c r="AE186" s="96">
        <f t="shared" ca="1" si="146"/>
        <v>0</v>
      </c>
      <c r="AF186" s="96">
        <f t="shared" ca="1" si="146"/>
        <v>0</v>
      </c>
      <c r="AG186" s="96">
        <f t="shared" ca="1" si="146"/>
        <v>0</v>
      </c>
      <c r="AH186" s="96">
        <f t="shared" ca="1" si="146"/>
        <v>0</v>
      </c>
      <c r="AI186" s="96">
        <f t="shared" ca="1" si="146"/>
        <v>1</v>
      </c>
      <c r="AJ186" s="96">
        <f t="shared" ca="1" si="146"/>
        <v>1</v>
      </c>
      <c r="AK186" s="96">
        <f t="shared" ca="1" si="146"/>
        <v>0</v>
      </c>
      <c r="AL186" s="96">
        <f t="shared" ca="1" si="146"/>
        <v>0</v>
      </c>
      <c r="AM186" s="96">
        <f t="shared" ca="1" si="146"/>
        <v>0</v>
      </c>
      <c r="AN186" s="100">
        <f t="shared" ca="1" si="146"/>
        <v>0</v>
      </c>
      <c r="AO186" s="97">
        <f>+INDEX('Load Combinations'!$D$4:$N$22,MATCH(Horizontal!$C186,'Load Combinations'!$B$4:$B$22,0),MATCH(Horizontal!AO$26,'Load Combinations'!$D$3:$N$3,0))</f>
        <v>1</v>
      </c>
      <c r="AP186" s="96">
        <f>+INDEX('Load Combinations'!$D$4:$N$22,MATCH(Horizontal!$C186,'Load Combinations'!$B$4:$B$22,0),MATCH(Horizontal!AP$26,'Load Combinations'!$D$3:$N$3,0))</f>
        <v>1</v>
      </c>
      <c r="AQ186" s="96">
        <f>+INDEX('Load Combinations'!$D$4:$N$22,MATCH(Horizontal!$C186,'Load Combinations'!$B$4:$B$22,0),MATCH(Horizontal!AQ$26,'Load Combinations'!$D$3:$N$3,0))</f>
        <v>0</v>
      </c>
      <c r="AR186" s="96">
        <f>+INDEX('Load Combinations'!$D$4:$N$22,MATCH(Horizontal!$C186,'Load Combinations'!$B$4:$B$22,0),MATCH(Horizontal!AR$26,'Load Combinations'!$D$3:$N$3,0))</f>
        <v>0</v>
      </c>
      <c r="AS186" s="96">
        <f>+INDEX('Load Combinations'!$D$4:$N$22,MATCH(Horizontal!$C186,'Load Combinations'!$B$4:$B$22,0),MATCH(Horizontal!AS$26,'Load Combinations'!$D$3:$N$3,0))</f>
        <v>1</v>
      </c>
      <c r="AT186" s="96">
        <f>+INDEX('Load Combinations'!$D$4:$N$22,MATCH(Horizontal!$C186,'Load Combinations'!$B$4:$B$22,0),MATCH(Horizontal!AT$26,'Load Combinations'!$D$3:$N$3,0))</f>
        <v>1</v>
      </c>
      <c r="AU186" s="96">
        <f>+INDEX('Load Combinations'!$D$4:$N$22,MATCH(Horizontal!$C186,'Load Combinations'!$B$4:$B$22,0),MATCH(Horizontal!AU$26,'Load Combinations'!$D$3:$N$3,0))</f>
        <v>0</v>
      </c>
      <c r="AV186" s="96">
        <f>+INDEX('Load Combinations'!$D$4:$N$22,MATCH(Horizontal!$C186,'Load Combinations'!$B$4:$B$22,0),MATCH(Horizontal!AV$26,'Load Combinations'!$D$3:$N$3,0))</f>
        <v>0</v>
      </c>
      <c r="AW186" s="96">
        <f>+INDEX('Load Combinations'!$D$4:$N$22,MATCH(Horizontal!$C186,'Load Combinations'!$B$4:$B$22,0),MATCH(Horizontal!AW$26,'Load Combinations'!$D$3:$N$3,0))</f>
        <v>1</v>
      </c>
      <c r="AX186" s="560">
        <f>+INDEX('Load Combinations'!$D$4:$N$22,MATCH(Horizontal!$C186,'Load Combinations'!$B$4:$B$22,0),MATCH(Horizontal!AX$26,'Load Combinations'!$D$3:$N$3,0))</f>
        <v>0</v>
      </c>
      <c r="AY186" s="661">
        <f>+INDEX('Load Combinations'!$D$4:$N$22,MATCH(Horizontal!$C186,'Load Combinations'!$B$4:$B$22,0),MATCH(Horizontal!AY$26,'Load Combinations'!$D$3:$N$3,0))</f>
        <v>0</v>
      </c>
      <c r="AZ186" s="297" cm="1">
        <f t="array" aca="1" ref="AZ186" ca="1">SUMPRODUCT(--($K186:$AB186&gt;0),INDEX($H$4:$H$22,MATCH($K$26:$AB$26,$C$4:$C$22,0)))</f>
        <v>0</v>
      </c>
      <c r="BA186" s="298" cm="1">
        <f t="array" aca="1" ref="BA186" ca="1">SUMPRODUCT(--($K186:$AB186&gt;0),INDEX($G$4:$G$22,MATCH($K$26:$AB$26,$C$4:$C$22,0)))</f>
        <v>0</v>
      </c>
      <c r="BB186" s="298" cm="1">
        <f t="array" aca="1" ref="BB186" ca="1">-1*SUMPRODUCT(--($K186:$AB186&lt;0),INDEX($H$4:$H$22,MATCH($K$26:$AB$26,$C$4:$C$22,0)))</f>
        <v>0</v>
      </c>
      <c r="BC186" s="298" cm="1">
        <f t="array" aca="1" ref="BC186" ca="1">-1*SUMPRODUCT(--($K186:$AB186&lt;0),INDEX($G$4:$G$22,MATCH($K$26:$AB$26,$C$4:$C$22,0)))</f>
        <v>0</v>
      </c>
      <c r="BD186" s="125" cm="1">
        <f t="array" aca="1" ref="BD186" ca="1">IF(AC186&gt;0,AC186*SUMPRODUCT(_xlfn.XLOOKUP(AC$26,$C$4:$C$22,$T$4:$AD$22)*$AO186:$AY186),0)</f>
        <v>0</v>
      </c>
      <c r="BE186" s="300" cm="1">
        <f t="array" aca="1" ref="BE186" ca="1">IF(AD186&gt;0,AD186*SUMPRODUCT(_xlfn.XLOOKUP(AD$26,$C$4:$C$22,$T$4:$AD$22)*$AO186:$AY186),0)</f>
        <v>0</v>
      </c>
      <c r="BF186" s="300" cm="1">
        <f t="array" aca="1" ref="BF186" ca="1">IF(AE186&gt;0,AE186*SUMPRODUCT(_xlfn.XLOOKUP(AE$26,$C$4:$C$22,$T$4:$AD$22)*$AO186:$AY186),0)</f>
        <v>0</v>
      </c>
      <c r="BG186" s="301" cm="1">
        <f t="array" aca="1" ref="BG186" ca="1">IF(AF186&gt;0,AF186*SUMPRODUCT(_xlfn.XLOOKUP(AF$26,$C$4:$C$22,$T$4:$AD$22)*$AO186:$AY186),0)</f>
        <v>0</v>
      </c>
      <c r="BH186" s="300" cm="1">
        <f t="array" aca="1" ref="BH186" ca="1">IF(AG186&gt;0,AG186*SUMPRODUCT(_xlfn.XLOOKUP(AG$26,$C$4:$C$22,$T$4:$AD$22)*$AO186:$AY186),0)</f>
        <v>0</v>
      </c>
      <c r="BI186" s="300" cm="1">
        <f t="array" aca="1" ref="BI186" ca="1">IF(AH186&gt;0,AH186*SUMPRODUCT(_xlfn.XLOOKUP(AH$26,$C$4:$C$22,$T$4:$AD$22)*$AO186:$AY186),0)</f>
        <v>0</v>
      </c>
      <c r="BJ186" s="300" cm="1">
        <f t="array" aca="1" ref="BJ186" ca="1">IF(AI186&gt;0,AI186*SUMPRODUCT(_xlfn.XLOOKUP(AI$26,$C$4:$C$22,$T$4:$AD$22)*$AO186:$AY186),0)</f>
        <v>0.5</v>
      </c>
      <c r="BK186" s="300" cm="1">
        <f t="array" aca="1" ref="BK186" ca="1">IF(AJ186&gt;0,AJ186*SUMPRODUCT(_xlfn.XLOOKUP(AJ$26,$C$4:$C$22,$T$4:$AD$22)*$AO186:$AY186),0)</f>
        <v>0.5</v>
      </c>
      <c r="BL186" s="300" cm="1">
        <f t="array" aca="1" ref="BL186" ca="1">IF(AK186&gt;0,AK186*SUMPRODUCT(_xlfn.XLOOKUP(AK$26,$C$4:$C$22,$T$4:$AD$22)*$AO186:$AY186),0)</f>
        <v>0</v>
      </c>
      <c r="BM186" s="300" cm="1">
        <f t="array" aca="1" ref="BM186" ca="1">IF(AL186&gt;0,AL186*SUMPRODUCT(_xlfn.XLOOKUP(AL$26,$C$4:$C$22,$T$4:$AD$22)*$AO186:$AY186),0)</f>
        <v>0</v>
      </c>
      <c r="BN186" s="300" cm="1">
        <f t="array" aca="1" ref="BN186" ca="1">IF(AM186&gt;0,AM186*SUMPRODUCT(_xlfn.XLOOKUP(AM$26,$C$4:$C$22,$T$4:$AD$22)*$AO186:$AY186),0)</f>
        <v>0</v>
      </c>
      <c r="BO186" s="304" cm="1">
        <f t="array" aca="1" ref="BO186" ca="1">IF(AN186&gt;0,AN186*SUMPRODUCT(_xlfn.XLOOKUP(AN$26,$C$4:$C$22,$T$4:$AD$22)*$AO186:$AY186),0)</f>
        <v>0</v>
      </c>
      <c r="BP186" s="305">
        <f t="shared" ca="1" si="139"/>
        <v>1</v>
      </c>
      <c r="BQ186" s="125" cm="1">
        <f t="array" aca="1" ref="BQ186" ca="1">IF(AC186&gt;0,AC186*SUMPRODUCT(_xlfn.XLOOKUP(AC$26,$C$4:$C$22,$I$4:$S$22)*$AO186:$AY186),0)</f>
        <v>0</v>
      </c>
      <c r="BR186" s="300" cm="1">
        <f t="array" aca="1" ref="BR186" ca="1">IF(AD186&gt;0,AD186*SUMPRODUCT(_xlfn.XLOOKUP(AD$26,$C$4:$C$22,$I$4:$S$22)*$AO186:$AY186),0)</f>
        <v>0</v>
      </c>
      <c r="BS186" s="300" cm="1">
        <f t="array" aca="1" ref="BS186" ca="1">IF(AE186&gt;0,AE186*SUMPRODUCT(_xlfn.XLOOKUP(AE$26,$C$4:$C$22,$I$4:$S$22)*$AO186:$AY186),0)</f>
        <v>0</v>
      </c>
      <c r="BT186" s="301" cm="1">
        <f t="array" aca="1" ref="BT186" ca="1">IF(AF186&gt;0,AF186*SUMPRODUCT(_xlfn.XLOOKUP(AF$26,$C$4:$C$22,$I$4:$S$22)*$AO186:$AY186),0)</f>
        <v>0</v>
      </c>
      <c r="BU186" s="300" cm="1">
        <f t="array" aca="1" ref="BU186" ca="1">IF(AG186&gt;0,AG186*SUMPRODUCT(_xlfn.XLOOKUP(AG$26,$C$4:$C$22,$I$4:$S$22)*$AO186:$AY186),0)</f>
        <v>0</v>
      </c>
      <c r="BV186" s="300" cm="1">
        <f t="array" aca="1" ref="BV186" ca="1">IF(AH186&gt;0,AH186*SUMPRODUCT(_xlfn.XLOOKUP(AH$26,$C$4:$C$22,$I$4:$S$22)*$AO186:$AY186),0)</f>
        <v>0</v>
      </c>
      <c r="BW186" s="300" cm="1">
        <f t="array" aca="1" ref="BW186" ca="1">IF(AI186&gt;0,AI186*SUMPRODUCT(_xlfn.XLOOKUP(AI$26,$C$4:$C$22,$I$4:$S$22)*$AO186:$AY186),0)</f>
        <v>-0.5</v>
      </c>
      <c r="BX186" s="300" cm="1">
        <f t="array" aca="1" ref="BX186" ca="1">IF(AJ186&gt;0,AJ186*SUMPRODUCT(_xlfn.XLOOKUP(AJ$26,$C$4:$C$22,$I$4:$S$22)*$AO186:$AY186),0)</f>
        <v>-0.5</v>
      </c>
      <c r="BY186" s="300" cm="1">
        <f t="array" aca="1" ref="BY186" ca="1">IF(AK186&gt;0,AK186*SUMPRODUCT(_xlfn.XLOOKUP(AK$26,$C$4:$C$22,$I$4:$S$22)*$AO186:$AY186),0)</f>
        <v>0</v>
      </c>
      <c r="BZ186" s="300" cm="1">
        <f t="array" aca="1" ref="BZ186" ca="1">IF(AL186&gt;0,AL186*SUMPRODUCT(_xlfn.XLOOKUP(AL$26,$C$4:$C$22,$I$4:$S$22)*$AO186:$AY186),0)</f>
        <v>0</v>
      </c>
      <c r="CA186" s="300" cm="1">
        <f t="array" aca="1" ref="CA186" ca="1">IF(AM186&gt;0,AM186*SUMPRODUCT(_xlfn.XLOOKUP(AM$26,$C$4:$C$22,$I$4:$S$22)*$AO186:$AY186),0)</f>
        <v>0</v>
      </c>
      <c r="CB186" s="304" cm="1">
        <f t="array" aca="1" ref="CB186" ca="1">IF(AN186&gt;0,AN186*SUMPRODUCT(_xlfn.XLOOKUP(AN$26,$C$4:$C$22,$I$4:$S$22)*$AO186:$AY186),0)</f>
        <v>0</v>
      </c>
      <c r="CC186" s="305">
        <f t="shared" ca="1" si="140"/>
        <v>-1</v>
      </c>
      <c r="CD186" s="125" cm="1">
        <f t="array" aca="1" ref="CD186" ca="1">IF(AC186&lt;0,AC186*SUMPRODUCT(_xlfn.XLOOKUP(AC$26,$C$4:$C$22,$T$4:$AD$22)*$AO186:$AY186),0)</f>
        <v>0</v>
      </c>
      <c r="CE186" s="300" cm="1">
        <f t="array" aca="1" ref="CE186" ca="1">IF(AD186&lt;0,AD186*SUMPRODUCT(_xlfn.XLOOKUP(AD$26,$C$4:$C$22,$T$4:$AC$22)*$AO186:$AX186),0)</f>
        <v>0</v>
      </c>
      <c r="CF186" s="300" cm="1">
        <f t="array" aca="1" ref="CF186" ca="1">IF(AE186&lt;0,AE186*SUMPRODUCT(_xlfn.XLOOKUP(AE$26,$C$4:$C$22,$T$4:$AC$22)*$AO186:$AX186),0)</f>
        <v>0</v>
      </c>
      <c r="CG186" s="301" cm="1">
        <f t="array" aca="1" ref="CG186" ca="1">IF(AF186&lt;0,AF186*SUMPRODUCT(_xlfn.XLOOKUP(AF$26,$C$4:$C$22,$T$4:$AC$22)*$AO186:$AX186),0)</f>
        <v>0</v>
      </c>
      <c r="CH186" s="300" cm="1">
        <f t="array" aca="1" ref="CH186" ca="1">IF(AG186&lt;0,AG186*SUMPRODUCT(_xlfn.XLOOKUP(AG$26,$C$4:$C$22,$T$4:$AC$22)*$AO186:$AX186),0)</f>
        <v>0</v>
      </c>
      <c r="CI186" s="300" cm="1">
        <f t="array" aca="1" ref="CI186" ca="1">IF(AH186&lt;0,AH186*SUMPRODUCT(_xlfn.XLOOKUP(AH$26,$C$4:$C$22,$T$4:$AC$22)*$AO186:$AX186),0)</f>
        <v>0</v>
      </c>
      <c r="CJ186" s="300" cm="1">
        <f t="array" aca="1" ref="CJ186" ca="1">IF(AI186&lt;0,AI186*SUMPRODUCT(_xlfn.XLOOKUP(AI$26,$C$4:$C$22,$T$4:$AC$22)*$AO186:$AX186),0)</f>
        <v>0</v>
      </c>
      <c r="CK186" s="300" cm="1">
        <f t="array" aca="1" ref="CK186" ca="1">IF(AJ186&lt;0,AJ186*SUMPRODUCT(_xlfn.XLOOKUP(AJ$26,$C$4:$C$22,$T$4:$AC$22)*$AO186:$AX186),0)</f>
        <v>0</v>
      </c>
      <c r="CL186" s="300" cm="1">
        <f t="array" aca="1" ref="CL186" ca="1">IF(AK186&lt;0,AK186*SUMPRODUCT(_xlfn.XLOOKUP(AK$26,$C$4:$C$22,$T$4:$AC$22)*$AO186:$AX186),0)</f>
        <v>0</v>
      </c>
      <c r="CM186" s="300" cm="1">
        <f t="array" aca="1" ref="CM186" ca="1">IF(AL186&lt;0,AL186*SUMPRODUCT(_xlfn.XLOOKUP(AL$26,$C$4:$C$22,$T$4:$AC$22)*$AO186:$AX186),0)</f>
        <v>0</v>
      </c>
      <c r="CN186" s="300" cm="1">
        <f t="array" aca="1" ref="CN186" ca="1">IF(AM186&lt;0,AM186*SUMPRODUCT(_xlfn.XLOOKUP(AM$26,$C$4:$C$22,$T$4:$AC$22)*$AO186:$AX186),0)</f>
        <v>0</v>
      </c>
      <c r="CO186" s="304" cm="1">
        <f t="array" aca="1" ref="CO186" ca="1">IF(AN186&lt;0,AN186*SUMPRODUCT(_xlfn.XLOOKUP(AN$26,$C$4:$C$22,$T$4:$AC$22)*$AO186:$AX186),0)</f>
        <v>0</v>
      </c>
      <c r="CP186" s="305">
        <f t="shared" ca="1" si="141"/>
        <v>0</v>
      </c>
      <c r="CQ186" s="125" cm="1">
        <f t="array" aca="1" ref="CQ186" ca="1">IF(AC186&lt;0,AC186*SUMPRODUCT(_xlfn.XLOOKUP(AC$26,$C$4:$C$22,$I$4:$S$22)*$AO186:$AY186),0)</f>
        <v>0</v>
      </c>
      <c r="CR186" s="300" cm="1">
        <f t="array" aca="1" ref="CR186" ca="1">IF(AD186&lt;0,AD186*SUMPRODUCT(_xlfn.XLOOKUP(AD$26,$C$4:$C$22,$I$4:$R$22)*$AO186:$AX186),0)</f>
        <v>0</v>
      </c>
      <c r="CS186" s="300" cm="1">
        <f t="array" aca="1" ref="CS186" ca="1">IF(AE186&lt;0,AE186*SUMPRODUCT(_xlfn.XLOOKUP(AE$26,$C$4:$C$22,$I$4:$R$22)*$AO186:$AX186),0)</f>
        <v>0</v>
      </c>
      <c r="CT186" s="301" cm="1">
        <f t="array" aca="1" ref="CT186" ca="1">IF(AF186&lt;0,AF186*SUMPRODUCT(_xlfn.XLOOKUP(AF$26,$C$4:$C$22,$I$4:$R$22)*$AO186:$AX186),0)</f>
        <v>0</v>
      </c>
      <c r="CU186" s="300" cm="1">
        <f t="array" aca="1" ref="CU186" ca="1">IF(AG186&lt;0,AG186*SUMPRODUCT(_xlfn.XLOOKUP(AG$26,$C$4:$C$22,$I$4:$R$22)*$AO186:$AX186),0)</f>
        <v>0</v>
      </c>
      <c r="CV186" s="300" cm="1">
        <f t="array" aca="1" ref="CV186" ca="1">IF(AH186&lt;0,AH186*SUMPRODUCT(_xlfn.XLOOKUP(AH$26,$C$4:$C$22,$I$4:$R$22)*$AO186:$AX186),0)</f>
        <v>0</v>
      </c>
      <c r="CW186" s="300" cm="1">
        <f t="array" aca="1" ref="CW186" ca="1">IF(AI186&lt;0,AI186*SUMPRODUCT(_xlfn.XLOOKUP(AI$26,$C$4:$C$22,$I$4:$R$22)*$AO186:$AX186),0)</f>
        <v>0</v>
      </c>
      <c r="CX186" s="300" cm="1">
        <f t="array" aca="1" ref="CX186" ca="1">IF(AJ186&lt;0,AJ186*SUMPRODUCT(_xlfn.XLOOKUP(AJ$26,$C$4:$C$22,$I$4:$R$22)*$AO186:$AX186),0)</f>
        <v>0</v>
      </c>
      <c r="CY186" s="300" cm="1">
        <f t="array" aca="1" ref="CY186" ca="1">IF(AK186&lt;0,AK186*SUMPRODUCT(_xlfn.XLOOKUP(AK$26,$C$4:$C$22,$I$4:$R$22)*$AO186:$AX186),0)</f>
        <v>0</v>
      </c>
      <c r="CZ186" s="300" cm="1">
        <f t="array" aca="1" ref="CZ186" ca="1">IF(AL186&lt;0,AL186*SUMPRODUCT(_xlfn.XLOOKUP(AL$26,$C$4:$C$22,$I$4:$R$22)*$AO186:$AX186),0)</f>
        <v>0</v>
      </c>
      <c r="DA186" s="300" cm="1">
        <f t="array" aca="1" ref="DA186" ca="1">IF(AM186&lt;0,AM186*SUMPRODUCT(_xlfn.XLOOKUP(AM$26,$C$4:$C$22,$I$4:$R$22)*$AO186:$AX186),0)</f>
        <v>0</v>
      </c>
      <c r="DB186" s="304" cm="1">
        <f t="array" aca="1" ref="DB186" ca="1">IF(AN186&lt;0,AN186*SUMPRODUCT(_xlfn.XLOOKUP(AN$26,$C$4:$C$22,$I$4:$R$22)*$AO186:$AX186),0)</f>
        <v>0</v>
      </c>
      <c r="DC186" s="329">
        <f t="shared" ca="1" si="142"/>
        <v>0</v>
      </c>
    </row>
    <row r="187" spans="1:107" x14ac:dyDescent="0.25">
      <c r="A187" s="136"/>
      <c r="B187" s="389"/>
      <c r="C187" s="278">
        <v>10</v>
      </c>
      <c r="D187" s="279" t="str">
        <f>_xlfn.XLOOKUP($C187,'Load Combinations'!$B$4:$B$22,'Load Combinations'!$C$4:$C$22)</f>
        <v>CV Helium Mode, No Beam</v>
      </c>
      <c r="E187" s="280"/>
      <c r="F187" s="281"/>
      <c r="G187" s="111">
        <v>0</v>
      </c>
      <c r="H187" s="282">
        <f t="shared" ca="1" si="130"/>
        <v>0</v>
      </c>
      <c r="I187" s="282">
        <f t="shared" ca="1" si="131"/>
        <v>0</v>
      </c>
      <c r="J187" s="326"/>
      <c r="K187" s="87">
        <f t="shared" ref="K187:AB187" ca="1" si="154">OFFSET(K187,-9,0)</f>
        <v>0</v>
      </c>
      <c r="L187" s="84">
        <f t="shared" ca="1" si="154"/>
        <v>0</v>
      </c>
      <c r="M187" s="84">
        <f t="shared" ca="1" si="154"/>
        <v>0</v>
      </c>
      <c r="N187" s="84">
        <f t="shared" ca="1" si="154"/>
        <v>0</v>
      </c>
      <c r="O187" s="84">
        <f t="shared" ca="1" si="154"/>
        <v>0</v>
      </c>
      <c r="P187" s="84">
        <f t="shared" ca="1" si="154"/>
        <v>0</v>
      </c>
      <c r="Q187" s="84">
        <f t="shared" ca="1" si="154"/>
        <v>0</v>
      </c>
      <c r="R187" s="84">
        <f t="shared" ca="1" si="154"/>
        <v>0</v>
      </c>
      <c r="S187" s="84">
        <f t="shared" ca="1" si="154"/>
        <v>0</v>
      </c>
      <c r="T187" s="84">
        <f t="shared" ca="1" si="154"/>
        <v>0</v>
      </c>
      <c r="U187" s="84">
        <f t="shared" ca="1" si="154"/>
        <v>0</v>
      </c>
      <c r="V187" s="84">
        <f t="shared" ca="1" si="154"/>
        <v>0</v>
      </c>
      <c r="W187" s="84">
        <f t="shared" ca="1" si="154"/>
        <v>0</v>
      </c>
      <c r="X187" s="84">
        <f t="shared" ca="1" si="154"/>
        <v>0</v>
      </c>
      <c r="Y187" s="84">
        <f t="shared" ca="1" si="154"/>
        <v>0</v>
      </c>
      <c r="Z187" s="84">
        <f t="shared" ca="1" si="154"/>
        <v>0</v>
      </c>
      <c r="AA187" s="84">
        <f t="shared" ca="1" si="154"/>
        <v>0</v>
      </c>
      <c r="AB187" s="89">
        <f t="shared" ca="1" si="154"/>
        <v>0</v>
      </c>
      <c r="AC187" s="87">
        <f t="shared" ca="1" si="146"/>
        <v>0</v>
      </c>
      <c r="AD187" s="84">
        <f t="shared" ca="1" si="146"/>
        <v>0</v>
      </c>
      <c r="AE187" s="84">
        <f t="shared" ca="1" si="146"/>
        <v>0</v>
      </c>
      <c r="AF187" s="84">
        <f t="shared" ca="1" si="146"/>
        <v>0</v>
      </c>
      <c r="AG187" s="84">
        <f t="shared" ca="1" si="146"/>
        <v>0</v>
      </c>
      <c r="AH187" s="84">
        <f t="shared" ca="1" si="146"/>
        <v>0</v>
      </c>
      <c r="AI187" s="84">
        <f t="shared" ca="1" si="146"/>
        <v>1</v>
      </c>
      <c r="AJ187" s="84">
        <f t="shared" ca="1" si="146"/>
        <v>1</v>
      </c>
      <c r="AK187" s="84">
        <f t="shared" ca="1" si="146"/>
        <v>0</v>
      </c>
      <c r="AL187" s="84">
        <f t="shared" ca="1" si="146"/>
        <v>0</v>
      </c>
      <c r="AM187" s="84">
        <f t="shared" ca="1" si="146"/>
        <v>0</v>
      </c>
      <c r="AN187" s="98">
        <f t="shared" ca="1" si="146"/>
        <v>0</v>
      </c>
      <c r="AO187" s="91">
        <f>+INDEX('Load Combinations'!$D$4:$N$22,MATCH(Horizontal!$C187,'Load Combinations'!$B$4:$B$22,0),MATCH(Horizontal!AO$26,'Load Combinations'!$D$3:$N$3,0))</f>
        <v>1</v>
      </c>
      <c r="AP187" s="84">
        <f>+INDEX('Load Combinations'!$D$4:$N$22,MATCH(Horizontal!$C187,'Load Combinations'!$B$4:$B$22,0),MATCH(Horizontal!AP$26,'Load Combinations'!$D$3:$N$3,0))</f>
        <v>1</v>
      </c>
      <c r="AQ187" s="84">
        <f>+INDEX('Load Combinations'!$D$4:$N$22,MATCH(Horizontal!$C187,'Load Combinations'!$B$4:$B$22,0),MATCH(Horizontal!AQ$26,'Load Combinations'!$D$3:$N$3,0))</f>
        <v>0</v>
      </c>
      <c r="AR187" s="84">
        <f>+INDEX('Load Combinations'!$D$4:$N$22,MATCH(Horizontal!$C187,'Load Combinations'!$B$4:$B$22,0),MATCH(Horizontal!AR$26,'Load Combinations'!$D$3:$N$3,0))</f>
        <v>1</v>
      </c>
      <c r="AS187" s="84">
        <f>+INDEX('Load Combinations'!$D$4:$N$22,MATCH(Horizontal!$C187,'Load Combinations'!$B$4:$B$22,0),MATCH(Horizontal!AS$26,'Load Combinations'!$D$3:$N$3,0))</f>
        <v>0</v>
      </c>
      <c r="AT187" s="84">
        <f>+INDEX('Load Combinations'!$D$4:$N$22,MATCH(Horizontal!$C187,'Load Combinations'!$B$4:$B$22,0),MATCH(Horizontal!AT$26,'Load Combinations'!$D$3:$N$3,0))</f>
        <v>0</v>
      </c>
      <c r="AU187" s="84">
        <f>+INDEX('Load Combinations'!$D$4:$N$22,MATCH(Horizontal!$C187,'Load Combinations'!$B$4:$B$22,0),MATCH(Horizontal!AU$26,'Load Combinations'!$D$3:$N$3,0))</f>
        <v>0</v>
      </c>
      <c r="AV187" s="84">
        <f>+INDEX('Load Combinations'!$D$4:$N$22,MATCH(Horizontal!$C187,'Load Combinations'!$B$4:$B$22,0),MATCH(Horizontal!AV$26,'Load Combinations'!$D$3:$N$3,0))</f>
        <v>1</v>
      </c>
      <c r="AW187" s="84">
        <f>+INDEX('Load Combinations'!$D$4:$N$22,MATCH(Horizontal!$C187,'Load Combinations'!$B$4:$B$22,0),MATCH(Horizontal!AW$26,'Load Combinations'!$D$3:$N$3,0))</f>
        <v>0</v>
      </c>
      <c r="AX187" s="559">
        <f>+INDEX('Load Combinations'!$D$4:$N$22,MATCH(Horizontal!$C187,'Load Combinations'!$B$4:$B$22,0),MATCH(Horizontal!AX$26,'Load Combinations'!$D$3:$N$3,0))</f>
        <v>0</v>
      </c>
      <c r="AY187" s="660">
        <f>+INDEX('Load Combinations'!$D$4:$N$22,MATCH(Horizontal!$C187,'Load Combinations'!$B$4:$B$22,0),MATCH(Horizontal!AY$26,'Load Combinations'!$D$3:$N$3,0))</f>
        <v>0</v>
      </c>
      <c r="AZ187" s="284" cm="1">
        <f t="array" aca="1" ref="AZ187" ca="1">SUMPRODUCT(--($K187:$AB187&gt;0),INDEX($H$4:$H$22,MATCH($K$26:$AB$26,$C$4:$C$22,0)))</f>
        <v>0</v>
      </c>
      <c r="BA187" s="194" cm="1">
        <f t="array" aca="1" ref="BA187" ca="1">SUMPRODUCT(--($K187:$AB187&gt;0),INDEX($G$4:$G$22,MATCH($K$26:$AB$26,$C$4:$C$22,0)))</f>
        <v>0</v>
      </c>
      <c r="BB187" s="194" cm="1">
        <f t="array" aca="1" ref="BB187" ca="1">-1*SUMPRODUCT(--($K187:$AB187&lt;0),INDEX($H$4:$H$22,MATCH($K$26:$AB$26,$C$4:$C$22,0)))</f>
        <v>0</v>
      </c>
      <c r="BC187" s="194" cm="1">
        <f t="array" aca="1" ref="BC187" ca="1">-1*SUMPRODUCT(--($K187:$AB187&lt;0),INDEX($G$4:$G$22,MATCH($K$26:$AB$26,$C$4:$C$22,0)))</f>
        <v>0</v>
      </c>
      <c r="BD187" s="286" cm="1">
        <f t="array" aca="1" ref="BD187" ca="1">IF(AC187&gt;0,AC187*SUMPRODUCT(_xlfn.XLOOKUP(AC$26,$C$4:$C$22,$T$4:$AD$22)*$AO187:$AY187),0)</f>
        <v>0</v>
      </c>
      <c r="BE187" s="287" cm="1">
        <f t="array" aca="1" ref="BE187" ca="1">IF(AD187&gt;0,AD187*SUMPRODUCT(_xlfn.XLOOKUP(AD$26,$C$4:$C$22,$T$4:$AD$22)*$AO187:$AY187),0)</f>
        <v>0</v>
      </c>
      <c r="BF187" s="287" cm="1">
        <f t="array" aca="1" ref="BF187" ca="1">IF(AE187&gt;0,AE187*SUMPRODUCT(_xlfn.XLOOKUP(AE$26,$C$4:$C$22,$T$4:$AD$22)*$AO187:$AY187),0)</f>
        <v>0</v>
      </c>
      <c r="BG187" s="287" cm="1">
        <f t="array" aca="1" ref="BG187" ca="1">IF(AF187&gt;0,AF187*SUMPRODUCT(_xlfn.XLOOKUP(AF$26,$C$4:$C$22,$T$4:$AD$22)*$AO187:$AY187),0)</f>
        <v>0</v>
      </c>
      <c r="BH187" s="287" cm="1">
        <f t="array" aca="1" ref="BH187" ca="1">IF(AG187&gt;0,AG187*SUMPRODUCT(_xlfn.XLOOKUP(AG$26,$C$4:$C$22,$T$4:$AD$22)*$AO187:$AY187),0)</f>
        <v>0</v>
      </c>
      <c r="BI187" s="287" cm="1">
        <f t="array" aca="1" ref="BI187" ca="1">IF(AH187&gt;0,AH187*SUMPRODUCT(_xlfn.XLOOKUP(AH$26,$C$4:$C$22,$T$4:$AD$22)*$AO187:$AY187),0)</f>
        <v>0</v>
      </c>
      <c r="BJ187" s="287" cm="1">
        <f t="array" aca="1" ref="BJ187" ca="1">IF(AI187&gt;0,AI187*SUMPRODUCT(_xlfn.XLOOKUP(AI$26,$C$4:$C$22,$T$4:$AD$22)*$AO187:$AY187),0)</f>
        <v>0</v>
      </c>
      <c r="BK187" s="287" cm="1">
        <f t="array" aca="1" ref="BK187" ca="1">IF(AJ187&gt;0,AJ187*SUMPRODUCT(_xlfn.XLOOKUP(AJ$26,$C$4:$C$22,$T$4:$AD$22)*$AO187:$AY187),0)</f>
        <v>0</v>
      </c>
      <c r="BL187" s="287" cm="1">
        <f t="array" aca="1" ref="BL187" ca="1">IF(AK187&gt;0,AK187*SUMPRODUCT(_xlfn.XLOOKUP(AK$26,$C$4:$C$22,$T$4:$AD$22)*$AO187:$AY187),0)</f>
        <v>0</v>
      </c>
      <c r="BM187" s="287" cm="1">
        <f t="array" aca="1" ref="BM187" ca="1">IF(AL187&gt;0,AL187*SUMPRODUCT(_xlfn.XLOOKUP(AL$26,$C$4:$C$22,$T$4:$AD$22)*$AO187:$AY187),0)</f>
        <v>0</v>
      </c>
      <c r="BN187" s="287" cm="1">
        <f t="array" aca="1" ref="BN187" ca="1">IF(AM187&gt;0,AM187*SUMPRODUCT(_xlfn.XLOOKUP(AM$26,$C$4:$C$22,$T$4:$AD$22)*$AO187:$AY187),0)</f>
        <v>0</v>
      </c>
      <c r="BO187" s="290" cm="1">
        <f t="array" aca="1" ref="BO187" ca="1">IF(AN187&gt;0,AN187*SUMPRODUCT(_xlfn.XLOOKUP(AN$26,$C$4:$C$22,$T$4:$AD$22)*$AO187:$AY187),0)</f>
        <v>0</v>
      </c>
      <c r="BP187" s="291">
        <f t="shared" ca="1" si="139"/>
        <v>0</v>
      </c>
      <c r="BQ187" s="286" cm="1">
        <f t="array" aca="1" ref="BQ187" ca="1">IF(AC187&gt;0,AC187*SUMPRODUCT(_xlfn.XLOOKUP(AC$26,$C$4:$C$22,$I$4:$S$22)*$AO187:$AY187),0)</f>
        <v>0</v>
      </c>
      <c r="BR187" s="287" cm="1">
        <f t="array" aca="1" ref="BR187" ca="1">IF(AD187&gt;0,AD187*SUMPRODUCT(_xlfn.XLOOKUP(AD$26,$C$4:$C$22,$I$4:$S$22)*$AO187:$AY187),0)</f>
        <v>0</v>
      </c>
      <c r="BS187" s="287" cm="1">
        <f t="array" aca="1" ref="BS187" ca="1">IF(AE187&gt;0,AE187*SUMPRODUCT(_xlfn.XLOOKUP(AE$26,$C$4:$C$22,$I$4:$S$22)*$AO187:$AY187),0)</f>
        <v>0</v>
      </c>
      <c r="BT187" s="287" cm="1">
        <f t="array" aca="1" ref="BT187" ca="1">IF(AF187&gt;0,AF187*SUMPRODUCT(_xlfn.XLOOKUP(AF$26,$C$4:$C$22,$I$4:$S$22)*$AO187:$AY187),0)</f>
        <v>0</v>
      </c>
      <c r="BU187" s="287" cm="1">
        <f t="array" aca="1" ref="BU187" ca="1">IF(AG187&gt;0,AG187*SUMPRODUCT(_xlfn.XLOOKUP(AG$26,$C$4:$C$22,$I$4:$S$22)*$AO187:$AY187),0)</f>
        <v>0</v>
      </c>
      <c r="BV187" s="287" cm="1">
        <f t="array" aca="1" ref="BV187" ca="1">IF(AH187&gt;0,AH187*SUMPRODUCT(_xlfn.XLOOKUP(AH$26,$C$4:$C$22,$I$4:$S$22)*$AO187:$AY187),0)</f>
        <v>0</v>
      </c>
      <c r="BW187" s="287" cm="1">
        <f t="array" aca="1" ref="BW187" ca="1">IF(AI187&gt;0,AI187*SUMPRODUCT(_xlfn.XLOOKUP(AI$26,$C$4:$C$22,$I$4:$S$22)*$AO187:$AY187),0)</f>
        <v>0</v>
      </c>
      <c r="BX187" s="287" cm="1">
        <f t="array" aca="1" ref="BX187" ca="1">IF(AJ187&gt;0,AJ187*SUMPRODUCT(_xlfn.XLOOKUP(AJ$26,$C$4:$C$22,$I$4:$S$22)*$AO187:$AY187),0)</f>
        <v>0</v>
      </c>
      <c r="BY187" s="287" cm="1">
        <f t="array" aca="1" ref="BY187" ca="1">IF(AK187&gt;0,AK187*SUMPRODUCT(_xlfn.XLOOKUP(AK$26,$C$4:$C$22,$I$4:$S$22)*$AO187:$AY187),0)</f>
        <v>0</v>
      </c>
      <c r="BZ187" s="287" cm="1">
        <f t="array" aca="1" ref="BZ187" ca="1">IF(AL187&gt;0,AL187*SUMPRODUCT(_xlfn.XLOOKUP(AL$26,$C$4:$C$22,$I$4:$S$22)*$AO187:$AY187),0)</f>
        <v>0</v>
      </c>
      <c r="CA187" s="287" cm="1">
        <f t="array" aca="1" ref="CA187" ca="1">IF(AM187&gt;0,AM187*SUMPRODUCT(_xlfn.XLOOKUP(AM$26,$C$4:$C$22,$I$4:$S$22)*$AO187:$AY187),0)</f>
        <v>0</v>
      </c>
      <c r="CB187" s="290" cm="1">
        <f t="array" aca="1" ref="CB187" ca="1">IF(AN187&gt;0,AN187*SUMPRODUCT(_xlfn.XLOOKUP(AN$26,$C$4:$C$22,$I$4:$S$22)*$AO187:$AY187),0)</f>
        <v>0</v>
      </c>
      <c r="CC187" s="291">
        <f t="shared" ca="1" si="140"/>
        <v>0</v>
      </c>
      <c r="CD187" s="286" cm="1">
        <f t="array" aca="1" ref="CD187" ca="1">IF(AC187&lt;0,AC187*SUMPRODUCT(_xlfn.XLOOKUP(AC$26,$C$4:$C$22,$T$4:$AD$22)*$AO187:$AY187),0)</f>
        <v>0</v>
      </c>
      <c r="CE187" s="287" cm="1">
        <f t="array" aca="1" ref="CE187" ca="1">IF(AD187&lt;0,AD187*SUMPRODUCT(_xlfn.XLOOKUP(AD$26,$C$4:$C$22,$T$4:$AC$22)*$AO187:$AX187),0)</f>
        <v>0</v>
      </c>
      <c r="CF187" s="287" cm="1">
        <f t="array" aca="1" ref="CF187" ca="1">IF(AE187&lt;0,AE187*SUMPRODUCT(_xlfn.XLOOKUP(AE$26,$C$4:$C$22,$T$4:$AC$22)*$AO187:$AX187),0)</f>
        <v>0</v>
      </c>
      <c r="CG187" s="287" cm="1">
        <f t="array" aca="1" ref="CG187" ca="1">IF(AF187&lt;0,AF187*SUMPRODUCT(_xlfn.XLOOKUP(AF$26,$C$4:$C$22,$T$4:$AC$22)*$AO187:$AX187),0)</f>
        <v>0</v>
      </c>
      <c r="CH187" s="287" cm="1">
        <f t="array" aca="1" ref="CH187" ca="1">IF(AG187&lt;0,AG187*SUMPRODUCT(_xlfn.XLOOKUP(AG$26,$C$4:$C$22,$T$4:$AC$22)*$AO187:$AX187),0)</f>
        <v>0</v>
      </c>
      <c r="CI187" s="287" cm="1">
        <f t="array" aca="1" ref="CI187" ca="1">IF(AH187&lt;0,AH187*SUMPRODUCT(_xlfn.XLOOKUP(AH$26,$C$4:$C$22,$T$4:$AC$22)*$AO187:$AX187),0)</f>
        <v>0</v>
      </c>
      <c r="CJ187" s="287" cm="1">
        <f t="array" aca="1" ref="CJ187" ca="1">IF(AI187&lt;0,AI187*SUMPRODUCT(_xlfn.XLOOKUP(AI$26,$C$4:$C$22,$T$4:$AC$22)*$AO187:$AX187),0)</f>
        <v>0</v>
      </c>
      <c r="CK187" s="287" cm="1">
        <f t="array" aca="1" ref="CK187" ca="1">IF(AJ187&lt;0,AJ187*SUMPRODUCT(_xlfn.XLOOKUP(AJ$26,$C$4:$C$22,$T$4:$AC$22)*$AO187:$AX187),0)</f>
        <v>0</v>
      </c>
      <c r="CL187" s="287" cm="1">
        <f t="array" aca="1" ref="CL187" ca="1">IF(AK187&lt;0,AK187*SUMPRODUCT(_xlfn.XLOOKUP(AK$26,$C$4:$C$22,$T$4:$AC$22)*$AO187:$AX187),0)</f>
        <v>0</v>
      </c>
      <c r="CM187" s="287" cm="1">
        <f t="array" aca="1" ref="CM187" ca="1">IF(AL187&lt;0,AL187*SUMPRODUCT(_xlfn.XLOOKUP(AL$26,$C$4:$C$22,$T$4:$AC$22)*$AO187:$AX187),0)</f>
        <v>0</v>
      </c>
      <c r="CN187" s="287" cm="1">
        <f t="array" aca="1" ref="CN187" ca="1">IF(AM187&lt;0,AM187*SUMPRODUCT(_xlfn.XLOOKUP(AM$26,$C$4:$C$22,$T$4:$AC$22)*$AO187:$AX187),0)</f>
        <v>0</v>
      </c>
      <c r="CO187" s="290" cm="1">
        <f t="array" aca="1" ref="CO187" ca="1">IF(AN187&lt;0,AN187*SUMPRODUCT(_xlfn.XLOOKUP(AN$26,$C$4:$C$22,$T$4:$AC$22)*$AO187:$AX187),0)</f>
        <v>0</v>
      </c>
      <c r="CP187" s="291">
        <f t="shared" ca="1" si="141"/>
        <v>0</v>
      </c>
      <c r="CQ187" s="286" cm="1">
        <f t="array" aca="1" ref="CQ187" ca="1">IF(AC187&lt;0,AC187*SUMPRODUCT(_xlfn.XLOOKUP(AC$26,$C$4:$C$22,$I$4:$S$22)*$AO187:$AY187),0)</f>
        <v>0</v>
      </c>
      <c r="CR187" s="287" cm="1">
        <f t="array" aca="1" ref="CR187" ca="1">IF(AD187&lt;0,AD187*SUMPRODUCT(_xlfn.XLOOKUP(AD$26,$C$4:$C$22,$I$4:$R$22)*$AO187:$AX187),0)</f>
        <v>0</v>
      </c>
      <c r="CS187" s="287" cm="1">
        <f t="array" aca="1" ref="CS187" ca="1">IF(AE187&lt;0,AE187*SUMPRODUCT(_xlfn.XLOOKUP(AE$26,$C$4:$C$22,$I$4:$R$22)*$AO187:$AX187),0)</f>
        <v>0</v>
      </c>
      <c r="CT187" s="287" cm="1">
        <f t="array" aca="1" ref="CT187" ca="1">IF(AF187&lt;0,AF187*SUMPRODUCT(_xlfn.XLOOKUP(AF$26,$C$4:$C$22,$I$4:$R$22)*$AO187:$AX187),0)</f>
        <v>0</v>
      </c>
      <c r="CU187" s="287" cm="1">
        <f t="array" aca="1" ref="CU187" ca="1">IF(AG187&lt;0,AG187*SUMPRODUCT(_xlfn.XLOOKUP(AG$26,$C$4:$C$22,$I$4:$R$22)*$AO187:$AX187),0)</f>
        <v>0</v>
      </c>
      <c r="CV187" s="287" cm="1">
        <f t="array" aca="1" ref="CV187" ca="1">IF(AH187&lt;0,AH187*SUMPRODUCT(_xlfn.XLOOKUP(AH$26,$C$4:$C$22,$I$4:$R$22)*$AO187:$AX187),0)</f>
        <v>0</v>
      </c>
      <c r="CW187" s="287" cm="1">
        <f t="array" aca="1" ref="CW187" ca="1">IF(AI187&lt;0,AI187*SUMPRODUCT(_xlfn.XLOOKUP(AI$26,$C$4:$C$22,$I$4:$R$22)*$AO187:$AX187),0)</f>
        <v>0</v>
      </c>
      <c r="CX187" s="287" cm="1">
        <f t="array" aca="1" ref="CX187" ca="1">IF(AJ187&lt;0,AJ187*SUMPRODUCT(_xlfn.XLOOKUP(AJ$26,$C$4:$C$22,$I$4:$R$22)*$AO187:$AX187),0)</f>
        <v>0</v>
      </c>
      <c r="CY187" s="287" cm="1">
        <f t="array" aca="1" ref="CY187" ca="1">IF(AK187&lt;0,AK187*SUMPRODUCT(_xlfn.XLOOKUP(AK$26,$C$4:$C$22,$I$4:$R$22)*$AO187:$AX187),0)</f>
        <v>0</v>
      </c>
      <c r="CZ187" s="287" cm="1">
        <f t="array" aca="1" ref="CZ187" ca="1">IF(AL187&lt;0,AL187*SUMPRODUCT(_xlfn.XLOOKUP(AL$26,$C$4:$C$22,$I$4:$R$22)*$AO187:$AX187),0)</f>
        <v>0</v>
      </c>
      <c r="DA187" s="287" cm="1">
        <f t="array" aca="1" ref="DA187" ca="1">IF(AM187&lt;0,AM187*SUMPRODUCT(_xlfn.XLOOKUP(AM$26,$C$4:$C$22,$I$4:$R$22)*$AO187:$AX187),0)</f>
        <v>0</v>
      </c>
      <c r="DB187" s="290" cm="1">
        <f t="array" aca="1" ref="DB187" ca="1">IF(AN187&lt;0,AN187*SUMPRODUCT(_xlfn.XLOOKUP(AN$26,$C$4:$C$22,$I$4:$R$22)*$AO187:$AX187),0)</f>
        <v>0</v>
      </c>
      <c r="DC187" s="327">
        <f t="shared" ca="1" si="142"/>
        <v>0</v>
      </c>
    </row>
    <row r="188" spans="1:107" x14ac:dyDescent="0.25">
      <c r="A188" s="136"/>
      <c r="B188" s="389"/>
      <c r="C188" s="292">
        <v>11</v>
      </c>
      <c r="D188" s="293" t="str">
        <f>_xlfn.XLOOKUP($C188,'Load Combinations'!$B$4:$B$22,'Load Combinations'!$C$4:$C$22)</f>
        <v>CV Helium Mode, Beam On</v>
      </c>
      <c r="E188" s="86"/>
      <c r="F188" s="294"/>
      <c r="G188" s="125">
        <v>0</v>
      </c>
      <c r="H188" s="295">
        <f t="shared" ca="1" si="130"/>
        <v>1</v>
      </c>
      <c r="I188" s="295">
        <f t="shared" ca="1" si="131"/>
        <v>-1</v>
      </c>
      <c r="J188" s="328"/>
      <c r="K188" s="99">
        <f t="shared" ref="K188:AB188" ca="1" si="155">OFFSET(K188,-10,0)</f>
        <v>0</v>
      </c>
      <c r="L188" s="96">
        <f t="shared" ca="1" si="155"/>
        <v>0</v>
      </c>
      <c r="M188" s="96">
        <f t="shared" ca="1" si="155"/>
        <v>0</v>
      </c>
      <c r="N188" s="96">
        <f t="shared" ca="1" si="155"/>
        <v>0</v>
      </c>
      <c r="O188" s="96">
        <f t="shared" ca="1" si="155"/>
        <v>0</v>
      </c>
      <c r="P188" s="96">
        <f t="shared" ca="1" si="155"/>
        <v>0</v>
      </c>
      <c r="Q188" s="96">
        <f t="shared" ca="1" si="155"/>
        <v>0</v>
      </c>
      <c r="R188" s="96">
        <f t="shared" ca="1" si="155"/>
        <v>0</v>
      </c>
      <c r="S188" s="96">
        <f t="shared" ca="1" si="155"/>
        <v>0</v>
      </c>
      <c r="T188" s="96">
        <f t="shared" ca="1" si="155"/>
        <v>0</v>
      </c>
      <c r="U188" s="96">
        <f t="shared" ca="1" si="155"/>
        <v>0</v>
      </c>
      <c r="V188" s="96">
        <f t="shared" ca="1" si="155"/>
        <v>0</v>
      </c>
      <c r="W188" s="96">
        <f t="shared" ca="1" si="155"/>
        <v>0</v>
      </c>
      <c r="X188" s="96">
        <f t="shared" ca="1" si="155"/>
        <v>0</v>
      </c>
      <c r="Y188" s="96">
        <f t="shared" ca="1" si="155"/>
        <v>0</v>
      </c>
      <c r="Z188" s="96">
        <f t="shared" ca="1" si="155"/>
        <v>0</v>
      </c>
      <c r="AA188" s="96">
        <f t="shared" ca="1" si="155"/>
        <v>0</v>
      </c>
      <c r="AB188" s="138">
        <f t="shared" ca="1" si="155"/>
        <v>0</v>
      </c>
      <c r="AC188" s="99">
        <f t="shared" ca="1" si="146"/>
        <v>0</v>
      </c>
      <c r="AD188" s="96">
        <f t="shared" ca="1" si="146"/>
        <v>0</v>
      </c>
      <c r="AE188" s="96">
        <f t="shared" ca="1" si="146"/>
        <v>0</v>
      </c>
      <c r="AF188" s="96">
        <f t="shared" ca="1" si="146"/>
        <v>0</v>
      </c>
      <c r="AG188" s="96">
        <f t="shared" ca="1" si="146"/>
        <v>0</v>
      </c>
      <c r="AH188" s="96">
        <f t="shared" ca="1" si="146"/>
        <v>0</v>
      </c>
      <c r="AI188" s="96">
        <f t="shared" ca="1" si="146"/>
        <v>1</v>
      </c>
      <c r="AJ188" s="96">
        <f t="shared" ca="1" si="146"/>
        <v>1</v>
      </c>
      <c r="AK188" s="96">
        <f t="shared" ca="1" si="146"/>
        <v>0</v>
      </c>
      <c r="AL188" s="96">
        <f t="shared" ca="1" si="146"/>
        <v>0</v>
      </c>
      <c r="AM188" s="96">
        <f t="shared" ca="1" si="146"/>
        <v>0</v>
      </c>
      <c r="AN188" s="100">
        <f t="shared" ca="1" si="146"/>
        <v>0</v>
      </c>
      <c r="AO188" s="97">
        <f>+INDEX('Load Combinations'!$D$4:$N$22,MATCH(Horizontal!$C188,'Load Combinations'!$B$4:$B$22,0),MATCH(Horizontal!AO$26,'Load Combinations'!$D$3:$N$3,0))</f>
        <v>1</v>
      </c>
      <c r="AP188" s="96">
        <f>+INDEX('Load Combinations'!$D$4:$N$22,MATCH(Horizontal!$C188,'Load Combinations'!$B$4:$B$22,0),MATCH(Horizontal!AP$26,'Load Combinations'!$D$3:$N$3,0))</f>
        <v>1</v>
      </c>
      <c r="AQ188" s="96">
        <f>+INDEX('Load Combinations'!$D$4:$N$22,MATCH(Horizontal!$C188,'Load Combinations'!$B$4:$B$22,0),MATCH(Horizontal!AQ$26,'Load Combinations'!$D$3:$N$3,0))</f>
        <v>0</v>
      </c>
      <c r="AR188" s="96">
        <f>+INDEX('Load Combinations'!$D$4:$N$22,MATCH(Horizontal!$C188,'Load Combinations'!$B$4:$B$22,0),MATCH(Horizontal!AR$26,'Load Combinations'!$D$3:$N$3,0))</f>
        <v>1</v>
      </c>
      <c r="AS188" s="96">
        <f>+INDEX('Load Combinations'!$D$4:$N$22,MATCH(Horizontal!$C188,'Load Combinations'!$B$4:$B$22,0),MATCH(Horizontal!AS$26,'Load Combinations'!$D$3:$N$3,0))</f>
        <v>0</v>
      </c>
      <c r="AT188" s="96">
        <f>+INDEX('Load Combinations'!$D$4:$N$22,MATCH(Horizontal!$C188,'Load Combinations'!$B$4:$B$22,0),MATCH(Horizontal!AT$26,'Load Combinations'!$D$3:$N$3,0))</f>
        <v>1</v>
      </c>
      <c r="AU188" s="96">
        <f>+INDEX('Load Combinations'!$D$4:$N$22,MATCH(Horizontal!$C188,'Load Combinations'!$B$4:$B$22,0),MATCH(Horizontal!AU$26,'Load Combinations'!$D$3:$N$3,0))</f>
        <v>0</v>
      </c>
      <c r="AV188" s="96">
        <f>+INDEX('Load Combinations'!$D$4:$N$22,MATCH(Horizontal!$C188,'Load Combinations'!$B$4:$B$22,0),MATCH(Horizontal!AV$26,'Load Combinations'!$D$3:$N$3,0))</f>
        <v>1</v>
      </c>
      <c r="AW188" s="96">
        <f>+INDEX('Load Combinations'!$D$4:$N$22,MATCH(Horizontal!$C188,'Load Combinations'!$B$4:$B$22,0),MATCH(Horizontal!AW$26,'Load Combinations'!$D$3:$N$3,0))</f>
        <v>0</v>
      </c>
      <c r="AX188" s="560">
        <f>+INDEX('Load Combinations'!$D$4:$N$22,MATCH(Horizontal!$C188,'Load Combinations'!$B$4:$B$22,0),MATCH(Horizontal!AX$26,'Load Combinations'!$D$3:$N$3,0))</f>
        <v>0</v>
      </c>
      <c r="AY188" s="661">
        <f>+INDEX('Load Combinations'!$D$4:$N$22,MATCH(Horizontal!$C188,'Load Combinations'!$B$4:$B$22,0),MATCH(Horizontal!AY$26,'Load Combinations'!$D$3:$N$3,0))</f>
        <v>0</v>
      </c>
      <c r="AZ188" s="297" cm="1">
        <f t="array" aca="1" ref="AZ188" ca="1">SUMPRODUCT(--($K188:$AB188&gt;0),INDEX($H$4:$H$22,MATCH($K$26:$AB$26,$C$4:$C$22,0)))</f>
        <v>0</v>
      </c>
      <c r="BA188" s="298" cm="1">
        <f t="array" aca="1" ref="BA188" ca="1">SUMPRODUCT(--($K188:$AB188&gt;0),INDEX($G$4:$G$22,MATCH($K$26:$AB$26,$C$4:$C$22,0)))</f>
        <v>0</v>
      </c>
      <c r="BB188" s="298" cm="1">
        <f t="array" aca="1" ref="BB188" ca="1">-1*SUMPRODUCT(--($K188:$AB188&lt;0),INDEX($H$4:$H$22,MATCH($K$26:$AB$26,$C$4:$C$22,0)))</f>
        <v>0</v>
      </c>
      <c r="BC188" s="298" cm="1">
        <f t="array" aca="1" ref="BC188" ca="1">-1*SUMPRODUCT(--($K188:$AB188&lt;0),INDEX($G$4:$G$22,MATCH($K$26:$AB$26,$C$4:$C$22,0)))</f>
        <v>0</v>
      </c>
      <c r="BD188" s="125" cm="1">
        <f t="array" aca="1" ref="BD188" ca="1">IF(AC188&gt;0,AC188*SUMPRODUCT(_xlfn.XLOOKUP(AC$26,$C$4:$C$22,$T$4:$AD$22)*$AO188:$AY188),0)</f>
        <v>0</v>
      </c>
      <c r="BE188" s="300" cm="1">
        <f t="array" aca="1" ref="BE188" ca="1">IF(AD188&gt;0,AD188*SUMPRODUCT(_xlfn.XLOOKUP(AD$26,$C$4:$C$22,$T$4:$AD$22)*$AO188:$AY188),0)</f>
        <v>0</v>
      </c>
      <c r="BF188" s="300" cm="1">
        <f t="array" aca="1" ref="BF188" ca="1">IF(AE188&gt;0,AE188*SUMPRODUCT(_xlfn.XLOOKUP(AE$26,$C$4:$C$22,$T$4:$AD$22)*$AO188:$AY188),0)</f>
        <v>0</v>
      </c>
      <c r="BG188" s="301" cm="1">
        <f t="array" aca="1" ref="BG188" ca="1">IF(AF188&gt;0,AF188*SUMPRODUCT(_xlfn.XLOOKUP(AF$26,$C$4:$C$22,$T$4:$AD$22)*$AO188:$AY188),0)</f>
        <v>0</v>
      </c>
      <c r="BH188" s="300" cm="1">
        <f t="array" aca="1" ref="BH188" ca="1">IF(AG188&gt;0,AG188*SUMPRODUCT(_xlfn.XLOOKUP(AG$26,$C$4:$C$22,$T$4:$AD$22)*$AO188:$AY188),0)</f>
        <v>0</v>
      </c>
      <c r="BI188" s="300" cm="1">
        <f t="array" aca="1" ref="BI188" ca="1">IF(AH188&gt;0,AH188*SUMPRODUCT(_xlfn.XLOOKUP(AH$26,$C$4:$C$22,$T$4:$AD$22)*$AO188:$AY188),0)</f>
        <v>0</v>
      </c>
      <c r="BJ188" s="300" cm="1">
        <f t="array" aca="1" ref="BJ188" ca="1">IF(AI188&gt;0,AI188*SUMPRODUCT(_xlfn.XLOOKUP(AI$26,$C$4:$C$22,$T$4:$AD$22)*$AO188:$AY188),0)</f>
        <v>0.5</v>
      </c>
      <c r="BK188" s="300" cm="1">
        <f t="array" aca="1" ref="BK188" ca="1">IF(AJ188&gt;0,AJ188*SUMPRODUCT(_xlfn.XLOOKUP(AJ$26,$C$4:$C$22,$T$4:$AD$22)*$AO188:$AY188),0)</f>
        <v>0.5</v>
      </c>
      <c r="BL188" s="300" cm="1">
        <f t="array" aca="1" ref="BL188" ca="1">IF(AK188&gt;0,AK188*SUMPRODUCT(_xlfn.XLOOKUP(AK$26,$C$4:$C$22,$T$4:$AD$22)*$AO188:$AY188),0)</f>
        <v>0</v>
      </c>
      <c r="BM188" s="300" cm="1">
        <f t="array" aca="1" ref="BM188" ca="1">IF(AL188&gt;0,AL188*SUMPRODUCT(_xlfn.XLOOKUP(AL$26,$C$4:$C$22,$T$4:$AD$22)*$AO188:$AY188),0)</f>
        <v>0</v>
      </c>
      <c r="BN188" s="300" cm="1">
        <f t="array" aca="1" ref="BN188" ca="1">IF(AM188&gt;0,AM188*SUMPRODUCT(_xlfn.XLOOKUP(AM$26,$C$4:$C$22,$T$4:$AD$22)*$AO188:$AY188),0)</f>
        <v>0</v>
      </c>
      <c r="BO188" s="304" cm="1">
        <f t="array" aca="1" ref="BO188" ca="1">IF(AN188&gt;0,AN188*SUMPRODUCT(_xlfn.XLOOKUP(AN$26,$C$4:$C$22,$T$4:$AD$22)*$AO188:$AY188),0)</f>
        <v>0</v>
      </c>
      <c r="BP188" s="305">
        <f t="shared" ca="1" si="139"/>
        <v>1</v>
      </c>
      <c r="BQ188" s="125" cm="1">
        <f t="array" aca="1" ref="BQ188" ca="1">IF(AC188&gt;0,AC188*SUMPRODUCT(_xlfn.XLOOKUP(AC$26,$C$4:$C$22,$I$4:$S$22)*$AO188:$AY188),0)</f>
        <v>0</v>
      </c>
      <c r="BR188" s="300" cm="1">
        <f t="array" aca="1" ref="BR188" ca="1">IF(AD188&gt;0,AD188*SUMPRODUCT(_xlfn.XLOOKUP(AD$26,$C$4:$C$22,$I$4:$S$22)*$AO188:$AY188),0)</f>
        <v>0</v>
      </c>
      <c r="BS188" s="300" cm="1">
        <f t="array" aca="1" ref="BS188" ca="1">IF(AE188&gt;0,AE188*SUMPRODUCT(_xlfn.XLOOKUP(AE$26,$C$4:$C$22,$I$4:$S$22)*$AO188:$AY188),0)</f>
        <v>0</v>
      </c>
      <c r="BT188" s="301" cm="1">
        <f t="array" aca="1" ref="BT188" ca="1">IF(AF188&gt;0,AF188*SUMPRODUCT(_xlfn.XLOOKUP(AF$26,$C$4:$C$22,$I$4:$S$22)*$AO188:$AY188),0)</f>
        <v>0</v>
      </c>
      <c r="BU188" s="300" cm="1">
        <f t="array" aca="1" ref="BU188" ca="1">IF(AG188&gt;0,AG188*SUMPRODUCT(_xlfn.XLOOKUP(AG$26,$C$4:$C$22,$I$4:$S$22)*$AO188:$AY188),0)</f>
        <v>0</v>
      </c>
      <c r="BV188" s="300" cm="1">
        <f t="array" aca="1" ref="BV188" ca="1">IF(AH188&gt;0,AH188*SUMPRODUCT(_xlfn.XLOOKUP(AH$26,$C$4:$C$22,$I$4:$S$22)*$AO188:$AY188),0)</f>
        <v>0</v>
      </c>
      <c r="BW188" s="300" cm="1">
        <f t="array" aca="1" ref="BW188" ca="1">IF(AI188&gt;0,AI188*SUMPRODUCT(_xlfn.XLOOKUP(AI$26,$C$4:$C$22,$I$4:$S$22)*$AO188:$AY188),0)</f>
        <v>-0.5</v>
      </c>
      <c r="BX188" s="300" cm="1">
        <f t="array" aca="1" ref="BX188" ca="1">IF(AJ188&gt;0,AJ188*SUMPRODUCT(_xlfn.XLOOKUP(AJ$26,$C$4:$C$22,$I$4:$S$22)*$AO188:$AY188),0)</f>
        <v>-0.5</v>
      </c>
      <c r="BY188" s="300" cm="1">
        <f t="array" aca="1" ref="BY188" ca="1">IF(AK188&gt;0,AK188*SUMPRODUCT(_xlfn.XLOOKUP(AK$26,$C$4:$C$22,$I$4:$S$22)*$AO188:$AY188),0)</f>
        <v>0</v>
      </c>
      <c r="BZ188" s="300" cm="1">
        <f t="array" aca="1" ref="BZ188" ca="1">IF(AL188&gt;0,AL188*SUMPRODUCT(_xlfn.XLOOKUP(AL$26,$C$4:$C$22,$I$4:$S$22)*$AO188:$AY188),0)</f>
        <v>0</v>
      </c>
      <c r="CA188" s="300" cm="1">
        <f t="array" aca="1" ref="CA188" ca="1">IF(AM188&gt;0,AM188*SUMPRODUCT(_xlfn.XLOOKUP(AM$26,$C$4:$C$22,$I$4:$S$22)*$AO188:$AY188),0)</f>
        <v>0</v>
      </c>
      <c r="CB188" s="304" cm="1">
        <f t="array" aca="1" ref="CB188" ca="1">IF(AN188&gt;0,AN188*SUMPRODUCT(_xlfn.XLOOKUP(AN$26,$C$4:$C$22,$I$4:$S$22)*$AO188:$AY188),0)</f>
        <v>0</v>
      </c>
      <c r="CC188" s="305">
        <f t="shared" ca="1" si="140"/>
        <v>-1</v>
      </c>
      <c r="CD188" s="125" cm="1">
        <f t="array" aca="1" ref="CD188" ca="1">IF(AC188&lt;0,AC188*SUMPRODUCT(_xlfn.XLOOKUP(AC$26,$C$4:$C$22,$T$4:$AD$22)*$AO188:$AY188),0)</f>
        <v>0</v>
      </c>
      <c r="CE188" s="300" cm="1">
        <f t="array" aca="1" ref="CE188" ca="1">IF(AD188&lt;0,AD188*SUMPRODUCT(_xlfn.XLOOKUP(AD$26,$C$4:$C$22,$T$4:$AC$22)*$AO188:$AX188),0)</f>
        <v>0</v>
      </c>
      <c r="CF188" s="300" cm="1">
        <f t="array" aca="1" ref="CF188" ca="1">IF(AE188&lt;0,AE188*SUMPRODUCT(_xlfn.XLOOKUP(AE$26,$C$4:$C$22,$T$4:$AC$22)*$AO188:$AX188),0)</f>
        <v>0</v>
      </c>
      <c r="CG188" s="301" cm="1">
        <f t="array" aca="1" ref="CG188" ca="1">IF(AF188&lt;0,AF188*SUMPRODUCT(_xlfn.XLOOKUP(AF$26,$C$4:$C$22,$T$4:$AC$22)*$AO188:$AX188),0)</f>
        <v>0</v>
      </c>
      <c r="CH188" s="300" cm="1">
        <f t="array" aca="1" ref="CH188" ca="1">IF(AG188&lt;0,AG188*SUMPRODUCT(_xlfn.XLOOKUP(AG$26,$C$4:$C$22,$T$4:$AC$22)*$AO188:$AX188),0)</f>
        <v>0</v>
      </c>
      <c r="CI188" s="300" cm="1">
        <f t="array" aca="1" ref="CI188" ca="1">IF(AH188&lt;0,AH188*SUMPRODUCT(_xlfn.XLOOKUP(AH$26,$C$4:$C$22,$T$4:$AC$22)*$AO188:$AX188),0)</f>
        <v>0</v>
      </c>
      <c r="CJ188" s="300" cm="1">
        <f t="array" aca="1" ref="CJ188" ca="1">IF(AI188&lt;0,AI188*SUMPRODUCT(_xlfn.XLOOKUP(AI$26,$C$4:$C$22,$T$4:$AC$22)*$AO188:$AX188),0)</f>
        <v>0</v>
      </c>
      <c r="CK188" s="300" cm="1">
        <f t="array" aca="1" ref="CK188" ca="1">IF(AJ188&lt;0,AJ188*SUMPRODUCT(_xlfn.XLOOKUP(AJ$26,$C$4:$C$22,$T$4:$AC$22)*$AO188:$AX188),0)</f>
        <v>0</v>
      </c>
      <c r="CL188" s="300" cm="1">
        <f t="array" aca="1" ref="CL188" ca="1">IF(AK188&lt;0,AK188*SUMPRODUCT(_xlfn.XLOOKUP(AK$26,$C$4:$C$22,$T$4:$AC$22)*$AO188:$AX188),0)</f>
        <v>0</v>
      </c>
      <c r="CM188" s="300" cm="1">
        <f t="array" aca="1" ref="CM188" ca="1">IF(AL188&lt;0,AL188*SUMPRODUCT(_xlfn.XLOOKUP(AL$26,$C$4:$C$22,$T$4:$AC$22)*$AO188:$AX188),0)</f>
        <v>0</v>
      </c>
      <c r="CN188" s="300" cm="1">
        <f t="array" aca="1" ref="CN188" ca="1">IF(AM188&lt;0,AM188*SUMPRODUCT(_xlfn.XLOOKUP(AM$26,$C$4:$C$22,$T$4:$AC$22)*$AO188:$AX188),0)</f>
        <v>0</v>
      </c>
      <c r="CO188" s="304" cm="1">
        <f t="array" aca="1" ref="CO188" ca="1">IF(AN188&lt;0,AN188*SUMPRODUCT(_xlfn.XLOOKUP(AN$26,$C$4:$C$22,$T$4:$AC$22)*$AO188:$AX188),0)</f>
        <v>0</v>
      </c>
      <c r="CP188" s="305">
        <f t="shared" ca="1" si="141"/>
        <v>0</v>
      </c>
      <c r="CQ188" s="125" cm="1">
        <f t="array" aca="1" ref="CQ188" ca="1">IF(AC188&lt;0,AC188*SUMPRODUCT(_xlfn.XLOOKUP(AC$26,$C$4:$C$22,$I$4:$S$22)*$AO188:$AY188),0)</f>
        <v>0</v>
      </c>
      <c r="CR188" s="300" cm="1">
        <f t="array" aca="1" ref="CR188" ca="1">IF(AD188&lt;0,AD188*SUMPRODUCT(_xlfn.XLOOKUP(AD$26,$C$4:$C$22,$I$4:$R$22)*$AO188:$AX188),0)</f>
        <v>0</v>
      </c>
      <c r="CS188" s="300" cm="1">
        <f t="array" aca="1" ref="CS188" ca="1">IF(AE188&lt;0,AE188*SUMPRODUCT(_xlfn.XLOOKUP(AE$26,$C$4:$C$22,$I$4:$R$22)*$AO188:$AX188),0)</f>
        <v>0</v>
      </c>
      <c r="CT188" s="301" cm="1">
        <f t="array" aca="1" ref="CT188" ca="1">IF(AF188&lt;0,AF188*SUMPRODUCT(_xlfn.XLOOKUP(AF$26,$C$4:$C$22,$I$4:$R$22)*$AO188:$AX188),0)</f>
        <v>0</v>
      </c>
      <c r="CU188" s="300" cm="1">
        <f t="array" aca="1" ref="CU188" ca="1">IF(AG188&lt;0,AG188*SUMPRODUCT(_xlfn.XLOOKUP(AG$26,$C$4:$C$22,$I$4:$R$22)*$AO188:$AX188),0)</f>
        <v>0</v>
      </c>
      <c r="CV188" s="300" cm="1">
        <f t="array" aca="1" ref="CV188" ca="1">IF(AH188&lt;0,AH188*SUMPRODUCT(_xlfn.XLOOKUP(AH$26,$C$4:$C$22,$I$4:$R$22)*$AO188:$AX188),0)</f>
        <v>0</v>
      </c>
      <c r="CW188" s="300" cm="1">
        <f t="array" aca="1" ref="CW188" ca="1">IF(AI188&lt;0,AI188*SUMPRODUCT(_xlfn.XLOOKUP(AI$26,$C$4:$C$22,$I$4:$R$22)*$AO188:$AX188),0)</f>
        <v>0</v>
      </c>
      <c r="CX188" s="300" cm="1">
        <f t="array" aca="1" ref="CX188" ca="1">IF(AJ188&lt;0,AJ188*SUMPRODUCT(_xlfn.XLOOKUP(AJ$26,$C$4:$C$22,$I$4:$R$22)*$AO188:$AX188),0)</f>
        <v>0</v>
      </c>
      <c r="CY188" s="300" cm="1">
        <f t="array" aca="1" ref="CY188" ca="1">IF(AK188&lt;0,AK188*SUMPRODUCT(_xlfn.XLOOKUP(AK$26,$C$4:$C$22,$I$4:$R$22)*$AO188:$AX188),0)</f>
        <v>0</v>
      </c>
      <c r="CZ188" s="300" cm="1">
        <f t="array" aca="1" ref="CZ188" ca="1">IF(AL188&lt;0,AL188*SUMPRODUCT(_xlfn.XLOOKUP(AL$26,$C$4:$C$22,$I$4:$R$22)*$AO188:$AX188),0)</f>
        <v>0</v>
      </c>
      <c r="DA188" s="300" cm="1">
        <f t="array" aca="1" ref="DA188" ca="1">IF(AM188&lt;0,AM188*SUMPRODUCT(_xlfn.XLOOKUP(AM$26,$C$4:$C$22,$I$4:$R$22)*$AO188:$AX188),0)</f>
        <v>0</v>
      </c>
      <c r="DB188" s="304" cm="1">
        <f t="array" aca="1" ref="DB188" ca="1">IF(AN188&lt;0,AN188*SUMPRODUCT(_xlfn.XLOOKUP(AN$26,$C$4:$C$22,$I$4:$R$22)*$AO188:$AX188),0)</f>
        <v>0</v>
      </c>
      <c r="DC188" s="329">
        <f t="shared" ca="1" si="142"/>
        <v>0</v>
      </c>
    </row>
    <row r="189" spans="1:107" x14ac:dyDescent="0.25">
      <c r="A189" s="136"/>
      <c r="B189" s="389"/>
      <c r="C189" s="278">
        <v>12</v>
      </c>
      <c r="D189" s="279" t="str">
        <f>_xlfn.XLOOKUP($C189,'Load Combinations'!$B$4:$B$22,'Load Combinations'!$C$4:$C$22)</f>
        <v>CV Helium Mode, No Beam, Seismic</v>
      </c>
      <c r="E189" s="280"/>
      <c r="F189" s="281"/>
      <c r="G189" s="111">
        <v>0</v>
      </c>
      <c r="H189" s="282">
        <f t="shared" ca="1" si="130"/>
        <v>0.25</v>
      </c>
      <c r="I189" s="282">
        <f t="shared" ca="1" si="131"/>
        <v>-0.25</v>
      </c>
      <c r="J189" s="326"/>
      <c r="K189" s="87">
        <f t="shared" ref="K189:AB189" ca="1" si="156">OFFSET(K189,-11,0)</f>
        <v>0</v>
      </c>
      <c r="L189" s="84">
        <f t="shared" ca="1" si="156"/>
        <v>0</v>
      </c>
      <c r="M189" s="84">
        <f t="shared" ca="1" si="156"/>
        <v>0</v>
      </c>
      <c r="N189" s="84">
        <f t="shared" ca="1" si="156"/>
        <v>0</v>
      </c>
      <c r="O189" s="84">
        <f t="shared" ca="1" si="156"/>
        <v>0</v>
      </c>
      <c r="P189" s="84">
        <f t="shared" ca="1" si="156"/>
        <v>0</v>
      </c>
      <c r="Q189" s="84">
        <f t="shared" ca="1" si="156"/>
        <v>0</v>
      </c>
      <c r="R189" s="84">
        <f t="shared" ca="1" si="156"/>
        <v>0</v>
      </c>
      <c r="S189" s="84">
        <f t="shared" ca="1" si="156"/>
        <v>0</v>
      </c>
      <c r="T189" s="84">
        <f t="shared" ca="1" si="156"/>
        <v>0</v>
      </c>
      <c r="U189" s="84">
        <f t="shared" ca="1" si="156"/>
        <v>0</v>
      </c>
      <c r="V189" s="84">
        <f t="shared" ca="1" si="156"/>
        <v>0</v>
      </c>
      <c r="W189" s="84">
        <f t="shared" ca="1" si="156"/>
        <v>0</v>
      </c>
      <c r="X189" s="84">
        <f t="shared" ca="1" si="156"/>
        <v>0</v>
      </c>
      <c r="Y189" s="84">
        <f t="shared" ca="1" si="156"/>
        <v>0</v>
      </c>
      <c r="Z189" s="84">
        <f t="shared" ca="1" si="156"/>
        <v>0</v>
      </c>
      <c r="AA189" s="84">
        <f t="shared" ca="1" si="156"/>
        <v>0</v>
      </c>
      <c r="AB189" s="89">
        <f t="shared" ca="1" si="156"/>
        <v>0</v>
      </c>
      <c r="AC189" s="87">
        <f t="shared" ca="1" si="146"/>
        <v>0</v>
      </c>
      <c r="AD189" s="84">
        <f t="shared" ca="1" si="146"/>
        <v>0</v>
      </c>
      <c r="AE189" s="84">
        <f t="shared" ca="1" si="146"/>
        <v>0</v>
      </c>
      <c r="AF189" s="84">
        <f t="shared" ca="1" si="146"/>
        <v>0</v>
      </c>
      <c r="AG189" s="84">
        <f t="shared" ca="1" si="146"/>
        <v>0</v>
      </c>
      <c r="AH189" s="84">
        <f t="shared" ca="1" si="146"/>
        <v>0</v>
      </c>
      <c r="AI189" s="84">
        <f t="shared" ca="1" si="146"/>
        <v>1</v>
      </c>
      <c r="AJ189" s="84">
        <f t="shared" ca="1" si="146"/>
        <v>1</v>
      </c>
      <c r="AK189" s="84">
        <f t="shared" ca="1" si="146"/>
        <v>0</v>
      </c>
      <c r="AL189" s="84">
        <f t="shared" ca="1" si="146"/>
        <v>0</v>
      </c>
      <c r="AM189" s="84">
        <f t="shared" ca="1" si="146"/>
        <v>0</v>
      </c>
      <c r="AN189" s="98">
        <f t="shared" ca="1" si="146"/>
        <v>0</v>
      </c>
      <c r="AO189" s="91">
        <f>+INDEX('Load Combinations'!$D$4:$N$22,MATCH(Horizontal!$C189,'Load Combinations'!$B$4:$B$22,0),MATCH(Horizontal!AO$26,'Load Combinations'!$D$3:$N$3,0))</f>
        <v>1</v>
      </c>
      <c r="AP189" s="84">
        <f>+INDEX('Load Combinations'!$D$4:$N$22,MATCH(Horizontal!$C189,'Load Combinations'!$B$4:$B$22,0),MATCH(Horizontal!AP$26,'Load Combinations'!$D$3:$N$3,0))</f>
        <v>1</v>
      </c>
      <c r="AQ189" s="84">
        <f>+INDEX('Load Combinations'!$D$4:$N$22,MATCH(Horizontal!$C189,'Load Combinations'!$B$4:$B$22,0),MATCH(Horizontal!AQ$26,'Load Combinations'!$D$3:$N$3,0))</f>
        <v>0</v>
      </c>
      <c r="AR189" s="84">
        <f>+INDEX('Load Combinations'!$D$4:$N$22,MATCH(Horizontal!$C189,'Load Combinations'!$B$4:$B$22,0),MATCH(Horizontal!AR$26,'Load Combinations'!$D$3:$N$3,0))</f>
        <v>1</v>
      </c>
      <c r="AS189" s="84">
        <f>+INDEX('Load Combinations'!$D$4:$N$22,MATCH(Horizontal!$C189,'Load Combinations'!$B$4:$B$22,0),MATCH(Horizontal!AS$26,'Load Combinations'!$D$3:$N$3,0))</f>
        <v>0</v>
      </c>
      <c r="AT189" s="84">
        <f>+INDEX('Load Combinations'!$D$4:$N$22,MATCH(Horizontal!$C189,'Load Combinations'!$B$4:$B$22,0),MATCH(Horizontal!AT$26,'Load Combinations'!$D$3:$N$3,0))</f>
        <v>0</v>
      </c>
      <c r="AU189" s="84">
        <f>+INDEX('Load Combinations'!$D$4:$N$22,MATCH(Horizontal!$C189,'Load Combinations'!$B$4:$B$22,0),MATCH(Horizontal!AU$26,'Load Combinations'!$D$3:$N$3,0))</f>
        <v>0</v>
      </c>
      <c r="AV189" s="84">
        <f>+INDEX('Load Combinations'!$D$4:$N$22,MATCH(Horizontal!$C189,'Load Combinations'!$B$4:$B$22,0),MATCH(Horizontal!AV$26,'Load Combinations'!$D$3:$N$3,0))</f>
        <v>1</v>
      </c>
      <c r="AW189" s="84">
        <f>+INDEX('Load Combinations'!$D$4:$N$22,MATCH(Horizontal!$C189,'Load Combinations'!$B$4:$B$22,0),MATCH(Horizontal!AW$26,'Load Combinations'!$D$3:$N$3,0))</f>
        <v>0</v>
      </c>
      <c r="AX189" s="559">
        <f>+INDEX('Load Combinations'!$D$4:$N$22,MATCH(Horizontal!$C189,'Load Combinations'!$B$4:$B$22,0),MATCH(Horizontal!AX$26,'Load Combinations'!$D$3:$N$3,0))</f>
        <v>1</v>
      </c>
      <c r="AY189" s="660">
        <f>+INDEX('Load Combinations'!$D$4:$N$22,MATCH(Horizontal!$C189,'Load Combinations'!$B$4:$B$22,0),MATCH(Horizontal!AY$26,'Load Combinations'!$D$3:$N$3,0))</f>
        <v>0</v>
      </c>
      <c r="AZ189" s="284" cm="1">
        <f t="array" aca="1" ref="AZ189" ca="1">SUMPRODUCT(--($K189:$AB189&gt;0),INDEX($H$4:$H$22,MATCH($K$26:$AB$26,$C$4:$C$22,0)))</f>
        <v>0</v>
      </c>
      <c r="BA189" s="194" cm="1">
        <f t="array" aca="1" ref="BA189" ca="1">SUMPRODUCT(--($K189:$AB189&gt;0),INDEX($G$4:$G$22,MATCH($K$26:$AB$26,$C$4:$C$22,0)))</f>
        <v>0</v>
      </c>
      <c r="BB189" s="194" cm="1">
        <f t="array" aca="1" ref="BB189" ca="1">-1*SUMPRODUCT(--($K189:$AB189&lt;0),INDEX($H$4:$H$22,MATCH($K$26:$AB$26,$C$4:$C$22,0)))</f>
        <v>0</v>
      </c>
      <c r="BC189" s="194" cm="1">
        <f t="array" aca="1" ref="BC189" ca="1">-1*SUMPRODUCT(--($K189:$AB189&lt;0),INDEX($G$4:$G$22,MATCH($K$26:$AB$26,$C$4:$C$22,0)))</f>
        <v>0</v>
      </c>
      <c r="BD189" s="286" cm="1">
        <f t="array" aca="1" ref="BD189" ca="1">IF(AC189&gt;0,AC189*SUMPRODUCT(_xlfn.XLOOKUP(AC$26,$C$4:$C$22,$T$4:$AD$22)*$AO189:$AY189),0)</f>
        <v>0</v>
      </c>
      <c r="BE189" s="287" cm="1">
        <f t="array" aca="1" ref="BE189" ca="1">IF(AD189&gt;0,AD189*SUMPRODUCT(_xlfn.XLOOKUP(AD$26,$C$4:$C$22,$T$4:$AD$22)*$AO189:$AY189),0)</f>
        <v>0</v>
      </c>
      <c r="BF189" s="287" cm="1">
        <f t="array" aca="1" ref="BF189" ca="1">IF(AE189&gt;0,AE189*SUMPRODUCT(_xlfn.XLOOKUP(AE$26,$C$4:$C$22,$T$4:$AD$22)*$AO189:$AY189),0)</f>
        <v>0</v>
      </c>
      <c r="BG189" s="287" cm="1">
        <f t="array" aca="1" ref="BG189" ca="1">IF(AF189&gt;0,AF189*SUMPRODUCT(_xlfn.XLOOKUP(AF$26,$C$4:$C$22,$T$4:$AD$22)*$AO189:$AY189),0)</f>
        <v>0</v>
      </c>
      <c r="BH189" s="287" cm="1">
        <f t="array" aca="1" ref="BH189" ca="1">IF(AG189&gt;0,AG189*SUMPRODUCT(_xlfn.XLOOKUP(AG$26,$C$4:$C$22,$T$4:$AD$22)*$AO189:$AY189),0)</f>
        <v>0</v>
      </c>
      <c r="BI189" s="287" cm="1">
        <f t="array" aca="1" ref="BI189" ca="1">IF(AH189&gt;0,AH189*SUMPRODUCT(_xlfn.XLOOKUP(AH$26,$C$4:$C$22,$T$4:$AD$22)*$AO189:$AY189),0)</f>
        <v>0</v>
      </c>
      <c r="BJ189" s="287" cm="1">
        <f t="array" aca="1" ref="BJ189" ca="1">IF(AI189&gt;0,AI189*SUMPRODUCT(_xlfn.XLOOKUP(AI$26,$C$4:$C$22,$T$4:$AD$22)*$AO189:$AY189),0)</f>
        <v>0.125</v>
      </c>
      <c r="BK189" s="287" cm="1">
        <f t="array" aca="1" ref="BK189" ca="1">IF(AJ189&gt;0,AJ189*SUMPRODUCT(_xlfn.XLOOKUP(AJ$26,$C$4:$C$22,$T$4:$AD$22)*$AO189:$AY189),0)</f>
        <v>0.125</v>
      </c>
      <c r="BL189" s="287" cm="1">
        <f t="array" aca="1" ref="BL189" ca="1">IF(AK189&gt;0,AK189*SUMPRODUCT(_xlfn.XLOOKUP(AK$26,$C$4:$C$22,$T$4:$AD$22)*$AO189:$AY189),0)</f>
        <v>0</v>
      </c>
      <c r="BM189" s="287" cm="1">
        <f t="array" aca="1" ref="BM189" ca="1">IF(AL189&gt;0,AL189*SUMPRODUCT(_xlfn.XLOOKUP(AL$26,$C$4:$C$22,$T$4:$AD$22)*$AO189:$AY189),0)</f>
        <v>0</v>
      </c>
      <c r="BN189" s="287" cm="1">
        <f t="array" aca="1" ref="BN189" ca="1">IF(AM189&gt;0,AM189*SUMPRODUCT(_xlfn.XLOOKUP(AM$26,$C$4:$C$22,$T$4:$AD$22)*$AO189:$AY189),0)</f>
        <v>0</v>
      </c>
      <c r="BO189" s="290" cm="1">
        <f t="array" aca="1" ref="BO189" ca="1">IF(AN189&gt;0,AN189*SUMPRODUCT(_xlfn.XLOOKUP(AN$26,$C$4:$C$22,$T$4:$AD$22)*$AO189:$AY189),0)</f>
        <v>0</v>
      </c>
      <c r="BP189" s="291">
        <f t="shared" ca="1" si="139"/>
        <v>0.25</v>
      </c>
      <c r="BQ189" s="286" cm="1">
        <f t="array" aca="1" ref="BQ189" ca="1">IF(AC189&gt;0,AC189*SUMPRODUCT(_xlfn.XLOOKUP(AC$26,$C$4:$C$22,$I$4:$S$22)*$AO189:$AY189),0)</f>
        <v>0</v>
      </c>
      <c r="BR189" s="287" cm="1">
        <f t="array" aca="1" ref="BR189" ca="1">IF(AD189&gt;0,AD189*SUMPRODUCT(_xlfn.XLOOKUP(AD$26,$C$4:$C$22,$I$4:$S$22)*$AO189:$AY189),0)</f>
        <v>0</v>
      </c>
      <c r="BS189" s="287" cm="1">
        <f t="array" aca="1" ref="BS189" ca="1">IF(AE189&gt;0,AE189*SUMPRODUCT(_xlfn.XLOOKUP(AE$26,$C$4:$C$22,$I$4:$S$22)*$AO189:$AY189),0)</f>
        <v>0</v>
      </c>
      <c r="BT189" s="287" cm="1">
        <f t="array" aca="1" ref="BT189" ca="1">IF(AF189&gt;0,AF189*SUMPRODUCT(_xlfn.XLOOKUP(AF$26,$C$4:$C$22,$I$4:$S$22)*$AO189:$AY189),0)</f>
        <v>0</v>
      </c>
      <c r="BU189" s="287" cm="1">
        <f t="array" aca="1" ref="BU189" ca="1">IF(AG189&gt;0,AG189*SUMPRODUCT(_xlfn.XLOOKUP(AG$26,$C$4:$C$22,$I$4:$S$22)*$AO189:$AY189),0)</f>
        <v>0</v>
      </c>
      <c r="BV189" s="287" cm="1">
        <f t="array" aca="1" ref="BV189" ca="1">IF(AH189&gt;0,AH189*SUMPRODUCT(_xlfn.XLOOKUP(AH$26,$C$4:$C$22,$I$4:$S$22)*$AO189:$AY189),0)</f>
        <v>0</v>
      </c>
      <c r="BW189" s="287" cm="1">
        <f t="array" aca="1" ref="BW189" ca="1">IF(AI189&gt;0,AI189*SUMPRODUCT(_xlfn.XLOOKUP(AI$26,$C$4:$C$22,$I$4:$S$22)*$AO189:$AY189),0)</f>
        <v>-0.125</v>
      </c>
      <c r="BX189" s="287" cm="1">
        <f t="array" aca="1" ref="BX189" ca="1">IF(AJ189&gt;0,AJ189*SUMPRODUCT(_xlfn.XLOOKUP(AJ$26,$C$4:$C$22,$I$4:$S$22)*$AO189:$AY189),0)</f>
        <v>-0.125</v>
      </c>
      <c r="BY189" s="287" cm="1">
        <f t="array" aca="1" ref="BY189" ca="1">IF(AK189&gt;0,AK189*SUMPRODUCT(_xlfn.XLOOKUP(AK$26,$C$4:$C$22,$I$4:$S$22)*$AO189:$AY189),0)</f>
        <v>0</v>
      </c>
      <c r="BZ189" s="287" cm="1">
        <f t="array" aca="1" ref="BZ189" ca="1">IF(AL189&gt;0,AL189*SUMPRODUCT(_xlfn.XLOOKUP(AL$26,$C$4:$C$22,$I$4:$S$22)*$AO189:$AY189),0)</f>
        <v>0</v>
      </c>
      <c r="CA189" s="287" cm="1">
        <f t="array" aca="1" ref="CA189" ca="1">IF(AM189&gt;0,AM189*SUMPRODUCT(_xlfn.XLOOKUP(AM$26,$C$4:$C$22,$I$4:$S$22)*$AO189:$AY189),0)</f>
        <v>0</v>
      </c>
      <c r="CB189" s="290" cm="1">
        <f t="array" aca="1" ref="CB189" ca="1">IF(AN189&gt;0,AN189*SUMPRODUCT(_xlfn.XLOOKUP(AN$26,$C$4:$C$22,$I$4:$S$22)*$AO189:$AY189),0)</f>
        <v>0</v>
      </c>
      <c r="CC189" s="291">
        <f t="shared" ca="1" si="140"/>
        <v>-0.25</v>
      </c>
      <c r="CD189" s="286" cm="1">
        <f t="array" aca="1" ref="CD189" ca="1">IF(AC189&lt;0,AC189*SUMPRODUCT(_xlfn.XLOOKUP(AC$26,$C$4:$C$22,$T$4:$AD$22)*$AO189:$AY189),0)</f>
        <v>0</v>
      </c>
      <c r="CE189" s="287" cm="1">
        <f t="array" aca="1" ref="CE189" ca="1">IF(AD189&lt;0,AD189*SUMPRODUCT(_xlfn.XLOOKUP(AD$26,$C$4:$C$22,$T$4:$AC$22)*$AO189:$AX189),0)</f>
        <v>0</v>
      </c>
      <c r="CF189" s="287" cm="1">
        <f t="array" aca="1" ref="CF189" ca="1">IF(AE189&lt;0,AE189*SUMPRODUCT(_xlfn.XLOOKUP(AE$26,$C$4:$C$22,$T$4:$AC$22)*$AO189:$AX189),0)</f>
        <v>0</v>
      </c>
      <c r="CG189" s="287" cm="1">
        <f t="array" aca="1" ref="CG189" ca="1">IF(AF189&lt;0,AF189*SUMPRODUCT(_xlfn.XLOOKUP(AF$26,$C$4:$C$22,$T$4:$AC$22)*$AO189:$AX189),0)</f>
        <v>0</v>
      </c>
      <c r="CH189" s="287" cm="1">
        <f t="array" aca="1" ref="CH189" ca="1">IF(AG189&lt;0,AG189*SUMPRODUCT(_xlfn.XLOOKUP(AG$26,$C$4:$C$22,$T$4:$AC$22)*$AO189:$AX189),0)</f>
        <v>0</v>
      </c>
      <c r="CI189" s="287" cm="1">
        <f t="array" aca="1" ref="CI189" ca="1">IF(AH189&lt;0,AH189*SUMPRODUCT(_xlfn.XLOOKUP(AH$26,$C$4:$C$22,$T$4:$AC$22)*$AO189:$AX189),0)</f>
        <v>0</v>
      </c>
      <c r="CJ189" s="287" cm="1">
        <f t="array" aca="1" ref="CJ189" ca="1">IF(AI189&lt;0,AI189*SUMPRODUCT(_xlfn.XLOOKUP(AI$26,$C$4:$C$22,$T$4:$AC$22)*$AO189:$AX189),0)</f>
        <v>0</v>
      </c>
      <c r="CK189" s="287" cm="1">
        <f t="array" aca="1" ref="CK189" ca="1">IF(AJ189&lt;0,AJ189*SUMPRODUCT(_xlfn.XLOOKUP(AJ$26,$C$4:$C$22,$T$4:$AC$22)*$AO189:$AX189),0)</f>
        <v>0</v>
      </c>
      <c r="CL189" s="287" cm="1">
        <f t="array" aca="1" ref="CL189" ca="1">IF(AK189&lt;0,AK189*SUMPRODUCT(_xlfn.XLOOKUP(AK$26,$C$4:$C$22,$T$4:$AC$22)*$AO189:$AX189),0)</f>
        <v>0</v>
      </c>
      <c r="CM189" s="287" cm="1">
        <f t="array" aca="1" ref="CM189" ca="1">IF(AL189&lt;0,AL189*SUMPRODUCT(_xlfn.XLOOKUP(AL$26,$C$4:$C$22,$T$4:$AC$22)*$AO189:$AX189),0)</f>
        <v>0</v>
      </c>
      <c r="CN189" s="287" cm="1">
        <f t="array" aca="1" ref="CN189" ca="1">IF(AM189&lt;0,AM189*SUMPRODUCT(_xlfn.XLOOKUP(AM$26,$C$4:$C$22,$T$4:$AC$22)*$AO189:$AX189),0)</f>
        <v>0</v>
      </c>
      <c r="CO189" s="290" cm="1">
        <f t="array" aca="1" ref="CO189" ca="1">IF(AN189&lt;0,AN189*SUMPRODUCT(_xlfn.XLOOKUP(AN$26,$C$4:$C$22,$T$4:$AC$22)*$AO189:$AX189),0)</f>
        <v>0</v>
      </c>
      <c r="CP189" s="291">
        <f t="shared" ca="1" si="141"/>
        <v>0</v>
      </c>
      <c r="CQ189" s="286" cm="1">
        <f t="array" aca="1" ref="CQ189" ca="1">IF(AC189&lt;0,AC189*SUMPRODUCT(_xlfn.XLOOKUP(AC$26,$C$4:$C$22,$I$4:$S$22)*$AO189:$AY189),0)</f>
        <v>0</v>
      </c>
      <c r="CR189" s="287" cm="1">
        <f t="array" aca="1" ref="CR189" ca="1">IF(AD189&lt;0,AD189*SUMPRODUCT(_xlfn.XLOOKUP(AD$26,$C$4:$C$22,$I$4:$R$22)*$AO189:$AX189),0)</f>
        <v>0</v>
      </c>
      <c r="CS189" s="287" cm="1">
        <f t="array" aca="1" ref="CS189" ca="1">IF(AE189&lt;0,AE189*SUMPRODUCT(_xlfn.XLOOKUP(AE$26,$C$4:$C$22,$I$4:$R$22)*$AO189:$AX189),0)</f>
        <v>0</v>
      </c>
      <c r="CT189" s="287" cm="1">
        <f t="array" aca="1" ref="CT189" ca="1">IF(AF189&lt;0,AF189*SUMPRODUCT(_xlfn.XLOOKUP(AF$26,$C$4:$C$22,$I$4:$R$22)*$AO189:$AX189),0)</f>
        <v>0</v>
      </c>
      <c r="CU189" s="287" cm="1">
        <f t="array" aca="1" ref="CU189" ca="1">IF(AG189&lt;0,AG189*SUMPRODUCT(_xlfn.XLOOKUP(AG$26,$C$4:$C$22,$I$4:$R$22)*$AO189:$AX189),0)</f>
        <v>0</v>
      </c>
      <c r="CV189" s="287" cm="1">
        <f t="array" aca="1" ref="CV189" ca="1">IF(AH189&lt;0,AH189*SUMPRODUCT(_xlfn.XLOOKUP(AH$26,$C$4:$C$22,$I$4:$R$22)*$AO189:$AX189),0)</f>
        <v>0</v>
      </c>
      <c r="CW189" s="287" cm="1">
        <f t="array" aca="1" ref="CW189" ca="1">IF(AI189&lt;0,AI189*SUMPRODUCT(_xlfn.XLOOKUP(AI$26,$C$4:$C$22,$I$4:$R$22)*$AO189:$AX189),0)</f>
        <v>0</v>
      </c>
      <c r="CX189" s="287" cm="1">
        <f t="array" aca="1" ref="CX189" ca="1">IF(AJ189&lt;0,AJ189*SUMPRODUCT(_xlfn.XLOOKUP(AJ$26,$C$4:$C$22,$I$4:$R$22)*$AO189:$AX189),0)</f>
        <v>0</v>
      </c>
      <c r="CY189" s="287" cm="1">
        <f t="array" aca="1" ref="CY189" ca="1">IF(AK189&lt;0,AK189*SUMPRODUCT(_xlfn.XLOOKUP(AK$26,$C$4:$C$22,$I$4:$R$22)*$AO189:$AX189),0)</f>
        <v>0</v>
      </c>
      <c r="CZ189" s="287" cm="1">
        <f t="array" aca="1" ref="CZ189" ca="1">IF(AL189&lt;0,AL189*SUMPRODUCT(_xlfn.XLOOKUP(AL$26,$C$4:$C$22,$I$4:$R$22)*$AO189:$AX189),0)</f>
        <v>0</v>
      </c>
      <c r="DA189" s="287" cm="1">
        <f t="array" aca="1" ref="DA189" ca="1">IF(AM189&lt;0,AM189*SUMPRODUCT(_xlfn.XLOOKUP(AM$26,$C$4:$C$22,$I$4:$R$22)*$AO189:$AX189),0)</f>
        <v>0</v>
      </c>
      <c r="DB189" s="290" cm="1">
        <f t="array" aca="1" ref="DB189" ca="1">IF(AN189&lt;0,AN189*SUMPRODUCT(_xlfn.XLOOKUP(AN$26,$C$4:$C$22,$I$4:$R$22)*$AO189:$AX189),0)</f>
        <v>0</v>
      </c>
      <c r="DC189" s="327">
        <f t="shared" ca="1" si="142"/>
        <v>0</v>
      </c>
    </row>
    <row r="190" spans="1:107" x14ac:dyDescent="0.25">
      <c r="A190" s="136"/>
      <c r="B190" s="389"/>
      <c r="C190" s="292">
        <v>13</v>
      </c>
      <c r="D190" s="293" t="str">
        <f>_xlfn.XLOOKUP($C190,'Load Combinations'!$B$4:$B$22,'Load Combinations'!$C$4:$C$22)</f>
        <v>CV Helium Mode, Beam On, Seismic</v>
      </c>
      <c r="E190" s="86"/>
      <c r="F190" s="294"/>
      <c r="G190" s="125">
        <v>0</v>
      </c>
      <c r="H190" s="295">
        <f t="shared" ca="1" si="130"/>
        <v>1.25</v>
      </c>
      <c r="I190" s="295">
        <f t="shared" ca="1" si="131"/>
        <v>-1.25</v>
      </c>
      <c r="J190" s="328"/>
      <c r="K190" s="99">
        <f t="shared" ref="K190:AB190" ca="1" si="157">OFFSET(K190,-12,0)</f>
        <v>0</v>
      </c>
      <c r="L190" s="96">
        <f t="shared" ca="1" si="157"/>
        <v>0</v>
      </c>
      <c r="M190" s="96">
        <f t="shared" ca="1" si="157"/>
        <v>0</v>
      </c>
      <c r="N190" s="96">
        <f t="shared" ca="1" si="157"/>
        <v>0</v>
      </c>
      <c r="O190" s="96">
        <f t="shared" ca="1" si="157"/>
        <v>0</v>
      </c>
      <c r="P190" s="96">
        <f t="shared" ca="1" si="157"/>
        <v>0</v>
      </c>
      <c r="Q190" s="96">
        <f t="shared" ca="1" si="157"/>
        <v>0</v>
      </c>
      <c r="R190" s="96">
        <f t="shared" ca="1" si="157"/>
        <v>0</v>
      </c>
      <c r="S190" s="96">
        <f t="shared" ca="1" si="157"/>
        <v>0</v>
      </c>
      <c r="T190" s="96">
        <f t="shared" ca="1" si="157"/>
        <v>0</v>
      </c>
      <c r="U190" s="96">
        <f t="shared" ca="1" si="157"/>
        <v>0</v>
      </c>
      <c r="V190" s="96">
        <f t="shared" ca="1" si="157"/>
        <v>0</v>
      </c>
      <c r="W190" s="96">
        <f t="shared" ca="1" si="157"/>
        <v>0</v>
      </c>
      <c r="X190" s="96">
        <f t="shared" ca="1" si="157"/>
        <v>0</v>
      </c>
      <c r="Y190" s="96">
        <f t="shared" ca="1" si="157"/>
        <v>0</v>
      </c>
      <c r="Z190" s="96">
        <f t="shared" ca="1" si="157"/>
        <v>0</v>
      </c>
      <c r="AA190" s="96">
        <f t="shared" ca="1" si="157"/>
        <v>0</v>
      </c>
      <c r="AB190" s="138">
        <f t="shared" ca="1" si="157"/>
        <v>0</v>
      </c>
      <c r="AC190" s="99">
        <f t="shared" ca="1" si="146"/>
        <v>0</v>
      </c>
      <c r="AD190" s="96">
        <f t="shared" ca="1" si="146"/>
        <v>0</v>
      </c>
      <c r="AE190" s="96">
        <f t="shared" ca="1" si="146"/>
        <v>0</v>
      </c>
      <c r="AF190" s="96">
        <f t="shared" ca="1" si="146"/>
        <v>0</v>
      </c>
      <c r="AG190" s="96">
        <f t="shared" ca="1" si="146"/>
        <v>0</v>
      </c>
      <c r="AH190" s="96">
        <f t="shared" ca="1" si="146"/>
        <v>0</v>
      </c>
      <c r="AI190" s="96">
        <f t="shared" ca="1" si="146"/>
        <v>1</v>
      </c>
      <c r="AJ190" s="96">
        <f t="shared" ca="1" si="146"/>
        <v>1</v>
      </c>
      <c r="AK190" s="96">
        <f t="shared" ca="1" si="146"/>
        <v>0</v>
      </c>
      <c r="AL190" s="96">
        <f t="shared" ca="1" si="146"/>
        <v>0</v>
      </c>
      <c r="AM190" s="96">
        <f t="shared" ca="1" si="146"/>
        <v>0</v>
      </c>
      <c r="AN190" s="100">
        <f t="shared" ca="1" si="146"/>
        <v>0</v>
      </c>
      <c r="AO190" s="97">
        <f>+INDEX('Load Combinations'!$D$4:$N$22,MATCH(Horizontal!$C190,'Load Combinations'!$B$4:$B$22,0),MATCH(Horizontal!AO$26,'Load Combinations'!$D$3:$N$3,0))</f>
        <v>1</v>
      </c>
      <c r="AP190" s="96">
        <f>+INDEX('Load Combinations'!$D$4:$N$22,MATCH(Horizontal!$C190,'Load Combinations'!$B$4:$B$22,0),MATCH(Horizontal!AP$26,'Load Combinations'!$D$3:$N$3,0))</f>
        <v>1</v>
      </c>
      <c r="AQ190" s="96">
        <f>+INDEX('Load Combinations'!$D$4:$N$22,MATCH(Horizontal!$C190,'Load Combinations'!$B$4:$B$22,0),MATCH(Horizontal!AQ$26,'Load Combinations'!$D$3:$N$3,0))</f>
        <v>0</v>
      </c>
      <c r="AR190" s="96">
        <f>+INDEX('Load Combinations'!$D$4:$N$22,MATCH(Horizontal!$C190,'Load Combinations'!$B$4:$B$22,0),MATCH(Horizontal!AR$26,'Load Combinations'!$D$3:$N$3,0))</f>
        <v>1</v>
      </c>
      <c r="AS190" s="96">
        <f>+INDEX('Load Combinations'!$D$4:$N$22,MATCH(Horizontal!$C190,'Load Combinations'!$B$4:$B$22,0),MATCH(Horizontal!AS$26,'Load Combinations'!$D$3:$N$3,0))</f>
        <v>0</v>
      </c>
      <c r="AT190" s="96">
        <f>+INDEX('Load Combinations'!$D$4:$N$22,MATCH(Horizontal!$C190,'Load Combinations'!$B$4:$B$22,0),MATCH(Horizontal!AT$26,'Load Combinations'!$D$3:$N$3,0))</f>
        <v>1</v>
      </c>
      <c r="AU190" s="96">
        <f>+INDEX('Load Combinations'!$D$4:$N$22,MATCH(Horizontal!$C190,'Load Combinations'!$B$4:$B$22,0),MATCH(Horizontal!AU$26,'Load Combinations'!$D$3:$N$3,0))</f>
        <v>0</v>
      </c>
      <c r="AV190" s="96">
        <f>+INDEX('Load Combinations'!$D$4:$N$22,MATCH(Horizontal!$C190,'Load Combinations'!$B$4:$B$22,0),MATCH(Horizontal!AV$26,'Load Combinations'!$D$3:$N$3,0))</f>
        <v>1</v>
      </c>
      <c r="AW190" s="96">
        <f>+INDEX('Load Combinations'!$D$4:$N$22,MATCH(Horizontal!$C190,'Load Combinations'!$B$4:$B$22,0),MATCH(Horizontal!AW$26,'Load Combinations'!$D$3:$N$3,0))</f>
        <v>0</v>
      </c>
      <c r="AX190" s="560">
        <f>+INDEX('Load Combinations'!$D$4:$N$22,MATCH(Horizontal!$C190,'Load Combinations'!$B$4:$B$22,0),MATCH(Horizontal!AX$26,'Load Combinations'!$D$3:$N$3,0))</f>
        <v>1</v>
      </c>
      <c r="AY190" s="661">
        <f>+INDEX('Load Combinations'!$D$4:$N$22,MATCH(Horizontal!$C190,'Load Combinations'!$B$4:$B$22,0),MATCH(Horizontal!AY$26,'Load Combinations'!$D$3:$N$3,0))</f>
        <v>0</v>
      </c>
      <c r="AZ190" s="297" cm="1">
        <f t="array" aca="1" ref="AZ190" ca="1">SUMPRODUCT(--($K190:$AB190&gt;0),INDEX($H$4:$H$22,MATCH($K$26:$AB$26,$C$4:$C$22,0)))</f>
        <v>0</v>
      </c>
      <c r="BA190" s="298" cm="1">
        <f t="array" aca="1" ref="BA190" ca="1">SUMPRODUCT(--($K190:$AB190&gt;0),INDEX($G$4:$G$22,MATCH($K$26:$AB$26,$C$4:$C$22,0)))</f>
        <v>0</v>
      </c>
      <c r="BB190" s="298" cm="1">
        <f t="array" aca="1" ref="BB190" ca="1">-1*SUMPRODUCT(--($K190:$AB190&lt;0),INDEX($H$4:$H$22,MATCH($K$26:$AB$26,$C$4:$C$22,0)))</f>
        <v>0</v>
      </c>
      <c r="BC190" s="298" cm="1">
        <f t="array" aca="1" ref="BC190" ca="1">-1*SUMPRODUCT(--($K190:$AB190&lt;0),INDEX($G$4:$G$22,MATCH($K$26:$AB$26,$C$4:$C$22,0)))</f>
        <v>0</v>
      </c>
      <c r="BD190" s="125" cm="1">
        <f t="array" aca="1" ref="BD190" ca="1">IF(AC190&gt;0,AC190*SUMPRODUCT(_xlfn.XLOOKUP(AC$26,$C$4:$C$22,$T$4:$AD$22)*$AO190:$AY190),0)</f>
        <v>0</v>
      </c>
      <c r="BE190" s="300" cm="1">
        <f t="array" aca="1" ref="BE190" ca="1">IF(AD190&gt;0,AD190*SUMPRODUCT(_xlfn.XLOOKUP(AD$26,$C$4:$C$22,$T$4:$AD$22)*$AO190:$AY190),0)</f>
        <v>0</v>
      </c>
      <c r="BF190" s="300" cm="1">
        <f t="array" aca="1" ref="BF190" ca="1">IF(AE190&gt;0,AE190*SUMPRODUCT(_xlfn.XLOOKUP(AE$26,$C$4:$C$22,$T$4:$AD$22)*$AO190:$AY190),0)</f>
        <v>0</v>
      </c>
      <c r="BG190" s="301" cm="1">
        <f t="array" aca="1" ref="BG190" ca="1">IF(AF190&gt;0,AF190*SUMPRODUCT(_xlfn.XLOOKUP(AF$26,$C$4:$C$22,$T$4:$AD$22)*$AO190:$AY190),0)</f>
        <v>0</v>
      </c>
      <c r="BH190" s="300" cm="1">
        <f t="array" aca="1" ref="BH190" ca="1">IF(AG190&gt;0,AG190*SUMPRODUCT(_xlfn.XLOOKUP(AG$26,$C$4:$C$22,$T$4:$AD$22)*$AO190:$AY190),0)</f>
        <v>0</v>
      </c>
      <c r="BI190" s="300" cm="1">
        <f t="array" aca="1" ref="BI190" ca="1">IF(AH190&gt;0,AH190*SUMPRODUCT(_xlfn.XLOOKUP(AH$26,$C$4:$C$22,$T$4:$AD$22)*$AO190:$AY190),0)</f>
        <v>0</v>
      </c>
      <c r="BJ190" s="300" cm="1">
        <f t="array" aca="1" ref="BJ190" ca="1">IF(AI190&gt;0,AI190*SUMPRODUCT(_xlfn.XLOOKUP(AI$26,$C$4:$C$22,$T$4:$AD$22)*$AO190:$AY190),0)</f>
        <v>0.625</v>
      </c>
      <c r="BK190" s="300" cm="1">
        <f t="array" aca="1" ref="BK190" ca="1">IF(AJ190&gt;0,AJ190*SUMPRODUCT(_xlfn.XLOOKUP(AJ$26,$C$4:$C$22,$T$4:$AD$22)*$AO190:$AY190),0)</f>
        <v>0.625</v>
      </c>
      <c r="BL190" s="300" cm="1">
        <f t="array" aca="1" ref="BL190" ca="1">IF(AK190&gt;0,AK190*SUMPRODUCT(_xlfn.XLOOKUP(AK$26,$C$4:$C$22,$T$4:$AD$22)*$AO190:$AY190),0)</f>
        <v>0</v>
      </c>
      <c r="BM190" s="300" cm="1">
        <f t="array" aca="1" ref="BM190" ca="1">IF(AL190&gt;0,AL190*SUMPRODUCT(_xlfn.XLOOKUP(AL$26,$C$4:$C$22,$T$4:$AD$22)*$AO190:$AY190),0)</f>
        <v>0</v>
      </c>
      <c r="BN190" s="300" cm="1">
        <f t="array" aca="1" ref="BN190" ca="1">IF(AM190&gt;0,AM190*SUMPRODUCT(_xlfn.XLOOKUP(AM$26,$C$4:$C$22,$T$4:$AD$22)*$AO190:$AY190),0)</f>
        <v>0</v>
      </c>
      <c r="BO190" s="304" cm="1">
        <f t="array" aca="1" ref="BO190" ca="1">IF(AN190&gt;0,AN190*SUMPRODUCT(_xlfn.XLOOKUP(AN$26,$C$4:$C$22,$T$4:$AD$22)*$AO190:$AY190),0)</f>
        <v>0</v>
      </c>
      <c r="BP190" s="305">
        <f t="shared" ca="1" si="139"/>
        <v>1.25</v>
      </c>
      <c r="BQ190" s="125" cm="1">
        <f t="array" aca="1" ref="BQ190" ca="1">IF(AC190&gt;0,AC190*SUMPRODUCT(_xlfn.XLOOKUP(AC$26,$C$4:$C$22,$I$4:$S$22)*$AO190:$AY190),0)</f>
        <v>0</v>
      </c>
      <c r="BR190" s="300" cm="1">
        <f t="array" aca="1" ref="BR190" ca="1">IF(AD190&gt;0,AD190*SUMPRODUCT(_xlfn.XLOOKUP(AD$26,$C$4:$C$22,$I$4:$S$22)*$AO190:$AY190),0)</f>
        <v>0</v>
      </c>
      <c r="BS190" s="300" cm="1">
        <f t="array" aca="1" ref="BS190" ca="1">IF(AE190&gt;0,AE190*SUMPRODUCT(_xlfn.XLOOKUP(AE$26,$C$4:$C$22,$I$4:$S$22)*$AO190:$AY190),0)</f>
        <v>0</v>
      </c>
      <c r="BT190" s="301" cm="1">
        <f t="array" aca="1" ref="BT190" ca="1">IF(AF190&gt;0,AF190*SUMPRODUCT(_xlfn.XLOOKUP(AF$26,$C$4:$C$22,$I$4:$S$22)*$AO190:$AY190),0)</f>
        <v>0</v>
      </c>
      <c r="BU190" s="300" cm="1">
        <f t="array" aca="1" ref="BU190" ca="1">IF(AG190&gt;0,AG190*SUMPRODUCT(_xlfn.XLOOKUP(AG$26,$C$4:$C$22,$I$4:$S$22)*$AO190:$AY190),0)</f>
        <v>0</v>
      </c>
      <c r="BV190" s="300" cm="1">
        <f t="array" aca="1" ref="BV190" ca="1">IF(AH190&gt;0,AH190*SUMPRODUCT(_xlfn.XLOOKUP(AH$26,$C$4:$C$22,$I$4:$S$22)*$AO190:$AY190),0)</f>
        <v>0</v>
      </c>
      <c r="BW190" s="300" cm="1">
        <f t="array" aca="1" ref="BW190" ca="1">IF(AI190&gt;0,AI190*SUMPRODUCT(_xlfn.XLOOKUP(AI$26,$C$4:$C$22,$I$4:$S$22)*$AO190:$AY190),0)</f>
        <v>-0.625</v>
      </c>
      <c r="BX190" s="300" cm="1">
        <f t="array" aca="1" ref="BX190" ca="1">IF(AJ190&gt;0,AJ190*SUMPRODUCT(_xlfn.XLOOKUP(AJ$26,$C$4:$C$22,$I$4:$S$22)*$AO190:$AY190),0)</f>
        <v>-0.625</v>
      </c>
      <c r="BY190" s="300" cm="1">
        <f t="array" aca="1" ref="BY190" ca="1">IF(AK190&gt;0,AK190*SUMPRODUCT(_xlfn.XLOOKUP(AK$26,$C$4:$C$22,$I$4:$S$22)*$AO190:$AY190),0)</f>
        <v>0</v>
      </c>
      <c r="BZ190" s="300" cm="1">
        <f t="array" aca="1" ref="BZ190" ca="1">IF(AL190&gt;0,AL190*SUMPRODUCT(_xlfn.XLOOKUP(AL$26,$C$4:$C$22,$I$4:$S$22)*$AO190:$AY190),0)</f>
        <v>0</v>
      </c>
      <c r="CA190" s="300" cm="1">
        <f t="array" aca="1" ref="CA190" ca="1">IF(AM190&gt;0,AM190*SUMPRODUCT(_xlfn.XLOOKUP(AM$26,$C$4:$C$22,$I$4:$S$22)*$AO190:$AY190),0)</f>
        <v>0</v>
      </c>
      <c r="CB190" s="304" cm="1">
        <f t="array" aca="1" ref="CB190" ca="1">IF(AN190&gt;0,AN190*SUMPRODUCT(_xlfn.XLOOKUP(AN$26,$C$4:$C$22,$I$4:$S$22)*$AO190:$AY190),0)</f>
        <v>0</v>
      </c>
      <c r="CC190" s="305">
        <f t="shared" ca="1" si="140"/>
        <v>-1.25</v>
      </c>
      <c r="CD190" s="125" cm="1">
        <f t="array" aca="1" ref="CD190" ca="1">IF(AC190&lt;0,AC190*SUMPRODUCT(_xlfn.XLOOKUP(AC$26,$C$4:$C$22,$T$4:$AD$22)*$AO190:$AY190),0)</f>
        <v>0</v>
      </c>
      <c r="CE190" s="300" cm="1">
        <f t="array" aca="1" ref="CE190" ca="1">IF(AD190&lt;0,AD190*SUMPRODUCT(_xlfn.XLOOKUP(AD$26,$C$4:$C$22,$T$4:$AC$22)*$AO190:$AX190),0)</f>
        <v>0</v>
      </c>
      <c r="CF190" s="300" cm="1">
        <f t="array" aca="1" ref="CF190" ca="1">IF(AE190&lt;0,AE190*SUMPRODUCT(_xlfn.XLOOKUP(AE$26,$C$4:$C$22,$T$4:$AC$22)*$AO190:$AX190),0)</f>
        <v>0</v>
      </c>
      <c r="CG190" s="301" cm="1">
        <f t="array" aca="1" ref="CG190" ca="1">IF(AF190&lt;0,AF190*SUMPRODUCT(_xlfn.XLOOKUP(AF$26,$C$4:$C$22,$T$4:$AC$22)*$AO190:$AX190),0)</f>
        <v>0</v>
      </c>
      <c r="CH190" s="300" cm="1">
        <f t="array" aca="1" ref="CH190" ca="1">IF(AG190&lt;0,AG190*SUMPRODUCT(_xlfn.XLOOKUP(AG$26,$C$4:$C$22,$T$4:$AC$22)*$AO190:$AX190),0)</f>
        <v>0</v>
      </c>
      <c r="CI190" s="300" cm="1">
        <f t="array" aca="1" ref="CI190" ca="1">IF(AH190&lt;0,AH190*SUMPRODUCT(_xlfn.XLOOKUP(AH$26,$C$4:$C$22,$T$4:$AC$22)*$AO190:$AX190),0)</f>
        <v>0</v>
      </c>
      <c r="CJ190" s="300" cm="1">
        <f t="array" aca="1" ref="CJ190" ca="1">IF(AI190&lt;0,AI190*SUMPRODUCT(_xlfn.XLOOKUP(AI$26,$C$4:$C$22,$T$4:$AC$22)*$AO190:$AX190),0)</f>
        <v>0</v>
      </c>
      <c r="CK190" s="300" cm="1">
        <f t="array" aca="1" ref="CK190" ca="1">IF(AJ190&lt;0,AJ190*SUMPRODUCT(_xlfn.XLOOKUP(AJ$26,$C$4:$C$22,$T$4:$AC$22)*$AO190:$AX190),0)</f>
        <v>0</v>
      </c>
      <c r="CL190" s="300" cm="1">
        <f t="array" aca="1" ref="CL190" ca="1">IF(AK190&lt;0,AK190*SUMPRODUCT(_xlfn.XLOOKUP(AK$26,$C$4:$C$22,$T$4:$AC$22)*$AO190:$AX190),0)</f>
        <v>0</v>
      </c>
      <c r="CM190" s="300" cm="1">
        <f t="array" aca="1" ref="CM190" ca="1">IF(AL190&lt;0,AL190*SUMPRODUCT(_xlfn.XLOOKUP(AL$26,$C$4:$C$22,$T$4:$AC$22)*$AO190:$AX190),0)</f>
        <v>0</v>
      </c>
      <c r="CN190" s="300" cm="1">
        <f t="array" aca="1" ref="CN190" ca="1">IF(AM190&lt;0,AM190*SUMPRODUCT(_xlfn.XLOOKUP(AM$26,$C$4:$C$22,$T$4:$AC$22)*$AO190:$AX190),0)</f>
        <v>0</v>
      </c>
      <c r="CO190" s="304" cm="1">
        <f t="array" aca="1" ref="CO190" ca="1">IF(AN190&lt;0,AN190*SUMPRODUCT(_xlfn.XLOOKUP(AN$26,$C$4:$C$22,$T$4:$AC$22)*$AO190:$AX190),0)</f>
        <v>0</v>
      </c>
      <c r="CP190" s="305">
        <f t="shared" ca="1" si="141"/>
        <v>0</v>
      </c>
      <c r="CQ190" s="125" cm="1">
        <f t="array" aca="1" ref="CQ190" ca="1">IF(AC190&lt;0,AC190*SUMPRODUCT(_xlfn.XLOOKUP(AC$26,$C$4:$C$22,$I$4:$S$22)*$AO190:$AY190),0)</f>
        <v>0</v>
      </c>
      <c r="CR190" s="300" cm="1">
        <f t="array" aca="1" ref="CR190" ca="1">IF(AD190&lt;0,AD190*SUMPRODUCT(_xlfn.XLOOKUP(AD$26,$C$4:$C$22,$I$4:$R$22)*$AO190:$AX190),0)</f>
        <v>0</v>
      </c>
      <c r="CS190" s="300" cm="1">
        <f t="array" aca="1" ref="CS190" ca="1">IF(AE190&lt;0,AE190*SUMPRODUCT(_xlfn.XLOOKUP(AE$26,$C$4:$C$22,$I$4:$R$22)*$AO190:$AX190),0)</f>
        <v>0</v>
      </c>
      <c r="CT190" s="301" cm="1">
        <f t="array" aca="1" ref="CT190" ca="1">IF(AF190&lt;0,AF190*SUMPRODUCT(_xlfn.XLOOKUP(AF$26,$C$4:$C$22,$I$4:$R$22)*$AO190:$AX190),0)</f>
        <v>0</v>
      </c>
      <c r="CU190" s="300" cm="1">
        <f t="array" aca="1" ref="CU190" ca="1">IF(AG190&lt;0,AG190*SUMPRODUCT(_xlfn.XLOOKUP(AG$26,$C$4:$C$22,$I$4:$R$22)*$AO190:$AX190),0)</f>
        <v>0</v>
      </c>
      <c r="CV190" s="300" cm="1">
        <f t="array" aca="1" ref="CV190" ca="1">IF(AH190&lt;0,AH190*SUMPRODUCT(_xlfn.XLOOKUP(AH$26,$C$4:$C$22,$I$4:$R$22)*$AO190:$AX190),0)</f>
        <v>0</v>
      </c>
      <c r="CW190" s="300" cm="1">
        <f t="array" aca="1" ref="CW190" ca="1">IF(AI190&lt;0,AI190*SUMPRODUCT(_xlfn.XLOOKUP(AI$26,$C$4:$C$22,$I$4:$R$22)*$AO190:$AX190),0)</f>
        <v>0</v>
      </c>
      <c r="CX190" s="300" cm="1">
        <f t="array" aca="1" ref="CX190" ca="1">IF(AJ190&lt;0,AJ190*SUMPRODUCT(_xlfn.XLOOKUP(AJ$26,$C$4:$C$22,$I$4:$R$22)*$AO190:$AX190),0)</f>
        <v>0</v>
      </c>
      <c r="CY190" s="300" cm="1">
        <f t="array" aca="1" ref="CY190" ca="1">IF(AK190&lt;0,AK190*SUMPRODUCT(_xlfn.XLOOKUP(AK$26,$C$4:$C$22,$I$4:$R$22)*$AO190:$AX190),0)</f>
        <v>0</v>
      </c>
      <c r="CZ190" s="300" cm="1">
        <f t="array" aca="1" ref="CZ190" ca="1">IF(AL190&lt;0,AL190*SUMPRODUCT(_xlfn.XLOOKUP(AL$26,$C$4:$C$22,$I$4:$R$22)*$AO190:$AX190),0)</f>
        <v>0</v>
      </c>
      <c r="DA190" s="300" cm="1">
        <f t="array" aca="1" ref="DA190" ca="1">IF(AM190&lt;0,AM190*SUMPRODUCT(_xlfn.XLOOKUP(AM$26,$C$4:$C$22,$I$4:$R$22)*$AO190:$AX190),0)</f>
        <v>0</v>
      </c>
      <c r="DB190" s="304" cm="1">
        <f t="array" aca="1" ref="DB190" ca="1">IF(AN190&lt;0,AN190*SUMPRODUCT(_xlfn.XLOOKUP(AN$26,$C$4:$C$22,$I$4:$R$22)*$AO190:$AX190),0)</f>
        <v>0</v>
      </c>
      <c r="DC190" s="329">
        <f t="shared" ca="1" si="142"/>
        <v>0</v>
      </c>
    </row>
    <row r="191" spans="1:107" x14ac:dyDescent="0.25">
      <c r="A191" s="136"/>
      <c r="B191" s="389"/>
      <c r="C191" s="278">
        <v>14</v>
      </c>
      <c r="D191" s="279" t="str">
        <f>_xlfn.XLOOKUP($C191,'Load Combinations'!$B$4:$B$22,'Load Combinations'!$C$4:$C$22)</f>
        <v>CV He, No Beam,Component MAWP</v>
      </c>
      <c r="E191" s="280"/>
      <c r="F191" s="281"/>
      <c r="G191" s="111">
        <v>0</v>
      </c>
      <c r="H191" s="282">
        <f t="shared" ca="1" si="130"/>
        <v>0</v>
      </c>
      <c r="I191" s="282">
        <f t="shared" ca="1" si="131"/>
        <v>0</v>
      </c>
      <c r="J191" s="326"/>
      <c r="K191" s="87">
        <f t="shared" ref="K191:AB191" ca="1" si="158">OFFSET(K191,-13,0)</f>
        <v>0</v>
      </c>
      <c r="L191" s="84">
        <f t="shared" ca="1" si="158"/>
        <v>0</v>
      </c>
      <c r="M191" s="84">
        <f t="shared" ca="1" si="158"/>
        <v>0</v>
      </c>
      <c r="N191" s="84">
        <f t="shared" ca="1" si="158"/>
        <v>0</v>
      </c>
      <c r="O191" s="84">
        <f t="shared" ca="1" si="158"/>
        <v>0</v>
      </c>
      <c r="P191" s="84">
        <f t="shared" ca="1" si="158"/>
        <v>0</v>
      </c>
      <c r="Q191" s="84">
        <f t="shared" ca="1" si="158"/>
        <v>0</v>
      </c>
      <c r="R191" s="84">
        <f t="shared" ca="1" si="158"/>
        <v>0</v>
      </c>
      <c r="S191" s="84">
        <f t="shared" ca="1" si="158"/>
        <v>0</v>
      </c>
      <c r="T191" s="84">
        <f t="shared" ca="1" si="158"/>
        <v>0</v>
      </c>
      <c r="U191" s="84">
        <f t="shared" ca="1" si="158"/>
        <v>0</v>
      </c>
      <c r="V191" s="84">
        <f t="shared" ca="1" si="158"/>
        <v>0</v>
      </c>
      <c r="W191" s="84">
        <f t="shared" ca="1" si="158"/>
        <v>0</v>
      </c>
      <c r="X191" s="84">
        <f t="shared" ca="1" si="158"/>
        <v>0</v>
      </c>
      <c r="Y191" s="84">
        <f t="shared" ca="1" si="158"/>
        <v>0</v>
      </c>
      <c r="Z191" s="84">
        <f t="shared" ca="1" si="158"/>
        <v>0</v>
      </c>
      <c r="AA191" s="84">
        <f t="shared" ca="1" si="158"/>
        <v>0</v>
      </c>
      <c r="AB191" s="89">
        <f t="shared" ca="1" si="158"/>
        <v>0</v>
      </c>
      <c r="AC191" s="87">
        <f t="shared" ca="1" si="146"/>
        <v>0</v>
      </c>
      <c r="AD191" s="84">
        <f t="shared" ca="1" si="146"/>
        <v>0</v>
      </c>
      <c r="AE191" s="84">
        <f t="shared" ca="1" si="146"/>
        <v>0</v>
      </c>
      <c r="AF191" s="84">
        <f t="shared" ca="1" si="146"/>
        <v>0</v>
      </c>
      <c r="AG191" s="84">
        <f t="shared" ca="1" si="146"/>
        <v>0</v>
      </c>
      <c r="AH191" s="84">
        <f t="shared" ca="1" si="146"/>
        <v>0</v>
      </c>
      <c r="AI191" s="84">
        <f t="shared" ca="1" si="146"/>
        <v>1</v>
      </c>
      <c r="AJ191" s="84">
        <f t="shared" ca="1" si="146"/>
        <v>1</v>
      </c>
      <c r="AK191" s="84">
        <f t="shared" ca="1" si="146"/>
        <v>0</v>
      </c>
      <c r="AL191" s="84">
        <f t="shared" ca="1" si="146"/>
        <v>0</v>
      </c>
      <c r="AM191" s="84">
        <f t="shared" ca="1" si="146"/>
        <v>0</v>
      </c>
      <c r="AN191" s="98">
        <f t="shared" ca="1" si="146"/>
        <v>0</v>
      </c>
      <c r="AO191" s="91">
        <f>+INDEX('Load Combinations'!$D$4:$N$22,MATCH(Horizontal!$C191,'Load Combinations'!$B$4:$B$22,0),MATCH(Horizontal!AO$26,'Load Combinations'!$D$3:$N$3,0))</f>
        <v>1</v>
      </c>
      <c r="AP191" s="84">
        <f>+INDEX('Load Combinations'!$D$4:$N$22,MATCH(Horizontal!$C191,'Load Combinations'!$B$4:$B$22,0),MATCH(Horizontal!AP$26,'Load Combinations'!$D$3:$N$3,0))</f>
        <v>1</v>
      </c>
      <c r="AQ191" s="84">
        <f>+INDEX('Load Combinations'!$D$4:$N$22,MATCH(Horizontal!$C191,'Load Combinations'!$B$4:$B$22,0),MATCH(Horizontal!AQ$26,'Load Combinations'!$D$3:$N$3,0))</f>
        <v>0</v>
      </c>
      <c r="AR191" s="84">
        <f>+INDEX('Load Combinations'!$D$4:$N$22,MATCH(Horizontal!$C191,'Load Combinations'!$B$4:$B$22,0),MATCH(Horizontal!AR$26,'Load Combinations'!$D$3:$N$3,0))</f>
        <v>0</v>
      </c>
      <c r="AS191" s="84">
        <f>+INDEX('Load Combinations'!$D$4:$N$22,MATCH(Horizontal!$C191,'Load Combinations'!$B$4:$B$22,0),MATCH(Horizontal!AS$26,'Load Combinations'!$D$3:$N$3,0))</f>
        <v>1</v>
      </c>
      <c r="AT191" s="84">
        <f>+INDEX('Load Combinations'!$D$4:$N$22,MATCH(Horizontal!$C191,'Load Combinations'!$B$4:$B$22,0),MATCH(Horizontal!AT$26,'Load Combinations'!$D$3:$N$3,0))</f>
        <v>0</v>
      </c>
      <c r="AU191" s="84">
        <f>+INDEX('Load Combinations'!$D$4:$N$22,MATCH(Horizontal!$C191,'Load Combinations'!$B$4:$B$22,0),MATCH(Horizontal!AU$26,'Load Combinations'!$D$3:$N$3,0))</f>
        <v>0</v>
      </c>
      <c r="AV191" s="84">
        <f>+INDEX('Load Combinations'!$D$4:$N$22,MATCH(Horizontal!$C191,'Load Combinations'!$B$4:$B$22,0),MATCH(Horizontal!AV$26,'Load Combinations'!$D$3:$N$3,0))</f>
        <v>1</v>
      </c>
      <c r="AW191" s="84">
        <f>+INDEX('Load Combinations'!$D$4:$N$22,MATCH(Horizontal!$C191,'Load Combinations'!$B$4:$B$22,0),MATCH(Horizontal!AW$26,'Load Combinations'!$D$3:$N$3,0))</f>
        <v>0</v>
      </c>
      <c r="AX191" s="559">
        <f>+INDEX('Load Combinations'!$D$4:$N$22,MATCH(Horizontal!$C191,'Load Combinations'!$B$4:$B$22,0),MATCH(Horizontal!AX$26,'Load Combinations'!$D$3:$N$3,0))</f>
        <v>0</v>
      </c>
      <c r="AY191" s="660">
        <f>+INDEX('Load Combinations'!$D$4:$N$22,MATCH(Horizontal!$C191,'Load Combinations'!$B$4:$B$22,0),MATCH(Horizontal!AY$26,'Load Combinations'!$D$3:$N$3,0))</f>
        <v>0</v>
      </c>
      <c r="AZ191" s="284" cm="1">
        <f t="array" aca="1" ref="AZ191" ca="1">SUMPRODUCT(--($K191:$AB191&gt;0),INDEX($H$4:$H$22,MATCH($K$26:$AB$26,$C$4:$C$22,0)))</f>
        <v>0</v>
      </c>
      <c r="BA191" s="194" cm="1">
        <f t="array" aca="1" ref="BA191" ca="1">SUMPRODUCT(--($K191:$AB191&gt;0),INDEX($G$4:$G$22,MATCH($K$26:$AB$26,$C$4:$C$22,0)))</f>
        <v>0</v>
      </c>
      <c r="BB191" s="194" cm="1">
        <f t="array" aca="1" ref="BB191" ca="1">-1*SUMPRODUCT(--($K191:$AB191&lt;0),INDEX($H$4:$H$22,MATCH($K$26:$AB$26,$C$4:$C$22,0)))</f>
        <v>0</v>
      </c>
      <c r="BC191" s="194" cm="1">
        <f t="array" aca="1" ref="BC191" ca="1">-1*SUMPRODUCT(--($K191:$AB191&lt;0),INDEX($G$4:$G$22,MATCH($K$26:$AB$26,$C$4:$C$22,0)))</f>
        <v>0</v>
      </c>
      <c r="BD191" s="286" cm="1">
        <f t="array" aca="1" ref="BD191" ca="1">IF(AC191&gt;0,AC191*SUMPRODUCT(_xlfn.XLOOKUP(AC$26,$C$4:$C$22,$T$4:$AD$22)*$AO191:$AY191),0)</f>
        <v>0</v>
      </c>
      <c r="BE191" s="287" cm="1">
        <f t="array" aca="1" ref="BE191" ca="1">IF(AD191&gt;0,AD191*SUMPRODUCT(_xlfn.XLOOKUP(AD$26,$C$4:$C$22,$T$4:$AD$22)*$AO191:$AY191),0)</f>
        <v>0</v>
      </c>
      <c r="BF191" s="287" cm="1">
        <f t="array" aca="1" ref="BF191" ca="1">IF(AE191&gt;0,AE191*SUMPRODUCT(_xlfn.XLOOKUP(AE$26,$C$4:$C$22,$T$4:$AD$22)*$AO191:$AY191),0)</f>
        <v>0</v>
      </c>
      <c r="BG191" s="287" cm="1">
        <f t="array" aca="1" ref="BG191" ca="1">IF(AF191&gt;0,AF191*SUMPRODUCT(_xlfn.XLOOKUP(AF$26,$C$4:$C$22,$T$4:$AD$22)*$AO191:$AY191),0)</f>
        <v>0</v>
      </c>
      <c r="BH191" s="287" cm="1">
        <f t="array" aca="1" ref="BH191" ca="1">IF(AG191&gt;0,AG191*SUMPRODUCT(_xlfn.XLOOKUP(AG$26,$C$4:$C$22,$T$4:$AD$22)*$AO191:$AY191),0)</f>
        <v>0</v>
      </c>
      <c r="BI191" s="287" cm="1">
        <f t="array" aca="1" ref="BI191" ca="1">IF(AH191&gt;0,AH191*SUMPRODUCT(_xlfn.XLOOKUP(AH$26,$C$4:$C$22,$T$4:$AD$22)*$AO191:$AY191),0)</f>
        <v>0</v>
      </c>
      <c r="BJ191" s="287" cm="1">
        <f t="array" aca="1" ref="BJ191" ca="1">IF(AI191&gt;0,AI191*SUMPRODUCT(_xlfn.XLOOKUP(AI$26,$C$4:$C$22,$T$4:$AD$22)*$AO191:$AY191),0)</f>
        <v>0</v>
      </c>
      <c r="BK191" s="287" cm="1">
        <f t="array" aca="1" ref="BK191" ca="1">IF(AJ191&gt;0,AJ191*SUMPRODUCT(_xlfn.XLOOKUP(AJ$26,$C$4:$C$22,$T$4:$AD$22)*$AO191:$AY191),0)</f>
        <v>0</v>
      </c>
      <c r="BL191" s="287" cm="1">
        <f t="array" aca="1" ref="BL191" ca="1">IF(AK191&gt;0,AK191*SUMPRODUCT(_xlfn.XLOOKUP(AK$26,$C$4:$C$22,$T$4:$AD$22)*$AO191:$AY191),0)</f>
        <v>0</v>
      </c>
      <c r="BM191" s="287" cm="1">
        <f t="array" aca="1" ref="BM191" ca="1">IF(AL191&gt;0,AL191*SUMPRODUCT(_xlfn.XLOOKUP(AL$26,$C$4:$C$22,$T$4:$AD$22)*$AO191:$AY191),0)</f>
        <v>0</v>
      </c>
      <c r="BN191" s="287" cm="1">
        <f t="array" aca="1" ref="BN191" ca="1">IF(AM191&gt;0,AM191*SUMPRODUCT(_xlfn.XLOOKUP(AM$26,$C$4:$C$22,$T$4:$AD$22)*$AO191:$AY191),0)</f>
        <v>0</v>
      </c>
      <c r="BO191" s="290" cm="1">
        <f t="array" aca="1" ref="BO191" ca="1">IF(AN191&gt;0,AN191*SUMPRODUCT(_xlfn.XLOOKUP(AN$26,$C$4:$C$22,$T$4:$AD$22)*$AO191:$AY191),0)</f>
        <v>0</v>
      </c>
      <c r="BP191" s="291">
        <f t="shared" ca="1" si="139"/>
        <v>0</v>
      </c>
      <c r="BQ191" s="286" cm="1">
        <f t="array" aca="1" ref="BQ191" ca="1">IF(AC191&gt;0,AC191*SUMPRODUCT(_xlfn.XLOOKUP(AC$26,$C$4:$C$22,$I$4:$S$22)*$AO191:$AY191),0)</f>
        <v>0</v>
      </c>
      <c r="BR191" s="287" cm="1">
        <f t="array" aca="1" ref="BR191" ca="1">IF(AD191&gt;0,AD191*SUMPRODUCT(_xlfn.XLOOKUP(AD$26,$C$4:$C$22,$I$4:$S$22)*$AO191:$AY191),0)</f>
        <v>0</v>
      </c>
      <c r="BS191" s="287" cm="1">
        <f t="array" aca="1" ref="BS191" ca="1">IF(AE191&gt;0,AE191*SUMPRODUCT(_xlfn.XLOOKUP(AE$26,$C$4:$C$22,$I$4:$S$22)*$AO191:$AY191),0)</f>
        <v>0</v>
      </c>
      <c r="BT191" s="287" cm="1">
        <f t="array" aca="1" ref="BT191" ca="1">IF(AF191&gt;0,AF191*SUMPRODUCT(_xlfn.XLOOKUP(AF$26,$C$4:$C$22,$I$4:$S$22)*$AO191:$AY191),0)</f>
        <v>0</v>
      </c>
      <c r="BU191" s="287" cm="1">
        <f t="array" aca="1" ref="BU191" ca="1">IF(AG191&gt;0,AG191*SUMPRODUCT(_xlfn.XLOOKUP(AG$26,$C$4:$C$22,$I$4:$S$22)*$AO191:$AY191),0)</f>
        <v>0</v>
      </c>
      <c r="BV191" s="287" cm="1">
        <f t="array" aca="1" ref="BV191" ca="1">IF(AH191&gt;0,AH191*SUMPRODUCT(_xlfn.XLOOKUP(AH$26,$C$4:$C$22,$I$4:$S$22)*$AO191:$AY191),0)</f>
        <v>0</v>
      </c>
      <c r="BW191" s="287" cm="1">
        <f t="array" aca="1" ref="BW191" ca="1">IF(AI191&gt;0,AI191*SUMPRODUCT(_xlfn.XLOOKUP(AI$26,$C$4:$C$22,$I$4:$S$22)*$AO191:$AY191),0)</f>
        <v>0</v>
      </c>
      <c r="BX191" s="287" cm="1">
        <f t="array" aca="1" ref="BX191" ca="1">IF(AJ191&gt;0,AJ191*SUMPRODUCT(_xlfn.XLOOKUP(AJ$26,$C$4:$C$22,$I$4:$S$22)*$AO191:$AY191),0)</f>
        <v>0</v>
      </c>
      <c r="BY191" s="287" cm="1">
        <f t="array" aca="1" ref="BY191" ca="1">IF(AK191&gt;0,AK191*SUMPRODUCT(_xlfn.XLOOKUP(AK$26,$C$4:$C$22,$I$4:$S$22)*$AO191:$AY191),0)</f>
        <v>0</v>
      </c>
      <c r="BZ191" s="287" cm="1">
        <f t="array" aca="1" ref="BZ191" ca="1">IF(AL191&gt;0,AL191*SUMPRODUCT(_xlfn.XLOOKUP(AL$26,$C$4:$C$22,$I$4:$S$22)*$AO191:$AY191),0)</f>
        <v>0</v>
      </c>
      <c r="CA191" s="287" cm="1">
        <f t="array" aca="1" ref="CA191" ca="1">IF(AM191&gt;0,AM191*SUMPRODUCT(_xlfn.XLOOKUP(AM$26,$C$4:$C$22,$I$4:$S$22)*$AO191:$AY191),0)</f>
        <v>0</v>
      </c>
      <c r="CB191" s="290" cm="1">
        <f t="array" aca="1" ref="CB191" ca="1">IF(AN191&gt;0,AN191*SUMPRODUCT(_xlfn.XLOOKUP(AN$26,$C$4:$C$22,$I$4:$S$22)*$AO191:$AY191),0)</f>
        <v>0</v>
      </c>
      <c r="CC191" s="291">
        <f t="shared" ca="1" si="140"/>
        <v>0</v>
      </c>
      <c r="CD191" s="286" cm="1">
        <f t="array" aca="1" ref="CD191" ca="1">IF(AC191&lt;0,AC191*SUMPRODUCT(_xlfn.XLOOKUP(AC$26,$C$4:$C$22,$T$4:$AD$22)*$AO191:$AY191),0)</f>
        <v>0</v>
      </c>
      <c r="CE191" s="287" cm="1">
        <f t="array" aca="1" ref="CE191" ca="1">IF(AD191&lt;0,AD191*SUMPRODUCT(_xlfn.XLOOKUP(AD$26,$C$4:$C$22,$T$4:$AC$22)*$AO191:$AX191),0)</f>
        <v>0</v>
      </c>
      <c r="CF191" s="287" cm="1">
        <f t="array" aca="1" ref="CF191" ca="1">IF(AE191&lt;0,AE191*SUMPRODUCT(_xlfn.XLOOKUP(AE$26,$C$4:$C$22,$T$4:$AC$22)*$AO191:$AX191),0)</f>
        <v>0</v>
      </c>
      <c r="CG191" s="287" cm="1">
        <f t="array" aca="1" ref="CG191" ca="1">IF(AF191&lt;0,AF191*SUMPRODUCT(_xlfn.XLOOKUP(AF$26,$C$4:$C$22,$T$4:$AC$22)*$AO191:$AX191),0)</f>
        <v>0</v>
      </c>
      <c r="CH191" s="287" cm="1">
        <f t="array" aca="1" ref="CH191" ca="1">IF(AG191&lt;0,AG191*SUMPRODUCT(_xlfn.XLOOKUP(AG$26,$C$4:$C$22,$T$4:$AC$22)*$AO191:$AX191),0)</f>
        <v>0</v>
      </c>
      <c r="CI191" s="287" cm="1">
        <f t="array" aca="1" ref="CI191" ca="1">IF(AH191&lt;0,AH191*SUMPRODUCT(_xlfn.XLOOKUP(AH$26,$C$4:$C$22,$T$4:$AC$22)*$AO191:$AX191),0)</f>
        <v>0</v>
      </c>
      <c r="CJ191" s="287" cm="1">
        <f t="array" aca="1" ref="CJ191" ca="1">IF(AI191&lt;0,AI191*SUMPRODUCT(_xlfn.XLOOKUP(AI$26,$C$4:$C$22,$T$4:$AC$22)*$AO191:$AX191),0)</f>
        <v>0</v>
      </c>
      <c r="CK191" s="287" cm="1">
        <f t="array" aca="1" ref="CK191" ca="1">IF(AJ191&lt;0,AJ191*SUMPRODUCT(_xlfn.XLOOKUP(AJ$26,$C$4:$C$22,$T$4:$AC$22)*$AO191:$AX191),0)</f>
        <v>0</v>
      </c>
      <c r="CL191" s="287" cm="1">
        <f t="array" aca="1" ref="CL191" ca="1">IF(AK191&lt;0,AK191*SUMPRODUCT(_xlfn.XLOOKUP(AK$26,$C$4:$C$22,$T$4:$AC$22)*$AO191:$AX191),0)</f>
        <v>0</v>
      </c>
      <c r="CM191" s="287" cm="1">
        <f t="array" aca="1" ref="CM191" ca="1">IF(AL191&lt;0,AL191*SUMPRODUCT(_xlfn.XLOOKUP(AL$26,$C$4:$C$22,$T$4:$AC$22)*$AO191:$AX191),0)</f>
        <v>0</v>
      </c>
      <c r="CN191" s="287" cm="1">
        <f t="array" aca="1" ref="CN191" ca="1">IF(AM191&lt;0,AM191*SUMPRODUCT(_xlfn.XLOOKUP(AM$26,$C$4:$C$22,$T$4:$AC$22)*$AO191:$AX191),0)</f>
        <v>0</v>
      </c>
      <c r="CO191" s="290" cm="1">
        <f t="array" aca="1" ref="CO191" ca="1">IF(AN191&lt;0,AN191*SUMPRODUCT(_xlfn.XLOOKUP(AN$26,$C$4:$C$22,$T$4:$AC$22)*$AO191:$AX191),0)</f>
        <v>0</v>
      </c>
      <c r="CP191" s="291">
        <f t="shared" ca="1" si="141"/>
        <v>0</v>
      </c>
      <c r="CQ191" s="286" cm="1">
        <f t="array" aca="1" ref="CQ191" ca="1">IF(AC191&lt;0,AC191*SUMPRODUCT(_xlfn.XLOOKUP(AC$26,$C$4:$C$22,$I$4:$S$22)*$AO191:$AY191),0)</f>
        <v>0</v>
      </c>
      <c r="CR191" s="287" cm="1">
        <f t="array" aca="1" ref="CR191" ca="1">IF(AD191&lt;0,AD191*SUMPRODUCT(_xlfn.XLOOKUP(AD$26,$C$4:$C$22,$I$4:$R$22)*$AO191:$AX191),0)</f>
        <v>0</v>
      </c>
      <c r="CS191" s="287" cm="1">
        <f t="array" aca="1" ref="CS191" ca="1">IF(AE191&lt;0,AE191*SUMPRODUCT(_xlfn.XLOOKUP(AE$26,$C$4:$C$22,$I$4:$R$22)*$AO191:$AX191),0)</f>
        <v>0</v>
      </c>
      <c r="CT191" s="287" cm="1">
        <f t="array" aca="1" ref="CT191" ca="1">IF(AF191&lt;0,AF191*SUMPRODUCT(_xlfn.XLOOKUP(AF$26,$C$4:$C$22,$I$4:$R$22)*$AO191:$AX191),0)</f>
        <v>0</v>
      </c>
      <c r="CU191" s="287" cm="1">
        <f t="array" aca="1" ref="CU191" ca="1">IF(AG191&lt;0,AG191*SUMPRODUCT(_xlfn.XLOOKUP(AG$26,$C$4:$C$22,$I$4:$R$22)*$AO191:$AX191),0)</f>
        <v>0</v>
      </c>
      <c r="CV191" s="287" cm="1">
        <f t="array" aca="1" ref="CV191" ca="1">IF(AH191&lt;0,AH191*SUMPRODUCT(_xlfn.XLOOKUP(AH$26,$C$4:$C$22,$I$4:$R$22)*$AO191:$AX191),0)</f>
        <v>0</v>
      </c>
      <c r="CW191" s="287" cm="1">
        <f t="array" aca="1" ref="CW191" ca="1">IF(AI191&lt;0,AI191*SUMPRODUCT(_xlfn.XLOOKUP(AI$26,$C$4:$C$22,$I$4:$R$22)*$AO191:$AX191),0)</f>
        <v>0</v>
      </c>
      <c r="CX191" s="287" cm="1">
        <f t="array" aca="1" ref="CX191" ca="1">IF(AJ191&lt;0,AJ191*SUMPRODUCT(_xlfn.XLOOKUP(AJ$26,$C$4:$C$22,$I$4:$R$22)*$AO191:$AX191),0)</f>
        <v>0</v>
      </c>
      <c r="CY191" s="287" cm="1">
        <f t="array" aca="1" ref="CY191" ca="1">IF(AK191&lt;0,AK191*SUMPRODUCT(_xlfn.XLOOKUP(AK$26,$C$4:$C$22,$I$4:$R$22)*$AO191:$AX191),0)</f>
        <v>0</v>
      </c>
      <c r="CZ191" s="287" cm="1">
        <f t="array" aca="1" ref="CZ191" ca="1">IF(AL191&lt;0,AL191*SUMPRODUCT(_xlfn.XLOOKUP(AL$26,$C$4:$C$22,$I$4:$R$22)*$AO191:$AX191),0)</f>
        <v>0</v>
      </c>
      <c r="DA191" s="287" cm="1">
        <f t="array" aca="1" ref="DA191" ca="1">IF(AM191&lt;0,AM191*SUMPRODUCT(_xlfn.XLOOKUP(AM$26,$C$4:$C$22,$I$4:$R$22)*$AO191:$AX191),0)</f>
        <v>0</v>
      </c>
      <c r="DB191" s="290" cm="1">
        <f t="array" aca="1" ref="DB191" ca="1">IF(AN191&lt;0,AN191*SUMPRODUCT(_xlfn.XLOOKUP(AN$26,$C$4:$C$22,$I$4:$R$22)*$AO191:$AX191),0)</f>
        <v>0</v>
      </c>
      <c r="DC191" s="327">
        <f t="shared" ca="1" si="142"/>
        <v>0</v>
      </c>
    </row>
    <row r="192" spans="1:107" x14ac:dyDescent="0.25">
      <c r="A192" s="136"/>
      <c r="B192" s="389"/>
      <c r="C192" s="292">
        <v>15</v>
      </c>
      <c r="D192" s="293" t="str">
        <f>_xlfn.XLOOKUP($C192,'Load Combinations'!$B$4:$B$22,'Load Combinations'!$C$4:$C$22)</f>
        <v>CV He, Beam On, Component MAWP</v>
      </c>
      <c r="E192" s="86"/>
      <c r="F192" s="294"/>
      <c r="G192" s="125">
        <v>0</v>
      </c>
      <c r="H192" s="295">
        <f t="shared" ca="1" si="130"/>
        <v>1</v>
      </c>
      <c r="I192" s="295">
        <f t="shared" ca="1" si="131"/>
        <v>-1</v>
      </c>
      <c r="J192" s="328"/>
      <c r="K192" s="99">
        <f t="shared" ref="K192:AB192" ca="1" si="159">OFFSET(K192,-14,0)</f>
        <v>0</v>
      </c>
      <c r="L192" s="96">
        <f t="shared" ca="1" si="159"/>
        <v>0</v>
      </c>
      <c r="M192" s="96">
        <f t="shared" ca="1" si="159"/>
        <v>0</v>
      </c>
      <c r="N192" s="96">
        <f t="shared" ca="1" si="159"/>
        <v>0</v>
      </c>
      <c r="O192" s="96">
        <f t="shared" ca="1" si="159"/>
        <v>0</v>
      </c>
      <c r="P192" s="96">
        <f t="shared" ca="1" si="159"/>
        <v>0</v>
      </c>
      <c r="Q192" s="96">
        <f t="shared" ca="1" si="159"/>
        <v>0</v>
      </c>
      <c r="R192" s="96">
        <f t="shared" ca="1" si="159"/>
        <v>0</v>
      </c>
      <c r="S192" s="96">
        <f t="shared" ca="1" si="159"/>
        <v>0</v>
      </c>
      <c r="T192" s="96">
        <f t="shared" ca="1" si="159"/>
        <v>0</v>
      </c>
      <c r="U192" s="96">
        <f t="shared" ca="1" si="159"/>
        <v>0</v>
      </c>
      <c r="V192" s="96">
        <f t="shared" ca="1" si="159"/>
        <v>0</v>
      </c>
      <c r="W192" s="96">
        <f t="shared" ca="1" si="159"/>
        <v>0</v>
      </c>
      <c r="X192" s="96">
        <f t="shared" ca="1" si="159"/>
        <v>0</v>
      </c>
      <c r="Y192" s="96">
        <f t="shared" ca="1" si="159"/>
        <v>0</v>
      </c>
      <c r="Z192" s="96">
        <f t="shared" ca="1" si="159"/>
        <v>0</v>
      </c>
      <c r="AA192" s="96">
        <f t="shared" ca="1" si="159"/>
        <v>0</v>
      </c>
      <c r="AB192" s="138">
        <f t="shared" ca="1" si="159"/>
        <v>0</v>
      </c>
      <c r="AC192" s="99">
        <f t="shared" ca="1" si="146"/>
        <v>0</v>
      </c>
      <c r="AD192" s="96">
        <f t="shared" ca="1" si="146"/>
        <v>0</v>
      </c>
      <c r="AE192" s="96">
        <f t="shared" ca="1" si="146"/>
        <v>0</v>
      </c>
      <c r="AF192" s="96">
        <f t="shared" ca="1" si="146"/>
        <v>0</v>
      </c>
      <c r="AG192" s="96">
        <f t="shared" ca="1" si="146"/>
        <v>0</v>
      </c>
      <c r="AH192" s="96">
        <f t="shared" ca="1" si="146"/>
        <v>0</v>
      </c>
      <c r="AI192" s="96">
        <f t="shared" ca="1" si="146"/>
        <v>1</v>
      </c>
      <c r="AJ192" s="96">
        <f t="shared" ca="1" si="146"/>
        <v>1</v>
      </c>
      <c r="AK192" s="96">
        <f t="shared" ca="1" si="146"/>
        <v>0</v>
      </c>
      <c r="AL192" s="96">
        <f t="shared" ca="1" si="146"/>
        <v>0</v>
      </c>
      <c r="AM192" s="96">
        <f t="shared" ca="1" si="146"/>
        <v>0</v>
      </c>
      <c r="AN192" s="100">
        <f t="shared" ca="1" si="146"/>
        <v>0</v>
      </c>
      <c r="AO192" s="97">
        <f>+INDEX('Load Combinations'!$D$4:$N$22,MATCH(Horizontal!$C192,'Load Combinations'!$B$4:$B$22,0),MATCH(Horizontal!AO$26,'Load Combinations'!$D$3:$N$3,0))</f>
        <v>1</v>
      </c>
      <c r="AP192" s="96">
        <f>+INDEX('Load Combinations'!$D$4:$N$22,MATCH(Horizontal!$C192,'Load Combinations'!$B$4:$B$22,0),MATCH(Horizontal!AP$26,'Load Combinations'!$D$3:$N$3,0))</f>
        <v>1</v>
      </c>
      <c r="AQ192" s="96">
        <f>+INDEX('Load Combinations'!$D$4:$N$22,MATCH(Horizontal!$C192,'Load Combinations'!$B$4:$B$22,0),MATCH(Horizontal!AQ$26,'Load Combinations'!$D$3:$N$3,0))</f>
        <v>0</v>
      </c>
      <c r="AR192" s="96">
        <f>+INDEX('Load Combinations'!$D$4:$N$22,MATCH(Horizontal!$C192,'Load Combinations'!$B$4:$B$22,0),MATCH(Horizontal!AR$26,'Load Combinations'!$D$3:$N$3,0))</f>
        <v>0</v>
      </c>
      <c r="AS192" s="96">
        <f>+INDEX('Load Combinations'!$D$4:$N$22,MATCH(Horizontal!$C192,'Load Combinations'!$B$4:$B$22,0),MATCH(Horizontal!AS$26,'Load Combinations'!$D$3:$N$3,0))</f>
        <v>1</v>
      </c>
      <c r="AT192" s="96">
        <f>+INDEX('Load Combinations'!$D$4:$N$22,MATCH(Horizontal!$C192,'Load Combinations'!$B$4:$B$22,0),MATCH(Horizontal!AT$26,'Load Combinations'!$D$3:$N$3,0))</f>
        <v>1</v>
      </c>
      <c r="AU192" s="96">
        <f>+INDEX('Load Combinations'!$D$4:$N$22,MATCH(Horizontal!$C192,'Load Combinations'!$B$4:$B$22,0),MATCH(Horizontal!AU$26,'Load Combinations'!$D$3:$N$3,0))</f>
        <v>0</v>
      </c>
      <c r="AV192" s="96">
        <f>+INDEX('Load Combinations'!$D$4:$N$22,MATCH(Horizontal!$C192,'Load Combinations'!$B$4:$B$22,0),MATCH(Horizontal!AV$26,'Load Combinations'!$D$3:$N$3,0))</f>
        <v>1</v>
      </c>
      <c r="AW192" s="96">
        <f>+INDEX('Load Combinations'!$D$4:$N$22,MATCH(Horizontal!$C192,'Load Combinations'!$B$4:$B$22,0),MATCH(Horizontal!AW$26,'Load Combinations'!$D$3:$N$3,0))</f>
        <v>0</v>
      </c>
      <c r="AX192" s="560">
        <f>+INDEX('Load Combinations'!$D$4:$N$22,MATCH(Horizontal!$C192,'Load Combinations'!$B$4:$B$22,0),MATCH(Horizontal!AX$26,'Load Combinations'!$D$3:$N$3,0))</f>
        <v>0</v>
      </c>
      <c r="AY192" s="661">
        <f>+INDEX('Load Combinations'!$D$4:$N$22,MATCH(Horizontal!$C192,'Load Combinations'!$B$4:$B$22,0),MATCH(Horizontal!AY$26,'Load Combinations'!$D$3:$N$3,0))</f>
        <v>0</v>
      </c>
      <c r="AZ192" s="297" cm="1">
        <f t="array" aca="1" ref="AZ192" ca="1">SUMPRODUCT(--($K192:$AB192&gt;0),INDEX($H$4:$H$22,MATCH($K$26:$AB$26,$C$4:$C$22,0)))</f>
        <v>0</v>
      </c>
      <c r="BA192" s="298" cm="1">
        <f t="array" aca="1" ref="BA192" ca="1">SUMPRODUCT(--($K192:$AB192&gt;0),INDEX($G$4:$G$22,MATCH($K$26:$AB$26,$C$4:$C$22,0)))</f>
        <v>0</v>
      </c>
      <c r="BB192" s="298" cm="1">
        <f t="array" aca="1" ref="BB192" ca="1">-1*SUMPRODUCT(--($K192:$AB192&lt;0),INDEX($H$4:$H$22,MATCH($K$26:$AB$26,$C$4:$C$22,0)))</f>
        <v>0</v>
      </c>
      <c r="BC192" s="298" cm="1">
        <f t="array" aca="1" ref="BC192" ca="1">-1*SUMPRODUCT(--($K192:$AB192&lt;0),INDEX($G$4:$G$22,MATCH($K$26:$AB$26,$C$4:$C$22,0)))</f>
        <v>0</v>
      </c>
      <c r="BD192" s="125" cm="1">
        <f t="array" aca="1" ref="BD192" ca="1">IF(AC192&gt;0,AC192*SUMPRODUCT(_xlfn.XLOOKUP(AC$26,$C$4:$C$22,$T$4:$AD$22)*$AO192:$AY192),0)</f>
        <v>0</v>
      </c>
      <c r="BE192" s="300" cm="1">
        <f t="array" aca="1" ref="BE192" ca="1">IF(AD192&gt;0,AD192*SUMPRODUCT(_xlfn.XLOOKUP(AD$26,$C$4:$C$22,$T$4:$AD$22)*$AO192:$AY192),0)</f>
        <v>0</v>
      </c>
      <c r="BF192" s="300" cm="1">
        <f t="array" aca="1" ref="BF192" ca="1">IF(AE192&gt;0,AE192*SUMPRODUCT(_xlfn.XLOOKUP(AE$26,$C$4:$C$22,$T$4:$AD$22)*$AO192:$AY192),0)</f>
        <v>0</v>
      </c>
      <c r="BG192" s="301" cm="1">
        <f t="array" aca="1" ref="BG192" ca="1">IF(AF192&gt;0,AF192*SUMPRODUCT(_xlfn.XLOOKUP(AF$26,$C$4:$C$22,$T$4:$AD$22)*$AO192:$AY192),0)</f>
        <v>0</v>
      </c>
      <c r="BH192" s="300" cm="1">
        <f t="array" aca="1" ref="BH192" ca="1">IF(AG192&gt;0,AG192*SUMPRODUCT(_xlfn.XLOOKUP(AG$26,$C$4:$C$22,$T$4:$AD$22)*$AO192:$AY192),0)</f>
        <v>0</v>
      </c>
      <c r="BI192" s="300" cm="1">
        <f t="array" aca="1" ref="BI192" ca="1">IF(AH192&gt;0,AH192*SUMPRODUCT(_xlfn.XLOOKUP(AH$26,$C$4:$C$22,$T$4:$AD$22)*$AO192:$AY192),0)</f>
        <v>0</v>
      </c>
      <c r="BJ192" s="300" cm="1">
        <f t="array" aca="1" ref="BJ192" ca="1">IF(AI192&gt;0,AI192*SUMPRODUCT(_xlfn.XLOOKUP(AI$26,$C$4:$C$22,$T$4:$AD$22)*$AO192:$AY192),0)</f>
        <v>0.5</v>
      </c>
      <c r="BK192" s="300" cm="1">
        <f t="array" aca="1" ref="BK192" ca="1">IF(AJ192&gt;0,AJ192*SUMPRODUCT(_xlfn.XLOOKUP(AJ$26,$C$4:$C$22,$T$4:$AD$22)*$AO192:$AY192),0)</f>
        <v>0.5</v>
      </c>
      <c r="BL192" s="300" cm="1">
        <f t="array" aca="1" ref="BL192" ca="1">IF(AK192&gt;0,AK192*SUMPRODUCT(_xlfn.XLOOKUP(AK$26,$C$4:$C$22,$T$4:$AD$22)*$AO192:$AY192),0)</f>
        <v>0</v>
      </c>
      <c r="BM192" s="300" cm="1">
        <f t="array" aca="1" ref="BM192" ca="1">IF(AL192&gt;0,AL192*SUMPRODUCT(_xlfn.XLOOKUP(AL$26,$C$4:$C$22,$T$4:$AD$22)*$AO192:$AY192),0)</f>
        <v>0</v>
      </c>
      <c r="BN192" s="300" cm="1">
        <f t="array" aca="1" ref="BN192" ca="1">IF(AM192&gt;0,AM192*SUMPRODUCT(_xlfn.XLOOKUP(AM$26,$C$4:$C$22,$T$4:$AD$22)*$AO192:$AY192),0)</f>
        <v>0</v>
      </c>
      <c r="BO192" s="304" cm="1">
        <f t="array" aca="1" ref="BO192" ca="1">IF(AN192&gt;0,AN192*SUMPRODUCT(_xlfn.XLOOKUP(AN$26,$C$4:$C$22,$T$4:$AD$22)*$AO192:$AY192),0)</f>
        <v>0</v>
      </c>
      <c r="BP192" s="305">
        <f t="shared" ca="1" si="139"/>
        <v>1</v>
      </c>
      <c r="BQ192" s="125" cm="1">
        <f t="array" aca="1" ref="BQ192" ca="1">IF(AC192&gt;0,AC192*SUMPRODUCT(_xlfn.XLOOKUP(AC$26,$C$4:$C$22,$I$4:$S$22)*$AO192:$AY192),0)</f>
        <v>0</v>
      </c>
      <c r="BR192" s="300" cm="1">
        <f t="array" aca="1" ref="BR192" ca="1">IF(AD192&gt;0,AD192*SUMPRODUCT(_xlfn.XLOOKUP(AD$26,$C$4:$C$22,$I$4:$S$22)*$AO192:$AY192),0)</f>
        <v>0</v>
      </c>
      <c r="BS192" s="300" cm="1">
        <f t="array" aca="1" ref="BS192" ca="1">IF(AE192&gt;0,AE192*SUMPRODUCT(_xlfn.XLOOKUP(AE$26,$C$4:$C$22,$I$4:$S$22)*$AO192:$AY192),0)</f>
        <v>0</v>
      </c>
      <c r="BT192" s="301" cm="1">
        <f t="array" aca="1" ref="BT192" ca="1">IF(AF192&gt;0,AF192*SUMPRODUCT(_xlfn.XLOOKUP(AF$26,$C$4:$C$22,$I$4:$S$22)*$AO192:$AY192),0)</f>
        <v>0</v>
      </c>
      <c r="BU192" s="300" cm="1">
        <f t="array" aca="1" ref="BU192" ca="1">IF(AG192&gt;0,AG192*SUMPRODUCT(_xlfn.XLOOKUP(AG$26,$C$4:$C$22,$I$4:$S$22)*$AO192:$AY192),0)</f>
        <v>0</v>
      </c>
      <c r="BV192" s="300" cm="1">
        <f t="array" aca="1" ref="BV192" ca="1">IF(AH192&gt;0,AH192*SUMPRODUCT(_xlfn.XLOOKUP(AH$26,$C$4:$C$22,$I$4:$S$22)*$AO192:$AY192),0)</f>
        <v>0</v>
      </c>
      <c r="BW192" s="300" cm="1">
        <f t="array" aca="1" ref="BW192" ca="1">IF(AI192&gt;0,AI192*SUMPRODUCT(_xlfn.XLOOKUP(AI$26,$C$4:$C$22,$I$4:$S$22)*$AO192:$AY192),0)</f>
        <v>-0.5</v>
      </c>
      <c r="BX192" s="300" cm="1">
        <f t="array" aca="1" ref="BX192" ca="1">IF(AJ192&gt;0,AJ192*SUMPRODUCT(_xlfn.XLOOKUP(AJ$26,$C$4:$C$22,$I$4:$S$22)*$AO192:$AY192),0)</f>
        <v>-0.5</v>
      </c>
      <c r="BY192" s="300" cm="1">
        <f t="array" aca="1" ref="BY192" ca="1">IF(AK192&gt;0,AK192*SUMPRODUCT(_xlfn.XLOOKUP(AK$26,$C$4:$C$22,$I$4:$S$22)*$AO192:$AY192),0)</f>
        <v>0</v>
      </c>
      <c r="BZ192" s="300" cm="1">
        <f t="array" aca="1" ref="BZ192" ca="1">IF(AL192&gt;0,AL192*SUMPRODUCT(_xlfn.XLOOKUP(AL$26,$C$4:$C$22,$I$4:$S$22)*$AO192:$AY192),0)</f>
        <v>0</v>
      </c>
      <c r="CA192" s="300" cm="1">
        <f t="array" aca="1" ref="CA192" ca="1">IF(AM192&gt;0,AM192*SUMPRODUCT(_xlfn.XLOOKUP(AM$26,$C$4:$C$22,$I$4:$S$22)*$AO192:$AY192),0)</f>
        <v>0</v>
      </c>
      <c r="CB192" s="304" cm="1">
        <f t="array" aca="1" ref="CB192" ca="1">IF(AN192&gt;0,AN192*SUMPRODUCT(_xlfn.XLOOKUP(AN$26,$C$4:$C$22,$I$4:$S$22)*$AO192:$AY192),0)</f>
        <v>0</v>
      </c>
      <c r="CC192" s="305">
        <f t="shared" ca="1" si="140"/>
        <v>-1</v>
      </c>
      <c r="CD192" s="125" cm="1">
        <f t="array" aca="1" ref="CD192" ca="1">IF(AC192&lt;0,AC192*SUMPRODUCT(_xlfn.XLOOKUP(AC$26,$C$4:$C$22,$T$4:$AD$22)*$AO192:$AY192),0)</f>
        <v>0</v>
      </c>
      <c r="CE192" s="300" cm="1">
        <f t="array" aca="1" ref="CE192" ca="1">IF(AD192&lt;0,AD192*SUMPRODUCT(_xlfn.XLOOKUP(AD$26,$C$4:$C$22,$T$4:$AC$22)*$AO192:$AX192),0)</f>
        <v>0</v>
      </c>
      <c r="CF192" s="300" cm="1">
        <f t="array" aca="1" ref="CF192" ca="1">IF(AE192&lt;0,AE192*SUMPRODUCT(_xlfn.XLOOKUP(AE$26,$C$4:$C$22,$T$4:$AC$22)*$AO192:$AX192),0)</f>
        <v>0</v>
      </c>
      <c r="CG192" s="301" cm="1">
        <f t="array" aca="1" ref="CG192" ca="1">IF(AF192&lt;0,AF192*SUMPRODUCT(_xlfn.XLOOKUP(AF$26,$C$4:$C$22,$T$4:$AC$22)*$AO192:$AX192),0)</f>
        <v>0</v>
      </c>
      <c r="CH192" s="300" cm="1">
        <f t="array" aca="1" ref="CH192" ca="1">IF(AG192&lt;0,AG192*SUMPRODUCT(_xlfn.XLOOKUP(AG$26,$C$4:$C$22,$T$4:$AC$22)*$AO192:$AX192),0)</f>
        <v>0</v>
      </c>
      <c r="CI192" s="300" cm="1">
        <f t="array" aca="1" ref="CI192" ca="1">IF(AH192&lt;0,AH192*SUMPRODUCT(_xlfn.XLOOKUP(AH$26,$C$4:$C$22,$T$4:$AC$22)*$AO192:$AX192),0)</f>
        <v>0</v>
      </c>
      <c r="CJ192" s="300" cm="1">
        <f t="array" aca="1" ref="CJ192" ca="1">IF(AI192&lt;0,AI192*SUMPRODUCT(_xlfn.XLOOKUP(AI$26,$C$4:$C$22,$T$4:$AC$22)*$AO192:$AX192),0)</f>
        <v>0</v>
      </c>
      <c r="CK192" s="300" cm="1">
        <f t="array" aca="1" ref="CK192" ca="1">IF(AJ192&lt;0,AJ192*SUMPRODUCT(_xlfn.XLOOKUP(AJ$26,$C$4:$C$22,$T$4:$AC$22)*$AO192:$AX192),0)</f>
        <v>0</v>
      </c>
      <c r="CL192" s="300" cm="1">
        <f t="array" aca="1" ref="CL192" ca="1">IF(AK192&lt;0,AK192*SUMPRODUCT(_xlfn.XLOOKUP(AK$26,$C$4:$C$22,$T$4:$AC$22)*$AO192:$AX192),0)</f>
        <v>0</v>
      </c>
      <c r="CM192" s="300" cm="1">
        <f t="array" aca="1" ref="CM192" ca="1">IF(AL192&lt;0,AL192*SUMPRODUCT(_xlfn.XLOOKUP(AL$26,$C$4:$C$22,$T$4:$AC$22)*$AO192:$AX192),0)</f>
        <v>0</v>
      </c>
      <c r="CN192" s="300" cm="1">
        <f t="array" aca="1" ref="CN192" ca="1">IF(AM192&lt;0,AM192*SUMPRODUCT(_xlfn.XLOOKUP(AM$26,$C$4:$C$22,$T$4:$AC$22)*$AO192:$AX192),0)</f>
        <v>0</v>
      </c>
      <c r="CO192" s="304" cm="1">
        <f t="array" aca="1" ref="CO192" ca="1">IF(AN192&lt;0,AN192*SUMPRODUCT(_xlfn.XLOOKUP(AN$26,$C$4:$C$22,$T$4:$AC$22)*$AO192:$AX192),0)</f>
        <v>0</v>
      </c>
      <c r="CP192" s="305">
        <f t="shared" ca="1" si="141"/>
        <v>0</v>
      </c>
      <c r="CQ192" s="125" cm="1">
        <f t="array" aca="1" ref="CQ192" ca="1">IF(AC192&lt;0,AC192*SUMPRODUCT(_xlfn.XLOOKUP(AC$26,$C$4:$C$22,$I$4:$S$22)*$AO192:$AY192),0)</f>
        <v>0</v>
      </c>
      <c r="CR192" s="300" cm="1">
        <f t="array" aca="1" ref="CR192" ca="1">IF(AD192&lt;0,AD192*SUMPRODUCT(_xlfn.XLOOKUP(AD$26,$C$4:$C$22,$I$4:$R$22)*$AO192:$AX192),0)</f>
        <v>0</v>
      </c>
      <c r="CS192" s="300" cm="1">
        <f t="array" aca="1" ref="CS192" ca="1">IF(AE192&lt;0,AE192*SUMPRODUCT(_xlfn.XLOOKUP(AE$26,$C$4:$C$22,$I$4:$R$22)*$AO192:$AX192),0)</f>
        <v>0</v>
      </c>
      <c r="CT192" s="301" cm="1">
        <f t="array" aca="1" ref="CT192" ca="1">IF(AF192&lt;0,AF192*SUMPRODUCT(_xlfn.XLOOKUP(AF$26,$C$4:$C$22,$I$4:$R$22)*$AO192:$AX192),0)</f>
        <v>0</v>
      </c>
      <c r="CU192" s="300" cm="1">
        <f t="array" aca="1" ref="CU192" ca="1">IF(AG192&lt;0,AG192*SUMPRODUCT(_xlfn.XLOOKUP(AG$26,$C$4:$C$22,$I$4:$R$22)*$AO192:$AX192),0)</f>
        <v>0</v>
      </c>
      <c r="CV192" s="300" cm="1">
        <f t="array" aca="1" ref="CV192" ca="1">IF(AH192&lt;0,AH192*SUMPRODUCT(_xlfn.XLOOKUP(AH$26,$C$4:$C$22,$I$4:$R$22)*$AO192:$AX192),0)</f>
        <v>0</v>
      </c>
      <c r="CW192" s="300" cm="1">
        <f t="array" aca="1" ref="CW192" ca="1">IF(AI192&lt;0,AI192*SUMPRODUCT(_xlfn.XLOOKUP(AI$26,$C$4:$C$22,$I$4:$R$22)*$AO192:$AX192),0)</f>
        <v>0</v>
      </c>
      <c r="CX192" s="300" cm="1">
        <f t="array" aca="1" ref="CX192" ca="1">IF(AJ192&lt;0,AJ192*SUMPRODUCT(_xlfn.XLOOKUP(AJ$26,$C$4:$C$22,$I$4:$R$22)*$AO192:$AX192),0)</f>
        <v>0</v>
      </c>
      <c r="CY192" s="300" cm="1">
        <f t="array" aca="1" ref="CY192" ca="1">IF(AK192&lt;0,AK192*SUMPRODUCT(_xlfn.XLOOKUP(AK$26,$C$4:$C$22,$I$4:$R$22)*$AO192:$AX192),0)</f>
        <v>0</v>
      </c>
      <c r="CZ192" s="300" cm="1">
        <f t="array" aca="1" ref="CZ192" ca="1">IF(AL192&lt;0,AL192*SUMPRODUCT(_xlfn.XLOOKUP(AL$26,$C$4:$C$22,$I$4:$R$22)*$AO192:$AX192),0)</f>
        <v>0</v>
      </c>
      <c r="DA192" s="300" cm="1">
        <f t="array" aca="1" ref="DA192" ca="1">IF(AM192&lt;0,AM192*SUMPRODUCT(_xlfn.XLOOKUP(AM$26,$C$4:$C$22,$I$4:$R$22)*$AO192:$AX192),0)</f>
        <v>0</v>
      </c>
      <c r="DB192" s="304" cm="1">
        <f t="array" aca="1" ref="DB192" ca="1">IF(AN192&lt;0,AN192*SUMPRODUCT(_xlfn.XLOOKUP(AN$26,$C$4:$C$22,$I$4:$R$22)*$AO192:$AX192),0)</f>
        <v>0</v>
      </c>
      <c r="DC192" s="329">
        <f t="shared" ca="1" si="142"/>
        <v>0</v>
      </c>
    </row>
    <row r="193" spans="1:107" x14ac:dyDescent="0.25">
      <c r="A193" s="136"/>
      <c r="B193" s="389"/>
      <c r="C193" s="278">
        <v>16</v>
      </c>
      <c r="D193" s="279" t="str">
        <f>_xlfn.XLOOKUP($C193,'Load Combinations'!$B$4:$B$22,'Load Combinations'!$C$4:$C$22)</f>
        <v>CV MAWP, No Beam</v>
      </c>
      <c r="E193" s="280"/>
      <c r="F193" s="281"/>
      <c r="G193" s="111">
        <v>0</v>
      </c>
      <c r="H193" s="282">
        <f t="shared" ca="1" si="130"/>
        <v>0</v>
      </c>
      <c r="I193" s="282">
        <f t="shared" ca="1" si="131"/>
        <v>0</v>
      </c>
      <c r="J193" s="326"/>
      <c r="K193" s="87">
        <f t="shared" ref="K193:AB193" ca="1" si="160">OFFSET(K193,-15,0)</f>
        <v>0</v>
      </c>
      <c r="L193" s="84">
        <f t="shared" ca="1" si="160"/>
        <v>0</v>
      </c>
      <c r="M193" s="84">
        <f t="shared" ca="1" si="160"/>
        <v>0</v>
      </c>
      <c r="N193" s="84">
        <f t="shared" ca="1" si="160"/>
        <v>0</v>
      </c>
      <c r="O193" s="84">
        <f t="shared" ca="1" si="160"/>
        <v>0</v>
      </c>
      <c r="P193" s="84">
        <f t="shared" ca="1" si="160"/>
        <v>0</v>
      </c>
      <c r="Q193" s="84">
        <f t="shared" ca="1" si="160"/>
        <v>0</v>
      </c>
      <c r="R193" s="84">
        <f t="shared" ca="1" si="160"/>
        <v>0</v>
      </c>
      <c r="S193" s="84">
        <f t="shared" ca="1" si="160"/>
        <v>0</v>
      </c>
      <c r="T193" s="84">
        <f t="shared" ca="1" si="160"/>
        <v>0</v>
      </c>
      <c r="U193" s="84">
        <f t="shared" ca="1" si="160"/>
        <v>0</v>
      </c>
      <c r="V193" s="84">
        <f t="shared" ca="1" si="160"/>
        <v>0</v>
      </c>
      <c r="W193" s="84">
        <f t="shared" ca="1" si="160"/>
        <v>0</v>
      </c>
      <c r="X193" s="84">
        <f t="shared" ca="1" si="160"/>
        <v>0</v>
      </c>
      <c r="Y193" s="84">
        <f t="shared" ca="1" si="160"/>
        <v>0</v>
      </c>
      <c r="Z193" s="84">
        <f t="shared" ca="1" si="160"/>
        <v>0</v>
      </c>
      <c r="AA193" s="84">
        <f t="shared" ca="1" si="160"/>
        <v>0</v>
      </c>
      <c r="AB193" s="89">
        <f t="shared" ca="1" si="160"/>
        <v>0</v>
      </c>
      <c r="AC193" s="87">
        <f t="shared" ca="1" si="146"/>
        <v>0</v>
      </c>
      <c r="AD193" s="84">
        <f t="shared" ca="1" si="146"/>
        <v>0</v>
      </c>
      <c r="AE193" s="84">
        <f t="shared" ca="1" si="146"/>
        <v>0</v>
      </c>
      <c r="AF193" s="84">
        <f t="shared" ca="1" si="146"/>
        <v>0</v>
      </c>
      <c r="AG193" s="84">
        <f t="shared" ca="1" si="146"/>
        <v>0</v>
      </c>
      <c r="AH193" s="84">
        <f t="shared" ca="1" si="146"/>
        <v>0</v>
      </c>
      <c r="AI193" s="84">
        <f t="shared" ca="1" si="146"/>
        <v>1</v>
      </c>
      <c r="AJ193" s="84">
        <f t="shared" ca="1" si="146"/>
        <v>1</v>
      </c>
      <c r="AK193" s="84">
        <f t="shared" ca="1" si="146"/>
        <v>0</v>
      </c>
      <c r="AL193" s="84">
        <f t="shared" ca="1" si="146"/>
        <v>0</v>
      </c>
      <c r="AM193" s="84">
        <f t="shared" ca="1" si="146"/>
        <v>0</v>
      </c>
      <c r="AN193" s="98">
        <f t="shared" ca="1" si="146"/>
        <v>0</v>
      </c>
      <c r="AO193" s="91">
        <f>+INDEX('Load Combinations'!$D$4:$N$22,MATCH(Horizontal!$C193,'Load Combinations'!$B$4:$B$22,0),MATCH(Horizontal!AO$26,'Load Combinations'!$D$3:$N$3,0))</f>
        <v>1</v>
      </c>
      <c r="AP193" s="84">
        <f>+INDEX('Load Combinations'!$D$4:$N$22,MATCH(Horizontal!$C193,'Load Combinations'!$B$4:$B$22,0),MATCH(Horizontal!AP$26,'Load Combinations'!$D$3:$N$3,0))</f>
        <v>0</v>
      </c>
      <c r="AQ193" s="84">
        <f>+INDEX('Load Combinations'!$D$4:$N$22,MATCH(Horizontal!$C193,'Load Combinations'!$B$4:$B$22,0),MATCH(Horizontal!AQ$26,'Load Combinations'!$D$3:$N$3,0))</f>
        <v>0</v>
      </c>
      <c r="AR193" s="84">
        <f>+INDEX('Load Combinations'!$D$4:$N$22,MATCH(Horizontal!$C193,'Load Combinations'!$B$4:$B$22,0),MATCH(Horizontal!AR$26,'Load Combinations'!$D$3:$N$3,0))</f>
        <v>1</v>
      </c>
      <c r="AS193" s="84">
        <f>+INDEX('Load Combinations'!$D$4:$N$22,MATCH(Horizontal!$C193,'Load Combinations'!$B$4:$B$22,0),MATCH(Horizontal!AS$26,'Load Combinations'!$D$3:$N$3,0))</f>
        <v>0</v>
      </c>
      <c r="AT193" s="84">
        <f>+INDEX('Load Combinations'!$D$4:$N$22,MATCH(Horizontal!$C193,'Load Combinations'!$B$4:$B$22,0),MATCH(Horizontal!AT$26,'Load Combinations'!$D$3:$N$3,0))</f>
        <v>0</v>
      </c>
      <c r="AU193" s="84">
        <f>+INDEX('Load Combinations'!$D$4:$N$22,MATCH(Horizontal!$C193,'Load Combinations'!$B$4:$B$22,0),MATCH(Horizontal!AU$26,'Load Combinations'!$D$3:$N$3,0))</f>
        <v>1</v>
      </c>
      <c r="AV193" s="84">
        <f>+INDEX('Load Combinations'!$D$4:$N$22,MATCH(Horizontal!$C193,'Load Combinations'!$B$4:$B$22,0),MATCH(Horizontal!AV$26,'Load Combinations'!$D$3:$N$3,0))</f>
        <v>0</v>
      </c>
      <c r="AW193" s="84">
        <f>+INDEX('Load Combinations'!$D$4:$N$22,MATCH(Horizontal!$C193,'Load Combinations'!$B$4:$B$22,0),MATCH(Horizontal!AW$26,'Load Combinations'!$D$3:$N$3,0))</f>
        <v>0</v>
      </c>
      <c r="AX193" s="559">
        <f>+INDEX('Load Combinations'!$D$4:$N$22,MATCH(Horizontal!$C193,'Load Combinations'!$B$4:$B$22,0),MATCH(Horizontal!AX$26,'Load Combinations'!$D$3:$N$3,0))</f>
        <v>0</v>
      </c>
      <c r="AY193" s="660">
        <f>+INDEX('Load Combinations'!$D$4:$N$22,MATCH(Horizontal!$C193,'Load Combinations'!$B$4:$B$22,0),MATCH(Horizontal!AY$26,'Load Combinations'!$D$3:$N$3,0))</f>
        <v>0</v>
      </c>
      <c r="AZ193" s="284" cm="1">
        <f t="array" aca="1" ref="AZ193" ca="1">SUMPRODUCT(--($K193:$AB193&gt;0),INDEX($H$4:$H$22,MATCH($K$26:$AB$26,$C$4:$C$22,0)))</f>
        <v>0</v>
      </c>
      <c r="BA193" s="194" cm="1">
        <f t="array" aca="1" ref="BA193" ca="1">SUMPRODUCT(--($K193:$AB193&gt;0),INDEX($G$4:$G$22,MATCH($K$26:$AB$26,$C$4:$C$22,0)))</f>
        <v>0</v>
      </c>
      <c r="BB193" s="194" cm="1">
        <f t="array" aca="1" ref="BB193" ca="1">-1*SUMPRODUCT(--($K193:$AB193&lt;0),INDEX($H$4:$H$22,MATCH($K$26:$AB$26,$C$4:$C$22,0)))</f>
        <v>0</v>
      </c>
      <c r="BC193" s="194" cm="1">
        <f t="array" aca="1" ref="BC193" ca="1">-1*SUMPRODUCT(--($K193:$AB193&lt;0),INDEX($G$4:$G$22,MATCH($K$26:$AB$26,$C$4:$C$22,0)))</f>
        <v>0</v>
      </c>
      <c r="BD193" s="286" cm="1">
        <f t="array" aca="1" ref="BD193" ca="1">IF(AC193&gt;0,AC193*SUMPRODUCT(_xlfn.XLOOKUP(AC$26,$C$4:$C$22,$T$4:$AD$22)*$AO193:$AY193),0)</f>
        <v>0</v>
      </c>
      <c r="BE193" s="287" cm="1">
        <f t="array" aca="1" ref="BE193" ca="1">IF(AD193&gt;0,AD193*SUMPRODUCT(_xlfn.XLOOKUP(AD$26,$C$4:$C$22,$T$4:$AD$22)*$AO193:$AY193),0)</f>
        <v>0</v>
      </c>
      <c r="BF193" s="287" cm="1">
        <f t="array" aca="1" ref="BF193" ca="1">IF(AE193&gt;0,AE193*SUMPRODUCT(_xlfn.XLOOKUP(AE$26,$C$4:$C$22,$T$4:$AD$22)*$AO193:$AY193),0)</f>
        <v>0</v>
      </c>
      <c r="BG193" s="287" cm="1">
        <f t="array" aca="1" ref="BG193" ca="1">IF(AF193&gt;0,AF193*SUMPRODUCT(_xlfn.XLOOKUP(AF$26,$C$4:$C$22,$T$4:$AD$22)*$AO193:$AY193),0)</f>
        <v>0</v>
      </c>
      <c r="BH193" s="287" cm="1">
        <f t="array" aca="1" ref="BH193" ca="1">IF(AG193&gt;0,AG193*SUMPRODUCT(_xlfn.XLOOKUP(AG$26,$C$4:$C$22,$T$4:$AD$22)*$AO193:$AY193),0)</f>
        <v>0</v>
      </c>
      <c r="BI193" s="287" cm="1">
        <f t="array" aca="1" ref="BI193" ca="1">IF(AH193&gt;0,AH193*SUMPRODUCT(_xlfn.XLOOKUP(AH$26,$C$4:$C$22,$T$4:$AD$22)*$AO193:$AY193),0)</f>
        <v>0</v>
      </c>
      <c r="BJ193" s="287" cm="1">
        <f t="array" aca="1" ref="BJ193" ca="1">IF(AI193&gt;0,AI193*SUMPRODUCT(_xlfn.XLOOKUP(AI$26,$C$4:$C$22,$T$4:$AD$22)*$AO193:$AY193),0)</f>
        <v>0</v>
      </c>
      <c r="BK193" s="287" cm="1">
        <f t="array" aca="1" ref="BK193" ca="1">IF(AJ193&gt;0,AJ193*SUMPRODUCT(_xlfn.XLOOKUP(AJ$26,$C$4:$C$22,$T$4:$AD$22)*$AO193:$AY193),0)</f>
        <v>0</v>
      </c>
      <c r="BL193" s="287" cm="1">
        <f t="array" aca="1" ref="BL193" ca="1">IF(AK193&gt;0,AK193*SUMPRODUCT(_xlfn.XLOOKUP(AK$26,$C$4:$C$22,$T$4:$AD$22)*$AO193:$AY193),0)</f>
        <v>0</v>
      </c>
      <c r="BM193" s="287" cm="1">
        <f t="array" aca="1" ref="BM193" ca="1">IF(AL193&gt;0,AL193*SUMPRODUCT(_xlfn.XLOOKUP(AL$26,$C$4:$C$22,$T$4:$AD$22)*$AO193:$AY193),0)</f>
        <v>0</v>
      </c>
      <c r="BN193" s="287" cm="1">
        <f t="array" aca="1" ref="BN193" ca="1">IF(AM193&gt;0,AM193*SUMPRODUCT(_xlfn.XLOOKUP(AM$26,$C$4:$C$22,$T$4:$AD$22)*$AO193:$AY193),0)</f>
        <v>0</v>
      </c>
      <c r="BO193" s="290" cm="1">
        <f t="array" aca="1" ref="BO193" ca="1">IF(AN193&gt;0,AN193*SUMPRODUCT(_xlfn.XLOOKUP(AN$26,$C$4:$C$22,$T$4:$AD$22)*$AO193:$AY193),0)</f>
        <v>0</v>
      </c>
      <c r="BP193" s="291">
        <f t="shared" ca="1" si="139"/>
        <v>0</v>
      </c>
      <c r="BQ193" s="286" cm="1">
        <f t="array" aca="1" ref="BQ193" ca="1">IF(AC193&gt;0,AC193*SUMPRODUCT(_xlfn.XLOOKUP(AC$26,$C$4:$C$22,$I$4:$S$22)*$AO193:$AY193),0)</f>
        <v>0</v>
      </c>
      <c r="BR193" s="287" cm="1">
        <f t="array" aca="1" ref="BR193" ca="1">IF(AD193&gt;0,AD193*SUMPRODUCT(_xlfn.XLOOKUP(AD$26,$C$4:$C$22,$I$4:$S$22)*$AO193:$AY193),0)</f>
        <v>0</v>
      </c>
      <c r="BS193" s="287" cm="1">
        <f t="array" aca="1" ref="BS193" ca="1">IF(AE193&gt;0,AE193*SUMPRODUCT(_xlfn.XLOOKUP(AE$26,$C$4:$C$22,$I$4:$S$22)*$AO193:$AY193),0)</f>
        <v>0</v>
      </c>
      <c r="BT193" s="287" cm="1">
        <f t="array" aca="1" ref="BT193" ca="1">IF(AF193&gt;0,AF193*SUMPRODUCT(_xlfn.XLOOKUP(AF$26,$C$4:$C$22,$I$4:$S$22)*$AO193:$AY193),0)</f>
        <v>0</v>
      </c>
      <c r="BU193" s="287" cm="1">
        <f t="array" aca="1" ref="BU193" ca="1">IF(AG193&gt;0,AG193*SUMPRODUCT(_xlfn.XLOOKUP(AG$26,$C$4:$C$22,$I$4:$S$22)*$AO193:$AY193),0)</f>
        <v>0</v>
      </c>
      <c r="BV193" s="287" cm="1">
        <f t="array" aca="1" ref="BV193" ca="1">IF(AH193&gt;0,AH193*SUMPRODUCT(_xlfn.XLOOKUP(AH$26,$C$4:$C$22,$I$4:$S$22)*$AO193:$AY193),0)</f>
        <v>0</v>
      </c>
      <c r="BW193" s="287" cm="1">
        <f t="array" aca="1" ref="BW193" ca="1">IF(AI193&gt;0,AI193*SUMPRODUCT(_xlfn.XLOOKUP(AI$26,$C$4:$C$22,$I$4:$S$22)*$AO193:$AY193),0)</f>
        <v>0</v>
      </c>
      <c r="BX193" s="287" cm="1">
        <f t="array" aca="1" ref="BX193" ca="1">IF(AJ193&gt;0,AJ193*SUMPRODUCT(_xlfn.XLOOKUP(AJ$26,$C$4:$C$22,$I$4:$S$22)*$AO193:$AY193),0)</f>
        <v>0</v>
      </c>
      <c r="BY193" s="287" cm="1">
        <f t="array" aca="1" ref="BY193" ca="1">IF(AK193&gt;0,AK193*SUMPRODUCT(_xlfn.XLOOKUP(AK$26,$C$4:$C$22,$I$4:$S$22)*$AO193:$AY193),0)</f>
        <v>0</v>
      </c>
      <c r="BZ193" s="287" cm="1">
        <f t="array" aca="1" ref="BZ193" ca="1">IF(AL193&gt;0,AL193*SUMPRODUCT(_xlfn.XLOOKUP(AL$26,$C$4:$C$22,$I$4:$S$22)*$AO193:$AY193),0)</f>
        <v>0</v>
      </c>
      <c r="CA193" s="287" cm="1">
        <f t="array" aca="1" ref="CA193" ca="1">IF(AM193&gt;0,AM193*SUMPRODUCT(_xlfn.XLOOKUP(AM$26,$C$4:$C$22,$I$4:$S$22)*$AO193:$AY193),0)</f>
        <v>0</v>
      </c>
      <c r="CB193" s="290" cm="1">
        <f t="array" aca="1" ref="CB193" ca="1">IF(AN193&gt;0,AN193*SUMPRODUCT(_xlfn.XLOOKUP(AN$26,$C$4:$C$22,$I$4:$S$22)*$AO193:$AY193),0)</f>
        <v>0</v>
      </c>
      <c r="CC193" s="291">
        <f t="shared" ca="1" si="140"/>
        <v>0</v>
      </c>
      <c r="CD193" s="286" cm="1">
        <f t="array" aca="1" ref="CD193" ca="1">IF(AC193&lt;0,AC193*SUMPRODUCT(_xlfn.XLOOKUP(AC$26,$C$4:$C$22,$T$4:$AD$22)*$AO193:$AY193),0)</f>
        <v>0</v>
      </c>
      <c r="CE193" s="287" cm="1">
        <f t="array" aca="1" ref="CE193" ca="1">IF(AD193&lt;0,AD193*SUMPRODUCT(_xlfn.XLOOKUP(AD$26,$C$4:$C$22,$T$4:$AC$22)*$AO193:$AX193),0)</f>
        <v>0</v>
      </c>
      <c r="CF193" s="287" cm="1">
        <f t="array" aca="1" ref="CF193" ca="1">IF(AE193&lt;0,AE193*SUMPRODUCT(_xlfn.XLOOKUP(AE$26,$C$4:$C$22,$T$4:$AC$22)*$AO193:$AX193),0)</f>
        <v>0</v>
      </c>
      <c r="CG193" s="287" cm="1">
        <f t="array" aca="1" ref="CG193" ca="1">IF(AF193&lt;0,AF193*SUMPRODUCT(_xlfn.XLOOKUP(AF$26,$C$4:$C$22,$T$4:$AC$22)*$AO193:$AX193),0)</f>
        <v>0</v>
      </c>
      <c r="CH193" s="287" cm="1">
        <f t="array" aca="1" ref="CH193" ca="1">IF(AG193&lt;0,AG193*SUMPRODUCT(_xlfn.XLOOKUP(AG$26,$C$4:$C$22,$T$4:$AC$22)*$AO193:$AX193),0)</f>
        <v>0</v>
      </c>
      <c r="CI193" s="287" cm="1">
        <f t="array" aca="1" ref="CI193" ca="1">IF(AH193&lt;0,AH193*SUMPRODUCT(_xlfn.XLOOKUP(AH$26,$C$4:$C$22,$T$4:$AC$22)*$AO193:$AX193),0)</f>
        <v>0</v>
      </c>
      <c r="CJ193" s="287" cm="1">
        <f t="array" aca="1" ref="CJ193" ca="1">IF(AI193&lt;0,AI193*SUMPRODUCT(_xlfn.XLOOKUP(AI$26,$C$4:$C$22,$T$4:$AC$22)*$AO193:$AX193),0)</f>
        <v>0</v>
      </c>
      <c r="CK193" s="287" cm="1">
        <f t="array" aca="1" ref="CK193" ca="1">IF(AJ193&lt;0,AJ193*SUMPRODUCT(_xlfn.XLOOKUP(AJ$26,$C$4:$C$22,$T$4:$AC$22)*$AO193:$AX193),0)</f>
        <v>0</v>
      </c>
      <c r="CL193" s="287" cm="1">
        <f t="array" aca="1" ref="CL193" ca="1">IF(AK193&lt;0,AK193*SUMPRODUCT(_xlfn.XLOOKUP(AK$26,$C$4:$C$22,$T$4:$AC$22)*$AO193:$AX193),0)</f>
        <v>0</v>
      </c>
      <c r="CM193" s="287" cm="1">
        <f t="array" aca="1" ref="CM193" ca="1">IF(AL193&lt;0,AL193*SUMPRODUCT(_xlfn.XLOOKUP(AL$26,$C$4:$C$22,$T$4:$AC$22)*$AO193:$AX193),0)</f>
        <v>0</v>
      </c>
      <c r="CN193" s="287" cm="1">
        <f t="array" aca="1" ref="CN193" ca="1">IF(AM193&lt;0,AM193*SUMPRODUCT(_xlfn.XLOOKUP(AM$26,$C$4:$C$22,$T$4:$AC$22)*$AO193:$AX193),0)</f>
        <v>0</v>
      </c>
      <c r="CO193" s="290" cm="1">
        <f t="array" aca="1" ref="CO193" ca="1">IF(AN193&lt;0,AN193*SUMPRODUCT(_xlfn.XLOOKUP(AN$26,$C$4:$C$22,$T$4:$AC$22)*$AO193:$AX193),0)</f>
        <v>0</v>
      </c>
      <c r="CP193" s="291">
        <f t="shared" ca="1" si="141"/>
        <v>0</v>
      </c>
      <c r="CQ193" s="286" cm="1">
        <f t="array" aca="1" ref="CQ193" ca="1">IF(AC193&lt;0,AC193*SUMPRODUCT(_xlfn.XLOOKUP(AC$26,$C$4:$C$22,$I$4:$S$22)*$AO193:$AY193),0)</f>
        <v>0</v>
      </c>
      <c r="CR193" s="287" cm="1">
        <f t="array" aca="1" ref="CR193" ca="1">IF(AD193&lt;0,AD193*SUMPRODUCT(_xlfn.XLOOKUP(AD$26,$C$4:$C$22,$I$4:$R$22)*$AO193:$AX193),0)</f>
        <v>0</v>
      </c>
      <c r="CS193" s="287" cm="1">
        <f t="array" aca="1" ref="CS193" ca="1">IF(AE193&lt;0,AE193*SUMPRODUCT(_xlfn.XLOOKUP(AE$26,$C$4:$C$22,$I$4:$R$22)*$AO193:$AX193),0)</f>
        <v>0</v>
      </c>
      <c r="CT193" s="287" cm="1">
        <f t="array" aca="1" ref="CT193" ca="1">IF(AF193&lt;0,AF193*SUMPRODUCT(_xlfn.XLOOKUP(AF$26,$C$4:$C$22,$I$4:$R$22)*$AO193:$AX193),0)</f>
        <v>0</v>
      </c>
      <c r="CU193" s="287" cm="1">
        <f t="array" aca="1" ref="CU193" ca="1">IF(AG193&lt;0,AG193*SUMPRODUCT(_xlfn.XLOOKUP(AG$26,$C$4:$C$22,$I$4:$R$22)*$AO193:$AX193),0)</f>
        <v>0</v>
      </c>
      <c r="CV193" s="287" cm="1">
        <f t="array" aca="1" ref="CV193" ca="1">IF(AH193&lt;0,AH193*SUMPRODUCT(_xlfn.XLOOKUP(AH$26,$C$4:$C$22,$I$4:$R$22)*$AO193:$AX193),0)</f>
        <v>0</v>
      </c>
      <c r="CW193" s="287" cm="1">
        <f t="array" aca="1" ref="CW193" ca="1">IF(AI193&lt;0,AI193*SUMPRODUCT(_xlfn.XLOOKUP(AI$26,$C$4:$C$22,$I$4:$R$22)*$AO193:$AX193),0)</f>
        <v>0</v>
      </c>
      <c r="CX193" s="287" cm="1">
        <f t="array" aca="1" ref="CX193" ca="1">IF(AJ193&lt;0,AJ193*SUMPRODUCT(_xlfn.XLOOKUP(AJ$26,$C$4:$C$22,$I$4:$R$22)*$AO193:$AX193),0)</f>
        <v>0</v>
      </c>
      <c r="CY193" s="287" cm="1">
        <f t="array" aca="1" ref="CY193" ca="1">IF(AK193&lt;0,AK193*SUMPRODUCT(_xlfn.XLOOKUP(AK$26,$C$4:$C$22,$I$4:$R$22)*$AO193:$AX193),0)</f>
        <v>0</v>
      </c>
      <c r="CZ193" s="287" cm="1">
        <f t="array" aca="1" ref="CZ193" ca="1">IF(AL193&lt;0,AL193*SUMPRODUCT(_xlfn.XLOOKUP(AL$26,$C$4:$C$22,$I$4:$R$22)*$AO193:$AX193),0)</f>
        <v>0</v>
      </c>
      <c r="DA193" s="287" cm="1">
        <f t="array" aca="1" ref="DA193" ca="1">IF(AM193&lt;0,AM193*SUMPRODUCT(_xlfn.XLOOKUP(AM$26,$C$4:$C$22,$I$4:$R$22)*$AO193:$AX193),0)</f>
        <v>0</v>
      </c>
      <c r="DB193" s="290" cm="1">
        <f t="array" aca="1" ref="DB193" ca="1">IF(AN193&lt;0,AN193*SUMPRODUCT(_xlfn.XLOOKUP(AN$26,$C$4:$C$22,$I$4:$R$22)*$AO193:$AX193),0)</f>
        <v>0</v>
      </c>
      <c r="DC193" s="327">
        <f t="shared" ca="1" si="142"/>
        <v>0</v>
      </c>
    </row>
    <row r="194" spans="1:107" x14ac:dyDescent="0.25">
      <c r="A194" s="136"/>
      <c r="B194" s="389"/>
      <c r="C194" s="292">
        <v>17</v>
      </c>
      <c r="D194" s="293" t="str">
        <f>_xlfn.XLOOKUP($C194,'Load Combinations'!$B$4:$B$22,'Load Combinations'!$C$4:$C$22)</f>
        <v>CV MAWP, Beam On</v>
      </c>
      <c r="E194" s="86"/>
      <c r="F194" s="294"/>
      <c r="G194" s="125">
        <v>0</v>
      </c>
      <c r="H194" s="295">
        <f t="shared" ca="1" si="130"/>
        <v>1</v>
      </c>
      <c r="I194" s="295">
        <f t="shared" ca="1" si="131"/>
        <v>-1</v>
      </c>
      <c r="J194" s="328"/>
      <c r="K194" s="99">
        <f t="shared" ref="K194:AB194" ca="1" si="161">OFFSET(K194,-16,0)</f>
        <v>0</v>
      </c>
      <c r="L194" s="96">
        <f t="shared" ca="1" si="161"/>
        <v>0</v>
      </c>
      <c r="M194" s="96">
        <f t="shared" ca="1" si="161"/>
        <v>0</v>
      </c>
      <c r="N194" s="96">
        <f t="shared" ca="1" si="161"/>
        <v>0</v>
      </c>
      <c r="O194" s="96">
        <f t="shared" ca="1" si="161"/>
        <v>0</v>
      </c>
      <c r="P194" s="96">
        <f t="shared" ca="1" si="161"/>
        <v>0</v>
      </c>
      <c r="Q194" s="96">
        <f t="shared" ca="1" si="161"/>
        <v>0</v>
      </c>
      <c r="R194" s="96">
        <f t="shared" ca="1" si="161"/>
        <v>0</v>
      </c>
      <c r="S194" s="96">
        <f t="shared" ca="1" si="161"/>
        <v>0</v>
      </c>
      <c r="T194" s="96">
        <f t="shared" ca="1" si="161"/>
        <v>0</v>
      </c>
      <c r="U194" s="96">
        <f t="shared" ca="1" si="161"/>
        <v>0</v>
      </c>
      <c r="V194" s="96">
        <f t="shared" ca="1" si="161"/>
        <v>0</v>
      </c>
      <c r="W194" s="96">
        <f t="shared" ca="1" si="161"/>
        <v>0</v>
      </c>
      <c r="X194" s="96">
        <f t="shared" ca="1" si="161"/>
        <v>0</v>
      </c>
      <c r="Y194" s="96">
        <f t="shared" ca="1" si="161"/>
        <v>0</v>
      </c>
      <c r="Z194" s="96">
        <f t="shared" ca="1" si="161"/>
        <v>0</v>
      </c>
      <c r="AA194" s="96">
        <f t="shared" ca="1" si="161"/>
        <v>0</v>
      </c>
      <c r="AB194" s="138">
        <f t="shared" ca="1" si="161"/>
        <v>0</v>
      </c>
      <c r="AC194" s="99">
        <f t="shared" ca="1" si="146"/>
        <v>0</v>
      </c>
      <c r="AD194" s="96">
        <f t="shared" ca="1" si="146"/>
        <v>0</v>
      </c>
      <c r="AE194" s="96">
        <f t="shared" ca="1" si="146"/>
        <v>0</v>
      </c>
      <c r="AF194" s="96">
        <f t="shared" ca="1" si="146"/>
        <v>0</v>
      </c>
      <c r="AG194" s="96">
        <f t="shared" ca="1" si="146"/>
        <v>0</v>
      </c>
      <c r="AH194" s="96">
        <f t="shared" ca="1" si="146"/>
        <v>0</v>
      </c>
      <c r="AI194" s="96">
        <f t="shared" ca="1" si="146"/>
        <v>1</v>
      </c>
      <c r="AJ194" s="96">
        <f t="shared" ca="1" si="146"/>
        <v>1</v>
      </c>
      <c r="AK194" s="96">
        <f t="shared" ca="1" si="146"/>
        <v>0</v>
      </c>
      <c r="AL194" s="96">
        <f t="shared" ca="1" si="146"/>
        <v>0</v>
      </c>
      <c r="AM194" s="96">
        <f t="shared" ca="1" si="146"/>
        <v>0</v>
      </c>
      <c r="AN194" s="100">
        <f t="shared" ca="1" si="146"/>
        <v>0</v>
      </c>
      <c r="AO194" s="97">
        <f>+INDEX('Load Combinations'!$D$4:$N$22,MATCH(Horizontal!$C194,'Load Combinations'!$B$4:$B$22,0),MATCH(Horizontal!AO$26,'Load Combinations'!$D$3:$N$3,0))</f>
        <v>1</v>
      </c>
      <c r="AP194" s="96">
        <f>+INDEX('Load Combinations'!$D$4:$N$22,MATCH(Horizontal!$C194,'Load Combinations'!$B$4:$B$22,0),MATCH(Horizontal!AP$26,'Load Combinations'!$D$3:$N$3,0))</f>
        <v>0</v>
      </c>
      <c r="AQ194" s="96">
        <f>+INDEX('Load Combinations'!$D$4:$N$22,MATCH(Horizontal!$C194,'Load Combinations'!$B$4:$B$22,0),MATCH(Horizontal!AQ$26,'Load Combinations'!$D$3:$N$3,0))</f>
        <v>0</v>
      </c>
      <c r="AR194" s="96">
        <f>+INDEX('Load Combinations'!$D$4:$N$22,MATCH(Horizontal!$C194,'Load Combinations'!$B$4:$B$22,0),MATCH(Horizontal!AR$26,'Load Combinations'!$D$3:$N$3,0))</f>
        <v>1</v>
      </c>
      <c r="AS194" s="96">
        <f>+INDEX('Load Combinations'!$D$4:$N$22,MATCH(Horizontal!$C194,'Load Combinations'!$B$4:$B$22,0),MATCH(Horizontal!AS$26,'Load Combinations'!$D$3:$N$3,0))</f>
        <v>0</v>
      </c>
      <c r="AT194" s="96">
        <f>+INDEX('Load Combinations'!$D$4:$N$22,MATCH(Horizontal!$C194,'Load Combinations'!$B$4:$B$22,0),MATCH(Horizontal!AT$26,'Load Combinations'!$D$3:$N$3,0))</f>
        <v>1</v>
      </c>
      <c r="AU194" s="96">
        <f>+INDEX('Load Combinations'!$D$4:$N$22,MATCH(Horizontal!$C194,'Load Combinations'!$B$4:$B$22,0),MATCH(Horizontal!AU$26,'Load Combinations'!$D$3:$N$3,0))</f>
        <v>1</v>
      </c>
      <c r="AV194" s="96">
        <f>+INDEX('Load Combinations'!$D$4:$N$22,MATCH(Horizontal!$C194,'Load Combinations'!$B$4:$B$22,0),MATCH(Horizontal!AV$26,'Load Combinations'!$D$3:$N$3,0))</f>
        <v>0</v>
      </c>
      <c r="AW194" s="96">
        <f>+INDEX('Load Combinations'!$D$4:$N$22,MATCH(Horizontal!$C194,'Load Combinations'!$B$4:$B$22,0),MATCH(Horizontal!AW$26,'Load Combinations'!$D$3:$N$3,0))</f>
        <v>0</v>
      </c>
      <c r="AX194" s="560">
        <f>+INDEX('Load Combinations'!$D$4:$N$22,MATCH(Horizontal!$C194,'Load Combinations'!$B$4:$B$22,0),MATCH(Horizontal!AX$26,'Load Combinations'!$D$3:$N$3,0))</f>
        <v>0</v>
      </c>
      <c r="AY194" s="661">
        <f>+INDEX('Load Combinations'!$D$4:$N$22,MATCH(Horizontal!$C194,'Load Combinations'!$B$4:$B$22,0),MATCH(Horizontal!AY$26,'Load Combinations'!$D$3:$N$3,0))</f>
        <v>0</v>
      </c>
      <c r="AZ194" s="297" cm="1">
        <f t="array" aca="1" ref="AZ194" ca="1">SUMPRODUCT(--($K194:$AB194&gt;0),INDEX($H$4:$H$22,MATCH($K$26:$AB$26,$C$4:$C$22,0)))</f>
        <v>0</v>
      </c>
      <c r="BA194" s="298" cm="1">
        <f t="array" aca="1" ref="BA194" ca="1">SUMPRODUCT(--($K194:$AB194&gt;0),INDEX($G$4:$G$22,MATCH($K$26:$AB$26,$C$4:$C$22,0)))</f>
        <v>0</v>
      </c>
      <c r="BB194" s="298" cm="1">
        <f t="array" aca="1" ref="BB194" ca="1">-1*SUMPRODUCT(--($K194:$AB194&lt;0),INDEX($H$4:$H$22,MATCH($K$26:$AB$26,$C$4:$C$22,0)))</f>
        <v>0</v>
      </c>
      <c r="BC194" s="298" cm="1">
        <f t="array" aca="1" ref="BC194" ca="1">-1*SUMPRODUCT(--($K194:$AB194&lt;0),INDEX($G$4:$G$22,MATCH($K$26:$AB$26,$C$4:$C$22,0)))</f>
        <v>0</v>
      </c>
      <c r="BD194" s="125" cm="1">
        <f t="array" aca="1" ref="BD194" ca="1">IF(AC194&gt;0,AC194*SUMPRODUCT(_xlfn.XLOOKUP(AC$26,$C$4:$C$22,$T$4:$AD$22)*$AO194:$AY194),0)</f>
        <v>0</v>
      </c>
      <c r="BE194" s="300" cm="1">
        <f t="array" aca="1" ref="BE194" ca="1">IF(AD194&gt;0,AD194*SUMPRODUCT(_xlfn.XLOOKUP(AD$26,$C$4:$C$22,$T$4:$AD$22)*$AO194:$AY194),0)</f>
        <v>0</v>
      </c>
      <c r="BF194" s="300" cm="1">
        <f t="array" aca="1" ref="BF194" ca="1">IF(AE194&gt;0,AE194*SUMPRODUCT(_xlfn.XLOOKUP(AE$26,$C$4:$C$22,$T$4:$AD$22)*$AO194:$AY194),0)</f>
        <v>0</v>
      </c>
      <c r="BG194" s="301" cm="1">
        <f t="array" aca="1" ref="BG194" ca="1">IF(AF194&gt;0,AF194*SUMPRODUCT(_xlfn.XLOOKUP(AF$26,$C$4:$C$22,$T$4:$AD$22)*$AO194:$AY194),0)</f>
        <v>0</v>
      </c>
      <c r="BH194" s="300" cm="1">
        <f t="array" aca="1" ref="BH194" ca="1">IF(AG194&gt;0,AG194*SUMPRODUCT(_xlfn.XLOOKUP(AG$26,$C$4:$C$22,$T$4:$AD$22)*$AO194:$AY194),0)</f>
        <v>0</v>
      </c>
      <c r="BI194" s="300" cm="1">
        <f t="array" aca="1" ref="BI194" ca="1">IF(AH194&gt;0,AH194*SUMPRODUCT(_xlfn.XLOOKUP(AH$26,$C$4:$C$22,$T$4:$AD$22)*$AO194:$AY194),0)</f>
        <v>0</v>
      </c>
      <c r="BJ194" s="300" cm="1">
        <f t="array" aca="1" ref="BJ194" ca="1">IF(AI194&gt;0,AI194*SUMPRODUCT(_xlfn.XLOOKUP(AI$26,$C$4:$C$22,$T$4:$AD$22)*$AO194:$AY194),0)</f>
        <v>0.5</v>
      </c>
      <c r="BK194" s="300" cm="1">
        <f t="array" aca="1" ref="BK194" ca="1">IF(AJ194&gt;0,AJ194*SUMPRODUCT(_xlfn.XLOOKUP(AJ$26,$C$4:$C$22,$T$4:$AD$22)*$AO194:$AY194),0)</f>
        <v>0.5</v>
      </c>
      <c r="BL194" s="300" cm="1">
        <f t="array" aca="1" ref="BL194" ca="1">IF(AK194&gt;0,AK194*SUMPRODUCT(_xlfn.XLOOKUP(AK$26,$C$4:$C$22,$T$4:$AD$22)*$AO194:$AY194),0)</f>
        <v>0</v>
      </c>
      <c r="BM194" s="300" cm="1">
        <f t="array" aca="1" ref="BM194" ca="1">IF(AL194&gt;0,AL194*SUMPRODUCT(_xlfn.XLOOKUP(AL$26,$C$4:$C$22,$T$4:$AD$22)*$AO194:$AY194),0)</f>
        <v>0</v>
      </c>
      <c r="BN194" s="300" cm="1">
        <f t="array" aca="1" ref="BN194" ca="1">IF(AM194&gt;0,AM194*SUMPRODUCT(_xlfn.XLOOKUP(AM$26,$C$4:$C$22,$T$4:$AD$22)*$AO194:$AY194),0)</f>
        <v>0</v>
      </c>
      <c r="BO194" s="304" cm="1">
        <f t="array" aca="1" ref="BO194" ca="1">IF(AN194&gt;0,AN194*SUMPRODUCT(_xlfn.XLOOKUP(AN$26,$C$4:$C$22,$T$4:$AD$22)*$AO194:$AY194),0)</f>
        <v>0</v>
      </c>
      <c r="BP194" s="305">
        <f t="shared" ca="1" si="139"/>
        <v>1</v>
      </c>
      <c r="BQ194" s="125" cm="1">
        <f t="array" aca="1" ref="BQ194" ca="1">IF(AC194&gt;0,AC194*SUMPRODUCT(_xlfn.XLOOKUP(AC$26,$C$4:$C$22,$I$4:$S$22)*$AO194:$AY194),0)</f>
        <v>0</v>
      </c>
      <c r="BR194" s="300" cm="1">
        <f t="array" aca="1" ref="BR194" ca="1">IF(AD194&gt;0,AD194*SUMPRODUCT(_xlfn.XLOOKUP(AD$26,$C$4:$C$22,$I$4:$S$22)*$AO194:$AY194),0)</f>
        <v>0</v>
      </c>
      <c r="BS194" s="300" cm="1">
        <f t="array" aca="1" ref="BS194" ca="1">IF(AE194&gt;0,AE194*SUMPRODUCT(_xlfn.XLOOKUP(AE$26,$C$4:$C$22,$I$4:$S$22)*$AO194:$AY194),0)</f>
        <v>0</v>
      </c>
      <c r="BT194" s="301" cm="1">
        <f t="array" aca="1" ref="BT194" ca="1">IF(AF194&gt;0,AF194*SUMPRODUCT(_xlfn.XLOOKUP(AF$26,$C$4:$C$22,$I$4:$S$22)*$AO194:$AY194),0)</f>
        <v>0</v>
      </c>
      <c r="BU194" s="300" cm="1">
        <f t="array" aca="1" ref="BU194" ca="1">IF(AG194&gt;0,AG194*SUMPRODUCT(_xlfn.XLOOKUP(AG$26,$C$4:$C$22,$I$4:$S$22)*$AO194:$AY194),0)</f>
        <v>0</v>
      </c>
      <c r="BV194" s="300" cm="1">
        <f t="array" aca="1" ref="BV194" ca="1">IF(AH194&gt;0,AH194*SUMPRODUCT(_xlfn.XLOOKUP(AH$26,$C$4:$C$22,$I$4:$S$22)*$AO194:$AY194),0)</f>
        <v>0</v>
      </c>
      <c r="BW194" s="300" cm="1">
        <f t="array" aca="1" ref="BW194" ca="1">IF(AI194&gt;0,AI194*SUMPRODUCT(_xlfn.XLOOKUP(AI$26,$C$4:$C$22,$I$4:$S$22)*$AO194:$AY194),0)</f>
        <v>-0.5</v>
      </c>
      <c r="BX194" s="300" cm="1">
        <f t="array" aca="1" ref="BX194" ca="1">IF(AJ194&gt;0,AJ194*SUMPRODUCT(_xlfn.XLOOKUP(AJ$26,$C$4:$C$22,$I$4:$S$22)*$AO194:$AY194),0)</f>
        <v>-0.5</v>
      </c>
      <c r="BY194" s="300" cm="1">
        <f t="array" aca="1" ref="BY194" ca="1">IF(AK194&gt;0,AK194*SUMPRODUCT(_xlfn.XLOOKUP(AK$26,$C$4:$C$22,$I$4:$S$22)*$AO194:$AY194),0)</f>
        <v>0</v>
      </c>
      <c r="BZ194" s="300" cm="1">
        <f t="array" aca="1" ref="BZ194" ca="1">IF(AL194&gt;0,AL194*SUMPRODUCT(_xlfn.XLOOKUP(AL$26,$C$4:$C$22,$I$4:$S$22)*$AO194:$AY194),0)</f>
        <v>0</v>
      </c>
      <c r="CA194" s="300" cm="1">
        <f t="array" aca="1" ref="CA194" ca="1">IF(AM194&gt;0,AM194*SUMPRODUCT(_xlfn.XLOOKUP(AM$26,$C$4:$C$22,$I$4:$S$22)*$AO194:$AY194),0)</f>
        <v>0</v>
      </c>
      <c r="CB194" s="304" cm="1">
        <f t="array" aca="1" ref="CB194" ca="1">IF(AN194&gt;0,AN194*SUMPRODUCT(_xlfn.XLOOKUP(AN$26,$C$4:$C$22,$I$4:$S$22)*$AO194:$AY194),0)</f>
        <v>0</v>
      </c>
      <c r="CC194" s="305">
        <f t="shared" ca="1" si="140"/>
        <v>-1</v>
      </c>
      <c r="CD194" s="125" cm="1">
        <f t="array" aca="1" ref="CD194" ca="1">IF(AC194&lt;0,AC194*SUMPRODUCT(_xlfn.XLOOKUP(AC$26,$C$4:$C$22,$T$4:$AD$22)*$AO194:$AY194),0)</f>
        <v>0</v>
      </c>
      <c r="CE194" s="300" cm="1">
        <f t="array" aca="1" ref="CE194" ca="1">IF(AD194&lt;0,AD194*SUMPRODUCT(_xlfn.XLOOKUP(AD$26,$C$4:$C$22,$T$4:$AC$22)*$AO194:$AX194),0)</f>
        <v>0</v>
      </c>
      <c r="CF194" s="300" cm="1">
        <f t="array" aca="1" ref="CF194" ca="1">IF(AE194&lt;0,AE194*SUMPRODUCT(_xlfn.XLOOKUP(AE$26,$C$4:$C$22,$T$4:$AC$22)*$AO194:$AX194),0)</f>
        <v>0</v>
      </c>
      <c r="CG194" s="301" cm="1">
        <f t="array" aca="1" ref="CG194" ca="1">IF(AF194&lt;0,AF194*SUMPRODUCT(_xlfn.XLOOKUP(AF$26,$C$4:$C$22,$T$4:$AC$22)*$AO194:$AX194),0)</f>
        <v>0</v>
      </c>
      <c r="CH194" s="300" cm="1">
        <f t="array" aca="1" ref="CH194" ca="1">IF(AG194&lt;0,AG194*SUMPRODUCT(_xlfn.XLOOKUP(AG$26,$C$4:$C$22,$T$4:$AC$22)*$AO194:$AX194),0)</f>
        <v>0</v>
      </c>
      <c r="CI194" s="300" cm="1">
        <f t="array" aca="1" ref="CI194" ca="1">IF(AH194&lt;0,AH194*SUMPRODUCT(_xlfn.XLOOKUP(AH$26,$C$4:$C$22,$T$4:$AC$22)*$AO194:$AX194),0)</f>
        <v>0</v>
      </c>
      <c r="CJ194" s="300" cm="1">
        <f t="array" aca="1" ref="CJ194" ca="1">IF(AI194&lt;0,AI194*SUMPRODUCT(_xlfn.XLOOKUP(AI$26,$C$4:$C$22,$T$4:$AC$22)*$AO194:$AX194),0)</f>
        <v>0</v>
      </c>
      <c r="CK194" s="300" cm="1">
        <f t="array" aca="1" ref="CK194" ca="1">IF(AJ194&lt;0,AJ194*SUMPRODUCT(_xlfn.XLOOKUP(AJ$26,$C$4:$C$22,$T$4:$AC$22)*$AO194:$AX194),0)</f>
        <v>0</v>
      </c>
      <c r="CL194" s="300" cm="1">
        <f t="array" aca="1" ref="CL194" ca="1">IF(AK194&lt;0,AK194*SUMPRODUCT(_xlfn.XLOOKUP(AK$26,$C$4:$C$22,$T$4:$AC$22)*$AO194:$AX194),0)</f>
        <v>0</v>
      </c>
      <c r="CM194" s="300" cm="1">
        <f t="array" aca="1" ref="CM194" ca="1">IF(AL194&lt;0,AL194*SUMPRODUCT(_xlfn.XLOOKUP(AL$26,$C$4:$C$22,$T$4:$AC$22)*$AO194:$AX194),0)</f>
        <v>0</v>
      </c>
      <c r="CN194" s="300" cm="1">
        <f t="array" aca="1" ref="CN194" ca="1">IF(AM194&lt;0,AM194*SUMPRODUCT(_xlfn.XLOOKUP(AM$26,$C$4:$C$22,$T$4:$AC$22)*$AO194:$AX194),0)</f>
        <v>0</v>
      </c>
      <c r="CO194" s="304" cm="1">
        <f t="array" aca="1" ref="CO194" ca="1">IF(AN194&lt;0,AN194*SUMPRODUCT(_xlfn.XLOOKUP(AN$26,$C$4:$C$22,$T$4:$AC$22)*$AO194:$AX194),0)</f>
        <v>0</v>
      </c>
      <c r="CP194" s="305">
        <f t="shared" ca="1" si="141"/>
        <v>0</v>
      </c>
      <c r="CQ194" s="125" cm="1">
        <f t="array" aca="1" ref="CQ194" ca="1">IF(AC194&lt;0,AC194*SUMPRODUCT(_xlfn.XLOOKUP(AC$26,$C$4:$C$22,$I$4:$S$22)*$AO194:$AY194),0)</f>
        <v>0</v>
      </c>
      <c r="CR194" s="300" cm="1">
        <f t="array" aca="1" ref="CR194" ca="1">IF(AD194&lt;0,AD194*SUMPRODUCT(_xlfn.XLOOKUP(AD$26,$C$4:$C$22,$I$4:$R$22)*$AO194:$AX194),0)</f>
        <v>0</v>
      </c>
      <c r="CS194" s="300" cm="1">
        <f t="array" aca="1" ref="CS194" ca="1">IF(AE194&lt;0,AE194*SUMPRODUCT(_xlfn.XLOOKUP(AE$26,$C$4:$C$22,$I$4:$R$22)*$AO194:$AX194),0)</f>
        <v>0</v>
      </c>
      <c r="CT194" s="301" cm="1">
        <f t="array" aca="1" ref="CT194" ca="1">IF(AF194&lt;0,AF194*SUMPRODUCT(_xlfn.XLOOKUP(AF$26,$C$4:$C$22,$I$4:$R$22)*$AO194:$AX194),0)</f>
        <v>0</v>
      </c>
      <c r="CU194" s="300" cm="1">
        <f t="array" aca="1" ref="CU194" ca="1">IF(AG194&lt;0,AG194*SUMPRODUCT(_xlfn.XLOOKUP(AG$26,$C$4:$C$22,$I$4:$R$22)*$AO194:$AX194),0)</f>
        <v>0</v>
      </c>
      <c r="CV194" s="300" cm="1">
        <f t="array" aca="1" ref="CV194" ca="1">IF(AH194&lt;0,AH194*SUMPRODUCT(_xlfn.XLOOKUP(AH$26,$C$4:$C$22,$I$4:$R$22)*$AO194:$AX194),0)</f>
        <v>0</v>
      </c>
      <c r="CW194" s="300" cm="1">
        <f t="array" aca="1" ref="CW194" ca="1">IF(AI194&lt;0,AI194*SUMPRODUCT(_xlfn.XLOOKUP(AI$26,$C$4:$C$22,$I$4:$R$22)*$AO194:$AX194),0)</f>
        <v>0</v>
      </c>
      <c r="CX194" s="300" cm="1">
        <f t="array" aca="1" ref="CX194" ca="1">IF(AJ194&lt;0,AJ194*SUMPRODUCT(_xlfn.XLOOKUP(AJ$26,$C$4:$C$22,$I$4:$R$22)*$AO194:$AX194),0)</f>
        <v>0</v>
      </c>
      <c r="CY194" s="300" cm="1">
        <f t="array" aca="1" ref="CY194" ca="1">IF(AK194&lt;0,AK194*SUMPRODUCT(_xlfn.XLOOKUP(AK$26,$C$4:$C$22,$I$4:$R$22)*$AO194:$AX194),0)</f>
        <v>0</v>
      </c>
      <c r="CZ194" s="300" cm="1">
        <f t="array" aca="1" ref="CZ194" ca="1">IF(AL194&lt;0,AL194*SUMPRODUCT(_xlfn.XLOOKUP(AL$26,$C$4:$C$22,$I$4:$R$22)*$AO194:$AX194),0)</f>
        <v>0</v>
      </c>
      <c r="DA194" s="300" cm="1">
        <f t="array" aca="1" ref="DA194" ca="1">IF(AM194&lt;0,AM194*SUMPRODUCT(_xlfn.XLOOKUP(AM$26,$C$4:$C$22,$I$4:$R$22)*$AO194:$AX194),0)</f>
        <v>0</v>
      </c>
      <c r="DB194" s="304" cm="1">
        <f t="array" aca="1" ref="DB194" ca="1">IF(AN194&lt;0,AN194*SUMPRODUCT(_xlfn.XLOOKUP(AN$26,$C$4:$C$22,$I$4:$R$22)*$AO194:$AX194),0)</f>
        <v>0</v>
      </c>
      <c r="DC194" s="329">
        <f t="shared" ca="1" si="142"/>
        <v>0</v>
      </c>
    </row>
    <row r="195" spans="1:107" x14ac:dyDescent="0.25">
      <c r="A195" s="136"/>
      <c r="B195" s="389"/>
      <c r="C195" s="278">
        <v>18</v>
      </c>
      <c r="D195" s="279" t="str">
        <f>_xlfn.XLOOKUP($C195,'Load Combinations'!$B$4:$B$22,'Load Combinations'!$C$4:$C$22)</f>
        <v>Target Change Out</v>
      </c>
      <c r="E195" s="280"/>
      <c r="F195" s="281"/>
      <c r="G195" s="111">
        <v>0</v>
      </c>
      <c r="H195" s="282">
        <f t="shared" ca="1" si="130"/>
        <v>0</v>
      </c>
      <c r="I195" s="282">
        <f t="shared" ca="1" si="131"/>
        <v>0</v>
      </c>
      <c r="J195" s="326"/>
      <c r="K195" s="87">
        <f t="shared" ref="K195:AB195" ca="1" si="162">OFFSET(K195,-17,0)</f>
        <v>0</v>
      </c>
      <c r="L195" s="84">
        <f t="shared" ca="1" si="162"/>
        <v>0</v>
      </c>
      <c r="M195" s="84">
        <f t="shared" ca="1" si="162"/>
        <v>0</v>
      </c>
      <c r="N195" s="84">
        <f t="shared" ca="1" si="162"/>
        <v>0</v>
      </c>
      <c r="O195" s="84">
        <f t="shared" ca="1" si="162"/>
        <v>0</v>
      </c>
      <c r="P195" s="84">
        <f t="shared" ca="1" si="162"/>
        <v>0</v>
      </c>
      <c r="Q195" s="84">
        <f t="shared" ca="1" si="162"/>
        <v>0</v>
      </c>
      <c r="R195" s="84">
        <f t="shared" ca="1" si="162"/>
        <v>0</v>
      </c>
      <c r="S195" s="84">
        <f t="shared" ca="1" si="162"/>
        <v>0</v>
      </c>
      <c r="T195" s="84">
        <f t="shared" ca="1" si="162"/>
        <v>0</v>
      </c>
      <c r="U195" s="84">
        <f t="shared" ca="1" si="162"/>
        <v>0</v>
      </c>
      <c r="V195" s="84">
        <f t="shared" ca="1" si="162"/>
        <v>0</v>
      </c>
      <c r="W195" s="84">
        <f t="shared" ca="1" si="162"/>
        <v>0</v>
      </c>
      <c r="X195" s="84">
        <f t="shared" ca="1" si="162"/>
        <v>0</v>
      </c>
      <c r="Y195" s="84">
        <f t="shared" ca="1" si="162"/>
        <v>0</v>
      </c>
      <c r="Z195" s="84">
        <f t="shared" ca="1" si="162"/>
        <v>0</v>
      </c>
      <c r="AA195" s="84">
        <f t="shared" ca="1" si="162"/>
        <v>0</v>
      </c>
      <c r="AB195" s="89">
        <f t="shared" ca="1" si="162"/>
        <v>0</v>
      </c>
      <c r="AC195" s="87">
        <f t="shared" ref="AC195:AN196" ca="1" si="163">OFFSET(AC195,-1*($C195-1),0)</f>
        <v>0</v>
      </c>
      <c r="AD195" s="84">
        <f t="shared" ca="1" si="163"/>
        <v>0</v>
      </c>
      <c r="AE195" s="84">
        <f t="shared" ca="1" si="163"/>
        <v>0</v>
      </c>
      <c r="AF195" s="84">
        <f t="shared" ca="1" si="163"/>
        <v>0</v>
      </c>
      <c r="AG195" s="84">
        <f t="shared" ca="1" si="163"/>
        <v>0</v>
      </c>
      <c r="AH195" s="84">
        <f t="shared" ca="1" si="163"/>
        <v>0</v>
      </c>
      <c r="AI195" s="84">
        <f t="shared" ca="1" si="163"/>
        <v>1</v>
      </c>
      <c r="AJ195" s="84">
        <f t="shared" ca="1" si="163"/>
        <v>1</v>
      </c>
      <c r="AK195" s="84">
        <f t="shared" ca="1" si="163"/>
        <v>0</v>
      </c>
      <c r="AL195" s="84">
        <f t="shared" ca="1" si="163"/>
        <v>0</v>
      </c>
      <c r="AM195" s="84">
        <f t="shared" ca="1" si="163"/>
        <v>0</v>
      </c>
      <c r="AN195" s="98">
        <f t="shared" ca="1" si="163"/>
        <v>0</v>
      </c>
      <c r="AO195" s="91">
        <f>+INDEX('Load Combinations'!$D$4:$N$22,MATCH(Horizontal!$C195,'Load Combinations'!$B$4:$B$22,0),MATCH(Horizontal!AO$26,'Load Combinations'!$D$3:$N$3,0))</f>
        <v>1</v>
      </c>
      <c r="AP195" s="84">
        <f>+INDEX('Load Combinations'!$D$4:$N$22,MATCH(Horizontal!$C195,'Load Combinations'!$B$4:$B$22,0),MATCH(Horizontal!AP$26,'Load Combinations'!$D$3:$N$3,0))</f>
        <v>0</v>
      </c>
      <c r="AQ195" s="84">
        <f>+INDEX('Load Combinations'!$D$4:$N$22,MATCH(Horizontal!$C195,'Load Combinations'!$B$4:$B$22,0),MATCH(Horizontal!AQ$26,'Load Combinations'!$D$3:$N$3,0))</f>
        <v>1</v>
      </c>
      <c r="AR195" s="84">
        <f>+INDEX('Load Combinations'!$D$4:$N$22,MATCH(Horizontal!$C195,'Load Combinations'!$B$4:$B$22,0),MATCH(Horizontal!AR$26,'Load Combinations'!$D$3:$N$3,0))</f>
        <v>1</v>
      </c>
      <c r="AS195" s="84">
        <f>+INDEX('Load Combinations'!$D$4:$N$22,MATCH(Horizontal!$C195,'Load Combinations'!$B$4:$B$22,0),MATCH(Horizontal!AS$26,'Load Combinations'!$D$3:$N$3,0))</f>
        <v>0</v>
      </c>
      <c r="AT195" s="84">
        <f>+INDEX('Load Combinations'!$D$4:$N$22,MATCH(Horizontal!$C195,'Load Combinations'!$B$4:$B$22,0),MATCH(Horizontal!AT$26,'Load Combinations'!$D$3:$N$3,0))</f>
        <v>0</v>
      </c>
      <c r="AU195" s="84">
        <f>+INDEX('Load Combinations'!$D$4:$N$22,MATCH(Horizontal!$C195,'Load Combinations'!$B$4:$B$22,0),MATCH(Horizontal!AU$26,'Load Combinations'!$D$3:$N$3,0))</f>
        <v>0</v>
      </c>
      <c r="AV195" s="84">
        <f>+INDEX('Load Combinations'!$D$4:$N$22,MATCH(Horizontal!$C195,'Load Combinations'!$B$4:$B$22,0),MATCH(Horizontal!AV$26,'Load Combinations'!$D$3:$N$3,0))</f>
        <v>0</v>
      </c>
      <c r="AW195" s="84">
        <f>+INDEX('Load Combinations'!$D$4:$N$22,MATCH(Horizontal!$C195,'Load Combinations'!$B$4:$B$22,0),MATCH(Horizontal!AW$26,'Load Combinations'!$D$3:$N$3,0))</f>
        <v>0</v>
      </c>
      <c r="AX195" s="559">
        <f>+INDEX('Load Combinations'!$D$4:$N$22,MATCH(Horizontal!$C195,'Load Combinations'!$B$4:$B$22,0),MATCH(Horizontal!AX$26,'Load Combinations'!$D$3:$N$3,0))</f>
        <v>0</v>
      </c>
      <c r="AY195" s="660">
        <f>+INDEX('Load Combinations'!$D$4:$N$22,MATCH(Horizontal!$C195,'Load Combinations'!$B$4:$B$22,0),MATCH(Horizontal!AY$26,'Load Combinations'!$D$3:$N$3,0))</f>
        <v>0</v>
      </c>
      <c r="AZ195" s="284" cm="1">
        <f t="array" aca="1" ref="AZ195" ca="1">SUMPRODUCT(--($K195:$AB195&gt;0),INDEX($H$4:$H$22,MATCH($K$26:$AB$26,$C$4:$C$22,0)))</f>
        <v>0</v>
      </c>
      <c r="BA195" s="194" cm="1">
        <f t="array" aca="1" ref="BA195" ca="1">SUMPRODUCT(--($K195:$AB195&gt;0),INDEX($G$4:$G$22,MATCH($K$26:$AB$26,$C$4:$C$22,0)))</f>
        <v>0</v>
      </c>
      <c r="BB195" s="194" cm="1">
        <f t="array" aca="1" ref="BB195" ca="1">-1*SUMPRODUCT(--($K195:$AB195&lt;0),INDEX($H$4:$H$22,MATCH($K$26:$AB$26,$C$4:$C$22,0)))</f>
        <v>0</v>
      </c>
      <c r="BC195" s="194" cm="1">
        <f t="array" aca="1" ref="BC195" ca="1">-1*SUMPRODUCT(--($K195:$AB195&lt;0),INDEX($G$4:$G$22,MATCH($K$26:$AB$26,$C$4:$C$22,0)))</f>
        <v>0</v>
      </c>
      <c r="BD195" s="286" cm="1">
        <f t="array" aca="1" ref="BD195" ca="1">IF(AC195&gt;0,AC195*SUMPRODUCT(_xlfn.XLOOKUP(AC$26,$C$4:$C$22,$T$4:$AD$22)*$AO195:$AY195),0)</f>
        <v>0</v>
      </c>
      <c r="BE195" s="287" cm="1">
        <f t="array" aca="1" ref="BE195" ca="1">IF(AD195&gt;0,AD195*SUMPRODUCT(_xlfn.XLOOKUP(AD$26,$C$4:$C$22,$T$4:$AD$22)*$AO195:$AY195),0)</f>
        <v>0</v>
      </c>
      <c r="BF195" s="287" cm="1">
        <f t="array" aca="1" ref="BF195" ca="1">IF(AE195&gt;0,AE195*SUMPRODUCT(_xlfn.XLOOKUP(AE$26,$C$4:$C$22,$T$4:$AD$22)*$AO195:$AY195),0)</f>
        <v>0</v>
      </c>
      <c r="BG195" s="287" cm="1">
        <f t="array" aca="1" ref="BG195" ca="1">IF(AF195&gt;0,AF195*SUMPRODUCT(_xlfn.XLOOKUP(AF$26,$C$4:$C$22,$T$4:$AD$22)*$AO195:$AY195),0)</f>
        <v>0</v>
      </c>
      <c r="BH195" s="287" cm="1">
        <f t="array" aca="1" ref="BH195" ca="1">IF(AG195&gt;0,AG195*SUMPRODUCT(_xlfn.XLOOKUP(AG$26,$C$4:$C$22,$T$4:$AD$22)*$AO195:$AY195),0)</f>
        <v>0</v>
      </c>
      <c r="BI195" s="287" cm="1">
        <f t="array" aca="1" ref="BI195" ca="1">IF(AH195&gt;0,AH195*SUMPRODUCT(_xlfn.XLOOKUP(AH$26,$C$4:$C$22,$T$4:$AD$22)*$AO195:$AY195),0)</f>
        <v>0</v>
      </c>
      <c r="BJ195" s="287" cm="1">
        <f t="array" aca="1" ref="BJ195" ca="1">IF(AI195&gt;0,AI195*SUMPRODUCT(_xlfn.XLOOKUP(AI$26,$C$4:$C$22,$T$4:$AD$22)*$AO195:$AY195),0)</f>
        <v>0</v>
      </c>
      <c r="BK195" s="287" cm="1">
        <f t="array" aca="1" ref="BK195" ca="1">IF(AJ195&gt;0,AJ195*SUMPRODUCT(_xlfn.XLOOKUP(AJ$26,$C$4:$C$22,$T$4:$AD$22)*$AO195:$AY195),0)</f>
        <v>0</v>
      </c>
      <c r="BL195" s="287" cm="1">
        <f t="array" aca="1" ref="BL195" ca="1">IF(AK195&gt;0,AK195*SUMPRODUCT(_xlfn.XLOOKUP(AK$26,$C$4:$C$22,$T$4:$AD$22)*$AO195:$AY195),0)</f>
        <v>0</v>
      </c>
      <c r="BM195" s="287" cm="1">
        <f t="array" aca="1" ref="BM195" ca="1">IF(AL195&gt;0,AL195*SUMPRODUCT(_xlfn.XLOOKUP(AL$26,$C$4:$C$22,$T$4:$AD$22)*$AO195:$AY195),0)</f>
        <v>0</v>
      </c>
      <c r="BN195" s="287" cm="1">
        <f t="array" aca="1" ref="BN195" ca="1">IF(AM195&gt;0,AM195*SUMPRODUCT(_xlfn.XLOOKUP(AM$26,$C$4:$C$22,$T$4:$AD$22)*$AO195:$AY195),0)</f>
        <v>0</v>
      </c>
      <c r="BO195" s="290" cm="1">
        <f t="array" aca="1" ref="BO195" ca="1">IF(AN195&gt;0,AN195*SUMPRODUCT(_xlfn.XLOOKUP(AN$26,$C$4:$C$22,$T$4:$AD$22)*$AO195:$AY195),0)</f>
        <v>0</v>
      </c>
      <c r="BP195" s="291">
        <f t="shared" ca="1" si="139"/>
        <v>0</v>
      </c>
      <c r="BQ195" s="286" cm="1">
        <f t="array" aca="1" ref="BQ195" ca="1">IF(AC195&gt;0,AC195*SUMPRODUCT(_xlfn.XLOOKUP(AC$26,$C$4:$C$22,$I$4:$S$22)*$AO195:$AY195),0)</f>
        <v>0</v>
      </c>
      <c r="BR195" s="287" cm="1">
        <f t="array" aca="1" ref="BR195" ca="1">IF(AD195&gt;0,AD195*SUMPRODUCT(_xlfn.XLOOKUP(AD$26,$C$4:$C$22,$I$4:$S$22)*$AO195:$AY195),0)</f>
        <v>0</v>
      </c>
      <c r="BS195" s="287" cm="1">
        <f t="array" aca="1" ref="BS195" ca="1">IF(AE195&gt;0,AE195*SUMPRODUCT(_xlfn.XLOOKUP(AE$26,$C$4:$C$22,$I$4:$S$22)*$AO195:$AY195),0)</f>
        <v>0</v>
      </c>
      <c r="BT195" s="287" cm="1">
        <f t="array" aca="1" ref="BT195" ca="1">IF(AF195&gt;0,AF195*SUMPRODUCT(_xlfn.XLOOKUP(AF$26,$C$4:$C$22,$I$4:$S$22)*$AO195:$AY195),0)</f>
        <v>0</v>
      </c>
      <c r="BU195" s="287" cm="1">
        <f t="array" aca="1" ref="BU195" ca="1">IF(AG195&gt;0,AG195*SUMPRODUCT(_xlfn.XLOOKUP(AG$26,$C$4:$C$22,$I$4:$S$22)*$AO195:$AY195),0)</f>
        <v>0</v>
      </c>
      <c r="BV195" s="287" cm="1">
        <f t="array" aca="1" ref="BV195" ca="1">IF(AH195&gt;0,AH195*SUMPRODUCT(_xlfn.XLOOKUP(AH$26,$C$4:$C$22,$I$4:$S$22)*$AO195:$AY195),0)</f>
        <v>0</v>
      </c>
      <c r="BW195" s="287" cm="1">
        <f t="array" aca="1" ref="BW195" ca="1">IF(AI195&gt;0,AI195*SUMPRODUCT(_xlfn.XLOOKUP(AI$26,$C$4:$C$22,$I$4:$S$22)*$AO195:$AY195),0)</f>
        <v>0</v>
      </c>
      <c r="BX195" s="287" cm="1">
        <f t="array" aca="1" ref="BX195" ca="1">IF(AJ195&gt;0,AJ195*SUMPRODUCT(_xlfn.XLOOKUP(AJ$26,$C$4:$C$22,$I$4:$S$22)*$AO195:$AY195),0)</f>
        <v>0</v>
      </c>
      <c r="BY195" s="287" cm="1">
        <f t="array" aca="1" ref="BY195" ca="1">IF(AK195&gt;0,AK195*SUMPRODUCT(_xlfn.XLOOKUP(AK$26,$C$4:$C$22,$I$4:$S$22)*$AO195:$AY195),0)</f>
        <v>0</v>
      </c>
      <c r="BZ195" s="287" cm="1">
        <f t="array" aca="1" ref="BZ195" ca="1">IF(AL195&gt;0,AL195*SUMPRODUCT(_xlfn.XLOOKUP(AL$26,$C$4:$C$22,$I$4:$S$22)*$AO195:$AY195),0)</f>
        <v>0</v>
      </c>
      <c r="CA195" s="287" cm="1">
        <f t="array" aca="1" ref="CA195" ca="1">IF(AM195&gt;0,AM195*SUMPRODUCT(_xlfn.XLOOKUP(AM$26,$C$4:$C$22,$I$4:$S$22)*$AO195:$AY195),0)</f>
        <v>0</v>
      </c>
      <c r="CB195" s="290" cm="1">
        <f t="array" aca="1" ref="CB195" ca="1">IF(AN195&gt;0,AN195*SUMPRODUCT(_xlfn.XLOOKUP(AN$26,$C$4:$C$22,$I$4:$S$22)*$AO195:$AY195),0)</f>
        <v>0</v>
      </c>
      <c r="CC195" s="291">
        <f t="shared" ca="1" si="140"/>
        <v>0</v>
      </c>
      <c r="CD195" s="286" cm="1">
        <f t="array" aca="1" ref="CD195" ca="1">IF(AC195&lt;0,AC195*SUMPRODUCT(_xlfn.XLOOKUP(AC$26,$C$4:$C$22,$T$4:$AD$22)*$AO195:$AY195),0)</f>
        <v>0</v>
      </c>
      <c r="CE195" s="287" cm="1">
        <f t="array" aca="1" ref="CE195" ca="1">IF(AD195&lt;0,AD195*SUMPRODUCT(_xlfn.XLOOKUP(AD$26,$C$4:$C$22,$T$4:$AC$22)*$AO195:$AX195),0)</f>
        <v>0</v>
      </c>
      <c r="CF195" s="287" cm="1">
        <f t="array" aca="1" ref="CF195" ca="1">IF(AE195&lt;0,AE195*SUMPRODUCT(_xlfn.XLOOKUP(AE$26,$C$4:$C$22,$T$4:$AC$22)*$AO195:$AX195),0)</f>
        <v>0</v>
      </c>
      <c r="CG195" s="287" cm="1">
        <f t="array" aca="1" ref="CG195" ca="1">IF(AF195&lt;0,AF195*SUMPRODUCT(_xlfn.XLOOKUP(AF$26,$C$4:$C$22,$T$4:$AC$22)*$AO195:$AX195),0)</f>
        <v>0</v>
      </c>
      <c r="CH195" s="287" cm="1">
        <f t="array" aca="1" ref="CH195" ca="1">IF(AG195&lt;0,AG195*SUMPRODUCT(_xlfn.XLOOKUP(AG$26,$C$4:$C$22,$T$4:$AC$22)*$AO195:$AX195),0)</f>
        <v>0</v>
      </c>
      <c r="CI195" s="287" cm="1">
        <f t="array" aca="1" ref="CI195" ca="1">IF(AH195&lt;0,AH195*SUMPRODUCT(_xlfn.XLOOKUP(AH$26,$C$4:$C$22,$T$4:$AC$22)*$AO195:$AX195),0)</f>
        <v>0</v>
      </c>
      <c r="CJ195" s="287" cm="1">
        <f t="array" aca="1" ref="CJ195" ca="1">IF(AI195&lt;0,AI195*SUMPRODUCT(_xlfn.XLOOKUP(AI$26,$C$4:$C$22,$T$4:$AC$22)*$AO195:$AX195),0)</f>
        <v>0</v>
      </c>
      <c r="CK195" s="287" cm="1">
        <f t="array" aca="1" ref="CK195" ca="1">IF(AJ195&lt;0,AJ195*SUMPRODUCT(_xlfn.XLOOKUP(AJ$26,$C$4:$C$22,$T$4:$AC$22)*$AO195:$AX195),0)</f>
        <v>0</v>
      </c>
      <c r="CL195" s="287" cm="1">
        <f t="array" aca="1" ref="CL195" ca="1">IF(AK195&lt;0,AK195*SUMPRODUCT(_xlfn.XLOOKUP(AK$26,$C$4:$C$22,$T$4:$AC$22)*$AO195:$AX195),0)</f>
        <v>0</v>
      </c>
      <c r="CM195" s="287" cm="1">
        <f t="array" aca="1" ref="CM195" ca="1">IF(AL195&lt;0,AL195*SUMPRODUCT(_xlfn.XLOOKUP(AL$26,$C$4:$C$22,$T$4:$AC$22)*$AO195:$AX195),0)</f>
        <v>0</v>
      </c>
      <c r="CN195" s="287" cm="1">
        <f t="array" aca="1" ref="CN195" ca="1">IF(AM195&lt;0,AM195*SUMPRODUCT(_xlfn.XLOOKUP(AM$26,$C$4:$C$22,$T$4:$AC$22)*$AO195:$AX195),0)</f>
        <v>0</v>
      </c>
      <c r="CO195" s="290" cm="1">
        <f t="array" aca="1" ref="CO195" ca="1">IF(AN195&lt;0,AN195*SUMPRODUCT(_xlfn.XLOOKUP(AN$26,$C$4:$C$22,$T$4:$AC$22)*$AO195:$AX195),0)</f>
        <v>0</v>
      </c>
      <c r="CP195" s="291">
        <f t="shared" ca="1" si="141"/>
        <v>0</v>
      </c>
      <c r="CQ195" s="286" cm="1">
        <f t="array" aca="1" ref="CQ195" ca="1">IF(AC195&lt;0,AC195*SUMPRODUCT(_xlfn.XLOOKUP(AC$26,$C$4:$C$22,$I$4:$S$22)*$AO195:$AY195),0)</f>
        <v>0</v>
      </c>
      <c r="CR195" s="287" cm="1">
        <f t="array" aca="1" ref="CR195" ca="1">IF(AD195&lt;0,AD195*SUMPRODUCT(_xlfn.XLOOKUP(AD$26,$C$4:$C$22,$I$4:$R$22)*$AO195:$AX195),0)</f>
        <v>0</v>
      </c>
      <c r="CS195" s="287" cm="1">
        <f t="array" aca="1" ref="CS195" ca="1">IF(AE195&lt;0,AE195*SUMPRODUCT(_xlfn.XLOOKUP(AE$26,$C$4:$C$22,$I$4:$R$22)*$AO195:$AX195),0)</f>
        <v>0</v>
      </c>
      <c r="CT195" s="287" cm="1">
        <f t="array" aca="1" ref="CT195" ca="1">IF(AF195&lt;0,AF195*SUMPRODUCT(_xlfn.XLOOKUP(AF$26,$C$4:$C$22,$I$4:$R$22)*$AO195:$AX195),0)</f>
        <v>0</v>
      </c>
      <c r="CU195" s="287" cm="1">
        <f t="array" aca="1" ref="CU195" ca="1">IF(AG195&lt;0,AG195*SUMPRODUCT(_xlfn.XLOOKUP(AG$26,$C$4:$C$22,$I$4:$R$22)*$AO195:$AX195),0)</f>
        <v>0</v>
      </c>
      <c r="CV195" s="287" cm="1">
        <f t="array" aca="1" ref="CV195" ca="1">IF(AH195&lt;0,AH195*SUMPRODUCT(_xlfn.XLOOKUP(AH$26,$C$4:$C$22,$I$4:$R$22)*$AO195:$AX195),0)</f>
        <v>0</v>
      </c>
      <c r="CW195" s="287" cm="1">
        <f t="array" aca="1" ref="CW195" ca="1">IF(AI195&lt;0,AI195*SUMPRODUCT(_xlfn.XLOOKUP(AI$26,$C$4:$C$22,$I$4:$R$22)*$AO195:$AX195),0)</f>
        <v>0</v>
      </c>
      <c r="CX195" s="287" cm="1">
        <f t="array" aca="1" ref="CX195" ca="1">IF(AJ195&lt;0,AJ195*SUMPRODUCT(_xlfn.XLOOKUP(AJ$26,$C$4:$C$22,$I$4:$R$22)*$AO195:$AX195),0)</f>
        <v>0</v>
      </c>
      <c r="CY195" s="287" cm="1">
        <f t="array" aca="1" ref="CY195" ca="1">IF(AK195&lt;0,AK195*SUMPRODUCT(_xlfn.XLOOKUP(AK$26,$C$4:$C$22,$I$4:$R$22)*$AO195:$AX195),0)</f>
        <v>0</v>
      </c>
      <c r="CZ195" s="287" cm="1">
        <f t="array" aca="1" ref="CZ195" ca="1">IF(AL195&lt;0,AL195*SUMPRODUCT(_xlfn.XLOOKUP(AL$26,$C$4:$C$22,$I$4:$R$22)*$AO195:$AX195),0)</f>
        <v>0</v>
      </c>
      <c r="DA195" s="287" cm="1">
        <f t="array" aca="1" ref="DA195" ca="1">IF(AM195&lt;0,AM195*SUMPRODUCT(_xlfn.XLOOKUP(AM$26,$C$4:$C$22,$I$4:$R$22)*$AO195:$AX195),0)</f>
        <v>0</v>
      </c>
      <c r="DB195" s="290" cm="1">
        <f t="array" aca="1" ref="DB195" ca="1">IF(AN195&lt;0,AN195*SUMPRODUCT(_xlfn.XLOOKUP(AN$26,$C$4:$C$22,$I$4:$R$22)*$AO195:$AX195),0)</f>
        <v>0</v>
      </c>
      <c r="DC195" s="327">
        <f t="shared" ca="1" si="142"/>
        <v>0</v>
      </c>
    </row>
    <row r="196" spans="1:107" ht="15.75" thickBot="1" x14ac:dyDescent="0.3">
      <c r="A196" s="136"/>
      <c r="B196" s="389"/>
      <c r="C196" s="292">
        <v>19</v>
      </c>
      <c r="D196" s="293" t="str">
        <f>_xlfn.XLOOKUP($C196,'Load Combinations'!$B$4:$B$22,'Load Combinations'!$C$4:$C$22)</f>
        <v>Bearing Change Out (Shaft on lid)</v>
      </c>
      <c r="E196" s="86"/>
      <c r="F196" s="294"/>
      <c r="G196" s="125">
        <v>0</v>
      </c>
      <c r="H196" s="295">
        <f t="shared" ca="1" si="130"/>
        <v>0</v>
      </c>
      <c r="I196" s="295">
        <f t="shared" ca="1" si="131"/>
        <v>0</v>
      </c>
      <c r="J196" s="328"/>
      <c r="K196" s="99">
        <f t="shared" ref="K196:AB196" ca="1" si="164">OFFSET(K196,-18,0)</f>
        <v>0</v>
      </c>
      <c r="L196" s="96">
        <f t="shared" ca="1" si="164"/>
        <v>0</v>
      </c>
      <c r="M196" s="96">
        <f t="shared" ca="1" si="164"/>
        <v>0</v>
      </c>
      <c r="N196" s="96">
        <f t="shared" ca="1" si="164"/>
        <v>0</v>
      </c>
      <c r="O196" s="96">
        <f t="shared" ca="1" si="164"/>
        <v>0</v>
      </c>
      <c r="P196" s="96">
        <f t="shared" ca="1" si="164"/>
        <v>0</v>
      </c>
      <c r="Q196" s="96">
        <f t="shared" ca="1" si="164"/>
        <v>0</v>
      </c>
      <c r="R196" s="96">
        <f t="shared" ca="1" si="164"/>
        <v>0</v>
      </c>
      <c r="S196" s="96">
        <f t="shared" ca="1" si="164"/>
        <v>0</v>
      </c>
      <c r="T196" s="96">
        <f t="shared" ca="1" si="164"/>
        <v>0</v>
      </c>
      <c r="U196" s="96">
        <f t="shared" ca="1" si="164"/>
        <v>0</v>
      </c>
      <c r="V196" s="96">
        <f t="shared" ca="1" si="164"/>
        <v>0</v>
      </c>
      <c r="W196" s="96">
        <f t="shared" ca="1" si="164"/>
        <v>0</v>
      </c>
      <c r="X196" s="96">
        <f t="shared" ca="1" si="164"/>
        <v>0</v>
      </c>
      <c r="Y196" s="96">
        <f t="shared" ca="1" si="164"/>
        <v>0</v>
      </c>
      <c r="Z196" s="96">
        <f t="shared" ca="1" si="164"/>
        <v>0</v>
      </c>
      <c r="AA196" s="96">
        <f t="shared" ca="1" si="164"/>
        <v>0</v>
      </c>
      <c r="AB196" s="138">
        <f t="shared" ca="1" si="164"/>
        <v>0</v>
      </c>
      <c r="AC196" s="99">
        <f t="shared" ca="1" si="163"/>
        <v>0</v>
      </c>
      <c r="AD196" s="96">
        <f t="shared" ca="1" si="163"/>
        <v>0</v>
      </c>
      <c r="AE196" s="96">
        <f t="shared" ca="1" si="163"/>
        <v>0</v>
      </c>
      <c r="AF196" s="96">
        <f t="shared" ca="1" si="163"/>
        <v>0</v>
      </c>
      <c r="AG196" s="96">
        <f t="shared" ca="1" si="163"/>
        <v>0</v>
      </c>
      <c r="AH196" s="96">
        <f t="shared" ca="1" si="163"/>
        <v>0</v>
      </c>
      <c r="AI196" s="96">
        <f t="shared" ca="1" si="163"/>
        <v>1</v>
      </c>
      <c r="AJ196" s="96">
        <f t="shared" ca="1" si="163"/>
        <v>1</v>
      </c>
      <c r="AK196" s="96">
        <f t="shared" ca="1" si="163"/>
        <v>0</v>
      </c>
      <c r="AL196" s="96">
        <f t="shared" ca="1" si="163"/>
        <v>0</v>
      </c>
      <c r="AM196" s="96">
        <f t="shared" ca="1" si="163"/>
        <v>0</v>
      </c>
      <c r="AN196" s="100">
        <f t="shared" ca="1" si="163"/>
        <v>0</v>
      </c>
      <c r="AO196" s="97">
        <f>+INDEX('Load Combinations'!$D$4:$N$22,MATCH(Horizontal!$C196,'Load Combinations'!$B$4:$B$22,0),MATCH(Horizontal!AO$26,'Load Combinations'!$D$3:$N$3,0))</f>
        <v>1</v>
      </c>
      <c r="AP196" s="96">
        <f>+INDEX('Load Combinations'!$D$4:$N$22,MATCH(Horizontal!$C196,'Load Combinations'!$B$4:$B$22,0),MATCH(Horizontal!AP$26,'Load Combinations'!$D$3:$N$3,0))</f>
        <v>0</v>
      </c>
      <c r="AQ196" s="96">
        <f>+INDEX('Load Combinations'!$D$4:$N$22,MATCH(Horizontal!$C196,'Load Combinations'!$B$4:$B$22,0),MATCH(Horizontal!AQ$26,'Load Combinations'!$D$3:$N$3,0))</f>
        <v>0</v>
      </c>
      <c r="AR196" s="96">
        <f>+INDEX('Load Combinations'!$D$4:$N$22,MATCH(Horizontal!$C196,'Load Combinations'!$B$4:$B$22,0),MATCH(Horizontal!AR$26,'Load Combinations'!$D$3:$N$3,0))</f>
        <v>0</v>
      </c>
      <c r="AS196" s="96">
        <f>+INDEX('Load Combinations'!$D$4:$N$22,MATCH(Horizontal!$C196,'Load Combinations'!$B$4:$B$22,0),MATCH(Horizontal!AS$26,'Load Combinations'!$D$3:$N$3,0))</f>
        <v>0</v>
      </c>
      <c r="AT196" s="96">
        <f>+INDEX('Load Combinations'!$D$4:$N$22,MATCH(Horizontal!$C196,'Load Combinations'!$B$4:$B$22,0),MATCH(Horizontal!AT$26,'Load Combinations'!$D$3:$N$3,0))</f>
        <v>0</v>
      </c>
      <c r="AU196" s="96">
        <f>+INDEX('Load Combinations'!$D$4:$N$22,MATCH(Horizontal!$C196,'Load Combinations'!$B$4:$B$22,0),MATCH(Horizontal!AU$26,'Load Combinations'!$D$3:$N$3,0))</f>
        <v>0</v>
      </c>
      <c r="AV196" s="96">
        <f>+INDEX('Load Combinations'!$D$4:$N$22,MATCH(Horizontal!$C196,'Load Combinations'!$B$4:$B$22,0),MATCH(Horizontal!AV$26,'Load Combinations'!$D$3:$N$3,0))</f>
        <v>0</v>
      </c>
      <c r="AW196" s="96">
        <f>+INDEX('Load Combinations'!$D$4:$N$22,MATCH(Horizontal!$C196,'Load Combinations'!$B$4:$B$22,0),MATCH(Horizontal!AW$26,'Load Combinations'!$D$3:$N$3,0))</f>
        <v>0</v>
      </c>
      <c r="AX196" s="560">
        <f>+INDEX('Load Combinations'!$D$4:$N$22,MATCH(Horizontal!$C196,'Load Combinations'!$B$4:$B$22,0),MATCH(Horizontal!AX$26,'Load Combinations'!$D$3:$N$3,0))</f>
        <v>0</v>
      </c>
      <c r="AY196" s="661">
        <f>+INDEX('Load Combinations'!$D$4:$N$22,MATCH(Horizontal!$C196,'Load Combinations'!$B$4:$B$22,0),MATCH(Horizontal!AY$26,'Load Combinations'!$D$3:$N$3,0))</f>
        <v>1</v>
      </c>
      <c r="AZ196" s="297" cm="1">
        <f t="array" aca="1" ref="AZ196" ca="1">SUMPRODUCT(--($K196:$AB196&gt;0),INDEX($H$4:$H$22,MATCH($K$26:$AB$26,$C$4:$C$22,0)))</f>
        <v>0</v>
      </c>
      <c r="BA196" s="298" cm="1">
        <f t="array" aca="1" ref="BA196" ca="1">SUMPRODUCT(--($K196:$AB196&gt;0),INDEX($G$4:$G$22,MATCH($K$26:$AB$26,$C$4:$C$22,0)))</f>
        <v>0</v>
      </c>
      <c r="BB196" s="298" cm="1">
        <f t="array" aca="1" ref="BB196" ca="1">-1*SUMPRODUCT(--($K196:$AB196&lt;0),INDEX($H$4:$H$22,MATCH($K$26:$AB$26,$C$4:$C$22,0)))</f>
        <v>0</v>
      </c>
      <c r="BC196" s="298" cm="1">
        <f t="array" aca="1" ref="BC196" ca="1">-1*SUMPRODUCT(--($K196:$AB196&lt;0),INDEX($G$4:$G$22,MATCH($K$26:$AB$26,$C$4:$C$22,0)))</f>
        <v>0</v>
      </c>
      <c r="BD196" s="125" cm="1">
        <f t="array" aca="1" ref="BD196" ca="1">IF(AC196&gt;0,AC196*SUMPRODUCT(_xlfn.XLOOKUP(AC$26,$C$4:$C$22,$T$4:$AD$22)*$AO196:$AY196),0)</f>
        <v>0</v>
      </c>
      <c r="BE196" s="300" cm="1">
        <f t="array" aca="1" ref="BE196" ca="1">IF(AD196&gt;0,AD196*SUMPRODUCT(_xlfn.XLOOKUP(AD$26,$C$4:$C$22,$T$4:$AD$22)*$AO196:$AY196),0)</f>
        <v>0</v>
      </c>
      <c r="BF196" s="300" cm="1">
        <f t="array" aca="1" ref="BF196" ca="1">IF(AE196&gt;0,AE196*SUMPRODUCT(_xlfn.XLOOKUP(AE$26,$C$4:$C$22,$T$4:$AD$22)*$AO196:$AY196),0)</f>
        <v>0</v>
      </c>
      <c r="BG196" s="301" cm="1">
        <f t="array" aca="1" ref="BG196" ca="1">IF(AF196&gt;0,AF196*SUMPRODUCT(_xlfn.XLOOKUP(AF$26,$C$4:$C$22,$T$4:$AD$22)*$AO196:$AY196),0)</f>
        <v>0</v>
      </c>
      <c r="BH196" s="300" cm="1">
        <f t="array" aca="1" ref="BH196" ca="1">IF(AG196&gt;0,AG196*SUMPRODUCT(_xlfn.XLOOKUP(AG$26,$C$4:$C$22,$T$4:$AD$22)*$AO196:$AY196),0)</f>
        <v>0</v>
      </c>
      <c r="BI196" s="300" cm="1">
        <f t="array" aca="1" ref="BI196" ca="1">IF(AH196&gt;0,AH196*SUMPRODUCT(_xlfn.XLOOKUP(AH$26,$C$4:$C$22,$T$4:$AD$22)*$AO196:$AY196),0)</f>
        <v>0</v>
      </c>
      <c r="BJ196" s="300" cm="1">
        <f t="array" aca="1" ref="BJ196" ca="1">IF(AI196&gt;0,AI196*SUMPRODUCT(_xlfn.XLOOKUP(AI$26,$C$4:$C$22,$T$4:$AD$22)*$AO196:$AY196),0)</f>
        <v>0</v>
      </c>
      <c r="BK196" s="300" cm="1">
        <f t="array" aca="1" ref="BK196" ca="1">IF(AJ196&gt;0,AJ196*SUMPRODUCT(_xlfn.XLOOKUP(AJ$26,$C$4:$C$22,$T$4:$AD$22)*$AO196:$AY196),0)</f>
        <v>0</v>
      </c>
      <c r="BL196" s="300" cm="1">
        <f t="array" aca="1" ref="BL196" ca="1">IF(AK196&gt;0,AK196*SUMPRODUCT(_xlfn.XLOOKUP(AK$26,$C$4:$C$22,$T$4:$AD$22)*$AO196:$AY196),0)</f>
        <v>0</v>
      </c>
      <c r="BM196" s="300" cm="1">
        <f t="array" aca="1" ref="BM196" ca="1">IF(AL196&gt;0,AL196*SUMPRODUCT(_xlfn.XLOOKUP(AL$26,$C$4:$C$22,$T$4:$AD$22)*$AO196:$AY196),0)</f>
        <v>0</v>
      </c>
      <c r="BN196" s="300" cm="1">
        <f t="array" aca="1" ref="BN196" ca="1">IF(AM196&gt;0,AM196*SUMPRODUCT(_xlfn.XLOOKUP(AM$26,$C$4:$C$22,$T$4:$AD$22)*$AO196:$AY196),0)</f>
        <v>0</v>
      </c>
      <c r="BO196" s="304" cm="1">
        <f t="array" aca="1" ref="BO196" ca="1">IF(AN196&gt;0,AN196*SUMPRODUCT(_xlfn.XLOOKUP(AN$26,$C$4:$C$22,$T$4:$AD$22)*$AO196:$AY196),0)</f>
        <v>0</v>
      </c>
      <c r="BP196" s="305">
        <f t="shared" ca="1" si="139"/>
        <v>0</v>
      </c>
      <c r="BQ196" s="125" cm="1">
        <f t="array" aca="1" ref="BQ196" ca="1">IF(AC196&gt;0,AC196*SUMPRODUCT(_xlfn.XLOOKUP(AC$26,$C$4:$C$22,$I$4:$S$22)*$AO196:$AY196),0)</f>
        <v>0</v>
      </c>
      <c r="BR196" s="300" cm="1">
        <f t="array" aca="1" ref="BR196" ca="1">IF(AD196&gt;0,AD196*SUMPRODUCT(_xlfn.XLOOKUP(AD$26,$C$4:$C$22,$I$4:$S$22)*$AO196:$AY196),0)</f>
        <v>0</v>
      </c>
      <c r="BS196" s="300" cm="1">
        <f t="array" aca="1" ref="BS196" ca="1">IF(AE196&gt;0,AE196*SUMPRODUCT(_xlfn.XLOOKUP(AE$26,$C$4:$C$22,$I$4:$S$22)*$AO196:$AY196),0)</f>
        <v>0</v>
      </c>
      <c r="BT196" s="301" cm="1">
        <f t="array" aca="1" ref="BT196" ca="1">IF(AF196&gt;0,AF196*SUMPRODUCT(_xlfn.XLOOKUP(AF$26,$C$4:$C$22,$I$4:$S$22)*$AO196:$AY196),0)</f>
        <v>0</v>
      </c>
      <c r="BU196" s="300" cm="1">
        <f t="array" aca="1" ref="BU196" ca="1">IF(AG196&gt;0,AG196*SUMPRODUCT(_xlfn.XLOOKUP(AG$26,$C$4:$C$22,$I$4:$S$22)*$AO196:$AY196),0)</f>
        <v>0</v>
      </c>
      <c r="BV196" s="300" cm="1">
        <f t="array" aca="1" ref="BV196" ca="1">IF(AH196&gt;0,AH196*SUMPRODUCT(_xlfn.XLOOKUP(AH$26,$C$4:$C$22,$I$4:$S$22)*$AO196:$AY196),0)</f>
        <v>0</v>
      </c>
      <c r="BW196" s="300" cm="1">
        <f t="array" aca="1" ref="BW196" ca="1">IF(AI196&gt;0,AI196*SUMPRODUCT(_xlfn.XLOOKUP(AI$26,$C$4:$C$22,$I$4:$S$22)*$AO196:$AY196),0)</f>
        <v>0</v>
      </c>
      <c r="BX196" s="300" cm="1">
        <f t="array" aca="1" ref="BX196" ca="1">IF(AJ196&gt;0,AJ196*SUMPRODUCT(_xlfn.XLOOKUP(AJ$26,$C$4:$C$22,$I$4:$S$22)*$AO196:$AY196),0)</f>
        <v>0</v>
      </c>
      <c r="BY196" s="300" cm="1">
        <f t="array" aca="1" ref="BY196" ca="1">IF(AK196&gt;0,AK196*SUMPRODUCT(_xlfn.XLOOKUP(AK$26,$C$4:$C$22,$I$4:$S$22)*$AO196:$AY196),0)</f>
        <v>0</v>
      </c>
      <c r="BZ196" s="300" cm="1">
        <f t="array" aca="1" ref="BZ196" ca="1">IF(AL196&gt;0,AL196*SUMPRODUCT(_xlfn.XLOOKUP(AL$26,$C$4:$C$22,$I$4:$S$22)*$AO196:$AY196),0)</f>
        <v>0</v>
      </c>
      <c r="CA196" s="300" cm="1">
        <f t="array" aca="1" ref="CA196" ca="1">IF(AM196&gt;0,AM196*SUMPRODUCT(_xlfn.XLOOKUP(AM$26,$C$4:$C$22,$I$4:$S$22)*$AO196:$AY196),0)</f>
        <v>0</v>
      </c>
      <c r="CB196" s="304" cm="1">
        <f t="array" aca="1" ref="CB196" ca="1">IF(AN196&gt;0,AN196*SUMPRODUCT(_xlfn.XLOOKUP(AN$26,$C$4:$C$22,$I$4:$S$22)*$AO196:$AY196),0)</f>
        <v>0</v>
      </c>
      <c r="CC196" s="305">
        <f t="shared" ca="1" si="140"/>
        <v>0</v>
      </c>
      <c r="CD196" s="125" cm="1">
        <f t="array" aca="1" ref="CD196" ca="1">IF(AC196&lt;0,AC196*SUMPRODUCT(_xlfn.XLOOKUP(AC$26,$C$4:$C$22,$T$4:$AD$22)*$AO196:$AY196),0)</f>
        <v>0</v>
      </c>
      <c r="CE196" s="300" cm="1">
        <f t="array" aca="1" ref="CE196" ca="1">IF(AD196&lt;0,AD196*SUMPRODUCT(_xlfn.XLOOKUP(AD$26,$C$4:$C$22,$T$4:$AC$22)*$AO196:$AX196),0)</f>
        <v>0</v>
      </c>
      <c r="CF196" s="300" cm="1">
        <f t="array" aca="1" ref="CF196" ca="1">IF(AE196&lt;0,AE196*SUMPRODUCT(_xlfn.XLOOKUP(AE$26,$C$4:$C$22,$T$4:$AC$22)*$AO196:$AX196),0)</f>
        <v>0</v>
      </c>
      <c r="CG196" s="301" cm="1">
        <f t="array" aca="1" ref="CG196" ca="1">IF(AF196&lt;0,AF196*SUMPRODUCT(_xlfn.XLOOKUP(AF$26,$C$4:$C$22,$T$4:$AC$22)*$AO196:$AX196),0)</f>
        <v>0</v>
      </c>
      <c r="CH196" s="300" cm="1">
        <f t="array" aca="1" ref="CH196" ca="1">IF(AG196&lt;0,AG196*SUMPRODUCT(_xlfn.XLOOKUP(AG$26,$C$4:$C$22,$T$4:$AC$22)*$AO196:$AX196),0)</f>
        <v>0</v>
      </c>
      <c r="CI196" s="300" cm="1">
        <f t="array" aca="1" ref="CI196" ca="1">IF(AH196&lt;0,AH196*SUMPRODUCT(_xlfn.XLOOKUP(AH$26,$C$4:$C$22,$T$4:$AC$22)*$AO196:$AX196),0)</f>
        <v>0</v>
      </c>
      <c r="CJ196" s="300" cm="1">
        <f t="array" aca="1" ref="CJ196" ca="1">IF(AI196&lt;0,AI196*SUMPRODUCT(_xlfn.XLOOKUP(AI$26,$C$4:$C$22,$T$4:$AC$22)*$AO196:$AX196),0)</f>
        <v>0</v>
      </c>
      <c r="CK196" s="300" cm="1">
        <f t="array" aca="1" ref="CK196" ca="1">IF(AJ196&lt;0,AJ196*SUMPRODUCT(_xlfn.XLOOKUP(AJ$26,$C$4:$C$22,$T$4:$AC$22)*$AO196:$AX196),0)</f>
        <v>0</v>
      </c>
      <c r="CL196" s="300" cm="1">
        <f t="array" aca="1" ref="CL196" ca="1">IF(AK196&lt;0,AK196*SUMPRODUCT(_xlfn.XLOOKUP(AK$26,$C$4:$C$22,$T$4:$AC$22)*$AO196:$AX196),0)</f>
        <v>0</v>
      </c>
      <c r="CM196" s="300" cm="1">
        <f t="array" aca="1" ref="CM196" ca="1">IF(AL196&lt;0,AL196*SUMPRODUCT(_xlfn.XLOOKUP(AL$26,$C$4:$C$22,$T$4:$AC$22)*$AO196:$AX196),0)</f>
        <v>0</v>
      </c>
      <c r="CN196" s="300" cm="1">
        <f t="array" aca="1" ref="CN196" ca="1">IF(AM196&lt;0,AM196*SUMPRODUCT(_xlfn.XLOOKUP(AM$26,$C$4:$C$22,$T$4:$AC$22)*$AO196:$AX196),0)</f>
        <v>0</v>
      </c>
      <c r="CO196" s="304" cm="1">
        <f t="array" aca="1" ref="CO196" ca="1">IF(AN196&lt;0,AN196*SUMPRODUCT(_xlfn.XLOOKUP(AN$26,$C$4:$C$22,$T$4:$AC$22)*$AO196:$AX196),0)</f>
        <v>0</v>
      </c>
      <c r="CP196" s="305">
        <f t="shared" ca="1" si="141"/>
        <v>0</v>
      </c>
      <c r="CQ196" s="125" cm="1">
        <f t="array" aca="1" ref="CQ196" ca="1">IF(AC196&lt;0,AC196*SUMPRODUCT(_xlfn.XLOOKUP(AC$26,$C$4:$C$22,$I$4:$S$22)*$AO196:$AY196),0)</f>
        <v>0</v>
      </c>
      <c r="CR196" s="300" cm="1">
        <f t="array" aca="1" ref="CR196" ca="1">IF(AD196&lt;0,AD196*SUMPRODUCT(_xlfn.XLOOKUP(AD$26,$C$4:$C$22,$I$4:$R$22)*$AO196:$AX196),0)</f>
        <v>0</v>
      </c>
      <c r="CS196" s="300" cm="1">
        <f t="array" aca="1" ref="CS196" ca="1">IF(AE196&lt;0,AE196*SUMPRODUCT(_xlfn.XLOOKUP(AE$26,$C$4:$C$22,$I$4:$R$22)*$AO196:$AX196),0)</f>
        <v>0</v>
      </c>
      <c r="CT196" s="301" cm="1">
        <f t="array" aca="1" ref="CT196" ca="1">IF(AF196&lt;0,AF196*SUMPRODUCT(_xlfn.XLOOKUP(AF$26,$C$4:$C$22,$I$4:$R$22)*$AO196:$AX196),0)</f>
        <v>0</v>
      </c>
      <c r="CU196" s="300" cm="1">
        <f t="array" aca="1" ref="CU196" ca="1">IF(AG196&lt;0,AG196*SUMPRODUCT(_xlfn.XLOOKUP(AG$26,$C$4:$C$22,$I$4:$R$22)*$AO196:$AX196),0)</f>
        <v>0</v>
      </c>
      <c r="CV196" s="300" cm="1">
        <f t="array" aca="1" ref="CV196" ca="1">IF(AH196&lt;0,AH196*SUMPRODUCT(_xlfn.XLOOKUP(AH$26,$C$4:$C$22,$I$4:$R$22)*$AO196:$AX196),0)</f>
        <v>0</v>
      </c>
      <c r="CW196" s="300" cm="1">
        <f t="array" aca="1" ref="CW196" ca="1">IF(AI196&lt;0,AI196*SUMPRODUCT(_xlfn.XLOOKUP(AI$26,$C$4:$C$22,$I$4:$R$22)*$AO196:$AX196),0)</f>
        <v>0</v>
      </c>
      <c r="CX196" s="300" cm="1">
        <f t="array" aca="1" ref="CX196" ca="1">IF(AJ196&lt;0,AJ196*SUMPRODUCT(_xlfn.XLOOKUP(AJ$26,$C$4:$C$22,$I$4:$R$22)*$AO196:$AX196),0)</f>
        <v>0</v>
      </c>
      <c r="CY196" s="300" cm="1">
        <f t="array" aca="1" ref="CY196" ca="1">IF(AK196&lt;0,AK196*SUMPRODUCT(_xlfn.XLOOKUP(AK$26,$C$4:$C$22,$I$4:$R$22)*$AO196:$AX196),0)</f>
        <v>0</v>
      </c>
      <c r="CZ196" s="300" cm="1">
        <f t="array" aca="1" ref="CZ196" ca="1">IF(AL196&lt;0,AL196*SUMPRODUCT(_xlfn.XLOOKUP(AL$26,$C$4:$C$22,$I$4:$R$22)*$AO196:$AX196),0)</f>
        <v>0</v>
      </c>
      <c r="DA196" s="300" cm="1">
        <f t="array" aca="1" ref="DA196" ca="1">IF(AM196&lt;0,AM196*SUMPRODUCT(_xlfn.XLOOKUP(AM$26,$C$4:$C$22,$I$4:$R$22)*$AO196:$AX196),0)</f>
        <v>0</v>
      </c>
      <c r="DB196" s="304" cm="1">
        <f t="array" aca="1" ref="DB196" ca="1">IF(AN196&lt;0,AN196*SUMPRODUCT(_xlfn.XLOOKUP(AN$26,$C$4:$C$22,$I$4:$R$22)*$AO196:$AX196),0)</f>
        <v>0</v>
      </c>
      <c r="DC196" s="329">
        <f t="shared" ca="1" si="142"/>
        <v>0</v>
      </c>
    </row>
    <row r="197" spans="1:107" ht="15.75" x14ac:dyDescent="0.25">
      <c r="A197" s="261" t="s">
        <v>160</v>
      </c>
      <c r="B197" s="733"/>
      <c r="C197" s="262">
        <v>1</v>
      </c>
      <c r="D197" s="263" t="str">
        <f>_xlfn.XLOOKUP($C197,'Load Combinations'!$B$4:$B$22,'Load Combinations'!$C$4:$C$22)</f>
        <v xml:space="preserve">Installation - Target Assembly </v>
      </c>
      <c r="E197" s="264">
        <v>1</v>
      </c>
      <c r="F197" s="265">
        <v>9</v>
      </c>
      <c r="G197" s="266">
        <v>0</v>
      </c>
      <c r="H197" s="267">
        <f t="shared" si="130"/>
        <v>0</v>
      </c>
      <c r="I197" s="267">
        <f t="shared" si="131"/>
        <v>0</v>
      </c>
      <c r="J197" s="323"/>
      <c r="K197" s="264"/>
      <c r="L197" s="269"/>
      <c r="M197" s="269"/>
      <c r="N197" s="269"/>
      <c r="O197" s="269"/>
      <c r="P197" s="269"/>
      <c r="Q197" s="269"/>
      <c r="R197" s="269"/>
      <c r="S197" s="269"/>
      <c r="T197" s="269"/>
      <c r="U197" s="269"/>
      <c r="V197" s="269"/>
      <c r="W197" s="269"/>
      <c r="X197" s="269"/>
      <c r="Y197" s="269"/>
      <c r="Z197" s="269"/>
      <c r="AA197" s="269"/>
      <c r="AB197" s="270"/>
      <c r="AC197" s="264"/>
      <c r="AD197" s="269"/>
      <c r="AE197" s="269"/>
      <c r="AF197" s="269"/>
      <c r="AG197" s="269"/>
      <c r="AH197" s="269"/>
      <c r="AI197" s="269">
        <v>1</v>
      </c>
      <c r="AJ197" s="269"/>
      <c r="AK197" s="269"/>
      <c r="AL197" s="269"/>
      <c r="AM197" s="269"/>
      <c r="AN197" s="265"/>
      <c r="AO197" s="271">
        <f>+INDEX('Load Combinations'!$D$4:$N$22,MATCH(Horizontal!$C197,'Load Combinations'!$B$4:$B$22,0),MATCH(Horizontal!AO$26,'Load Combinations'!$D$3:$N$3,0))</f>
        <v>0</v>
      </c>
      <c r="AP197" s="269">
        <f>+INDEX('Load Combinations'!$D$4:$N$22,MATCH(Horizontal!$C197,'Load Combinations'!$B$4:$B$22,0),MATCH(Horizontal!AP$26,'Load Combinations'!$D$3:$N$3,0))</f>
        <v>0</v>
      </c>
      <c r="AQ197" s="269">
        <f>+INDEX('Load Combinations'!$D$4:$N$22,MATCH(Horizontal!$C197,'Load Combinations'!$B$4:$B$22,0),MATCH(Horizontal!AQ$26,'Load Combinations'!$D$3:$N$3,0))</f>
        <v>0</v>
      </c>
      <c r="AR197" s="269">
        <f>+INDEX('Load Combinations'!$D$4:$N$22,MATCH(Horizontal!$C197,'Load Combinations'!$B$4:$B$22,0),MATCH(Horizontal!AR$26,'Load Combinations'!$D$3:$N$3,0))</f>
        <v>0</v>
      </c>
      <c r="AS197" s="269">
        <f>+INDEX('Load Combinations'!$D$4:$N$22,MATCH(Horizontal!$C197,'Load Combinations'!$B$4:$B$22,0),MATCH(Horizontal!AS$26,'Load Combinations'!$D$3:$N$3,0))</f>
        <v>0</v>
      </c>
      <c r="AT197" s="269">
        <f>+INDEX('Load Combinations'!$D$4:$N$22,MATCH(Horizontal!$C197,'Load Combinations'!$B$4:$B$22,0),MATCH(Horizontal!AT$26,'Load Combinations'!$D$3:$N$3,0))</f>
        <v>0</v>
      </c>
      <c r="AU197" s="269">
        <f>+INDEX('Load Combinations'!$D$4:$N$22,MATCH(Horizontal!$C197,'Load Combinations'!$B$4:$B$22,0),MATCH(Horizontal!AU$26,'Load Combinations'!$D$3:$N$3,0))</f>
        <v>0</v>
      </c>
      <c r="AV197" s="269">
        <f>+INDEX('Load Combinations'!$D$4:$N$22,MATCH(Horizontal!$C197,'Load Combinations'!$B$4:$B$22,0),MATCH(Horizontal!AV$26,'Load Combinations'!$D$3:$N$3,0))</f>
        <v>0</v>
      </c>
      <c r="AW197" s="269">
        <f>+INDEX('Load Combinations'!$D$4:$N$22,MATCH(Horizontal!$C197,'Load Combinations'!$B$4:$B$22,0),MATCH(Horizontal!AW$26,'Load Combinations'!$D$3:$N$3,0))</f>
        <v>0</v>
      </c>
      <c r="AX197" s="558">
        <f>+INDEX('Load Combinations'!$D$4:$N$22,MATCH(Horizontal!$C197,'Load Combinations'!$B$4:$B$22,0),MATCH(Horizontal!AX$26,'Load Combinations'!$D$3:$N$3,0))</f>
        <v>0</v>
      </c>
      <c r="AY197" s="659">
        <f>+INDEX('Load Combinations'!$D$4:$N$22,MATCH(Horizontal!$C197,'Load Combinations'!$B$4:$B$22,0),MATCH(Horizontal!AY$26,'Load Combinations'!$D$3:$N$3,0))</f>
        <v>0</v>
      </c>
      <c r="AZ197" s="324" cm="1">
        <f t="array" ref="AZ197">SUMPRODUCT(--($K197:$AB197&gt;0),INDEX($H$4:$H$22,MATCH($K$26:$AB$26,$C$4:$C$22,0)))</f>
        <v>0</v>
      </c>
      <c r="BA197" s="325" cm="1">
        <f t="array" ref="BA197">SUMPRODUCT(--($K197:$AB197&gt;0),INDEX($G$4:$G$22,MATCH($K$26:$AB$26,$C$4:$C$22,0)))</f>
        <v>0</v>
      </c>
      <c r="BB197" s="325" cm="1">
        <f t="array" ref="BB197">-1*SUMPRODUCT(--($K197:$AB197&lt;0),INDEX($H$4:$H$22,MATCH($K$26:$AB$26,$C$4:$C$22,0)))</f>
        <v>0</v>
      </c>
      <c r="BC197" s="325" cm="1">
        <f t="array" ref="BC197">-1*SUMPRODUCT(--($K197:$AB197&lt;0),INDEX($G$4:$G$22,MATCH($K$26:$AB$26,$C$4:$C$22,0)))</f>
        <v>0</v>
      </c>
      <c r="BD197" s="272" cm="1">
        <f t="array" ref="BD197">IF(AC197&gt;0,AC197*SUMPRODUCT(_xlfn.XLOOKUP(AC$26,$C$4:$C$22,$T$4:$AD$22)*$AO197:$AY197),0)</f>
        <v>0</v>
      </c>
      <c r="BE197" s="273" cm="1">
        <f t="array" ref="BE197">IF(AD197&gt;0,AD197*SUMPRODUCT(_xlfn.XLOOKUP(AD$26,$C$4:$C$22,$T$4:$AD$22)*$AO197:$AY197),0)</f>
        <v>0</v>
      </c>
      <c r="BF197" s="273" cm="1">
        <f t="array" ref="BF197">IF(AE197&gt;0,AE197*SUMPRODUCT(_xlfn.XLOOKUP(AE$26,$C$4:$C$22,$T$4:$AD$22)*$AO197:$AY197),0)</f>
        <v>0</v>
      </c>
      <c r="BG197" s="273" cm="1">
        <f t="array" ref="BG197">IF(AF197&gt;0,AF197*SUMPRODUCT(_xlfn.XLOOKUP(AF$26,$C$4:$C$22,$T$4:$AD$22)*$AO197:$AY197),0)</f>
        <v>0</v>
      </c>
      <c r="BH197" s="273" cm="1">
        <f t="array" ref="BH197">IF(AG197&gt;0,AG197*SUMPRODUCT(_xlfn.XLOOKUP(AG$26,$C$4:$C$22,$T$4:$AD$22)*$AO197:$AY197),0)</f>
        <v>0</v>
      </c>
      <c r="BI197" s="273" cm="1">
        <f t="array" ref="BI197">IF(AH197&gt;0,AH197*SUMPRODUCT(_xlfn.XLOOKUP(AH$26,$C$4:$C$22,$T$4:$AD$22)*$AO197:$AY197),0)</f>
        <v>0</v>
      </c>
      <c r="BJ197" s="273" cm="1">
        <f t="array" ref="BJ197">IF(AI197&gt;0,AI197*SUMPRODUCT(_xlfn.XLOOKUP(AI$26,$C$4:$C$22,$T$4:$AD$22)*$AO197:$AY197),0)</f>
        <v>0</v>
      </c>
      <c r="BK197" s="273" cm="1">
        <f t="array" ref="BK197">IF(AJ197&gt;0,AJ197*SUMPRODUCT(_xlfn.XLOOKUP(AJ$26,$C$4:$C$22,$T$4:$AD$22)*$AO197:$AY197),0)</f>
        <v>0</v>
      </c>
      <c r="BL197" s="273" cm="1">
        <f t="array" ref="BL197">IF(AK197&gt;0,AK197*SUMPRODUCT(_xlfn.XLOOKUP(AK$26,$C$4:$C$22,$T$4:$AD$22)*$AO197:$AY197),0)</f>
        <v>0</v>
      </c>
      <c r="BM197" s="273" cm="1">
        <f t="array" ref="BM197">IF(AL197&gt;0,AL197*SUMPRODUCT(_xlfn.XLOOKUP(AL$26,$C$4:$C$22,$T$4:$AD$22)*$AO197:$AY197),0)</f>
        <v>0</v>
      </c>
      <c r="BN197" s="273" cm="1">
        <f t="array" ref="BN197">IF(AM197&gt;0,AM197*SUMPRODUCT(_xlfn.XLOOKUP(AM$26,$C$4:$C$22,$T$4:$AD$22)*$AO197:$AY197),0)</f>
        <v>0</v>
      </c>
      <c r="BO197" s="276" cm="1">
        <f t="array" ref="BO197">IF(AN197&gt;0,AN197*SUMPRODUCT(_xlfn.XLOOKUP(AN$26,$C$4:$C$22,$T$4:$AD$22)*$AO197:$AY197),0)</f>
        <v>0</v>
      </c>
      <c r="BP197" s="277">
        <f t="shared" si="139"/>
        <v>0</v>
      </c>
      <c r="BQ197" s="272" cm="1">
        <f t="array" ref="BQ197">IF(AC197&gt;0,AC197*SUMPRODUCT(_xlfn.XLOOKUP(AC$26,$C$4:$C$22,$I$4:$S$22)*$AO197:$AY197),0)</f>
        <v>0</v>
      </c>
      <c r="BR197" s="273" cm="1">
        <f t="array" ref="BR197">IF(AD197&gt;0,AD197*SUMPRODUCT(_xlfn.XLOOKUP(AD$26,$C$4:$C$22,$I$4:$S$22)*$AO197:$AY197),0)</f>
        <v>0</v>
      </c>
      <c r="BS197" s="273" cm="1">
        <f t="array" ref="BS197">IF(AE197&gt;0,AE197*SUMPRODUCT(_xlfn.XLOOKUP(AE$26,$C$4:$C$22,$I$4:$S$22)*$AO197:$AY197),0)</f>
        <v>0</v>
      </c>
      <c r="BT197" s="273" cm="1">
        <f t="array" ref="BT197">IF(AF197&gt;0,AF197*SUMPRODUCT(_xlfn.XLOOKUP(AF$26,$C$4:$C$22,$I$4:$S$22)*$AO197:$AY197),0)</f>
        <v>0</v>
      </c>
      <c r="BU197" s="273" cm="1">
        <f t="array" ref="BU197">IF(AG197&gt;0,AG197*SUMPRODUCT(_xlfn.XLOOKUP(AG$26,$C$4:$C$22,$I$4:$S$22)*$AO197:$AY197),0)</f>
        <v>0</v>
      </c>
      <c r="BV197" s="273" cm="1">
        <f t="array" ref="BV197">IF(AH197&gt;0,AH197*SUMPRODUCT(_xlfn.XLOOKUP(AH$26,$C$4:$C$22,$I$4:$S$22)*$AO197:$AY197),0)</f>
        <v>0</v>
      </c>
      <c r="BW197" s="273" cm="1">
        <f t="array" ref="BW197">IF(AI197&gt;0,AI197*SUMPRODUCT(_xlfn.XLOOKUP(AI$26,$C$4:$C$22,$I$4:$S$22)*$AO197:$AY197),0)</f>
        <v>0</v>
      </c>
      <c r="BX197" s="273" cm="1">
        <f t="array" ref="BX197">IF(AJ197&gt;0,AJ197*SUMPRODUCT(_xlfn.XLOOKUP(AJ$26,$C$4:$C$22,$I$4:$S$22)*$AO197:$AY197),0)</f>
        <v>0</v>
      </c>
      <c r="BY197" s="273" cm="1">
        <f t="array" ref="BY197">IF(AK197&gt;0,AK197*SUMPRODUCT(_xlfn.XLOOKUP(AK$26,$C$4:$C$22,$I$4:$S$22)*$AO197:$AY197),0)</f>
        <v>0</v>
      </c>
      <c r="BZ197" s="273" cm="1">
        <f t="array" ref="BZ197">IF(AL197&gt;0,AL197*SUMPRODUCT(_xlfn.XLOOKUP(AL$26,$C$4:$C$22,$I$4:$S$22)*$AO197:$AY197),0)</f>
        <v>0</v>
      </c>
      <c r="CA197" s="273" cm="1">
        <f t="array" ref="CA197">IF(AM197&gt;0,AM197*SUMPRODUCT(_xlfn.XLOOKUP(AM$26,$C$4:$C$22,$I$4:$S$22)*$AO197:$AY197),0)</f>
        <v>0</v>
      </c>
      <c r="CB197" s="276" cm="1">
        <f t="array" ref="CB197">IF(AN197&gt;0,AN197*SUMPRODUCT(_xlfn.XLOOKUP(AN$26,$C$4:$C$22,$I$4:$S$22)*$AO197:$AY197),0)</f>
        <v>0</v>
      </c>
      <c r="CC197" s="277">
        <f t="shared" si="140"/>
        <v>0</v>
      </c>
      <c r="CD197" s="272" cm="1">
        <f t="array" ref="CD197">IF(AC197&lt;0,AC197*SUMPRODUCT(_xlfn.XLOOKUP(AC$26,$C$4:$C$22,$T$4:$AD$22)*$AO197:$AY197),0)</f>
        <v>0</v>
      </c>
      <c r="CE197" s="273" cm="1">
        <f t="array" ref="CE197">IF(AD197&lt;0,AD197*SUMPRODUCT(_xlfn.XLOOKUP(AD$26,$C$4:$C$22,$T$4:$AC$22)*$AO197:$AX197),0)</f>
        <v>0</v>
      </c>
      <c r="CF197" s="273" cm="1">
        <f t="array" ref="CF197">IF(AE197&lt;0,AE197*SUMPRODUCT(_xlfn.XLOOKUP(AE$26,$C$4:$C$22,$T$4:$AC$22)*$AO197:$AX197),0)</f>
        <v>0</v>
      </c>
      <c r="CG197" s="273" cm="1">
        <f t="array" ref="CG197">IF(AF197&lt;0,AF197*SUMPRODUCT(_xlfn.XLOOKUP(AF$26,$C$4:$C$22,$T$4:$AC$22)*$AO197:$AX197),0)</f>
        <v>0</v>
      </c>
      <c r="CH197" s="273" cm="1">
        <f t="array" ref="CH197">IF(AG197&lt;0,AG197*SUMPRODUCT(_xlfn.XLOOKUP(AG$26,$C$4:$C$22,$T$4:$AC$22)*$AO197:$AX197),0)</f>
        <v>0</v>
      </c>
      <c r="CI197" s="273" cm="1">
        <f t="array" ref="CI197">IF(AH197&lt;0,AH197*SUMPRODUCT(_xlfn.XLOOKUP(AH$26,$C$4:$C$22,$T$4:$AC$22)*$AO197:$AX197),0)</f>
        <v>0</v>
      </c>
      <c r="CJ197" s="273" cm="1">
        <f t="array" ref="CJ197">IF(AI197&lt;0,AI197*SUMPRODUCT(_xlfn.XLOOKUP(AI$26,$C$4:$C$22,$T$4:$AC$22)*$AO197:$AX197),0)</f>
        <v>0</v>
      </c>
      <c r="CK197" s="273" cm="1">
        <f t="array" ref="CK197">IF(AJ197&lt;0,AJ197*SUMPRODUCT(_xlfn.XLOOKUP(AJ$26,$C$4:$C$22,$T$4:$AC$22)*$AO197:$AX197),0)</f>
        <v>0</v>
      </c>
      <c r="CL197" s="273" cm="1">
        <f t="array" ref="CL197">IF(AK197&lt;0,AK197*SUMPRODUCT(_xlfn.XLOOKUP(AK$26,$C$4:$C$22,$T$4:$AC$22)*$AO197:$AX197),0)</f>
        <v>0</v>
      </c>
      <c r="CM197" s="273" cm="1">
        <f t="array" ref="CM197">IF(AL197&lt;0,AL197*SUMPRODUCT(_xlfn.XLOOKUP(AL$26,$C$4:$C$22,$T$4:$AC$22)*$AO197:$AX197),0)</f>
        <v>0</v>
      </c>
      <c r="CN197" s="273" cm="1">
        <f t="array" ref="CN197">IF(AM197&lt;0,AM197*SUMPRODUCT(_xlfn.XLOOKUP(AM$26,$C$4:$C$22,$T$4:$AC$22)*$AO197:$AX197),0)</f>
        <v>0</v>
      </c>
      <c r="CO197" s="276" cm="1">
        <f t="array" ref="CO197">IF(AN197&lt;0,AN197*SUMPRODUCT(_xlfn.XLOOKUP(AN$26,$C$4:$C$22,$T$4:$AC$22)*$AO197:$AX197),0)</f>
        <v>0</v>
      </c>
      <c r="CP197" s="277">
        <f t="shared" si="141"/>
        <v>0</v>
      </c>
      <c r="CQ197" s="272" cm="1">
        <f t="array" ref="CQ197">IF(AC197&lt;0,AC197*SUMPRODUCT(_xlfn.XLOOKUP(AC$26,$C$4:$C$22,$I$4:$S$22)*$AO197:$AY197),0)</f>
        <v>0</v>
      </c>
      <c r="CR197" s="273" cm="1">
        <f t="array" ref="CR197">IF(AD197&lt;0,AD197*SUMPRODUCT(_xlfn.XLOOKUP(AD$26,$C$4:$C$22,$I$4:$R$22)*$AO197:$AX197),0)</f>
        <v>0</v>
      </c>
      <c r="CS197" s="273" cm="1">
        <f t="array" ref="CS197">IF(AE197&lt;0,AE197*SUMPRODUCT(_xlfn.XLOOKUP(AE$26,$C$4:$C$22,$I$4:$R$22)*$AO197:$AX197),0)</f>
        <v>0</v>
      </c>
      <c r="CT197" s="273" cm="1">
        <f t="array" ref="CT197">IF(AF197&lt;0,AF197*SUMPRODUCT(_xlfn.XLOOKUP(AF$26,$C$4:$C$22,$I$4:$R$22)*$AO197:$AX197),0)</f>
        <v>0</v>
      </c>
      <c r="CU197" s="273" cm="1">
        <f t="array" ref="CU197">IF(AG197&lt;0,AG197*SUMPRODUCT(_xlfn.XLOOKUP(AG$26,$C$4:$C$22,$I$4:$R$22)*$AO197:$AX197),0)</f>
        <v>0</v>
      </c>
      <c r="CV197" s="273" cm="1">
        <f t="array" ref="CV197">IF(AH197&lt;0,AH197*SUMPRODUCT(_xlfn.XLOOKUP(AH$26,$C$4:$C$22,$I$4:$R$22)*$AO197:$AX197),0)</f>
        <v>0</v>
      </c>
      <c r="CW197" s="273" cm="1">
        <f t="array" ref="CW197">IF(AI197&lt;0,AI197*SUMPRODUCT(_xlfn.XLOOKUP(AI$26,$C$4:$C$22,$I$4:$R$22)*$AO197:$AX197),0)</f>
        <v>0</v>
      </c>
      <c r="CX197" s="273" cm="1">
        <f t="array" ref="CX197">IF(AJ197&lt;0,AJ197*SUMPRODUCT(_xlfn.XLOOKUP(AJ$26,$C$4:$C$22,$I$4:$R$22)*$AO197:$AX197),0)</f>
        <v>0</v>
      </c>
      <c r="CY197" s="273" cm="1">
        <f t="array" ref="CY197">IF(AK197&lt;0,AK197*SUMPRODUCT(_xlfn.XLOOKUP(AK$26,$C$4:$C$22,$I$4:$R$22)*$AO197:$AX197),0)</f>
        <v>0</v>
      </c>
      <c r="CZ197" s="273" cm="1">
        <f t="array" ref="CZ197">IF(AL197&lt;0,AL197*SUMPRODUCT(_xlfn.XLOOKUP(AL$26,$C$4:$C$22,$I$4:$R$22)*$AO197:$AX197),0)</f>
        <v>0</v>
      </c>
      <c r="DA197" s="273" cm="1">
        <f t="array" ref="DA197">IF(AM197&lt;0,AM197*SUMPRODUCT(_xlfn.XLOOKUP(AM$26,$C$4:$C$22,$I$4:$R$22)*$AO197:$AX197),0)</f>
        <v>0</v>
      </c>
      <c r="DB197" s="276" cm="1">
        <f t="array" ref="DB197">IF(AN197&lt;0,AN197*SUMPRODUCT(_xlfn.XLOOKUP(AN$26,$C$4:$C$22,$I$4:$R$22)*$AO197:$AX197),0)</f>
        <v>0</v>
      </c>
      <c r="DC197" s="330">
        <f t="shared" si="142"/>
        <v>0</v>
      </c>
    </row>
    <row r="198" spans="1:107" x14ac:dyDescent="0.25">
      <c r="A198" s="134" t="s">
        <v>165</v>
      </c>
      <c r="B198" s="255"/>
      <c r="C198" s="278">
        <v>2</v>
      </c>
      <c r="D198" s="279" t="str">
        <f>_xlfn.XLOOKUP($C198,'Load Combinations'!$B$4:$B$22,'Load Combinations'!$C$4:$C$22)</f>
        <v>Rotation Test, Target Assembly</v>
      </c>
      <c r="E198" s="280"/>
      <c r="F198" s="281"/>
      <c r="G198" s="111">
        <v>0</v>
      </c>
      <c r="H198" s="282">
        <f t="shared" ca="1" si="130"/>
        <v>0</v>
      </c>
      <c r="I198" s="282">
        <f t="shared" ca="1" si="131"/>
        <v>0</v>
      </c>
      <c r="J198" s="326"/>
      <c r="K198" s="87">
        <f t="shared" ref="K198:AB198" ca="1" si="165">OFFSET(K198,-1,0)</f>
        <v>0</v>
      </c>
      <c r="L198" s="84">
        <f t="shared" ca="1" si="165"/>
        <v>0</v>
      </c>
      <c r="M198" s="84">
        <f t="shared" ca="1" si="165"/>
        <v>0</v>
      </c>
      <c r="N198" s="84">
        <f t="shared" ca="1" si="165"/>
        <v>0</v>
      </c>
      <c r="O198" s="84">
        <f t="shared" ca="1" si="165"/>
        <v>0</v>
      </c>
      <c r="P198" s="84">
        <f t="shared" ca="1" si="165"/>
        <v>0</v>
      </c>
      <c r="Q198" s="84">
        <f t="shared" ca="1" si="165"/>
        <v>0</v>
      </c>
      <c r="R198" s="84">
        <f t="shared" ca="1" si="165"/>
        <v>0</v>
      </c>
      <c r="S198" s="84">
        <f t="shared" ca="1" si="165"/>
        <v>0</v>
      </c>
      <c r="T198" s="84">
        <f t="shared" ca="1" si="165"/>
        <v>0</v>
      </c>
      <c r="U198" s="84">
        <f t="shared" ca="1" si="165"/>
        <v>0</v>
      </c>
      <c r="V198" s="84">
        <f t="shared" ca="1" si="165"/>
        <v>0</v>
      </c>
      <c r="W198" s="84">
        <f t="shared" ca="1" si="165"/>
        <v>0</v>
      </c>
      <c r="X198" s="84">
        <f t="shared" ca="1" si="165"/>
        <v>0</v>
      </c>
      <c r="Y198" s="84">
        <f t="shared" ca="1" si="165"/>
        <v>0</v>
      </c>
      <c r="Z198" s="84">
        <f t="shared" ca="1" si="165"/>
        <v>0</v>
      </c>
      <c r="AA198" s="84">
        <f t="shared" ca="1" si="165"/>
        <v>0</v>
      </c>
      <c r="AB198" s="89">
        <f t="shared" ca="1" si="165"/>
        <v>0</v>
      </c>
      <c r="AC198" s="87">
        <f t="shared" ref="AC198:AN213" ca="1" si="166">OFFSET(AC198,-1*($C198-1),0)</f>
        <v>0</v>
      </c>
      <c r="AD198" s="84">
        <f t="shared" ca="1" si="166"/>
        <v>0</v>
      </c>
      <c r="AE198" s="84">
        <f t="shared" ca="1" si="166"/>
        <v>0</v>
      </c>
      <c r="AF198" s="84">
        <f t="shared" ca="1" si="166"/>
        <v>0</v>
      </c>
      <c r="AG198" s="84">
        <f t="shared" ca="1" si="166"/>
        <v>0</v>
      </c>
      <c r="AH198" s="84">
        <f t="shared" ca="1" si="166"/>
        <v>0</v>
      </c>
      <c r="AI198" s="84">
        <f t="shared" ca="1" si="166"/>
        <v>1</v>
      </c>
      <c r="AJ198" s="84">
        <f t="shared" ca="1" si="166"/>
        <v>0</v>
      </c>
      <c r="AK198" s="84">
        <f t="shared" ca="1" si="166"/>
        <v>0</v>
      </c>
      <c r="AL198" s="84">
        <f t="shared" ca="1" si="166"/>
        <v>0</v>
      </c>
      <c r="AM198" s="84">
        <f t="shared" ca="1" si="166"/>
        <v>0</v>
      </c>
      <c r="AN198" s="98">
        <f t="shared" ca="1" si="166"/>
        <v>0</v>
      </c>
      <c r="AO198" s="91">
        <f>+INDEX('Load Combinations'!$D$4:$N$22,MATCH(Horizontal!$C198,'Load Combinations'!$B$4:$B$22,0),MATCH(Horizontal!AO$26,'Load Combinations'!$D$3:$N$3,0))</f>
        <v>1</v>
      </c>
      <c r="AP198" s="84">
        <f>+INDEX('Load Combinations'!$D$4:$N$22,MATCH(Horizontal!$C198,'Load Combinations'!$B$4:$B$22,0),MATCH(Horizontal!AP$26,'Load Combinations'!$D$3:$N$3,0))</f>
        <v>1</v>
      </c>
      <c r="AQ198" s="84">
        <f>+INDEX('Load Combinations'!$D$4:$N$22,MATCH(Horizontal!$C198,'Load Combinations'!$B$4:$B$22,0),MATCH(Horizontal!AQ$26,'Load Combinations'!$D$3:$N$3,0))</f>
        <v>0</v>
      </c>
      <c r="AR198" s="84">
        <f>+INDEX('Load Combinations'!$D$4:$N$22,MATCH(Horizontal!$C198,'Load Combinations'!$B$4:$B$22,0),MATCH(Horizontal!AR$26,'Load Combinations'!$D$3:$N$3,0))</f>
        <v>0</v>
      </c>
      <c r="AS198" s="84">
        <f>+INDEX('Load Combinations'!$D$4:$N$22,MATCH(Horizontal!$C198,'Load Combinations'!$B$4:$B$22,0),MATCH(Horizontal!AS$26,'Load Combinations'!$D$3:$N$3,0))</f>
        <v>0</v>
      </c>
      <c r="AT198" s="84">
        <f>+INDEX('Load Combinations'!$D$4:$N$22,MATCH(Horizontal!$C198,'Load Combinations'!$B$4:$B$22,0),MATCH(Horizontal!AT$26,'Load Combinations'!$D$3:$N$3,0))</f>
        <v>0</v>
      </c>
      <c r="AU198" s="84">
        <f>+INDEX('Load Combinations'!$D$4:$N$22,MATCH(Horizontal!$C198,'Load Combinations'!$B$4:$B$22,0),MATCH(Horizontal!AU$26,'Load Combinations'!$D$3:$N$3,0))</f>
        <v>0</v>
      </c>
      <c r="AV198" s="84">
        <f>+INDEX('Load Combinations'!$D$4:$N$22,MATCH(Horizontal!$C198,'Load Combinations'!$B$4:$B$22,0),MATCH(Horizontal!AV$26,'Load Combinations'!$D$3:$N$3,0))</f>
        <v>0</v>
      </c>
      <c r="AW198" s="84">
        <f>+INDEX('Load Combinations'!$D$4:$N$22,MATCH(Horizontal!$C198,'Load Combinations'!$B$4:$B$22,0),MATCH(Horizontal!AW$26,'Load Combinations'!$D$3:$N$3,0))</f>
        <v>0</v>
      </c>
      <c r="AX198" s="559">
        <f>+INDEX('Load Combinations'!$D$4:$N$22,MATCH(Horizontal!$C198,'Load Combinations'!$B$4:$B$22,0),MATCH(Horizontal!AX$26,'Load Combinations'!$D$3:$N$3,0))</f>
        <v>0</v>
      </c>
      <c r="AY198" s="660">
        <f>+INDEX('Load Combinations'!$D$4:$N$22,MATCH(Horizontal!$C198,'Load Combinations'!$B$4:$B$22,0),MATCH(Horizontal!AY$26,'Load Combinations'!$D$3:$N$3,0))</f>
        <v>0</v>
      </c>
      <c r="AZ198" s="284" cm="1">
        <f t="array" aca="1" ref="AZ198" ca="1">SUMPRODUCT(--($K198:$AB198&gt;0),INDEX($H$4:$H$22,MATCH($K$26:$AB$26,$C$4:$C$22,0)))</f>
        <v>0</v>
      </c>
      <c r="BA198" s="194" cm="1">
        <f t="array" aca="1" ref="BA198" ca="1">SUMPRODUCT(--($K198:$AB198&gt;0),INDEX($G$4:$G$22,MATCH($K$26:$AB$26,$C$4:$C$22,0)))</f>
        <v>0</v>
      </c>
      <c r="BB198" s="194" cm="1">
        <f t="array" aca="1" ref="BB198" ca="1">-1*SUMPRODUCT(--($K198:$AB198&lt;0),INDEX($H$4:$H$22,MATCH($K$26:$AB$26,$C$4:$C$22,0)))</f>
        <v>0</v>
      </c>
      <c r="BC198" s="194" cm="1">
        <f t="array" aca="1" ref="BC198" ca="1">-1*SUMPRODUCT(--($K198:$AB198&lt;0),INDEX($G$4:$G$22,MATCH($K$26:$AB$26,$C$4:$C$22,0)))</f>
        <v>0</v>
      </c>
      <c r="BD198" s="286" cm="1">
        <f t="array" aca="1" ref="BD198" ca="1">IF(AC198&gt;0,AC198*SUMPRODUCT(_xlfn.XLOOKUP(AC$26,$C$4:$C$22,$T$4:$AD$22)*$AO198:$AY198),0)</f>
        <v>0</v>
      </c>
      <c r="BE198" s="287" cm="1">
        <f t="array" aca="1" ref="BE198" ca="1">IF(AD198&gt;0,AD198*SUMPRODUCT(_xlfn.XLOOKUP(AD$26,$C$4:$C$22,$T$4:$AD$22)*$AO198:$AY198),0)</f>
        <v>0</v>
      </c>
      <c r="BF198" s="287" cm="1">
        <f t="array" aca="1" ref="BF198" ca="1">IF(AE198&gt;0,AE198*SUMPRODUCT(_xlfn.XLOOKUP(AE$26,$C$4:$C$22,$T$4:$AD$22)*$AO198:$AY198),0)</f>
        <v>0</v>
      </c>
      <c r="BG198" s="287" cm="1">
        <f t="array" aca="1" ref="BG198" ca="1">IF(AF198&gt;0,AF198*SUMPRODUCT(_xlfn.XLOOKUP(AF$26,$C$4:$C$22,$T$4:$AD$22)*$AO198:$AY198),0)</f>
        <v>0</v>
      </c>
      <c r="BH198" s="287" cm="1">
        <f t="array" aca="1" ref="BH198" ca="1">IF(AG198&gt;0,AG198*SUMPRODUCT(_xlfn.XLOOKUP(AG$26,$C$4:$C$22,$T$4:$AD$22)*$AO198:$AY198),0)</f>
        <v>0</v>
      </c>
      <c r="BI198" s="287" cm="1">
        <f t="array" aca="1" ref="BI198" ca="1">IF(AH198&gt;0,AH198*SUMPRODUCT(_xlfn.XLOOKUP(AH$26,$C$4:$C$22,$T$4:$AD$22)*$AO198:$AY198),0)</f>
        <v>0</v>
      </c>
      <c r="BJ198" s="287" cm="1">
        <f t="array" aca="1" ref="BJ198" ca="1">IF(AI198&gt;0,AI198*SUMPRODUCT(_xlfn.XLOOKUP(AI$26,$C$4:$C$22,$T$4:$AD$22)*$AO198:$AY198),0)</f>
        <v>0</v>
      </c>
      <c r="BK198" s="287" cm="1">
        <f t="array" aca="1" ref="BK198" ca="1">IF(AJ198&gt;0,AJ198*SUMPRODUCT(_xlfn.XLOOKUP(AJ$26,$C$4:$C$22,$T$4:$AD$22)*$AO198:$AY198),0)</f>
        <v>0</v>
      </c>
      <c r="BL198" s="287" cm="1">
        <f t="array" aca="1" ref="BL198" ca="1">IF(AK198&gt;0,AK198*SUMPRODUCT(_xlfn.XLOOKUP(AK$26,$C$4:$C$22,$T$4:$AD$22)*$AO198:$AY198),0)</f>
        <v>0</v>
      </c>
      <c r="BM198" s="287" cm="1">
        <f t="array" aca="1" ref="BM198" ca="1">IF(AL198&gt;0,AL198*SUMPRODUCT(_xlfn.XLOOKUP(AL$26,$C$4:$C$22,$T$4:$AD$22)*$AO198:$AY198),0)</f>
        <v>0</v>
      </c>
      <c r="BN198" s="287" cm="1">
        <f t="array" aca="1" ref="BN198" ca="1">IF(AM198&gt;0,AM198*SUMPRODUCT(_xlfn.XLOOKUP(AM$26,$C$4:$C$22,$T$4:$AD$22)*$AO198:$AY198),0)</f>
        <v>0</v>
      </c>
      <c r="BO198" s="290" cm="1">
        <f t="array" aca="1" ref="BO198" ca="1">IF(AN198&gt;0,AN198*SUMPRODUCT(_xlfn.XLOOKUP(AN$26,$C$4:$C$22,$T$4:$AD$22)*$AO198:$AY198),0)</f>
        <v>0</v>
      </c>
      <c r="BP198" s="291">
        <f t="shared" ca="1" si="139"/>
        <v>0</v>
      </c>
      <c r="BQ198" s="286" cm="1">
        <f t="array" aca="1" ref="BQ198" ca="1">IF(AC198&gt;0,AC198*SUMPRODUCT(_xlfn.XLOOKUP(AC$26,$C$4:$C$22,$I$4:$S$22)*$AO198:$AY198),0)</f>
        <v>0</v>
      </c>
      <c r="BR198" s="287" cm="1">
        <f t="array" aca="1" ref="BR198" ca="1">IF(AD198&gt;0,AD198*SUMPRODUCT(_xlfn.XLOOKUP(AD$26,$C$4:$C$22,$I$4:$S$22)*$AO198:$AY198),0)</f>
        <v>0</v>
      </c>
      <c r="BS198" s="287" cm="1">
        <f t="array" aca="1" ref="BS198" ca="1">IF(AE198&gt;0,AE198*SUMPRODUCT(_xlfn.XLOOKUP(AE$26,$C$4:$C$22,$I$4:$S$22)*$AO198:$AY198),0)</f>
        <v>0</v>
      </c>
      <c r="BT198" s="287" cm="1">
        <f t="array" aca="1" ref="BT198" ca="1">IF(AF198&gt;0,AF198*SUMPRODUCT(_xlfn.XLOOKUP(AF$26,$C$4:$C$22,$I$4:$S$22)*$AO198:$AY198),0)</f>
        <v>0</v>
      </c>
      <c r="BU198" s="287" cm="1">
        <f t="array" aca="1" ref="BU198" ca="1">IF(AG198&gt;0,AG198*SUMPRODUCT(_xlfn.XLOOKUP(AG$26,$C$4:$C$22,$I$4:$S$22)*$AO198:$AY198),0)</f>
        <v>0</v>
      </c>
      <c r="BV198" s="287" cm="1">
        <f t="array" aca="1" ref="BV198" ca="1">IF(AH198&gt;0,AH198*SUMPRODUCT(_xlfn.XLOOKUP(AH$26,$C$4:$C$22,$I$4:$S$22)*$AO198:$AY198),0)</f>
        <v>0</v>
      </c>
      <c r="BW198" s="287" cm="1">
        <f t="array" aca="1" ref="BW198" ca="1">IF(AI198&gt;0,AI198*SUMPRODUCT(_xlfn.XLOOKUP(AI$26,$C$4:$C$22,$I$4:$S$22)*$AO198:$AY198),0)</f>
        <v>0</v>
      </c>
      <c r="BX198" s="287" cm="1">
        <f t="array" aca="1" ref="BX198" ca="1">IF(AJ198&gt;0,AJ198*SUMPRODUCT(_xlfn.XLOOKUP(AJ$26,$C$4:$C$22,$I$4:$S$22)*$AO198:$AY198),0)</f>
        <v>0</v>
      </c>
      <c r="BY198" s="287" cm="1">
        <f t="array" aca="1" ref="BY198" ca="1">IF(AK198&gt;0,AK198*SUMPRODUCT(_xlfn.XLOOKUP(AK$26,$C$4:$C$22,$I$4:$S$22)*$AO198:$AY198),0)</f>
        <v>0</v>
      </c>
      <c r="BZ198" s="287" cm="1">
        <f t="array" aca="1" ref="BZ198" ca="1">IF(AL198&gt;0,AL198*SUMPRODUCT(_xlfn.XLOOKUP(AL$26,$C$4:$C$22,$I$4:$S$22)*$AO198:$AY198),0)</f>
        <v>0</v>
      </c>
      <c r="CA198" s="287" cm="1">
        <f t="array" aca="1" ref="CA198" ca="1">IF(AM198&gt;0,AM198*SUMPRODUCT(_xlfn.XLOOKUP(AM$26,$C$4:$C$22,$I$4:$S$22)*$AO198:$AY198),0)</f>
        <v>0</v>
      </c>
      <c r="CB198" s="290" cm="1">
        <f t="array" aca="1" ref="CB198" ca="1">IF(AN198&gt;0,AN198*SUMPRODUCT(_xlfn.XLOOKUP(AN$26,$C$4:$C$22,$I$4:$S$22)*$AO198:$AY198),0)</f>
        <v>0</v>
      </c>
      <c r="CC198" s="291">
        <f t="shared" ca="1" si="140"/>
        <v>0</v>
      </c>
      <c r="CD198" s="286" cm="1">
        <f t="array" aca="1" ref="CD198" ca="1">IF(AC198&lt;0,AC198*SUMPRODUCT(_xlfn.XLOOKUP(AC$26,$C$4:$C$22,$T$4:$AD$22)*$AO198:$AY198),0)</f>
        <v>0</v>
      </c>
      <c r="CE198" s="287" cm="1">
        <f t="array" aca="1" ref="CE198" ca="1">IF(AD198&lt;0,AD198*SUMPRODUCT(_xlfn.XLOOKUP(AD$26,$C$4:$C$22,$T$4:$AC$22)*$AO198:$AX198),0)</f>
        <v>0</v>
      </c>
      <c r="CF198" s="287" cm="1">
        <f t="array" aca="1" ref="CF198" ca="1">IF(AE198&lt;0,AE198*SUMPRODUCT(_xlfn.XLOOKUP(AE$26,$C$4:$C$22,$T$4:$AC$22)*$AO198:$AX198),0)</f>
        <v>0</v>
      </c>
      <c r="CG198" s="287" cm="1">
        <f t="array" aca="1" ref="CG198" ca="1">IF(AF198&lt;0,AF198*SUMPRODUCT(_xlfn.XLOOKUP(AF$26,$C$4:$C$22,$T$4:$AC$22)*$AO198:$AX198),0)</f>
        <v>0</v>
      </c>
      <c r="CH198" s="287" cm="1">
        <f t="array" aca="1" ref="CH198" ca="1">IF(AG198&lt;0,AG198*SUMPRODUCT(_xlfn.XLOOKUP(AG$26,$C$4:$C$22,$T$4:$AC$22)*$AO198:$AX198),0)</f>
        <v>0</v>
      </c>
      <c r="CI198" s="287" cm="1">
        <f t="array" aca="1" ref="CI198" ca="1">IF(AH198&lt;0,AH198*SUMPRODUCT(_xlfn.XLOOKUP(AH$26,$C$4:$C$22,$T$4:$AC$22)*$AO198:$AX198),0)</f>
        <v>0</v>
      </c>
      <c r="CJ198" s="287" cm="1">
        <f t="array" aca="1" ref="CJ198" ca="1">IF(AI198&lt;0,AI198*SUMPRODUCT(_xlfn.XLOOKUP(AI$26,$C$4:$C$22,$T$4:$AC$22)*$AO198:$AX198),0)</f>
        <v>0</v>
      </c>
      <c r="CK198" s="287" cm="1">
        <f t="array" aca="1" ref="CK198" ca="1">IF(AJ198&lt;0,AJ198*SUMPRODUCT(_xlfn.XLOOKUP(AJ$26,$C$4:$C$22,$T$4:$AC$22)*$AO198:$AX198),0)</f>
        <v>0</v>
      </c>
      <c r="CL198" s="287" cm="1">
        <f t="array" aca="1" ref="CL198" ca="1">IF(AK198&lt;0,AK198*SUMPRODUCT(_xlfn.XLOOKUP(AK$26,$C$4:$C$22,$T$4:$AC$22)*$AO198:$AX198),0)</f>
        <v>0</v>
      </c>
      <c r="CM198" s="287" cm="1">
        <f t="array" aca="1" ref="CM198" ca="1">IF(AL198&lt;0,AL198*SUMPRODUCT(_xlfn.XLOOKUP(AL$26,$C$4:$C$22,$T$4:$AC$22)*$AO198:$AX198),0)</f>
        <v>0</v>
      </c>
      <c r="CN198" s="287" cm="1">
        <f t="array" aca="1" ref="CN198" ca="1">IF(AM198&lt;0,AM198*SUMPRODUCT(_xlfn.XLOOKUP(AM$26,$C$4:$C$22,$T$4:$AC$22)*$AO198:$AX198),0)</f>
        <v>0</v>
      </c>
      <c r="CO198" s="290" cm="1">
        <f t="array" aca="1" ref="CO198" ca="1">IF(AN198&lt;0,AN198*SUMPRODUCT(_xlfn.XLOOKUP(AN$26,$C$4:$C$22,$T$4:$AC$22)*$AO198:$AX198),0)</f>
        <v>0</v>
      </c>
      <c r="CP198" s="291">
        <f t="shared" ca="1" si="141"/>
        <v>0</v>
      </c>
      <c r="CQ198" s="286" cm="1">
        <f t="array" aca="1" ref="CQ198" ca="1">IF(AC198&lt;0,AC198*SUMPRODUCT(_xlfn.XLOOKUP(AC$26,$C$4:$C$22,$I$4:$S$22)*$AO198:$AY198),0)</f>
        <v>0</v>
      </c>
      <c r="CR198" s="287" cm="1">
        <f t="array" aca="1" ref="CR198" ca="1">IF(AD198&lt;0,AD198*SUMPRODUCT(_xlfn.XLOOKUP(AD$26,$C$4:$C$22,$I$4:$R$22)*$AO198:$AX198),0)</f>
        <v>0</v>
      </c>
      <c r="CS198" s="287" cm="1">
        <f t="array" aca="1" ref="CS198" ca="1">IF(AE198&lt;0,AE198*SUMPRODUCT(_xlfn.XLOOKUP(AE$26,$C$4:$C$22,$I$4:$R$22)*$AO198:$AX198),0)</f>
        <v>0</v>
      </c>
      <c r="CT198" s="287" cm="1">
        <f t="array" aca="1" ref="CT198" ca="1">IF(AF198&lt;0,AF198*SUMPRODUCT(_xlfn.XLOOKUP(AF$26,$C$4:$C$22,$I$4:$R$22)*$AO198:$AX198),0)</f>
        <v>0</v>
      </c>
      <c r="CU198" s="287" cm="1">
        <f t="array" aca="1" ref="CU198" ca="1">IF(AG198&lt;0,AG198*SUMPRODUCT(_xlfn.XLOOKUP(AG$26,$C$4:$C$22,$I$4:$R$22)*$AO198:$AX198),0)</f>
        <v>0</v>
      </c>
      <c r="CV198" s="287" cm="1">
        <f t="array" aca="1" ref="CV198" ca="1">IF(AH198&lt;0,AH198*SUMPRODUCT(_xlfn.XLOOKUP(AH$26,$C$4:$C$22,$I$4:$R$22)*$AO198:$AX198),0)</f>
        <v>0</v>
      </c>
      <c r="CW198" s="287" cm="1">
        <f t="array" aca="1" ref="CW198" ca="1">IF(AI198&lt;0,AI198*SUMPRODUCT(_xlfn.XLOOKUP(AI$26,$C$4:$C$22,$I$4:$R$22)*$AO198:$AX198),0)</f>
        <v>0</v>
      </c>
      <c r="CX198" s="287" cm="1">
        <f t="array" aca="1" ref="CX198" ca="1">IF(AJ198&lt;0,AJ198*SUMPRODUCT(_xlfn.XLOOKUP(AJ$26,$C$4:$C$22,$I$4:$R$22)*$AO198:$AX198),0)</f>
        <v>0</v>
      </c>
      <c r="CY198" s="287" cm="1">
        <f t="array" aca="1" ref="CY198" ca="1">IF(AK198&lt;0,AK198*SUMPRODUCT(_xlfn.XLOOKUP(AK$26,$C$4:$C$22,$I$4:$R$22)*$AO198:$AX198),0)</f>
        <v>0</v>
      </c>
      <c r="CZ198" s="287" cm="1">
        <f t="array" aca="1" ref="CZ198" ca="1">IF(AL198&lt;0,AL198*SUMPRODUCT(_xlfn.XLOOKUP(AL$26,$C$4:$C$22,$I$4:$R$22)*$AO198:$AX198),0)</f>
        <v>0</v>
      </c>
      <c r="DA198" s="287" cm="1">
        <f t="array" aca="1" ref="DA198" ca="1">IF(AM198&lt;0,AM198*SUMPRODUCT(_xlfn.XLOOKUP(AM$26,$C$4:$C$22,$I$4:$R$22)*$AO198:$AX198),0)</f>
        <v>0</v>
      </c>
      <c r="DB198" s="290" cm="1">
        <f t="array" aca="1" ref="DB198" ca="1">IF(AN198&lt;0,AN198*SUMPRODUCT(_xlfn.XLOOKUP(AN$26,$C$4:$C$22,$I$4:$R$22)*$AO198:$AX198),0)</f>
        <v>0</v>
      </c>
      <c r="DC198" s="327">
        <f t="shared" ca="1" si="142"/>
        <v>0</v>
      </c>
    </row>
    <row r="199" spans="1:107" x14ac:dyDescent="0.25">
      <c r="A199" s="135">
        <f ca="1">MIN(H197:I215)</f>
        <v>-0.625</v>
      </c>
      <c r="B199" s="731"/>
      <c r="C199" s="292">
        <v>3</v>
      </c>
      <c r="D199" s="293" t="str">
        <f>_xlfn.XLOOKUP($C199,'Load Combinations'!$B$4:$B$22,'Load Combinations'!$C$4:$C$22)</f>
        <v>Component Pressure Test</v>
      </c>
      <c r="E199" s="86"/>
      <c r="F199" s="294"/>
      <c r="G199" s="125">
        <v>0</v>
      </c>
      <c r="H199" s="295">
        <f t="shared" ca="1" si="130"/>
        <v>0</v>
      </c>
      <c r="I199" s="295">
        <f t="shared" ca="1" si="131"/>
        <v>0</v>
      </c>
      <c r="J199" s="328"/>
      <c r="K199" s="99">
        <f t="shared" ref="K199:AB199" ca="1" si="167">OFFSET(K199,-2,0)</f>
        <v>0</v>
      </c>
      <c r="L199" s="96">
        <f t="shared" ca="1" si="167"/>
        <v>0</v>
      </c>
      <c r="M199" s="96">
        <f t="shared" ca="1" si="167"/>
        <v>0</v>
      </c>
      <c r="N199" s="96">
        <f t="shared" ca="1" si="167"/>
        <v>0</v>
      </c>
      <c r="O199" s="96">
        <f t="shared" ca="1" si="167"/>
        <v>0</v>
      </c>
      <c r="P199" s="96">
        <f t="shared" ca="1" si="167"/>
        <v>0</v>
      </c>
      <c r="Q199" s="96">
        <f t="shared" ca="1" si="167"/>
        <v>0</v>
      </c>
      <c r="R199" s="96">
        <f t="shared" ca="1" si="167"/>
        <v>0</v>
      </c>
      <c r="S199" s="96">
        <f t="shared" ca="1" si="167"/>
        <v>0</v>
      </c>
      <c r="T199" s="96">
        <f t="shared" ca="1" si="167"/>
        <v>0</v>
      </c>
      <c r="U199" s="96">
        <f t="shared" ca="1" si="167"/>
        <v>0</v>
      </c>
      <c r="V199" s="96">
        <f t="shared" ca="1" si="167"/>
        <v>0</v>
      </c>
      <c r="W199" s="96">
        <f t="shared" ca="1" si="167"/>
        <v>0</v>
      </c>
      <c r="X199" s="96">
        <f t="shared" ca="1" si="167"/>
        <v>0</v>
      </c>
      <c r="Y199" s="96">
        <f t="shared" ca="1" si="167"/>
        <v>0</v>
      </c>
      <c r="Z199" s="96">
        <f t="shared" ca="1" si="167"/>
        <v>0</v>
      </c>
      <c r="AA199" s="96">
        <f t="shared" ca="1" si="167"/>
        <v>0</v>
      </c>
      <c r="AB199" s="138">
        <f t="shared" ca="1" si="167"/>
        <v>0</v>
      </c>
      <c r="AC199" s="99">
        <f t="shared" ca="1" si="166"/>
        <v>0</v>
      </c>
      <c r="AD199" s="96">
        <f t="shared" ca="1" si="166"/>
        <v>0</v>
      </c>
      <c r="AE199" s="96">
        <f t="shared" ca="1" si="166"/>
        <v>0</v>
      </c>
      <c r="AF199" s="96">
        <f t="shared" ca="1" si="166"/>
        <v>0</v>
      </c>
      <c r="AG199" s="96">
        <f t="shared" ca="1" si="166"/>
        <v>0</v>
      </c>
      <c r="AH199" s="96">
        <f t="shared" ca="1" si="166"/>
        <v>0</v>
      </c>
      <c r="AI199" s="96">
        <f t="shared" ca="1" si="166"/>
        <v>1</v>
      </c>
      <c r="AJ199" s="96">
        <f t="shared" ca="1" si="166"/>
        <v>0</v>
      </c>
      <c r="AK199" s="96">
        <f t="shared" ca="1" si="166"/>
        <v>0</v>
      </c>
      <c r="AL199" s="96">
        <f t="shared" ca="1" si="166"/>
        <v>0</v>
      </c>
      <c r="AM199" s="96">
        <f t="shared" ca="1" si="166"/>
        <v>0</v>
      </c>
      <c r="AN199" s="100">
        <f t="shared" ca="1" si="166"/>
        <v>0</v>
      </c>
      <c r="AO199" s="97">
        <f>+INDEX('Load Combinations'!$D$4:$N$22,MATCH(Horizontal!$C199,'Load Combinations'!$B$4:$B$22,0),MATCH(Horizontal!AO$26,'Load Combinations'!$D$3:$N$3,0))</f>
        <v>1</v>
      </c>
      <c r="AP199" s="96">
        <f>+INDEX('Load Combinations'!$D$4:$N$22,MATCH(Horizontal!$C199,'Load Combinations'!$B$4:$B$22,0),MATCH(Horizontal!AP$26,'Load Combinations'!$D$3:$N$3,0))</f>
        <v>0</v>
      </c>
      <c r="AQ199" s="96">
        <f>+INDEX('Load Combinations'!$D$4:$N$22,MATCH(Horizontal!$C199,'Load Combinations'!$B$4:$B$22,0),MATCH(Horizontal!AQ$26,'Load Combinations'!$D$3:$N$3,0))</f>
        <v>0</v>
      </c>
      <c r="AR199" s="96">
        <f>+INDEX('Load Combinations'!$D$4:$N$22,MATCH(Horizontal!$C199,'Load Combinations'!$B$4:$B$22,0),MATCH(Horizontal!AR$26,'Load Combinations'!$D$3:$N$3,0))</f>
        <v>0</v>
      </c>
      <c r="AS199" s="96">
        <f>+INDEX('Load Combinations'!$D$4:$N$22,MATCH(Horizontal!$C199,'Load Combinations'!$B$4:$B$22,0),MATCH(Horizontal!AS$26,'Load Combinations'!$D$3:$N$3,0))</f>
        <v>1</v>
      </c>
      <c r="AT199" s="96">
        <f>+INDEX('Load Combinations'!$D$4:$N$22,MATCH(Horizontal!$C199,'Load Combinations'!$B$4:$B$22,0),MATCH(Horizontal!AT$26,'Load Combinations'!$D$3:$N$3,0))</f>
        <v>0</v>
      </c>
      <c r="AU199" s="96">
        <f>+INDEX('Load Combinations'!$D$4:$N$22,MATCH(Horizontal!$C199,'Load Combinations'!$B$4:$B$22,0),MATCH(Horizontal!AU$26,'Load Combinations'!$D$3:$N$3,0))</f>
        <v>0</v>
      </c>
      <c r="AV199" s="96">
        <f>+INDEX('Load Combinations'!$D$4:$N$22,MATCH(Horizontal!$C199,'Load Combinations'!$B$4:$B$22,0),MATCH(Horizontal!AV$26,'Load Combinations'!$D$3:$N$3,0))</f>
        <v>0</v>
      </c>
      <c r="AW199" s="96">
        <f>+INDEX('Load Combinations'!$D$4:$N$22,MATCH(Horizontal!$C199,'Load Combinations'!$B$4:$B$22,0),MATCH(Horizontal!AW$26,'Load Combinations'!$D$3:$N$3,0))</f>
        <v>0</v>
      </c>
      <c r="AX199" s="560">
        <f>+INDEX('Load Combinations'!$D$4:$N$22,MATCH(Horizontal!$C199,'Load Combinations'!$B$4:$B$22,0),MATCH(Horizontal!AX$26,'Load Combinations'!$D$3:$N$3,0))</f>
        <v>0</v>
      </c>
      <c r="AY199" s="661">
        <f>+INDEX('Load Combinations'!$D$4:$N$22,MATCH(Horizontal!$C199,'Load Combinations'!$B$4:$B$22,0),MATCH(Horizontal!AY$26,'Load Combinations'!$D$3:$N$3,0))</f>
        <v>0</v>
      </c>
      <c r="AZ199" s="297" cm="1">
        <f t="array" aca="1" ref="AZ199" ca="1">SUMPRODUCT(--($K199:$AB199&gt;0),INDEX($H$4:$H$22,MATCH($K$26:$AB$26,$C$4:$C$22,0)))</f>
        <v>0</v>
      </c>
      <c r="BA199" s="298" cm="1">
        <f t="array" aca="1" ref="BA199" ca="1">SUMPRODUCT(--($K199:$AB199&gt;0),INDEX($G$4:$G$22,MATCH($K$26:$AB$26,$C$4:$C$22,0)))</f>
        <v>0</v>
      </c>
      <c r="BB199" s="298" cm="1">
        <f t="array" aca="1" ref="BB199" ca="1">-1*SUMPRODUCT(--($K199:$AB199&lt;0),INDEX($H$4:$H$22,MATCH($K$26:$AB$26,$C$4:$C$22,0)))</f>
        <v>0</v>
      </c>
      <c r="BC199" s="298" cm="1">
        <f t="array" aca="1" ref="BC199" ca="1">-1*SUMPRODUCT(--($K199:$AB199&lt;0),INDEX($G$4:$G$22,MATCH($K$26:$AB$26,$C$4:$C$22,0)))</f>
        <v>0</v>
      </c>
      <c r="BD199" s="125" cm="1">
        <f t="array" aca="1" ref="BD199" ca="1">IF(AC199&gt;0,AC199*SUMPRODUCT(_xlfn.XLOOKUP(AC$26,$C$4:$C$22,$T$4:$AD$22)*$AO199:$AY199),0)</f>
        <v>0</v>
      </c>
      <c r="BE199" s="300" cm="1">
        <f t="array" aca="1" ref="BE199" ca="1">IF(AD199&gt;0,AD199*SUMPRODUCT(_xlfn.XLOOKUP(AD$26,$C$4:$C$22,$T$4:$AD$22)*$AO199:$AY199),0)</f>
        <v>0</v>
      </c>
      <c r="BF199" s="300" cm="1">
        <f t="array" aca="1" ref="BF199" ca="1">IF(AE199&gt;0,AE199*SUMPRODUCT(_xlfn.XLOOKUP(AE$26,$C$4:$C$22,$T$4:$AD$22)*$AO199:$AY199),0)</f>
        <v>0</v>
      </c>
      <c r="BG199" s="301" cm="1">
        <f t="array" aca="1" ref="BG199" ca="1">IF(AF199&gt;0,AF199*SUMPRODUCT(_xlfn.XLOOKUP(AF$26,$C$4:$C$22,$T$4:$AD$22)*$AO199:$AY199),0)</f>
        <v>0</v>
      </c>
      <c r="BH199" s="300" cm="1">
        <f t="array" aca="1" ref="BH199" ca="1">IF(AG199&gt;0,AG199*SUMPRODUCT(_xlfn.XLOOKUP(AG$26,$C$4:$C$22,$T$4:$AD$22)*$AO199:$AY199),0)</f>
        <v>0</v>
      </c>
      <c r="BI199" s="300" cm="1">
        <f t="array" aca="1" ref="BI199" ca="1">IF(AH199&gt;0,AH199*SUMPRODUCT(_xlfn.XLOOKUP(AH$26,$C$4:$C$22,$T$4:$AD$22)*$AO199:$AY199),0)</f>
        <v>0</v>
      </c>
      <c r="BJ199" s="300" cm="1">
        <f t="array" aca="1" ref="BJ199" ca="1">IF(AI199&gt;0,AI199*SUMPRODUCT(_xlfn.XLOOKUP(AI$26,$C$4:$C$22,$T$4:$AD$22)*$AO199:$AY199),0)</f>
        <v>0</v>
      </c>
      <c r="BK199" s="300" cm="1">
        <f t="array" aca="1" ref="BK199" ca="1">IF(AJ199&gt;0,AJ199*SUMPRODUCT(_xlfn.XLOOKUP(AJ$26,$C$4:$C$22,$T$4:$AD$22)*$AO199:$AY199),0)</f>
        <v>0</v>
      </c>
      <c r="BL199" s="300" cm="1">
        <f t="array" aca="1" ref="BL199" ca="1">IF(AK199&gt;0,AK199*SUMPRODUCT(_xlfn.XLOOKUP(AK$26,$C$4:$C$22,$T$4:$AD$22)*$AO199:$AY199),0)</f>
        <v>0</v>
      </c>
      <c r="BM199" s="300" cm="1">
        <f t="array" aca="1" ref="BM199" ca="1">IF(AL199&gt;0,AL199*SUMPRODUCT(_xlfn.XLOOKUP(AL$26,$C$4:$C$22,$T$4:$AD$22)*$AO199:$AY199),0)</f>
        <v>0</v>
      </c>
      <c r="BN199" s="300" cm="1">
        <f t="array" aca="1" ref="BN199" ca="1">IF(AM199&gt;0,AM199*SUMPRODUCT(_xlfn.XLOOKUP(AM$26,$C$4:$C$22,$T$4:$AD$22)*$AO199:$AY199),0)</f>
        <v>0</v>
      </c>
      <c r="BO199" s="304" cm="1">
        <f t="array" aca="1" ref="BO199" ca="1">IF(AN199&gt;0,AN199*SUMPRODUCT(_xlfn.XLOOKUP(AN$26,$C$4:$C$22,$T$4:$AD$22)*$AO199:$AY199),0)</f>
        <v>0</v>
      </c>
      <c r="BP199" s="305">
        <f t="shared" ca="1" si="139"/>
        <v>0</v>
      </c>
      <c r="BQ199" s="125" cm="1">
        <f t="array" aca="1" ref="BQ199" ca="1">IF(AC199&gt;0,AC199*SUMPRODUCT(_xlfn.XLOOKUP(AC$26,$C$4:$C$22,$I$4:$S$22)*$AO199:$AY199),0)</f>
        <v>0</v>
      </c>
      <c r="BR199" s="300" cm="1">
        <f t="array" aca="1" ref="BR199" ca="1">IF(AD199&gt;0,AD199*SUMPRODUCT(_xlfn.XLOOKUP(AD$26,$C$4:$C$22,$I$4:$S$22)*$AO199:$AY199),0)</f>
        <v>0</v>
      </c>
      <c r="BS199" s="300" cm="1">
        <f t="array" aca="1" ref="BS199" ca="1">IF(AE199&gt;0,AE199*SUMPRODUCT(_xlfn.XLOOKUP(AE$26,$C$4:$C$22,$I$4:$S$22)*$AO199:$AY199),0)</f>
        <v>0</v>
      </c>
      <c r="BT199" s="301" cm="1">
        <f t="array" aca="1" ref="BT199" ca="1">IF(AF199&gt;0,AF199*SUMPRODUCT(_xlfn.XLOOKUP(AF$26,$C$4:$C$22,$I$4:$S$22)*$AO199:$AY199),0)</f>
        <v>0</v>
      </c>
      <c r="BU199" s="300" cm="1">
        <f t="array" aca="1" ref="BU199" ca="1">IF(AG199&gt;0,AG199*SUMPRODUCT(_xlfn.XLOOKUP(AG$26,$C$4:$C$22,$I$4:$S$22)*$AO199:$AY199),0)</f>
        <v>0</v>
      </c>
      <c r="BV199" s="300" cm="1">
        <f t="array" aca="1" ref="BV199" ca="1">IF(AH199&gt;0,AH199*SUMPRODUCT(_xlfn.XLOOKUP(AH$26,$C$4:$C$22,$I$4:$S$22)*$AO199:$AY199),0)</f>
        <v>0</v>
      </c>
      <c r="BW199" s="300" cm="1">
        <f t="array" aca="1" ref="BW199" ca="1">IF(AI199&gt;0,AI199*SUMPRODUCT(_xlfn.XLOOKUP(AI$26,$C$4:$C$22,$I$4:$S$22)*$AO199:$AY199),0)</f>
        <v>0</v>
      </c>
      <c r="BX199" s="300" cm="1">
        <f t="array" aca="1" ref="BX199" ca="1">IF(AJ199&gt;0,AJ199*SUMPRODUCT(_xlfn.XLOOKUP(AJ$26,$C$4:$C$22,$I$4:$S$22)*$AO199:$AY199),0)</f>
        <v>0</v>
      </c>
      <c r="BY199" s="300" cm="1">
        <f t="array" aca="1" ref="BY199" ca="1">IF(AK199&gt;0,AK199*SUMPRODUCT(_xlfn.XLOOKUP(AK$26,$C$4:$C$22,$I$4:$S$22)*$AO199:$AY199),0)</f>
        <v>0</v>
      </c>
      <c r="BZ199" s="300" cm="1">
        <f t="array" aca="1" ref="BZ199" ca="1">IF(AL199&gt;0,AL199*SUMPRODUCT(_xlfn.XLOOKUP(AL$26,$C$4:$C$22,$I$4:$S$22)*$AO199:$AY199),0)</f>
        <v>0</v>
      </c>
      <c r="CA199" s="300" cm="1">
        <f t="array" aca="1" ref="CA199" ca="1">IF(AM199&gt;0,AM199*SUMPRODUCT(_xlfn.XLOOKUP(AM$26,$C$4:$C$22,$I$4:$S$22)*$AO199:$AY199),0)</f>
        <v>0</v>
      </c>
      <c r="CB199" s="304" cm="1">
        <f t="array" aca="1" ref="CB199" ca="1">IF(AN199&gt;0,AN199*SUMPRODUCT(_xlfn.XLOOKUP(AN$26,$C$4:$C$22,$I$4:$S$22)*$AO199:$AY199),0)</f>
        <v>0</v>
      </c>
      <c r="CC199" s="305">
        <f t="shared" ca="1" si="140"/>
        <v>0</v>
      </c>
      <c r="CD199" s="125" cm="1">
        <f t="array" aca="1" ref="CD199" ca="1">IF(AC199&lt;0,AC199*SUMPRODUCT(_xlfn.XLOOKUP(AC$26,$C$4:$C$22,$T$4:$AD$22)*$AO199:$AY199),0)</f>
        <v>0</v>
      </c>
      <c r="CE199" s="300" cm="1">
        <f t="array" aca="1" ref="CE199" ca="1">IF(AD199&lt;0,AD199*SUMPRODUCT(_xlfn.XLOOKUP(AD$26,$C$4:$C$22,$T$4:$AC$22)*$AO199:$AX199),0)</f>
        <v>0</v>
      </c>
      <c r="CF199" s="300" cm="1">
        <f t="array" aca="1" ref="CF199" ca="1">IF(AE199&lt;0,AE199*SUMPRODUCT(_xlfn.XLOOKUP(AE$26,$C$4:$C$22,$T$4:$AC$22)*$AO199:$AX199),0)</f>
        <v>0</v>
      </c>
      <c r="CG199" s="301" cm="1">
        <f t="array" aca="1" ref="CG199" ca="1">IF(AF199&lt;0,AF199*SUMPRODUCT(_xlfn.XLOOKUP(AF$26,$C$4:$C$22,$T$4:$AC$22)*$AO199:$AX199),0)</f>
        <v>0</v>
      </c>
      <c r="CH199" s="300" cm="1">
        <f t="array" aca="1" ref="CH199" ca="1">IF(AG199&lt;0,AG199*SUMPRODUCT(_xlfn.XLOOKUP(AG$26,$C$4:$C$22,$T$4:$AC$22)*$AO199:$AX199),0)</f>
        <v>0</v>
      </c>
      <c r="CI199" s="300" cm="1">
        <f t="array" aca="1" ref="CI199" ca="1">IF(AH199&lt;0,AH199*SUMPRODUCT(_xlfn.XLOOKUP(AH$26,$C$4:$C$22,$T$4:$AC$22)*$AO199:$AX199),0)</f>
        <v>0</v>
      </c>
      <c r="CJ199" s="300" cm="1">
        <f t="array" aca="1" ref="CJ199" ca="1">IF(AI199&lt;0,AI199*SUMPRODUCT(_xlfn.XLOOKUP(AI$26,$C$4:$C$22,$T$4:$AC$22)*$AO199:$AX199),0)</f>
        <v>0</v>
      </c>
      <c r="CK199" s="300" cm="1">
        <f t="array" aca="1" ref="CK199" ca="1">IF(AJ199&lt;0,AJ199*SUMPRODUCT(_xlfn.XLOOKUP(AJ$26,$C$4:$C$22,$T$4:$AC$22)*$AO199:$AX199),0)</f>
        <v>0</v>
      </c>
      <c r="CL199" s="300" cm="1">
        <f t="array" aca="1" ref="CL199" ca="1">IF(AK199&lt;0,AK199*SUMPRODUCT(_xlfn.XLOOKUP(AK$26,$C$4:$C$22,$T$4:$AC$22)*$AO199:$AX199),0)</f>
        <v>0</v>
      </c>
      <c r="CM199" s="300" cm="1">
        <f t="array" aca="1" ref="CM199" ca="1">IF(AL199&lt;0,AL199*SUMPRODUCT(_xlfn.XLOOKUP(AL$26,$C$4:$C$22,$T$4:$AC$22)*$AO199:$AX199),0)</f>
        <v>0</v>
      </c>
      <c r="CN199" s="300" cm="1">
        <f t="array" aca="1" ref="CN199" ca="1">IF(AM199&lt;0,AM199*SUMPRODUCT(_xlfn.XLOOKUP(AM$26,$C$4:$C$22,$T$4:$AC$22)*$AO199:$AX199),0)</f>
        <v>0</v>
      </c>
      <c r="CO199" s="304" cm="1">
        <f t="array" aca="1" ref="CO199" ca="1">IF(AN199&lt;0,AN199*SUMPRODUCT(_xlfn.XLOOKUP(AN$26,$C$4:$C$22,$T$4:$AC$22)*$AO199:$AX199),0)</f>
        <v>0</v>
      </c>
      <c r="CP199" s="305">
        <f t="shared" ca="1" si="141"/>
        <v>0</v>
      </c>
      <c r="CQ199" s="125" cm="1">
        <f t="array" aca="1" ref="CQ199" ca="1">IF(AC199&lt;0,AC199*SUMPRODUCT(_xlfn.XLOOKUP(AC$26,$C$4:$C$22,$I$4:$S$22)*$AO199:$AY199),0)</f>
        <v>0</v>
      </c>
      <c r="CR199" s="300" cm="1">
        <f t="array" aca="1" ref="CR199" ca="1">IF(AD199&lt;0,AD199*SUMPRODUCT(_xlfn.XLOOKUP(AD$26,$C$4:$C$22,$I$4:$R$22)*$AO199:$AX199),0)</f>
        <v>0</v>
      </c>
      <c r="CS199" s="300" cm="1">
        <f t="array" aca="1" ref="CS199" ca="1">IF(AE199&lt;0,AE199*SUMPRODUCT(_xlfn.XLOOKUP(AE$26,$C$4:$C$22,$I$4:$R$22)*$AO199:$AX199),0)</f>
        <v>0</v>
      </c>
      <c r="CT199" s="301" cm="1">
        <f t="array" aca="1" ref="CT199" ca="1">IF(AF199&lt;0,AF199*SUMPRODUCT(_xlfn.XLOOKUP(AF$26,$C$4:$C$22,$I$4:$R$22)*$AO199:$AX199),0)</f>
        <v>0</v>
      </c>
      <c r="CU199" s="300" cm="1">
        <f t="array" aca="1" ref="CU199" ca="1">IF(AG199&lt;0,AG199*SUMPRODUCT(_xlfn.XLOOKUP(AG$26,$C$4:$C$22,$I$4:$R$22)*$AO199:$AX199),0)</f>
        <v>0</v>
      </c>
      <c r="CV199" s="300" cm="1">
        <f t="array" aca="1" ref="CV199" ca="1">IF(AH199&lt;0,AH199*SUMPRODUCT(_xlfn.XLOOKUP(AH$26,$C$4:$C$22,$I$4:$R$22)*$AO199:$AX199),0)</f>
        <v>0</v>
      </c>
      <c r="CW199" s="300" cm="1">
        <f t="array" aca="1" ref="CW199" ca="1">IF(AI199&lt;0,AI199*SUMPRODUCT(_xlfn.XLOOKUP(AI$26,$C$4:$C$22,$I$4:$R$22)*$AO199:$AX199),0)</f>
        <v>0</v>
      </c>
      <c r="CX199" s="300" cm="1">
        <f t="array" aca="1" ref="CX199" ca="1">IF(AJ199&lt;0,AJ199*SUMPRODUCT(_xlfn.XLOOKUP(AJ$26,$C$4:$C$22,$I$4:$R$22)*$AO199:$AX199),0)</f>
        <v>0</v>
      </c>
      <c r="CY199" s="300" cm="1">
        <f t="array" aca="1" ref="CY199" ca="1">IF(AK199&lt;0,AK199*SUMPRODUCT(_xlfn.XLOOKUP(AK$26,$C$4:$C$22,$I$4:$R$22)*$AO199:$AX199),0)</f>
        <v>0</v>
      </c>
      <c r="CZ199" s="300" cm="1">
        <f t="array" aca="1" ref="CZ199" ca="1">IF(AL199&lt;0,AL199*SUMPRODUCT(_xlfn.XLOOKUP(AL$26,$C$4:$C$22,$I$4:$R$22)*$AO199:$AX199),0)</f>
        <v>0</v>
      </c>
      <c r="DA199" s="300" cm="1">
        <f t="array" aca="1" ref="DA199" ca="1">IF(AM199&lt;0,AM199*SUMPRODUCT(_xlfn.XLOOKUP(AM$26,$C$4:$C$22,$I$4:$R$22)*$AO199:$AX199),0)</f>
        <v>0</v>
      </c>
      <c r="DB199" s="304" cm="1">
        <f t="array" aca="1" ref="DB199" ca="1">IF(AN199&lt;0,AN199*SUMPRODUCT(_xlfn.XLOOKUP(AN$26,$C$4:$C$22,$I$4:$R$22)*$AO199:$AX199),0)</f>
        <v>0</v>
      </c>
      <c r="DC199" s="329">
        <f t="shared" ca="1" si="142"/>
        <v>0</v>
      </c>
    </row>
    <row r="200" spans="1:107" x14ac:dyDescent="0.25">
      <c r="A200" s="134" t="s">
        <v>166</v>
      </c>
      <c r="B200" s="255"/>
      <c r="C200" s="278">
        <v>4</v>
      </c>
      <c r="D200" s="279" t="str">
        <f>_xlfn.XLOOKUP($C200,'Load Combinations'!$B$4:$B$22,'Load Combinations'!$C$4:$C$22)</f>
        <v>Core Vessel Vacuum, No Beam</v>
      </c>
      <c r="E200" s="280"/>
      <c r="F200" s="281"/>
      <c r="G200" s="111">
        <v>0</v>
      </c>
      <c r="H200" s="282">
        <f t="shared" ca="1" si="130"/>
        <v>0</v>
      </c>
      <c r="I200" s="282">
        <f t="shared" ca="1" si="131"/>
        <v>0</v>
      </c>
      <c r="J200" s="326"/>
      <c r="K200" s="87">
        <f t="shared" ref="K200:AB200" ca="1" si="168">OFFSET(K200,-3,0)</f>
        <v>0</v>
      </c>
      <c r="L200" s="84">
        <f t="shared" ca="1" si="168"/>
        <v>0</v>
      </c>
      <c r="M200" s="84">
        <f t="shared" ca="1" si="168"/>
        <v>0</v>
      </c>
      <c r="N200" s="84">
        <f t="shared" ca="1" si="168"/>
        <v>0</v>
      </c>
      <c r="O200" s="84">
        <f t="shared" ca="1" si="168"/>
        <v>0</v>
      </c>
      <c r="P200" s="84">
        <f t="shared" ca="1" si="168"/>
        <v>0</v>
      </c>
      <c r="Q200" s="84">
        <f t="shared" ca="1" si="168"/>
        <v>0</v>
      </c>
      <c r="R200" s="84">
        <f t="shared" ca="1" si="168"/>
        <v>0</v>
      </c>
      <c r="S200" s="84">
        <f t="shared" ca="1" si="168"/>
        <v>0</v>
      </c>
      <c r="T200" s="84">
        <f t="shared" ca="1" si="168"/>
        <v>0</v>
      </c>
      <c r="U200" s="84">
        <f t="shared" ca="1" si="168"/>
        <v>0</v>
      </c>
      <c r="V200" s="84">
        <f t="shared" ca="1" si="168"/>
        <v>0</v>
      </c>
      <c r="W200" s="84">
        <f t="shared" ca="1" si="168"/>
        <v>0</v>
      </c>
      <c r="X200" s="84">
        <f t="shared" ca="1" si="168"/>
        <v>0</v>
      </c>
      <c r="Y200" s="84">
        <f t="shared" ca="1" si="168"/>
        <v>0</v>
      </c>
      <c r="Z200" s="84">
        <f t="shared" ca="1" si="168"/>
        <v>0</v>
      </c>
      <c r="AA200" s="84">
        <f t="shared" ca="1" si="168"/>
        <v>0</v>
      </c>
      <c r="AB200" s="89">
        <f t="shared" ca="1" si="168"/>
        <v>0</v>
      </c>
      <c r="AC200" s="87">
        <f t="shared" ca="1" si="166"/>
        <v>0</v>
      </c>
      <c r="AD200" s="84">
        <f t="shared" ca="1" si="166"/>
        <v>0</v>
      </c>
      <c r="AE200" s="84">
        <f t="shared" ca="1" si="166"/>
        <v>0</v>
      </c>
      <c r="AF200" s="84">
        <f t="shared" ca="1" si="166"/>
        <v>0</v>
      </c>
      <c r="AG200" s="84">
        <f t="shared" ca="1" si="166"/>
        <v>0</v>
      </c>
      <c r="AH200" s="84">
        <f t="shared" ca="1" si="166"/>
        <v>0</v>
      </c>
      <c r="AI200" s="84">
        <f t="shared" ca="1" si="166"/>
        <v>1</v>
      </c>
      <c r="AJ200" s="84">
        <f t="shared" ca="1" si="166"/>
        <v>0</v>
      </c>
      <c r="AK200" s="84">
        <f t="shared" ca="1" si="166"/>
        <v>0</v>
      </c>
      <c r="AL200" s="84">
        <f t="shared" ca="1" si="166"/>
        <v>0</v>
      </c>
      <c r="AM200" s="84">
        <f t="shared" ca="1" si="166"/>
        <v>0</v>
      </c>
      <c r="AN200" s="98">
        <f t="shared" ca="1" si="166"/>
        <v>0</v>
      </c>
      <c r="AO200" s="91">
        <f>+INDEX('Load Combinations'!$D$4:$N$22,MATCH(Horizontal!$C200,'Load Combinations'!$B$4:$B$22,0),MATCH(Horizontal!AO$26,'Load Combinations'!$D$3:$N$3,0))</f>
        <v>1</v>
      </c>
      <c r="AP200" s="84">
        <f>+INDEX('Load Combinations'!$D$4:$N$22,MATCH(Horizontal!$C200,'Load Combinations'!$B$4:$B$22,0),MATCH(Horizontal!AP$26,'Load Combinations'!$D$3:$N$3,0))</f>
        <v>1</v>
      </c>
      <c r="AQ200" s="84">
        <f>+INDEX('Load Combinations'!$D$4:$N$22,MATCH(Horizontal!$C200,'Load Combinations'!$B$4:$B$22,0),MATCH(Horizontal!AQ$26,'Load Combinations'!$D$3:$N$3,0))</f>
        <v>0</v>
      </c>
      <c r="AR200" s="84">
        <f>+INDEX('Load Combinations'!$D$4:$N$22,MATCH(Horizontal!$C200,'Load Combinations'!$B$4:$B$22,0),MATCH(Horizontal!AR$26,'Load Combinations'!$D$3:$N$3,0))</f>
        <v>1</v>
      </c>
      <c r="AS200" s="84">
        <f>+INDEX('Load Combinations'!$D$4:$N$22,MATCH(Horizontal!$C200,'Load Combinations'!$B$4:$B$22,0),MATCH(Horizontal!AS$26,'Load Combinations'!$D$3:$N$3,0))</f>
        <v>0</v>
      </c>
      <c r="AT200" s="84">
        <f>+INDEX('Load Combinations'!$D$4:$N$22,MATCH(Horizontal!$C200,'Load Combinations'!$B$4:$B$22,0),MATCH(Horizontal!AT$26,'Load Combinations'!$D$3:$N$3,0))</f>
        <v>0</v>
      </c>
      <c r="AU200" s="84">
        <f>+INDEX('Load Combinations'!$D$4:$N$22,MATCH(Horizontal!$C200,'Load Combinations'!$B$4:$B$22,0),MATCH(Horizontal!AU$26,'Load Combinations'!$D$3:$N$3,0))</f>
        <v>0</v>
      </c>
      <c r="AV200" s="84">
        <f>+INDEX('Load Combinations'!$D$4:$N$22,MATCH(Horizontal!$C200,'Load Combinations'!$B$4:$B$22,0),MATCH(Horizontal!AV$26,'Load Combinations'!$D$3:$N$3,0))</f>
        <v>0</v>
      </c>
      <c r="AW200" s="84">
        <f>+INDEX('Load Combinations'!$D$4:$N$22,MATCH(Horizontal!$C200,'Load Combinations'!$B$4:$B$22,0),MATCH(Horizontal!AW$26,'Load Combinations'!$D$3:$N$3,0))</f>
        <v>1</v>
      </c>
      <c r="AX200" s="559">
        <f>+INDEX('Load Combinations'!$D$4:$N$22,MATCH(Horizontal!$C200,'Load Combinations'!$B$4:$B$22,0),MATCH(Horizontal!AX$26,'Load Combinations'!$D$3:$N$3,0))</f>
        <v>0</v>
      </c>
      <c r="AY200" s="660">
        <f>+INDEX('Load Combinations'!$D$4:$N$22,MATCH(Horizontal!$C200,'Load Combinations'!$B$4:$B$22,0),MATCH(Horizontal!AY$26,'Load Combinations'!$D$3:$N$3,0))</f>
        <v>0</v>
      </c>
      <c r="AZ200" s="284" cm="1">
        <f t="array" aca="1" ref="AZ200" ca="1">SUMPRODUCT(--($K200:$AB200&gt;0),INDEX($H$4:$H$22,MATCH($K$26:$AB$26,$C$4:$C$22,0)))</f>
        <v>0</v>
      </c>
      <c r="BA200" s="194" cm="1">
        <f t="array" aca="1" ref="BA200" ca="1">SUMPRODUCT(--($K200:$AB200&gt;0),INDEX($G$4:$G$22,MATCH($K$26:$AB$26,$C$4:$C$22,0)))</f>
        <v>0</v>
      </c>
      <c r="BB200" s="194" cm="1">
        <f t="array" aca="1" ref="BB200" ca="1">-1*SUMPRODUCT(--($K200:$AB200&lt;0),INDEX($H$4:$H$22,MATCH($K$26:$AB$26,$C$4:$C$22,0)))</f>
        <v>0</v>
      </c>
      <c r="BC200" s="194" cm="1">
        <f t="array" aca="1" ref="BC200" ca="1">-1*SUMPRODUCT(--($K200:$AB200&lt;0),INDEX($G$4:$G$22,MATCH($K$26:$AB$26,$C$4:$C$22,0)))</f>
        <v>0</v>
      </c>
      <c r="BD200" s="286" cm="1">
        <f t="array" aca="1" ref="BD200" ca="1">IF(AC200&gt;0,AC200*SUMPRODUCT(_xlfn.XLOOKUP(AC$26,$C$4:$C$22,$T$4:$AD$22)*$AO200:$AY200),0)</f>
        <v>0</v>
      </c>
      <c r="BE200" s="287" cm="1">
        <f t="array" aca="1" ref="BE200" ca="1">IF(AD200&gt;0,AD200*SUMPRODUCT(_xlfn.XLOOKUP(AD$26,$C$4:$C$22,$T$4:$AD$22)*$AO200:$AY200),0)</f>
        <v>0</v>
      </c>
      <c r="BF200" s="287" cm="1">
        <f t="array" aca="1" ref="BF200" ca="1">IF(AE200&gt;0,AE200*SUMPRODUCT(_xlfn.XLOOKUP(AE$26,$C$4:$C$22,$T$4:$AD$22)*$AO200:$AY200),0)</f>
        <v>0</v>
      </c>
      <c r="BG200" s="287" cm="1">
        <f t="array" aca="1" ref="BG200" ca="1">IF(AF200&gt;0,AF200*SUMPRODUCT(_xlfn.XLOOKUP(AF$26,$C$4:$C$22,$T$4:$AD$22)*$AO200:$AY200),0)</f>
        <v>0</v>
      </c>
      <c r="BH200" s="287" cm="1">
        <f t="array" aca="1" ref="BH200" ca="1">IF(AG200&gt;0,AG200*SUMPRODUCT(_xlfn.XLOOKUP(AG$26,$C$4:$C$22,$T$4:$AD$22)*$AO200:$AY200),0)</f>
        <v>0</v>
      </c>
      <c r="BI200" s="287" cm="1">
        <f t="array" aca="1" ref="BI200" ca="1">IF(AH200&gt;0,AH200*SUMPRODUCT(_xlfn.XLOOKUP(AH$26,$C$4:$C$22,$T$4:$AD$22)*$AO200:$AY200),0)</f>
        <v>0</v>
      </c>
      <c r="BJ200" s="287" cm="1">
        <f t="array" aca="1" ref="BJ200" ca="1">IF(AI200&gt;0,AI200*SUMPRODUCT(_xlfn.XLOOKUP(AI$26,$C$4:$C$22,$T$4:$AD$22)*$AO200:$AY200),0)</f>
        <v>0</v>
      </c>
      <c r="BK200" s="287" cm="1">
        <f t="array" aca="1" ref="BK200" ca="1">IF(AJ200&gt;0,AJ200*SUMPRODUCT(_xlfn.XLOOKUP(AJ$26,$C$4:$C$22,$T$4:$AD$22)*$AO200:$AY200),0)</f>
        <v>0</v>
      </c>
      <c r="BL200" s="287" cm="1">
        <f t="array" aca="1" ref="BL200" ca="1">IF(AK200&gt;0,AK200*SUMPRODUCT(_xlfn.XLOOKUP(AK$26,$C$4:$C$22,$T$4:$AD$22)*$AO200:$AY200),0)</f>
        <v>0</v>
      </c>
      <c r="BM200" s="287" cm="1">
        <f t="array" aca="1" ref="BM200" ca="1">IF(AL200&gt;0,AL200*SUMPRODUCT(_xlfn.XLOOKUP(AL$26,$C$4:$C$22,$T$4:$AD$22)*$AO200:$AY200),0)</f>
        <v>0</v>
      </c>
      <c r="BN200" s="287" cm="1">
        <f t="array" aca="1" ref="BN200" ca="1">IF(AM200&gt;0,AM200*SUMPRODUCT(_xlfn.XLOOKUP(AM$26,$C$4:$C$22,$T$4:$AD$22)*$AO200:$AY200),0)</f>
        <v>0</v>
      </c>
      <c r="BO200" s="290" cm="1">
        <f t="array" aca="1" ref="BO200" ca="1">IF(AN200&gt;0,AN200*SUMPRODUCT(_xlfn.XLOOKUP(AN$26,$C$4:$C$22,$T$4:$AD$22)*$AO200:$AY200),0)</f>
        <v>0</v>
      </c>
      <c r="BP200" s="291">
        <f t="shared" ca="1" si="139"/>
        <v>0</v>
      </c>
      <c r="BQ200" s="286" cm="1">
        <f t="array" aca="1" ref="BQ200" ca="1">IF(AC200&gt;0,AC200*SUMPRODUCT(_xlfn.XLOOKUP(AC$26,$C$4:$C$22,$I$4:$S$22)*$AO200:$AY200),0)</f>
        <v>0</v>
      </c>
      <c r="BR200" s="287" cm="1">
        <f t="array" aca="1" ref="BR200" ca="1">IF(AD200&gt;0,AD200*SUMPRODUCT(_xlfn.XLOOKUP(AD$26,$C$4:$C$22,$I$4:$S$22)*$AO200:$AY200),0)</f>
        <v>0</v>
      </c>
      <c r="BS200" s="287" cm="1">
        <f t="array" aca="1" ref="BS200" ca="1">IF(AE200&gt;0,AE200*SUMPRODUCT(_xlfn.XLOOKUP(AE$26,$C$4:$C$22,$I$4:$S$22)*$AO200:$AY200),0)</f>
        <v>0</v>
      </c>
      <c r="BT200" s="287" cm="1">
        <f t="array" aca="1" ref="BT200" ca="1">IF(AF200&gt;0,AF200*SUMPRODUCT(_xlfn.XLOOKUP(AF$26,$C$4:$C$22,$I$4:$S$22)*$AO200:$AY200),0)</f>
        <v>0</v>
      </c>
      <c r="BU200" s="287" cm="1">
        <f t="array" aca="1" ref="BU200" ca="1">IF(AG200&gt;0,AG200*SUMPRODUCT(_xlfn.XLOOKUP(AG$26,$C$4:$C$22,$I$4:$S$22)*$AO200:$AY200),0)</f>
        <v>0</v>
      </c>
      <c r="BV200" s="287" cm="1">
        <f t="array" aca="1" ref="BV200" ca="1">IF(AH200&gt;0,AH200*SUMPRODUCT(_xlfn.XLOOKUP(AH$26,$C$4:$C$22,$I$4:$S$22)*$AO200:$AY200),0)</f>
        <v>0</v>
      </c>
      <c r="BW200" s="287" cm="1">
        <f t="array" aca="1" ref="BW200" ca="1">IF(AI200&gt;0,AI200*SUMPRODUCT(_xlfn.XLOOKUP(AI$26,$C$4:$C$22,$I$4:$S$22)*$AO200:$AY200),0)</f>
        <v>0</v>
      </c>
      <c r="BX200" s="287" cm="1">
        <f t="array" aca="1" ref="BX200" ca="1">IF(AJ200&gt;0,AJ200*SUMPRODUCT(_xlfn.XLOOKUP(AJ$26,$C$4:$C$22,$I$4:$S$22)*$AO200:$AY200),0)</f>
        <v>0</v>
      </c>
      <c r="BY200" s="287" cm="1">
        <f t="array" aca="1" ref="BY200" ca="1">IF(AK200&gt;0,AK200*SUMPRODUCT(_xlfn.XLOOKUP(AK$26,$C$4:$C$22,$I$4:$S$22)*$AO200:$AY200),0)</f>
        <v>0</v>
      </c>
      <c r="BZ200" s="287" cm="1">
        <f t="array" aca="1" ref="BZ200" ca="1">IF(AL200&gt;0,AL200*SUMPRODUCT(_xlfn.XLOOKUP(AL$26,$C$4:$C$22,$I$4:$S$22)*$AO200:$AY200),0)</f>
        <v>0</v>
      </c>
      <c r="CA200" s="287" cm="1">
        <f t="array" aca="1" ref="CA200" ca="1">IF(AM200&gt;0,AM200*SUMPRODUCT(_xlfn.XLOOKUP(AM$26,$C$4:$C$22,$I$4:$S$22)*$AO200:$AY200),0)</f>
        <v>0</v>
      </c>
      <c r="CB200" s="290" cm="1">
        <f t="array" aca="1" ref="CB200" ca="1">IF(AN200&gt;0,AN200*SUMPRODUCT(_xlfn.XLOOKUP(AN$26,$C$4:$C$22,$I$4:$S$22)*$AO200:$AY200),0)</f>
        <v>0</v>
      </c>
      <c r="CC200" s="291">
        <f t="shared" ca="1" si="140"/>
        <v>0</v>
      </c>
      <c r="CD200" s="286" cm="1">
        <f t="array" aca="1" ref="CD200" ca="1">IF(AC200&lt;0,AC200*SUMPRODUCT(_xlfn.XLOOKUP(AC$26,$C$4:$C$22,$T$4:$AD$22)*$AO200:$AY200),0)</f>
        <v>0</v>
      </c>
      <c r="CE200" s="287" cm="1">
        <f t="array" aca="1" ref="CE200" ca="1">IF(AD200&lt;0,AD200*SUMPRODUCT(_xlfn.XLOOKUP(AD$26,$C$4:$C$22,$T$4:$AC$22)*$AO200:$AX200),0)</f>
        <v>0</v>
      </c>
      <c r="CF200" s="287" cm="1">
        <f t="array" aca="1" ref="CF200" ca="1">IF(AE200&lt;0,AE200*SUMPRODUCT(_xlfn.XLOOKUP(AE$26,$C$4:$C$22,$T$4:$AC$22)*$AO200:$AX200),0)</f>
        <v>0</v>
      </c>
      <c r="CG200" s="287" cm="1">
        <f t="array" aca="1" ref="CG200" ca="1">IF(AF200&lt;0,AF200*SUMPRODUCT(_xlfn.XLOOKUP(AF$26,$C$4:$C$22,$T$4:$AC$22)*$AO200:$AX200),0)</f>
        <v>0</v>
      </c>
      <c r="CH200" s="287" cm="1">
        <f t="array" aca="1" ref="CH200" ca="1">IF(AG200&lt;0,AG200*SUMPRODUCT(_xlfn.XLOOKUP(AG$26,$C$4:$C$22,$T$4:$AC$22)*$AO200:$AX200),0)</f>
        <v>0</v>
      </c>
      <c r="CI200" s="287" cm="1">
        <f t="array" aca="1" ref="CI200" ca="1">IF(AH200&lt;0,AH200*SUMPRODUCT(_xlfn.XLOOKUP(AH$26,$C$4:$C$22,$T$4:$AC$22)*$AO200:$AX200),0)</f>
        <v>0</v>
      </c>
      <c r="CJ200" s="287" cm="1">
        <f t="array" aca="1" ref="CJ200" ca="1">IF(AI200&lt;0,AI200*SUMPRODUCT(_xlfn.XLOOKUP(AI$26,$C$4:$C$22,$T$4:$AC$22)*$AO200:$AX200),0)</f>
        <v>0</v>
      </c>
      <c r="CK200" s="287" cm="1">
        <f t="array" aca="1" ref="CK200" ca="1">IF(AJ200&lt;0,AJ200*SUMPRODUCT(_xlfn.XLOOKUP(AJ$26,$C$4:$C$22,$T$4:$AC$22)*$AO200:$AX200),0)</f>
        <v>0</v>
      </c>
      <c r="CL200" s="287" cm="1">
        <f t="array" aca="1" ref="CL200" ca="1">IF(AK200&lt;0,AK200*SUMPRODUCT(_xlfn.XLOOKUP(AK$26,$C$4:$C$22,$T$4:$AC$22)*$AO200:$AX200),0)</f>
        <v>0</v>
      </c>
      <c r="CM200" s="287" cm="1">
        <f t="array" aca="1" ref="CM200" ca="1">IF(AL200&lt;0,AL200*SUMPRODUCT(_xlfn.XLOOKUP(AL$26,$C$4:$C$22,$T$4:$AC$22)*$AO200:$AX200),0)</f>
        <v>0</v>
      </c>
      <c r="CN200" s="287" cm="1">
        <f t="array" aca="1" ref="CN200" ca="1">IF(AM200&lt;0,AM200*SUMPRODUCT(_xlfn.XLOOKUP(AM$26,$C$4:$C$22,$T$4:$AC$22)*$AO200:$AX200),0)</f>
        <v>0</v>
      </c>
      <c r="CO200" s="290" cm="1">
        <f t="array" aca="1" ref="CO200" ca="1">IF(AN200&lt;0,AN200*SUMPRODUCT(_xlfn.XLOOKUP(AN$26,$C$4:$C$22,$T$4:$AC$22)*$AO200:$AX200),0)</f>
        <v>0</v>
      </c>
      <c r="CP200" s="291">
        <f t="shared" ca="1" si="141"/>
        <v>0</v>
      </c>
      <c r="CQ200" s="286" cm="1">
        <f t="array" aca="1" ref="CQ200" ca="1">IF(AC200&lt;0,AC200*SUMPRODUCT(_xlfn.XLOOKUP(AC$26,$C$4:$C$22,$I$4:$S$22)*$AO200:$AY200),0)</f>
        <v>0</v>
      </c>
      <c r="CR200" s="287" cm="1">
        <f t="array" aca="1" ref="CR200" ca="1">IF(AD200&lt;0,AD200*SUMPRODUCT(_xlfn.XLOOKUP(AD$26,$C$4:$C$22,$I$4:$R$22)*$AO200:$AX200),0)</f>
        <v>0</v>
      </c>
      <c r="CS200" s="287" cm="1">
        <f t="array" aca="1" ref="CS200" ca="1">IF(AE200&lt;0,AE200*SUMPRODUCT(_xlfn.XLOOKUP(AE$26,$C$4:$C$22,$I$4:$R$22)*$AO200:$AX200),0)</f>
        <v>0</v>
      </c>
      <c r="CT200" s="287" cm="1">
        <f t="array" aca="1" ref="CT200" ca="1">IF(AF200&lt;0,AF200*SUMPRODUCT(_xlfn.XLOOKUP(AF$26,$C$4:$C$22,$I$4:$R$22)*$AO200:$AX200),0)</f>
        <v>0</v>
      </c>
      <c r="CU200" s="287" cm="1">
        <f t="array" aca="1" ref="CU200" ca="1">IF(AG200&lt;0,AG200*SUMPRODUCT(_xlfn.XLOOKUP(AG$26,$C$4:$C$22,$I$4:$R$22)*$AO200:$AX200),0)</f>
        <v>0</v>
      </c>
      <c r="CV200" s="287" cm="1">
        <f t="array" aca="1" ref="CV200" ca="1">IF(AH200&lt;0,AH200*SUMPRODUCT(_xlfn.XLOOKUP(AH$26,$C$4:$C$22,$I$4:$R$22)*$AO200:$AX200),0)</f>
        <v>0</v>
      </c>
      <c r="CW200" s="287" cm="1">
        <f t="array" aca="1" ref="CW200" ca="1">IF(AI200&lt;0,AI200*SUMPRODUCT(_xlfn.XLOOKUP(AI$26,$C$4:$C$22,$I$4:$R$22)*$AO200:$AX200),0)</f>
        <v>0</v>
      </c>
      <c r="CX200" s="287" cm="1">
        <f t="array" aca="1" ref="CX200" ca="1">IF(AJ200&lt;0,AJ200*SUMPRODUCT(_xlfn.XLOOKUP(AJ$26,$C$4:$C$22,$I$4:$R$22)*$AO200:$AX200),0)</f>
        <v>0</v>
      </c>
      <c r="CY200" s="287" cm="1">
        <f t="array" aca="1" ref="CY200" ca="1">IF(AK200&lt;0,AK200*SUMPRODUCT(_xlfn.XLOOKUP(AK$26,$C$4:$C$22,$I$4:$R$22)*$AO200:$AX200),0)</f>
        <v>0</v>
      </c>
      <c r="CZ200" s="287" cm="1">
        <f t="array" aca="1" ref="CZ200" ca="1">IF(AL200&lt;0,AL200*SUMPRODUCT(_xlfn.XLOOKUP(AL$26,$C$4:$C$22,$I$4:$R$22)*$AO200:$AX200),0)</f>
        <v>0</v>
      </c>
      <c r="DA200" s="287" cm="1">
        <f t="array" aca="1" ref="DA200" ca="1">IF(AM200&lt;0,AM200*SUMPRODUCT(_xlfn.XLOOKUP(AM$26,$C$4:$C$22,$I$4:$R$22)*$AO200:$AX200),0)</f>
        <v>0</v>
      </c>
      <c r="DB200" s="290" cm="1">
        <f t="array" aca="1" ref="DB200" ca="1">IF(AN200&lt;0,AN200*SUMPRODUCT(_xlfn.XLOOKUP(AN$26,$C$4:$C$22,$I$4:$R$22)*$AO200:$AX200),0)</f>
        <v>0</v>
      </c>
      <c r="DC200" s="327">
        <f t="shared" ca="1" si="142"/>
        <v>0</v>
      </c>
    </row>
    <row r="201" spans="1:107" x14ac:dyDescent="0.25">
      <c r="A201" s="135">
        <f ca="1">MAX(H197:I215)</f>
        <v>0.625</v>
      </c>
      <c r="B201" s="731"/>
      <c r="C201" s="292">
        <v>5</v>
      </c>
      <c r="D201" s="293" t="str">
        <f>_xlfn.XLOOKUP($C201,'Load Combinations'!$B$4:$B$22,'Load Combinations'!$C$4:$C$22)</f>
        <v>Core Vessel Vacuum, Beam on</v>
      </c>
      <c r="E201" s="86"/>
      <c r="F201" s="294"/>
      <c r="G201" s="125">
        <v>0</v>
      </c>
      <c r="H201" s="295">
        <f t="shared" ca="1" si="130"/>
        <v>0.5</v>
      </c>
      <c r="I201" s="295">
        <f t="shared" ca="1" si="131"/>
        <v>-0.5</v>
      </c>
      <c r="J201" s="328"/>
      <c r="K201" s="99">
        <f t="shared" ref="K201:AB201" ca="1" si="169">OFFSET(K201,-4,0)</f>
        <v>0</v>
      </c>
      <c r="L201" s="96">
        <f t="shared" ca="1" si="169"/>
        <v>0</v>
      </c>
      <c r="M201" s="96">
        <f t="shared" ca="1" si="169"/>
        <v>0</v>
      </c>
      <c r="N201" s="96">
        <f t="shared" ca="1" si="169"/>
        <v>0</v>
      </c>
      <c r="O201" s="96">
        <f t="shared" ca="1" si="169"/>
        <v>0</v>
      </c>
      <c r="P201" s="96">
        <f t="shared" ca="1" si="169"/>
        <v>0</v>
      </c>
      <c r="Q201" s="96">
        <f t="shared" ca="1" si="169"/>
        <v>0</v>
      </c>
      <c r="R201" s="96">
        <f t="shared" ca="1" si="169"/>
        <v>0</v>
      </c>
      <c r="S201" s="96">
        <f t="shared" ca="1" si="169"/>
        <v>0</v>
      </c>
      <c r="T201" s="96">
        <f t="shared" ca="1" si="169"/>
        <v>0</v>
      </c>
      <c r="U201" s="96">
        <f t="shared" ca="1" si="169"/>
        <v>0</v>
      </c>
      <c r="V201" s="96">
        <f t="shared" ca="1" si="169"/>
        <v>0</v>
      </c>
      <c r="W201" s="96">
        <f t="shared" ca="1" si="169"/>
        <v>0</v>
      </c>
      <c r="X201" s="96">
        <f t="shared" ca="1" si="169"/>
        <v>0</v>
      </c>
      <c r="Y201" s="96">
        <f t="shared" ca="1" si="169"/>
        <v>0</v>
      </c>
      <c r="Z201" s="96">
        <f t="shared" ca="1" si="169"/>
        <v>0</v>
      </c>
      <c r="AA201" s="96">
        <f t="shared" ca="1" si="169"/>
        <v>0</v>
      </c>
      <c r="AB201" s="138">
        <f t="shared" ca="1" si="169"/>
        <v>0</v>
      </c>
      <c r="AC201" s="99">
        <f t="shared" ca="1" si="166"/>
        <v>0</v>
      </c>
      <c r="AD201" s="96">
        <f t="shared" ca="1" si="166"/>
        <v>0</v>
      </c>
      <c r="AE201" s="96">
        <f t="shared" ca="1" si="166"/>
        <v>0</v>
      </c>
      <c r="AF201" s="96">
        <f t="shared" ca="1" si="166"/>
        <v>0</v>
      </c>
      <c r="AG201" s="96">
        <f t="shared" ca="1" si="166"/>
        <v>0</v>
      </c>
      <c r="AH201" s="96">
        <f t="shared" ca="1" si="166"/>
        <v>0</v>
      </c>
      <c r="AI201" s="96">
        <f t="shared" ca="1" si="166"/>
        <v>1</v>
      </c>
      <c r="AJ201" s="96">
        <f t="shared" ca="1" si="166"/>
        <v>0</v>
      </c>
      <c r="AK201" s="96">
        <f t="shared" ca="1" si="166"/>
        <v>0</v>
      </c>
      <c r="AL201" s="96">
        <f t="shared" ca="1" si="166"/>
        <v>0</v>
      </c>
      <c r="AM201" s="96">
        <f t="shared" ca="1" si="166"/>
        <v>0</v>
      </c>
      <c r="AN201" s="100">
        <f t="shared" ca="1" si="166"/>
        <v>0</v>
      </c>
      <c r="AO201" s="97">
        <f>+INDEX('Load Combinations'!$D$4:$N$22,MATCH(Horizontal!$C201,'Load Combinations'!$B$4:$B$22,0),MATCH(Horizontal!AO$26,'Load Combinations'!$D$3:$N$3,0))</f>
        <v>1</v>
      </c>
      <c r="AP201" s="96">
        <f>+INDEX('Load Combinations'!$D$4:$N$22,MATCH(Horizontal!$C201,'Load Combinations'!$B$4:$B$22,0),MATCH(Horizontal!AP$26,'Load Combinations'!$D$3:$N$3,0))</f>
        <v>1</v>
      </c>
      <c r="AQ201" s="96">
        <f>+INDEX('Load Combinations'!$D$4:$N$22,MATCH(Horizontal!$C201,'Load Combinations'!$B$4:$B$22,0),MATCH(Horizontal!AQ$26,'Load Combinations'!$D$3:$N$3,0))</f>
        <v>0</v>
      </c>
      <c r="AR201" s="96">
        <f>+INDEX('Load Combinations'!$D$4:$N$22,MATCH(Horizontal!$C201,'Load Combinations'!$B$4:$B$22,0),MATCH(Horizontal!AR$26,'Load Combinations'!$D$3:$N$3,0))</f>
        <v>1</v>
      </c>
      <c r="AS201" s="96">
        <f>+INDEX('Load Combinations'!$D$4:$N$22,MATCH(Horizontal!$C201,'Load Combinations'!$B$4:$B$22,0),MATCH(Horizontal!AS$26,'Load Combinations'!$D$3:$N$3,0))</f>
        <v>0</v>
      </c>
      <c r="AT201" s="96">
        <f>+INDEX('Load Combinations'!$D$4:$N$22,MATCH(Horizontal!$C201,'Load Combinations'!$B$4:$B$22,0),MATCH(Horizontal!AT$26,'Load Combinations'!$D$3:$N$3,0))</f>
        <v>1</v>
      </c>
      <c r="AU201" s="96">
        <f>+INDEX('Load Combinations'!$D$4:$N$22,MATCH(Horizontal!$C201,'Load Combinations'!$B$4:$B$22,0),MATCH(Horizontal!AU$26,'Load Combinations'!$D$3:$N$3,0))</f>
        <v>0</v>
      </c>
      <c r="AV201" s="96">
        <f>+INDEX('Load Combinations'!$D$4:$N$22,MATCH(Horizontal!$C201,'Load Combinations'!$B$4:$B$22,0),MATCH(Horizontal!AV$26,'Load Combinations'!$D$3:$N$3,0))</f>
        <v>0</v>
      </c>
      <c r="AW201" s="96">
        <f>+INDEX('Load Combinations'!$D$4:$N$22,MATCH(Horizontal!$C201,'Load Combinations'!$B$4:$B$22,0),MATCH(Horizontal!AW$26,'Load Combinations'!$D$3:$N$3,0))</f>
        <v>1</v>
      </c>
      <c r="AX201" s="560">
        <f>+INDEX('Load Combinations'!$D$4:$N$22,MATCH(Horizontal!$C201,'Load Combinations'!$B$4:$B$22,0),MATCH(Horizontal!AX$26,'Load Combinations'!$D$3:$N$3,0))</f>
        <v>0</v>
      </c>
      <c r="AY201" s="661">
        <f>+INDEX('Load Combinations'!$D$4:$N$22,MATCH(Horizontal!$C201,'Load Combinations'!$B$4:$B$22,0),MATCH(Horizontal!AY$26,'Load Combinations'!$D$3:$N$3,0))</f>
        <v>0</v>
      </c>
      <c r="AZ201" s="297" cm="1">
        <f t="array" aca="1" ref="AZ201" ca="1">SUMPRODUCT(--($K201:$AB201&gt;0),INDEX($H$4:$H$22,MATCH($K$26:$AB$26,$C$4:$C$22,0)))</f>
        <v>0</v>
      </c>
      <c r="BA201" s="298" cm="1">
        <f t="array" aca="1" ref="BA201" ca="1">SUMPRODUCT(--($K201:$AB201&gt;0),INDEX($G$4:$G$22,MATCH($K$26:$AB$26,$C$4:$C$22,0)))</f>
        <v>0</v>
      </c>
      <c r="BB201" s="298" cm="1">
        <f t="array" aca="1" ref="BB201" ca="1">-1*SUMPRODUCT(--($K201:$AB201&lt;0),INDEX($H$4:$H$22,MATCH($K$26:$AB$26,$C$4:$C$22,0)))</f>
        <v>0</v>
      </c>
      <c r="BC201" s="298" cm="1">
        <f t="array" aca="1" ref="BC201" ca="1">-1*SUMPRODUCT(--($K201:$AB201&lt;0),INDEX($G$4:$G$22,MATCH($K$26:$AB$26,$C$4:$C$22,0)))</f>
        <v>0</v>
      </c>
      <c r="BD201" s="125" cm="1">
        <f t="array" aca="1" ref="BD201" ca="1">IF(AC201&gt;0,AC201*SUMPRODUCT(_xlfn.XLOOKUP(AC$26,$C$4:$C$22,$T$4:$AD$22)*$AO201:$AY201),0)</f>
        <v>0</v>
      </c>
      <c r="BE201" s="300" cm="1">
        <f t="array" aca="1" ref="BE201" ca="1">IF(AD201&gt;0,AD201*SUMPRODUCT(_xlfn.XLOOKUP(AD$26,$C$4:$C$22,$T$4:$AD$22)*$AO201:$AY201),0)</f>
        <v>0</v>
      </c>
      <c r="BF201" s="300" cm="1">
        <f t="array" aca="1" ref="BF201" ca="1">IF(AE201&gt;0,AE201*SUMPRODUCT(_xlfn.XLOOKUP(AE$26,$C$4:$C$22,$T$4:$AD$22)*$AO201:$AY201),0)</f>
        <v>0</v>
      </c>
      <c r="BG201" s="301" cm="1">
        <f t="array" aca="1" ref="BG201" ca="1">IF(AF201&gt;0,AF201*SUMPRODUCT(_xlfn.XLOOKUP(AF$26,$C$4:$C$22,$T$4:$AD$22)*$AO201:$AY201),0)</f>
        <v>0</v>
      </c>
      <c r="BH201" s="300" cm="1">
        <f t="array" aca="1" ref="BH201" ca="1">IF(AG201&gt;0,AG201*SUMPRODUCT(_xlfn.XLOOKUP(AG$26,$C$4:$C$22,$T$4:$AD$22)*$AO201:$AY201),0)</f>
        <v>0</v>
      </c>
      <c r="BI201" s="300" cm="1">
        <f t="array" aca="1" ref="BI201" ca="1">IF(AH201&gt;0,AH201*SUMPRODUCT(_xlfn.XLOOKUP(AH$26,$C$4:$C$22,$T$4:$AD$22)*$AO201:$AY201),0)</f>
        <v>0</v>
      </c>
      <c r="BJ201" s="300" cm="1">
        <f t="array" aca="1" ref="BJ201" ca="1">IF(AI201&gt;0,AI201*SUMPRODUCT(_xlfn.XLOOKUP(AI$26,$C$4:$C$22,$T$4:$AD$22)*$AO201:$AY201),0)</f>
        <v>0.5</v>
      </c>
      <c r="BK201" s="300" cm="1">
        <f t="array" aca="1" ref="BK201" ca="1">IF(AJ201&gt;0,AJ201*SUMPRODUCT(_xlfn.XLOOKUP(AJ$26,$C$4:$C$22,$T$4:$AD$22)*$AO201:$AY201),0)</f>
        <v>0</v>
      </c>
      <c r="BL201" s="300" cm="1">
        <f t="array" aca="1" ref="BL201" ca="1">IF(AK201&gt;0,AK201*SUMPRODUCT(_xlfn.XLOOKUP(AK$26,$C$4:$C$22,$T$4:$AD$22)*$AO201:$AY201),0)</f>
        <v>0</v>
      </c>
      <c r="BM201" s="300" cm="1">
        <f t="array" aca="1" ref="BM201" ca="1">IF(AL201&gt;0,AL201*SUMPRODUCT(_xlfn.XLOOKUP(AL$26,$C$4:$C$22,$T$4:$AD$22)*$AO201:$AY201),0)</f>
        <v>0</v>
      </c>
      <c r="BN201" s="300" cm="1">
        <f t="array" aca="1" ref="BN201" ca="1">IF(AM201&gt;0,AM201*SUMPRODUCT(_xlfn.XLOOKUP(AM$26,$C$4:$C$22,$T$4:$AD$22)*$AO201:$AY201),0)</f>
        <v>0</v>
      </c>
      <c r="BO201" s="304" cm="1">
        <f t="array" aca="1" ref="BO201" ca="1">IF(AN201&gt;0,AN201*SUMPRODUCT(_xlfn.XLOOKUP(AN$26,$C$4:$C$22,$T$4:$AD$22)*$AO201:$AY201),0)</f>
        <v>0</v>
      </c>
      <c r="BP201" s="305">
        <f t="shared" ca="1" si="139"/>
        <v>0.5</v>
      </c>
      <c r="BQ201" s="125" cm="1">
        <f t="array" aca="1" ref="BQ201" ca="1">IF(AC201&gt;0,AC201*SUMPRODUCT(_xlfn.XLOOKUP(AC$26,$C$4:$C$22,$I$4:$S$22)*$AO201:$AY201),0)</f>
        <v>0</v>
      </c>
      <c r="BR201" s="300" cm="1">
        <f t="array" aca="1" ref="BR201" ca="1">IF(AD201&gt;0,AD201*SUMPRODUCT(_xlfn.XLOOKUP(AD$26,$C$4:$C$22,$I$4:$S$22)*$AO201:$AY201),0)</f>
        <v>0</v>
      </c>
      <c r="BS201" s="300" cm="1">
        <f t="array" aca="1" ref="BS201" ca="1">IF(AE201&gt;0,AE201*SUMPRODUCT(_xlfn.XLOOKUP(AE$26,$C$4:$C$22,$I$4:$S$22)*$AO201:$AY201),0)</f>
        <v>0</v>
      </c>
      <c r="BT201" s="301" cm="1">
        <f t="array" aca="1" ref="BT201" ca="1">IF(AF201&gt;0,AF201*SUMPRODUCT(_xlfn.XLOOKUP(AF$26,$C$4:$C$22,$I$4:$S$22)*$AO201:$AY201),0)</f>
        <v>0</v>
      </c>
      <c r="BU201" s="300" cm="1">
        <f t="array" aca="1" ref="BU201" ca="1">IF(AG201&gt;0,AG201*SUMPRODUCT(_xlfn.XLOOKUP(AG$26,$C$4:$C$22,$I$4:$S$22)*$AO201:$AY201),0)</f>
        <v>0</v>
      </c>
      <c r="BV201" s="300" cm="1">
        <f t="array" aca="1" ref="BV201" ca="1">IF(AH201&gt;0,AH201*SUMPRODUCT(_xlfn.XLOOKUP(AH$26,$C$4:$C$22,$I$4:$S$22)*$AO201:$AY201),0)</f>
        <v>0</v>
      </c>
      <c r="BW201" s="300" cm="1">
        <f t="array" aca="1" ref="BW201" ca="1">IF(AI201&gt;0,AI201*SUMPRODUCT(_xlfn.XLOOKUP(AI$26,$C$4:$C$22,$I$4:$S$22)*$AO201:$AY201),0)</f>
        <v>-0.5</v>
      </c>
      <c r="BX201" s="300" cm="1">
        <f t="array" aca="1" ref="BX201" ca="1">IF(AJ201&gt;0,AJ201*SUMPRODUCT(_xlfn.XLOOKUP(AJ$26,$C$4:$C$22,$I$4:$S$22)*$AO201:$AY201),0)</f>
        <v>0</v>
      </c>
      <c r="BY201" s="300" cm="1">
        <f t="array" aca="1" ref="BY201" ca="1">IF(AK201&gt;0,AK201*SUMPRODUCT(_xlfn.XLOOKUP(AK$26,$C$4:$C$22,$I$4:$S$22)*$AO201:$AY201),0)</f>
        <v>0</v>
      </c>
      <c r="BZ201" s="300" cm="1">
        <f t="array" aca="1" ref="BZ201" ca="1">IF(AL201&gt;0,AL201*SUMPRODUCT(_xlfn.XLOOKUP(AL$26,$C$4:$C$22,$I$4:$S$22)*$AO201:$AY201),0)</f>
        <v>0</v>
      </c>
      <c r="CA201" s="300" cm="1">
        <f t="array" aca="1" ref="CA201" ca="1">IF(AM201&gt;0,AM201*SUMPRODUCT(_xlfn.XLOOKUP(AM$26,$C$4:$C$22,$I$4:$S$22)*$AO201:$AY201),0)</f>
        <v>0</v>
      </c>
      <c r="CB201" s="304" cm="1">
        <f t="array" aca="1" ref="CB201" ca="1">IF(AN201&gt;0,AN201*SUMPRODUCT(_xlfn.XLOOKUP(AN$26,$C$4:$C$22,$I$4:$S$22)*$AO201:$AY201),0)</f>
        <v>0</v>
      </c>
      <c r="CC201" s="305">
        <f t="shared" ca="1" si="140"/>
        <v>-0.5</v>
      </c>
      <c r="CD201" s="125" cm="1">
        <f t="array" aca="1" ref="CD201" ca="1">IF(AC201&lt;0,AC201*SUMPRODUCT(_xlfn.XLOOKUP(AC$26,$C$4:$C$22,$T$4:$AD$22)*$AO201:$AY201),0)</f>
        <v>0</v>
      </c>
      <c r="CE201" s="300" cm="1">
        <f t="array" aca="1" ref="CE201" ca="1">IF(AD201&lt;0,AD201*SUMPRODUCT(_xlfn.XLOOKUP(AD$26,$C$4:$C$22,$T$4:$AC$22)*$AO201:$AX201),0)</f>
        <v>0</v>
      </c>
      <c r="CF201" s="300" cm="1">
        <f t="array" aca="1" ref="CF201" ca="1">IF(AE201&lt;0,AE201*SUMPRODUCT(_xlfn.XLOOKUP(AE$26,$C$4:$C$22,$T$4:$AC$22)*$AO201:$AX201),0)</f>
        <v>0</v>
      </c>
      <c r="CG201" s="301" cm="1">
        <f t="array" aca="1" ref="CG201" ca="1">IF(AF201&lt;0,AF201*SUMPRODUCT(_xlfn.XLOOKUP(AF$26,$C$4:$C$22,$T$4:$AC$22)*$AO201:$AX201),0)</f>
        <v>0</v>
      </c>
      <c r="CH201" s="300" cm="1">
        <f t="array" aca="1" ref="CH201" ca="1">IF(AG201&lt;0,AG201*SUMPRODUCT(_xlfn.XLOOKUP(AG$26,$C$4:$C$22,$T$4:$AC$22)*$AO201:$AX201),0)</f>
        <v>0</v>
      </c>
      <c r="CI201" s="300" cm="1">
        <f t="array" aca="1" ref="CI201" ca="1">IF(AH201&lt;0,AH201*SUMPRODUCT(_xlfn.XLOOKUP(AH$26,$C$4:$C$22,$T$4:$AC$22)*$AO201:$AX201),0)</f>
        <v>0</v>
      </c>
      <c r="CJ201" s="300" cm="1">
        <f t="array" aca="1" ref="CJ201" ca="1">IF(AI201&lt;0,AI201*SUMPRODUCT(_xlfn.XLOOKUP(AI$26,$C$4:$C$22,$T$4:$AC$22)*$AO201:$AX201),0)</f>
        <v>0</v>
      </c>
      <c r="CK201" s="300" cm="1">
        <f t="array" aca="1" ref="CK201" ca="1">IF(AJ201&lt;0,AJ201*SUMPRODUCT(_xlfn.XLOOKUP(AJ$26,$C$4:$C$22,$T$4:$AC$22)*$AO201:$AX201),0)</f>
        <v>0</v>
      </c>
      <c r="CL201" s="300" cm="1">
        <f t="array" aca="1" ref="CL201" ca="1">IF(AK201&lt;0,AK201*SUMPRODUCT(_xlfn.XLOOKUP(AK$26,$C$4:$C$22,$T$4:$AC$22)*$AO201:$AX201),0)</f>
        <v>0</v>
      </c>
      <c r="CM201" s="300" cm="1">
        <f t="array" aca="1" ref="CM201" ca="1">IF(AL201&lt;0,AL201*SUMPRODUCT(_xlfn.XLOOKUP(AL$26,$C$4:$C$22,$T$4:$AC$22)*$AO201:$AX201),0)</f>
        <v>0</v>
      </c>
      <c r="CN201" s="300" cm="1">
        <f t="array" aca="1" ref="CN201" ca="1">IF(AM201&lt;0,AM201*SUMPRODUCT(_xlfn.XLOOKUP(AM$26,$C$4:$C$22,$T$4:$AC$22)*$AO201:$AX201),0)</f>
        <v>0</v>
      </c>
      <c r="CO201" s="304" cm="1">
        <f t="array" aca="1" ref="CO201" ca="1">IF(AN201&lt;0,AN201*SUMPRODUCT(_xlfn.XLOOKUP(AN$26,$C$4:$C$22,$T$4:$AC$22)*$AO201:$AX201),0)</f>
        <v>0</v>
      </c>
      <c r="CP201" s="305">
        <f t="shared" ca="1" si="141"/>
        <v>0</v>
      </c>
      <c r="CQ201" s="125" cm="1">
        <f t="array" aca="1" ref="CQ201" ca="1">IF(AC201&lt;0,AC201*SUMPRODUCT(_xlfn.XLOOKUP(AC$26,$C$4:$C$22,$I$4:$S$22)*$AO201:$AY201),0)</f>
        <v>0</v>
      </c>
      <c r="CR201" s="300" cm="1">
        <f t="array" aca="1" ref="CR201" ca="1">IF(AD201&lt;0,AD201*SUMPRODUCT(_xlfn.XLOOKUP(AD$26,$C$4:$C$22,$I$4:$R$22)*$AO201:$AX201),0)</f>
        <v>0</v>
      </c>
      <c r="CS201" s="300" cm="1">
        <f t="array" aca="1" ref="CS201" ca="1">IF(AE201&lt;0,AE201*SUMPRODUCT(_xlfn.XLOOKUP(AE$26,$C$4:$C$22,$I$4:$R$22)*$AO201:$AX201),0)</f>
        <v>0</v>
      </c>
      <c r="CT201" s="301" cm="1">
        <f t="array" aca="1" ref="CT201" ca="1">IF(AF201&lt;0,AF201*SUMPRODUCT(_xlfn.XLOOKUP(AF$26,$C$4:$C$22,$I$4:$R$22)*$AO201:$AX201),0)</f>
        <v>0</v>
      </c>
      <c r="CU201" s="300" cm="1">
        <f t="array" aca="1" ref="CU201" ca="1">IF(AG201&lt;0,AG201*SUMPRODUCT(_xlfn.XLOOKUP(AG$26,$C$4:$C$22,$I$4:$R$22)*$AO201:$AX201),0)</f>
        <v>0</v>
      </c>
      <c r="CV201" s="300" cm="1">
        <f t="array" aca="1" ref="CV201" ca="1">IF(AH201&lt;0,AH201*SUMPRODUCT(_xlfn.XLOOKUP(AH$26,$C$4:$C$22,$I$4:$R$22)*$AO201:$AX201),0)</f>
        <v>0</v>
      </c>
      <c r="CW201" s="300" cm="1">
        <f t="array" aca="1" ref="CW201" ca="1">IF(AI201&lt;0,AI201*SUMPRODUCT(_xlfn.XLOOKUP(AI$26,$C$4:$C$22,$I$4:$R$22)*$AO201:$AX201),0)</f>
        <v>0</v>
      </c>
      <c r="CX201" s="300" cm="1">
        <f t="array" aca="1" ref="CX201" ca="1">IF(AJ201&lt;0,AJ201*SUMPRODUCT(_xlfn.XLOOKUP(AJ$26,$C$4:$C$22,$I$4:$R$22)*$AO201:$AX201),0)</f>
        <v>0</v>
      </c>
      <c r="CY201" s="300" cm="1">
        <f t="array" aca="1" ref="CY201" ca="1">IF(AK201&lt;0,AK201*SUMPRODUCT(_xlfn.XLOOKUP(AK$26,$C$4:$C$22,$I$4:$R$22)*$AO201:$AX201),0)</f>
        <v>0</v>
      </c>
      <c r="CZ201" s="300" cm="1">
        <f t="array" aca="1" ref="CZ201" ca="1">IF(AL201&lt;0,AL201*SUMPRODUCT(_xlfn.XLOOKUP(AL$26,$C$4:$C$22,$I$4:$R$22)*$AO201:$AX201),0)</f>
        <v>0</v>
      </c>
      <c r="DA201" s="300" cm="1">
        <f t="array" aca="1" ref="DA201" ca="1">IF(AM201&lt;0,AM201*SUMPRODUCT(_xlfn.XLOOKUP(AM$26,$C$4:$C$22,$I$4:$R$22)*$AO201:$AX201),0)</f>
        <v>0</v>
      </c>
      <c r="DB201" s="304" cm="1">
        <f t="array" aca="1" ref="DB201" ca="1">IF(AN201&lt;0,AN201*SUMPRODUCT(_xlfn.XLOOKUP(AN$26,$C$4:$C$22,$I$4:$R$22)*$AO201:$AX201),0)</f>
        <v>0</v>
      </c>
      <c r="DC201" s="329">
        <f t="shared" ca="1" si="142"/>
        <v>0</v>
      </c>
    </row>
    <row r="202" spans="1:107" x14ac:dyDescent="0.25">
      <c r="C202" s="278">
        <v>6</v>
      </c>
      <c r="D202" s="279" t="str">
        <f>_xlfn.XLOOKUP($C202,'Load Combinations'!$B$4:$B$22,'Load Combinations'!$C$4:$C$22)</f>
        <v>Core Vessel Vaccuum,  No Beam, Seismic</v>
      </c>
      <c r="E202" s="280"/>
      <c r="F202" s="281"/>
      <c r="G202" s="111">
        <v>0</v>
      </c>
      <c r="H202" s="282">
        <f t="shared" ca="1" si="130"/>
        <v>0.125</v>
      </c>
      <c r="I202" s="282">
        <f t="shared" ca="1" si="131"/>
        <v>-0.125</v>
      </c>
      <c r="J202" s="326"/>
      <c r="K202" s="87">
        <f t="shared" ref="K202:AB202" ca="1" si="170">OFFSET(K202,-5,0)</f>
        <v>0</v>
      </c>
      <c r="L202" s="84">
        <f t="shared" ca="1" si="170"/>
        <v>0</v>
      </c>
      <c r="M202" s="84">
        <f t="shared" ca="1" si="170"/>
        <v>0</v>
      </c>
      <c r="N202" s="84">
        <f t="shared" ca="1" si="170"/>
        <v>0</v>
      </c>
      <c r="O202" s="84">
        <f t="shared" ca="1" si="170"/>
        <v>0</v>
      </c>
      <c r="P202" s="84">
        <f t="shared" ca="1" si="170"/>
        <v>0</v>
      </c>
      <c r="Q202" s="84">
        <f t="shared" ca="1" si="170"/>
        <v>0</v>
      </c>
      <c r="R202" s="84">
        <f t="shared" ca="1" si="170"/>
        <v>0</v>
      </c>
      <c r="S202" s="84">
        <f t="shared" ca="1" si="170"/>
        <v>0</v>
      </c>
      <c r="T202" s="84">
        <f t="shared" ca="1" si="170"/>
        <v>0</v>
      </c>
      <c r="U202" s="84">
        <f t="shared" ca="1" si="170"/>
        <v>0</v>
      </c>
      <c r="V202" s="84">
        <f t="shared" ca="1" si="170"/>
        <v>0</v>
      </c>
      <c r="W202" s="84">
        <f t="shared" ca="1" si="170"/>
        <v>0</v>
      </c>
      <c r="X202" s="84">
        <f t="shared" ca="1" si="170"/>
        <v>0</v>
      </c>
      <c r="Y202" s="84">
        <f t="shared" ca="1" si="170"/>
        <v>0</v>
      </c>
      <c r="Z202" s="84">
        <f t="shared" ca="1" si="170"/>
        <v>0</v>
      </c>
      <c r="AA202" s="84">
        <f t="shared" ca="1" si="170"/>
        <v>0</v>
      </c>
      <c r="AB202" s="89">
        <f t="shared" ca="1" si="170"/>
        <v>0</v>
      </c>
      <c r="AC202" s="87">
        <f t="shared" ca="1" si="166"/>
        <v>0</v>
      </c>
      <c r="AD202" s="84">
        <f t="shared" ca="1" si="166"/>
        <v>0</v>
      </c>
      <c r="AE202" s="84">
        <f t="shared" ca="1" si="166"/>
        <v>0</v>
      </c>
      <c r="AF202" s="84">
        <f t="shared" ca="1" si="166"/>
        <v>0</v>
      </c>
      <c r="AG202" s="84">
        <f t="shared" ca="1" si="166"/>
        <v>0</v>
      </c>
      <c r="AH202" s="84">
        <f t="shared" ca="1" si="166"/>
        <v>0</v>
      </c>
      <c r="AI202" s="84">
        <f t="shared" ca="1" si="166"/>
        <v>1</v>
      </c>
      <c r="AJ202" s="84">
        <f t="shared" ca="1" si="166"/>
        <v>0</v>
      </c>
      <c r="AK202" s="84">
        <f t="shared" ca="1" si="166"/>
        <v>0</v>
      </c>
      <c r="AL202" s="84">
        <f t="shared" ca="1" si="166"/>
        <v>0</v>
      </c>
      <c r="AM202" s="84">
        <f t="shared" ca="1" si="166"/>
        <v>0</v>
      </c>
      <c r="AN202" s="98">
        <f t="shared" ca="1" si="166"/>
        <v>0</v>
      </c>
      <c r="AO202" s="91">
        <f>+INDEX('Load Combinations'!$D$4:$N$22,MATCH(Horizontal!$C202,'Load Combinations'!$B$4:$B$22,0),MATCH(Horizontal!AO$26,'Load Combinations'!$D$3:$N$3,0))</f>
        <v>1</v>
      </c>
      <c r="AP202" s="84">
        <f>+INDEX('Load Combinations'!$D$4:$N$22,MATCH(Horizontal!$C202,'Load Combinations'!$B$4:$B$22,0),MATCH(Horizontal!AP$26,'Load Combinations'!$D$3:$N$3,0))</f>
        <v>1</v>
      </c>
      <c r="AQ202" s="84">
        <f>+INDEX('Load Combinations'!$D$4:$N$22,MATCH(Horizontal!$C202,'Load Combinations'!$B$4:$B$22,0),MATCH(Horizontal!AQ$26,'Load Combinations'!$D$3:$N$3,0))</f>
        <v>0</v>
      </c>
      <c r="AR202" s="84">
        <f>+INDEX('Load Combinations'!$D$4:$N$22,MATCH(Horizontal!$C202,'Load Combinations'!$B$4:$B$22,0),MATCH(Horizontal!AR$26,'Load Combinations'!$D$3:$N$3,0))</f>
        <v>1</v>
      </c>
      <c r="AS202" s="84">
        <f>+INDEX('Load Combinations'!$D$4:$N$22,MATCH(Horizontal!$C202,'Load Combinations'!$B$4:$B$22,0),MATCH(Horizontal!AS$26,'Load Combinations'!$D$3:$N$3,0))</f>
        <v>0</v>
      </c>
      <c r="AT202" s="84">
        <f>+INDEX('Load Combinations'!$D$4:$N$22,MATCH(Horizontal!$C202,'Load Combinations'!$B$4:$B$22,0),MATCH(Horizontal!AT$26,'Load Combinations'!$D$3:$N$3,0))</f>
        <v>0</v>
      </c>
      <c r="AU202" s="84">
        <f>+INDEX('Load Combinations'!$D$4:$N$22,MATCH(Horizontal!$C202,'Load Combinations'!$B$4:$B$22,0),MATCH(Horizontal!AU$26,'Load Combinations'!$D$3:$N$3,0))</f>
        <v>0</v>
      </c>
      <c r="AV202" s="84">
        <f>+INDEX('Load Combinations'!$D$4:$N$22,MATCH(Horizontal!$C202,'Load Combinations'!$B$4:$B$22,0),MATCH(Horizontal!AV$26,'Load Combinations'!$D$3:$N$3,0))</f>
        <v>0</v>
      </c>
      <c r="AW202" s="84">
        <f>+INDEX('Load Combinations'!$D$4:$N$22,MATCH(Horizontal!$C202,'Load Combinations'!$B$4:$B$22,0),MATCH(Horizontal!AW$26,'Load Combinations'!$D$3:$N$3,0))</f>
        <v>1</v>
      </c>
      <c r="AX202" s="559">
        <f>+INDEX('Load Combinations'!$D$4:$N$22,MATCH(Horizontal!$C202,'Load Combinations'!$B$4:$B$22,0),MATCH(Horizontal!AX$26,'Load Combinations'!$D$3:$N$3,0))</f>
        <v>1</v>
      </c>
      <c r="AY202" s="660">
        <f>+INDEX('Load Combinations'!$D$4:$N$22,MATCH(Horizontal!$C202,'Load Combinations'!$B$4:$B$22,0),MATCH(Horizontal!AY$26,'Load Combinations'!$D$3:$N$3,0))</f>
        <v>0</v>
      </c>
      <c r="AZ202" s="284" cm="1">
        <f t="array" aca="1" ref="AZ202" ca="1">SUMPRODUCT(--($K202:$AB202&gt;0),INDEX($H$4:$H$22,MATCH($K$26:$AB$26,$C$4:$C$22,0)))</f>
        <v>0</v>
      </c>
      <c r="BA202" s="194" cm="1">
        <f t="array" aca="1" ref="BA202" ca="1">SUMPRODUCT(--($K202:$AB202&gt;0),INDEX($G$4:$G$22,MATCH($K$26:$AB$26,$C$4:$C$22,0)))</f>
        <v>0</v>
      </c>
      <c r="BB202" s="194" cm="1">
        <f t="array" aca="1" ref="BB202" ca="1">-1*SUMPRODUCT(--($K202:$AB202&lt;0),INDEX($H$4:$H$22,MATCH($K$26:$AB$26,$C$4:$C$22,0)))</f>
        <v>0</v>
      </c>
      <c r="BC202" s="194" cm="1">
        <f t="array" aca="1" ref="BC202" ca="1">-1*SUMPRODUCT(--($K202:$AB202&lt;0),INDEX($G$4:$G$22,MATCH($K$26:$AB$26,$C$4:$C$22,0)))</f>
        <v>0</v>
      </c>
      <c r="BD202" s="286" cm="1">
        <f t="array" aca="1" ref="BD202" ca="1">IF(AC202&gt;0,AC202*SUMPRODUCT(_xlfn.XLOOKUP(AC$26,$C$4:$C$22,$T$4:$AD$22)*$AO202:$AY202),0)</f>
        <v>0</v>
      </c>
      <c r="BE202" s="287" cm="1">
        <f t="array" aca="1" ref="BE202" ca="1">IF(AD202&gt;0,AD202*SUMPRODUCT(_xlfn.XLOOKUP(AD$26,$C$4:$C$22,$T$4:$AD$22)*$AO202:$AY202),0)</f>
        <v>0</v>
      </c>
      <c r="BF202" s="287" cm="1">
        <f t="array" aca="1" ref="BF202" ca="1">IF(AE202&gt;0,AE202*SUMPRODUCT(_xlfn.XLOOKUP(AE$26,$C$4:$C$22,$T$4:$AD$22)*$AO202:$AY202),0)</f>
        <v>0</v>
      </c>
      <c r="BG202" s="287" cm="1">
        <f t="array" aca="1" ref="BG202" ca="1">IF(AF202&gt;0,AF202*SUMPRODUCT(_xlfn.XLOOKUP(AF$26,$C$4:$C$22,$T$4:$AD$22)*$AO202:$AY202),0)</f>
        <v>0</v>
      </c>
      <c r="BH202" s="287" cm="1">
        <f t="array" aca="1" ref="BH202" ca="1">IF(AG202&gt;0,AG202*SUMPRODUCT(_xlfn.XLOOKUP(AG$26,$C$4:$C$22,$T$4:$AD$22)*$AO202:$AY202),0)</f>
        <v>0</v>
      </c>
      <c r="BI202" s="287" cm="1">
        <f t="array" aca="1" ref="BI202" ca="1">IF(AH202&gt;0,AH202*SUMPRODUCT(_xlfn.XLOOKUP(AH$26,$C$4:$C$22,$T$4:$AD$22)*$AO202:$AY202),0)</f>
        <v>0</v>
      </c>
      <c r="BJ202" s="287" cm="1">
        <f t="array" aca="1" ref="BJ202" ca="1">IF(AI202&gt;0,AI202*SUMPRODUCT(_xlfn.XLOOKUP(AI$26,$C$4:$C$22,$T$4:$AD$22)*$AO202:$AY202),0)</f>
        <v>0.125</v>
      </c>
      <c r="BK202" s="287" cm="1">
        <f t="array" aca="1" ref="BK202" ca="1">IF(AJ202&gt;0,AJ202*SUMPRODUCT(_xlfn.XLOOKUP(AJ$26,$C$4:$C$22,$T$4:$AD$22)*$AO202:$AY202),0)</f>
        <v>0</v>
      </c>
      <c r="BL202" s="287" cm="1">
        <f t="array" aca="1" ref="BL202" ca="1">IF(AK202&gt;0,AK202*SUMPRODUCT(_xlfn.XLOOKUP(AK$26,$C$4:$C$22,$T$4:$AD$22)*$AO202:$AY202),0)</f>
        <v>0</v>
      </c>
      <c r="BM202" s="287" cm="1">
        <f t="array" aca="1" ref="BM202" ca="1">IF(AL202&gt;0,AL202*SUMPRODUCT(_xlfn.XLOOKUP(AL$26,$C$4:$C$22,$T$4:$AD$22)*$AO202:$AY202),0)</f>
        <v>0</v>
      </c>
      <c r="BN202" s="287" cm="1">
        <f t="array" aca="1" ref="BN202" ca="1">IF(AM202&gt;0,AM202*SUMPRODUCT(_xlfn.XLOOKUP(AM$26,$C$4:$C$22,$T$4:$AD$22)*$AO202:$AY202),0)</f>
        <v>0</v>
      </c>
      <c r="BO202" s="290" cm="1">
        <f t="array" aca="1" ref="BO202" ca="1">IF(AN202&gt;0,AN202*SUMPRODUCT(_xlfn.XLOOKUP(AN$26,$C$4:$C$22,$T$4:$AD$22)*$AO202:$AY202),0)</f>
        <v>0</v>
      </c>
      <c r="BP202" s="291">
        <f t="shared" ca="1" si="139"/>
        <v>0.125</v>
      </c>
      <c r="BQ202" s="286" cm="1">
        <f t="array" aca="1" ref="BQ202" ca="1">IF(AC202&gt;0,AC202*SUMPRODUCT(_xlfn.XLOOKUP(AC$26,$C$4:$C$22,$I$4:$S$22)*$AO202:$AY202),0)</f>
        <v>0</v>
      </c>
      <c r="BR202" s="287" cm="1">
        <f t="array" aca="1" ref="BR202" ca="1">IF(AD202&gt;0,AD202*SUMPRODUCT(_xlfn.XLOOKUP(AD$26,$C$4:$C$22,$I$4:$S$22)*$AO202:$AY202),0)</f>
        <v>0</v>
      </c>
      <c r="BS202" s="287" cm="1">
        <f t="array" aca="1" ref="BS202" ca="1">IF(AE202&gt;0,AE202*SUMPRODUCT(_xlfn.XLOOKUP(AE$26,$C$4:$C$22,$I$4:$S$22)*$AO202:$AY202),0)</f>
        <v>0</v>
      </c>
      <c r="BT202" s="287" cm="1">
        <f t="array" aca="1" ref="BT202" ca="1">IF(AF202&gt;0,AF202*SUMPRODUCT(_xlfn.XLOOKUP(AF$26,$C$4:$C$22,$I$4:$S$22)*$AO202:$AY202),0)</f>
        <v>0</v>
      </c>
      <c r="BU202" s="287" cm="1">
        <f t="array" aca="1" ref="BU202" ca="1">IF(AG202&gt;0,AG202*SUMPRODUCT(_xlfn.XLOOKUP(AG$26,$C$4:$C$22,$I$4:$S$22)*$AO202:$AY202),0)</f>
        <v>0</v>
      </c>
      <c r="BV202" s="287" cm="1">
        <f t="array" aca="1" ref="BV202" ca="1">IF(AH202&gt;0,AH202*SUMPRODUCT(_xlfn.XLOOKUP(AH$26,$C$4:$C$22,$I$4:$S$22)*$AO202:$AY202),0)</f>
        <v>0</v>
      </c>
      <c r="BW202" s="287" cm="1">
        <f t="array" aca="1" ref="BW202" ca="1">IF(AI202&gt;0,AI202*SUMPRODUCT(_xlfn.XLOOKUP(AI$26,$C$4:$C$22,$I$4:$S$22)*$AO202:$AY202),0)</f>
        <v>-0.125</v>
      </c>
      <c r="BX202" s="287" cm="1">
        <f t="array" aca="1" ref="BX202" ca="1">IF(AJ202&gt;0,AJ202*SUMPRODUCT(_xlfn.XLOOKUP(AJ$26,$C$4:$C$22,$I$4:$S$22)*$AO202:$AY202),0)</f>
        <v>0</v>
      </c>
      <c r="BY202" s="287" cm="1">
        <f t="array" aca="1" ref="BY202" ca="1">IF(AK202&gt;0,AK202*SUMPRODUCT(_xlfn.XLOOKUP(AK$26,$C$4:$C$22,$I$4:$S$22)*$AO202:$AY202),0)</f>
        <v>0</v>
      </c>
      <c r="BZ202" s="287" cm="1">
        <f t="array" aca="1" ref="BZ202" ca="1">IF(AL202&gt;0,AL202*SUMPRODUCT(_xlfn.XLOOKUP(AL$26,$C$4:$C$22,$I$4:$S$22)*$AO202:$AY202),0)</f>
        <v>0</v>
      </c>
      <c r="CA202" s="287" cm="1">
        <f t="array" aca="1" ref="CA202" ca="1">IF(AM202&gt;0,AM202*SUMPRODUCT(_xlfn.XLOOKUP(AM$26,$C$4:$C$22,$I$4:$S$22)*$AO202:$AY202),0)</f>
        <v>0</v>
      </c>
      <c r="CB202" s="290" cm="1">
        <f t="array" aca="1" ref="CB202" ca="1">IF(AN202&gt;0,AN202*SUMPRODUCT(_xlfn.XLOOKUP(AN$26,$C$4:$C$22,$I$4:$S$22)*$AO202:$AY202),0)</f>
        <v>0</v>
      </c>
      <c r="CC202" s="291">
        <f t="shared" ca="1" si="140"/>
        <v>-0.125</v>
      </c>
      <c r="CD202" s="286" cm="1">
        <f t="array" aca="1" ref="CD202" ca="1">IF(AC202&lt;0,AC202*SUMPRODUCT(_xlfn.XLOOKUP(AC$26,$C$4:$C$22,$T$4:$AD$22)*$AO202:$AY202),0)</f>
        <v>0</v>
      </c>
      <c r="CE202" s="287" cm="1">
        <f t="array" aca="1" ref="CE202" ca="1">IF(AD202&lt;0,AD202*SUMPRODUCT(_xlfn.XLOOKUP(AD$26,$C$4:$C$22,$T$4:$AC$22)*$AO202:$AX202),0)</f>
        <v>0</v>
      </c>
      <c r="CF202" s="287" cm="1">
        <f t="array" aca="1" ref="CF202" ca="1">IF(AE202&lt;0,AE202*SUMPRODUCT(_xlfn.XLOOKUP(AE$26,$C$4:$C$22,$T$4:$AC$22)*$AO202:$AX202),0)</f>
        <v>0</v>
      </c>
      <c r="CG202" s="287" cm="1">
        <f t="array" aca="1" ref="CG202" ca="1">IF(AF202&lt;0,AF202*SUMPRODUCT(_xlfn.XLOOKUP(AF$26,$C$4:$C$22,$T$4:$AC$22)*$AO202:$AX202),0)</f>
        <v>0</v>
      </c>
      <c r="CH202" s="287" cm="1">
        <f t="array" aca="1" ref="CH202" ca="1">IF(AG202&lt;0,AG202*SUMPRODUCT(_xlfn.XLOOKUP(AG$26,$C$4:$C$22,$T$4:$AC$22)*$AO202:$AX202),0)</f>
        <v>0</v>
      </c>
      <c r="CI202" s="287" cm="1">
        <f t="array" aca="1" ref="CI202" ca="1">IF(AH202&lt;0,AH202*SUMPRODUCT(_xlfn.XLOOKUP(AH$26,$C$4:$C$22,$T$4:$AC$22)*$AO202:$AX202),0)</f>
        <v>0</v>
      </c>
      <c r="CJ202" s="287" cm="1">
        <f t="array" aca="1" ref="CJ202" ca="1">IF(AI202&lt;0,AI202*SUMPRODUCT(_xlfn.XLOOKUP(AI$26,$C$4:$C$22,$T$4:$AC$22)*$AO202:$AX202),0)</f>
        <v>0</v>
      </c>
      <c r="CK202" s="287" cm="1">
        <f t="array" aca="1" ref="CK202" ca="1">IF(AJ202&lt;0,AJ202*SUMPRODUCT(_xlfn.XLOOKUP(AJ$26,$C$4:$C$22,$T$4:$AC$22)*$AO202:$AX202),0)</f>
        <v>0</v>
      </c>
      <c r="CL202" s="287" cm="1">
        <f t="array" aca="1" ref="CL202" ca="1">IF(AK202&lt;0,AK202*SUMPRODUCT(_xlfn.XLOOKUP(AK$26,$C$4:$C$22,$T$4:$AC$22)*$AO202:$AX202),0)</f>
        <v>0</v>
      </c>
      <c r="CM202" s="287" cm="1">
        <f t="array" aca="1" ref="CM202" ca="1">IF(AL202&lt;0,AL202*SUMPRODUCT(_xlfn.XLOOKUP(AL$26,$C$4:$C$22,$T$4:$AC$22)*$AO202:$AX202),0)</f>
        <v>0</v>
      </c>
      <c r="CN202" s="287" cm="1">
        <f t="array" aca="1" ref="CN202" ca="1">IF(AM202&lt;0,AM202*SUMPRODUCT(_xlfn.XLOOKUP(AM$26,$C$4:$C$22,$T$4:$AC$22)*$AO202:$AX202),0)</f>
        <v>0</v>
      </c>
      <c r="CO202" s="290" cm="1">
        <f t="array" aca="1" ref="CO202" ca="1">IF(AN202&lt;0,AN202*SUMPRODUCT(_xlfn.XLOOKUP(AN$26,$C$4:$C$22,$T$4:$AC$22)*$AO202:$AX202),0)</f>
        <v>0</v>
      </c>
      <c r="CP202" s="291">
        <f t="shared" ca="1" si="141"/>
        <v>0</v>
      </c>
      <c r="CQ202" s="286" cm="1">
        <f t="array" aca="1" ref="CQ202" ca="1">IF(AC202&lt;0,AC202*SUMPRODUCT(_xlfn.XLOOKUP(AC$26,$C$4:$C$22,$I$4:$S$22)*$AO202:$AY202),0)</f>
        <v>0</v>
      </c>
      <c r="CR202" s="287" cm="1">
        <f t="array" aca="1" ref="CR202" ca="1">IF(AD202&lt;0,AD202*SUMPRODUCT(_xlfn.XLOOKUP(AD$26,$C$4:$C$22,$I$4:$R$22)*$AO202:$AX202),0)</f>
        <v>0</v>
      </c>
      <c r="CS202" s="287" cm="1">
        <f t="array" aca="1" ref="CS202" ca="1">IF(AE202&lt;0,AE202*SUMPRODUCT(_xlfn.XLOOKUP(AE$26,$C$4:$C$22,$I$4:$R$22)*$AO202:$AX202),0)</f>
        <v>0</v>
      </c>
      <c r="CT202" s="287" cm="1">
        <f t="array" aca="1" ref="CT202" ca="1">IF(AF202&lt;0,AF202*SUMPRODUCT(_xlfn.XLOOKUP(AF$26,$C$4:$C$22,$I$4:$R$22)*$AO202:$AX202),0)</f>
        <v>0</v>
      </c>
      <c r="CU202" s="287" cm="1">
        <f t="array" aca="1" ref="CU202" ca="1">IF(AG202&lt;0,AG202*SUMPRODUCT(_xlfn.XLOOKUP(AG$26,$C$4:$C$22,$I$4:$R$22)*$AO202:$AX202),0)</f>
        <v>0</v>
      </c>
      <c r="CV202" s="287" cm="1">
        <f t="array" aca="1" ref="CV202" ca="1">IF(AH202&lt;0,AH202*SUMPRODUCT(_xlfn.XLOOKUP(AH$26,$C$4:$C$22,$I$4:$R$22)*$AO202:$AX202),0)</f>
        <v>0</v>
      </c>
      <c r="CW202" s="287" cm="1">
        <f t="array" aca="1" ref="CW202" ca="1">IF(AI202&lt;0,AI202*SUMPRODUCT(_xlfn.XLOOKUP(AI$26,$C$4:$C$22,$I$4:$R$22)*$AO202:$AX202),0)</f>
        <v>0</v>
      </c>
      <c r="CX202" s="287" cm="1">
        <f t="array" aca="1" ref="CX202" ca="1">IF(AJ202&lt;0,AJ202*SUMPRODUCT(_xlfn.XLOOKUP(AJ$26,$C$4:$C$22,$I$4:$R$22)*$AO202:$AX202),0)</f>
        <v>0</v>
      </c>
      <c r="CY202" s="287" cm="1">
        <f t="array" aca="1" ref="CY202" ca="1">IF(AK202&lt;0,AK202*SUMPRODUCT(_xlfn.XLOOKUP(AK$26,$C$4:$C$22,$I$4:$R$22)*$AO202:$AX202),0)</f>
        <v>0</v>
      </c>
      <c r="CZ202" s="287" cm="1">
        <f t="array" aca="1" ref="CZ202" ca="1">IF(AL202&lt;0,AL202*SUMPRODUCT(_xlfn.XLOOKUP(AL$26,$C$4:$C$22,$I$4:$R$22)*$AO202:$AX202),0)</f>
        <v>0</v>
      </c>
      <c r="DA202" s="287" cm="1">
        <f t="array" aca="1" ref="DA202" ca="1">IF(AM202&lt;0,AM202*SUMPRODUCT(_xlfn.XLOOKUP(AM$26,$C$4:$C$22,$I$4:$R$22)*$AO202:$AX202),0)</f>
        <v>0</v>
      </c>
      <c r="DB202" s="290" cm="1">
        <f t="array" aca="1" ref="DB202" ca="1">IF(AN202&lt;0,AN202*SUMPRODUCT(_xlfn.XLOOKUP(AN$26,$C$4:$C$22,$I$4:$R$22)*$AO202:$AX202),0)</f>
        <v>0</v>
      </c>
      <c r="DC202" s="327">
        <f t="shared" ca="1" si="142"/>
        <v>0</v>
      </c>
    </row>
    <row r="203" spans="1:107" x14ac:dyDescent="0.25">
      <c r="C203" s="292">
        <v>7</v>
      </c>
      <c r="D203" s="293" t="str">
        <f>_xlfn.XLOOKUP($C203,'Load Combinations'!$B$4:$B$22,'Load Combinations'!$C$4:$C$22)</f>
        <v>Core Vessel Vaccuum,  Beam On, Seismic</v>
      </c>
      <c r="E203" s="86"/>
      <c r="F203" s="294"/>
      <c r="G203" s="125">
        <v>0</v>
      </c>
      <c r="H203" s="295">
        <f t="shared" ca="1" si="130"/>
        <v>0.625</v>
      </c>
      <c r="I203" s="295">
        <f t="shared" ca="1" si="131"/>
        <v>-0.625</v>
      </c>
      <c r="J203" s="328"/>
      <c r="K203" s="99">
        <f t="shared" ref="K203:AB203" ca="1" si="171">OFFSET(K203,-6,0)</f>
        <v>0</v>
      </c>
      <c r="L203" s="96">
        <f t="shared" ca="1" si="171"/>
        <v>0</v>
      </c>
      <c r="M203" s="96">
        <f t="shared" ca="1" si="171"/>
        <v>0</v>
      </c>
      <c r="N203" s="96">
        <f t="shared" ca="1" si="171"/>
        <v>0</v>
      </c>
      <c r="O203" s="96">
        <f t="shared" ca="1" si="171"/>
        <v>0</v>
      </c>
      <c r="P203" s="96">
        <f t="shared" ca="1" si="171"/>
        <v>0</v>
      </c>
      <c r="Q203" s="96">
        <f t="shared" ca="1" si="171"/>
        <v>0</v>
      </c>
      <c r="R203" s="96">
        <f t="shared" ca="1" si="171"/>
        <v>0</v>
      </c>
      <c r="S203" s="96">
        <f t="shared" ca="1" si="171"/>
        <v>0</v>
      </c>
      <c r="T203" s="96">
        <f t="shared" ca="1" si="171"/>
        <v>0</v>
      </c>
      <c r="U203" s="96">
        <f t="shared" ca="1" si="171"/>
        <v>0</v>
      </c>
      <c r="V203" s="96">
        <f t="shared" ca="1" si="171"/>
        <v>0</v>
      </c>
      <c r="W203" s="96">
        <f t="shared" ca="1" si="171"/>
        <v>0</v>
      </c>
      <c r="X203" s="96">
        <f t="shared" ca="1" si="171"/>
        <v>0</v>
      </c>
      <c r="Y203" s="96">
        <f t="shared" ca="1" si="171"/>
        <v>0</v>
      </c>
      <c r="Z203" s="96">
        <f t="shared" ca="1" si="171"/>
        <v>0</v>
      </c>
      <c r="AA203" s="96">
        <f t="shared" ca="1" si="171"/>
        <v>0</v>
      </c>
      <c r="AB203" s="138">
        <f t="shared" ca="1" si="171"/>
        <v>0</v>
      </c>
      <c r="AC203" s="99">
        <f t="shared" ca="1" si="166"/>
        <v>0</v>
      </c>
      <c r="AD203" s="96">
        <f t="shared" ca="1" si="166"/>
        <v>0</v>
      </c>
      <c r="AE203" s="96">
        <f t="shared" ca="1" si="166"/>
        <v>0</v>
      </c>
      <c r="AF203" s="96">
        <f t="shared" ca="1" si="166"/>
        <v>0</v>
      </c>
      <c r="AG203" s="96">
        <f t="shared" ca="1" si="166"/>
        <v>0</v>
      </c>
      <c r="AH203" s="96">
        <f t="shared" ca="1" si="166"/>
        <v>0</v>
      </c>
      <c r="AI203" s="96">
        <f t="shared" ca="1" si="166"/>
        <v>1</v>
      </c>
      <c r="AJ203" s="96">
        <f t="shared" ca="1" si="166"/>
        <v>0</v>
      </c>
      <c r="AK203" s="96">
        <f t="shared" ca="1" si="166"/>
        <v>0</v>
      </c>
      <c r="AL203" s="96">
        <f t="shared" ca="1" si="166"/>
        <v>0</v>
      </c>
      <c r="AM203" s="96">
        <f t="shared" ca="1" si="166"/>
        <v>0</v>
      </c>
      <c r="AN203" s="100">
        <f t="shared" ca="1" si="166"/>
        <v>0</v>
      </c>
      <c r="AO203" s="97">
        <f>+INDEX('Load Combinations'!$D$4:$N$22,MATCH(Horizontal!$C203,'Load Combinations'!$B$4:$B$22,0),MATCH(Horizontal!AO$26,'Load Combinations'!$D$3:$N$3,0))</f>
        <v>1</v>
      </c>
      <c r="AP203" s="96">
        <f>+INDEX('Load Combinations'!$D$4:$N$22,MATCH(Horizontal!$C203,'Load Combinations'!$B$4:$B$22,0),MATCH(Horizontal!AP$26,'Load Combinations'!$D$3:$N$3,0))</f>
        <v>1</v>
      </c>
      <c r="AQ203" s="96">
        <f>+INDEX('Load Combinations'!$D$4:$N$22,MATCH(Horizontal!$C203,'Load Combinations'!$B$4:$B$22,0),MATCH(Horizontal!AQ$26,'Load Combinations'!$D$3:$N$3,0))</f>
        <v>0</v>
      </c>
      <c r="AR203" s="96">
        <f>+INDEX('Load Combinations'!$D$4:$N$22,MATCH(Horizontal!$C203,'Load Combinations'!$B$4:$B$22,0),MATCH(Horizontal!AR$26,'Load Combinations'!$D$3:$N$3,0))</f>
        <v>1</v>
      </c>
      <c r="AS203" s="96">
        <f>+INDEX('Load Combinations'!$D$4:$N$22,MATCH(Horizontal!$C203,'Load Combinations'!$B$4:$B$22,0),MATCH(Horizontal!AS$26,'Load Combinations'!$D$3:$N$3,0))</f>
        <v>0</v>
      </c>
      <c r="AT203" s="96">
        <f>+INDEX('Load Combinations'!$D$4:$N$22,MATCH(Horizontal!$C203,'Load Combinations'!$B$4:$B$22,0),MATCH(Horizontal!AT$26,'Load Combinations'!$D$3:$N$3,0))</f>
        <v>1</v>
      </c>
      <c r="AU203" s="96">
        <f>+INDEX('Load Combinations'!$D$4:$N$22,MATCH(Horizontal!$C203,'Load Combinations'!$B$4:$B$22,0),MATCH(Horizontal!AU$26,'Load Combinations'!$D$3:$N$3,0))</f>
        <v>0</v>
      </c>
      <c r="AV203" s="96">
        <f>+INDEX('Load Combinations'!$D$4:$N$22,MATCH(Horizontal!$C203,'Load Combinations'!$B$4:$B$22,0),MATCH(Horizontal!AV$26,'Load Combinations'!$D$3:$N$3,0))</f>
        <v>0</v>
      </c>
      <c r="AW203" s="96">
        <f>+INDEX('Load Combinations'!$D$4:$N$22,MATCH(Horizontal!$C203,'Load Combinations'!$B$4:$B$22,0),MATCH(Horizontal!AW$26,'Load Combinations'!$D$3:$N$3,0))</f>
        <v>1</v>
      </c>
      <c r="AX203" s="560">
        <f>+INDEX('Load Combinations'!$D$4:$N$22,MATCH(Horizontal!$C203,'Load Combinations'!$B$4:$B$22,0),MATCH(Horizontal!AX$26,'Load Combinations'!$D$3:$N$3,0))</f>
        <v>1</v>
      </c>
      <c r="AY203" s="661">
        <f>+INDEX('Load Combinations'!$D$4:$N$22,MATCH(Horizontal!$C203,'Load Combinations'!$B$4:$B$22,0),MATCH(Horizontal!AY$26,'Load Combinations'!$D$3:$N$3,0))</f>
        <v>0</v>
      </c>
      <c r="AZ203" s="297" cm="1">
        <f t="array" aca="1" ref="AZ203" ca="1">SUMPRODUCT(--($K203:$AB203&gt;0),INDEX($H$4:$H$22,MATCH($K$26:$AB$26,$C$4:$C$22,0)))</f>
        <v>0</v>
      </c>
      <c r="BA203" s="298" cm="1">
        <f t="array" aca="1" ref="BA203" ca="1">SUMPRODUCT(--($K203:$AB203&gt;0),INDEX($G$4:$G$22,MATCH($K$26:$AB$26,$C$4:$C$22,0)))</f>
        <v>0</v>
      </c>
      <c r="BB203" s="298" cm="1">
        <f t="array" aca="1" ref="BB203" ca="1">-1*SUMPRODUCT(--($K203:$AB203&lt;0),INDEX($H$4:$H$22,MATCH($K$26:$AB$26,$C$4:$C$22,0)))</f>
        <v>0</v>
      </c>
      <c r="BC203" s="298" cm="1">
        <f t="array" aca="1" ref="BC203" ca="1">-1*SUMPRODUCT(--($K203:$AB203&lt;0),INDEX($G$4:$G$22,MATCH($K$26:$AB$26,$C$4:$C$22,0)))</f>
        <v>0</v>
      </c>
      <c r="BD203" s="125" cm="1">
        <f t="array" aca="1" ref="BD203" ca="1">IF(AC203&gt;0,AC203*SUMPRODUCT(_xlfn.XLOOKUP(AC$26,$C$4:$C$22,$T$4:$AD$22)*$AO203:$AY203),0)</f>
        <v>0</v>
      </c>
      <c r="BE203" s="300" cm="1">
        <f t="array" aca="1" ref="BE203" ca="1">IF(AD203&gt;0,AD203*SUMPRODUCT(_xlfn.XLOOKUP(AD$26,$C$4:$C$22,$T$4:$AD$22)*$AO203:$AY203),0)</f>
        <v>0</v>
      </c>
      <c r="BF203" s="300" cm="1">
        <f t="array" aca="1" ref="BF203" ca="1">IF(AE203&gt;0,AE203*SUMPRODUCT(_xlfn.XLOOKUP(AE$26,$C$4:$C$22,$T$4:$AD$22)*$AO203:$AY203),0)</f>
        <v>0</v>
      </c>
      <c r="BG203" s="301" cm="1">
        <f t="array" aca="1" ref="BG203" ca="1">IF(AF203&gt;0,AF203*SUMPRODUCT(_xlfn.XLOOKUP(AF$26,$C$4:$C$22,$T$4:$AD$22)*$AO203:$AY203),0)</f>
        <v>0</v>
      </c>
      <c r="BH203" s="300" cm="1">
        <f t="array" aca="1" ref="BH203" ca="1">IF(AG203&gt;0,AG203*SUMPRODUCT(_xlfn.XLOOKUP(AG$26,$C$4:$C$22,$T$4:$AD$22)*$AO203:$AY203),0)</f>
        <v>0</v>
      </c>
      <c r="BI203" s="300" cm="1">
        <f t="array" aca="1" ref="BI203" ca="1">IF(AH203&gt;0,AH203*SUMPRODUCT(_xlfn.XLOOKUP(AH$26,$C$4:$C$22,$T$4:$AD$22)*$AO203:$AY203),0)</f>
        <v>0</v>
      </c>
      <c r="BJ203" s="300" cm="1">
        <f t="array" aca="1" ref="BJ203" ca="1">IF(AI203&gt;0,AI203*SUMPRODUCT(_xlfn.XLOOKUP(AI$26,$C$4:$C$22,$T$4:$AD$22)*$AO203:$AY203),0)</f>
        <v>0.625</v>
      </c>
      <c r="BK203" s="300" cm="1">
        <f t="array" aca="1" ref="BK203" ca="1">IF(AJ203&gt;0,AJ203*SUMPRODUCT(_xlfn.XLOOKUP(AJ$26,$C$4:$C$22,$T$4:$AD$22)*$AO203:$AY203),0)</f>
        <v>0</v>
      </c>
      <c r="BL203" s="300" cm="1">
        <f t="array" aca="1" ref="BL203" ca="1">IF(AK203&gt;0,AK203*SUMPRODUCT(_xlfn.XLOOKUP(AK$26,$C$4:$C$22,$T$4:$AD$22)*$AO203:$AY203),0)</f>
        <v>0</v>
      </c>
      <c r="BM203" s="300" cm="1">
        <f t="array" aca="1" ref="BM203" ca="1">IF(AL203&gt;0,AL203*SUMPRODUCT(_xlfn.XLOOKUP(AL$26,$C$4:$C$22,$T$4:$AD$22)*$AO203:$AY203),0)</f>
        <v>0</v>
      </c>
      <c r="BN203" s="300" cm="1">
        <f t="array" aca="1" ref="BN203" ca="1">IF(AM203&gt;0,AM203*SUMPRODUCT(_xlfn.XLOOKUP(AM$26,$C$4:$C$22,$T$4:$AD$22)*$AO203:$AY203),0)</f>
        <v>0</v>
      </c>
      <c r="BO203" s="304" cm="1">
        <f t="array" aca="1" ref="BO203" ca="1">IF(AN203&gt;0,AN203*SUMPRODUCT(_xlfn.XLOOKUP(AN$26,$C$4:$C$22,$T$4:$AD$22)*$AO203:$AY203),0)</f>
        <v>0</v>
      </c>
      <c r="BP203" s="305">
        <f t="shared" ca="1" si="139"/>
        <v>0.625</v>
      </c>
      <c r="BQ203" s="125" cm="1">
        <f t="array" aca="1" ref="BQ203" ca="1">IF(AC203&gt;0,AC203*SUMPRODUCT(_xlfn.XLOOKUP(AC$26,$C$4:$C$22,$I$4:$S$22)*$AO203:$AY203),0)</f>
        <v>0</v>
      </c>
      <c r="BR203" s="300" cm="1">
        <f t="array" aca="1" ref="BR203" ca="1">IF(AD203&gt;0,AD203*SUMPRODUCT(_xlfn.XLOOKUP(AD$26,$C$4:$C$22,$I$4:$S$22)*$AO203:$AY203),0)</f>
        <v>0</v>
      </c>
      <c r="BS203" s="300" cm="1">
        <f t="array" aca="1" ref="BS203" ca="1">IF(AE203&gt;0,AE203*SUMPRODUCT(_xlfn.XLOOKUP(AE$26,$C$4:$C$22,$I$4:$S$22)*$AO203:$AY203),0)</f>
        <v>0</v>
      </c>
      <c r="BT203" s="301" cm="1">
        <f t="array" aca="1" ref="BT203" ca="1">IF(AF203&gt;0,AF203*SUMPRODUCT(_xlfn.XLOOKUP(AF$26,$C$4:$C$22,$I$4:$S$22)*$AO203:$AY203),0)</f>
        <v>0</v>
      </c>
      <c r="BU203" s="300" cm="1">
        <f t="array" aca="1" ref="BU203" ca="1">IF(AG203&gt;0,AG203*SUMPRODUCT(_xlfn.XLOOKUP(AG$26,$C$4:$C$22,$I$4:$S$22)*$AO203:$AY203),0)</f>
        <v>0</v>
      </c>
      <c r="BV203" s="300" cm="1">
        <f t="array" aca="1" ref="BV203" ca="1">IF(AH203&gt;0,AH203*SUMPRODUCT(_xlfn.XLOOKUP(AH$26,$C$4:$C$22,$I$4:$S$22)*$AO203:$AY203),0)</f>
        <v>0</v>
      </c>
      <c r="BW203" s="300" cm="1">
        <f t="array" aca="1" ref="BW203" ca="1">IF(AI203&gt;0,AI203*SUMPRODUCT(_xlfn.XLOOKUP(AI$26,$C$4:$C$22,$I$4:$S$22)*$AO203:$AY203),0)</f>
        <v>-0.625</v>
      </c>
      <c r="BX203" s="300" cm="1">
        <f t="array" aca="1" ref="BX203" ca="1">IF(AJ203&gt;0,AJ203*SUMPRODUCT(_xlfn.XLOOKUP(AJ$26,$C$4:$C$22,$I$4:$S$22)*$AO203:$AY203),0)</f>
        <v>0</v>
      </c>
      <c r="BY203" s="300" cm="1">
        <f t="array" aca="1" ref="BY203" ca="1">IF(AK203&gt;0,AK203*SUMPRODUCT(_xlfn.XLOOKUP(AK$26,$C$4:$C$22,$I$4:$S$22)*$AO203:$AY203),0)</f>
        <v>0</v>
      </c>
      <c r="BZ203" s="300" cm="1">
        <f t="array" aca="1" ref="BZ203" ca="1">IF(AL203&gt;0,AL203*SUMPRODUCT(_xlfn.XLOOKUP(AL$26,$C$4:$C$22,$I$4:$S$22)*$AO203:$AY203),0)</f>
        <v>0</v>
      </c>
      <c r="CA203" s="300" cm="1">
        <f t="array" aca="1" ref="CA203" ca="1">IF(AM203&gt;0,AM203*SUMPRODUCT(_xlfn.XLOOKUP(AM$26,$C$4:$C$22,$I$4:$S$22)*$AO203:$AY203),0)</f>
        <v>0</v>
      </c>
      <c r="CB203" s="304" cm="1">
        <f t="array" aca="1" ref="CB203" ca="1">IF(AN203&gt;0,AN203*SUMPRODUCT(_xlfn.XLOOKUP(AN$26,$C$4:$C$22,$I$4:$S$22)*$AO203:$AY203),0)</f>
        <v>0</v>
      </c>
      <c r="CC203" s="305">
        <f t="shared" ca="1" si="140"/>
        <v>-0.625</v>
      </c>
      <c r="CD203" s="125" cm="1">
        <f t="array" aca="1" ref="CD203" ca="1">IF(AC203&lt;0,AC203*SUMPRODUCT(_xlfn.XLOOKUP(AC$26,$C$4:$C$22,$T$4:$AD$22)*$AO203:$AY203),0)</f>
        <v>0</v>
      </c>
      <c r="CE203" s="300" cm="1">
        <f t="array" aca="1" ref="CE203" ca="1">IF(AD203&lt;0,AD203*SUMPRODUCT(_xlfn.XLOOKUP(AD$26,$C$4:$C$22,$T$4:$AC$22)*$AO203:$AX203),0)</f>
        <v>0</v>
      </c>
      <c r="CF203" s="300" cm="1">
        <f t="array" aca="1" ref="CF203" ca="1">IF(AE203&lt;0,AE203*SUMPRODUCT(_xlfn.XLOOKUP(AE$26,$C$4:$C$22,$T$4:$AC$22)*$AO203:$AX203),0)</f>
        <v>0</v>
      </c>
      <c r="CG203" s="301" cm="1">
        <f t="array" aca="1" ref="CG203" ca="1">IF(AF203&lt;0,AF203*SUMPRODUCT(_xlfn.XLOOKUP(AF$26,$C$4:$C$22,$T$4:$AC$22)*$AO203:$AX203),0)</f>
        <v>0</v>
      </c>
      <c r="CH203" s="300" cm="1">
        <f t="array" aca="1" ref="CH203" ca="1">IF(AG203&lt;0,AG203*SUMPRODUCT(_xlfn.XLOOKUP(AG$26,$C$4:$C$22,$T$4:$AC$22)*$AO203:$AX203),0)</f>
        <v>0</v>
      </c>
      <c r="CI203" s="300" cm="1">
        <f t="array" aca="1" ref="CI203" ca="1">IF(AH203&lt;0,AH203*SUMPRODUCT(_xlfn.XLOOKUP(AH$26,$C$4:$C$22,$T$4:$AC$22)*$AO203:$AX203),0)</f>
        <v>0</v>
      </c>
      <c r="CJ203" s="300" cm="1">
        <f t="array" aca="1" ref="CJ203" ca="1">IF(AI203&lt;0,AI203*SUMPRODUCT(_xlfn.XLOOKUP(AI$26,$C$4:$C$22,$T$4:$AC$22)*$AO203:$AX203),0)</f>
        <v>0</v>
      </c>
      <c r="CK203" s="300" cm="1">
        <f t="array" aca="1" ref="CK203" ca="1">IF(AJ203&lt;0,AJ203*SUMPRODUCT(_xlfn.XLOOKUP(AJ$26,$C$4:$C$22,$T$4:$AC$22)*$AO203:$AX203),0)</f>
        <v>0</v>
      </c>
      <c r="CL203" s="300" cm="1">
        <f t="array" aca="1" ref="CL203" ca="1">IF(AK203&lt;0,AK203*SUMPRODUCT(_xlfn.XLOOKUP(AK$26,$C$4:$C$22,$T$4:$AC$22)*$AO203:$AX203),0)</f>
        <v>0</v>
      </c>
      <c r="CM203" s="300" cm="1">
        <f t="array" aca="1" ref="CM203" ca="1">IF(AL203&lt;0,AL203*SUMPRODUCT(_xlfn.XLOOKUP(AL$26,$C$4:$C$22,$T$4:$AC$22)*$AO203:$AX203),0)</f>
        <v>0</v>
      </c>
      <c r="CN203" s="300" cm="1">
        <f t="array" aca="1" ref="CN203" ca="1">IF(AM203&lt;0,AM203*SUMPRODUCT(_xlfn.XLOOKUP(AM$26,$C$4:$C$22,$T$4:$AC$22)*$AO203:$AX203),0)</f>
        <v>0</v>
      </c>
      <c r="CO203" s="304" cm="1">
        <f t="array" aca="1" ref="CO203" ca="1">IF(AN203&lt;0,AN203*SUMPRODUCT(_xlfn.XLOOKUP(AN$26,$C$4:$C$22,$T$4:$AC$22)*$AO203:$AX203),0)</f>
        <v>0</v>
      </c>
      <c r="CP203" s="305">
        <f t="shared" ca="1" si="141"/>
        <v>0</v>
      </c>
      <c r="CQ203" s="125" cm="1">
        <f t="array" aca="1" ref="CQ203" ca="1">IF(AC203&lt;0,AC203*SUMPRODUCT(_xlfn.XLOOKUP(AC$26,$C$4:$C$22,$I$4:$S$22)*$AO203:$AY203),0)</f>
        <v>0</v>
      </c>
      <c r="CR203" s="300" cm="1">
        <f t="array" aca="1" ref="CR203" ca="1">IF(AD203&lt;0,AD203*SUMPRODUCT(_xlfn.XLOOKUP(AD$26,$C$4:$C$22,$I$4:$R$22)*$AO203:$AX203),0)</f>
        <v>0</v>
      </c>
      <c r="CS203" s="300" cm="1">
        <f t="array" aca="1" ref="CS203" ca="1">IF(AE203&lt;0,AE203*SUMPRODUCT(_xlfn.XLOOKUP(AE$26,$C$4:$C$22,$I$4:$R$22)*$AO203:$AX203),0)</f>
        <v>0</v>
      </c>
      <c r="CT203" s="301" cm="1">
        <f t="array" aca="1" ref="CT203" ca="1">IF(AF203&lt;0,AF203*SUMPRODUCT(_xlfn.XLOOKUP(AF$26,$C$4:$C$22,$I$4:$R$22)*$AO203:$AX203),0)</f>
        <v>0</v>
      </c>
      <c r="CU203" s="300" cm="1">
        <f t="array" aca="1" ref="CU203" ca="1">IF(AG203&lt;0,AG203*SUMPRODUCT(_xlfn.XLOOKUP(AG$26,$C$4:$C$22,$I$4:$R$22)*$AO203:$AX203),0)</f>
        <v>0</v>
      </c>
      <c r="CV203" s="300" cm="1">
        <f t="array" aca="1" ref="CV203" ca="1">IF(AH203&lt;0,AH203*SUMPRODUCT(_xlfn.XLOOKUP(AH$26,$C$4:$C$22,$I$4:$R$22)*$AO203:$AX203),0)</f>
        <v>0</v>
      </c>
      <c r="CW203" s="300" cm="1">
        <f t="array" aca="1" ref="CW203" ca="1">IF(AI203&lt;0,AI203*SUMPRODUCT(_xlfn.XLOOKUP(AI$26,$C$4:$C$22,$I$4:$R$22)*$AO203:$AX203),0)</f>
        <v>0</v>
      </c>
      <c r="CX203" s="300" cm="1">
        <f t="array" aca="1" ref="CX203" ca="1">IF(AJ203&lt;0,AJ203*SUMPRODUCT(_xlfn.XLOOKUP(AJ$26,$C$4:$C$22,$I$4:$R$22)*$AO203:$AX203),0)</f>
        <v>0</v>
      </c>
      <c r="CY203" s="300" cm="1">
        <f t="array" aca="1" ref="CY203" ca="1">IF(AK203&lt;0,AK203*SUMPRODUCT(_xlfn.XLOOKUP(AK$26,$C$4:$C$22,$I$4:$R$22)*$AO203:$AX203),0)</f>
        <v>0</v>
      </c>
      <c r="CZ203" s="300" cm="1">
        <f t="array" aca="1" ref="CZ203" ca="1">IF(AL203&lt;0,AL203*SUMPRODUCT(_xlfn.XLOOKUP(AL$26,$C$4:$C$22,$I$4:$R$22)*$AO203:$AX203),0)</f>
        <v>0</v>
      </c>
      <c r="DA203" s="300" cm="1">
        <f t="array" aca="1" ref="DA203" ca="1">IF(AM203&lt;0,AM203*SUMPRODUCT(_xlfn.XLOOKUP(AM$26,$C$4:$C$22,$I$4:$R$22)*$AO203:$AX203),0)</f>
        <v>0</v>
      </c>
      <c r="DB203" s="304" cm="1">
        <f t="array" aca="1" ref="DB203" ca="1">IF(AN203&lt;0,AN203*SUMPRODUCT(_xlfn.XLOOKUP(AN$26,$C$4:$C$22,$I$4:$R$22)*$AO203:$AX203),0)</f>
        <v>0</v>
      </c>
      <c r="DC203" s="329">
        <f t="shared" ca="1" si="142"/>
        <v>0</v>
      </c>
    </row>
    <row r="204" spans="1:107" x14ac:dyDescent="0.25">
      <c r="A204" s="136"/>
      <c r="B204" s="389"/>
      <c r="C204" s="278">
        <v>8</v>
      </c>
      <c r="D204" s="279" t="str">
        <f>_xlfn.XLOOKUP($C204,'Load Combinations'!$B$4:$B$22,'Load Combinations'!$C$4:$C$22)</f>
        <v>CV Vac, Component MAWP, No Beam</v>
      </c>
      <c r="E204" s="280"/>
      <c r="F204" s="281"/>
      <c r="G204" s="111">
        <v>0</v>
      </c>
      <c r="H204" s="282">
        <f t="shared" ca="1" si="130"/>
        <v>0</v>
      </c>
      <c r="I204" s="282">
        <f t="shared" ca="1" si="131"/>
        <v>0</v>
      </c>
      <c r="J204" s="326"/>
      <c r="K204" s="87">
        <f t="shared" ref="K204:AB204" ca="1" si="172">OFFSET(K204,-7,0)</f>
        <v>0</v>
      </c>
      <c r="L204" s="84">
        <f t="shared" ca="1" si="172"/>
        <v>0</v>
      </c>
      <c r="M204" s="84">
        <f t="shared" ca="1" si="172"/>
        <v>0</v>
      </c>
      <c r="N204" s="84">
        <f t="shared" ca="1" si="172"/>
        <v>0</v>
      </c>
      <c r="O204" s="84">
        <f t="shared" ca="1" si="172"/>
        <v>0</v>
      </c>
      <c r="P204" s="84">
        <f t="shared" ca="1" si="172"/>
        <v>0</v>
      </c>
      <c r="Q204" s="84">
        <f t="shared" ca="1" si="172"/>
        <v>0</v>
      </c>
      <c r="R204" s="84">
        <f t="shared" ca="1" si="172"/>
        <v>0</v>
      </c>
      <c r="S204" s="84">
        <f t="shared" ca="1" si="172"/>
        <v>0</v>
      </c>
      <c r="T204" s="84">
        <f t="shared" ca="1" si="172"/>
        <v>0</v>
      </c>
      <c r="U204" s="84">
        <f t="shared" ca="1" si="172"/>
        <v>0</v>
      </c>
      <c r="V204" s="84">
        <f t="shared" ca="1" si="172"/>
        <v>0</v>
      </c>
      <c r="W204" s="84">
        <f t="shared" ca="1" si="172"/>
        <v>0</v>
      </c>
      <c r="X204" s="84">
        <f t="shared" ca="1" si="172"/>
        <v>0</v>
      </c>
      <c r="Y204" s="84">
        <f t="shared" ca="1" si="172"/>
        <v>0</v>
      </c>
      <c r="Z204" s="84">
        <f t="shared" ca="1" si="172"/>
        <v>0</v>
      </c>
      <c r="AA204" s="84">
        <f t="shared" ca="1" si="172"/>
        <v>0</v>
      </c>
      <c r="AB204" s="89">
        <f t="shared" ca="1" si="172"/>
        <v>0</v>
      </c>
      <c r="AC204" s="87">
        <f t="shared" ca="1" si="166"/>
        <v>0</v>
      </c>
      <c r="AD204" s="84">
        <f t="shared" ca="1" si="166"/>
        <v>0</v>
      </c>
      <c r="AE204" s="84">
        <f t="shared" ca="1" si="166"/>
        <v>0</v>
      </c>
      <c r="AF204" s="84">
        <f t="shared" ca="1" si="166"/>
        <v>0</v>
      </c>
      <c r="AG204" s="84">
        <f t="shared" ca="1" si="166"/>
        <v>0</v>
      </c>
      <c r="AH204" s="84">
        <f t="shared" ca="1" si="166"/>
        <v>0</v>
      </c>
      <c r="AI204" s="84">
        <f t="shared" ca="1" si="166"/>
        <v>1</v>
      </c>
      <c r="AJ204" s="84">
        <f t="shared" ca="1" si="166"/>
        <v>0</v>
      </c>
      <c r="AK204" s="84">
        <f t="shared" ca="1" si="166"/>
        <v>0</v>
      </c>
      <c r="AL204" s="84">
        <f t="shared" ca="1" si="166"/>
        <v>0</v>
      </c>
      <c r="AM204" s="84">
        <f t="shared" ca="1" si="166"/>
        <v>0</v>
      </c>
      <c r="AN204" s="98">
        <f t="shared" ca="1" si="166"/>
        <v>0</v>
      </c>
      <c r="AO204" s="91">
        <f>+INDEX('Load Combinations'!$D$4:$N$22,MATCH(Horizontal!$C204,'Load Combinations'!$B$4:$B$22,0),MATCH(Horizontal!AO$26,'Load Combinations'!$D$3:$N$3,0))</f>
        <v>1</v>
      </c>
      <c r="AP204" s="84">
        <f>+INDEX('Load Combinations'!$D$4:$N$22,MATCH(Horizontal!$C204,'Load Combinations'!$B$4:$B$22,0),MATCH(Horizontal!AP$26,'Load Combinations'!$D$3:$N$3,0))</f>
        <v>1</v>
      </c>
      <c r="AQ204" s="84">
        <f>+INDEX('Load Combinations'!$D$4:$N$22,MATCH(Horizontal!$C204,'Load Combinations'!$B$4:$B$22,0),MATCH(Horizontal!AQ$26,'Load Combinations'!$D$3:$N$3,0))</f>
        <v>0</v>
      </c>
      <c r="AR204" s="84">
        <f>+INDEX('Load Combinations'!$D$4:$N$22,MATCH(Horizontal!$C204,'Load Combinations'!$B$4:$B$22,0),MATCH(Horizontal!AR$26,'Load Combinations'!$D$3:$N$3,0))</f>
        <v>0</v>
      </c>
      <c r="AS204" s="84">
        <f>+INDEX('Load Combinations'!$D$4:$N$22,MATCH(Horizontal!$C204,'Load Combinations'!$B$4:$B$22,0),MATCH(Horizontal!AS$26,'Load Combinations'!$D$3:$N$3,0))</f>
        <v>1</v>
      </c>
      <c r="AT204" s="84">
        <f>+INDEX('Load Combinations'!$D$4:$N$22,MATCH(Horizontal!$C204,'Load Combinations'!$B$4:$B$22,0),MATCH(Horizontal!AT$26,'Load Combinations'!$D$3:$N$3,0))</f>
        <v>0</v>
      </c>
      <c r="AU204" s="84">
        <f>+INDEX('Load Combinations'!$D$4:$N$22,MATCH(Horizontal!$C204,'Load Combinations'!$B$4:$B$22,0),MATCH(Horizontal!AU$26,'Load Combinations'!$D$3:$N$3,0))</f>
        <v>0</v>
      </c>
      <c r="AV204" s="84">
        <f>+INDEX('Load Combinations'!$D$4:$N$22,MATCH(Horizontal!$C204,'Load Combinations'!$B$4:$B$22,0),MATCH(Horizontal!AV$26,'Load Combinations'!$D$3:$N$3,0))</f>
        <v>0</v>
      </c>
      <c r="AW204" s="84">
        <f>+INDEX('Load Combinations'!$D$4:$N$22,MATCH(Horizontal!$C204,'Load Combinations'!$B$4:$B$22,0),MATCH(Horizontal!AW$26,'Load Combinations'!$D$3:$N$3,0))</f>
        <v>1</v>
      </c>
      <c r="AX204" s="559">
        <f>+INDEX('Load Combinations'!$D$4:$N$22,MATCH(Horizontal!$C204,'Load Combinations'!$B$4:$B$22,0),MATCH(Horizontal!AX$26,'Load Combinations'!$D$3:$N$3,0))</f>
        <v>0</v>
      </c>
      <c r="AY204" s="660">
        <f>+INDEX('Load Combinations'!$D$4:$N$22,MATCH(Horizontal!$C204,'Load Combinations'!$B$4:$B$22,0),MATCH(Horizontal!AY$26,'Load Combinations'!$D$3:$N$3,0))</f>
        <v>0</v>
      </c>
      <c r="AZ204" s="284" cm="1">
        <f t="array" aca="1" ref="AZ204" ca="1">SUMPRODUCT(--($K204:$AB204&gt;0),INDEX($H$4:$H$22,MATCH($K$26:$AB$26,$C$4:$C$22,0)))</f>
        <v>0</v>
      </c>
      <c r="BA204" s="194" cm="1">
        <f t="array" aca="1" ref="BA204" ca="1">SUMPRODUCT(--($K204:$AB204&gt;0),INDEX($G$4:$G$22,MATCH($K$26:$AB$26,$C$4:$C$22,0)))</f>
        <v>0</v>
      </c>
      <c r="BB204" s="194" cm="1">
        <f t="array" aca="1" ref="BB204" ca="1">-1*SUMPRODUCT(--($K204:$AB204&lt;0),INDEX($H$4:$H$22,MATCH($K$26:$AB$26,$C$4:$C$22,0)))</f>
        <v>0</v>
      </c>
      <c r="BC204" s="194" cm="1">
        <f t="array" aca="1" ref="BC204" ca="1">-1*SUMPRODUCT(--($K204:$AB204&lt;0),INDEX($G$4:$G$22,MATCH($K$26:$AB$26,$C$4:$C$22,0)))</f>
        <v>0</v>
      </c>
      <c r="BD204" s="286" cm="1">
        <f t="array" aca="1" ref="BD204" ca="1">IF(AC204&gt;0,AC204*SUMPRODUCT(_xlfn.XLOOKUP(AC$26,$C$4:$C$22,$T$4:$AD$22)*$AO204:$AY204),0)</f>
        <v>0</v>
      </c>
      <c r="BE204" s="287" cm="1">
        <f t="array" aca="1" ref="BE204" ca="1">IF(AD204&gt;0,AD204*SUMPRODUCT(_xlfn.XLOOKUP(AD$26,$C$4:$C$22,$T$4:$AD$22)*$AO204:$AY204),0)</f>
        <v>0</v>
      </c>
      <c r="BF204" s="287" cm="1">
        <f t="array" aca="1" ref="BF204" ca="1">IF(AE204&gt;0,AE204*SUMPRODUCT(_xlfn.XLOOKUP(AE$26,$C$4:$C$22,$T$4:$AD$22)*$AO204:$AY204),0)</f>
        <v>0</v>
      </c>
      <c r="BG204" s="287" cm="1">
        <f t="array" aca="1" ref="BG204" ca="1">IF(AF204&gt;0,AF204*SUMPRODUCT(_xlfn.XLOOKUP(AF$26,$C$4:$C$22,$T$4:$AD$22)*$AO204:$AY204),0)</f>
        <v>0</v>
      </c>
      <c r="BH204" s="287" cm="1">
        <f t="array" aca="1" ref="BH204" ca="1">IF(AG204&gt;0,AG204*SUMPRODUCT(_xlfn.XLOOKUP(AG$26,$C$4:$C$22,$T$4:$AD$22)*$AO204:$AY204),0)</f>
        <v>0</v>
      </c>
      <c r="BI204" s="287" cm="1">
        <f t="array" aca="1" ref="BI204" ca="1">IF(AH204&gt;0,AH204*SUMPRODUCT(_xlfn.XLOOKUP(AH$26,$C$4:$C$22,$T$4:$AD$22)*$AO204:$AY204),0)</f>
        <v>0</v>
      </c>
      <c r="BJ204" s="287" cm="1">
        <f t="array" aca="1" ref="BJ204" ca="1">IF(AI204&gt;0,AI204*SUMPRODUCT(_xlfn.XLOOKUP(AI$26,$C$4:$C$22,$T$4:$AD$22)*$AO204:$AY204),0)</f>
        <v>0</v>
      </c>
      <c r="BK204" s="287" cm="1">
        <f t="array" aca="1" ref="BK204" ca="1">IF(AJ204&gt;0,AJ204*SUMPRODUCT(_xlfn.XLOOKUP(AJ$26,$C$4:$C$22,$T$4:$AD$22)*$AO204:$AY204),0)</f>
        <v>0</v>
      </c>
      <c r="BL204" s="287" cm="1">
        <f t="array" aca="1" ref="BL204" ca="1">IF(AK204&gt;0,AK204*SUMPRODUCT(_xlfn.XLOOKUP(AK$26,$C$4:$C$22,$T$4:$AD$22)*$AO204:$AY204),0)</f>
        <v>0</v>
      </c>
      <c r="BM204" s="287" cm="1">
        <f t="array" aca="1" ref="BM204" ca="1">IF(AL204&gt;0,AL204*SUMPRODUCT(_xlfn.XLOOKUP(AL$26,$C$4:$C$22,$T$4:$AD$22)*$AO204:$AY204),0)</f>
        <v>0</v>
      </c>
      <c r="BN204" s="287" cm="1">
        <f t="array" aca="1" ref="BN204" ca="1">IF(AM204&gt;0,AM204*SUMPRODUCT(_xlfn.XLOOKUP(AM$26,$C$4:$C$22,$T$4:$AD$22)*$AO204:$AY204),0)</f>
        <v>0</v>
      </c>
      <c r="BO204" s="290" cm="1">
        <f t="array" aca="1" ref="BO204" ca="1">IF(AN204&gt;0,AN204*SUMPRODUCT(_xlfn.XLOOKUP(AN$26,$C$4:$C$22,$T$4:$AD$22)*$AO204:$AY204),0)</f>
        <v>0</v>
      </c>
      <c r="BP204" s="291">
        <f t="shared" ca="1" si="139"/>
        <v>0</v>
      </c>
      <c r="BQ204" s="286" cm="1">
        <f t="array" aca="1" ref="BQ204" ca="1">IF(AC204&gt;0,AC204*SUMPRODUCT(_xlfn.XLOOKUP(AC$26,$C$4:$C$22,$I$4:$S$22)*$AO204:$AY204),0)</f>
        <v>0</v>
      </c>
      <c r="BR204" s="287" cm="1">
        <f t="array" aca="1" ref="BR204" ca="1">IF(AD204&gt;0,AD204*SUMPRODUCT(_xlfn.XLOOKUP(AD$26,$C$4:$C$22,$I$4:$S$22)*$AO204:$AY204),0)</f>
        <v>0</v>
      </c>
      <c r="BS204" s="287" cm="1">
        <f t="array" aca="1" ref="BS204" ca="1">IF(AE204&gt;0,AE204*SUMPRODUCT(_xlfn.XLOOKUP(AE$26,$C$4:$C$22,$I$4:$S$22)*$AO204:$AY204),0)</f>
        <v>0</v>
      </c>
      <c r="BT204" s="287" cm="1">
        <f t="array" aca="1" ref="BT204" ca="1">IF(AF204&gt;0,AF204*SUMPRODUCT(_xlfn.XLOOKUP(AF$26,$C$4:$C$22,$I$4:$S$22)*$AO204:$AY204),0)</f>
        <v>0</v>
      </c>
      <c r="BU204" s="287" cm="1">
        <f t="array" aca="1" ref="BU204" ca="1">IF(AG204&gt;0,AG204*SUMPRODUCT(_xlfn.XLOOKUP(AG$26,$C$4:$C$22,$I$4:$S$22)*$AO204:$AY204),0)</f>
        <v>0</v>
      </c>
      <c r="BV204" s="287" cm="1">
        <f t="array" aca="1" ref="BV204" ca="1">IF(AH204&gt;0,AH204*SUMPRODUCT(_xlfn.XLOOKUP(AH$26,$C$4:$C$22,$I$4:$S$22)*$AO204:$AY204),0)</f>
        <v>0</v>
      </c>
      <c r="BW204" s="287" cm="1">
        <f t="array" aca="1" ref="BW204" ca="1">IF(AI204&gt;0,AI204*SUMPRODUCT(_xlfn.XLOOKUP(AI$26,$C$4:$C$22,$I$4:$S$22)*$AO204:$AY204),0)</f>
        <v>0</v>
      </c>
      <c r="BX204" s="287" cm="1">
        <f t="array" aca="1" ref="BX204" ca="1">IF(AJ204&gt;0,AJ204*SUMPRODUCT(_xlfn.XLOOKUP(AJ$26,$C$4:$C$22,$I$4:$S$22)*$AO204:$AY204),0)</f>
        <v>0</v>
      </c>
      <c r="BY204" s="287" cm="1">
        <f t="array" aca="1" ref="BY204" ca="1">IF(AK204&gt;0,AK204*SUMPRODUCT(_xlfn.XLOOKUP(AK$26,$C$4:$C$22,$I$4:$S$22)*$AO204:$AY204),0)</f>
        <v>0</v>
      </c>
      <c r="BZ204" s="287" cm="1">
        <f t="array" aca="1" ref="BZ204" ca="1">IF(AL204&gt;0,AL204*SUMPRODUCT(_xlfn.XLOOKUP(AL$26,$C$4:$C$22,$I$4:$S$22)*$AO204:$AY204),0)</f>
        <v>0</v>
      </c>
      <c r="CA204" s="287" cm="1">
        <f t="array" aca="1" ref="CA204" ca="1">IF(AM204&gt;0,AM204*SUMPRODUCT(_xlfn.XLOOKUP(AM$26,$C$4:$C$22,$I$4:$S$22)*$AO204:$AY204),0)</f>
        <v>0</v>
      </c>
      <c r="CB204" s="290" cm="1">
        <f t="array" aca="1" ref="CB204" ca="1">IF(AN204&gt;0,AN204*SUMPRODUCT(_xlfn.XLOOKUP(AN$26,$C$4:$C$22,$I$4:$S$22)*$AO204:$AY204),0)</f>
        <v>0</v>
      </c>
      <c r="CC204" s="291">
        <f t="shared" ca="1" si="140"/>
        <v>0</v>
      </c>
      <c r="CD204" s="286" cm="1">
        <f t="array" aca="1" ref="CD204" ca="1">IF(AC204&lt;0,AC204*SUMPRODUCT(_xlfn.XLOOKUP(AC$26,$C$4:$C$22,$T$4:$AD$22)*$AO204:$AY204),0)</f>
        <v>0</v>
      </c>
      <c r="CE204" s="287" cm="1">
        <f t="array" aca="1" ref="CE204" ca="1">IF(AD204&lt;0,AD204*SUMPRODUCT(_xlfn.XLOOKUP(AD$26,$C$4:$C$22,$T$4:$AC$22)*$AO204:$AX204),0)</f>
        <v>0</v>
      </c>
      <c r="CF204" s="287" cm="1">
        <f t="array" aca="1" ref="CF204" ca="1">IF(AE204&lt;0,AE204*SUMPRODUCT(_xlfn.XLOOKUP(AE$26,$C$4:$C$22,$T$4:$AC$22)*$AO204:$AX204),0)</f>
        <v>0</v>
      </c>
      <c r="CG204" s="287" cm="1">
        <f t="array" aca="1" ref="CG204" ca="1">IF(AF204&lt;0,AF204*SUMPRODUCT(_xlfn.XLOOKUP(AF$26,$C$4:$C$22,$T$4:$AC$22)*$AO204:$AX204),0)</f>
        <v>0</v>
      </c>
      <c r="CH204" s="287" cm="1">
        <f t="array" aca="1" ref="CH204" ca="1">IF(AG204&lt;0,AG204*SUMPRODUCT(_xlfn.XLOOKUP(AG$26,$C$4:$C$22,$T$4:$AC$22)*$AO204:$AX204),0)</f>
        <v>0</v>
      </c>
      <c r="CI204" s="287" cm="1">
        <f t="array" aca="1" ref="CI204" ca="1">IF(AH204&lt;0,AH204*SUMPRODUCT(_xlfn.XLOOKUP(AH$26,$C$4:$C$22,$T$4:$AC$22)*$AO204:$AX204),0)</f>
        <v>0</v>
      </c>
      <c r="CJ204" s="287" cm="1">
        <f t="array" aca="1" ref="CJ204" ca="1">IF(AI204&lt;0,AI204*SUMPRODUCT(_xlfn.XLOOKUP(AI$26,$C$4:$C$22,$T$4:$AC$22)*$AO204:$AX204),0)</f>
        <v>0</v>
      </c>
      <c r="CK204" s="287" cm="1">
        <f t="array" aca="1" ref="CK204" ca="1">IF(AJ204&lt;0,AJ204*SUMPRODUCT(_xlfn.XLOOKUP(AJ$26,$C$4:$C$22,$T$4:$AC$22)*$AO204:$AX204),0)</f>
        <v>0</v>
      </c>
      <c r="CL204" s="287" cm="1">
        <f t="array" aca="1" ref="CL204" ca="1">IF(AK204&lt;0,AK204*SUMPRODUCT(_xlfn.XLOOKUP(AK$26,$C$4:$C$22,$T$4:$AC$22)*$AO204:$AX204),0)</f>
        <v>0</v>
      </c>
      <c r="CM204" s="287" cm="1">
        <f t="array" aca="1" ref="CM204" ca="1">IF(AL204&lt;0,AL204*SUMPRODUCT(_xlfn.XLOOKUP(AL$26,$C$4:$C$22,$T$4:$AC$22)*$AO204:$AX204),0)</f>
        <v>0</v>
      </c>
      <c r="CN204" s="287" cm="1">
        <f t="array" aca="1" ref="CN204" ca="1">IF(AM204&lt;0,AM204*SUMPRODUCT(_xlfn.XLOOKUP(AM$26,$C$4:$C$22,$T$4:$AC$22)*$AO204:$AX204),0)</f>
        <v>0</v>
      </c>
      <c r="CO204" s="290" cm="1">
        <f t="array" aca="1" ref="CO204" ca="1">IF(AN204&lt;0,AN204*SUMPRODUCT(_xlfn.XLOOKUP(AN$26,$C$4:$C$22,$T$4:$AC$22)*$AO204:$AX204),0)</f>
        <v>0</v>
      </c>
      <c r="CP204" s="291">
        <f t="shared" ca="1" si="141"/>
        <v>0</v>
      </c>
      <c r="CQ204" s="286" cm="1">
        <f t="array" aca="1" ref="CQ204" ca="1">IF(AC204&lt;0,AC204*SUMPRODUCT(_xlfn.XLOOKUP(AC$26,$C$4:$C$22,$I$4:$S$22)*$AO204:$AY204),0)</f>
        <v>0</v>
      </c>
      <c r="CR204" s="287" cm="1">
        <f t="array" aca="1" ref="CR204" ca="1">IF(AD204&lt;0,AD204*SUMPRODUCT(_xlfn.XLOOKUP(AD$26,$C$4:$C$22,$I$4:$R$22)*$AO204:$AX204),0)</f>
        <v>0</v>
      </c>
      <c r="CS204" s="287" cm="1">
        <f t="array" aca="1" ref="CS204" ca="1">IF(AE204&lt;0,AE204*SUMPRODUCT(_xlfn.XLOOKUP(AE$26,$C$4:$C$22,$I$4:$R$22)*$AO204:$AX204),0)</f>
        <v>0</v>
      </c>
      <c r="CT204" s="287" cm="1">
        <f t="array" aca="1" ref="CT204" ca="1">IF(AF204&lt;0,AF204*SUMPRODUCT(_xlfn.XLOOKUP(AF$26,$C$4:$C$22,$I$4:$R$22)*$AO204:$AX204),0)</f>
        <v>0</v>
      </c>
      <c r="CU204" s="287" cm="1">
        <f t="array" aca="1" ref="CU204" ca="1">IF(AG204&lt;0,AG204*SUMPRODUCT(_xlfn.XLOOKUP(AG$26,$C$4:$C$22,$I$4:$R$22)*$AO204:$AX204),0)</f>
        <v>0</v>
      </c>
      <c r="CV204" s="287" cm="1">
        <f t="array" aca="1" ref="CV204" ca="1">IF(AH204&lt;0,AH204*SUMPRODUCT(_xlfn.XLOOKUP(AH$26,$C$4:$C$22,$I$4:$R$22)*$AO204:$AX204),0)</f>
        <v>0</v>
      </c>
      <c r="CW204" s="287" cm="1">
        <f t="array" aca="1" ref="CW204" ca="1">IF(AI204&lt;0,AI204*SUMPRODUCT(_xlfn.XLOOKUP(AI$26,$C$4:$C$22,$I$4:$R$22)*$AO204:$AX204),0)</f>
        <v>0</v>
      </c>
      <c r="CX204" s="287" cm="1">
        <f t="array" aca="1" ref="CX204" ca="1">IF(AJ204&lt;0,AJ204*SUMPRODUCT(_xlfn.XLOOKUP(AJ$26,$C$4:$C$22,$I$4:$R$22)*$AO204:$AX204),0)</f>
        <v>0</v>
      </c>
      <c r="CY204" s="287" cm="1">
        <f t="array" aca="1" ref="CY204" ca="1">IF(AK204&lt;0,AK204*SUMPRODUCT(_xlfn.XLOOKUP(AK$26,$C$4:$C$22,$I$4:$R$22)*$AO204:$AX204),0)</f>
        <v>0</v>
      </c>
      <c r="CZ204" s="287" cm="1">
        <f t="array" aca="1" ref="CZ204" ca="1">IF(AL204&lt;0,AL204*SUMPRODUCT(_xlfn.XLOOKUP(AL$26,$C$4:$C$22,$I$4:$R$22)*$AO204:$AX204),0)</f>
        <v>0</v>
      </c>
      <c r="DA204" s="287" cm="1">
        <f t="array" aca="1" ref="DA204" ca="1">IF(AM204&lt;0,AM204*SUMPRODUCT(_xlfn.XLOOKUP(AM$26,$C$4:$C$22,$I$4:$R$22)*$AO204:$AX204),0)</f>
        <v>0</v>
      </c>
      <c r="DB204" s="290" cm="1">
        <f t="array" aca="1" ref="DB204" ca="1">IF(AN204&lt;0,AN204*SUMPRODUCT(_xlfn.XLOOKUP(AN$26,$C$4:$C$22,$I$4:$R$22)*$AO204:$AX204),0)</f>
        <v>0</v>
      </c>
      <c r="DC204" s="327">
        <f t="shared" ca="1" si="142"/>
        <v>0</v>
      </c>
    </row>
    <row r="205" spans="1:107" x14ac:dyDescent="0.25">
      <c r="A205" s="136"/>
      <c r="B205" s="389"/>
      <c r="C205" s="292">
        <v>9</v>
      </c>
      <c r="D205" s="293" t="str">
        <f>_xlfn.XLOOKUP($C205,'Load Combinations'!$B$4:$B$22,'Load Combinations'!$C$4:$C$22)</f>
        <v>CV Vac, Component MAWP, Beam On</v>
      </c>
      <c r="E205" s="86"/>
      <c r="F205" s="294"/>
      <c r="G205" s="125">
        <v>0</v>
      </c>
      <c r="H205" s="295">
        <f t="shared" ca="1" si="130"/>
        <v>0.5</v>
      </c>
      <c r="I205" s="295">
        <f t="shared" ca="1" si="131"/>
        <v>-0.5</v>
      </c>
      <c r="J205" s="328"/>
      <c r="K205" s="99">
        <f t="shared" ref="K205:AB205" ca="1" si="173">OFFSET(K205,-8,0)</f>
        <v>0</v>
      </c>
      <c r="L205" s="96">
        <f t="shared" ca="1" si="173"/>
        <v>0</v>
      </c>
      <c r="M205" s="96">
        <f t="shared" ca="1" si="173"/>
        <v>0</v>
      </c>
      <c r="N205" s="96">
        <f t="shared" ca="1" si="173"/>
        <v>0</v>
      </c>
      <c r="O205" s="96">
        <f t="shared" ca="1" si="173"/>
        <v>0</v>
      </c>
      <c r="P205" s="96">
        <f t="shared" ca="1" si="173"/>
        <v>0</v>
      </c>
      <c r="Q205" s="96">
        <f t="shared" ca="1" si="173"/>
        <v>0</v>
      </c>
      <c r="R205" s="96">
        <f t="shared" ca="1" si="173"/>
        <v>0</v>
      </c>
      <c r="S205" s="96">
        <f t="shared" ca="1" si="173"/>
        <v>0</v>
      </c>
      <c r="T205" s="96">
        <f t="shared" ca="1" si="173"/>
        <v>0</v>
      </c>
      <c r="U205" s="96">
        <f t="shared" ca="1" si="173"/>
        <v>0</v>
      </c>
      <c r="V205" s="96">
        <f t="shared" ca="1" si="173"/>
        <v>0</v>
      </c>
      <c r="W205" s="96">
        <f t="shared" ca="1" si="173"/>
        <v>0</v>
      </c>
      <c r="X205" s="96">
        <f t="shared" ca="1" si="173"/>
        <v>0</v>
      </c>
      <c r="Y205" s="96">
        <f t="shared" ca="1" si="173"/>
        <v>0</v>
      </c>
      <c r="Z205" s="96">
        <f t="shared" ca="1" si="173"/>
        <v>0</v>
      </c>
      <c r="AA205" s="96">
        <f t="shared" ca="1" si="173"/>
        <v>0</v>
      </c>
      <c r="AB205" s="138">
        <f t="shared" ca="1" si="173"/>
        <v>0</v>
      </c>
      <c r="AC205" s="99">
        <f t="shared" ca="1" si="166"/>
        <v>0</v>
      </c>
      <c r="AD205" s="96">
        <f t="shared" ca="1" si="166"/>
        <v>0</v>
      </c>
      <c r="AE205" s="96">
        <f t="shared" ca="1" si="166"/>
        <v>0</v>
      </c>
      <c r="AF205" s="96">
        <f t="shared" ca="1" si="166"/>
        <v>0</v>
      </c>
      <c r="AG205" s="96">
        <f t="shared" ca="1" si="166"/>
        <v>0</v>
      </c>
      <c r="AH205" s="96">
        <f t="shared" ca="1" si="166"/>
        <v>0</v>
      </c>
      <c r="AI205" s="96">
        <f t="shared" ca="1" si="166"/>
        <v>1</v>
      </c>
      <c r="AJ205" s="96">
        <f t="shared" ca="1" si="166"/>
        <v>0</v>
      </c>
      <c r="AK205" s="96">
        <f t="shared" ca="1" si="166"/>
        <v>0</v>
      </c>
      <c r="AL205" s="96">
        <f t="shared" ca="1" si="166"/>
        <v>0</v>
      </c>
      <c r="AM205" s="96">
        <f t="shared" ca="1" si="166"/>
        <v>0</v>
      </c>
      <c r="AN205" s="100">
        <f t="shared" ca="1" si="166"/>
        <v>0</v>
      </c>
      <c r="AO205" s="97">
        <f>+INDEX('Load Combinations'!$D$4:$N$22,MATCH(Horizontal!$C205,'Load Combinations'!$B$4:$B$22,0),MATCH(Horizontal!AO$26,'Load Combinations'!$D$3:$N$3,0))</f>
        <v>1</v>
      </c>
      <c r="AP205" s="96">
        <f>+INDEX('Load Combinations'!$D$4:$N$22,MATCH(Horizontal!$C205,'Load Combinations'!$B$4:$B$22,0),MATCH(Horizontal!AP$26,'Load Combinations'!$D$3:$N$3,0))</f>
        <v>1</v>
      </c>
      <c r="AQ205" s="96">
        <f>+INDEX('Load Combinations'!$D$4:$N$22,MATCH(Horizontal!$C205,'Load Combinations'!$B$4:$B$22,0),MATCH(Horizontal!AQ$26,'Load Combinations'!$D$3:$N$3,0))</f>
        <v>0</v>
      </c>
      <c r="AR205" s="96">
        <f>+INDEX('Load Combinations'!$D$4:$N$22,MATCH(Horizontal!$C205,'Load Combinations'!$B$4:$B$22,0),MATCH(Horizontal!AR$26,'Load Combinations'!$D$3:$N$3,0))</f>
        <v>0</v>
      </c>
      <c r="AS205" s="96">
        <f>+INDEX('Load Combinations'!$D$4:$N$22,MATCH(Horizontal!$C205,'Load Combinations'!$B$4:$B$22,0),MATCH(Horizontal!AS$26,'Load Combinations'!$D$3:$N$3,0))</f>
        <v>1</v>
      </c>
      <c r="AT205" s="96">
        <f>+INDEX('Load Combinations'!$D$4:$N$22,MATCH(Horizontal!$C205,'Load Combinations'!$B$4:$B$22,0),MATCH(Horizontal!AT$26,'Load Combinations'!$D$3:$N$3,0))</f>
        <v>1</v>
      </c>
      <c r="AU205" s="96">
        <f>+INDEX('Load Combinations'!$D$4:$N$22,MATCH(Horizontal!$C205,'Load Combinations'!$B$4:$B$22,0),MATCH(Horizontal!AU$26,'Load Combinations'!$D$3:$N$3,0))</f>
        <v>0</v>
      </c>
      <c r="AV205" s="96">
        <f>+INDEX('Load Combinations'!$D$4:$N$22,MATCH(Horizontal!$C205,'Load Combinations'!$B$4:$B$22,0),MATCH(Horizontal!AV$26,'Load Combinations'!$D$3:$N$3,0))</f>
        <v>0</v>
      </c>
      <c r="AW205" s="96">
        <f>+INDEX('Load Combinations'!$D$4:$N$22,MATCH(Horizontal!$C205,'Load Combinations'!$B$4:$B$22,0),MATCH(Horizontal!AW$26,'Load Combinations'!$D$3:$N$3,0))</f>
        <v>1</v>
      </c>
      <c r="AX205" s="560">
        <f>+INDEX('Load Combinations'!$D$4:$N$22,MATCH(Horizontal!$C205,'Load Combinations'!$B$4:$B$22,0),MATCH(Horizontal!AX$26,'Load Combinations'!$D$3:$N$3,0))</f>
        <v>0</v>
      </c>
      <c r="AY205" s="661">
        <f>+INDEX('Load Combinations'!$D$4:$N$22,MATCH(Horizontal!$C205,'Load Combinations'!$B$4:$B$22,0),MATCH(Horizontal!AY$26,'Load Combinations'!$D$3:$N$3,0))</f>
        <v>0</v>
      </c>
      <c r="AZ205" s="297" cm="1">
        <f t="array" aca="1" ref="AZ205" ca="1">SUMPRODUCT(--($K205:$AB205&gt;0),INDEX($H$4:$H$22,MATCH($K$26:$AB$26,$C$4:$C$22,0)))</f>
        <v>0</v>
      </c>
      <c r="BA205" s="298" cm="1">
        <f t="array" aca="1" ref="BA205" ca="1">SUMPRODUCT(--($K205:$AB205&gt;0),INDEX($G$4:$G$22,MATCH($K$26:$AB$26,$C$4:$C$22,0)))</f>
        <v>0</v>
      </c>
      <c r="BB205" s="298" cm="1">
        <f t="array" aca="1" ref="BB205" ca="1">-1*SUMPRODUCT(--($K205:$AB205&lt;0),INDEX($H$4:$H$22,MATCH($K$26:$AB$26,$C$4:$C$22,0)))</f>
        <v>0</v>
      </c>
      <c r="BC205" s="298" cm="1">
        <f t="array" aca="1" ref="BC205" ca="1">-1*SUMPRODUCT(--($K205:$AB205&lt;0),INDEX($G$4:$G$22,MATCH($K$26:$AB$26,$C$4:$C$22,0)))</f>
        <v>0</v>
      </c>
      <c r="BD205" s="125" cm="1">
        <f t="array" aca="1" ref="BD205" ca="1">IF(AC205&gt;0,AC205*SUMPRODUCT(_xlfn.XLOOKUP(AC$26,$C$4:$C$22,$T$4:$AD$22)*$AO205:$AY205),0)</f>
        <v>0</v>
      </c>
      <c r="BE205" s="300" cm="1">
        <f t="array" aca="1" ref="BE205" ca="1">IF(AD205&gt;0,AD205*SUMPRODUCT(_xlfn.XLOOKUP(AD$26,$C$4:$C$22,$T$4:$AD$22)*$AO205:$AY205),0)</f>
        <v>0</v>
      </c>
      <c r="BF205" s="300" cm="1">
        <f t="array" aca="1" ref="BF205" ca="1">IF(AE205&gt;0,AE205*SUMPRODUCT(_xlfn.XLOOKUP(AE$26,$C$4:$C$22,$T$4:$AD$22)*$AO205:$AY205),0)</f>
        <v>0</v>
      </c>
      <c r="BG205" s="301" cm="1">
        <f t="array" aca="1" ref="BG205" ca="1">IF(AF205&gt;0,AF205*SUMPRODUCT(_xlfn.XLOOKUP(AF$26,$C$4:$C$22,$T$4:$AD$22)*$AO205:$AY205),0)</f>
        <v>0</v>
      </c>
      <c r="BH205" s="300" cm="1">
        <f t="array" aca="1" ref="BH205" ca="1">IF(AG205&gt;0,AG205*SUMPRODUCT(_xlfn.XLOOKUP(AG$26,$C$4:$C$22,$T$4:$AD$22)*$AO205:$AY205),0)</f>
        <v>0</v>
      </c>
      <c r="BI205" s="300" cm="1">
        <f t="array" aca="1" ref="BI205" ca="1">IF(AH205&gt;0,AH205*SUMPRODUCT(_xlfn.XLOOKUP(AH$26,$C$4:$C$22,$T$4:$AD$22)*$AO205:$AY205),0)</f>
        <v>0</v>
      </c>
      <c r="BJ205" s="300" cm="1">
        <f t="array" aca="1" ref="BJ205" ca="1">IF(AI205&gt;0,AI205*SUMPRODUCT(_xlfn.XLOOKUP(AI$26,$C$4:$C$22,$T$4:$AD$22)*$AO205:$AY205),0)</f>
        <v>0.5</v>
      </c>
      <c r="BK205" s="300" cm="1">
        <f t="array" aca="1" ref="BK205" ca="1">IF(AJ205&gt;0,AJ205*SUMPRODUCT(_xlfn.XLOOKUP(AJ$26,$C$4:$C$22,$T$4:$AD$22)*$AO205:$AY205),0)</f>
        <v>0</v>
      </c>
      <c r="BL205" s="300" cm="1">
        <f t="array" aca="1" ref="BL205" ca="1">IF(AK205&gt;0,AK205*SUMPRODUCT(_xlfn.XLOOKUP(AK$26,$C$4:$C$22,$T$4:$AD$22)*$AO205:$AY205),0)</f>
        <v>0</v>
      </c>
      <c r="BM205" s="300" cm="1">
        <f t="array" aca="1" ref="BM205" ca="1">IF(AL205&gt;0,AL205*SUMPRODUCT(_xlfn.XLOOKUP(AL$26,$C$4:$C$22,$T$4:$AD$22)*$AO205:$AY205),0)</f>
        <v>0</v>
      </c>
      <c r="BN205" s="300" cm="1">
        <f t="array" aca="1" ref="BN205" ca="1">IF(AM205&gt;0,AM205*SUMPRODUCT(_xlfn.XLOOKUP(AM$26,$C$4:$C$22,$T$4:$AD$22)*$AO205:$AY205),0)</f>
        <v>0</v>
      </c>
      <c r="BO205" s="304" cm="1">
        <f t="array" aca="1" ref="BO205" ca="1">IF(AN205&gt;0,AN205*SUMPRODUCT(_xlfn.XLOOKUP(AN$26,$C$4:$C$22,$T$4:$AD$22)*$AO205:$AY205),0)</f>
        <v>0</v>
      </c>
      <c r="BP205" s="305">
        <f t="shared" ca="1" si="139"/>
        <v>0.5</v>
      </c>
      <c r="BQ205" s="125" cm="1">
        <f t="array" aca="1" ref="BQ205" ca="1">IF(AC205&gt;0,AC205*SUMPRODUCT(_xlfn.XLOOKUP(AC$26,$C$4:$C$22,$I$4:$S$22)*$AO205:$AY205),0)</f>
        <v>0</v>
      </c>
      <c r="BR205" s="300" cm="1">
        <f t="array" aca="1" ref="BR205" ca="1">IF(AD205&gt;0,AD205*SUMPRODUCT(_xlfn.XLOOKUP(AD$26,$C$4:$C$22,$I$4:$S$22)*$AO205:$AY205),0)</f>
        <v>0</v>
      </c>
      <c r="BS205" s="300" cm="1">
        <f t="array" aca="1" ref="BS205" ca="1">IF(AE205&gt;0,AE205*SUMPRODUCT(_xlfn.XLOOKUP(AE$26,$C$4:$C$22,$I$4:$S$22)*$AO205:$AY205),0)</f>
        <v>0</v>
      </c>
      <c r="BT205" s="301" cm="1">
        <f t="array" aca="1" ref="BT205" ca="1">IF(AF205&gt;0,AF205*SUMPRODUCT(_xlfn.XLOOKUP(AF$26,$C$4:$C$22,$I$4:$S$22)*$AO205:$AY205),0)</f>
        <v>0</v>
      </c>
      <c r="BU205" s="300" cm="1">
        <f t="array" aca="1" ref="BU205" ca="1">IF(AG205&gt;0,AG205*SUMPRODUCT(_xlfn.XLOOKUP(AG$26,$C$4:$C$22,$I$4:$S$22)*$AO205:$AY205),0)</f>
        <v>0</v>
      </c>
      <c r="BV205" s="300" cm="1">
        <f t="array" aca="1" ref="BV205" ca="1">IF(AH205&gt;0,AH205*SUMPRODUCT(_xlfn.XLOOKUP(AH$26,$C$4:$C$22,$I$4:$S$22)*$AO205:$AY205),0)</f>
        <v>0</v>
      </c>
      <c r="BW205" s="300" cm="1">
        <f t="array" aca="1" ref="BW205" ca="1">IF(AI205&gt;0,AI205*SUMPRODUCT(_xlfn.XLOOKUP(AI$26,$C$4:$C$22,$I$4:$S$22)*$AO205:$AY205),0)</f>
        <v>-0.5</v>
      </c>
      <c r="BX205" s="300" cm="1">
        <f t="array" aca="1" ref="BX205" ca="1">IF(AJ205&gt;0,AJ205*SUMPRODUCT(_xlfn.XLOOKUP(AJ$26,$C$4:$C$22,$I$4:$S$22)*$AO205:$AY205),0)</f>
        <v>0</v>
      </c>
      <c r="BY205" s="300" cm="1">
        <f t="array" aca="1" ref="BY205" ca="1">IF(AK205&gt;0,AK205*SUMPRODUCT(_xlfn.XLOOKUP(AK$26,$C$4:$C$22,$I$4:$S$22)*$AO205:$AY205),0)</f>
        <v>0</v>
      </c>
      <c r="BZ205" s="300" cm="1">
        <f t="array" aca="1" ref="BZ205" ca="1">IF(AL205&gt;0,AL205*SUMPRODUCT(_xlfn.XLOOKUP(AL$26,$C$4:$C$22,$I$4:$S$22)*$AO205:$AY205),0)</f>
        <v>0</v>
      </c>
      <c r="CA205" s="300" cm="1">
        <f t="array" aca="1" ref="CA205" ca="1">IF(AM205&gt;0,AM205*SUMPRODUCT(_xlfn.XLOOKUP(AM$26,$C$4:$C$22,$I$4:$S$22)*$AO205:$AY205),0)</f>
        <v>0</v>
      </c>
      <c r="CB205" s="304" cm="1">
        <f t="array" aca="1" ref="CB205" ca="1">IF(AN205&gt;0,AN205*SUMPRODUCT(_xlfn.XLOOKUP(AN$26,$C$4:$C$22,$I$4:$S$22)*$AO205:$AY205),0)</f>
        <v>0</v>
      </c>
      <c r="CC205" s="305">
        <f t="shared" ca="1" si="140"/>
        <v>-0.5</v>
      </c>
      <c r="CD205" s="125" cm="1">
        <f t="array" aca="1" ref="CD205" ca="1">IF(AC205&lt;0,AC205*SUMPRODUCT(_xlfn.XLOOKUP(AC$26,$C$4:$C$22,$T$4:$AD$22)*$AO205:$AY205),0)</f>
        <v>0</v>
      </c>
      <c r="CE205" s="300" cm="1">
        <f t="array" aca="1" ref="CE205" ca="1">IF(AD205&lt;0,AD205*SUMPRODUCT(_xlfn.XLOOKUP(AD$26,$C$4:$C$22,$T$4:$AC$22)*$AO205:$AX205),0)</f>
        <v>0</v>
      </c>
      <c r="CF205" s="300" cm="1">
        <f t="array" aca="1" ref="CF205" ca="1">IF(AE205&lt;0,AE205*SUMPRODUCT(_xlfn.XLOOKUP(AE$26,$C$4:$C$22,$T$4:$AC$22)*$AO205:$AX205),0)</f>
        <v>0</v>
      </c>
      <c r="CG205" s="301" cm="1">
        <f t="array" aca="1" ref="CG205" ca="1">IF(AF205&lt;0,AF205*SUMPRODUCT(_xlfn.XLOOKUP(AF$26,$C$4:$C$22,$T$4:$AC$22)*$AO205:$AX205),0)</f>
        <v>0</v>
      </c>
      <c r="CH205" s="300" cm="1">
        <f t="array" aca="1" ref="CH205" ca="1">IF(AG205&lt;0,AG205*SUMPRODUCT(_xlfn.XLOOKUP(AG$26,$C$4:$C$22,$T$4:$AC$22)*$AO205:$AX205),0)</f>
        <v>0</v>
      </c>
      <c r="CI205" s="300" cm="1">
        <f t="array" aca="1" ref="CI205" ca="1">IF(AH205&lt;0,AH205*SUMPRODUCT(_xlfn.XLOOKUP(AH$26,$C$4:$C$22,$T$4:$AC$22)*$AO205:$AX205),0)</f>
        <v>0</v>
      </c>
      <c r="CJ205" s="300" cm="1">
        <f t="array" aca="1" ref="CJ205" ca="1">IF(AI205&lt;0,AI205*SUMPRODUCT(_xlfn.XLOOKUP(AI$26,$C$4:$C$22,$T$4:$AC$22)*$AO205:$AX205),0)</f>
        <v>0</v>
      </c>
      <c r="CK205" s="300" cm="1">
        <f t="array" aca="1" ref="CK205" ca="1">IF(AJ205&lt;0,AJ205*SUMPRODUCT(_xlfn.XLOOKUP(AJ$26,$C$4:$C$22,$T$4:$AC$22)*$AO205:$AX205),0)</f>
        <v>0</v>
      </c>
      <c r="CL205" s="300" cm="1">
        <f t="array" aca="1" ref="CL205" ca="1">IF(AK205&lt;0,AK205*SUMPRODUCT(_xlfn.XLOOKUP(AK$26,$C$4:$C$22,$T$4:$AC$22)*$AO205:$AX205),0)</f>
        <v>0</v>
      </c>
      <c r="CM205" s="300" cm="1">
        <f t="array" aca="1" ref="CM205" ca="1">IF(AL205&lt;0,AL205*SUMPRODUCT(_xlfn.XLOOKUP(AL$26,$C$4:$C$22,$T$4:$AC$22)*$AO205:$AX205),0)</f>
        <v>0</v>
      </c>
      <c r="CN205" s="300" cm="1">
        <f t="array" aca="1" ref="CN205" ca="1">IF(AM205&lt;0,AM205*SUMPRODUCT(_xlfn.XLOOKUP(AM$26,$C$4:$C$22,$T$4:$AC$22)*$AO205:$AX205),0)</f>
        <v>0</v>
      </c>
      <c r="CO205" s="304" cm="1">
        <f t="array" aca="1" ref="CO205" ca="1">IF(AN205&lt;0,AN205*SUMPRODUCT(_xlfn.XLOOKUP(AN$26,$C$4:$C$22,$T$4:$AC$22)*$AO205:$AX205),0)</f>
        <v>0</v>
      </c>
      <c r="CP205" s="305">
        <f t="shared" ca="1" si="141"/>
        <v>0</v>
      </c>
      <c r="CQ205" s="125" cm="1">
        <f t="array" aca="1" ref="CQ205" ca="1">IF(AC205&lt;0,AC205*SUMPRODUCT(_xlfn.XLOOKUP(AC$26,$C$4:$C$22,$I$4:$S$22)*$AO205:$AY205),0)</f>
        <v>0</v>
      </c>
      <c r="CR205" s="300" cm="1">
        <f t="array" aca="1" ref="CR205" ca="1">IF(AD205&lt;0,AD205*SUMPRODUCT(_xlfn.XLOOKUP(AD$26,$C$4:$C$22,$I$4:$R$22)*$AO205:$AX205),0)</f>
        <v>0</v>
      </c>
      <c r="CS205" s="300" cm="1">
        <f t="array" aca="1" ref="CS205" ca="1">IF(AE205&lt;0,AE205*SUMPRODUCT(_xlfn.XLOOKUP(AE$26,$C$4:$C$22,$I$4:$R$22)*$AO205:$AX205),0)</f>
        <v>0</v>
      </c>
      <c r="CT205" s="301" cm="1">
        <f t="array" aca="1" ref="CT205" ca="1">IF(AF205&lt;0,AF205*SUMPRODUCT(_xlfn.XLOOKUP(AF$26,$C$4:$C$22,$I$4:$R$22)*$AO205:$AX205),0)</f>
        <v>0</v>
      </c>
      <c r="CU205" s="300" cm="1">
        <f t="array" aca="1" ref="CU205" ca="1">IF(AG205&lt;0,AG205*SUMPRODUCT(_xlfn.XLOOKUP(AG$26,$C$4:$C$22,$I$4:$R$22)*$AO205:$AX205),0)</f>
        <v>0</v>
      </c>
      <c r="CV205" s="300" cm="1">
        <f t="array" aca="1" ref="CV205" ca="1">IF(AH205&lt;0,AH205*SUMPRODUCT(_xlfn.XLOOKUP(AH$26,$C$4:$C$22,$I$4:$R$22)*$AO205:$AX205),0)</f>
        <v>0</v>
      </c>
      <c r="CW205" s="300" cm="1">
        <f t="array" aca="1" ref="CW205" ca="1">IF(AI205&lt;0,AI205*SUMPRODUCT(_xlfn.XLOOKUP(AI$26,$C$4:$C$22,$I$4:$R$22)*$AO205:$AX205),0)</f>
        <v>0</v>
      </c>
      <c r="CX205" s="300" cm="1">
        <f t="array" aca="1" ref="CX205" ca="1">IF(AJ205&lt;0,AJ205*SUMPRODUCT(_xlfn.XLOOKUP(AJ$26,$C$4:$C$22,$I$4:$R$22)*$AO205:$AX205),0)</f>
        <v>0</v>
      </c>
      <c r="CY205" s="300" cm="1">
        <f t="array" aca="1" ref="CY205" ca="1">IF(AK205&lt;0,AK205*SUMPRODUCT(_xlfn.XLOOKUP(AK$26,$C$4:$C$22,$I$4:$R$22)*$AO205:$AX205),0)</f>
        <v>0</v>
      </c>
      <c r="CZ205" s="300" cm="1">
        <f t="array" aca="1" ref="CZ205" ca="1">IF(AL205&lt;0,AL205*SUMPRODUCT(_xlfn.XLOOKUP(AL$26,$C$4:$C$22,$I$4:$R$22)*$AO205:$AX205),0)</f>
        <v>0</v>
      </c>
      <c r="DA205" s="300" cm="1">
        <f t="array" aca="1" ref="DA205" ca="1">IF(AM205&lt;0,AM205*SUMPRODUCT(_xlfn.XLOOKUP(AM$26,$C$4:$C$22,$I$4:$R$22)*$AO205:$AX205),0)</f>
        <v>0</v>
      </c>
      <c r="DB205" s="304" cm="1">
        <f t="array" aca="1" ref="DB205" ca="1">IF(AN205&lt;0,AN205*SUMPRODUCT(_xlfn.XLOOKUP(AN$26,$C$4:$C$22,$I$4:$R$22)*$AO205:$AX205),0)</f>
        <v>0</v>
      </c>
      <c r="DC205" s="329">
        <f t="shared" ca="1" si="142"/>
        <v>0</v>
      </c>
    </row>
    <row r="206" spans="1:107" x14ac:dyDescent="0.25">
      <c r="A206" s="136"/>
      <c r="B206" s="389"/>
      <c r="C206" s="278">
        <v>10</v>
      </c>
      <c r="D206" s="279" t="str">
        <f>_xlfn.XLOOKUP($C206,'Load Combinations'!$B$4:$B$22,'Load Combinations'!$C$4:$C$22)</f>
        <v>CV Helium Mode, No Beam</v>
      </c>
      <c r="E206" s="280"/>
      <c r="F206" s="281"/>
      <c r="G206" s="111">
        <v>0</v>
      </c>
      <c r="H206" s="282">
        <f t="shared" ca="1" si="130"/>
        <v>0</v>
      </c>
      <c r="I206" s="282">
        <f t="shared" ca="1" si="131"/>
        <v>0</v>
      </c>
      <c r="J206" s="326"/>
      <c r="K206" s="87">
        <f t="shared" ref="K206:AB206" ca="1" si="174">OFFSET(K206,-9,0)</f>
        <v>0</v>
      </c>
      <c r="L206" s="84">
        <f t="shared" ca="1" si="174"/>
        <v>0</v>
      </c>
      <c r="M206" s="84">
        <f t="shared" ca="1" si="174"/>
        <v>0</v>
      </c>
      <c r="N206" s="84">
        <f t="shared" ca="1" si="174"/>
        <v>0</v>
      </c>
      <c r="O206" s="84">
        <f t="shared" ca="1" si="174"/>
        <v>0</v>
      </c>
      <c r="P206" s="84">
        <f t="shared" ca="1" si="174"/>
        <v>0</v>
      </c>
      <c r="Q206" s="84">
        <f t="shared" ca="1" si="174"/>
        <v>0</v>
      </c>
      <c r="R206" s="84">
        <f t="shared" ca="1" si="174"/>
        <v>0</v>
      </c>
      <c r="S206" s="84">
        <f t="shared" ca="1" si="174"/>
        <v>0</v>
      </c>
      <c r="T206" s="84">
        <f t="shared" ca="1" si="174"/>
        <v>0</v>
      </c>
      <c r="U206" s="84">
        <f t="shared" ca="1" si="174"/>
        <v>0</v>
      </c>
      <c r="V206" s="84">
        <f t="shared" ca="1" si="174"/>
        <v>0</v>
      </c>
      <c r="W206" s="84">
        <f t="shared" ca="1" si="174"/>
        <v>0</v>
      </c>
      <c r="X206" s="84">
        <f t="shared" ca="1" si="174"/>
        <v>0</v>
      </c>
      <c r="Y206" s="84">
        <f t="shared" ca="1" si="174"/>
        <v>0</v>
      </c>
      <c r="Z206" s="84">
        <f t="shared" ca="1" si="174"/>
        <v>0</v>
      </c>
      <c r="AA206" s="84">
        <f t="shared" ca="1" si="174"/>
        <v>0</v>
      </c>
      <c r="AB206" s="89">
        <f t="shared" ca="1" si="174"/>
        <v>0</v>
      </c>
      <c r="AC206" s="87">
        <f t="shared" ca="1" si="166"/>
        <v>0</v>
      </c>
      <c r="AD206" s="84">
        <f t="shared" ca="1" si="166"/>
        <v>0</v>
      </c>
      <c r="AE206" s="84">
        <f t="shared" ca="1" si="166"/>
        <v>0</v>
      </c>
      <c r="AF206" s="84">
        <f t="shared" ca="1" si="166"/>
        <v>0</v>
      </c>
      <c r="AG206" s="84">
        <f t="shared" ca="1" si="166"/>
        <v>0</v>
      </c>
      <c r="AH206" s="84">
        <f t="shared" ca="1" si="166"/>
        <v>0</v>
      </c>
      <c r="AI206" s="84">
        <f t="shared" ca="1" si="166"/>
        <v>1</v>
      </c>
      <c r="AJ206" s="84">
        <f t="shared" ca="1" si="166"/>
        <v>0</v>
      </c>
      <c r="AK206" s="84">
        <f t="shared" ca="1" si="166"/>
        <v>0</v>
      </c>
      <c r="AL206" s="84">
        <f t="shared" ca="1" si="166"/>
        <v>0</v>
      </c>
      <c r="AM206" s="84">
        <f t="shared" ca="1" si="166"/>
        <v>0</v>
      </c>
      <c r="AN206" s="98">
        <f t="shared" ca="1" si="166"/>
        <v>0</v>
      </c>
      <c r="AO206" s="91">
        <f>+INDEX('Load Combinations'!$D$4:$N$22,MATCH(Horizontal!$C206,'Load Combinations'!$B$4:$B$22,0),MATCH(Horizontal!AO$26,'Load Combinations'!$D$3:$N$3,0))</f>
        <v>1</v>
      </c>
      <c r="AP206" s="84">
        <f>+INDEX('Load Combinations'!$D$4:$N$22,MATCH(Horizontal!$C206,'Load Combinations'!$B$4:$B$22,0),MATCH(Horizontal!AP$26,'Load Combinations'!$D$3:$N$3,0))</f>
        <v>1</v>
      </c>
      <c r="AQ206" s="84">
        <f>+INDEX('Load Combinations'!$D$4:$N$22,MATCH(Horizontal!$C206,'Load Combinations'!$B$4:$B$22,0),MATCH(Horizontal!AQ$26,'Load Combinations'!$D$3:$N$3,0))</f>
        <v>0</v>
      </c>
      <c r="AR206" s="84">
        <f>+INDEX('Load Combinations'!$D$4:$N$22,MATCH(Horizontal!$C206,'Load Combinations'!$B$4:$B$22,0),MATCH(Horizontal!AR$26,'Load Combinations'!$D$3:$N$3,0))</f>
        <v>1</v>
      </c>
      <c r="AS206" s="84">
        <f>+INDEX('Load Combinations'!$D$4:$N$22,MATCH(Horizontal!$C206,'Load Combinations'!$B$4:$B$22,0),MATCH(Horizontal!AS$26,'Load Combinations'!$D$3:$N$3,0))</f>
        <v>0</v>
      </c>
      <c r="AT206" s="84">
        <f>+INDEX('Load Combinations'!$D$4:$N$22,MATCH(Horizontal!$C206,'Load Combinations'!$B$4:$B$22,0),MATCH(Horizontal!AT$26,'Load Combinations'!$D$3:$N$3,0))</f>
        <v>0</v>
      </c>
      <c r="AU206" s="84">
        <f>+INDEX('Load Combinations'!$D$4:$N$22,MATCH(Horizontal!$C206,'Load Combinations'!$B$4:$B$22,0),MATCH(Horizontal!AU$26,'Load Combinations'!$D$3:$N$3,0))</f>
        <v>0</v>
      </c>
      <c r="AV206" s="84">
        <f>+INDEX('Load Combinations'!$D$4:$N$22,MATCH(Horizontal!$C206,'Load Combinations'!$B$4:$B$22,0),MATCH(Horizontal!AV$26,'Load Combinations'!$D$3:$N$3,0))</f>
        <v>1</v>
      </c>
      <c r="AW206" s="84">
        <f>+INDEX('Load Combinations'!$D$4:$N$22,MATCH(Horizontal!$C206,'Load Combinations'!$B$4:$B$22,0),MATCH(Horizontal!AW$26,'Load Combinations'!$D$3:$N$3,0))</f>
        <v>0</v>
      </c>
      <c r="AX206" s="559">
        <f>+INDEX('Load Combinations'!$D$4:$N$22,MATCH(Horizontal!$C206,'Load Combinations'!$B$4:$B$22,0),MATCH(Horizontal!AX$26,'Load Combinations'!$D$3:$N$3,0))</f>
        <v>0</v>
      </c>
      <c r="AY206" s="660">
        <f>+INDEX('Load Combinations'!$D$4:$N$22,MATCH(Horizontal!$C206,'Load Combinations'!$B$4:$B$22,0),MATCH(Horizontal!AY$26,'Load Combinations'!$D$3:$N$3,0))</f>
        <v>0</v>
      </c>
      <c r="AZ206" s="284" cm="1">
        <f t="array" aca="1" ref="AZ206" ca="1">SUMPRODUCT(--($K206:$AB206&gt;0),INDEX($H$4:$H$22,MATCH($K$26:$AB$26,$C$4:$C$22,0)))</f>
        <v>0</v>
      </c>
      <c r="BA206" s="194" cm="1">
        <f t="array" aca="1" ref="BA206" ca="1">SUMPRODUCT(--($K206:$AB206&gt;0),INDEX($G$4:$G$22,MATCH($K$26:$AB$26,$C$4:$C$22,0)))</f>
        <v>0</v>
      </c>
      <c r="BB206" s="194" cm="1">
        <f t="array" aca="1" ref="BB206" ca="1">-1*SUMPRODUCT(--($K206:$AB206&lt;0),INDEX($H$4:$H$22,MATCH($K$26:$AB$26,$C$4:$C$22,0)))</f>
        <v>0</v>
      </c>
      <c r="BC206" s="194" cm="1">
        <f t="array" aca="1" ref="BC206" ca="1">-1*SUMPRODUCT(--($K206:$AB206&lt;0),INDEX($G$4:$G$22,MATCH($K$26:$AB$26,$C$4:$C$22,0)))</f>
        <v>0</v>
      </c>
      <c r="BD206" s="286" cm="1">
        <f t="array" aca="1" ref="BD206" ca="1">IF(AC206&gt;0,AC206*SUMPRODUCT(_xlfn.XLOOKUP(AC$26,$C$4:$C$22,$T$4:$AD$22)*$AO206:$AY206),0)</f>
        <v>0</v>
      </c>
      <c r="BE206" s="287" cm="1">
        <f t="array" aca="1" ref="BE206" ca="1">IF(AD206&gt;0,AD206*SUMPRODUCT(_xlfn.XLOOKUP(AD$26,$C$4:$C$22,$T$4:$AD$22)*$AO206:$AY206),0)</f>
        <v>0</v>
      </c>
      <c r="BF206" s="287" cm="1">
        <f t="array" aca="1" ref="BF206" ca="1">IF(AE206&gt;0,AE206*SUMPRODUCT(_xlfn.XLOOKUP(AE$26,$C$4:$C$22,$T$4:$AD$22)*$AO206:$AY206),0)</f>
        <v>0</v>
      </c>
      <c r="BG206" s="287" cm="1">
        <f t="array" aca="1" ref="BG206" ca="1">IF(AF206&gt;0,AF206*SUMPRODUCT(_xlfn.XLOOKUP(AF$26,$C$4:$C$22,$T$4:$AD$22)*$AO206:$AY206),0)</f>
        <v>0</v>
      </c>
      <c r="BH206" s="287" cm="1">
        <f t="array" aca="1" ref="BH206" ca="1">IF(AG206&gt;0,AG206*SUMPRODUCT(_xlfn.XLOOKUP(AG$26,$C$4:$C$22,$T$4:$AD$22)*$AO206:$AY206),0)</f>
        <v>0</v>
      </c>
      <c r="BI206" s="287" cm="1">
        <f t="array" aca="1" ref="BI206" ca="1">IF(AH206&gt;0,AH206*SUMPRODUCT(_xlfn.XLOOKUP(AH$26,$C$4:$C$22,$T$4:$AD$22)*$AO206:$AY206),0)</f>
        <v>0</v>
      </c>
      <c r="BJ206" s="287" cm="1">
        <f t="array" aca="1" ref="BJ206" ca="1">IF(AI206&gt;0,AI206*SUMPRODUCT(_xlfn.XLOOKUP(AI$26,$C$4:$C$22,$T$4:$AD$22)*$AO206:$AY206),0)</f>
        <v>0</v>
      </c>
      <c r="BK206" s="287" cm="1">
        <f t="array" aca="1" ref="BK206" ca="1">IF(AJ206&gt;0,AJ206*SUMPRODUCT(_xlfn.XLOOKUP(AJ$26,$C$4:$C$22,$T$4:$AD$22)*$AO206:$AY206),0)</f>
        <v>0</v>
      </c>
      <c r="BL206" s="287" cm="1">
        <f t="array" aca="1" ref="BL206" ca="1">IF(AK206&gt;0,AK206*SUMPRODUCT(_xlfn.XLOOKUP(AK$26,$C$4:$C$22,$T$4:$AD$22)*$AO206:$AY206),0)</f>
        <v>0</v>
      </c>
      <c r="BM206" s="287" cm="1">
        <f t="array" aca="1" ref="BM206" ca="1">IF(AL206&gt;0,AL206*SUMPRODUCT(_xlfn.XLOOKUP(AL$26,$C$4:$C$22,$T$4:$AD$22)*$AO206:$AY206),0)</f>
        <v>0</v>
      </c>
      <c r="BN206" s="287" cm="1">
        <f t="array" aca="1" ref="BN206" ca="1">IF(AM206&gt;0,AM206*SUMPRODUCT(_xlfn.XLOOKUP(AM$26,$C$4:$C$22,$T$4:$AD$22)*$AO206:$AY206),0)</f>
        <v>0</v>
      </c>
      <c r="BO206" s="290" cm="1">
        <f t="array" aca="1" ref="BO206" ca="1">IF(AN206&gt;0,AN206*SUMPRODUCT(_xlfn.XLOOKUP(AN$26,$C$4:$C$22,$T$4:$AD$22)*$AO206:$AY206),0)</f>
        <v>0</v>
      </c>
      <c r="BP206" s="291">
        <f t="shared" ca="1" si="139"/>
        <v>0</v>
      </c>
      <c r="BQ206" s="286" cm="1">
        <f t="array" aca="1" ref="BQ206" ca="1">IF(AC206&gt;0,AC206*SUMPRODUCT(_xlfn.XLOOKUP(AC$26,$C$4:$C$22,$I$4:$S$22)*$AO206:$AY206),0)</f>
        <v>0</v>
      </c>
      <c r="BR206" s="287" cm="1">
        <f t="array" aca="1" ref="BR206" ca="1">IF(AD206&gt;0,AD206*SUMPRODUCT(_xlfn.XLOOKUP(AD$26,$C$4:$C$22,$I$4:$S$22)*$AO206:$AY206),0)</f>
        <v>0</v>
      </c>
      <c r="BS206" s="287" cm="1">
        <f t="array" aca="1" ref="BS206" ca="1">IF(AE206&gt;0,AE206*SUMPRODUCT(_xlfn.XLOOKUP(AE$26,$C$4:$C$22,$I$4:$S$22)*$AO206:$AY206),0)</f>
        <v>0</v>
      </c>
      <c r="BT206" s="287" cm="1">
        <f t="array" aca="1" ref="BT206" ca="1">IF(AF206&gt;0,AF206*SUMPRODUCT(_xlfn.XLOOKUP(AF$26,$C$4:$C$22,$I$4:$S$22)*$AO206:$AY206),0)</f>
        <v>0</v>
      </c>
      <c r="BU206" s="287" cm="1">
        <f t="array" aca="1" ref="BU206" ca="1">IF(AG206&gt;0,AG206*SUMPRODUCT(_xlfn.XLOOKUP(AG$26,$C$4:$C$22,$I$4:$S$22)*$AO206:$AY206),0)</f>
        <v>0</v>
      </c>
      <c r="BV206" s="287" cm="1">
        <f t="array" aca="1" ref="BV206" ca="1">IF(AH206&gt;0,AH206*SUMPRODUCT(_xlfn.XLOOKUP(AH$26,$C$4:$C$22,$I$4:$S$22)*$AO206:$AY206),0)</f>
        <v>0</v>
      </c>
      <c r="BW206" s="287" cm="1">
        <f t="array" aca="1" ref="BW206" ca="1">IF(AI206&gt;0,AI206*SUMPRODUCT(_xlfn.XLOOKUP(AI$26,$C$4:$C$22,$I$4:$S$22)*$AO206:$AY206),0)</f>
        <v>0</v>
      </c>
      <c r="BX206" s="287" cm="1">
        <f t="array" aca="1" ref="BX206" ca="1">IF(AJ206&gt;0,AJ206*SUMPRODUCT(_xlfn.XLOOKUP(AJ$26,$C$4:$C$22,$I$4:$S$22)*$AO206:$AY206),0)</f>
        <v>0</v>
      </c>
      <c r="BY206" s="287" cm="1">
        <f t="array" aca="1" ref="BY206" ca="1">IF(AK206&gt;0,AK206*SUMPRODUCT(_xlfn.XLOOKUP(AK$26,$C$4:$C$22,$I$4:$S$22)*$AO206:$AY206),0)</f>
        <v>0</v>
      </c>
      <c r="BZ206" s="287" cm="1">
        <f t="array" aca="1" ref="BZ206" ca="1">IF(AL206&gt;0,AL206*SUMPRODUCT(_xlfn.XLOOKUP(AL$26,$C$4:$C$22,$I$4:$S$22)*$AO206:$AY206),0)</f>
        <v>0</v>
      </c>
      <c r="CA206" s="287" cm="1">
        <f t="array" aca="1" ref="CA206" ca="1">IF(AM206&gt;0,AM206*SUMPRODUCT(_xlfn.XLOOKUP(AM$26,$C$4:$C$22,$I$4:$S$22)*$AO206:$AY206),0)</f>
        <v>0</v>
      </c>
      <c r="CB206" s="290" cm="1">
        <f t="array" aca="1" ref="CB206" ca="1">IF(AN206&gt;0,AN206*SUMPRODUCT(_xlfn.XLOOKUP(AN$26,$C$4:$C$22,$I$4:$S$22)*$AO206:$AY206),0)</f>
        <v>0</v>
      </c>
      <c r="CC206" s="291">
        <f t="shared" ca="1" si="140"/>
        <v>0</v>
      </c>
      <c r="CD206" s="286" cm="1">
        <f t="array" aca="1" ref="CD206" ca="1">IF(AC206&lt;0,AC206*SUMPRODUCT(_xlfn.XLOOKUP(AC$26,$C$4:$C$22,$T$4:$AD$22)*$AO206:$AY206),0)</f>
        <v>0</v>
      </c>
      <c r="CE206" s="287" cm="1">
        <f t="array" aca="1" ref="CE206" ca="1">IF(AD206&lt;0,AD206*SUMPRODUCT(_xlfn.XLOOKUP(AD$26,$C$4:$C$22,$T$4:$AC$22)*$AO206:$AX206),0)</f>
        <v>0</v>
      </c>
      <c r="CF206" s="287" cm="1">
        <f t="array" aca="1" ref="CF206" ca="1">IF(AE206&lt;0,AE206*SUMPRODUCT(_xlfn.XLOOKUP(AE$26,$C$4:$C$22,$T$4:$AC$22)*$AO206:$AX206),0)</f>
        <v>0</v>
      </c>
      <c r="CG206" s="287" cm="1">
        <f t="array" aca="1" ref="CG206" ca="1">IF(AF206&lt;0,AF206*SUMPRODUCT(_xlfn.XLOOKUP(AF$26,$C$4:$C$22,$T$4:$AC$22)*$AO206:$AX206),0)</f>
        <v>0</v>
      </c>
      <c r="CH206" s="287" cm="1">
        <f t="array" aca="1" ref="CH206" ca="1">IF(AG206&lt;0,AG206*SUMPRODUCT(_xlfn.XLOOKUP(AG$26,$C$4:$C$22,$T$4:$AC$22)*$AO206:$AX206),0)</f>
        <v>0</v>
      </c>
      <c r="CI206" s="287" cm="1">
        <f t="array" aca="1" ref="CI206" ca="1">IF(AH206&lt;0,AH206*SUMPRODUCT(_xlfn.XLOOKUP(AH$26,$C$4:$C$22,$T$4:$AC$22)*$AO206:$AX206),0)</f>
        <v>0</v>
      </c>
      <c r="CJ206" s="287" cm="1">
        <f t="array" aca="1" ref="CJ206" ca="1">IF(AI206&lt;0,AI206*SUMPRODUCT(_xlfn.XLOOKUP(AI$26,$C$4:$C$22,$T$4:$AC$22)*$AO206:$AX206),0)</f>
        <v>0</v>
      </c>
      <c r="CK206" s="287" cm="1">
        <f t="array" aca="1" ref="CK206" ca="1">IF(AJ206&lt;0,AJ206*SUMPRODUCT(_xlfn.XLOOKUP(AJ$26,$C$4:$C$22,$T$4:$AC$22)*$AO206:$AX206),0)</f>
        <v>0</v>
      </c>
      <c r="CL206" s="287" cm="1">
        <f t="array" aca="1" ref="CL206" ca="1">IF(AK206&lt;0,AK206*SUMPRODUCT(_xlfn.XLOOKUP(AK$26,$C$4:$C$22,$T$4:$AC$22)*$AO206:$AX206),0)</f>
        <v>0</v>
      </c>
      <c r="CM206" s="287" cm="1">
        <f t="array" aca="1" ref="CM206" ca="1">IF(AL206&lt;0,AL206*SUMPRODUCT(_xlfn.XLOOKUP(AL$26,$C$4:$C$22,$T$4:$AC$22)*$AO206:$AX206),0)</f>
        <v>0</v>
      </c>
      <c r="CN206" s="287" cm="1">
        <f t="array" aca="1" ref="CN206" ca="1">IF(AM206&lt;0,AM206*SUMPRODUCT(_xlfn.XLOOKUP(AM$26,$C$4:$C$22,$T$4:$AC$22)*$AO206:$AX206),0)</f>
        <v>0</v>
      </c>
      <c r="CO206" s="290" cm="1">
        <f t="array" aca="1" ref="CO206" ca="1">IF(AN206&lt;0,AN206*SUMPRODUCT(_xlfn.XLOOKUP(AN$26,$C$4:$C$22,$T$4:$AC$22)*$AO206:$AX206),0)</f>
        <v>0</v>
      </c>
      <c r="CP206" s="291">
        <f t="shared" ca="1" si="141"/>
        <v>0</v>
      </c>
      <c r="CQ206" s="286" cm="1">
        <f t="array" aca="1" ref="CQ206" ca="1">IF(AC206&lt;0,AC206*SUMPRODUCT(_xlfn.XLOOKUP(AC$26,$C$4:$C$22,$I$4:$S$22)*$AO206:$AY206),0)</f>
        <v>0</v>
      </c>
      <c r="CR206" s="287" cm="1">
        <f t="array" aca="1" ref="CR206" ca="1">IF(AD206&lt;0,AD206*SUMPRODUCT(_xlfn.XLOOKUP(AD$26,$C$4:$C$22,$I$4:$R$22)*$AO206:$AX206),0)</f>
        <v>0</v>
      </c>
      <c r="CS206" s="287" cm="1">
        <f t="array" aca="1" ref="CS206" ca="1">IF(AE206&lt;0,AE206*SUMPRODUCT(_xlfn.XLOOKUP(AE$26,$C$4:$C$22,$I$4:$R$22)*$AO206:$AX206),0)</f>
        <v>0</v>
      </c>
      <c r="CT206" s="287" cm="1">
        <f t="array" aca="1" ref="CT206" ca="1">IF(AF206&lt;0,AF206*SUMPRODUCT(_xlfn.XLOOKUP(AF$26,$C$4:$C$22,$I$4:$R$22)*$AO206:$AX206),0)</f>
        <v>0</v>
      </c>
      <c r="CU206" s="287" cm="1">
        <f t="array" aca="1" ref="CU206" ca="1">IF(AG206&lt;0,AG206*SUMPRODUCT(_xlfn.XLOOKUP(AG$26,$C$4:$C$22,$I$4:$R$22)*$AO206:$AX206),0)</f>
        <v>0</v>
      </c>
      <c r="CV206" s="287" cm="1">
        <f t="array" aca="1" ref="CV206" ca="1">IF(AH206&lt;0,AH206*SUMPRODUCT(_xlfn.XLOOKUP(AH$26,$C$4:$C$22,$I$4:$R$22)*$AO206:$AX206),0)</f>
        <v>0</v>
      </c>
      <c r="CW206" s="287" cm="1">
        <f t="array" aca="1" ref="CW206" ca="1">IF(AI206&lt;0,AI206*SUMPRODUCT(_xlfn.XLOOKUP(AI$26,$C$4:$C$22,$I$4:$R$22)*$AO206:$AX206),0)</f>
        <v>0</v>
      </c>
      <c r="CX206" s="287" cm="1">
        <f t="array" aca="1" ref="CX206" ca="1">IF(AJ206&lt;0,AJ206*SUMPRODUCT(_xlfn.XLOOKUP(AJ$26,$C$4:$C$22,$I$4:$R$22)*$AO206:$AX206),0)</f>
        <v>0</v>
      </c>
      <c r="CY206" s="287" cm="1">
        <f t="array" aca="1" ref="CY206" ca="1">IF(AK206&lt;0,AK206*SUMPRODUCT(_xlfn.XLOOKUP(AK$26,$C$4:$C$22,$I$4:$R$22)*$AO206:$AX206),0)</f>
        <v>0</v>
      </c>
      <c r="CZ206" s="287" cm="1">
        <f t="array" aca="1" ref="CZ206" ca="1">IF(AL206&lt;0,AL206*SUMPRODUCT(_xlfn.XLOOKUP(AL$26,$C$4:$C$22,$I$4:$R$22)*$AO206:$AX206),0)</f>
        <v>0</v>
      </c>
      <c r="DA206" s="287" cm="1">
        <f t="array" aca="1" ref="DA206" ca="1">IF(AM206&lt;0,AM206*SUMPRODUCT(_xlfn.XLOOKUP(AM$26,$C$4:$C$22,$I$4:$R$22)*$AO206:$AX206),0)</f>
        <v>0</v>
      </c>
      <c r="DB206" s="290" cm="1">
        <f t="array" aca="1" ref="DB206" ca="1">IF(AN206&lt;0,AN206*SUMPRODUCT(_xlfn.XLOOKUP(AN$26,$C$4:$C$22,$I$4:$R$22)*$AO206:$AX206),0)</f>
        <v>0</v>
      </c>
      <c r="DC206" s="327">
        <f t="shared" ca="1" si="142"/>
        <v>0</v>
      </c>
    </row>
    <row r="207" spans="1:107" x14ac:dyDescent="0.25">
      <c r="A207" s="136"/>
      <c r="B207" s="389"/>
      <c r="C207" s="292">
        <v>11</v>
      </c>
      <c r="D207" s="293" t="str">
        <f>_xlfn.XLOOKUP($C207,'Load Combinations'!$B$4:$B$22,'Load Combinations'!$C$4:$C$22)</f>
        <v>CV Helium Mode, Beam On</v>
      </c>
      <c r="E207" s="86"/>
      <c r="F207" s="294"/>
      <c r="G207" s="125">
        <v>0</v>
      </c>
      <c r="H207" s="295">
        <f t="shared" ca="1" si="130"/>
        <v>0.5</v>
      </c>
      <c r="I207" s="295">
        <f t="shared" ca="1" si="131"/>
        <v>-0.5</v>
      </c>
      <c r="J207" s="328"/>
      <c r="K207" s="99">
        <f t="shared" ref="K207:AB207" ca="1" si="175">OFFSET(K207,-10,0)</f>
        <v>0</v>
      </c>
      <c r="L207" s="96">
        <f t="shared" ca="1" si="175"/>
        <v>0</v>
      </c>
      <c r="M207" s="96">
        <f t="shared" ca="1" si="175"/>
        <v>0</v>
      </c>
      <c r="N207" s="96">
        <f t="shared" ca="1" si="175"/>
        <v>0</v>
      </c>
      <c r="O207" s="96">
        <f t="shared" ca="1" si="175"/>
        <v>0</v>
      </c>
      <c r="P207" s="96">
        <f t="shared" ca="1" si="175"/>
        <v>0</v>
      </c>
      <c r="Q207" s="96">
        <f t="shared" ca="1" si="175"/>
        <v>0</v>
      </c>
      <c r="R207" s="96">
        <f t="shared" ca="1" si="175"/>
        <v>0</v>
      </c>
      <c r="S207" s="96">
        <f t="shared" ca="1" si="175"/>
        <v>0</v>
      </c>
      <c r="T207" s="96">
        <f t="shared" ca="1" si="175"/>
        <v>0</v>
      </c>
      <c r="U207" s="96">
        <f t="shared" ca="1" si="175"/>
        <v>0</v>
      </c>
      <c r="V207" s="96">
        <f t="shared" ca="1" si="175"/>
        <v>0</v>
      </c>
      <c r="W207" s="96">
        <f t="shared" ca="1" si="175"/>
        <v>0</v>
      </c>
      <c r="X207" s="96">
        <f t="shared" ca="1" si="175"/>
        <v>0</v>
      </c>
      <c r="Y207" s="96">
        <f t="shared" ca="1" si="175"/>
        <v>0</v>
      </c>
      <c r="Z207" s="96">
        <f t="shared" ca="1" si="175"/>
        <v>0</v>
      </c>
      <c r="AA207" s="96">
        <f t="shared" ca="1" si="175"/>
        <v>0</v>
      </c>
      <c r="AB207" s="138">
        <f t="shared" ca="1" si="175"/>
        <v>0</v>
      </c>
      <c r="AC207" s="99">
        <f t="shared" ca="1" si="166"/>
        <v>0</v>
      </c>
      <c r="AD207" s="96">
        <f t="shared" ca="1" si="166"/>
        <v>0</v>
      </c>
      <c r="AE207" s="96">
        <f t="shared" ca="1" si="166"/>
        <v>0</v>
      </c>
      <c r="AF207" s="96">
        <f t="shared" ca="1" si="166"/>
        <v>0</v>
      </c>
      <c r="AG207" s="96">
        <f t="shared" ca="1" si="166"/>
        <v>0</v>
      </c>
      <c r="AH207" s="96">
        <f t="shared" ca="1" si="166"/>
        <v>0</v>
      </c>
      <c r="AI207" s="96">
        <f t="shared" ca="1" si="166"/>
        <v>1</v>
      </c>
      <c r="AJ207" s="96">
        <f t="shared" ca="1" si="166"/>
        <v>0</v>
      </c>
      <c r="AK207" s="96">
        <f t="shared" ca="1" si="166"/>
        <v>0</v>
      </c>
      <c r="AL207" s="96">
        <f t="shared" ca="1" si="166"/>
        <v>0</v>
      </c>
      <c r="AM207" s="96">
        <f t="shared" ca="1" si="166"/>
        <v>0</v>
      </c>
      <c r="AN207" s="100">
        <f t="shared" ca="1" si="166"/>
        <v>0</v>
      </c>
      <c r="AO207" s="97">
        <f>+INDEX('Load Combinations'!$D$4:$N$22,MATCH(Horizontal!$C207,'Load Combinations'!$B$4:$B$22,0),MATCH(Horizontal!AO$26,'Load Combinations'!$D$3:$N$3,0))</f>
        <v>1</v>
      </c>
      <c r="AP207" s="96">
        <f>+INDEX('Load Combinations'!$D$4:$N$22,MATCH(Horizontal!$C207,'Load Combinations'!$B$4:$B$22,0),MATCH(Horizontal!AP$26,'Load Combinations'!$D$3:$N$3,0))</f>
        <v>1</v>
      </c>
      <c r="AQ207" s="96">
        <f>+INDEX('Load Combinations'!$D$4:$N$22,MATCH(Horizontal!$C207,'Load Combinations'!$B$4:$B$22,0),MATCH(Horizontal!AQ$26,'Load Combinations'!$D$3:$N$3,0))</f>
        <v>0</v>
      </c>
      <c r="AR207" s="96">
        <f>+INDEX('Load Combinations'!$D$4:$N$22,MATCH(Horizontal!$C207,'Load Combinations'!$B$4:$B$22,0),MATCH(Horizontal!AR$26,'Load Combinations'!$D$3:$N$3,0))</f>
        <v>1</v>
      </c>
      <c r="AS207" s="96">
        <f>+INDEX('Load Combinations'!$D$4:$N$22,MATCH(Horizontal!$C207,'Load Combinations'!$B$4:$B$22,0),MATCH(Horizontal!AS$26,'Load Combinations'!$D$3:$N$3,0))</f>
        <v>0</v>
      </c>
      <c r="AT207" s="96">
        <f>+INDEX('Load Combinations'!$D$4:$N$22,MATCH(Horizontal!$C207,'Load Combinations'!$B$4:$B$22,0),MATCH(Horizontal!AT$26,'Load Combinations'!$D$3:$N$3,0))</f>
        <v>1</v>
      </c>
      <c r="AU207" s="96">
        <f>+INDEX('Load Combinations'!$D$4:$N$22,MATCH(Horizontal!$C207,'Load Combinations'!$B$4:$B$22,0),MATCH(Horizontal!AU$26,'Load Combinations'!$D$3:$N$3,0))</f>
        <v>0</v>
      </c>
      <c r="AV207" s="96">
        <f>+INDEX('Load Combinations'!$D$4:$N$22,MATCH(Horizontal!$C207,'Load Combinations'!$B$4:$B$22,0),MATCH(Horizontal!AV$26,'Load Combinations'!$D$3:$N$3,0))</f>
        <v>1</v>
      </c>
      <c r="AW207" s="96">
        <f>+INDEX('Load Combinations'!$D$4:$N$22,MATCH(Horizontal!$C207,'Load Combinations'!$B$4:$B$22,0),MATCH(Horizontal!AW$26,'Load Combinations'!$D$3:$N$3,0))</f>
        <v>0</v>
      </c>
      <c r="AX207" s="560">
        <f>+INDEX('Load Combinations'!$D$4:$N$22,MATCH(Horizontal!$C207,'Load Combinations'!$B$4:$B$22,0),MATCH(Horizontal!AX$26,'Load Combinations'!$D$3:$N$3,0))</f>
        <v>0</v>
      </c>
      <c r="AY207" s="661">
        <f>+INDEX('Load Combinations'!$D$4:$N$22,MATCH(Horizontal!$C207,'Load Combinations'!$B$4:$B$22,0),MATCH(Horizontal!AY$26,'Load Combinations'!$D$3:$N$3,0))</f>
        <v>0</v>
      </c>
      <c r="AZ207" s="297" cm="1">
        <f t="array" aca="1" ref="AZ207" ca="1">SUMPRODUCT(--($K207:$AB207&gt;0),INDEX($H$4:$H$22,MATCH($K$26:$AB$26,$C$4:$C$22,0)))</f>
        <v>0</v>
      </c>
      <c r="BA207" s="298" cm="1">
        <f t="array" aca="1" ref="BA207" ca="1">SUMPRODUCT(--($K207:$AB207&gt;0),INDEX($G$4:$G$22,MATCH($K$26:$AB$26,$C$4:$C$22,0)))</f>
        <v>0</v>
      </c>
      <c r="BB207" s="298" cm="1">
        <f t="array" aca="1" ref="BB207" ca="1">-1*SUMPRODUCT(--($K207:$AB207&lt;0),INDEX($H$4:$H$22,MATCH($K$26:$AB$26,$C$4:$C$22,0)))</f>
        <v>0</v>
      </c>
      <c r="BC207" s="298" cm="1">
        <f t="array" aca="1" ref="BC207" ca="1">-1*SUMPRODUCT(--($K207:$AB207&lt;0),INDEX($G$4:$G$22,MATCH($K$26:$AB$26,$C$4:$C$22,0)))</f>
        <v>0</v>
      </c>
      <c r="BD207" s="125" cm="1">
        <f t="array" aca="1" ref="BD207" ca="1">IF(AC207&gt;0,AC207*SUMPRODUCT(_xlfn.XLOOKUP(AC$26,$C$4:$C$22,$T$4:$AD$22)*$AO207:$AY207),0)</f>
        <v>0</v>
      </c>
      <c r="BE207" s="300" cm="1">
        <f t="array" aca="1" ref="BE207" ca="1">IF(AD207&gt;0,AD207*SUMPRODUCT(_xlfn.XLOOKUP(AD$26,$C$4:$C$22,$T$4:$AD$22)*$AO207:$AY207),0)</f>
        <v>0</v>
      </c>
      <c r="BF207" s="300" cm="1">
        <f t="array" aca="1" ref="BF207" ca="1">IF(AE207&gt;0,AE207*SUMPRODUCT(_xlfn.XLOOKUP(AE$26,$C$4:$C$22,$T$4:$AD$22)*$AO207:$AY207),0)</f>
        <v>0</v>
      </c>
      <c r="BG207" s="301" cm="1">
        <f t="array" aca="1" ref="BG207" ca="1">IF(AF207&gt;0,AF207*SUMPRODUCT(_xlfn.XLOOKUP(AF$26,$C$4:$C$22,$T$4:$AD$22)*$AO207:$AY207),0)</f>
        <v>0</v>
      </c>
      <c r="BH207" s="300" cm="1">
        <f t="array" aca="1" ref="BH207" ca="1">IF(AG207&gt;0,AG207*SUMPRODUCT(_xlfn.XLOOKUP(AG$26,$C$4:$C$22,$T$4:$AD$22)*$AO207:$AY207),0)</f>
        <v>0</v>
      </c>
      <c r="BI207" s="300" cm="1">
        <f t="array" aca="1" ref="BI207" ca="1">IF(AH207&gt;0,AH207*SUMPRODUCT(_xlfn.XLOOKUP(AH$26,$C$4:$C$22,$T$4:$AD$22)*$AO207:$AY207),0)</f>
        <v>0</v>
      </c>
      <c r="BJ207" s="300" cm="1">
        <f t="array" aca="1" ref="BJ207" ca="1">IF(AI207&gt;0,AI207*SUMPRODUCT(_xlfn.XLOOKUP(AI$26,$C$4:$C$22,$T$4:$AD$22)*$AO207:$AY207),0)</f>
        <v>0.5</v>
      </c>
      <c r="BK207" s="300" cm="1">
        <f t="array" aca="1" ref="BK207" ca="1">IF(AJ207&gt;0,AJ207*SUMPRODUCT(_xlfn.XLOOKUP(AJ$26,$C$4:$C$22,$T$4:$AD$22)*$AO207:$AY207),0)</f>
        <v>0</v>
      </c>
      <c r="BL207" s="300" cm="1">
        <f t="array" aca="1" ref="BL207" ca="1">IF(AK207&gt;0,AK207*SUMPRODUCT(_xlfn.XLOOKUP(AK$26,$C$4:$C$22,$T$4:$AD$22)*$AO207:$AY207),0)</f>
        <v>0</v>
      </c>
      <c r="BM207" s="300" cm="1">
        <f t="array" aca="1" ref="BM207" ca="1">IF(AL207&gt;0,AL207*SUMPRODUCT(_xlfn.XLOOKUP(AL$26,$C$4:$C$22,$T$4:$AD$22)*$AO207:$AY207),0)</f>
        <v>0</v>
      </c>
      <c r="BN207" s="300" cm="1">
        <f t="array" aca="1" ref="BN207" ca="1">IF(AM207&gt;0,AM207*SUMPRODUCT(_xlfn.XLOOKUP(AM$26,$C$4:$C$22,$T$4:$AD$22)*$AO207:$AY207),0)</f>
        <v>0</v>
      </c>
      <c r="BO207" s="304" cm="1">
        <f t="array" aca="1" ref="BO207" ca="1">IF(AN207&gt;0,AN207*SUMPRODUCT(_xlfn.XLOOKUP(AN$26,$C$4:$C$22,$T$4:$AD$22)*$AO207:$AY207),0)</f>
        <v>0</v>
      </c>
      <c r="BP207" s="305">
        <f t="shared" ca="1" si="139"/>
        <v>0.5</v>
      </c>
      <c r="BQ207" s="125" cm="1">
        <f t="array" aca="1" ref="BQ207" ca="1">IF(AC207&gt;0,AC207*SUMPRODUCT(_xlfn.XLOOKUP(AC$26,$C$4:$C$22,$I$4:$S$22)*$AO207:$AY207),0)</f>
        <v>0</v>
      </c>
      <c r="BR207" s="300" cm="1">
        <f t="array" aca="1" ref="BR207" ca="1">IF(AD207&gt;0,AD207*SUMPRODUCT(_xlfn.XLOOKUP(AD$26,$C$4:$C$22,$I$4:$S$22)*$AO207:$AY207),0)</f>
        <v>0</v>
      </c>
      <c r="BS207" s="300" cm="1">
        <f t="array" aca="1" ref="BS207" ca="1">IF(AE207&gt;0,AE207*SUMPRODUCT(_xlfn.XLOOKUP(AE$26,$C$4:$C$22,$I$4:$S$22)*$AO207:$AY207),0)</f>
        <v>0</v>
      </c>
      <c r="BT207" s="301" cm="1">
        <f t="array" aca="1" ref="BT207" ca="1">IF(AF207&gt;0,AF207*SUMPRODUCT(_xlfn.XLOOKUP(AF$26,$C$4:$C$22,$I$4:$S$22)*$AO207:$AY207),0)</f>
        <v>0</v>
      </c>
      <c r="BU207" s="300" cm="1">
        <f t="array" aca="1" ref="BU207" ca="1">IF(AG207&gt;0,AG207*SUMPRODUCT(_xlfn.XLOOKUP(AG$26,$C$4:$C$22,$I$4:$S$22)*$AO207:$AY207),0)</f>
        <v>0</v>
      </c>
      <c r="BV207" s="300" cm="1">
        <f t="array" aca="1" ref="BV207" ca="1">IF(AH207&gt;0,AH207*SUMPRODUCT(_xlfn.XLOOKUP(AH$26,$C$4:$C$22,$I$4:$S$22)*$AO207:$AY207),0)</f>
        <v>0</v>
      </c>
      <c r="BW207" s="300" cm="1">
        <f t="array" aca="1" ref="BW207" ca="1">IF(AI207&gt;0,AI207*SUMPRODUCT(_xlfn.XLOOKUP(AI$26,$C$4:$C$22,$I$4:$S$22)*$AO207:$AY207),0)</f>
        <v>-0.5</v>
      </c>
      <c r="BX207" s="300" cm="1">
        <f t="array" aca="1" ref="BX207" ca="1">IF(AJ207&gt;0,AJ207*SUMPRODUCT(_xlfn.XLOOKUP(AJ$26,$C$4:$C$22,$I$4:$S$22)*$AO207:$AY207),0)</f>
        <v>0</v>
      </c>
      <c r="BY207" s="300" cm="1">
        <f t="array" aca="1" ref="BY207" ca="1">IF(AK207&gt;0,AK207*SUMPRODUCT(_xlfn.XLOOKUP(AK$26,$C$4:$C$22,$I$4:$S$22)*$AO207:$AY207),0)</f>
        <v>0</v>
      </c>
      <c r="BZ207" s="300" cm="1">
        <f t="array" aca="1" ref="BZ207" ca="1">IF(AL207&gt;0,AL207*SUMPRODUCT(_xlfn.XLOOKUP(AL$26,$C$4:$C$22,$I$4:$S$22)*$AO207:$AY207),0)</f>
        <v>0</v>
      </c>
      <c r="CA207" s="300" cm="1">
        <f t="array" aca="1" ref="CA207" ca="1">IF(AM207&gt;0,AM207*SUMPRODUCT(_xlfn.XLOOKUP(AM$26,$C$4:$C$22,$I$4:$S$22)*$AO207:$AY207),0)</f>
        <v>0</v>
      </c>
      <c r="CB207" s="304" cm="1">
        <f t="array" aca="1" ref="CB207" ca="1">IF(AN207&gt;0,AN207*SUMPRODUCT(_xlfn.XLOOKUP(AN$26,$C$4:$C$22,$I$4:$S$22)*$AO207:$AY207),0)</f>
        <v>0</v>
      </c>
      <c r="CC207" s="305">
        <f t="shared" ca="1" si="140"/>
        <v>-0.5</v>
      </c>
      <c r="CD207" s="125" cm="1">
        <f t="array" aca="1" ref="CD207" ca="1">IF(AC207&lt;0,AC207*SUMPRODUCT(_xlfn.XLOOKUP(AC$26,$C$4:$C$22,$T$4:$AD$22)*$AO207:$AY207),0)</f>
        <v>0</v>
      </c>
      <c r="CE207" s="300" cm="1">
        <f t="array" aca="1" ref="CE207" ca="1">IF(AD207&lt;0,AD207*SUMPRODUCT(_xlfn.XLOOKUP(AD$26,$C$4:$C$22,$T$4:$AC$22)*$AO207:$AX207),0)</f>
        <v>0</v>
      </c>
      <c r="CF207" s="300" cm="1">
        <f t="array" aca="1" ref="CF207" ca="1">IF(AE207&lt;0,AE207*SUMPRODUCT(_xlfn.XLOOKUP(AE$26,$C$4:$C$22,$T$4:$AC$22)*$AO207:$AX207),0)</f>
        <v>0</v>
      </c>
      <c r="CG207" s="301" cm="1">
        <f t="array" aca="1" ref="CG207" ca="1">IF(AF207&lt;0,AF207*SUMPRODUCT(_xlfn.XLOOKUP(AF$26,$C$4:$C$22,$T$4:$AC$22)*$AO207:$AX207),0)</f>
        <v>0</v>
      </c>
      <c r="CH207" s="300" cm="1">
        <f t="array" aca="1" ref="CH207" ca="1">IF(AG207&lt;0,AG207*SUMPRODUCT(_xlfn.XLOOKUP(AG$26,$C$4:$C$22,$T$4:$AC$22)*$AO207:$AX207),0)</f>
        <v>0</v>
      </c>
      <c r="CI207" s="300" cm="1">
        <f t="array" aca="1" ref="CI207" ca="1">IF(AH207&lt;0,AH207*SUMPRODUCT(_xlfn.XLOOKUP(AH$26,$C$4:$C$22,$T$4:$AC$22)*$AO207:$AX207),0)</f>
        <v>0</v>
      </c>
      <c r="CJ207" s="300" cm="1">
        <f t="array" aca="1" ref="CJ207" ca="1">IF(AI207&lt;0,AI207*SUMPRODUCT(_xlfn.XLOOKUP(AI$26,$C$4:$C$22,$T$4:$AC$22)*$AO207:$AX207),0)</f>
        <v>0</v>
      </c>
      <c r="CK207" s="300" cm="1">
        <f t="array" aca="1" ref="CK207" ca="1">IF(AJ207&lt;0,AJ207*SUMPRODUCT(_xlfn.XLOOKUP(AJ$26,$C$4:$C$22,$T$4:$AC$22)*$AO207:$AX207),0)</f>
        <v>0</v>
      </c>
      <c r="CL207" s="300" cm="1">
        <f t="array" aca="1" ref="CL207" ca="1">IF(AK207&lt;0,AK207*SUMPRODUCT(_xlfn.XLOOKUP(AK$26,$C$4:$C$22,$T$4:$AC$22)*$AO207:$AX207),0)</f>
        <v>0</v>
      </c>
      <c r="CM207" s="300" cm="1">
        <f t="array" aca="1" ref="CM207" ca="1">IF(AL207&lt;0,AL207*SUMPRODUCT(_xlfn.XLOOKUP(AL$26,$C$4:$C$22,$T$4:$AC$22)*$AO207:$AX207),0)</f>
        <v>0</v>
      </c>
      <c r="CN207" s="300" cm="1">
        <f t="array" aca="1" ref="CN207" ca="1">IF(AM207&lt;0,AM207*SUMPRODUCT(_xlfn.XLOOKUP(AM$26,$C$4:$C$22,$T$4:$AC$22)*$AO207:$AX207),0)</f>
        <v>0</v>
      </c>
      <c r="CO207" s="304" cm="1">
        <f t="array" aca="1" ref="CO207" ca="1">IF(AN207&lt;0,AN207*SUMPRODUCT(_xlfn.XLOOKUP(AN$26,$C$4:$C$22,$T$4:$AC$22)*$AO207:$AX207),0)</f>
        <v>0</v>
      </c>
      <c r="CP207" s="305">
        <f t="shared" ca="1" si="141"/>
        <v>0</v>
      </c>
      <c r="CQ207" s="125" cm="1">
        <f t="array" aca="1" ref="CQ207" ca="1">IF(AC207&lt;0,AC207*SUMPRODUCT(_xlfn.XLOOKUP(AC$26,$C$4:$C$22,$I$4:$S$22)*$AO207:$AY207),0)</f>
        <v>0</v>
      </c>
      <c r="CR207" s="300" cm="1">
        <f t="array" aca="1" ref="CR207" ca="1">IF(AD207&lt;0,AD207*SUMPRODUCT(_xlfn.XLOOKUP(AD$26,$C$4:$C$22,$I$4:$R$22)*$AO207:$AX207),0)</f>
        <v>0</v>
      </c>
      <c r="CS207" s="300" cm="1">
        <f t="array" aca="1" ref="CS207" ca="1">IF(AE207&lt;0,AE207*SUMPRODUCT(_xlfn.XLOOKUP(AE$26,$C$4:$C$22,$I$4:$R$22)*$AO207:$AX207),0)</f>
        <v>0</v>
      </c>
      <c r="CT207" s="301" cm="1">
        <f t="array" aca="1" ref="CT207" ca="1">IF(AF207&lt;0,AF207*SUMPRODUCT(_xlfn.XLOOKUP(AF$26,$C$4:$C$22,$I$4:$R$22)*$AO207:$AX207),0)</f>
        <v>0</v>
      </c>
      <c r="CU207" s="300" cm="1">
        <f t="array" aca="1" ref="CU207" ca="1">IF(AG207&lt;0,AG207*SUMPRODUCT(_xlfn.XLOOKUP(AG$26,$C$4:$C$22,$I$4:$R$22)*$AO207:$AX207),0)</f>
        <v>0</v>
      </c>
      <c r="CV207" s="300" cm="1">
        <f t="array" aca="1" ref="CV207" ca="1">IF(AH207&lt;0,AH207*SUMPRODUCT(_xlfn.XLOOKUP(AH$26,$C$4:$C$22,$I$4:$R$22)*$AO207:$AX207),0)</f>
        <v>0</v>
      </c>
      <c r="CW207" s="300" cm="1">
        <f t="array" aca="1" ref="CW207" ca="1">IF(AI207&lt;0,AI207*SUMPRODUCT(_xlfn.XLOOKUP(AI$26,$C$4:$C$22,$I$4:$R$22)*$AO207:$AX207),0)</f>
        <v>0</v>
      </c>
      <c r="CX207" s="300" cm="1">
        <f t="array" aca="1" ref="CX207" ca="1">IF(AJ207&lt;0,AJ207*SUMPRODUCT(_xlfn.XLOOKUP(AJ$26,$C$4:$C$22,$I$4:$R$22)*$AO207:$AX207),0)</f>
        <v>0</v>
      </c>
      <c r="CY207" s="300" cm="1">
        <f t="array" aca="1" ref="CY207" ca="1">IF(AK207&lt;0,AK207*SUMPRODUCT(_xlfn.XLOOKUP(AK$26,$C$4:$C$22,$I$4:$R$22)*$AO207:$AX207),0)</f>
        <v>0</v>
      </c>
      <c r="CZ207" s="300" cm="1">
        <f t="array" aca="1" ref="CZ207" ca="1">IF(AL207&lt;0,AL207*SUMPRODUCT(_xlfn.XLOOKUP(AL$26,$C$4:$C$22,$I$4:$R$22)*$AO207:$AX207),0)</f>
        <v>0</v>
      </c>
      <c r="DA207" s="300" cm="1">
        <f t="array" aca="1" ref="DA207" ca="1">IF(AM207&lt;0,AM207*SUMPRODUCT(_xlfn.XLOOKUP(AM$26,$C$4:$C$22,$I$4:$R$22)*$AO207:$AX207),0)</f>
        <v>0</v>
      </c>
      <c r="DB207" s="304" cm="1">
        <f t="array" aca="1" ref="DB207" ca="1">IF(AN207&lt;0,AN207*SUMPRODUCT(_xlfn.XLOOKUP(AN$26,$C$4:$C$22,$I$4:$R$22)*$AO207:$AX207),0)</f>
        <v>0</v>
      </c>
      <c r="DC207" s="329">
        <f t="shared" ca="1" si="142"/>
        <v>0</v>
      </c>
    </row>
    <row r="208" spans="1:107" x14ac:dyDescent="0.25">
      <c r="A208" s="136"/>
      <c r="B208" s="389"/>
      <c r="C208" s="278">
        <v>12</v>
      </c>
      <c r="D208" s="279" t="str">
        <f>_xlfn.XLOOKUP($C208,'Load Combinations'!$B$4:$B$22,'Load Combinations'!$C$4:$C$22)</f>
        <v>CV Helium Mode, No Beam, Seismic</v>
      </c>
      <c r="E208" s="280"/>
      <c r="F208" s="281"/>
      <c r="G208" s="111">
        <v>0</v>
      </c>
      <c r="H208" s="282">
        <f t="shared" ca="1" si="130"/>
        <v>0.125</v>
      </c>
      <c r="I208" s="282">
        <f t="shared" ca="1" si="131"/>
        <v>-0.125</v>
      </c>
      <c r="J208" s="326"/>
      <c r="K208" s="87">
        <f t="shared" ref="K208:AB208" ca="1" si="176">OFFSET(K208,-11,0)</f>
        <v>0</v>
      </c>
      <c r="L208" s="84">
        <f t="shared" ca="1" si="176"/>
        <v>0</v>
      </c>
      <c r="M208" s="84">
        <f t="shared" ca="1" si="176"/>
        <v>0</v>
      </c>
      <c r="N208" s="84">
        <f t="shared" ca="1" si="176"/>
        <v>0</v>
      </c>
      <c r="O208" s="84">
        <f t="shared" ca="1" si="176"/>
        <v>0</v>
      </c>
      <c r="P208" s="84">
        <f t="shared" ca="1" si="176"/>
        <v>0</v>
      </c>
      <c r="Q208" s="84">
        <f t="shared" ca="1" si="176"/>
        <v>0</v>
      </c>
      <c r="R208" s="84">
        <f t="shared" ca="1" si="176"/>
        <v>0</v>
      </c>
      <c r="S208" s="84">
        <f t="shared" ca="1" si="176"/>
        <v>0</v>
      </c>
      <c r="T208" s="84">
        <f t="shared" ca="1" si="176"/>
        <v>0</v>
      </c>
      <c r="U208" s="84">
        <f t="shared" ca="1" si="176"/>
        <v>0</v>
      </c>
      <c r="V208" s="84">
        <f t="shared" ca="1" si="176"/>
        <v>0</v>
      </c>
      <c r="W208" s="84">
        <f t="shared" ca="1" si="176"/>
        <v>0</v>
      </c>
      <c r="X208" s="84">
        <f t="shared" ca="1" si="176"/>
        <v>0</v>
      </c>
      <c r="Y208" s="84">
        <f t="shared" ca="1" si="176"/>
        <v>0</v>
      </c>
      <c r="Z208" s="84">
        <f t="shared" ca="1" si="176"/>
        <v>0</v>
      </c>
      <c r="AA208" s="84">
        <f t="shared" ca="1" si="176"/>
        <v>0</v>
      </c>
      <c r="AB208" s="89">
        <f t="shared" ca="1" si="176"/>
        <v>0</v>
      </c>
      <c r="AC208" s="87">
        <f t="shared" ca="1" si="166"/>
        <v>0</v>
      </c>
      <c r="AD208" s="84">
        <f t="shared" ca="1" si="166"/>
        <v>0</v>
      </c>
      <c r="AE208" s="84">
        <f t="shared" ca="1" si="166"/>
        <v>0</v>
      </c>
      <c r="AF208" s="84">
        <f t="shared" ca="1" si="166"/>
        <v>0</v>
      </c>
      <c r="AG208" s="84">
        <f t="shared" ca="1" si="166"/>
        <v>0</v>
      </c>
      <c r="AH208" s="84">
        <f t="shared" ca="1" si="166"/>
        <v>0</v>
      </c>
      <c r="AI208" s="84">
        <f t="shared" ca="1" si="166"/>
        <v>1</v>
      </c>
      <c r="AJ208" s="84">
        <f t="shared" ca="1" si="166"/>
        <v>0</v>
      </c>
      <c r="AK208" s="84">
        <f t="shared" ca="1" si="166"/>
        <v>0</v>
      </c>
      <c r="AL208" s="84">
        <f t="shared" ca="1" si="166"/>
        <v>0</v>
      </c>
      <c r="AM208" s="84">
        <f t="shared" ca="1" si="166"/>
        <v>0</v>
      </c>
      <c r="AN208" s="98">
        <f t="shared" ca="1" si="166"/>
        <v>0</v>
      </c>
      <c r="AO208" s="91">
        <f>+INDEX('Load Combinations'!$D$4:$N$22,MATCH(Horizontal!$C208,'Load Combinations'!$B$4:$B$22,0),MATCH(Horizontal!AO$26,'Load Combinations'!$D$3:$N$3,0))</f>
        <v>1</v>
      </c>
      <c r="AP208" s="84">
        <f>+INDEX('Load Combinations'!$D$4:$N$22,MATCH(Horizontal!$C208,'Load Combinations'!$B$4:$B$22,0),MATCH(Horizontal!AP$26,'Load Combinations'!$D$3:$N$3,0))</f>
        <v>1</v>
      </c>
      <c r="AQ208" s="84">
        <f>+INDEX('Load Combinations'!$D$4:$N$22,MATCH(Horizontal!$C208,'Load Combinations'!$B$4:$B$22,0),MATCH(Horizontal!AQ$26,'Load Combinations'!$D$3:$N$3,0))</f>
        <v>0</v>
      </c>
      <c r="AR208" s="84">
        <f>+INDEX('Load Combinations'!$D$4:$N$22,MATCH(Horizontal!$C208,'Load Combinations'!$B$4:$B$22,0),MATCH(Horizontal!AR$26,'Load Combinations'!$D$3:$N$3,0))</f>
        <v>1</v>
      </c>
      <c r="AS208" s="84">
        <f>+INDEX('Load Combinations'!$D$4:$N$22,MATCH(Horizontal!$C208,'Load Combinations'!$B$4:$B$22,0),MATCH(Horizontal!AS$26,'Load Combinations'!$D$3:$N$3,0))</f>
        <v>0</v>
      </c>
      <c r="AT208" s="84">
        <f>+INDEX('Load Combinations'!$D$4:$N$22,MATCH(Horizontal!$C208,'Load Combinations'!$B$4:$B$22,0),MATCH(Horizontal!AT$26,'Load Combinations'!$D$3:$N$3,0))</f>
        <v>0</v>
      </c>
      <c r="AU208" s="84">
        <f>+INDEX('Load Combinations'!$D$4:$N$22,MATCH(Horizontal!$C208,'Load Combinations'!$B$4:$B$22,0),MATCH(Horizontal!AU$26,'Load Combinations'!$D$3:$N$3,0))</f>
        <v>0</v>
      </c>
      <c r="AV208" s="84">
        <f>+INDEX('Load Combinations'!$D$4:$N$22,MATCH(Horizontal!$C208,'Load Combinations'!$B$4:$B$22,0),MATCH(Horizontal!AV$26,'Load Combinations'!$D$3:$N$3,0))</f>
        <v>1</v>
      </c>
      <c r="AW208" s="84">
        <f>+INDEX('Load Combinations'!$D$4:$N$22,MATCH(Horizontal!$C208,'Load Combinations'!$B$4:$B$22,0),MATCH(Horizontal!AW$26,'Load Combinations'!$D$3:$N$3,0))</f>
        <v>0</v>
      </c>
      <c r="AX208" s="559">
        <f>+INDEX('Load Combinations'!$D$4:$N$22,MATCH(Horizontal!$C208,'Load Combinations'!$B$4:$B$22,0),MATCH(Horizontal!AX$26,'Load Combinations'!$D$3:$N$3,0))</f>
        <v>1</v>
      </c>
      <c r="AY208" s="660">
        <f>+INDEX('Load Combinations'!$D$4:$N$22,MATCH(Horizontal!$C208,'Load Combinations'!$B$4:$B$22,0),MATCH(Horizontal!AY$26,'Load Combinations'!$D$3:$N$3,0))</f>
        <v>0</v>
      </c>
      <c r="AZ208" s="284" cm="1">
        <f t="array" aca="1" ref="AZ208" ca="1">SUMPRODUCT(--($K208:$AB208&gt;0),INDEX($H$4:$H$22,MATCH($K$26:$AB$26,$C$4:$C$22,0)))</f>
        <v>0</v>
      </c>
      <c r="BA208" s="194" cm="1">
        <f t="array" aca="1" ref="BA208" ca="1">SUMPRODUCT(--($K208:$AB208&gt;0),INDEX($G$4:$G$22,MATCH($K$26:$AB$26,$C$4:$C$22,0)))</f>
        <v>0</v>
      </c>
      <c r="BB208" s="194" cm="1">
        <f t="array" aca="1" ref="BB208" ca="1">-1*SUMPRODUCT(--($K208:$AB208&lt;0),INDEX($H$4:$H$22,MATCH($K$26:$AB$26,$C$4:$C$22,0)))</f>
        <v>0</v>
      </c>
      <c r="BC208" s="194" cm="1">
        <f t="array" aca="1" ref="BC208" ca="1">-1*SUMPRODUCT(--($K208:$AB208&lt;0),INDEX($G$4:$G$22,MATCH($K$26:$AB$26,$C$4:$C$22,0)))</f>
        <v>0</v>
      </c>
      <c r="BD208" s="286" cm="1">
        <f t="array" aca="1" ref="BD208" ca="1">IF(AC208&gt;0,AC208*SUMPRODUCT(_xlfn.XLOOKUP(AC$26,$C$4:$C$22,$T$4:$AD$22)*$AO208:$AY208),0)</f>
        <v>0</v>
      </c>
      <c r="BE208" s="287" cm="1">
        <f t="array" aca="1" ref="BE208" ca="1">IF(AD208&gt;0,AD208*SUMPRODUCT(_xlfn.XLOOKUP(AD$26,$C$4:$C$22,$T$4:$AD$22)*$AO208:$AY208),0)</f>
        <v>0</v>
      </c>
      <c r="BF208" s="287" cm="1">
        <f t="array" aca="1" ref="BF208" ca="1">IF(AE208&gt;0,AE208*SUMPRODUCT(_xlfn.XLOOKUP(AE$26,$C$4:$C$22,$T$4:$AD$22)*$AO208:$AY208),0)</f>
        <v>0</v>
      </c>
      <c r="BG208" s="287" cm="1">
        <f t="array" aca="1" ref="BG208" ca="1">IF(AF208&gt;0,AF208*SUMPRODUCT(_xlfn.XLOOKUP(AF$26,$C$4:$C$22,$T$4:$AD$22)*$AO208:$AY208),0)</f>
        <v>0</v>
      </c>
      <c r="BH208" s="287" cm="1">
        <f t="array" aca="1" ref="BH208" ca="1">IF(AG208&gt;0,AG208*SUMPRODUCT(_xlfn.XLOOKUP(AG$26,$C$4:$C$22,$T$4:$AD$22)*$AO208:$AY208),0)</f>
        <v>0</v>
      </c>
      <c r="BI208" s="287" cm="1">
        <f t="array" aca="1" ref="BI208" ca="1">IF(AH208&gt;0,AH208*SUMPRODUCT(_xlfn.XLOOKUP(AH$26,$C$4:$C$22,$T$4:$AD$22)*$AO208:$AY208),0)</f>
        <v>0</v>
      </c>
      <c r="BJ208" s="287" cm="1">
        <f t="array" aca="1" ref="BJ208" ca="1">IF(AI208&gt;0,AI208*SUMPRODUCT(_xlfn.XLOOKUP(AI$26,$C$4:$C$22,$T$4:$AD$22)*$AO208:$AY208),0)</f>
        <v>0.125</v>
      </c>
      <c r="BK208" s="287" cm="1">
        <f t="array" aca="1" ref="BK208" ca="1">IF(AJ208&gt;0,AJ208*SUMPRODUCT(_xlfn.XLOOKUP(AJ$26,$C$4:$C$22,$T$4:$AD$22)*$AO208:$AY208),0)</f>
        <v>0</v>
      </c>
      <c r="BL208" s="287" cm="1">
        <f t="array" aca="1" ref="BL208" ca="1">IF(AK208&gt;0,AK208*SUMPRODUCT(_xlfn.XLOOKUP(AK$26,$C$4:$C$22,$T$4:$AD$22)*$AO208:$AY208),0)</f>
        <v>0</v>
      </c>
      <c r="BM208" s="287" cm="1">
        <f t="array" aca="1" ref="BM208" ca="1">IF(AL208&gt;0,AL208*SUMPRODUCT(_xlfn.XLOOKUP(AL$26,$C$4:$C$22,$T$4:$AD$22)*$AO208:$AY208),0)</f>
        <v>0</v>
      </c>
      <c r="BN208" s="287" cm="1">
        <f t="array" aca="1" ref="BN208" ca="1">IF(AM208&gt;0,AM208*SUMPRODUCT(_xlfn.XLOOKUP(AM$26,$C$4:$C$22,$T$4:$AD$22)*$AO208:$AY208),0)</f>
        <v>0</v>
      </c>
      <c r="BO208" s="290" cm="1">
        <f t="array" aca="1" ref="BO208" ca="1">IF(AN208&gt;0,AN208*SUMPRODUCT(_xlfn.XLOOKUP(AN$26,$C$4:$C$22,$T$4:$AD$22)*$AO208:$AY208),0)</f>
        <v>0</v>
      </c>
      <c r="BP208" s="291">
        <f t="shared" ca="1" si="139"/>
        <v>0.125</v>
      </c>
      <c r="BQ208" s="286" cm="1">
        <f t="array" aca="1" ref="BQ208" ca="1">IF(AC208&gt;0,AC208*SUMPRODUCT(_xlfn.XLOOKUP(AC$26,$C$4:$C$22,$I$4:$S$22)*$AO208:$AY208),0)</f>
        <v>0</v>
      </c>
      <c r="BR208" s="287" cm="1">
        <f t="array" aca="1" ref="BR208" ca="1">IF(AD208&gt;0,AD208*SUMPRODUCT(_xlfn.XLOOKUP(AD$26,$C$4:$C$22,$I$4:$S$22)*$AO208:$AY208),0)</f>
        <v>0</v>
      </c>
      <c r="BS208" s="287" cm="1">
        <f t="array" aca="1" ref="BS208" ca="1">IF(AE208&gt;0,AE208*SUMPRODUCT(_xlfn.XLOOKUP(AE$26,$C$4:$C$22,$I$4:$S$22)*$AO208:$AY208),0)</f>
        <v>0</v>
      </c>
      <c r="BT208" s="287" cm="1">
        <f t="array" aca="1" ref="BT208" ca="1">IF(AF208&gt;0,AF208*SUMPRODUCT(_xlfn.XLOOKUP(AF$26,$C$4:$C$22,$I$4:$S$22)*$AO208:$AY208),0)</f>
        <v>0</v>
      </c>
      <c r="BU208" s="287" cm="1">
        <f t="array" aca="1" ref="BU208" ca="1">IF(AG208&gt;0,AG208*SUMPRODUCT(_xlfn.XLOOKUP(AG$26,$C$4:$C$22,$I$4:$S$22)*$AO208:$AY208),0)</f>
        <v>0</v>
      </c>
      <c r="BV208" s="287" cm="1">
        <f t="array" aca="1" ref="BV208" ca="1">IF(AH208&gt;0,AH208*SUMPRODUCT(_xlfn.XLOOKUP(AH$26,$C$4:$C$22,$I$4:$S$22)*$AO208:$AY208),0)</f>
        <v>0</v>
      </c>
      <c r="BW208" s="287" cm="1">
        <f t="array" aca="1" ref="BW208" ca="1">IF(AI208&gt;0,AI208*SUMPRODUCT(_xlfn.XLOOKUP(AI$26,$C$4:$C$22,$I$4:$S$22)*$AO208:$AY208),0)</f>
        <v>-0.125</v>
      </c>
      <c r="BX208" s="287" cm="1">
        <f t="array" aca="1" ref="BX208" ca="1">IF(AJ208&gt;0,AJ208*SUMPRODUCT(_xlfn.XLOOKUP(AJ$26,$C$4:$C$22,$I$4:$S$22)*$AO208:$AY208),0)</f>
        <v>0</v>
      </c>
      <c r="BY208" s="287" cm="1">
        <f t="array" aca="1" ref="BY208" ca="1">IF(AK208&gt;0,AK208*SUMPRODUCT(_xlfn.XLOOKUP(AK$26,$C$4:$C$22,$I$4:$S$22)*$AO208:$AY208),0)</f>
        <v>0</v>
      </c>
      <c r="BZ208" s="287" cm="1">
        <f t="array" aca="1" ref="BZ208" ca="1">IF(AL208&gt;0,AL208*SUMPRODUCT(_xlfn.XLOOKUP(AL$26,$C$4:$C$22,$I$4:$S$22)*$AO208:$AY208),0)</f>
        <v>0</v>
      </c>
      <c r="CA208" s="287" cm="1">
        <f t="array" aca="1" ref="CA208" ca="1">IF(AM208&gt;0,AM208*SUMPRODUCT(_xlfn.XLOOKUP(AM$26,$C$4:$C$22,$I$4:$S$22)*$AO208:$AY208),0)</f>
        <v>0</v>
      </c>
      <c r="CB208" s="290" cm="1">
        <f t="array" aca="1" ref="CB208" ca="1">IF(AN208&gt;0,AN208*SUMPRODUCT(_xlfn.XLOOKUP(AN$26,$C$4:$C$22,$I$4:$S$22)*$AO208:$AY208),0)</f>
        <v>0</v>
      </c>
      <c r="CC208" s="291">
        <f t="shared" ca="1" si="140"/>
        <v>-0.125</v>
      </c>
      <c r="CD208" s="286" cm="1">
        <f t="array" aca="1" ref="CD208" ca="1">IF(AC208&lt;0,AC208*SUMPRODUCT(_xlfn.XLOOKUP(AC$26,$C$4:$C$22,$T$4:$AD$22)*$AO208:$AY208),0)</f>
        <v>0</v>
      </c>
      <c r="CE208" s="287" cm="1">
        <f t="array" aca="1" ref="CE208" ca="1">IF(AD208&lt;0,AD208*SUMPRODUCT(_xlfn.XLOOKUP(AD$26,$C$4:$C$22,$T$4:$AC$22)*$AO208:$AX208),0)</f>
        <v>0</v>
      </c>
      <c r="CF208" s="287" cm="1">
        <f t="array" aca="1" ref="CF208" ca="1">IF(AE208&lt;0,AE208*SUMPRODUCT(_xlfn.XLOOKUP(AE$26,$C$4:$C$22,$T$4:$AC$22)*$AO208:$AX208),0)</f>
        <v>0</v>
      </c>
      <c r="CG208" s="287" cm="1">
        <f t="array" aca="1" ref="CG208" ca="1">IF(AF208&lt;0,AF208*SUMPRODUCT(_xlfn.XLOOKUP(AF$26,$C$4:$C$22,$T$4:$AC$22)*$AO208:$AX208),0)</f>
        <v>0</v>
      </c>
      <c r="CH208" s="287" cm="1">
        <f t="array" aca="1" ref="CH208" ca="1">IF(AG208&lt;0,AG208*SUMPRODUCT(_xlfn.XLOOKUP(AG$26,$C$4:$C$22,$T$4:$AC$22)*$AO208:$AX208),0)</f>
        <v>0</v>
      </c>
      <c r="CI208" s="287" cm="1">
        <f t="array" aca="1" ref="CI208" ca="1">IF(AH208&lt;0,AH208*SUMPRODUCT(_xlfn.XLOOKUP(AH$26,$C$4:$C$22,$T$4:$AC$22)*$AO208:$AX208),0)</f>
        <v>0</v>
      </c>
      <c r="CJ208" s="287" cm="1">
        <f t="array" aca="1" ref="CJ208" ca="1">IF(AI208&lt;0,AI208*SUMPRODUCT(_xlfn.XLOOKUP(AI$26,$C$4:$C$22,$T$4:$AC$22)*$AO208:$AX208),0)</f>
        <v>0</v>
      </c>
      <c r="CK208" s="287" cm="1">
        <f t="array" aca="1" ref="CK208" ca="1">IF(AJ208&lt;0,AJ208*SUMPRODUCT(_xlfn.XLOOKUP(AJ$26,$C$4:$C$22,$T$4:$AC$22)*$AO208:$AX208),0)</f>
        <v>0</v>
      </c>
      <c r="CL208" s="287" cm="1">
        <f t="array" aca="1" ref="CL208" ca="1">IF(AK208&lt;0,AK208*SUMPRODUCT(_xlfn.XLOOKUP(AK$26,$C$4:$C$22,$T$4:$AC$22)*$AO208:$AX208),0)</f>
        <v>0</v>
      </c>
      <c r="CM208" s="287" cm="1">
        <f t="array" aca="1" ref="CM208" ca="1">IF(AL208&lt;0,AL208*SUMPRODUCT(_xlfn.XLOOKUP(AL$26,$C$4:$C$22,$T$4:$AC$22)*$AO208:$AX208),0)</f>
        <v>0</v>
      </c>
      <c r="CN208" s="287" cm="1">
        <f t="array" aca="1" ref="CN208" ca="1">IF(AM208&lt;0,AM208*SUMPRODUCT(_xlfn.XLOOKUP(AM$26,$C$4:$C$22,$T$4:$AC$22)*$AO208:$AX208),0)</f>
        <v>0</v>
      </c>
      <c r="CO208" s="290" cm="1">
        <f t="array" aca="1" ref="CO208" ca="1">IF(AN208&lt;0,AN208*SUMPRODUCT(_xlfn.XLOOKUP(AN$26,$C$4:$C$22,$T$4:$AC$22)*$AO208:$AX208),0)</f>
        <v>0</v>
      </c>
      <c r="CP208" s="291">
        <f t="shared" ca="1" si="141"/>
        <v>0</v>
      </c>
      <c r="CQ208" s="286" cm="1">
        <f t="array" aca="1" ref="CQ208" ca="1">IF(AC208&lt;0,AC208*SUMPRODUCT(_xlfn.XLOOKUP(AC$26,$C$4:$C$22,$I$4:$S$22)*$AO208:$AY208),0)</f>
        <v>0</v>
      </c>
      <c r="CR208" s="287" cm="1">
        <f t="array" aca="1" ref="CR208" ca="1">IF(AD208&lt;0,AD208*SUMPRODUCT(_xlfn.XLOOKUP(AD$26,$C$4:$C$22,$I$4:$R$22)*$AO208:$AX208),0)</f>
        <v>0</v>
      </c>
      <c r="CS208" s="287" cm="1">
        <f t="array" aca="1" ref="CS208" ca="1">IF(AE208&lt;0,AE208*SUMPRODUCT(_xlfn.XLOOKUP(AE$26,$C$4:$C$22,$I$4:$R$22)*$AO208:$AX208),0)</f>
        <v>0</v>
      </c>
      <c r="CT208" s="287" cm="1">
        <f t="array" aca="1" ref="CT208" ca="1">IF(AF208&lt;0,AF208*SUMPRODUCT(_xlfn.XLOOKUP(AF$26,$C$4:$C$22,$I$4:$R$22)*$AO208:$AX208),0)</f>
        <v>0</v>
      </c>
      <c r="CU208" s="287" cm="1">
        <f t="array" aca="1" ref="CU208" ca="1">IF(AG208&lt;0,AG208*SUMPRODUCT(_xlfn.XLOOKUP(AG$26,$C$4:$C$22,$I$4:$R$22)*$AO208:$AX208),0)</f>
        <v>0</v>
      </c>
      <c r="CV208" s="287" cm="1">
        <f t="array" aca="1" ref="CV208" ca="1">IF(AH208&lt;0,AH208*SUMPRODUCT(_xlfn.XLOOKUP(AH$26,$C$4:$C$22,$I$4:$R$22)*$AO208:$AX208),0)</f>
        <v>0</v>
      </c>
      <c r="CW208" s="287" cm="1">
        <f t="array" aca="1" ref="CW208" ca="1">IF(AI208&lt;0,AI208*SUMPRODUCT(_xlfn.XLOOKUP(AI$26,$C$4:$C$22,$I$4:$R$22)*$AO208:$AX208),0)</f>
        <v>0</v>
      </c>
      <c r="CX208" s="287" cm="1">
        <f t="array" aca="1" ref="CX208" ca="1">IF(AJ208&lt;0,AJ208*SUMPRODUCT(_xlfn.XLOOKUP(AJ$26,$C$4:$C$22,$I$4:$R$22)*$AO208:$AX208),0)</f>
        <v>0</v>
      </c>
      <c r="CY208" s="287" cm="1">
        <f t="array" aca="1" ref="CY208" ca="1">IF(AK208&lt;0,AK208*SUMPRODUCT(_xlfn.XLOOKUP(AK$26,$C$4:$C$22,$I$4:$R$22)*$AO208:$AX208),0)</f>
        <v>0</v>
      </c>
      <c r="CZ208" s="287" cm="1">
        <f t="array" aca="1" ref="CZ208" ca="1">IF(AL208&lt;0,AL208*SUMPRODUCT(_xlfn.XLOOKUP(AL$26,$C$4:$C$22,$I$4:$R$22)*$AO208:$AX208),0)</f>
        <v>0</v>
      </c>
      <c r="DA208" s="287" cm="1">
        <f t="array" aca="1" ref="DA208" ca="1">IF(AM208&lt;0,AM208*SUMPRODUCT(_xlfn.XLOOKUP(AM$26,$C$4:$C$22,$I$4:$R$22)*$AO208:$AX208),0)</f>
        <v>0</v>
      </c>
      <c r="DB208" s="290" cm="1">
        <f t="array" aca="1" ref="DB208" ca="1">IF(AN208&lt;0,AN208*SUMPRODUCT(_xlfn.XLOOKUP(AN$26,$C$4:$C$22,$I$4:$R$22)*$AO208:$AX208),0)</f>
        <v>0</v>
      </c>
      <c r="DC208" s="327">
        <f t="shared" ca="1" si="142"/>
        <v>0</v>
      </c>
    </row>
    <row r="209" spans="1:107" x14ac:dyDescent="0.25">
      <c r="A209" s="136"/>
      <c r="B209" s="389"/>
      <c r="C209" s="292">
        <v>13</v>
      </c>
      <c r="D209" s="293" t="str">
        <f>_xlfn.XLOOKUP($C209,'Load Combinations'!$B$4:$B$22,'Load Combinations'!$C$4:$C$22)</f>
        <v>CV Helium Mode, Beam On, Seismic</v>
      </c>
      <c r="E209" s="86"/>
      <c r="F209" s="294"/>
      <c r="G209" s="125">
        <v>0</v>
      </c>
      <c r="H209" s="295">
        <f t="shared" ref="H209:H260" ca="1" si="177">G209+AZ209+BC209+BP209+DC209</f>
        <v>0.625</v>
      </c>
      <c r="I209" s="295">
        <f t="shared" ref="I209:I260" ca="1" si="178">G209+BA209+BB209+CC209+CP209</f>
        <v>-0.625</v>
      </c>
      <c r="J209" s="328"/>
      <c r="K209" s="99">
        <f t="shared" ref="K209:AB209" ca="1" si="179">OFFSET(K209,-12,0)</f>
        <v>0</v>
      </c>
      <c r="L209" s="96">
        <f t="shared" ca="1" si="179"/>
        <v>0</v>
      </c>
      <c r="M209" s="96">
        <f t="shared" ca="1" si="179"/>
        <v>0</v>
      </c>
      <c r="N209" s="96">
        <f t="shared" ca="1" si="179"/>
        <v>0</v>
      </c>
      <c r="O209" s="96">
        <f t="shared" ca="1" si="179"/>
        <v>0</v>
      </c>
      <c r="P209" s="96">
        <f t="shared" ca="1" si="179"/>
        <v>0</v>
      </c>
      <c r="Q209" s="96">
        <f t="shared" ca="1" si="179"/>
        <v>0</v>
      </c>
      <c r="R209" s="96">
        <f t="shared" ca="1" si="179"/>
        <v>0</v>
      </c>
      <c r="S209" s="96">
        <f t="shared" ca="1" si="179"/>
        <v>0</v>
      </c>
      <c r="T209" s="96">
        <f t="shared" ca="1" si="179"/>
        <v>0</v>
      </c>
      <c r="U209" s="96">
        <f t="shared" ca="1" si="179"/>
        <v>0</v>
      </c>
      <c r="V209" s="96">
        <f t="shared" ca="1" si="179"/>
        <v>0</v>
      </c>
      <c r="W209" s="96">
        <f t="shared" ca="1" si="179"/>
        <v>0</v>
      </c>
      <c r="X209" s="96">
        <f t="shared" ca="1" si="179"/>
        <v>0</v>
      </c>
      <c r="Y209" s="96">
        <f t="shared" ca="1" si="179"/>
        <v>0</v>
      </c>
      <c r="Z209" s="96">
        <f t="shared" ca="1" si="179"/>
        <v>0</v>
      </c>
      <c r="AA209" s="96">
        <f t="shared" ca="1" si="179"/>
        <v>0</v>
      </c>
      <c r="AB209" s="138">
        <f t="shared" ca="1" si="179"/>
        <v>0</v>
      </c>
      <c r="AC209" s="99">
        <f t="shared" ca="1" si="166"/>
        <v>0</v>
      </c>
      <c r="AD209" s="96">
        <f t="shared" ca="1" si="166"/>
        <v>0</v>
      </c>
      <c r="AE209" s="96">
        <f t="shared" ca="1" si="166"/>
        <v>0</v>
      </c>
      <c r="AF209" s="96">
        <f t="shared" ca="1" si="166"/>
        <v>0</v>
      </c>
      <c r="AG209" s="96">
        <f t="shared" ca="1" si="166"/>
        <v>0</v>
      </c>
      <c r="AH209" s="96">
        <f t="shared" ca="1" si="166"/>
        <v>0</v>
      </c>
      <c r="AI209" s="96">
        <f t="shared" ca="1" si="166"/>
        <v>1</v>
      </c>
      <c r="AJ209" s="96">
        <f t="shared" ca="1" si="166"/>
        <v>0</v>
      </c>
      <c r="AK209" s="96">
        <f t="shared" ca="1" si="166"/>
        <v>0</v>
      </c>
      <c r="AL209" s="96">
        <f t="shared" ca="1" si="166"/>
        <v>0</v>
      </c>
      <c r="AM209" s="96">
        <f t="shared" ca="1" si="166"/>
        <v>0</v>
      </c>
      <c r="AN209" s="100">
        <f t="shared" ca="1" si="166"/>
        <v>0</v>
      </c>
      <c r="AO209" s="97">
        <f>+INDEX('Load Combinations'!$D$4:$N$22,MATCH(Horizontal!$C209,'Load Combinations'!$B$4:$B$22,0),MATCH(Horizontal!AO$26,'Load Combinations'!$D$3:$N$3,0))</f>
        <v>1</v>
      </c>
      <c r="AP209" s="96">
        <f>+INDEX('Load Combinations'!$D$4:$N$22,MATCH(Horizontal!$C209,'Load Combinations'!$B$4:$B$22,0),MATCH(Horizontal!AP$26,'Load Combinations'!$D$3:$N$3,0))</f>
        <v>1</v>
      </c>
      <c r="AQ209" s="96">
        <f>+INDEX('Load Combinations'!$D$4:$N$22,MATCH(Horizontal!$C209,'Load Combinations'!$B$4:$B$22,0),MATCH(Horizontal!AQ$26,'Load Combinations'!$D$3:$N$3,0))</f>
        <v>0</v>
      </c>
      <c r="AR209" s="96">
        <f>+INDEX('Load Combinations'!$D$4:$N$22,MATCH(Horizontal!$C209,'Load Combinations'!$B$4:$B$22,0),MATCH(Horizontal!AR$26,'Load Combinations'!$D$3:$N$3,0))</f>
        <v>1</v>
      </c>
      <c r="AS209" s="96">
        <f>+INDEX('Load Combinations'!$D$4:$N$22,MATCH(Horizontal!$C209,'Load Combinations'!$B$4:$B$22,0),MATCH(Horizontal!AS$26,'Load Combinations'!$D$3:$N$3,0))</f>
        <v>0</v>
      </c>
      <c r="AT209" s="96">
        <f>+INDEX('Load Combinations'!$D$4:$N$22,MATCH(Horizontal!$C209,'Load Combinations'!$B$4:$B$22,0),MATCH(Horizontal!AT$26,'Load Combinations'!$D$3:$N$3,0))</f>
        <v>1</v>
      </c>
      <c r="AU209" s="96">
        <f>+INDEX('Load Combinations'!$D$4:$N$22,MATCH(Horizontal!$C209,'Load Combinations'!$B$4:$B$22,0),MATCH(Horizontal!AU$26,'Load Combinations'!$D$3:$N$3,0))</f>
        <v>0</v>
      </c>
      <c r="AV209" s="96">
        <f>+INDEX('Load Combinations'!$D$4:$N$22,MATCH(Horizontal!$C209,'Load Combinations'!$B$4:$B$22,0),MATCH(Horizontal!AV$26,'Load Combinations'!$D$3:$N$3,0))</f>
        <v>1</v>
      </c>
      <c r="AW209" s="96">
        <f>+INDEX('Load Combinations'!$D$4:$N$22,MATCH(Horizontal!$C209,'Load Combinations'!$B$4:$B$22,0),MATCH(Horizontal!AW$26,'Load Combinations'!$D$3:$N$3,0))</f>
        <v>0</v>
      </c>
      <c r="AX209" s="560">
        <f>+INDEX('Load Combinations'!$D$4:$N$22,MATCH(Horizontal!$C209,'Load Combinations'!$B$4:$B$22,0),MATCH(Horizontal!AX$26,'Load Combinations'!$D$3:$N$3,0))</f>
        <v>1</v>
      </c>
      <c r="AY209" s="661">
        <f>+INDEX('Load Combinations'!$D$4:$N$22,MATCH(Horizontal!$C209,'Load Combinations'!$B$4:$B$22,0),MATCH(Horizontal!AY$26,'Load Combinations'!$D$3:$N$3,0))</f>
        <v>0</v>
      </c>
      <c r="AZ209" s="297" cm="1">
        <f t="array" aca="1" ref="AZ209" ca="1">SUMPRODUCT(--($K209:$AB209&gt;0),INDEX($H$4:$H$22,MATCH($K$26:$AB$26,$C$4:$C$22,0)))</f>
        <v>0</v>
      </c>
      <c r="BA209" s="298" cm="1">
        <f t="array" aca="1" ref="BA209" ca="1">SUMPRODUCT(--($K209:$AB209&gt;0),INDEX($G$4:$G$22,MATCH($K$26:$AB$26,$C$4:$C$22,0)))</f>
        <v>0</v>
      </c>
      <c r="BB209" s="298" cm="1">
        <f t="array" aca="1" ref="BB209" ca="1">-1*SUMPRODUCT(--($K209:$AB209&lt;0),INDEX($H$4:$H$22,MATCH($K$26:$AB$26,$C$4:$C$22,0)))</f>
        <v>0</v>
      </c>
      <c r="BC209" s="298" cm="1">
        <f t="array" aca="1" ref="BC209" ca="1">-1*SUMPRODUCT(--($K209:$AB209&lt;0),INDEX($G$4:$G$22,MATCH($K$26:$AB$26,$C$4:$C$22,0)))</f>
        <v>0</v>
      </c>
      <c r="BD209" s="125" cm="1">
        <f t="array" aca="1" ref="BD209" ca="1">IF(AC209&gt;0,AC209*SUMPRODUCT(_xlfn.XLOOKUP(AC$26,$C$4:$C$22,$T$4:$AD$22)*$AO209:$AY209),0)</f>
        <v>0</v>
      </c>
      <c r="BE209" s="300" cm="1">
        <f t="array" aca="1" ref="BE209" ca="1">IF(AD209&gt;0,AD209*SUMPRODUCT(_xlfn.XLOOKUP(AD$26,$C$4:$C$22,$T$4:$AD$22)*$AO209:$AY209),0)</f>
        <v>0</v>
      </c>
      <c r="BF209" s="300" cm="1">
        <f t="array" aca="1" ref="BF209" ca="1">IF(AE209&gt;0,AE209*SUMPRODUCT(_xlfn.XLOOKUP(AE$26,$C$4:$C$22,$T$4:$AD$22)*$AO209:$AY209),0)</f>
        <v>0</v>
      </c>
      <c r="BG209" s="301" cm="1">
        <f t="array" aca="1" ref="BG209" ca="1">IF(AF209&gt;0,AF209*SUMPRODUCT(_xlfn.XLOOKUP(AF$26,$C$4:$C$22,$T$4:$AD$22)*$AO209:$AY209),0)</f>
        <v>0</v>
      </c>
      <c r="BH209" s="300" cm="1">
        <f t="array" aca="1" ref="BH209" ca="1">IF(AG209&gt;0,AG209*SUMPRODUCT(_xlfn.XLOOKUP(AG$26,$C$4:$C$22,$T$4:$AD$22)*$AO209:$AY209),0)</f>
        <v>0</v>
      </c>
      <c r="BI209" s="300" cm="1">
        <f t="array" aca="1" ref="BI209" ca="1">IF(AH209&gt;0,AH209*SUMPRODUCT(_xlfn.XLOOKUP(AH$26,$C$4:$C$22,$T$4:$AD$22)*$AO209:$AY209),0)</f>
        <v>0</v>
      </c>
      <c r="BJ209" s="300" cm="1">
        <f t="array" aca="1" ref="BJ209" ca="1">IF(AI209&gt;0,AI209*SUMPRODUCT(_xlfn.XLOOKUP(AI$26,$C$4:$C$22,$T$4:$AD$22)*$AO209:$AY209),0)</f>
        <v>0.625</v>
      </c>
      <c r="BK209" s="300" cm="1">
        <f t="array" aca="1" ref="BK209" ca="1">IF(AJ209&gt;0,AJ209*SUMPRODUCT(_xlfn.XLOOKUP(AJ$26,$C$4:$C$22,$T$4:$AD$22)*$AO209:$AY209),0)</f>
        <v>0</v>
      </c>
      <c r="BL209" s="300" cm="1">
        <f t="array" aca="1" ref="BL209" ca="1">IF(AK209&gt;0,AK209*SUMPRODUCT(_xlfn.XLOOKUP(AK$26,$C$4:$C$22,$T$4:$AD$22)*$AO209:$AY209),0)</f>
        <v>0</v>
      </c>
      <c r="BM209" s="300" cm="1">
        <f t="array" aca="1" ref="BM209" ca="1">IF(AL209&gt;0,AL209*SUMPRODUCT(_xlfn.XLOOKUP(AL$26,$C$4:$C$22,$T$4:$AD$22)*$AO209:$AY209),0)</f>
        <v>0</v>
      </c>
      <c r="BN209" s="300" cm="1">
        <f t="array" aca="1" ref="BN209" ca="1">IF(AM209&gt;0,AM209*SUMPRODUCT(_xlfn.XLOOKUP(AM$26,$C$4:$C$22,$T$4:$AD$22)*$AO209:$AY209),0)</f>
        <v>0</v>
      </c>
      <c r="BO209" s="304" cm="1">
        <f t="array" aca="1" ref="BO209" ca="1">IF(AN209&gt;0,AN209*SUMPRODUCT(_xlfn.XLOOKUP(AN$26,$C$4:$C$22,$T$4:$AD$22)*$AO209:$AY209),0)</f>
        <v>0</v>
      </c>
      <c r="BP209" s="305">
        <f t="shared" ca="1" si="139"/>
        <v>0.625</v>
      </c>
      <c r="BQ209" s="125" cm="1">
        <f t="array" aca="1" ref="BQ209" ca="1">IF(AC209&gt;0,AC209*SUMPRODUCT(_xlfn.XLOOKUP(AC$26,$C$4:$C$22,$I$4:$S$22)*$AO209:$AY209),0)</f>
        <v>0</v>
      </c>
      <c r="BR209" s="300" cm="1">
        <f t="array" aca="1" ref="BR209" ca="1">IF(AD209&gt;0,AD209*SUMPRODUCT(_xlfn.XLOOKUP(AD$26,$C$4:$C$22,$I$4:$S$22)*$AO209:$AY209),0)</f>
        <v>0</v>
      </c>
      <c r="BS209" s="300" cm="1">
        <f t="array" aca="1" ref="BS209" ca="1">IF(AE209&gt;0,AE209*SUMPRODUCT(_xlfn.XLOOKUP(AE$26,$C$4:$C$22,$I$4:$S$22)*$AO209:$AY209),0)</f>
        <v>0</v>
      </c>
      <c r="BT209" s="301" cm="1">
        <f t="array" aca="1" ref="BT209" ca="1">IF(AF209&gt;0,AF209*SUMPRODUCT(_xlfn.XLOOKUP(AF$26,$C$4:$C$22,$I$4:$S$22)*$AO209:$AY209),0)</f>
        <v>0</v>
      </c>
      <c r="BU209" s="300" cm="1">
        <f t="array" aca="1" ref="BU209" ca="1">IF(AG209&gt;0,AG209*SUMPRODUCT(_xlfn.XLOOKUP(AG$26,$C$4:$C$22,$I$4:$S$22)*$AO209:$AY209),0)</f>
        <v>0</v>
      </c>
      <c r="BV209" s="300" cm="1">
        <f t="array" aca="1" ref="BV209" ca="1">IF(AH209&gt;0,AH209*SUMPRODUCT(_xlfn.XLOOKUP(AH$26,$C$4:$C$22,$I$4:$S$22)*$AO209:$AY209),0)</f>
        <v>0</v>
      </c>
      <c r="BW209" s="300" cm="1">
        <f t="array" aca="1" ref="BW209" ca="1">IF(AI209&gt;0,AI209*SUMPRODUCT(_xlfn.XLOOKUP(AI$26,$C$4:$C$22,$I$4:$S$22)*$AO209:$AY209),0)</f>
        <v>-0.625</v>
      </c>
      <c r="BX209" s="300" cm="1">
        <f t="array" aca="1" ref="BX209" ca="1">IF(AJ209&gt;0,AJ209*SUMPRODUCT(_xlfn.XLOOKUP(AJ$26,$C$4:$C$22,$I$4:$S$22)*$AO209:$AY209),0)</f>
        <v>0</v>
      </c>
      <c r="BY209" s="300" cm="1">
        <f t="array" aca="1" ref="BY209" ca="1">IF(AK209&gt;0,AK209*SUMPRODUCT(_xlfn.XLOOKUP(AK$26,$C$4:$C$22,$I$4:$S$22)*$AO209:$AY209),0)</f>
        <v>0</v>
      </c>
      <c r="BZ209" s="300" cm="1">
        <f t="array" aca="1" ref="BZ209" ca="1">IF(AL209&gt;0,AL209*SUMPRODUCT(_xlfn.XLOOKUP(AL$26,$C$4:$C$22,$I$4:$S$22)*$AO209:$AY209),0)</f>
        <v>0</v>
      </c>
      <c r="CA209" s="300" cm="1">
        <f t="array" aca="1" ref="CA209" ca="1">IF(AM209&gt;0,AM209*SUMPRODUCT(_xlfn.XLOOKUP(AM$26,$C$4:$C$22,$I$4:$S$22)*$AO209:$AY209),0)</f>
        <v>0</v>
      </c>
      <c r="CB209" s="304" cm="1">
        <f t="array" aca="1" ref="CB209" ca="1">IF(AN209&gt;0,AN209*SUMPRODUCT(_xlfn.XLOOKUP(AN$26,$C$4:$C$22,$I$4:$S$22)*$AO209:$AY209),0)</f>
        <v>0</v>
      </c>
      <c r="CC209" s="305">
        <f t="shared" ca="1" si="140"/>
        <v>-0.625</v>
      </c>
      <c r="CD209" s="125" cm="1">
        <f t="array" aca="1" ref="CD209" ca="1">IF(AC209&lt;0,AC209*SUMPRODUCT(_xlfn.XLOOKUP(AC$26,$C$4:$C$22,$T$4:$AD$22)*$AO209:$AY209),0)</f>
        <v>0</v>
      </c>
      <c r="CE209" s="300" cm="1">
        <f t="array" aca="1" ref="CE209" ca="1">IF(AD209&lt;0,AD209*SUMPRODUCT(_xlfn.XLOOKUP(AD$26,$C$4:$C$22,$T$4:$AC$22)*$AO209:$AX209),0)</f>
        <v>0</v>
      </c>
      <c r="CF209" s="300" cm="1">
        <f t="array" aca="1" ref="CF209" ca="1">IF(AE209&lt;0,AE209*SUMPRODUCT(_xlfn.XLOOKUP(AE$26,$C$4:$C$22,$T$4:$AC$22)*$AO209:$AX209),0)</f>
        <v>0</v>
      </c>
      <c r="CG209" s="301" cm="1">
        <f t="array" aca="1" ref="CG209" ca="1">IF(AF209&lt;0,AF209*SUMPRODUCT(_xlfn.XLOOKUP(AF$26,$C$4:$C$22,$T$4:$AC$22)*$AO209:$AX209),0)</f>
        <v>0</v>
      </c>
      <c r="CH209" s="300" cm="1">
        <f t="array" aca="1" ref="CH209" ca="1">IF(AG209&lt;0,AG209*SUMPRODUCT(_xlfn.XLOOKUP(AG$26,$C$4:$C$22,$T$4:$AC$22)*$AO209:$AX209),0)</f>
        <v>0</v>
      </c>
      <c r="CI209" s="300" cm="1">
        <f t="array" aca="1" ref="CI209" ca="1">IF(AH209&lt;0,AH209*SUMPRODUCT(_xlfn.XLOOKUP(AH$26,$C$4:$C$22,$T$4:$AC$22)*$AO209:$AX209),0)</f>
        <v>0</v>
      </c>
      <c r="CJ209" s="300" cm="1">
        <f t="array" aca="1" ref="CJ209" ca="1">IF(AI209&lt;0,AI209*SUMPRODUCT(_xlfn.XLOOKUP(AI$26,$C$4:$C$22,$T$4:$AC$22)*$AO209:$AX209),0)</f>
        <v>0</v>
      </c>
      <c r="CK209" s="300" cm="1">
        <f t="array" aca="1" ref="CK209" ca="1">IF(AJ209&lt;0,AJ209*SUMPRODUCT(_xlfn.XLOOKUP(AJ$26,$C$4:$C$22,$T$4:$AC$22)*$AO209:$AX209),0)</f>
        <v>0</v>
      </c>
      <c r="CL209" s="300" cm="1">
        <f t="array" aca="1" ref="CL209" ca="1">IF(AK209&lt;0,AK209*SUMPRODUCT(_xlfn.XLOOKUP(AK$26,$C$4:$C$22,$T$4:$AC$22)*$AO209:$AX209),0)</f>
        <v>0</v>
      </c>
      <c r="CM209" s="300" cm="1">
        <f t="array" aca="1" ref="CM209" ca="1">IF(AL209&lt;0,AL209*SUMPRODUCT(_xlfn.XLOOKUP(AL$26,$C$4:$C$22,$T$4:$AC$22)*$AO209:$AX209),0)</f>
        <v>0</v>
      </c>
      <c r="CN209" s="300" cm="1">
        <f t="array" aca="1" ref="CN209" ca="1">IF(AM209&lt;0,AM209*SUMPRODUCT(_xlfn.XLOOKUP(AM$26,$C$4:$C$22,$T$4:$AC$22)*$AO209:$AX209),0)</f>
        <v>0</v>
      </c>
      <c r="CO209" s="304" cm="1">
        <f t="array" aca="1" ref="CO209" ca="1">IF(AN209&lt;0,AN209*SUMPRODUCT(_xlfn.XLOOKUP(AN$26,$C$4:$C$22,$T$4:$AC$22)*$AO209:$AX209),0)</f>
        <v>0</v>
      </c>
      <c r="CP209" s="305">
        <f t="shared" ca="1" si="141"/>
        <v>0</v>
      </c>
      <c r="CQ209" s="125" cm="1">
        <f t="array" aca="1" ref="CQ209" ca="1">IF(AC209&lt;0,AC209*SUMPRODUCT(_xlfn.XLOOKUP(AC$26,$C$4:$C$22,$I$4:$S$22)*$AO209:$AY209),0)</f>
        <v>0</v>
      </c>
      <c r="CR209" s="300" cm="1">
        <f t="array" aca="1" ref="CR209" ca="1">IF(AD209&lt;0,AD209*SUMPRODUCT(_xlfn.XLOOKUP(AD$26,$C$4:$C$22,$I$4:$R$22)*$AO209:$AX209),0)</f>
        <v>0</v>
      </c>
      <c r="CS209" s="300" cm="1">
        <f t="array" aca="1" ref="CS209" ca="1">IF(AE209&lt;0,AE209*SUMPRODUCT(_xlfn.XLOOKUP(AE$26,$C$4:$C$22,$I$4:$R$22)*$AO209:$AX209),0)</f>
        <v>0</v>
      </c>
      <c r="CT209" s="301" cm="1">
        <f t="array" aca="1" ref="CT209" ca="1">IF(AF209&lt;0,AF209*SUMPRODUCT(_xlfn.XLOOKUP(AF$26,$C$4:$C$22,$I$4:$R$22)*$AO209:$AX209),0)</f>
        <v>0</v>
      </c>
      <c r="CU209" s="300" cm="1">
        <f t="array" aca="1" ref="CU209" ca="1">IF(AG209&lt;0,AG209*SUMPRODUCT(_xlfn.XLOOKUP(AG$26,$C$4:$C$22,$I$4:$R$22)*$AO209:$AX209),0)</f>
        <v>0</v>
      </c>
      <c r="CV209" s="300" cm="1">
        <f t="array" aca="1" ref="CV209" ca="1">IF(AH209&lt;0,AH209*SUMPRODUCT(_xlfn.XLOOKUP(AH$26,$C$4:$C$22,$I$4:$R$22)*$AO209:$AX209),0)</f>
        <v>0</v>
      </c>
      <c r="CW209" s="300" cm="1">
        <f t="array" aca="1" ref="CW209" ca="1">IF(AI209&lt;0,AI209*SUMPRODUCT(_xlfn.XLOOKUP(AI$26,$C$4:$C$22,$I$4:$R$22)*$AO209:$AX209),0)</f>
        <v>0</v>
      </c>
      <c r="CX209" s="300" cm="1">
        <f t="array" aca="1" ref="CX209" ca="1">IF(AJ209&lt;0,AJ209*SUMPRODUCT(_xlfn.XLOOKUP(AJ$26,$C$4:$C$22,$I$4:$R$22)*$AO209:$AX209),0)</f>
        <v>0</v>
      </c>
      <c r="CY209" s="300" cm="1">
        <f t="array" aca="1" ref="CY209" ca="1">IF(AK209&lt;0,AK209*SUMPRODUCT(_xlfn.XLOOKUP(AK$26,$C$4:$C$22,$I$4:$R$22)*$AO209:$AX209),0)</f>
        <v>0</v>
      </c>
      <c r="CZ209" s="300" cm="1">
        <f t="array" aca="1" ref="CZ209" ca="1">IF(AL209&lt;0,AL209*SUMPRODUCT(_xlfn.XLOOKUP(AL$26,$C$4:$C$22,$I$4:$R$22)*$AO209:$AX209),0)</f>
        <v>0</v>
      </c>
      <c r="DA209" s="300" cm="1">
        <f t="array" aca="1" ref="DA209" ca="1">IF(AM209&lt;0,AM209*SUMPRODUCT(_xlfn.XLOOKUP(AM$26,$C$4:$C$22,$I$4:$R$22)*$AO209:$AX209),0)</f>
        <v>0</v>
      </c>
      <c r="DB209" s="304" cm="1">
        <f t="array" aca="1" ref="DB209" ca="1">IF(AN209&lt;0,AN209*SUMPRODUCT(_xlfn.XLOOKUP(AN$26,$C$4:$C$22,$I$4:$R$22)*$AO209:$AX209),0)</f>
        <v>0</v>
      </c>
      <c r="DC209" s="329">
        <f t="shared" ca="1" si="142"/>
        <v>0</v>
      </c>
    </row>
    <row r="210" spans="1:107" x14ac:dyDescent="0.25">
      <c r="A210" s="136"/>
      <c r="B210" s="389"/>
      <c r="C210" s="278">
        <v>14</v>
      </c>
      <c r="D210" s="279" t="str">
        <f>_xlfn.XLOOKUP($C210,'Load Combinations'!$B$4:$B$22,'Load Combinations'!$C$4:$C$22)</f>
        <v>CV He, No Beam,Component MAWP</v>
      </c>
      <c r="E210" s="280"/>
      <c r="F210" s="281"/>
      <c r="G210" s="111">
        <v>0</v>
      </c>
      <c r="H210" s="282">
        <f t="shared" ca="1" si="177"/>
        <v>0</v>
      </c>
      <c r="I210" s="282">
        <f t="shared" ca="1" si="178"/>
        <v>0</v>
      </c>
      <c r="J210" s="326"/>
      <c r="K210" s="87">
        <f t="shared" ref="K210:AB210" ca="1" si="180">OFFSET(K210,-13,0)</f>
        <v>0</v>
      </c>
      <c r="L210" s="84">
        <f t="shared" ca="1" si="180"/>
        <v>0</v>
      </c>
      <c r="M210" s="84">
        <f t="shared" ca="1" si="180"/>
        <v>0</v>
      </c>
      <c r="N210" s="84">
        <f t="shared" ca="1" si="180"/>
        <v>0</v>
      </c>
      <c r="O210" s="84">
        <f t="shared" ca="1" si="180"/>
        <v>0</v>
      </c>
      <c r="P210" s="84">
        <f t="shared" ca="1" si="180"/>
        <v>0</v>
      </c>
      <c r="Q210" s="84">
        <f t="shared" ca="1" si="180"/>
        <v>0</v>
      </c>
      <c r="R210" s="84">
        <f t="shared" ca="1" si="180"/>
        <v>0</v>
      </c>
      <c r="S210" s="84">
        <f t="shared" ca="1" si="180"/>
        <v>0</v>
      </c>
      <c r="T210" s="84">
        <f t="shared" ca="1" si="180"/>
        <v>0</v>
      </c>
      <c r="U210" s="84">
        <f t="shared" ca="1" si="180"/>
        <v>0</v>
      </c>
      <c r="V210" s="84">
        <f t="shared" ca="1" si="180"/>
        <v>0</v>
      </c>
      <c r="W210" s="84">
        <f t="shared" ca="1" si="180"/>
        <v>0</v>
      </c>
      <c r="X210" s="84">
        <f t="shared" ca="1" si="180"/>
        <v>0</v>
      </c>
      <c r="Y210" s="84">
        <f t="shared" ca="1" si="180"/>
        <v>0</v>
      </c>
      <c r="Z210" s="84">
        <f t="shared" ca="1" si="180"/>
        <v>0</v>
      </c>
      <c r="AA210" s="84">
        <f t="shared" ca="1" si="180"/>
        <v>0</v>
      </c>
      <c r="AB210" s="89">
        <f t="shared" ca="1" si="180"/>
        <v>0</v>
      </c>
      <c r="AC210" s="87">
        <f t="shared" ca="1" si="166"/>
        <v>0</v>
      </c>
      <c r="AD210" s="84">
        <f t="shared" ca="1" si="166"/>
        <v>0</v>
      </c>
      <c r="AE210" s="84">
        <f t="shared" ca="1" si="166"/>
        <v>0</v>
      </c>
      <c r="AF210" s="84">
        <f t="shared" ca="1" si="166"/>
        <v>0</v>
      </c>
      <c r="AG210" s="84">
        <f t="shared" ca="1" si="166"/>
        <v>0</v>
      </c>
      <c r="AH210" s="84">
        <f t="shared" ca="1" si="166"/>
        <v>0</v>
      </c>
      <c r="AI210" s="84">
        <f t="shared" ca="1" si="166"/>
        <v>1</v>
      </c>
      <c r="AJ210" s="84">
        <f t="shared" ca="1" si="166"/>
        <v>0</v>
      </c>
      <c r="AK210" s="84">
        <f t="shared" ca="1" si="166"/>
        <v>0</v>
      </c>
      <c r="AL210" s="84">
        <f t="shared" ca="1" si="166"/>
        <v>0</v>
      </c>
      <c r="AM210" s="84">
        <f t="shared" ca="1" si="166"/>
        <v>0</v>
      </c>
      <c r="AN210" s="98">
        <f t="shared" ca="1" si="166"/>
        <v>0</v>
      </c>
      <c r="AO210" s="91">
        <f>+INDEX('Load Combinations'!$D$4:$N$22,MATCH(Horizontal!$C210,'Load Combinations'!$B$4:$B$22,0),MATCH(Horizontal!AO$26,'Load Combinations'!$D$3:$N$3,0))</f>
        <v>1</v>
      </c>
      <c r="AP210" s="84">
        <f>+INDEX('Load Combinations'!$D$4:$N$22,MATCH(Horizontal!$C210,'Load Combinations'!$B$4:$B$22,0),MATCH(Horizontal!AP$26,'Load Combinations'!$D$3:$N$3,0))</f>
        <v>1</v>
      </c>
      <c r="AQ210" s="84">
        <f>+INDEX('Load Combinations'!$D$4:$N$22,MATCH(Horizontal!$C210,'Load Combinations'!$B$4:$B$22,0),MATCH(Horizontal!AQ$26,'Load Combinations'!$D$3:$N$3,0))</f>
        <v>0</v>
      </c>
      <c r="AR210" s="84">
        <f>+INDEX('Load Combinations'!$D$4:$N$22,MATCH(Horizontal!$C210,'Load Combinations'!$B$4:$B$22,0),MATCH(Horizontal!AR$26,'Load Combinations'!$D$3:$N$3,0))</f>
        <v>0</v>
      </c>
      <c r="AS210" s="84">
        <f>+INDEX('Load Combinations'!$D$4:$N$22,MATCH(Horizontal!$C210,'Load Combinations'!$B$4:$B$22,0),MATCH(Horizontal!AS$26,'Load Combinations'!$D$3:$N$3,0))</f>
        <v>1</v>
      </c>
      <c r="AT210" s="84">
        <f>+INDEX('Load Combinations'!$D$4:$N$22,MATCH(Horizontal!$C210,'Load Combinations'!$B$4:$B$22,0),MATCH(Horizontal!AT$26,'Load Combinations'!$D$3:$N$3,0))</f>
        <v>0</v>
      </c>
      <c r="AU210" s="84">
        <f>+INDEX('Load Combinations'!$D$4:$N$22,MATCH(Horizontal!$C210,'Load Combinations'!$B$4:$B$22,0),MATCH(Horizontal!AU$26,'Load Combinations'!$D$3:$N$3,0))</f>
        <v>0</v>
      </c>
      <c r="AV210" s="84">
        <f>+INDEX('Load Combinations'!$D$4:$N$22,MATCH(Horizontal!$C210,'Load Combinations'!$B$4:$B$22,0),MATCH(Horizontal!AV$26,'Load Combinations'!$D$3:$N$3,0))</f>
        <v>1</v>
      </c>
      <c r="AW210" s="84">
        <f>+INDEX('Load Combinations'!$D$4:$N$22,MATCH(Horizontal!$C210,'Load Combinations'!$B$4:$B$22,0),MATCH(Horizontal!AW$26,'Load Combinations'!$D$3:$N$3,0))</f>
        <v>0</v>
      </c>
      <c r="AX210" s="559">
        <f>+INDEX('Load Combinations'!$D$4:$N$22,MATCH(Horizontal!$C210,'Load Combinations'!$B$4:$B$22,0),MATCH(Horizontal!AX$26,'Load Combinations'!$D$3:$N$3,0))</f>
        <v>0</v>
      </c>
      <c r="AY210" s="660">
        <f>+INDEX('Load Combinations'!$D$4:$N$22,MATCH(Horizontal!$C210,'Load Combinations'!$B$4:$B$22,0),MATCH(Horizontal!AY$26,'Load Combinations'!$D$3:$N$3,0))</f>
        <v>0</v>
      </c>
      <c r="AZ210" s="284" cm="1">
        <f t="array" aca="1" ref="AZ210" ca="1">SUMPRODUCT(--($K210:$AB210&gt;0),INDEX($H$4:$H$22,MATCH($K$26:$AB$26,$C$4:$C$22,0)))</f>
        <v>0</v>
      </c>
      <c r="BA210" s="194" cm="1">
        <f t="array" aca="1" ref="BA210" ca="1">SUMPRODUCT(--($K210:$AB210&gt;0),INDEX($G$4:$G$22,MATCH($K$26:$AB$26,$C$4:$C$22,0)))</f>
        <v>0</v>
      </c>
      <c r="BB210" s="194" cm="1">
        <f t="array" aca="1" ref="BB210" ca="1">-1*SUMPRODUCT(--($K210:$AB210&lt;0),INDEX($H$4:$H$22,MATCH($K$26:$AB$26,$C$4:$C$22,0)))</f>
        <v>0</v>
      </c>
      <c r="BC210" s="194" cm="1">
        <f t="array" aca="1" ref="BC210" ca="1">-1*SUMPRODUCT(--($K210:$AB210&lt;0),INDEX($G$4:$G$22,MATCH($K$26:$AB$26,$C$4:$C$22,0)))</f>
        <v>0</v>
      </c>
      <c r="BD210" s="286" cm="1">
        <f t="array" aca="1" ref="BD210" ca="1">IF(AC210&gt;0,AC210*SUMPRODUCT(_xlfn.XLOOKUP(AC$26,$C$4:$C$22,$T$4:$AD$22)*$AO210:$AY210),0)</f>
        <v>0</v>
      </c>
      <c r="BE210" s="287" cm="1">
        <f t="array" aca="1" ref="BE210" ca="1">IF(AD210&gt;0,AD210*SUMPRODUCT(_xlfn.XLOOKUP(AD$26,$C$4:$C$22,$T$4:$AD$22)*$AO210:$AY210),0)</f>
        <v>0</v>
      </c>
      <c r="BF210" s="287" cm="1">
        <f t="array" aca="1" ref="BF210" ca="1">IF(AE210&gt;0,AE210*SUMPRODUCT(_xlfn.XLOOKUP(AE$26,$C$4:$C$22,$T$4:$AD$22)*$AO210:$AY210),0)</f>
        <v>0</v>
      </c>
      <c r="BG210" s="287" cm="1">
        <f t="array" aca="1" ref="BG210" ca="1">IF(AF210&gt;0,AF210*SUMPRODUCT(_xlfn.XLOOKUP(AF$26,$C$4:$C$22,$T$4:$AD$22)*$AO210:$AY210),0)</f>
        <v>0</v>
      </c>
      <c r="BH210" s="287" cm="1">
        <f t="array" aca="1" ref="BH210" ca="1">IF(AG210&gt;0,AG210*SUMPRODUCT(_xlfn.XLOOKUP(AG$26,$C$4:$C$22,$T$4:$AD$22)*$AO210:$AY210),0)</f>
        <v>0</v>
      </c>
      <c r="BI210" s="287" cm="1">
        <f t="array" aca="1" ref="BI210" ca="1">IF(AH210&gt;0,AH210*SUMPRODUCT(_xlfn.XLOOKUP(AH$26,$C$4:$C$22,$T$4:$AD$22)*$AO210:$AY210),0)</f>
        <v>0</v>
      </c>
      <c r="BJ210" s="287" cm="1">
        <f t="array" aca="1" ref="BJ210" ca="1">IF(AI210&gt;0,AI210*SUMPRODUCT(_xlfn.XLOOKUP(AI$26,$C$4:$C$22,$T$4:$AD$22)*$AO210:$AY210),0)</f>
        <v>0</v>
      </c>
      <c r="BK210" s="287" cm="1">
        <f t="array" aca="1" ref="BK210" ca="1">IF(AJ210&gt;0,AJ210*SUMPRODUCT(_xlfn.XLOOKUP(AJ$26,$C$4:$C$22,$T$4:$AD$22)*$AO210:$AY210),0)</f>
        <v>0</v>
      </c>
      <c r="BL210" s="287" cm="1">
        <f t="array" aca="1" ref="BL210" ca="1">IF(AK210&gt;0,AK210*SUMPRODUCT(_xlfn.XLOOKUP(AK$26,$C$4:$C$22,$T$4:$AD$22)*$AO210:$AY210),0)</f>
        <v>0</v>
      </c>
      <c r="BM210" s="287" cm="1">
        <f t="array" aca="1" ref="BM210" ca="1">IF(AL210&gt;0,AL210*SUMPRODUCT(_xlfn.XLOOKUP(AL$26,$C$4:$C$22,$T$4:$AD$22)*$AO210:$AY210),0)</f>
        <v>0</v>
      </c>
      <c r="BN210" s="287" cm="1">
        <f t="array" aca="1" ref="BN210" ca="1">IF(AM210&gt;0,AM210*SUMPRODUCT(_xlfn.XLOOKUP(AM$26,$C$4:$C$22,$T$4:$AD$22)*$AO210:$AY210),0)</f>
        <v>0</v>
      </c>
      <c r="BO210" s="290" cm="1">
        <f t="array" aca="1" ref="BO210" ca="1">IF(AN210&gt;0,AN210*SUMPRODUCT(_xlfn.XLOOKUP(AN$26,$C$4:$C$22,$T$4:$AD$22)*$AO210:$AY210),0)</f>
        <v>0</v>
      </c>
      <c r="BP210" s="291">
        <f t="shared" ca="1" si="139"/>
        <v>0</v>
      </c>
      <c r="BQ210" s="286" cm="1">
        <f t="array" aca="1" ref="BQ210" ca="1">IF(AC210&gt;0,AC210*SUMPRODUCT(_xlfn.XLOOKUP(AC$26,$C$4:$C$22,$I$4:$S$22)*$AO210:$AY210),0)</f>
        <v>0</v>
      </c>
      <c r="BR210" s="287" cm="1">
        <f t="array" aca="1" ref="BR210" ca="1">IF(AD210&gt;0,AD210*SUMPRODUCT(_xlfn.XLOOKUP(AD$26,$C$4:$C$22,$I$4:$S$22)*$AO210:$AY210),0)</f>
        <v>0</v>
      </c>
      <c r="BS210" s="287" cm="1">
        <f t="array" aca="1" ref="BS210" ca="1">IF(AE210&gt;0,AE210*SUMPRODUCT(_xlfn.XLOOKUP(AE$26,$C$4:$C$22,$I$4:$S$22)*$AO210:$AY210),0)</f>
        <v>0</v>
      </c>
      <c r="BT210" s="287" cm="1">
        <f t="array" aca="1" ref="BT210" ca="1">IF(AF210&gt;0,AF210*SUMPRODUCT(_xlfn.XLOOKUP(AF$26,$C$4:$C$22,$I$4:$S$22)*$AO210:$AY210),0)</f>
        <v>0</v>
      </c>
      <c r="BU210" s="287" cm="1">
        <f t="array" aca="1" ref="BU210" ca="1">IF(AG210&gt;0,AG210*SUMPRODUCT(_xlfn.XLOOKUP(AG$26,$C$4:$C$22,$I$4:$S$22)*$AO210:$AY210),0)</f>
        <v>0</v>
      </c>
      <c r="BV210" s="287" cm="1">
        <f t="array" aca="1" ref="BV210" ca="1">IF(AH210&gt;0,AH210*SUMPRODUCT(_xlfn.XLOOKUP(AH$26,$C$4:$C$22,$I$4:$S$22)*$AO210:$AY210),0)</f>
        <v>0</v>
      </c>
      <c r="BW210" s="287" cm="1">
        <f t="array" aca="1" ref="BW210" ca="1">IF(AI210&gt;0,AI210*SUMPRODUCT(_xlfn.XLOOKUP(AI$26,$C$4:$C$22,$I$4:$S$22)*$AO210:$AY210),0)</f>
        <v>0</v>
      </c>
      <c r="BX210" s="287" cm="1">
        <f t="array" aca="1" ref="BX210" ca="1">IF(AJ210&gt;0,AJ210*SUMPRODUCT(_xlfn.XLOOKUP(AJ$26,$C$4:$C$22,$I$4:$S$22)*$AO210:$AY210),0)</f>
        <v>0</v>
      </c>
      <c r="BY210" s="287" cm="1">
        <f t="array" aca="1" ref="BY210" ca="1">IF(AK210&gt;0,AK210*SUMPRODUCT(_xlfn.XLOOKUP(AK$26,$C$4:$C$22,$I$4:$S$22)*$AO210:$AY210),0)</f>
        <v>0</v>
      </c>
      <c r="BZ210" s="287" cm="1">
        <f t="array" aca="1" ref="BZ210" ca="1">IF(AL210&gt;0,AL210*SUMPRODUCT(_xlfn.XLOOKUP(AL$26,$C$4:$C$22,$I$4:$S$22)*$AO210:$AY210),0)</f>
        <v>0</v>
      </c>
      <c r="CA210" s="287" cm="1">
        <f t="array" aca="1" ref="CA210" ca="1">IF(AM210&gt;0,AM210*SUMPRODUCT(_xlfn.XLOOKUP(AM$26,$C$4:$C$22,$I$4:$S$22)*$AO210:$AY210),0)</f>
        <v>0</v>
      </c>
      <c r="CB210" s="290" cm="1">
        <f t="array" aca="1" ref="CB210" ca="1">IF(AN210&gt;0,AN210*SUMPRODUCT(_xlfn.XLOOKUP(AN$26,$C$4:$C$22,$I$4:$S$22)*$AO210:$AY210),0)</f>
        <v>0</v>
      </c>
      <c r="CC210" s="291">
        <f t="shared" ca="1" si="140"/>
        <v>0</v>
      </c>
      <c r="CD210" s="286" cm="1">
        <f t="array" aca="1" ref="CD210" ca="1">IF(AC210&lt;0,AC210*SUMPRODUCT(_xlfn.XLOOKUP(AC$26,$C$4:$C$22,$T$4:$AD$22)*$AO210:$AY210),0)</f>
        <v>0</v>
      </c>
      <c r="CE210" s="287" cm="1">
        <f t="array" aca="1" ref="CE210" ca="1">IF(AD210&lt;0,AD210*SUMPRODUCT(_xlfn.XLOOKUP(AD$26,$C$4:$C$22,$T$4:$AC$22)*$AO210:$AX210),0)</f>
        <v>0</v>
      </c>
      <c r="CF210" s="287" cm="1">
        <f t="array" aca="1" ref="CF210" ca="1">IF(AE210&lt;0,AE210*SUMPRODUCT(_xlfn.XLOOKUP(AE$26,$C$4:$C$22,$T$4:$AC$22)*$AO210:$AX210),0)</f>
        <v>0</v>
      </c>
      <c r="CG210" s="287" cm="1">
        <f t="array" aca="1" ref="CG210" ca="1">IF(AF210&lt;0,AF210*SUMPRODUCT(_xlfn.XLOOKUP(AF$26,$C$4:$C$22,$T$4:$AC$22)*$AO210:$AX210),0)</f>
        <v>0</v>
      </c>
      <c r="CH210" s="287" cm="1">
        <f t="array" aca="1" ref="CH210" ca="1">IF(AG210&lt;0,AG210*SUMPRODUCT(_xlfn.XLOOKUP(AG$26,$C$4:$C$22,$T$4:$AC$22)*$AO210:$AX210),0)</f>
        <v>0</v>
      </c>
      <c r="CI210" s="287" cm="1">
        <f t="array" aca="1" ref="CI210" ca="1">IF(AH210&lt;0,AH210*SUMPRODUCT(_xlfn.XLOOKUP(AH$26,$C$4:$C$22,$T$4:$AC$22)*$AO210:$AX210),0)</f>
        <v>0</v>
      </c>
      <c r="CJ210" s="287" cm="1">
        <f t="array" aca="1" ref="CJ210" ca="1">IF(AI210&lt;0,AI210*SUMPRODUCT(_xlfn.XLOOKUP(AI$26,$C$4:$C$22,$T$4:$AC$22)*$AO210:$AX210),0)</f>
        <v>0</v>
      </c>
      <c r="CK210" s="287" cm="1">
        <f t="array" aca="1" ref="CK210" ca="1">IF(AJ210&lt;0,AJ210*SUMPRODUCT(_xlfn.XLOOKUP(AJ$26,$C$4:$C$22,$T$4:$AC$22)*$AO210:$AX210),0)</f>
        <v>0</v>
      </c>
      <c r="CL210" s="287" cm="1">
        <f t="array" aca="1" ref="CL210" ca="1">IF(AK210&lt;0,AK210*SUMPRODUCT(_xlfn.XLOOKUP(AK$26,$C$4:$C$22,$T$4:$AC$22)*$AO210:$AX210),0)</f>
        <v>0</v>
      </c>
      <c r="CM210" s="287" cm="1">
        <f t="array" aca="1" ref="CM210" ca="1">IF(AL210&lt;0,AL210*SUMPRODUCT(_xlfn.XLOOKUP(AL$26,$C$4:$C$22,$T$4:$AC$22)*$AO210:$AX210),0)</f>
        <v>0</v>
      </c>
      <c r="CN210" s="287" cm="1">
        <f t="array" aca="1" ref="CN210" ca="1">IF(AM210&lt;0,AM210*SUMPRODUCT(_xlfn.XLOOKUP(AM$26,$C$4:$C$22,$T$4:$AC$22)*$AO210:$AX210),0)</f>
        <v>0</v>
      </c>
      <c r="CO210" s="290" cm="1">
        <f t="array" aca="1" ref="CO210" ca="1">IF(AN210&lt;0,AN210*SUMPRODUCT(_xlfn.XLOOKUP(AN$26,$C$4:$C$22,$T$4:$AC$22)*$AO210:$AX210),0)</f>
        <v>0</v>
      </c>
      <c r="CP210" s="291">
        <f t="shared" ca="1" si="141"/>
        <v>0</v>
      </c>
      <c r="CQ210" s="286" cm="1">
        <f t="array" aca="1" ref="CQ210" ca="1">IF(AC210&lt;0,AC210*SUMPRODUCT(_xlfn.XLOOKUP(AC$26,$C$4:$C$22,$I$4:$S$22)*$AO210:$AY210),0)</f>
        <v>0</v>
      </c>
      <c r="CR210" s="287" cm="1">
        <f t="array" aca="1" ref="CR210" ca="1">IF(AD210&lt;0,AD210*SUMPRODUCT(_xlfn.XLOOKUP(AD$26,$C$4:$C$22,$I$4:$R$22)*$AO210:$AX210),0)</f>
        <v>0</v>
      </c>
      <c r="CS210" s="287" cm="1">
        <f t="array" aca="1" ref="CS210" ca="1">IF(AE210&lt;0,AE210*SUMPRODUCT(_xlfn.XLOOKUP(AE$26,$C$4:$C$22,$I$4:$R$22)*$AO210:$AX210),0)</f>
        <v>0</v>
      </c>
      <c r="CT210" s="287" cm="1">
        <f t="array" aca="1" ref="CT210" ca="1">IF(AF210&lt;0,AF210*SUMPRODUCT(_xlfn.XLOOKUP(AF$26,$C$4:$C$22,$I$4:$R$22)*$AO210:$AX210),0)</f>
        <v>0</v>
      </c>
      <c r="CU210" s="287" cm="1">
        <f t="array" aca="1" ref="CU210" ca="1">IF(AG210&lt;0,AG210*SUMPRODUCT(_xlfn.XLOOKUP(AG$26,$C$4:$C$22,$I$4:$R$22)*$AO210:$AX210),0)</f>
        <v>0</v>
      </c>
      <c r="CV210" s="287" cm="1">
        <f t="array" aca="1" ref="CV210" ca="1">IF(AH210&lt;0,AH210*SUMPRODUCT(_xlfn.XLOOKUP(AH$26,$C$4:$C$22,$I$4:$R$22)*$AO210:$AX210),0)</f>
        <v>0</v>
      </c>
      <c r="CW210" s="287" cm="1">
        <f t="array" aca="1" ref="CW210" ca="1">IF(AI210&lt;0,AI210*SUMPRODUCT(_xlfn.XLOOKUP(AI$26,$C$4:$C$22,$I$4:$R$22)*$AO210:$AX210),0)</f>
        <v>0</v>
      </c>
      <c r="CX210" s="287" cm="1">
        <f t="array" aca="1" ref="CX210" ca="1">IF(AJ210&lt;0,AJ210*SUMPRODUCT(_xlfn.XLOOKUP(AJ$26,$C$4:$C$22,$I$4:$R$22)*$AO210:$AX210),0)</f>
        <v>0</v>
      </c>
      <c r="CY210" s="287" cm="1">
        <f t="array" aca="1" ref="CY210" ca="1">IF(AK210&lt;0,AK210*SUMPRODUCT(_xlfn.XLOOKUP(AK$26,$C$4:$C$22,$I$4:$R$22)*$AO210:$AX210),0)</f>
        <v>0</v>
      </c>
      <c r="CZ210" s="287" cm="1">
        <f t="array" aca="1" ref="CZ210" ca="1">IF(AL210&lt;0,AL210*SUMPRODUCT(_xlfn.XLOOKUP(AL$26,$C$4:$C$22,$I$4:$R$22)*$AO210:$AX210),0)</f>
        <v>0</v>
      </c>
      <c r="DA210" s="287" cm="1">
        <f t="array" aca="1" ref="DA210" ca="1">IF(AM210&lt;0,AM210*SUMPRODUCT(_xlfn.XLOOKUP(AM$26,$C$4:$C$22,$I$4:$R$22)*$AO210:$AX210),0)</f>
        <v>0</v>
      </c>
      <c r="DB210" s="290" cm="1">
        <f t="array" aca="1" ref="DB210" ca="1">IF(AN210&lt;0,AN210*SUMPRODUCT(_xlfn.XLOOKUP(AN$26,$C$4:$C$22,$I$4:$R$22)*$AO210:$AX210),0)</f>
        <v>0</v>
      </c>
      <c r="DC210" s="327">
        <f t="shared" ca="1" si="142"/>
        <v>0</v>
      </c>
    </row>
    <row r="211" spans="1:107" x14ac:dyDescent="0.25">
      <c r="A211" s="136"/>
      <c r="B211" s="389"/>
      <c r="C211" s="292">
        <v>15</v>
      </c>
      <c r="D211" s="293" t="str">
        <f>_xlfn.XLOOKUP($C211,'Load Combinations'!$B$4:$B$22,'Load Combinations'!$C$4:$C$22)</f>
        <v>CV He, Beam On, Component MAWP</v>
      </c>
      <c r="E211" s="86"/>
      <c r="F211" s="294"/>
      <c r="G211" s="125">
        <v>0</v>
      </c>
      <c r="H211" s="295">
        <f t="shared" ca="1" si="177"/>
        <v>0.5</v>
      </c>
      <c r="I211" s="295">
        <f t="shared" ca="1" si="178"/>
        <v>-0.5</v>
      </c>
      <c r="J211" s="328"/>
      <c r="K211" s="99">
        <f t="shared" ref="K211:AB211" ca="1" si="181">OFFSET(K211,-14,0)</f>
        <v>0</v>
      </c>
      <c r="L211" s="96">
        <f t="shared" ca="1" si="181"/>
        <v>0</v>
      </c>
      <c r="M211" s="96">
        <f t="shared" ca="1" si="181"/>
        <v>0</v>
      </c>
      <c r="N211" s="96">
        <f t="shared" ca="1" si="181"/>
        <v>0</v>
      </c>
      <c r="O211" s="96">
        <f t="shared" ca="1" si="181"/>
        <v>0</v>
      </c>
      <c r="P211" s="96">
        <f t="shared" ca="1" si="181"/>
        <v>0</v>
      </c>
      <c r="Q211" s="96">
        <f t="shared" ca="1" si="181"/>
        <v>0</v>
      </c>
      <c r="R211" s="96">
        <f t="shared" ca="1" si="181"/>
        <v>0</v>
      </c>
      <c r="S211" s="96">
        <f t="shared" ca="1" si="181"/>
        <v>0</v>
      </c>
      <c r="T211" s="96">
        <f t="shared" ca="1" si="181"/>
        <v>0</v>
      </c>
      <c r="U211" s="96">
        <f t="shared" ca="1" si="181"/>
        <v>0</v>
      </c>
      <c r="V211" s="96">
        <f t="shared" ca="1" si="181"/>
        <v>0</v>
      </c>
      <c r="W211" s="96">
        <f t="shared" ca="1" si="181"/>
        <v>0</v>
      </c>
      <c r="X211" s="96">
        <f t="shared" ca="1" si="181"/>
        <v>0</v>
      </c>
      <c r="Y211" s="96">
        <f t="shared" ca="1" si="181"/>
        <v>0</v>
      </c>
      <c r="Z211" s="96">
        <f t="shared" ca="1" si="181"/>
        <v>0</v>
      </c>
      <c r="AA211" s="96">
        <f t="shared" ca="1" si="181"/>
        <v>0</v>
      </c>
      <c r="AB211" s="138">
        <f t="shared" ca="1" si="181"/>
        <v>0</v>
      </c>
      <c r="AC211" s="99">
        <f t="shared" ca="1" si="166"/>
        <v>0</v>
      </c>
      <c r="AD211" s="96">
        <f t="shared" ca="1" si="166"/>
        <v>0</v>
      </c>
      <c r="AE211" s="96">
        <f t="shared" ca="1" si="166"/>
        <v>0</v>
      </c>
      <c r="AF211" s="96">
        <f t="shared" ca="1" si="166"/>
        <v>0</v>
      </c>
      <c r="AG211" s="96">
        <f t="shared" ca="1" si="166"/>
        <v>0</v>
      </c>
      <c r="AH211" s="96">
        <f t="shared" ca="1" si="166"/>
        <v>0</v>
      </c>
      <c r="AI211" s="96">
        <f t="shared" ca="1" si="166"/>
        <v>1</v>
      </c>
      <c r="AJ211" s="96">
        <f t="shared" ca="1" si="166"/>
        <v>0</v>
      </c>
      <c r="AK211" s="96">
        <f t="shared" ca="1" si="166"/>
        <v>0</v>
      </c>
      <c r="AL211" s="96">
        <f t="shared" ca="1" si="166"/>
        <v>0</v>
      </c>
      <c r="AM211" s="96">
        <f t="shared" ca="1" si="166"/>
        <v>0</v>
      </c>
      <c r="AN211" s="100">
        <f t="shared" ca="1" si="166"/>
        <v>0</v>
      </c>
      <c r="AO211" s="97">
        <f>+INDEX('Load Combinations'!$D$4:$N$22,MATCH(Horizontal!$C211,'Load Combinations'!$B$4:$B$22,0),MATCH(Horizontal!AO$26,'Load Combinations'!$D$3:$N$3,0))</f>
        <v>1</v>
      </c>
      <c r="AP211" s="96">
        <f>+INDEX('Load Combinations'!$D$4:$N$22,MATCH(Horizontal!$C211,'Load Combinations'!$B$4:$B$22,0),MATCH(Horizontal!AP$26,'Load Combinations'!$D$3:$N$3,0))</f>
        <v>1</v>
      </c>
      <c r="AQ211" s="96">
        <f>+INDEX('Load Combinations'!$D$4:$N$22,MATCH(Horizontal!$C211,'Load Combinations'!$B$4:$B$22,0),MATCH(Horizontal!AQ$26,'Load Combinations'!$D$3:$N$3,0))</f>
        <v>0</v>
      </c>
      <c r="AR211" s="96">
        <f>+INDEX('Load Combinations'!$D$4:$N$22,MATCH(Horizontal!$C211,'Load Combinations'!$B$4:$B$22,0),MATCH(Horizontal!AR$26,'Load Combinations'!$D$3:$N$3,0))</f>
        <v>0</v>
      </c>
      <c r="AS211" s="96">
        <f>+INDEX('Load Combinations'!$D$4:$N$22,MATCH(Horizontal!$C211,'Load Combinations'!$B$4:$B$22,0),MATCH(Horizontal!AS$26,'Load Combinations'!$D$3:$N$3,0))</f>
        <v>1</v>
      </c>
      <c r="AT211" s="96">
        <f>+INDEX('Load Combinations'!$D$4:$N$22,MATCH(Horizontal!$C211,'Load Combinations'!$B$4:$B$22,0),MATCH(Horizontal!AT$26,'Load Combinations'!$D$3:$N$3,0))</f>
        <v>1</v>
      </c>
      <c r="AU211" s="96">
        <f>+INDEX('Load Combinations'!$D$4:$N$22,MATCH(Horizontal!$C211,'Load Combinations'!$B$4:$B$22,0),MATCH(Horizontal!AU$26,'Load Combinations'!$D$3:$N$3,0))</f>
        <v>0</v>
      </c>
      <c r="AV211" s="96">
        <f>+INDEX('Load Combinations'!$D$4:$N$22,MATCH(Horizontal!$C211,'Load Combinations'!$B$4:$B$22,0),MATCH(Horizontal!AV$26,'Load Combinations'!$D$3:$N$3,0))</f>
        <v>1</v>
      </c>
      <c r="AW211" s="96">
        <f>+INDEX('Load Combinations'!$D$4:$N$22,MATCH(Horizontal!$C211,'Load Combinations'!$B$4:$B$22,0),MATCH(Horizontal!AW$26,'Load Combinations'!$D$3:$N$3,0))</f>
        <v>0</v>
      </c>
      <c r="AX211" s="560">
        <f>+INDEX('Load Combinations'!$D$4:$N$22,MATCH(Horizontal!$C211,'Load Combinations'!$B$4:$B$22,0),MATCH(Horizontal!AX$26,'Load Combinations'!$D$3:$N$3,0))</f>
        <v>0</v>
      </c>
      <c r="AY211" s="661">
        <f>+INDEX('Load Combinations'!$D$4:$N$22,MATCH(Horizontal!$C211,'Load Combinations'!$B$4:$B$22,0),MATCH(Horizontal!AY$26,'Load Combinations'!$D$3:$N$3,0))</f>
        <v>0</v>
      </c>
      <c r="AZ211" s="297" cm="1">
        <f t="array" aca="1" ref="AZ211" ca="1">SUMPRODUCT(--($K211:$AB211&gt;0),INDEX($H$4:$H$22,MATCH($K$26:$AB$26,$C$4:$C$22,0)))</f>
        <v>0</v>
      </c>
      <c r="BA211" s="298" cm="1">
        <f t="array" aca="1" ref="BA211" ca="1">SUMPRODUCT(--($K211:$AB211&gt;0),INDEX($G$4:$G$22,MATCH($K$26:$AB$26,$C$4:$C$22,0)))</f>
        <v>0</v>
      </c>
      <c r="BB211" s="298" cm="1">
        <f t="array" aca="1" ref="BB211" ca="1">-1*SUMPRODUCT(--($K211:$AB211&lt;0),INDEX($H$4:$H$22,MATCH($K$26:$AB$26,$C$4:$C$22,0)))</f>
        <v>0</v>
      </c>
      <c r="BC211" s="298" cm="1">
        <f t="array" aca="1" ref="BC211" ca="1">-1*SUMPRODUCT(--($K211:$AB211&lt;0),INDEX($G$4:$G$22,MATCH($K$26:$AB$26,$C$4:$C$22,0)))</f>
        <v>0</v>
      </c>
      <c r="BD211" s="125" cm="1">
        <f t="array" aca="1" ref="BD211" ca="1">IF(AC211&gt;0,AC211*SUMPRODUCT(_xlfn.XLOOKUP(AC$26,$C$4:$C$22,$T$4:$AD$22)*$AO211:$AY211),0)</f>
        <v>0</v>
      </c>
      <c r="BE211" s="300" cm="1">
        <f t="array" aca="1" ref="BE211" ca="1">IF(AD211&gt;0,AD211*SUMPRODUCT(_xlfn.XLOOKUP(AD$26,$C$4:$C$22,$T$4:$AD$22)*$AO211:$AY211),0)</f>
        <v>0</v>
      </c>
      <c r="BF211" s="300" cm="1">
        <f t="array" aca="1" ref="BF211" ca="1">IF(AE211&gt;0,AE211*SUMPRODUCT(_xlfn.XLOOKUP(AE$26,$C$4:$C$22,$T$4:$AD$22)*$AO211:$AY211),0)</f>
        <v>0</v>
      </c>
      <c r="BG211" s="301" cm="1">
        <f t="array" aca="1" ref="BG211" ca="1">IF(AF211&gt;0,AF211*SUMPRODUCT(_xlfn.XLOOKUP(AF$26,$C$4:$C$22,$T$4:$AD$22)*$AO211:$AY211),0)</f>
        <v>0</v>
      </c>
      <c r="BH211" s="300" cm="1">
        <f t="array" aca="1" ref="BH211" ca="1">IF(AG211&gt;0,AG211*SUMPRODUCT(_xlfn.XLOOKUP(AG$26,$C$4:$C$22,$T$4:$AD$22)*$AO211:$AY211),0)</f>
        <v>0</v>
      </c>
      <c r="BI211" s="300" cm="1">
        <f t="array" aca="1" ref="BI211" ca="1">IF(AH211&gt;0,AH211*SUMPRODUCT(_xlfn.XLOOKUP(AH$26,$C$4:$C$22,$T$4:$AD$22)*$AO211:$AY211),0)</f>
        <v>0</v>
      </c>
      <c r="BJ211" s="300" cm="1">
        <f t="array" aca="1" ref="BJ211" ca="1">IF(AI211&gt;0,AI211*SUMPRODUCT(_xlfn.XLOOKUP(AI$26,$C$4:$C$22,$T$4:$AD$22)*$AO211:$AY211),0)</f>
        <v>0.5</v>
      </c>
      <c r="BK211" s="300" cm="1">
        <f t="array" aca="1" ref="BK211" ca="1">IF(AJ211&gt;0,AJ211*SUMPRODUCT(_xlfn.XLOOKUP(AJ$26,$C$4:$C$22,$T$4:$AD$22)*$AO211:$AY211),0)</f>
        <v>0</v>
      </c>
      <c r="BL211" s="300" cm="1">
        <f t="array" aca="1" ref="BL211" ca="1">IF(AK211&gt;0,AK211*SUMPRODUCT(_xlfn.XLOOKUP(AK$26,$C$4:$C$22,$T$4:$AD$22)*$AO211:$AY211),0)</f>
        <v>0</v>
      </c>
      <c r="BM211" s="300" cm="1">
        <f t="array" aca="1" ref="BM211" ca="1">IF(AL211&gt;0,AL211*SUMPRODUCT(_xlfn.XLOOKUP(AL$26,$C$4:$C$22,$T$4:$AD$22)*$AO211:$AY211),0)</f>
        <v>0</v>
      </c>
      <c r="BN211" s="300" cm="1">
        <f t="array" aca="1" ref="BN211" ca="1">IF(AM211&gt;0,AM211*SUMPRODUCT(_xlfn.XLOOKUP(AM$26,$C$4:$C$22,$T$4:$AD$22)*$AO211:$AY211),0)</f>
        <v>0</v>
      </c>
      <c r="BO211" s="304" cm="1">
        <f t="array" aca="1" ref="BO211" ca="1">IF(AN211&gt;0,AN211*SUMPRODUCT(_xlfn.XLOOKUP(AN$26,$C$4:$C$22,$T$4:$AD$22)*$AO211:$AY211),0)</f>
        <v>0</v>
      </c>
      <c r="BP211" s="305">
        <f t="shared" ca="1" si="139"/>
        <v>0.5</v>
      </c>
      <c r="BQ211" s="125" cm="1">
        <f t="array" aca="1" ref="BQ211" ca="1">IF(AC211&gt;0,AC211*SUMPRODUCT(_xlfn.XLOOKUP(AC$26,$C$4:$C$22,$I$4:$S$22)*$AO211:$AY211),0)</f>
        <v>0</v>
      </c>
      <c r="BR211" s="300" cm="1">
        <f t="array" aca="1" ref="BR211" ca="1">IF(AD211&gt;0,AD211*SUMPRODUCT(_xlfn.XLOOKUP(AD$26,$C$4:$C$22,$I$4:$S$22)*$AO211:$AY211),0)</f>
        <v>0</v>
      </c>
      <c r="BS211" s="300" cm="1">
        <f t="array" aca="1" ref="BS211" ca="1">IF(AE211&gt;0,AE211*SUMPRODUCT(_xlfn.XLOOKUP(AE$26,$C$4:$C$22,$I$4:$S$22)*$AO211:$AY211),0)</f>
        <v>0</v>
      </c>
      <c r="BT211" s="301" cm="1">
        <f t="array" aca="1" ref="BT211" ca="1">IF(AF211&gt;0,AF211*SUMPRODUCT(_xlfn.XLOOKUP(AF$26,$C$4:$C$22,$I$4:$S$22)*$AO211:$AY211),0)</f>
        <v>0</v>
      </c>
      <c r="BU211" s="300" cm="1">
        <f t="array" aca="1" ref="BU211" ca="1">IF(AG211&gt;0,AG211*SUMPRODUCT(_xlfn.XLOOKUP(AG$26,$C$4:$C$22,$I$4:$S$22)*$AO211:$AY211),0)</f>
        <v>0</v>
      </c>
      <c r="BV211" s="300" cm="1">
        <f t="array" aca="1" ref="BV211" ca="1">IF(AH211&gt;0,AH211*SUMPRODUCT(_xlfn.XLOOKUP(AH$26,$C$4:$C$22,$I$4:$S$22)*$AO211:$AY211),0)</f>
        <v>0</v>
      </c>
      <c r="BW211" s="300" cm="1">
        <f t="array" aca="1" ref="BW211" ca="1">IF(AI211&gt;0,AI211*SUMPRODUCT(_xlfn.XLOOKUP(AI$26,$C$4:$C$22,$I$4:$S$22)*$AO211:$AY211),0)</f>
        <v>-0.5</v>
      </c>
      <c r="BX211" s="300" cm="1">
        <f t="array" aca="1" ref="BX211" ca="1">IF(AJ211&gt;0,AJ211*SUMPRODUCT(_xlfn.XLOOKUP(AJ$26,$C$4:$C$22,$I$4:$S$22)*$AO211:$AY211),0)</f>
        <v>0</v>
      </c>
      <c r="BY211" s="300" cm="1">
        <f t="array" aca="1" ref="BY211" ca="1">IF(AK211&gt;0,AK211*SUMPRODUCT(_xlfn.XLOOKUP(AK$26,$C$4:$C$22,$I$4:$S$22)*$AO211:$AY211),0)</f>
        <v>0</v>
      </c>
      <c r="BZ211" s="300" cm="1">
        <f t="array" aca="1" ref="BZ211" ca="1">IF(AL211&gt;0,AL211*SUMPRODUCT(_xlfn.XLOOKUP(AL$26,$C$4:$C$22,$I$4:$S$22)*$AO211:$AY211),0)</f>
        <v>0</v>
      </c>
      <c r="CA211" s="300" cm="1">
        <f t="array" aca="1" ref="CA211" ca="1">IF(AM211&gt;0,AM211*SUMPRODUCT(_xlfn.XLOOKUP(AM$26,$C$4:$C$22,$I$4:$S$22)*$AO211:$AY211),0)</f>
        <v>0</v>
      </c>
      <c r="CB211" s="304" cm="1">
        <f t="array" aca="1" ref="CB211" ca="1">IF(AN211&gt;0,AN211*SUMPRODUCT(_xlfn.XLOOKUP(AN$26,$C$4:$C$22,$I$4:$S$22)*$AO211:$AY211),0)</f>
        <v>0</v>
      </c>
      <c r="CC211" s="305">
        <f t="shared" ca="1" si="140"/>
        <v>-0.5</v>
      </c>
      <c r="CD211" s="125" cm="1">
        <f t="array" aca="1" ref="CD211" ca="1">IF(AC211&lt;0,AC211*SUMPRODUCT(_xlfn.XLOOKUP(AC$26,$C$4:$C$22,$T$4:$AD$22)*$AO211:$AY211),0)</f>
        <v>0</v>
      </c>
      <c r="CE211" s="300" cm="1">
        <f t="array" aca="1" ref="CE211" ca="1">IF(AD211&lt;0,AD211*SUMPRODUCT(_xlfn.XLOOKUP(AD$26,$C$4:$C$22,$T$4:$AC$22)*$AO211:$AX211),0)</f>
        <v>0</v>
      </c>
      <c r="CF211" s="300" cm="1">
        <f t="array" aca="1" ref="CF211" ca="1">IF(AE211&lt;0,AE211*SUMPRODUCT(_xlfn.XLOOKUP(AE$26,$C$4:$C$22,$T$4:$AC$22)*$AO211:$AX211),0)</f>
        <v>0</v>
      </c>
      <c r="CG211" s="301" cm="1">
        <f t="array" aca="1" ref="CG211" ca="1">IF(AF211&lt;0,AF211*SUMPRODUCT(_xlfn.XLOOKUP(AF$26,$C$4:$C$22,$T$4:$AC$22)*$AO211:$AX211),0)</f>
        <v>0</v>
      </c>
      <c r="CH211" s="300" cm="1">
        <f t="array" aca="1" ref="CH211" ca="1">IF(AG211&lt;0,AG211*SUMPRODUCT(_xlfn.XLOOKUP(AG$26,$C$4:$C$22,$T$4:$AC$22)*$AO211:$AX211),0)</f>
        <v>0</v>
      </c>
      <c r="CI211" s="300" cm="1">
        <f t="array" aca="1" ref="CI211" ca="1">IF(AH211&lt;0,AH211*SUMPRODUCT(_xlfn.XLOOKUP(AH$26,$C$4:$C$22,$T$4:$AC$22)*$AO211:$AX211),0)</f>
        <v>0</v>
      </c>
      <c r="CJ211" s="300" cm="1">
        <f t="array" aca="1" ref="CJ211" ca="1">IF(AI211&lt;0,AI211*SUMPRODUCT(_xlfn.XLOOKUP(AI$26,$C$4:$C$22,$T$4:$AC$22)*$AO211:$AX211),0)</f>
        <v>0</v>
      </c>
      <c r="CK211" s="300" cm="1">
        <f t="array" aca="1" ref="CK211" ca="1">IF(AJ211&lt;0,AJ211*SUMPRODUCT(_xlfn.XLOOKUP(AJ$26,$C$4:$C$22,$T$4:$AC$22)*$AO211:$AX211),0)</f>
        <v>0</v>
      </c>
      <c r="CL211" s="300" cm="1">
        <f t="array" aca="1" ref="CL211" ca="1">IF(AK211&lt;0,AK211*SUMPRODUCT(_xlfn.XLOOKUP(AK$26,$C$4:$C$22,$T$4:$AC$22)*$AO211:$AX211),0)</f>
        <v>0</v>
      </c>
      <c r="CM211" s="300" cm="1">
        <f t="array" aca="1" ref="CM211" ca="1">IF(AL211&lt;0,AL211*SUMPRODUCT(_xlfn.XLOOKUP(AL$26,$C$4:$C$22,$T$4:$AC$22)*$AO211:$AX211),0)</f>
        <v>0</v>
      </c>
      <c r="CN211" s="300" cm="1">
        <f t="array" aca="1" ref="CN211" ca="1">IF(AM211&lt;0,AM211*SUMPRODUCT(_xlfn.XLOOKUP(AM$26,$C$4:$C$22,$T$4:$AC$22)*$AO211:$AX211),0)</f>
        <v>0</v>
      </c>
      <c r="CO211" s="304" cm="1">
        <f t="array" aca="1" ref="CO211" ca="1">IF(AN211&lt;0,AN211*SUMPRODUCT(_xlfn.XLOOKUP(AN$26,$C$4:$C$22,$T$4:$AC$22)*$AO211:$AX211),0)</f>
        <v>0</v>
      </c>
      <c r="CP211" s="305">
        <f t="shared" ca="1" si="141"/>
        <v>0</v>
      </c>
      <c r="CQ211" s="125" cm="1">
        <f t="array" aca="1" ref="CQ211" ca="1">IF(AC211&lt;0,AC211*SUMPRODUCT(_xlfn.XLOOKUP(AC$26,$C$4:$C$22,$I$4:$S$22)*$AO211:$AY211),0)</f>
        <v>0</v>
      </c>
      <c r="CR211" s="300" cm="1">
        <f t="array" aca="1" ref="CR211" ca="1">IF(AD211&lt;0,AD211*SUMPRODUCT(_xlfn.XLOOKUP(AD$26,$C$4:$C$22,$I$4:$R$22)*$AO211:$AX211),0)</f>
        <v>0</v>
      </c>
      <c r="CS211" s="300" cm="1">
        <f t="array" aca="1" ref="CS211" ca="1">IF(AE211&lt;0,AE211*SUMPRODUCT(_xlfn.XLOOKUP(AE$26,$C$4:$C$22,$I$4:$R$22)*$AO211:$AX211),0)</f>
        <v>0</v>
      </c>
      <c r="CT211" s="301" cm="1">
        <f t="array" aca="1" ref="CT211" ca="1">IF(AF211&lt;0,AF211*SUMPRODUCT(_xlfn.XLOOKUP(AF$26,$C$4:$C$22,$I$4:$R$22)*$AO211:$AX211),0)</f>
        <v>0</v>
      </c>
      <c r="CU211" s="300" cm="1">
        <f t="array" aca="1" ref="CU211" ca="1">IF(AG211&lt;0,AG211*SUMPRODUCT(_xlfn.XLOOKUP(AG$26,$C$4:$C$22,$I$4:$R$22)*$AO211:$AX211),0)</f>
        <v>0</v>
      </c>
      <c r="CV211" s="300" cm="1">
        <f t="array" aca="1" ref="CV211" ca="1">IF(AH211&lt;0,AH211*SUMPRODUCT(_xlfn.XLOOKUP(AH$26,$C$4:$C$22,$I$4:$R$22)*$AO211:$AX211),0)</f>
        <v>0</v>
      </c>
      <c r="CW211" s="300" cm="1">
        <f t="array" aca="1" ref="CW211" ca="1">IF(AI211&lt;0,AI211*SUMPRODUCT(_xlfn.XLOOKUP(AI$26,$C$4:$C$22,$I$4:$R$22)*$AO211:$AX211),0)</f>
        <v>0</v>
      </c>
      <c r="CX211" s="300" cm="1">
        <f t="array" aca="1" ref="CX211" ca="1">IF(AJ211&lt;0,AJ211*SUMPRODUCT(_xlfn.XLOOKUP(AJ$26,$C$4:$C$22,$I$4:$R$22)*$AO211:$AX211),0)</f>
        <v>0</v>
      </c>
      <c r="CY211" s="300" cm="1">
        <f t="array" aca="1" ref="CY211" ca="1">IF(AK211&lt;0,AK211*SUMPRODUCT(_xlfn.XLOOKUP(AK$26,$C$4:$C$22,$I$4:$R$22)*$AO211:$AX211),0)</f>
        <v>0</v>
      </c>
      <c r="CZ211" s="300" cm="1">
        <f t="array" aca="1" ref="CZ211" ca="1">IF(AL211&lt;0,AL211*SUMPRODUCT(_xlfn.XLOOKUP(AL$26,$C$4:$C$22,$I$4:$R$22)*$AO211:$AX211),0)</f>
        <v>0</v>
      </c>
      <c r="DA211" s="300" cm="1">
        <f t="array" aca="1" ref="DA211" ca="1">IF(AM211&lt;0,AM211*SUMPRODUCT(_xlfn.XLOOKUP(AM$26,$C$4:$C$22,$I$4:$R$22)*$AO211:$AX211),0)</f>
        <v>0</v>
      </c>
      <c r="DB211" s="304" cm="1">
        <f t="array" aca="1" ref="DB211" ca="1">IF(AN211&lt;0,AN211*SUMPRODUCT(_xlfn.XLOOKUP(AN$26,$C$4:$C$22,$I$4:$R$22)*$AO211:$AX211),0)</f>
        <v>0</v>
      </c>
      <c r="DC211" s="329">
        <f t="shared" ca="1" si="142"/>
        <v>0</v>
      </c>
    </row>
    <row r="212" spans="1:107" x14ac:dyDescent="0.25">
      <c r="A212" s="136"/>
      <c r="B212" s="389"/>
      <c r="C212" s="278">
        <v>16</v>
      </c>
      <c r="D212" s="279" t="str">
        <f>_xlfn.XLOOKUP($C212,'Load Combinations'!$B$4:$B$22,'Load Combinations'!$C$4:$C$22)</f>
        <v>CV MAWP, No Beam</v>
      </c>
      <c r="E212" s="280"/>
      <c r="F212" s="281"/>
      <c r="G212" s="111">
        <v>0</v>
      </c>
      <c r="H212" s="282">
        <f t="shared" ca="1" si="177"/>
        <v>0</v>
      </c>
      <c r="I212" s="282">
        <f t="shared" ca="1" si="178"/>
        <v>0</v>
      </c>
      <c r="J212" s="326"/>
      <c r="K212" s="87">
        <f t="shared" ref="K212:AB212" ca="1" si="182">OFFSET(K212,-15,0)</f>
        <v>0</v>
      </c>
      <c r="L212" s="84">
        <f t="shared" ca="1" si="182"/>
        <v>0</v>
      </c>
      <c r="M212" s="84">
        <f t="shared" ca="1" si="182"/>
        <v>0</v>
      </c>
      <c r="N212" s="84">
        <f t="shared" ca="1" si="182"/>
        <v>0</v>
      </c>
      <c r="O212" s="84">
        <f t="shared" ca="1" si="182"/>
        <v>0</v>
      </c>
      <c r="P212" s="84">
        <f t="shared" ca="1" si="182"/>
        <v>0</v>
      </c>
      <c r="Q212" s="84">
        <f t="shared" ca="1" si="182"/>
        <v>0</v>
      </c>
      <c r="R212" s="84">
        <f t="shared" ca="1" si="182"/>
        <v>0</v>
      </c>
      <c r="S212" s="84">
        <f t="shared" ca="1" si="182"/>
        <v>0</v>
      </c>
      <c r="T212" s="84">
        <f t="shared" ca="1" si="182"/>
        <v>0</v>
      </c>
      <c r="U212" s="84">
        <f t="shared" ca="1" si="182"/>
        <v>0</v>
      </c>
      <c r="V212" s="84">
        <f t="shared" ca="1" si="182"/>
        <v>0</v>
      </c>
      <c r="W212" s="84">
        <f t="shared" ca="1" si="182"/>
        <v>0</v>
      </c>
      <c r="X212" s="84">
        <f t="shared" ca="1" si="182"/>
        <v>0</v>
      </c>
      <c r="Y212" s="84">
        <f t="shared" ca="1" si="182"/>
        <v>0</v>
      </c>
      <c r="Z212" s="84">
        <f t="shared" ca="1" si="182"/>
        <v>0</v>
      </c>
      <c r="AA212" s="84">
        <f t="shared" ca="1" si="182"/>
        <v>0</v>
      </c>
      <c r="AB212" s="89">
        <f t="shared" ca="1" si="182"/>
        <v>0</v>
      </c>
      <c r="AC212" s="87">
        <f t="shared" ca="1" si="166"/>
        <v>0</v>
      </c>
      <c r="AD212" s="84">
        <f t="shared" ca="1" si="166"/>
        <v>0</v>
      </c>
      <c r="AE212" s="84">
        <f t="shared" ca="1" si="166"/>
        <v>0</v>
      </c>
      <c r="AF212" s="84">
        <f t="shared" ca="1" si="166"/>
        <v>0</v>
      </c>
      <c r="AG212" s="84">
        <f t="shared" ca="1" si="166"/>
        <v>0</v>
      </c>
      <c r="AH212" s="84">
        <f t="shared" ca="1" si="166"/>
        <v>0</v>
      </c>
      <c r="AI212" s="84">
        <f t="shared" ca="1" si="166"/>
        <v>1</v>
      </c>
      <c r="AJ212" s="84">
        <f t="shared" ca="1" si="166"/>
        <v>0</v>
      </c>
      <c r="AK212" s="84">
        <f t="shared" ca="1" si="166"/>
        <v>0</v>
      </c>
      <c r="AL212" s="84">
        <f t="shared" ca="1" si="166"/>
        <v>0</v>
      </c>
      <c r="AM212" s="84">
        <f t="shared" ca="1" si="166"/>
        <v>0</v>
      </c>
      <c r="AN212" s="98">
        <f t="shared" ca="1" si="166"/>
        <v>0</v>
      </c>
      <c r="AO212" s="91">
        <f>+INDEX('Load Combinations'!$D$4:$N$22,MATCH(Horizontal!$C212,'Load Combinations'!$B$4:$B$22,0),MATCH(Horizontal!AO$26,'Load Combinations'!$D$3:$N$3,0))</f>
        <v>1</v>
      </c>
      <c r="AP212" s="84">
        <f>+INDEX('Load Combinations'!$D$4:$N$22,MATCH(Horizontal!$C212,'Load Combinations'!$B$4:$B$22,0),MATCH(Horizontal!AP$26,'Load Combinations'!$D$3:$N$3,0))</f>
        <v>0</v>
      </c>
      <c r="AQ212" s="84">
        <f>+INDEX('Load Combinations'!$D$4:$N$22,MATCH(Horizontal!$C212,'Load Combinations'!$B$4:$B$22,0),MATCH(Horizontal!AQ$26,'Load Combinations'!$D$3:$N$3,0))</f>
        <v>0</v>
      </c>
      <c r="AR212" s="84">
        <f>+INDEX('Load Combinations'!$D$4:$N$22,MATCH(Horizontal!$C212,'Load Combinations'!$B$4:$B$22,0),MATCH(Horizontal!AR$26,'Load Combinations'!$D$3:$N$3,0))</f>
        <v>1</v>
      </c>
      <c r="AS212" s="84">
        <f>+INDEX('Load Combinations'!$D$4:$N$22,MATCH(Horizontal!$C212,'Load Combinations'!$B$4:$B$22,0),MATCH(Horizontal!AS$26,'Load Combinations'!$D$3:$N$3,0))</f>
        <v>0</v>
      </c>
      <c r="AT212" s="84">
        <f>+INDEX('Load Combinations'!$D$4:$N$22,MATCH(Horizontal!$C212,'Load Combinations'!$B$4:$B$22,0),MATCH(Horizontal!AT$26,'Load Combinations'!$D$3:$N$3,0))</f>
        <v>0</v>
      </c>
      <c r="AU212" s="84">
        <f>+INDEX('Load Combinations'!$D$4:$N$22,MATCH(Horizontal!$C212,'Load Combinations'!$B$4:$B$22,0),MATCH(Horizontal!AU$26,'Load Combinations'!$D$3:$N$3,0))</f>
        <v>1</v>
      </c>
      <c r="AV212" s="84">
        <f>+INDEX('Load Combinations'!$D$4:$N$22,MATCH(Horizontal!$C212,'Load Combinations'!$B$4:$B$22,0),MATCH(Horizontal!AV$26,'Load Combinations'!$D$3:$N$3,0))</f>
        <v>0</v>
      </c>
      <c r="AW212" s="84">
        <f>+INDEX('Load Combinations'!$D$4:$N$22,MATCH(Horizontal!$C212,'Load Combinations'!$B$4:$B$22,0),MATCH(Horizontal!AW$26,'Load Combinations'!$D$3:$N$3,0))</f>
        <v>0</v>
      </c>
      <c r="AX212" s="559">
        <f>+INDEX('Load Combinations'!$D$4:$N$22,MATCH(Horizontal!$C212,'Load Combinations'!$B$4:$B$22,0),MATCH(Horizontal!AX$26,'Load Combinations'!$D$3:$N$3,0))</f>
        <v>0</v>
      </c>
      <c r="AY212" s="660">
        <f>+INDEX('Load Combinations'!$D$4:$N$22,MATCH(Horizontal!$C212,'Load Combinations'!$B$4:$B$22,0),MATCH(Horizontal!AY$26,'Load Combinations'!$D$3:$N$3,0))</f>
        <v>0</v>
      </c>
      <c r="AZ212" s="284" cm="1">
        <f t="array" aca="1" ref="AZ212" ca="1">SUMPRODUCT(--($K212:$AB212&gt;0),INDEX($H$4:$H$22,MATCH($K$26:$AB$26,$C$4:$C$22,0)))</f>
        <v>0</v>
      </c>
      <c r="BA212" s="194" cm="1">
        <f t="array" aca="1" ref="BA212" ca="1">SUMPRODUCT(--($K212:$AB212&gt;0),INDEX($G$4:$G$22,MATCH($K$26:$AB$26,$C$4:$C$22,0)))</f>
        <v>0</v>
      </c>
      <c r="BB212" s="194" cm="1">
        <f t="array" aca="1" ref="BB212" ca="1">-1*SUMPRODUCT(--($K212:$AB212&lt;0),INDEX($H$4:$H$22,MATCH($K$26:$AB$26,$C$4:$C$22,0)))</f>
        <v>0</v>
      </c>
      <c r="BC212" s="194" cm="1">
        <f t="array" aca="1" ref="BC212" ca="1">-1*SUMPRODUCT(--($K212:$AB212&lt;0),INDEX($G$4:$G$22,MATCH($K$26:$AB$26,$C$4:$C$22,0)))</f>
        <v>0</v>
      </c>
      <c r="BD212" s="286" cm="1">
        <f t="array" aca="1" ref="BD212" ca="1">IF(AC212&gt;0,AC212*SUMPRODUCT(_xlfn.XLOOKUP(AC$26,$C$4:$C$22,$T$4:$AD$22)*$AO212:$AY212),0)</f>
        <v>0</v>
      </c>
      <c r="BE212" s="287" cm="1">
        <f t="array" aca="1" ref="BE212" ca="1">IF(AD212&gt;0,AD212*SUMPRODUCT(_xlfn.XLOOKUP(AD$26,$C$4:$C$22,$T$4:$AD$22)*$AO212:$AY212),0)</f>
        <v>0</v>
      </c>
      <c r="BF212" s="287" cm="1">
        <f t="array" aca="1" ref="BF212" ca="1">IF(AE212&gt;0,AE212*SUMPRODUCT(_xlfn.XLOOKUP(AE$26,$C$4:$C$22,$T$4:$AD$22)*$AO212:$AY212),0)</f>
        <v>0</v>
      </c>
      <c r="BG212" s="287" cm="1">
        <f t="array" aca="1" ref="BG212" ca="1">IF(AF212&gt;0,AF212*SUMPRODUCT(_xlfn.XLOOKUP(AF$26,$C$4:$C$22,$T$4:$AD$22)*$AO212:$AY212),0)</f>
        <v>0</v>
      </c>
      <c r="BH212" s="287" cm="1">
        <f t="array" aca="1" ref="BH212" ca="1">IF(AG212&gt;0,AG212*SUMPRODUCT(_xlfn.XLOOKUP(AG$26,$C$4:$C$22,$T$4:$AD$22)*$AO212:$AY212),0)</f>
        <v>0</v>
      </c>
      <c r="BI212" s="287" cm="1">
        <f t="array" aca="1" ref="BI212" ca="1">IF(AH212&gt;0,AH212*SUMPRODUCT(_xlfn.XLOOKUP(AH$26,$C$4:$C$22,$T$4:$AD$22)*$AO212:$AY212),0)</f>
        <v>0</v>
      </c>
      <c r="BJ212" s="287" cm="1">
        <f t="array" aca="1" ref="BJ212" ca="1">IF(AI212&gt;0,AI212*SUMPRODUCT(_xlfn.XLOOKUP(AI$26,$C$4:$C$22,$T$4:$AD$22)*$AO212:$AY212),0)</f>
        <v>0</v>
      </c>
      <c r="BK212" s="287" cm="1">
        <f t="array" aca="1" ref="BK212" ca="1">IF(AJ212&gt;0,AJ212*SUMPRODUCT(_xlfn.XLOOKUP(AJ$26,$C$4:$C$22,$T$4:$AD$22)*$AO212:$AY212),0)</f>
        <v>0</v>
      </c>
      <c r="BL212" s="287" cm="1">
        <f t="array" aca="1" ref="BL212" ca="1">IF(AK212&gt;0,AK212*SUMPRODUCT(_xlfn.XLOOKUP(AK$26,$C$4:$C$22,$T$4:$AD$22)*$AO212:$AY212),0)</f>
        <v>0</v>
      </c>
      <c r="BM212" s="287" cm="1">
        <f t="array" aca="1" ref="BM212" ca="1">IF(AL212&gt;0,AL212*SUMPRODUCT(_xlfn.XLOOKUP(AL$26,$C$4:$C$22,$T$4:$AD$22)*$AO212:$AY212),0)</f>
        <v>0</v>
      </c>
      <c r="BN212" s="287" cm="1">
        <f t="array" aca="1" ref="BN212" ca="1">IF(AM212&gt;0,AM212*SUMPRODUCT(_xlfn.XLOOKUP(AM$26,$C$4:$C$22,$T$4:$AD$22)*$AO212:$AY212),0)</f>
        <v>0</v>
      </c>
      <c r="BO212" s="290" cm="1">
        <f t="array" aca="1" ref="BO212" ca="1">IF(AN212&gt;0,AN212*SUMPRODUCT(_xlfn.XLOOKUP(AN$26,$C$4:$C$22,$T$4:$AD$22)*$AO212:$AY212),0)</f>
        <v>0</v>
      </c>
      <c r="BP212" s="291">
        <f t="shared" ca="1" si="139"/>
        <v>0</v>
      </c>
      <c r="BQ212" s="286" cm="1">
        <f t="array" aca="1" ref="BQ212" ca="1">IF(AC212&gt;0,AC212*SUMPRODUCT(_xlfn.XLOOKUP(AC$26,$C$4:$C$22,$I$4:$S$22)*$AO212:$AY212),0)</f>
        <v>0</v>
      </c>
      <c r="BR212" s="287" cm="1">
        <f t="array" aca="1" ref="BR212" ca="1">IF(AD212&gt;0,AD212*SUMPRODUCT(_xlfn.XLOOKUP(AD$26,$C$4:$C$22,$I$4:$S$22)*$AO212:$AY212),0)</f>
        <v>0</v>
      </c>
      <c r="BS212" s="287" cm="1">
        <f t="array" aca="1" ref="BS212" ca="1">IF(AE212&gt;0,AE212*SUMPRODUCT(_xlfn.XLOOKUP(AE$26,$C$4:$C$22,$I$4:$S$22)*$AO212:$AY212),0)</f>
        <v>0</v>
      </c>
      <c r="BT212" s="287" cm="1">
        <f t="array" aca="1" ref="BT212" ca="1">IF(AF212&gt;0,AF212*SUMPRODUCT(_xlfn.XLOOKUP(AF$26,$C$4:$C$22,$I$4:$S$22)*$AO212:$AY212),0)</f>
        <v>0</v>
      </c>
      <c r="BU212" s="287" cm="1">
        <f t="array" aca="1" ref="BU212" ca="1">IF(AG212&gt;0,AG212*SUMPRODUCT(_xlfn.XLOOKUP(AG$26,$C$4:$C$22,$I$4:$S$22)*$AO212:$AY212),0)</f>
        <v>0</v>
      </c>
      <c r="BV212" s="287" cm="1">
        <f t="array" aca="1" ref="BV212" ca="1">IF(AH212&gt;0,AH212*SUMPRODUCT(_xlfn.XLOOKUP(AH$26,$C$4:$C$22,$I$4:$S$22)*$AO212:$AY212),0)</f>
        <v>0</v>
      </c>
      <c r="BW212" s="287" cm="1">
        <f t="array" aca="1" ref="BW212" ca="1">IF(AI212&gt;0,AI212*SUMPRODUCT(_xlfn.XLOOKUP(AI$26,$C$4:$C$22,$I$4:$S$22)*$AO212:$AY212),0)</f>
        <v>0</v>
      </c>
      <c r="BX212" s="287" cm="1">
        <f t="array" aca="1" ref="BX212" ca="1">IF(AJ212&gt;0,AJ212*SUMPRODUCT(_xlfn.XLOOKUP(AJ$26,$C$4:$C$22,$I$4:$S$22)*$AO212:$AY212),0)</f>
        <v>0</v>
      </c>
      <c r="BY212" s="287" cm="1">
        <f t="array" aca="1" ref="BY212" ca="1">IF(AK212&gt;0,AK212*SUMPRODUCT(_xlfn.XLOOKUP(AK$26,$C$4:$C$22,$I$4:$S$22)*$AO212:$AY212),0)</f>
        <v>0</v>
      </c>
      <c r="BZ212" s="287" cm="1">
        <f t="array" aca="1" ref="BZ212" ca="1">IF(AL212&gt;0,AL212*SUMPRODUCT(_xlfn.XLOOKUP(AL$26,$C$4:$C$22,$I$4:$S$22)*$AO212:$AY212),0)</f>
        <v>0</v>
      </c>
      <c r="CA212" s="287" cm="1">
        <f t="array" aca="1" ref="CA212" ca="1">IF(AM212&gt;0,AM212*SUMPRODUCT(_xlfn.XLOOKUP(AM$26,$C$4:$C$22,$I$4:$S$22)*$AO212:$AY212),0)</f>
        <v>0</v>
      </c>
      <c r="CB212" s="290" cm="1">
        <f t="array" aca="1" ref="CB212" ca="1">IF(AN212&gt;0,AN212*SUMPRODUCT(_xlfn.XLOOKUP(AN$26,$C$4:$C$22,$I$4:$S$22)*$AO212:$AY212),0)</f>
        <v>0</v>
      </c>
      <c r="CC212" s="291">
        <f t="shared" ca="1" si="140"/>
        <v>0</v>
      </c>
      <c r="CD212" s="286" cm="1">
        <f t="array" aca="1" ref="CD212" ca="1">IF(AC212&lt;0,AC212*SUMPRODUCT(_xlfn.XLOOKUP(AC$26,$C$4:$C$22,$T$4:$AD$22)*$AO212:$AY212),0)</f>
        <v>0</v>
      </c>
      <c r="CE212" s="287" cm="1">
        <f t="array" aca="1" ref="CE212" ca="1">IF(AD212&lt;0,AD212*SUMPRODUCT(_xlfn.XLOOKUP(AD$26,$C$4:$C$22,$T$4:$AC$22)*$AO212:$AX212),0)</f>
        <v>0</v>
      </c>
      <c r="CF212" s="287" cm="1">
        <f t="array" aca="1" ref="CF212" ca="1">IF(AE212&lt;0,AE212*SUMPRODUCT(_xlfn.XLOOKUP(AE$26,$C$4:$C$22,$T$4:$AC$22)*$AO212:$AX212),0)</f>
        <v>0</v>
      </c>
      <c r="CG212" s="287" cm="1">
        <f t="array" aca="1" ref="CG212" ca="1">IF(AF212&lt;0,AF212*SUMPRODUCT(_xlfn.XLOOKUP(AF$26,$C$4:$C$22,$T$4:$AC$22)*$AO212:$AX212),0)</f>
        <v>0</v>
      </c>
      <c r="CH212" s="287" cm="1">
        <f t="array" aca="1" ref="CH212" ca="1">IF(AG212&lt;0,AG212*SUMPRODUCT(_xlfn.XLOOKUP(AG$26,$C$4:$C$22,$T$4:$AC$22)*$AO212:$AX212),0)</f>
        <v>0</v>
      </c>
      <c r="CI212" s="287" cm="1">
        <f t="array" aca="1" ref="CI212" ca="1">IF(AH212&lt;0,AH212*SUMPRODUCT(_xlfn.XLOOKUP(AH$26,$C$4:$C$22,$T$4:$AC$22)*$AO212:$AX212),0)</f>
        <v>0</v>
      </c>
      <c r="CJ212" s="287" cm="1">
        <f t="array" aca="1" ref="CJ212" ca="1">IF(AI212&lt;0,AI212*SUMPRODUCT(_xlfn.XLOOKUP(AI$26,$C$4:$C$22,$T$4:$AC$22)*$AO212:$AX212),0)</f>
        <v>0</v>
      </c>
      <c r="CK212" s="287" cm="1">
        <f t="array" aca="1" ref="CK212" ca="1">IF(AJ212&lt;0,AJ212*SUMPRODUCT(_xlfn.XLOOKUP(AJ$26,$C$4:$C$22,$T$4:$AC$22)*$AO212:$AX212),0)</f>
        <v>0</v>
      </c>
      <c r="CL212" s="287" cm="1">
        <f t="array" aca="1" ref="CL212" ca="1">IF(AK212&lt;0,AK212*SUMPRODUCT(_xlfn.XLOOKUP(AK$26,$C$4:$C$22,$T$4:$AC$22)*$AO212:$AX212),0)</f>
        <v>0</v>
      </c>
      <c r="CM212" s="287" cm="1">
        <f t="array" aca="1" ref="CM212" ca="1">IF(AL212&lt;0,AL212*SUMPRODUCT(_xlfn.XLOOKUP(AL$26,$C$4:$C$22,$T$4:$AC$22)*$AO212:$AX212),0)</f>
        <v>0</v>
      </c>
      <c r="CN212" s="287" cm="1">
        <f t="array" aca="1" ref="CN212" ca="1">IF(AM212&lt;0,AM212*SUMPRODUCT(_xlfn.XLOOKUP(AM$26,$C$4:$C$22,$T$4:$AC$22)*$AO212:$AX212),0)</f>
        <v>0</v>
      </c>
      <c r="CO212" s="290" cm="1">
        <f t="array" aca="1" ref="CO212" ca="1">IF(AN212&lt;0,AN212*SUMPRODUCT(_xlfn.XLOOKUP(AN$26,$C$4:$C$22,$T$4:$AC$22)*$AO212:$AX212),0)</f>
        <v>0</v>
      </c>
      <c r="CP212" s="291">
        <f t="shared" ca="1" si="141"/>
        <v>0</v>
      </c>
      <c r="CQ212" s="286" cm="1">
        <f t="array" aca="1" ref="CQ212" ca="1">IF(AC212&lt;0,AC212*SUMPRODUCT(_xlfn.XLOOKUP(AC$26,$C$4:$C$22,$I$4:$S$22)*$AO212:$AY212),0)</f>
        <v>0</v>
      </c>
      <c r="CR212" s="287" cm="1">
        <f t="array" aca="1" ref="CR212" ca="1">IF(AD212&lt;0,AD212*SUMPRODUCT(_xlfn.XLOOKUP(AD$26,$C$4:$C$22,$I$4:$R$22)*$AO212:$AX212),0)</f>
        <v>0</v>
      </c>
      <c r="CS212" s="287" cm="1">
        <f t="array" aca="1" ref="CS212" ca="1">IF(AE212&lt;0,AE212*SUMPRODUCT(_xlfn.XLOOKUP(AE$26,$C$4:$C$22,$I$4:$R$22)*$AO212:$AX212),0)</f>
        <v>0</v>
      </c>
      <c r="CT212" s="287" cm="1">
        <f t="array" aca="1" ref="CT212" ca="1">IF(AF212&lt;0,AF212*SUMPRODUCT(_xlfn.XLOOKUP(AF$26,$C$4:$C$22,$I$4:$R$22)*$AO212:$AX212),0)</f>
        <v>0</v>
      </c>
      <c r="CU212" s="287" cm="1">
        <f t="array" aca="1" ref="CU212" ca="1">IF(AG212&lt;0,AG212*SUMPRODUCT(_xlfn.XLOOKUP(AG$26,$C$4:$C$22,$I$4:$R$22)*$AO212:$AX212),0)</f>
        <v>0</v>
      </c>
      <c r="CV212" s="287" cm="1">
        <f t="array" aca="1" ref="CV212" ca="1">IF(AH212&lt;0,AH212*SUMPRODUCT(_xlfn.XLOOKUP(AH$26,$C$4:$C$22,$I$4:$R$22)*$AO212:$AX212),0)</f>
        <v>0</v>
      </c>
      <c r="CW212" s="287" cm="1">
        <f t="array" aca="1" ref="CW212" ca="1">IF(AI212&lt;0,AI212*SUMPRODUCT(_xlfn.XLOOKUP(AI$26,$C$4:$C$22,$I$4:$R$22)*$AO212:$AX212),0)</f>
        <v>0</v>
      </c>
      <c r="CX212" s="287" cm="1">
        <f t="array" aca="1" ref="CX212" ca="1">IF(AJ212&lt;0,AJ212*SUMPRODUCT(_xlfn.XLOOKUP(AJ$26,$C$4:$C$22,$I$4:$R$22)*$AO212:$AX212),0)</f>
        <v>0</v>
      </c>
      <c r="CY212" s="287" cm="1">
        <f t="array" aca="1" ref="CY212" ca="1">IF(AK212&lt;0,AK212*SUMPRODUCT(_xlfn.XLOOKUP(AK$26,$C$4:$C$22,$I$4:$R$22)*$AO212:$AX212),0)</f>
        <v>0</v>
      </c>
      <c r="CZ212" s="287" cm="1">
        <f t="array" aca="1" ref="CZ212" ca="1">IF(AL212&lt;0,AL212*SUMPRODUCT(_xlfn.XLOOKUP(AL$26,$C$4:$C$22,$I$4:$R$22)*$AO212:$AX212),0)</f>
        <v>0</v>
      </c>
      <c r="DA212" s="287" cm="1">
        <f t="array" aca="1" ref="DA212" ca="1">IF(AM212&lt;0,AM212*SUMPRODUCT(_xlfn.XLOOKUP(AM$26,$C$4:$C$22,$I$4:$R$22)*$AO212:$AX212),0)</f>
        <v>0</v>
      </c>
      <c r="DB212" s="290" cm="1">
        <f t="array" aca="1" ref="DB212" ca="1">IF(AN212&lt;0,AN212*SUMPRODUCT(_xlfn.XLOOKUP(AN$26,$C$4:$C$22,$I$4:$R$22)*$AO212:$AX212),0)</f>
        <v>0</v>
      </c>
      <c r="DC212" s="327">
        <f t="shared" ca="1" si="142"/>
        <v>0</v>
      </c>
    </row>
    <row r="213" spans="1:107" x14ac:dyDescent="0.25">
      <c r="A213" s="136"/>
      <c r="B213" s="389"/>
      <c r="C213" s="292">
        <v>17</v>
      </c>
      <c r="D213" s="293" t="str">
        <f>_xlfn.XLOOKUP($C213,'Load Combinations'!$B$4:$B$22,'Load Combinations'!$C$4:$C$22)</f>
        <v>CV MAWP, Beam On</v>
      </c>
      <c r="E213" s="86"/>
      <c r="F213" s="294"/>
      <c r="G213" s="125">
        <v>0</v>
      </c>
      <c r="H213" s="295">
        <f t="shared" ca="1" si="177"/>
        <v>0.5</v>
      </c>
      <c r="I213" s="295">
        <f t="shared" ca="1" si="178"/>
        <v>-0.5</v>
      </c>
      <c r="J213" s="328"/>
      <c r="K213" s="99">
        <f t="shared" ref="K213:AB213" ca="1" si="183">OFFSET(K213,-16,0)</f>
        <v>0</v>
      </c>
      <c r="L213" s="96">
        <f t="shared" ca="1" si="183"/>
        <v>0</v>
      </c>
      <c r="M213" s="96">
        <f t="shared" ca="1" si="183"/>
        <v>0</v>
      </c>
      <c r="N213" s="96">
        <f t="shared" ca="1" si="183"/>
        <v>0</v>
      </c>
      <c r="O213" s="96">
        <f t="shared" ca="1" si="183"/>
        <v>0</v>
      </c>
      <c r="P213" s="96">
        <f t="shared" ca="1" si="183"/>
        <v>0</v>
      </c>
      <c r="Q213" s="96">
        <f t="shared" ca="1" si="183"/>
        <v>0</v>
      </c>
      <c r="R213" s="96">
        <f t="shared" ca="1" si="183"/>
        <v>0</v>
      </c>
      <c r="S213" s="96">
        <f t="shared" ca="1" si="183"/>
        <v>0</v>
      </c>
      <c r="T213" s="96">
        <f t="shared" ca="1" si="183"/>
        <v>0</v>
      </c>
      <c r="U213" s="96">
        <f t="shared" ca="1" si="183"/>
        <v>0</v>
      </c>
      <c r="V213" s="96">
        <f t="shared" ca="1" si="183"/>
        <v>0</v>
      </c>
      <c r="W213" s="96">
        <f t="shared" ca="1" si="183"/>
        <v>0</v>
      </c>
      <c r="X213" s="96">
        <f t="shared" ca="1" si="183"/>
        <v>0</v>
      </c>
      <c r="Y213" s="96">
        <f t="shared" ca="1" si="183"/>
        <v>0</v>
      </c>
      <c r="Z213" s="96">
        <f t="shared" ca="1" si="183"/>
        <v>0</v>
      </c>
      <c r="AA213" s="96">
        <f t="shared" ca="1" si="183"/>
        <v>0</v>
      </c>
      <c r="AB213" s="138">
        <f t="shared" ca="1" si="183"/>
        <v>0</v>
      </c>
      <c r="AC213" s="99">
        <f t="shared" ca="1" si="166"/>
        <v>0</v>
      </c>
      <c r="AD213" s="96">
        <f t="shared" ca="1" si="166"/>
        <v>0</v>
      </c>
      <c r="AE213" s="96">
        <f t="shared" ca="1" si="166"/>
        <v>0</v>
      </c>
      <c r="AF213" s="96">
        <f t="shared" ca="1" si="166"/>
        <v>0</v>
      </c>
      <c r="AG213" s="96">
        <f t="shared" ca="1" si="166"/>
        <v>0</v>
      </c>
      <c r="AH213" s="96">
        <f t="shared" ca="1" si="166"/>
        <v>0</v>
      </c>
      <c r="AI213" s="96">
        <f t="shared" ca="1" si="166"/>
        <v>1</v>
      </c>
      <c r="AJ213" s="96">
        <f t="shared" ca="1" si="166"/>
        <v>0</v>
      </c>
      <c r="AK213" s="96">
        <f t="shared" ca="1" si="166"/>
        <v>0</v>
      </c>
      <c r="AL213" s="96">
        <f t="shared" ca="1" si="166"/>
        <v>0</v>
      </c>
      <c r="AM213" s="96">
        <f t="shared" ca="1" si="166"/>
        <v>0</v>
      </c>
      <c r="AN213" s="100">
        <f t="shared" ca="1" si="166"/>
        <v>0</v>
      </c>
      <c r="AO213" s="97">
        <f>+INDEX('Load Combinations'!$D$4:$N$22,MATCH(Horizontal!$C213,'Load Combinations'!$B$4:$B$22,0),MATCH(Horizontal!AO$26,'Load Combinations'!$D$3:$N$3,0))</f>
        <v>1</v>
      </c>
      <c r="AP213" s="96">
        <f>+INDEX('Load Combinations'!$D$4:$N$22,MATCH(Horizontal!$C213,'Load Combinations'!$B$4:$B$22,0),MATCH(Horizontal!AP$26,'Load Combinations'!$D$3:$N$3,0))</f>
        <v>0</v>
      </c>
      <c r="AQ213" s="96">
        <f>+INDEX('Load Combinations'!$D$4:$N$22,MATCH(Horizontal!$C213,'Load Combinations'!$B$4:$B$22,0),MATCH(Horizontal!AQ$26,'Load Combinations'!$D$3:$N$3,0))</f>
        <v>0</v>
      </c>
      <c r="AR213" s="96">
        <f>+INDEX('Load Combinations'!$D$4:$N$22,MATCH(Horizontal!$C213,'Load Combinations'!$B$4:$B$22,0),MATCH(Horizontal!AR$26,'Load Combinations'!$D$3:$N$3,0))</f>
        <v>1</v>
      </c>
      <c r="AS213" s="96">
        <f>+INDEX('Load Combinations'!$D$4:$N$22,MATCH(Horizontal!$C213,'Load Combinations'!$B$4:$B$22,0),MATCH(Horizontal!AS$26,'Load Combinations'!$D$3:$N$3,0))</f>
        <v>0</v>
      </c>
      <c r="AT213" s="96">
        <f>+INDEX('Load Combinations'!$D$4:$N$22,MATCH(Horizontal!$C213,'Load Combinations'!$B$4:$B$22,0),MATCH(Horizontal!AT$26,'Load Combinations'!$D$3:$N$3,0))</f>
        <v>1</v>
      </c>
      <c r="AU213" s="96">
        <f>+INDEX('Load Combinations'!$D$4:$N$22,MATCH(Horizontal!$C213,'Load Combinations'!$B$4:$B$22,0),MATCH(Horizontal!AU$26,'Load Combinations'!$D$3:$N$3,0))</f>
        <v>1</v>
      </c>
      <c r="AV213" s="96">
        <f>+INDEX('Load Combinations'!$D$4:$N$22,MATCH(Horizontal!$C213,'Load Combinations'!$B$4:$B$22,0),MATCH(Horizontal!AV$26,'Load Combinations'!$D$3:$N$3,0))</f>
        <v>0</v>
      </c>
      <c r="AW213" s="96">
        <f>+INDEX('Load Combinations'!$D$4:$N$22,MATCH(Horizontal!$C213,'Load Combinations'!$B$4:$B$22,0),MATCH(Horizontal!AW$26,'Load Combinations'!$D$3:$N$3,0))</f>
        <v>0</v>
      </c>
      <c r="AX213" s="560">
        <f>+INDEX('Load Combinations'!$D$4:$N$22,MATCH(Horizontal!$C213,'Load Combinations'!$B$4:$B$22,0),MATCH(Horizontal!AX$26,'Load Combinations'!$D$3:$N$3,0))</f>
        <v>0</v>
      </c>
      <c r="AY213" s="661">
        <f>+INDEX('Load Combinations'!$D$4:$N$22,MATCH(Horizontal!$C213,'Load Combinations'!$B$4:$B$22,0),MATCH(Horizontal!AY$26,'Load Combinations'!$D$3:$N$3,0))</f>
        <v>0</v>
      </c>
      <c r="AZ213" s="297" cm="1">
        <f t="array" aca="1" ref="AZ213" ca="1">SUMPRODUCT(--($K213:$AB213&gt;0),INDEX($H$4:$H$22,MATCH($K$26:$AB$26,$C$4:$C$22,0)))</f>
        <v>0</v>
      </c>
      <c r="BA213" s="298" cm="1">
        <f t="array" aca="1" ref="BA213" ca="1">SUMPRODUCT(--($K213:$AB213&gt;0),INDEX($G$4:$G$22,MATCH($K$26:$AB$26,$C$4:$C$22,0)))</f>
        <v>0</v>
      </c>
      <c r="BB213" s="298" cm="1">
        <f t="array" aca="1" ref="BB213" ca="1">-1*SUMPRODUCT(--($K213:$AB213&lt;0),INDEX($H$4:$H$22,MATCH($K$26:$AB$26,$C$4:$C$22,0)))</f>
        <v>0</v>
      </c>
      <c r="BC213" s="298" cm="1">
        <f t="array" aca="1" ref="BC213" ca="1">-1*SUMPRODUCT(--($K213:$AB213&lt;0),INDEX($G$4:$G$22,MATCH($K$26:$AB$26,$C$4:$C$22,0)))</f>
        <v>0</v>
      </c>
      <c r="BD213" s="125" cm="1">
        <f t="array" aca="1" ref="BD213" ca="1">IF(AC213&gt;0,AC213*SUMPRODUCT(_xlfn.XLOOKUP(AC$26,$C$4:$C$22,$T$4:$AD$22)*$AO213:$AY213),0)</f>
        <v>0</v>
      </c>
      <c r="BE213" s="300" cm="1">
        <f t="array" aca="1" ref="BE213" ca="1">IF(AD213&gt;0,AD213*SUMPRODUCT(_xlfn.XLOOKUP(AD$26,$C$4:$C$22,$T$4:$AD$22)*$AO213:$AY213),0)</f>
        <v>0</v>
      </c>
      <c r="BF213" s="300" cm="1">
        <f t="array" aca="1" ref="BF213" ca="1">IF(AE213&gt;0,AE213*SUMPRODUCT(_xlfn.XLOOKUP(AE$26,$C$4:$C$22,$T$4:$AD$22)*$AO213:$AY213),0)</f>
        <v>0</v>
      </c>
      <c r="BG213" s="301" cm="1">
        <f t="array" aca="1" ref="BG213" ca="1">IF(AF213&gt;0,AF213*SUMPRODUCT(_xlfn.XLOOKUP(AF$26,$C$4:$C$22,$T$4:$AD$22)*$AO213:$AY213),0)</f>
        <v>0</v>
      </c>
      <c r="BH213" s="300" cm="1">
        <f t="array" aca="1" ref="BH213" ca="1">IF(AG213&gt;0,AG213*SUMPRODUCT(_xlfn.XLOOKUP(AG$26,$C$4:$C$22,$T$4:$AD$22)*$AO213:$AY213),0)</f>
        <v>0</v>
      </c>
      <c r="BI213" s="300" cm="1">
        <f t="array" aca="1" ref="BI213" ca="1">IF(AH213&gt;0,AH213*SUMPRODUCT(_xlfn.XLOOKUP(AH$26,$C$4:$C$22,$T$4:$AD$22)*$AO213:$AY213),0)</f>
        <v>0</v>
      </c>
      <c r="BJ213" s="300" cm="1">
        <f t="array" aca="1" ref="BJ213" ca="1">IF(AI213&gt;0,AI213*SUMPRODUCT(_xlfn.XLOOKUP(AI$26,$C$4:$C$22,$T$4:$AD$22)*$AO213:$AY213),0)</f>
        <v>0.5</v>
      </c>
      <c r="BK213" s="300" cm="1">
        <f t="array" aca="1" ref="BK213" ca="1">IF(AJ213&gt;0,AJ213*SUMPRODUCT(_xlfn.XLOOKUP(AJ$26,$C$4:$C$22,$T$4:$AD$22)*$AO213:$AY213),0)</f>
        <v>0</v>
      </c>
      <c r="BL213" s="300" cm="1">
        <f t="array" aca="1" ref="BL213" ca="1">IF(AK213&gt;0,AK213*SUMPRODUCT(_xlfn.XLOOKUP(AK$26,$C$4:$C$22,$T$4:$AD$22)*$AO213:$AY213),0)</f>
        <v>0</v>
      </c>
      <c r="BM213" s="300" cm="1">
        <f t="array" aca="1" ref="BM213" ca="1">IF(AL213&gt;0,AL213*SUMPRODUCT(_xlfn.XLOOKUP(AL$26,$C$4:$C$22,$T$4:$AD$22)*$AO213:$AY213),0)</f>
        <v>0</v>
      </c>
      <c r="BN213" s="300" cm="1">
        <f t="array" aca="1" ref="BN213" ca="1">IF(AM213&gt;0,AM213*SUMPRODUCT(_xlfn.XLOOKUP(AM$26,$C$4:$C$22,$T$4:$AD$22)*$AO213:$AY213),0)</f>
        <v>0</v>
      </c>
      <c r="BO213" s="304" cm="1">
        <f t="array" aca="1" ref="BO213" ca="1">IF(AN213&gt;0,AN213*SUMPRODUCT(_xlfn.XLOOKUP(AN$26,$C$4:$C$22,$T$4:$AD$22)*$AO213:$AY213),0)</f>
        <v>0</v>
      </c>
      <c r="BP213" s="305">
        <f t="shared" ca="1" si="139"/>
        <v>0.5</v>
      </c>
      <c r="BQ213" s="125" cm="1">
        <f t="array" aca="1" ref="BQ213" ca="1">IF(AC213&gt;0,AC213*SUMPRODUCT(_xlfn.XLOOKUP(AC$26,$C$4:$C$22,$I$4:$S$22)*$AO213:$AY213),0)</f>
        <v>0</v>
      </c>
      <c r="BR213" s="300" cm="1">
        <f t="array" aca="1" ref="BR213" ca="1">IF(AD213&gt;0,AD213*SUMPRODUCT(_xlfn.XLOOKUP(AD$26,$C$4:$C$22,$I$4:$S$22)*$AO213:$AY213),0)</f>
        <v>0</v>
      </c>
      <c r="BS213" s="300" cm="1">
        <f t="array" aca="1" ref="BS213" ca="1">IF(AE213&gt;0,AE213*SUMPRODUCT(_xlfn.XLOOKUP(AE$26,$C$4:$C$22,$I$4:$S$22)*$AO213:$AY213),0)</f>
        <v>0</v>
      </c>
      <c r="BT213" s="301" cm="1">
        <f t="array" aca="1" ref="BT213" ca="1">IF(AF213&gt;0,AF213*SUMPRODUCT(_xlfn.XLOOKUP(AF$26,$C$4:$C$22,$I$4:$S$22)*$AO213:$AY213),0)</f>
        <v>0</v>
      </c>
      <c r="BU213" s="300" cm="1">
        <f t="array" aca="1" ref="BU213" ca="1">IF(AG213&gt;0,AG213*SUMPRODUCT(_xlfn.XLOOKUP(AG$26,$C$4:$C$22,$I$4:$S$22)*$AO213:$AY213),0)</f>
        <v>0</v>
      </c>
      <c r="BV213" s="300" cm="1">
        <f t="array" aca="1" ref="BV213" ca="1">IF(AH213&gt;0,AH213*SUMPRODUCT(_xlfn.XLOOKUP(AH$26,$C$4:$C$22,$I$4:$S$22)*$AO213:$AY213),0)</f>
        <v>0</v>
      </c>
      <c r="BW213" s="300" cm="1">
        <f t="array" aca="1" ref="BW213" ca="1">IF(AI213&gt;0,AI213*SUMPRODUCT(_xlfn.XLOOKUP(AI$26,$C$4:$C$22,$I$4:$S$22)*$AO213:$AY213),0)</f>
        <v>-0.5</v>
      </c>
      <c r="BX213" s="300" cm="1">
        <f t="array" aca="1" ref="BX213" ca="1">IF(AJ213&gt;0,AJ213*SUMPRODUCT(_xlfn.XLOOKUP(AJ$26,$C$4:$C$22,$I$4:$S$22)*$AO213:$AY213),0)</f>
        <v>0</v>
      </c>
      <c r="BY213" s="300" cm="1">
        <f t="array" aca="1" ref="BY213" ca="1">IF(AK213&gt;0,AK213*SUMPRODUCT(_xlfn.XLOOKUP(AK$26,$C$4:$C$22,$I$4:$S$22)*$AO213:$AY213),0)</f>
        <v>0</v>
      </c>
      <c r="BZ213" s="300" cm="1">
        <f t="array" aca="1" ref="BZ213" ca="1">IF(AL213&gt;0,AL213*SUMPRODUCT(_xlfn.XLOOKUP(AL$26,$C$4:$C$22,$I$4:$S$22)*$AO213:$AY213),0)</f>
        <v>0</v>
      </c>
      <c r="CA213" s="300" cm="1">
        <f t="array" aca="1" ref="CA213" ca="1">IF(AM213&gt;0,AM213*SUMPRODUCT(_xlfn.XLOOKUP(AM$26,$C$4:$C$22,$I$4:$S$22)*$AO213:$AY213),0)</f>
        <v>0</v>
      </c>
      <c r="CB213" s="304" cm="1">
        <f t="array" aca="1" ref="CB213" ca="1">IF(AN213&gt;0,AN213*SUMPRODUCT(_xlfn.XLOOKUP(AN$26,$C$4:$C$22,$I$4:$S$22)*$AO213:$AY213),0)</f>
        <v>0</v>
      </c>
      <c r="CC213" s="305">
        <f t="shared" ca="1" si="140"/>
        <v>-0.5</v>
      </c>
      <c r="CD213" s="125" cm="1">
        <f t="array" aca="1" ref="CD213" ca="1">IF(AC213&lt;0,AC213*SUMPRODUCT(_xlfn.XLOOKUP(AC$26,$C$4:$C$22,$T$4:$AD$22)*$AO213:$AY213),0)</f>
        <v>0</v>
      </c>
      <c r="CE213" s="300" cm="1">
        <f t="array" aca="1" ref="CE213" ca="1">IF(AD213&lt;0,AD213*SUMPRODUCT(_xlfn.XLOOKUP(AD$26,$C$4:$C$22,$T$4:$AC$22)*$AO213:$AX213),0)</f>
        <v>0</v>
      </c>
      <c r="CF213" s="300" cm="1">
        <f t="array" aca="1" ref="CF213" ca="1">IF(AE213&lt;0,AE213*SUMPRODUCT(_xlfn.XLOOKUP(AE$26,$C$4:$C$22,$T$4:$AC$22)*$AO213:$AX213),0)</f>
        <v>0</v>
      </c>
      <c r="CG213" s="301" cm="1">
        <f t="array" aca="1" ref="CG213" ca="1">IF(AF213&lt;0,AF213*SUMPRODUCT(_xlfn.XLOOKUP(AF$26,$C$4:$C$22,$T$4:$AC$22)*$AO213:$AX213),0)</f>
        <v>0</v>
      </c>
      <c r="CH213" s="300" cm="1">
        <f t="array" aca="1" ref="CH213" ca="1">IF(AG213&lt;0,AG213*SUMPRODUCT(_xlfn.XLOOKUP(AG$26,$C$4:$C$22,$T$4:$AC$22)*$AO213:$AX213),0)</f>
        <v>0</v>
      </c>
      <c r="CI213" s="300" cm="1">
        <f t="array" aca="1" ref="CI213" ca="1">IF(AH213&lt;0,AH213*SUMPRODUCT(_xlfn.XLOOKUP(AH$26,$C$4:$C$22,$T$4:$AC$22)*$AO213:$AX213),0)</f>
        <v>0</v>
      </c>
      <c r="CJ213" s="300" cm="1">
        <f t="array" aca="1" ref="CJ213" ca="1">IF(AI213&lt;0,AI213*SUMPRODUCT(_xlfn.XLOOKUP(AI$26,$C$4:$C$22,$T$4:$AC$22)*$AO213:$AX213),0)</f>
        <v>0</v>
      </c>
      <c r="CK213" s="300" cm="1">
        <f t="array" aca="1" ref="CK213" ca="1">IF(AJ213&lt;0,AJ213*SUMPRODUCT(_xlfn.XLOOKUP(AJ$26,$C$4:$C$22,$T$4:$AC$22)*$AO213:$AX213),0)</f>
        <v>0</v>
      </c>
      <c r="CL213" s="300" cm="1">
        <f t="array" aca="1" ref="CL213" ca="1">IF(AK213&lt;0,AK213*SUMPRODUCT(_xlfn.XLOOKUP(AK$26,$C$4:$C$22,$T$4:$AC$22)*$AO213:$AX213),0)</f>
        <v>0</v>
      </c>
      <c r="CM213" s="300" cm="1">
        <f t="array" aca="1" ref="CM213" ca="1">IF(AL213&lt;0,AL213*SUMPRODUCT(_xlfn.XLOOKUP(AL$26,$C$4:$C$22,$T$4:$AC$22)*$AO213:$AX213),0)</f>
        <v>0</v>
      </c>
      <c r="CN213" s="300" cm="1">
        <f t="array" aca="1" ref="CN213" ca="1">IF(AM213&lt;0,AM213*SUMPRODUCT(_xlfn.XLOOKUP(AM$26,$C$4:$C$22,$T$4:$AC$22)*$AO213:$AX213),0)</f>
        <v>0</v>
      </c>
      <c r="CO213" s="304" cm="1">
        <f t="array" aca="1" ref="CO213" ca="1">IF(AN213&lt;0,AN213*SUMPRODUCT(_xlfn.XLOOKUP(AN$26,$C$4:$C$22,$T$4:$AC$22)*$AO213:$AX213),0)</f>
        <v>0</v>
      </c>
      <c r="CP213" s="305">
        <f t="shared" ca="1" si="141"/>
        <v>0</v>
      </c>
      <c r="CQ213" s="125" cm="1">
        <f t="array" aca="1" ref="CQ213" ca="1">IF(AC213&lt;0,AC213*SUMPRODUCT(_xlfn.XLOOKUP(AC$26,$C$4:$C$22,$I$4:$S$22)*$AO213:$AY213),0)</f>
        <v>0</v>
      </c>
      <c r="CR213" s="300" cm="1">
        <f t="array" aca="1" ref="CR213" ca="1">IF(AD213&lt;0,AD213*SUMPRODUCT(_xlfn.XLOOKUP(AD$26,$C$4:$C$22,$I$4:$R$22)*$AO213:$AX213),0)</f>
        <v>0</v>
      </c>
      <c r="CS213" s="300" cm="1">
        <f t="array" aca="1" ref="CS213" ca="1">IF(AE213&lt;0,AE213*SUMPRODUCT(_xlfn.XLOOKUP(AE$26,$C$4:$C$22,$I$4:$R$22)*$AO213:$AX213),0)</f>
        <v>0</v>
      </c>
      <c r="CT213" s="301" cm="1">
        <f t="array" aca="1" ref="CT213" ca="1">IF(AF213&lt;0,AF213*SUMPRODUCT(_xlfn.XLOOKUP(AF$26,$C$4:$C$22,$I$4:$R$22)*$AO213:$AX213),0)</f>
        <v>0</v>
      </c>
      <c r="CU213" s="300" cm="1">
        <f t="array" aca="1" ref="CU213" ca="1">IF(AG213&lt;0,AG213*SUMPRODUCT(_xlfn.XLOOKUP(AG$26,$C$4:$C$22,$I$4:$R$22)*$AO213:$AX213),0)</f>
        <v>0</v>
      </c>
      <c r="CV213" s="300" cm="1">
        <f t="array" aca="1" ref="CV213" ca="1">IF(AH213&lt;0,AH213*SUMPRODUCT(_xlfn.XLOOKUP(AH$26,$C$4:$C$22,$I$4:$R$22)*$AO213:$AX213),0)</f>
        <v>0</v>
      </c>
      <c r="CW213" s="300" cm="1">
        <f t="array" aca="1" ref="CW213" ca="1">IF(AI213&lt;0,AI213*SUMPRODUCT(_xlfn.XLOOKUP(AI$26,$C$4:$C$22,$I$4:$R$22)*$AO213:$AX213),0)</f>
        <v>0</v>
      </c>
      <c r="CX213" s="300" cm="1">
        <f t="array" aca="1" ref="CX213" ca="1">IF(AJ213&lt;0,AJ213*SUMPRODUCT(_xlfn.XLOOKUP(AJ$26,$C$4:$C$22,$I$4:$R$22)*$AO213:$AX213),0)</f>
        <v>0</v>
      </c>
      <c r="CY213" s="300" cm="1">
        <f t="array" aca="1" ref="CY213" ca="1">IF(AK213&lt;0,AK213*SUMPRODUCT(_xlfn.XLOOKUP(AK$26,$C$4:$C$22,$I$4:$R$22)*$AO213:$AX213),0)</f>
        <v>0</v>
      </c>
      <c r="CZ213" s="300" cm="1">
        <f t="array" aca="1" ref="CZ213" ca="1">IF(AL213&lt;0,AL213*SUMPRODUCT(_xlfn.XLOOKUP(AL$26,$C$4:$C$22,$I$4:$R$22)*$AO213:$AX213),0)</f>
        <v>0</v>
      </c>
      <c r="DA213" s="300" cm="1">
        <f t="array" aca="1" ref="DA213" ca="1">IF(AM213&lt;0,AM213*SUMPRODUCT(_xlfn.XLOOKUP(AM$26,$C$4:$C$22,$I$4:$R$22)*$AO213:$AX213),0)</f>
        <v>0</v>
      </c>
      <c r="DB213" s="304" cm="1">
        <f t="array" aca="1" ref="DB213" ca="1">IF(AN213&lt;0,AN213*SUMPRODUCT(_xlfn.XLOOKUP(AN$26,$C$4:$C$22,$I$4:$R$22)*$AO213:$AX213),0)</f>
        <v>0</v>
      </c>
      <c r="DC213" s="329">
        <f t="shared" ca="1" si="142"/>
        <v>0</v>
      </c>
    </row>
    <row r="214" spans="1:107" x14ac:dyDescent="0.25">
      <c r="A214" s="136"/>
      <c r="B214" s="389"/>
      <c r="C214" s="278">
        <v>18</v>
      </c>
      <c r="D214" s="279" t="str">
        <f>_xlfn.XLOOKUP($C214,'Load Combinations'!$B$4:$B$22,'Load Combinations'!$C$4:$C$22)</f>
        <v>Target Change Out</v>
      </c>
      <c r="E214" s="280"/>
      <c r="F214" s="281"/>
      <c r="G214" s="111">
        <v>0</v>
      </c>
      <c r="H214" s="282">
        <f t="shared" ca="1" si="177"/>
        <v>0</v>
      </c>
      <c r="I214" s="282">
        <f t="shared" ca="1" si="178"/>
        <v>0</v>
      </c>
      <c r="J214" s="326"/>
      <c r="K214" s="87">
        <f t="shared" ref="K214:AB214" ca="1" si="184">OFFSET(K214,-17,0)</f>
        <v>0</v>
      </c>
      <c r="L214" s="84">
        <f t="shared" ca="1" si="184"/>
        <v>0</v>
      </c>
      <c r="M214" s="84">
        <f t="shared" ca="1" si="184"/>
        <v>0</v>
      </c>
      <c r="N214" s="84">
        <f t="shared" ca="1" si="184"/>
        <v>0</v>
      </c>
      <c r="O214" s="84">
        <f t="shared" ca="1" si="184"/>
        <v>0</v>
      </c>
      <c r="P214" s="84">
        <f t="shared" ca="1" si="184"/>
        <v>0</v>
      </c>
      <c r="Q214" s="84">
        <f t="shared" ca="1" si="184"/>
        <v>0</v>
      </c>
      <c r="R214" s="84">
        <f t="shared" ca="1" si="184"/>
        <v>0</v>
      </c>
      <c r="S214" s="84">
        <f t="shared" ca="1" si="184"/>
        <v>0</v>
      </c>
      <c r="T214" s="84">
        <f t="shared" ca="1" si="184"/>
        <v>0</v>
      </c>
      <c r="U214" s="84">
        <f t="shared" ca="1" si="184"/>
        <v>0</v>
      </c>
      <c r="V214" s="84">
        <f t="shared" ca="1" si="184"/>
        <v>0</v>
      </c>
      <c r="W214" s="84">
        <f t="shared" ca="1" si="184"/>
        <v>0</v>
      </c>
      <c r="X214" s="84">
        <f t="shared" ca="1" si="184"/>
        <v>0</v>
      </c>
      <c r="Y214" s="84">
        <f t="shared" ca="1" si="184"/>
        <v>0</v>
      </c>
      <c r="Z214" s="84">
        <f t="shared" ca="1" si="184"/>
        <v>0</v>
      </c>
      <c r="AA214" s="84">
        <f t="shared" ca="1" si="184"/>
        <v>0</v>
      </c>
      <c r="AB214" s="89">
        <f t="shared" ca="1" si="184"/>
        <v>0</v>
      </c>
      <c r="AC214" s="87">
        <f t="shared" ref="AC214:AN215" ca="1" si="185">OFFSET(AC214,-1*($C214-1),0)</f>
        <v>0</v>
      </c>
      <c r="AD214" s="84">
        <f t="shared" ca="1" si="185"/>
        <v>0</v>
      </c>
      <c r="AE214" s="84">
        <f t="shared" ca="1" si="185"/>
        <v>0</v>
      </c>
      <c r="AF214" s="84">
        <f t="shared" ca="1" si="185"/>
        <v>0</v>
      </c>
      <c r="AG214" s="84">
        <f t="shared" ca="1" si="185"/>
        <v>0</v>
      </c>
      <c r="AH214" s="84">
        <f t="shared" ca="1" si="185"/>
        <v>0</v>
      </c>
      <c r="AI214" s="84">
        <f t="shared" ca="1" si="185"/>
        <v>1</v>
      </c>
      <c r="AJ214" s="84">
        <f t="shared" ca="1" si="185"/>
        <v>0</v>
      </c>
      <c r="AK214" s="84">
        <f t="shared" ca="1" si="185"/>
        <v>0</v>
      </c>
      <c r="AL214" s="84">
        <f t="shared" ca="1" si="185"/>
        <v>0</v>
      </c>
      <c r="AM214" s="84">
        <f t="shared" ca="1" si="185"/>
        <v>0</v>
      </c>
      <c r="AN214" s="98">
        <f t="shared" ca="1" si="185"/>
        <v>0</v>
      </c>
      <c r="AO214" s="91">
        <f>+INDEX('Load Combinations'!$D$4:$N$22,MATCH(Horizontal!$C214,'Load Combinations'!$B$4:$B$22,0),MATCH(Horizontal!AO$26,'Load Combinations'!$D$3:$N$3,0))</f>
        <v>1</v>
      </c>
      <c r="AP214" s="84">
        <f>+INDEX('Load Combinations'!$D$4:$N$22,MATCH(Horizontal!$C214,'Load Combinations'!$B$4:$B$22,0),MATCH(Horizontal!AP$26,'Load Combinations'!$D$3:$N$3,0))</f>
        <v>0</v>
      </c>
      <c r="AQ214" s="84">
        <f>+INDEX('Load Combinations'!$D$4:$N$22,MATCH(Horizontal!$C214,'Load Combinations'!$B$4:$B$22,0),MATCH(Horizontal!AQ$26,'Load Combinations'!$D$3:$N$3,0))</f>
        <v>1</v>
      </c>
      <c r="AR214" s="84">
        <f>+INDEX('Load Combinations'!$D$4:$N$22,MATCH(Horizontal!$C214,'Load Combinations'!$B$4:$B$22,0),MATCH(Horizontal!AR$26,'Load Combinations'!$D$3:$N$3,0))</f>
        <v>1</v>
      </c>
      <c r="AS214" s="84">
        <f>+INDEX('Load Combinations'!$D$4:$N$22,MATCH(Horizontal!$C214,'Load Combinations'!$B$4:$B$22,0),MATCH(Horizontal!AS$26,'Load Combinations'!$D$3:$N$3,0))</f>
        <v>0</v>
      </c>
      <c r="AT214" s="84">
        <f>+INDEX('Load Combinations'!$D$4:$N$22,MATCH(Horizontal!$C214,'Load Combinations'!$B$4:$B$22,0),MATCH(Horizontal!AT$26,'Load Combinations'!$D$3:$N$3,0))</f>
        <v>0</v>
      </c>
      <c r="AU214" s="84">
        <f>+INDEX('Load Combinations'!$D$4:$N$22,MATCH(Horizontal!$C214,'Load Combinations'!$B$4:$B$22,0),MATCH(Horizontal!AU$26,'Load Combinations'!$D$3:$N$3,0))</f>
        <v>0</v>
      </c>
      <c r="AV214" s="84">
        <f>+INDEX('Load Combinations'!$D$4:$N$22,MATCH(Horizontal!$C214,'Load Combinations'!$B$4:$B$22,0),MATCH(Horizontal!AV$26,'Load Combinations'!$D$3:$N$3,0))</f>
        <v>0</v>
      </c>
      <c r="AW214" s="84">
        <f>+INDEX('Load Combinations'!$D$4:$N$22,MATCH(Horizontal!$C214,'Load Combinations'!$B$4:$B$22,0),MATCH(Horizontal!AW$26,'Load Combinations'!$D$3:$N$3,0))</f>
        <v>0</v>
      </c>
      <c r="AX214" s="559">
        <f>+INDEX('Load Combinations'!$D$4:$N$22,MATCH(Horizontal!$C214,'Load Combinations'!$B$4:$B$22,0),MATCH(Horizontal!AX$26,'Load Combinations'!$D$3:$N$3,0))</f>
        <v>0</v>
      </c>
      <c r="AY214" s="660">
        <f>+INDEX('Load Combinations'!$D$4:$N$22,MATCH(Horizontal!$C214,'Load Combinations'!$B$4:$B$22,0),MATCH(Horizontal!AY$26,'Load Combinations'!$D$3:$N$3,0))</f>
        <v>0</v>
      </c>
      <c r="AZ214" s="284" cm="1">
        <f t="array" aca="1" ref="AZ214" ca="1">SUMPRODUCT(--($K214:$AB214&gt;0),INDEX($H$4:$H$22,MATCH($K$26:$AB$26,$C$4:$C$22,0)))</f>
        <v>0</v>
      </c>
      <c r="BA214" s="194" cm="1">
        <f t="array" aca="1" ref="BA214" ca="1">SUMPRODUCT(--($K214:$AB214&gt;0),INDEX($G$4:$G$22,MATCH($K$26:$AB$26,$C$4:$C$22,0)))</f>
        <v>0</v>
      </c>
      <c r="BB214" s="194" cm="1">
        <f t="array" aca="1" ref="BB214" ca="1">-1*SUMPRODUCT(--($K214:$AB214&lt;0),INDEX($H$4:$H$22,MATCH($K$26:$AB$26,$C$4:$C$22,0)))</f>
        <v>0</v>
      </c>
      <c r="BC214" s="194" cm="1">
        <f t="array" aca="1" ref="BC214" ca="1">-1*SUMPRODUCT(--($K214:$AB214&lt;0),INDEX($G$4:$G$22,MATCH($K$26:$AB$26,$C$4:$C$22,0)))</f>
        <v>0</v>
      </c>
      <c r="BD214" s="286" cm="1">
        <f t="array" aca="1" ref="BD214" ca="1">IF(AC214&gt;0,AC214*SUMPRODUCT(_xlfn.XLOOKUP(AC$26,$C$4:$C$22,$T$4:$AD$22)*$AO214:$AY214),0)</f>
        <v>0</v>
      </c>
      <c r="BE214" s="287" cm="1">
        <f t="array" aca="1" ref="BE214" ca="1">IF(AD214&gt;0,AD214*SUMPRODUCT(_xlfn.XLOOKUP(AD$26,$C$4:$C$22,$T$4:$AD$22)*$AO214:$AY214),0)</f>
        <v>0</v>
      </c>
      <c r="BF214" s="287" cm="1">
        <f t="array" aca="1" ref="BF214" ca="1">IF(AE214&gt;0,AE214*SUMPRODUCT(_xlfn.XLOOKUP(AE$26,$C$4:$C$22,$T$4:$AD$22)*$AO214:$AY214),0)</f>
        <v>0</v>
      </c>
      <c r="BG214" s="287" cm="1">
        <f t="array" aca="1" ref="BG214" ca="1">IF(AF214&gt;0,AF214*SUMPRODUCT(_xlfn.XLOOKUP(AF$26,$C$4:$C$22,$T$4:$AD$22)*$AO214:$AY214),0)</f>
        <v>0</v>
      </c>
      <c r="BH214" s="287" cm="1">
        <f t="array" aca="1" ref="BH214" ca="1">IF(AG214&gt;0,AG214*SUMPRODUCT(_xlfn.XLOOKUP(AG$26,$C$4:$C$22,$T$4:$AD$22)*$AO214:$AY214),0)</f>
        <v>0</v>
      </c>
      <c r="BI214" s="287" cm="1">
        <f t="array" aca="1" ref="BI214" ca="1">IF(AH214&gt;0,AH214*SUMPRODUCT(_xlfn.XLOOKUP(AH$26,$C$4:$C$22,$T$4:$AD$22)*$AO214:$AY214),0)</f>
        <v>0</v>
      </c>
      <c r="BJ214" s="287" cm="1">
        <f t="array" aca="1" ref="BJ214" ca="1">IF(AI214&gt;0,AI214*SUMPRODUCT(_xlfn.XLOOKUP(AI$26,$C$4:$C$22,$T$4:$AD$22)*$AO214:$AY214),0)</f>
        <v>0</v>
      </c>
      <c r="BK214" s="287" cm="1">
        <f t="array" aca="1" ref="BK214" ca="1">IF(AJ214&gt;0,AJ214*SUMPRODUCT(_xlfn.XLOOKUP(AJ$26,$C$4:$C$22,$T$4:$AD$22)*$AO214:$AY214),0)</f>
        <v>0</v>
      </c>
      <c r="BL214" s="287" cm="1">
        <f t="array" aca="1" ref="BL214" ca="1">IF(AK214&gt;0,AK214*SUMPRODUCT(_xlfn.XLOOKUP(AK$26,$C$4:$C$22,$T$4:$AD$22)*$AO214:$AY214),0)</f>
        <v>0</v>
      </c>
      <c r="BM214" s="287" cm="1">
        <f t="array" aca="1" ref="BM214" ca="1">IF(AL214&gt;0,AL214*SUMPRODUCT(_xlfn.XLOOKUP(AL$26,$C$4:$C$22,$T$4:$AD$22)*$AO214:$AY214),0)</f>
        <v>0</v>
      </c>
      <c r="BN214" s="287" cm="1">
        <f t="array" aca="1" ref="BN214" ca="1">IF(AM214&gt;0,AM214*SUMPRODUCT(_xlfn.XLOOKUP(AM$26,$C$4:$C$22,$T$4:$AD$22)*$AO214:$AY214),0)</f>
        <v>0</v>
      </c>
      <c r="BO214" s="290" cm="1">
        <f t="array" aca="1" ref="BO214" ca="1">IF(AN214&gt;0,AN214*SUMPRODUCT(_xlfn.XLOOKUP(AN$26,$C$4:$C$22,$T$4:$AD$22)*$AO214:$AY214),0)</f>
        <v>0</v>
      </c>
      <c r="BP214" s="291">
        <f t="shared" ca="1" si="139"/>
        <v>0</v>
      </c>
      <c r="BQ214" s="286" cm="1">
        <f t="array" aca="1" ref="BQ214" ca="1">IF(AC214&gt;0,AC214*SUMPRODUCT(_xlfn.XLOOKUP(AC$26,$C$4:$C$22,$I$4:$S$22)*$AO214:$AY214),0)</f>
        <v>0</v>
      </c>
      <c r="BR214" s="287" cm="1">
        <f t="array" aca="1" ref="BR214" ca="1">IF(AD214&gt;0,AD214*SUMPRODUCT(_xlfn.XLOOKUP(AD$26,$C$4:$C$22,$I$4:$S$22)*$AO214:$AY214),0)</f>
        <v>0</v>
      </c>
      <c r="BS214" s="287" cm="1">
        <f t="array" aca="1" ref="BS214" ca="1">IF(AE214&gt;0,AE214*SUMPRODUCT(_xlfn.XLOOKUP(AE$26,$C$4:$C$22,$I$4:$S$22)*$AO214:$AY214),0)</f>
        <v>0</v>
      </c>
      <c r="BT214" s="287" cm="1">
        <f t="array" aca="1" ref="BT214" ca="1">IF(AF214&gt;0,AF214*SUMPRODUCT(_xlfn.XLOOKUP(AF$26,$C$4:$C$22,$I$4:$S$22)*$AO214:$AY214),0)</f>
        <v>0</v>
      </c>
      <c r="BU214" s="287" cm="1">
        <f t="array" aca="1" ref="BU214" ca="1">IF(AG214&gt;0,AG214*SUMPRODUCT(_xlfn.XLOOKUP(AG$26,$C$4:$C$22,$I$4:$S$22)*$AO214:$AY214),0)</f>
        <v>0</v>
      </c>
      <c r="BV214" s="287" cm="1">
        <f t="array" aca="1" ref="BV214" ca="1">IF(AH214&gt;0,AH214*SUMPRODUCT(_xlfn.XLOOKUP(AH$26,$C$4:$C$22,$I$4:$S$22)*$AO214:$AY214),0)</f>
        <v>0</v>
      </c>
      <c r="BW214" s="287" cm="1">
        <f t="array" aca="1" ref="BW214" ca="1">IF(AI214&gt;0,AI214*SUMPRODUCT(_xlfn.XLOOKUP(AI$26,$C$4:$C$22,$I$4:$S$22)*$AO214:$AY214),0)</f>
        <v>0</v>
      </c>
      <c r="BX214" s="287" cm="1">
        <f t="array" aca="1" ref="BX214" ca="1">IF(AJ214&gt;0,AJ214*SUMPRODUCT(_xlfn.XLOOKUP(AJ$26,$C$4:$C$22,$I$4:$S$22)*$AO214:$AY214),0)</f>
        <v>0</v>
      </c>
      <c r="BY214" s="287" cm="1">
        <f t="array" aca="1" ref="BY214" ca="1">IF(AK214&gt;0,AK214*SUMPRODUCT(_xlfn.XLOOKUP(AK$26,$C$4:$C$22,$I$4:$S$22)*$AO214:$AY214),0)</f>
        <v>0</v>
      </c>
      <c r="BZ214" s="287" cm="1">
        <f t="array" aca="1" ref="BZ214" ca="1">IF(AL214&gt;0,AL214*SUMPRODUCT(_xlfn.XLOOKUP(AL$26,$C$4:$C$22,$I$4:$S$22)*$AO214:$AY214),0)</f>
        <v>0</v>
      </c>
      <c r="CA214" s="287" cm="1">
        <f t="array" aca="1" ref="CA214" ca="1">IF(AM214&gt;0,AM214*SUMPRODUCT(_xlfn.XLOOKUP(AM$26,$C$4:$C$22,$I$4:$S$22)*$AO214:$AY214),0)</f>
        <v>0</v>
      </c>
      <c r="CB214" s="290" cm="1">
        <f t="array" aca="1" ref="CB214" ca="1">IF(AN214&gt;0,AN214*SUMPRODUCT(_xlfn.XLOOKUP(AN$26,$C$4:$C$22,$I$4:$S$22)*$AO214:$AY214),0)</f>
        <v>0</v>
      </c>
      <c r="CC214" s="291">
        <f t="shared" ca="1" si="140"/>
        <v>0</v>
      </c>
      <c r="CD214" s="286" cm="1">
        <f t="array" aca="1" ref="CD214" ca="1">IF(AC214&lt;0,AC214*SUMPRODUCT(_xlfn.XLOOKUP(AC$26,$C$4:$C$22,$T$4:$AD$22)*$AO214:$AY214),0)</f>
        <v>0</v>
      </c>
      <c r="CE214" s="287" cm="1">
        <f t="array" aca="1" ref="CE214" ca="1">IF(AD214&lt;0,AD214*SUMPRODUCT(_xlfn.XLOOKUP(AD$26,$C$4:$C$22,$T$4:$AC$22)*$AO214:$AX214),0)</f>
        <v>0</v>
      </c>
      <c r="CF214" s="287" cm="1">
        <f t="array" aca="1" ref="CF214" ca="1">IF(AE214&lt;0,AE214*SUMPRODUCT(_xlfn.XLOOKUP(AE$26,$C$4:$C$22,$T$4:$AC$22)*$AO214:$AX214),0)</f>
        <v>0</v>
      </c>
      <c r="CG214" s="287" cm="1">
        <f t="array" aca="1" ref="CG214" ca="1">IF(AF214&lt;0,AF214*SUMPRODUCT(_xlfn.XLOOKUP(AF$26,$C$4:$C$22,$T$4:$AC$22)*$AO214:$AX214),0)</f>
        <v>0</v>
      </c>
      <c r="CH214" s="287" cm="1">
        <f t="array" aca="1" ref="CH214" ca="1">IF(AG214&lt;0,AG214*SUMPRODUCT(_xlfn.XLOOKUP(AG$26,$C$4:$C$22,$T$4:$AC$22)*$AO214:$AX214),0)</f>
        <v>0</v>
      </c>
      <c r="CI214" s="287" cm="1">
        <f t="array" aca="1" ref="CI214" ca="1">IF(AH214&lt;0,AH214*SUMPRODUCT(_xlfn.XLOOKUP(AH$26,$C$4:$C$22,$T$4:$AC$22)*$AO214:$AX214),0)</f>
        <v>0</v>
      </c>
      <c r="CJ214" s="287" cm="1">
        <f t="array" aca="1" ref="CJ214" ca="1">IF(AI214&lt;0,AI214*SUMPRODUCT(_xlfn.XLOOKUP(AI$26,$C$4:$C$22,$T$4:$AC$22)*$AO214:$AX214),0)</f>
        <v>0</v>
      </c>
      <c r="CK214" s="287" cm="1">
        <f t="array" aca="1" ref="CK214" ca="1">IF(AJ214&lt;0,AJ214*SUMPRODUCT(_xlfn.XLOOKUP(AJ$26,$C$4:$C$22,$T$4:$AC$22)*$AO214:$AX214),0)</f>
        <v>0</v>
      </c>
      <c r="CL214" s="287" cm="1">
        <f t="array" aca="1" ref="CL214" ca="1">IF(AK214&lt;0,AK214*SUMPRODUCT(_xlfn.XLOOKUP(AK$26,$C$4:$C$22,$T$4:$AC$22)*$AO214:$AX214),0)</f>
        <v>0</v>
      </c>
      <c r="CM214" s="287" cm="1">
        <f t="array" aca="1" ref="CM214" ca="1">IF(AL214&lt;0,AL214*SUMPRODUCT(_xlfn.XLOOKUP(AL$26,$C$4:$C$22,$T$4:$AC$22)*$AO214:$AX214),0)</f>
        <v>0</v>
      </c>
      <c r="CN214" s="287" cm="1">
        <f t="array" aca="1" ref="CN214" ca="1">IF(AM214&lt;0,AM214*SUMPRODUCT(_xlfn.XLOOKUP(AM$26,$C$4:$C$22,$T$4:$AC$22)*$AO214:$AX214),0)</f>
        <v>0</v>
      </c>
      <c r="CO214" s="290" cm="1">
        <f t="array" aca="1" ref="CO214" ca="1">IF(AN214&lt;0,AN214*SUMPRODUCT(_xlfn.XLOOKUP(AN$26,$C$4:$C$22,$T$4:$AC$22)*$AO214:$AX214),0)</f>
        <v>0</v>
      </c>
      <c r="CP214" s="291">
        <f t="shared" ca="1" si="141"/>
        <v>0</v>
      </c>
      <c r="CQ214" s="286" cm="1">
        <f t="array" aca="1" ref="CQ214" ca="1">IF(AC214&lt;0,AC214*SUMPRODUCT(_xlfn.XLOOKUP(AC$26,$C$4:$C$22,$I$4:$S$22)*$AO214:$AY214),0)</f>
        <v>0</v>
      </c>
      <c r="CR214" s="287" cm="1">
        <f t="array" aca="1" ref="CR214" ca="1">IF(AD214&lt;0,AD214*SUMPRODUCT(_xlfn.XLOOKUP(AD$26,$C$4:$C$22,$I$4:$R$22)*$AO214:$AX214),0)</f>
        <v>0</v>
      </c>
      <c r="CS214" s="287" cm="1">
        <f t="array" aca="1" ref="CS214" ca="1">IF(AE214&lt;0,AE214*SUMPRODUCT(_xlfn.XLOOKUP(AE$26,$C$4:$C$22,$I$4:$R$22)*$AO214:$AX214),0)</f>
        <v>0</v>
      </c>
      <c r="CT214" s="287" cm="1">
        <f t="array" aca="1" ref="CT214" ca="1">IF(AF214&lt;0,AF214*SUMPRODUCT(_xlfn.XLOOKUP(AF$26,$C$4:$C$22,$I$4:$R$22)*$AO214:$AX214),0)</f>
        <v>0</v>
      </c>
      <c r="CU214" s="287" cm="1">
        <f t="array" aca="1" ref="CU214" ca="1">IF(AG214&lt;0,AG214*SUMPRODUCT(_xlfn.XLOOKUP(AG$26,$C$4:$C$22,$I$4:$R$22)*$AO214:$AX214),0)</f>
        <v>0</v>
      </c>
      <c r="CV214" s="287" cm="1">
        <f t="array" aca="1" ref="CV214" ca="1">IF(AH214&lt;0,AH214*SUMPRODUCT(_xlfn.XLOOKUP(AH$26,$C$4:$C$22,$I$4:$R$22)*$AO214:$AX214),0)</f>
        <v>0</v>
      </c>
      <c r="CW214" s="287" cm="1">
        <f t="array" aca="1" ref="CW214" ca="1">IF(AI214&lt;0,AI214*SUMPRODUCT(_xlfn.XLOOKUP(AI$26,$C$4:$C$22,$I$4:$R$22)*$AO214:$AX214),0)</f>
        <v>0</v>
      </c>
      <c r="CX214" s="287" cm="1">
        <f t="array" aca="1" ref="CX214" ca="1">IF(AJ214&lt;0,AJ214*SUMPRODUCT(_xlfn.XLOOKUP(AJ$26,$C$4:$C$22,$I$4:$R$22)*$AO214:$AX214),0)</f>
        <v>0</v>
      </c>
      <c r="CY214" s="287" cm="1">
        <f t="array" aca="1" ref="CY214" ca="1">IF(AK214&lt;0,AK214*SUMPRODUCT(_xlfn.XLOOKUP(AK$26,$C$4:$C$22,$I$4:$R$22)*$AO214:$AX214),0)</f>
        <v>0</v>
      </c>
      <c r="CZ214" s="287" cm="1">
        <f t="array" aca="1" ref="CZ214" ca="1">IF(AL214&lt;0,AL214*SUMPRODUCT(_xlfn.XLOOKUP(AL$26,$C$4:$C$22,$I$4:$R$22)*$AO214:$AX214),0)</f>
        <v>0</v>
      </c>
      <c r="DA214" s="287" cm="1">
        <f t="array" aca="1" ref="DA214" ca="1">IF(AM214&lt;0,AM214*SUMPRODUCT(_xlfn.XLOOKUP(AM$26,$C$4:$C$22,$I$4:$R$22)*$AO214:$AX214),0)</f>
        <v>0</v>
      </c>
      <c r="DB214" s="290" cm="1">
        <f t="array" aca="1" ref="DB214" ca="1">IF(AN214&lt;0,AN214*SUMPRODUCT(_xlfn.XLOOKUP(AN$26,$C$4:$C$22,$I$4:$R$22)*$AO214:$AX214),0)</f>
        <v>0</v>
      </c>
      <c r="DC214" s="327">
        <f t="shared" ca="1" si="142"/>
        <v>0</v>
      </c>
    </row>
    <row r="215" spans="1:107" ht="15.75" thickBot="1" x14ac:dyDescent="0.3">
      <c r="A215" s="136"/>
      <c r="B215" s="389"/>
      <c r="C215" s="292">
        <v>19</v>
      </c>
      <c r="D215" s="293" t="str">
        <f>_xlfn.XLOOKUP($C215,'Load Combinations'!$B$4:$B$22,'Load Combinations'!$C$4:$C$22)</f>
        <v>Bearing Change Out (Shaft on lid)</v>
      </c>
      <c r="E215" s="86"/>
      <c r="F215" s="294"/>
      <c r="G215" s="125">
        <v>0</v>
      </c>
      <c r="H215" s="295">
        <f t="shared" ca="1" si="177"/>
        <v>0</v>
      </c>
      <c r="I215" s="295">
        <f t="shared" ca="1" si="178"/>
        <v>0</v>
      </c>
      <c r="J215" s="328"/>
      <c r="K215" s="99">
        <f t="shared" ref="K215:AB215" ca="1" si="186">OFFSET(K215,-18,0)</f>
        <v>0</v>
      </c>
      <c r="L215" s="96">
        <f t="shared" ca="1" si="186"/>
        <v>0</v>
      </c>
      <c r="M215" s="96">
        <f t="shared" ca="1" si="186"/>
        <v>0</v>
      </c>
      <c r="N215" s="96">
        <f t="shared" ca="1" si="186"/>
        <v>0</v>
      </c>
      <c r="O215" s="96">
        <f t="shared" ca="1" si="186"/>
        <v>0</v>
      </c>
      <c r="P215" s="96">
        <f t="shared" ca="1" si="186"/>
        <v>0</v>
      </c>
      <c r="Q215" s="96">
        <f t="shared" ca="1" si="186"/>
        <v>0</v>
      </c>
      <c r="R215" s="96">
        <f t="shared" ca="1" si="186"/>
        <v>0</v>
      </c>
      <c r="S215" s="96">
        <f t="shared" ca="1" si="186"/>
        <v>0</v>
      </c>
      <c r="T215" s="96">
        <f t="shared" ca="1" si="186"/>
        <v>0</v>
      </c>
      <c r="U215" s="96">
        <f t="shared" ca="1" si="186"/>
        <v>0</v>
      </c>
      <c r="V215" s="96">
        <f t="shared" ca="1" si="186"/>
        <v>0</v>
      </c>
      <c r="W215" s="96">
        <f t="shared" ca="1" si="186"/>
        <v>0</v>
      </c>
      <c r="X215" s="96">
        <f t="shared" ca="1" si="186"/>
        <v>0</v>
      </c>
      <c r="Y215" s="96">
        <f t="shared" ca="1" si="186"/>
        <v>0</v>
      </c>
      <c r="Z215" s="96">
        <f t="shared" ca="1" si="186"/>
        <v>0</v>
      </c>
      <c r="AA215" s="96">
        <f t="shared" ca="1" si="186"/>
        <v>0</v>
      </c>
      <c r="AB215" s="138">
        <f t="shared" ca="1" si="186"/>
        <v>0</v>
      </c>
      <c r="AC215" s="99">
        <f t="shared" ca="1" si="185"/>
        <v>0</v>
      </c>
      <c r="AD215" s="96">
        <f t="shared" ca="1" si="185"/>
        <v>0</v>
      </c>
      <c r="AE215" s="96">
        <f t="shared" ca="1" si="185"/>
        <v>0</v>
      </c>
      <c r="AF215" s="96">
        <f t="shared" ca="1" si="185"/>
        <v>0</v>
      </c>
      <c r="AG215" s="96">
        <f t="shared" ca="1" si="185"/>
        <v>0</v>
      </c>
      <c r="AH215" s="96">
        <f t="shared" ca="1" si="185"/>
        <v>0</v>
      </c>
      <c r="AI215" s="96">
        <f t="shared" ca="1" si="185"/>
        <v>1</v>
      </c>
      <c r="AJ215" s="96">
        <f t="shared" ca="1" si="185"/>
        <v>0</v>
      </c>
      <c r="AK215" s="96">
        <f t="shared" ca="1" si="185"/>
        <v>0</v>
      </c>
      <c r="AL215" s="96">
        <f t="shared" ca="1" si="185"/>
        <v>0</v>
      </c>
      <c r="AM215" s="96">
        <f t="shared" ca="1" si="185"/>
        <v>0</v>
      </c>
      <c r="AN215" s="100">
        <f t="shared" ca="1" si="185"/>
        <v>0</v>
      </c>
      <c r="AO215" s="97">
        <f>+INDEX('Load Combinations'!$D$4:$N$22,MATCH(Horizontal!$C215,'Load Combinations'!$B$4:$B$22,0),MATCH(Horizontal!AO$26,'Load Combinations'!$D$3:$N$3,0))</f>
        <v>1</v>
      </c>
      <c r="AP215" s="96">
        <f>+INDEX('Load Combinations'!$D$4:$N$22,MATCH(Horizontal!$C215,'Load Combinations'!$B$4:$B$22,0),MATCH(Horizontal!AP$26,'Load Combinations'!$D$3:$N$3,0))</f>
        <v>0</v>
      </c>
      <c r="AQ215" s="96">
        <f>+INDEX('Load Combinations'!$D$4:$N$22,MATCH(Horizontal!$C215,'Load Combinations'!$B$4:$B$22,0),MATCH(Horizontal!AQ$26,'Load Combinations'!$D$3:$N$3,0))</f>
        <v>0</v>
      </c>
      <c r="AR215" s="96">
        <f>+INDEX('Load Combinations'!$D$4:$N$22,MATCH(Horizontal!$C215,'Load Combinations'!$B$4:$B$22,0),MATCH(Horizontal!AR$26,'Load Combinations'!$D$3:$N$3,0))</f>
        <v>0</v>
      </c>
      <c r="AS215" s="96">
        <f>+INDEX('Load Combinations'!$D$4:$N$22,MATCH(Horizontal!$C215,'Load Combinations'!$B$4:$B$22,0),MATCH(Horizontal!AS$26,'Load Combinations'!$D$3:$N$3,0))</f>
        <v>0</v>
      </c>
      <c r="AT215" s="96">
        <f>+INDEX('Load Combinations'!$D$4:$N$22,MATCH(Horizontal!$C215,'Load Combinations'!$B$4:$B$22,0),MATCH(Horizontal!AT$26,'Load Combinations'!$D$3:$N$3,0))</f>
        <v>0</v>
      </c>
      <c r="AU215" s="96">
        <f>+INDEX('Load Combinations'!$D$4:$N$22,MATCH(Horizontal!$C215,'Load Combinations'!$B$4:$B$22,0),MATCH(Horizontal!AU$26,'Load Combinations'!$D$3:$N$3,0))</f>
        <v>0</v>
      </c>
      <c r="AV215" s="96">
        <f>+INDEX('Load Combinations'!$D$4:$N$22,MATCH(Horizontal!$C215,'Load Combinations'!$B$4:$B$22,0),MATCH(Horizontal!AV$26,'Load Combinations'!$D$3:$N$3,0))</f>
        <v>0</v>
      </c>
      <c r="AW215" s="96">
        <f>+INDEX('Load Combinations'!$D$4:$N$22,MATCH(Horizontal!$C215,'Load Combinations'!$B$4:$B$22,0),MATCH(Horizontal!AW$26,'Load Combinations'!$D$3:$N$3,0))</f>
        <v>0</v>
      </c>
      <c r="AX215" s="560">
        <f>+INDEX('Load Combinations'!$D$4:$N$22,MATCH(Horizontal!$C215,'Load Combinations'!$B$4:$B$22,0),MATCH(Horizontal!AX$26,'Load Combinations'!$D$3:$N$3,0))</f>
        <v>0</v>
      </c>
      <c r="AY215" s="661">
        <f>+INDEX('Load Combinations'!$D$4:$N$22,MATCH(Horizontal!$C215,'Load Combinations'!$B$4:$B$22,0),MATCH(Horizontal!AY$26,'Load Combinations'!$D$3:$N$3,0))</f>
        <v>1</v>
      </c>
      <c r="AZ215" s="297" cm="1">
        <f t="array" aca="1" ref="AZ215" ca="1">SUMPRODUCT(--($K215:$AB215&gt;0),INDEX($H$4:$H$22,MATCH($K$26:$AB$26,$C$4:$C$22,0)))</f>
        <v>0</v>
      </c>
      <c r="BA215" s="298" cm="1">
        <f t="array" aca="1" ref="BA215" ca="1">SUMPRODUCT(--($K215:$AB215&gt;0),INDEX($G$4:$G$22,MATCH($K$26:$AB$26,$C$4:$C$22,0)))</f>
        <v>0</v>
      </c>
      <c r="BB215" s="298" cm="1">
        <f t="array" aca="1" ref="BB215" ca="1">-1*SUMPRODUCT(--($K215:$AB215&lt;0),INDEX($H$4:$H$22,MATCH($K$26:$AB$26,$C$4:$C$22,0)))</f>
        <v>0</v>
      </c>
      <c r="BC215" s="298" cm="1">
        <f t="array" aca="1" ref="BC215" ca="1">-1*SUMPRODUCT(--($K215:$AB215&lt;0),INDEX($G$4:$G$22,MATCH($K$26:$AB$26,$C$4:$C$22,0)))</f>
        <v>0</v>
      </c>
      <c r="BD215" s="125" cm="1">
        <f t="array" aca="1" ref="BD215" ca="1">IF(AC215&gt;0,AC215*SUMPRODUCT(_xlfn.XLOOKUP(AC$26,$C$4:$C$22,$T$4:$AD$22)*$AO215:$AY215),0)</f>
        <v>0</v>
      </c>
      <c r="BE215" s="300" cm="1">
        <f t="array" aca="1" ref="BE215" ca="1">IF(AD215&gt;0,AD215*SUMPRODUCT(_xlfn.XLOOKUP(AD$26,$C$4:$C$22,$T$4:$AD$22)*$AO215:$AY215),0)</f>
        <v>0</v>
      </c>
      <c r="BF215" s="300" cm="1">
        <f t="array" aca="1" ref="BF215" ca="1">IF(AE215&gt;0,AE215*SUMPRODUCT(_xlfn.XLOOKUP(AE$26,$C$4:$C$22,$T$4:$AD$22)*$AO215:$AY215),0)</f>
        <v>0</v>
      </c>
      <c r="BG215" s="301" cm="1">
        <f t="array" aca="1" ref="BG215" ca="1">IF(AF215&gt;0,AF215*SUMPRODUCT(_xlfn.XLOOKUP(AF$26,$C$4:$C$22,$T$4:$AD$22)*$AO215:$AY215),0)</f>
        <v>0</v>
      </c>
      <c r="BH215" s="300" cm="1">
        <f t="array" aca="1" ref="BH215" ca="1">IF(AG215&gt;0,AG215*SUMPRODUCT(_xlfn.XLOOKUP(AG$26,$C$4:$C$22,$T$4:$AD$22)*$AO215:$AY215),0)</f>
        <v>0</v>
      </c>
      <c r="BI215" s="300" cm="1">
        <f t="array" aca="1" ref="BI215" ca="1">IF(AH215&gt;0,AH215*SUMPRODUCT(_xlfn.XLOOKUP(AH$26,$C$4:$C$22,$T$4:$AD$22)*$AO215:$AY215),0)</f>
        <v>0</v>
      </c>
      <c r="BJ215" s="300" cm="1">
        <f t="array" aca="1" ref="BJ215" ca="1">IF(AI215&gt;0,AI215*SUMPRODUCT(_xlfn.XLOOKUP(AI$26,$C$4:$C$22,$T$4:$AD$22)*$AO215:$AY215),0)</f>
        <v>0</v>
      </c>
      <c r="BK215" s="300" cm="1">
        <f t="array" aca="1" ref="BK215" ca="1">IF(AJ215&gt;0,AJ215*SUMPRODUCT(_xlfn.XLOOKUP(AJ$26,$C$4:$C$22,$T$4:$AD$22)*$AO215:$AY215),0)</f>
        <v>0</v>
      </c>
      <c r="BL215" s="300" cm="1">
        <f t="array" aca="1" ref="BL215" ca="1">IF(AK215&gt;0,AK215*SUMPRODUCT(_xlfn.XLOOKUP(AK$26,$C$4:$C$22,$T$4:$AD$22)*$AO215:$AY215),0)</f>
        <v>0</v>
      </c>
      <c r="BM215" s="300" cm="1">
        <f t="array" aca="1" ref="BM215" ca="1">IF(AL215&gt;0,AL215*SUMPRODUCT(_xlfn.XLOOKUP(AL$26,$C$4:$C$22,$T$4:$AD$22)*$AO215:$AY215),0)</f>
        <v>0</v>
      </c>
      <c r="BN215" s="300" cm="1">
        <f t="array" aca="1" ref="BN215" ca="1">IF(AM215&gt;0,AM215*SUMPRODUCT(_xlfn.XLOOKUP(AM$26,$C$4:$C$22,$T$4:$AD$22)*$AO215:$AY215),0)</f>
        <v>0</v>
      </c>
      <c r="BO215" s="304" cm="1">
        <f t="array" aca="1" ref="BO215" ca="1">IF(AN215&gt;0,AN215*SUMPRODUCT(_xlfn.XLOOKUP(AN$26,$C$4:$C$22,$T$4:$AD$22)*$AO215:$AY215),0)</f>
        <v>0</v>
      </c>
      <c r="BP215" s="305">
        <f t="shared" ca="1" si="139"/>
        <v>0</v>
      </c>
      <c r="BQ215" s="125" cm="1">
        <f t="array" aca="1" ref="BQ215" ca="1">IF(AC215&gt;0,AC215*SUMPRODUCT(_xlfn.XLOOKUP(AC$26,$C$4:$C$22,$I$4:$S$22)*$AO215:$AY215),0)</f>
        <v>0</v>
      </c>
      <c r="BR215" s="300" cm="1">
        <f t="array" aca="1" ref="BR215" ca="1">IF(AD215&gt;0,AD215*SUMPRODUCT(_xlfn.XLOOKUP(AD$26,$C$4:$C$22,$I$4:$S$22)*$AO215:$AY215),0)</f>
        <v>0</v>
      </c>
      <c r="BS215" s="300" cm="1">
        <f t="array" aca="1" ref="BS215" ca="1">IF(AE215&gt;0,AE215*SUMPRODUCT(_xlfn.XLOOKUP(AE$26,$C$4:$C$22,$I$4:$S$22)*$AO215:$AY215),0)</f>
        <v>0</v>
      </c>
      <c r="BT215" s="301" cm="1">
        <f t="array" aca="1" ref="BT215" ca="1">IF(AF215&gt;0,AF215*SUMPRODUCT(_xlfn.XLOOKUP(AF$26,$C$4:$C$22,$I$4:$S$22)*$AO215:$AY215),0)</f>
        <v>0</v>
      </c>
      <c r="BU215" s="300" cm="1">
        <f t="array" aca="1" ref="BU215" ca="1">IF(AG215&gt;0,AG215*SUMPRODUCT(_xlfn.XLOOKUP(AG$26,$C$4:$C$22,$I$4:$S$22)*$AO215:$AY215),0)</f>
        <v>0</v>
      </c>
      <c r="BV215" s="300" cm="1">
        <f t="array" aca="1" ref="BV215" ca="1">IF(AH215&gt;0,AH215*SUMPRODUCT(_xlfn.XLOOKUP(AH$26,$C$4:$C$22,$I$4:$S$22)*$AO215:$AY215),0)</f>
        <v>0</v>
      </c>
      <c r="BW215" s="300" cm="1">
        <f t="array" aca="1" ref="BW215" ca="1">IF(AI215&gt;0,AI215*SUMPRODUCT(_xlfn.XLOOKUP(AI$26,$C$4:$C$22,$I$4:$S$22)*$AO215:$AY215),0)</f>
        <v>0</v>
      </c>
      <c r="BX215" s="300" cm="1">
        <f t="array" aca="1" ref="BX215" ca="1">IF(AJ215&gt;0,AJ215*SUMPRODUCT(_xlfn.XLOOKUP(AJ$26,$C$4:$C$22,$I$4:$S$22)*$AO215:$AY215),0)</f>
        <v>0</v>
      </c>
      <c r="BY215" s="300" cm="1">
        <f t="array" aca="1" ref="BY215" ca="1">IF(AK215&gt;0,AK215*SUMPRODUCT(_xlfn.XLOOKUP(AK$26,$C$4:$C$22,$I$4:$S$22)*$AO215:$AY215),0)</f>
        <v>0</v>
      </c>
      <c r="BZ215" s="300" cm="1">
        <f t="array" aca="1" ref="BZ215" ca="1">IF(AL215&gt;0,AL215*SUMPRODUCT(_xlfn.XLOOKUP(AL$26,$C$4:$C$22,$I$4:$S$22)*$AO215:$AY215),0)</f>
        <v>0</v>
      </c>
      <c r="CA215" s="300" cm="1">
        <f t="array" aca="1" ref="CA215" ca="1">IF(AM215&gt;0,AM215*SUMPRODUCT(_xlfn.XLOOKUP(AM$26,$C$4:$C$22,$I$4:$S$22)*$AO215:$AY215),0)</f>
        <v>0</v>
      </c>
      <c r="CB215" s="304" cm="1">
        <f t="array" aca="1" ref="CB215" ca="1">IF(AN215&gt;0,AN215*SUMPRODUCT(_xlfn.XLOOKUP(AN$26,$C$4:$C$22,$I$4:$S$22)*$AO215:$AY215),0)</f>
        <v>0</v>
      </c>
      <c r="CC215" s="305">
        <f t="shared" ca="1" si="140"/>
        <v>0</v>
      </c>
      <c r="CD215" s="125" cm="1">
        <f t="array" aca="1" ref="CD215" ca="1">IF(AC215&lt;0,AC215*SUMPRODUCT(_xlfn.XLOOKUP(AC$26,$C$4:$C$22,$T$4:$AD$22)*$AO215:$AY215),0)</f>
        <v>0</v>
      </c>
      <c r="CE215" s="300" cm="1">
        <f t="array" aca="1" ref="CE215" ca="1">IF(AD215&lt;0,AD215*SUMPRODUCT(_xlfn.XLOOKUP(AD$26,$C$4:$C$22,$T$4:$AC$22)*$AO215:$AX215),0)</f>
        <v>0</v>
      </c>
      <c r="CF215" s="300" cm="1">
        <f t="array" aca="1" ref="CF215" ca="1">IF(AE215&lt;0,AE215*SUMPRODUCT(_xlfn.XLOOKUP(AE$26,$C$4:$C$22,$T$4:$AC$22)*$AO215:$AX215),0)</f>
        <v>0</v>
      </c>
      <c r="CG215" s="301" cm="1">
        <f t="array" aca="1" ref="CG215" ca="1">IF(AF215&lt;0,AF215*SUMPRODUCT(_xlfn.XLOOKUP(AF$26,$C$4:$C$22,$T$4:$AC$22)*$AO215:$AX215),0)</f>
        <v>0</v>
      </c>
      <c r="CH215" s="300" cm="1">
        <f t="array" aca="1" ref="CH215" ca="1">IF(AG215&lt;0,AG215*SUMPRODUCT(_xlfn.XLOOKUP(AG$26,$C$4:$C$22,$T$4:$AC$22)*$AO215:$AX215),0)</f>
        <v>0</v>
      </c>
      <c r="CI215" s="300" cm="1">
        <f t="array" aca="1" ref="CI215" ca="1">IF(AH215&lt;0,AH215*SUMPRODUCT(_xlfn.XLOOKUP(AH$26,$C$4:$C$22,$T$4:$AC$22)*$AO215:$AX215),0)</f>
        <v>0</v>
      </c>
      <c r="CJ215" s="300" cm="1">
        <f t="array" aca="1" ref="CJ215" ca="1">IF(AI215&lt;0,AI215*SUMPRODUCT(_xlfn.XLOOKUP(AI$26,$C$4:$C$22,$T$4:$AC$22)*$AO215:$AX215),0)</f>
        <v>0</v>
      </c>
      <c r="CK215" s="300" cm="1">
        <f t="array" aca="1" ref="CK215" ca="1">IF(AJ215&lt;0,AJ215*SUMPRODUCT(_xlfn.XLOOKUP(AJ$26,$C$4:$C$22,$T$4:$AC$22)*$AO215:$AX215),0)</f>
        <v>0</v>
      </c>
      <c r="CL215" s="300" cm="1">
        <f t="array" aca="1" ref="CL215" ca="1">IF(AK215&lt;0,AK215*SUMPRODUCT(_xlfn.XLOOKUP(AK$26,$C$4:$C$22,$T$4:$AC$22)*$AO215:$AX215),0)</f>
        <v>0</v>
      </c>
      <c r="CM215" s="300" cm="1">
        <f t="array" aca="1" ref="CM215" ca="1">IF(AL215&lt;0,AL215*SUMPRODUCT(_xlfn.XLOOKUP(AL$26,$C$4:$C$22,$T$4:$AC$22)*$AO215:$AX215),0)</f>
        <v>0</v>
      </c>
      <c r="CN215" s="300" cm="1">
        <f t="array" aca="1" ref="CN215" ca="1">IF(AM215&lt;0,AM215*SUMPRODUCT(_xlfn.XLOOKUP(AM$26,$C$4:$C$22,$T$4:$AC$22)*$AO215:$AX215),0)</f>
        <v>0</v>
      </c>
      <c r="CO215" s="304" cm="1">
        <f t="array" aca="1" ref="CO215" ca="1">IF(AN215&lt;0,AN215*SUMPRODUCT(_xlfn.XLOOKUP(AN$26,$C$4:$C$22,$T$4:$AC$22)*$AO215:$AX215),0)</f>
        <v>0</v>
      </c>
      <c r="CP215" s="305">
        <f t="shared" ca="1" si="141"/>
        <v>0</v>
      </c>
      <c r="CQ215" s="125" cm="1">
        <f t="array" aca="1" ref="CQ215" ca="1">IF(AC215&lt;0,AC215*SUMPRODUCT(_xlfn.XLOOKUP(AC$26,$C$4:$C$22,$I$4:$S$22)*$AO215:$AY215),0)</f>
        <v>0</v>
      </c>
      <c r="CR215" s="300" cm="1">
        <f t="array" aca="1" ref="CR215" ca="1">IF(AD215&lt;0,AD215*SUMPRODUCT(_xlfn.XLOOKUP(AD$26,$C$4:$C$22,$I$4:$R$22)*$AO215:$AX215),0)</f>
        <v>0</v>
      </c>
      <c r="CS215" s="300" cm="1">
        <f t="array" aca="1" ref="CS215" ca="1">IF(AE215&lt;0,AE215*SUMPRODUCT(_xlfn.XLOOKUP(AE$26,$C$4:$C$22,$I$4:$R$22)*$AO215:$AX215),0)</f>
        <v>0</v>
      </c>
      <c r="CT215" s="301" cm="1">
        <f t="array" aca="1" ref="CT215" ca="1">IF(AF215&lt;0,AF215*SUMPRODUCT(_xlfn.XLOOKUP(AF$26,$C$4:$C$22,$I$4:$R$22)*$AO215:$AX215),0)</f>
        <v>0</v>
      </c>
      <c r="CU215" s="300" cm="1">
        <f t="array" aca="1" ref="CU215" ca="1">IF(AG215&lt;0,AG215*SUMPRODUCT(_xlfn.XLOOKUP(AG$26,$C$4:$C$22,$I$4:$R$22)*$AO215:$AX215),0)</f>
        <v>0</v>
      </c>
      <c r="CV215" s="300" cm="1">
        <f t="array" aca="1" ref="CV215" ca="1">IF(AH215&lt;0,AH215*SUMPRODUCT(_xlfn.XLOOKUP(AH$26,$C$4:$C$22,$I$4:$R$22)*$AO215:$AX215),0)</f>
        <v>0</v>
      </c>
      <c r="CW215" s="300" cm="1">
        <f t="array" aca="1" ref="CW215" ca="1">IF(AI215&lt;0,AI215*SUMPRODUCT(_xlfn.XLOOKUP(AI$26,$C$4:$C$22,$I$4:$R$22)*$AO215:$AX215),0)</f>
        <v>0</v>
      </c>
      <c r="CX215" s="300" cm="1">
        <f t="array" aca="1" ref="CX215" ca="1">IF(AJ215&lt;0,AJ215*SUMPRODUCT(_xlfn.XLOOKUP(AJ$26,$C$4:$C$22,$I$4:$R$22)*$AO215:$AX215),0)</f>
        <v>0</v>
      </c>
      <c r="CY215" s="300" cm="1">
        <f t="array" aca="1" ref="CY215" ca="1">IF(AK215&lt;0,AK215*SUMPRODUCT(_xlfn.XLOOKUP(AK$26,$C$4:$C$22,$I$4:$R$22)*$AO215:$AX215),0)</f>
        <v>0</v>
      </c>
      <c r="CZ215" s="300" cm="1">
        <f t="array" aca="1" ref="CZ215" ca="1">IF(AL215&lt;0,AL215*SUMPRODUCT(_xlfn.XLOOKUP(AL$26,$C$4:$C$22,$I$4:$R$22)*$AO215:$AX215),0)</f>
        <v>0</v>
      </c>
      <c r="DA215" s="300" cm="1">
        <f t="array" aca="1" ref="DA215" ca="1">IF(AM215&lt;0,AM215*SUMPRODUCT(_xlfn.XLOOKUP(AM$26,$C$4:$C$22,$I$4:$R$22)*$AO215:$AX215),0)</f>
        <v>0</v>
      </c>
      <c r="DB215" s="304" cm="1">
        <f t="array" aca="1" ref="DB215" ca="1">IF(AN215&lt;0,AN215*SUMPRODUCT(_xlfn.XLOOKUP(AN$26,$C$4:$C$22,$I$4:$R$22)*$AO215:$AX215),0)</f>
        <v>0</v>
      </c>
      <c r="DC215" s="329">
        <f t="shared" ca="1" si="142"/>
        <v>0</v>
      </c>
    </row>
    <row r="216" spans="1:107" ht="15.75" x14ac:dyDescent="0.25">
      <c r="A216" s="261" t="s">
        <v>167</v>
      </c>
      <c r="B216" s="733"/>
      <c r="C216" s="262">
        <v>1</v>
      </c>
      <c r="D216" s="263" t="str">
        <f>_xlfn.XLOOKUP($C216,'Load Combinations'!$B$4:$B$22,'Load Combinations'!$C$4:$C$22)</f>
        <v xml:space="preserve">Installation - Target Assembly </v>
      </c>
      <c r="E216" s="264">
        <v>1</v>
      </c>
      <c r="F216" s="265">
        <v>9</v>
      </c>
      <c r="G216" s="266">
        <v>0</v>
      </c>
      <c r="H216" s="267">
        <f t="shared" si="177"/>
        <v>0</v>
      </c>
      <c r="I216" s="267">
        <f t="shared" si="178"/>
        <v>0</v>
      </c>
      <c r="J216" s="323"/>
      <c r="K216" s="264"/>
      <c r="L216" s="269"/>
      <c r="M216" s="269"/>
      <c r="N216" s="269"/>
      <c r="O216" s="269"/>
      <c r="P216" s="269"/>
      <c r="Q216" s="269"/>
      <c r="R216" s="269"/>
      <c r="S216" s="269"/>
      <c r="T216" s="269"/>
      <c r="U216" s="269"/>
      <c r="V216" s="269"/>
      <c r="W216" s="269"/>
      <c r="X216" s="269"/>
      <c r="Y216" s="269"/>
      <c r="Z216" s="269"/>
      <c r="AA216" s="269"/>
      <c r="AB216" s="270"/>
      <c r="AC216" s="264"/>
      <c r="AD216" s="269"/>
      <c r="AE216" s="269"/>
      <c r="AF216" s="269"/>
      <c r="AG216" s="269"/>
      <c r="AH216" s="269"/>
      <c r="AI216" s="269">
        <v>1</v>
      </c>
      <c r="AJ216" s="269">
        <v>1</v>
      </c>
      <c r="AK216" s="269"/>
      <c r="AL216" s="269"/>
      <c r="AM216" s="269">
        <v>1</v>
      </c>
      <c r="AN216" s="265"/>
      <c r="AO216" s="271">
        <f>+INDEX('Load Combinations'!$D$4:$N$22,MATCH(Horizontal!$C216,'Load Combinations'!$B$4:$B$22,0),MATCH(Horizontal!AO$26,'Load Combinations'!$D$3:$N$3,0))</f>
        <v>0</v>
      </c>
      <c r="AP216" s="269">
        <f>+INDEX('Load Combinations'!$D$4:$N$22,MATCH(Horizontal!$C216,'Load Combinations'!$B$4:$B$22,0),MATCH(Horizontal!AP$26,'Load Combinations'!$D$3:$N$3,0))</f>
        <v>0</v>
      </c>
      <c r="AQ216" s="269">
        <f>+INDEX('Load Combinations'!$D$4:$N$22,MATCH(Horizontal!$C216,'Load Combinations'!$B$4:$B$22,0),MATCH(Horizontal!AQ$26,'Load Combinations'!$D$3:$N$3,0))</f>
        <v>0</v>
      </c>
      <c r="AR216" s="269">
        <f>+INDEX('Load Combinations'!$D$4:$N$22,MATCH(Horizontal!$C216,'Load Combinations'!$B$4:$B$22,0),MATCH(Horizontal!AR$26,'Load Combinations'!$D$3:$N$3,0))</f>
        <v>0</v>
      </c>
      <c r="AS216" s="269">
        <f>+INDEX('Load Combinations'!$D$4:$N$22,MATCH(Horizontal!$C216,'Load Combinations'!$B$4:$B$22,0),MATCH(Horizontal!AS$26,'Load Combinations'!$D$3:$N$3,0))</f>
        <v>0</v>
      </c>
      <c r="AT216" s="269">
        <f>+INDEX('Load Combinations'!$D$4:$N$22,MATCH(Horizontal!$C216,'Load Combinations'!$B$4:$B$22,0),MATCH(Horizontal!AT$26,'Load Combinations'!$D$3:$N$3,0))</f>
        <v>0</v>
      </c>
      <c r="AU216" s="269">
        <f>+INDEX('Load Combinations'!$D$4:$N$22,MATCH(Horizontal!$C216,'Load Combinations'!$B$4:$B$22,0),MATCH(Horizontal!AU$26,'Load Combinations'!$D$3:$N$3,0))</f>
        <v>0</v>
      </c>
      <c r="AV216" s="269">
        <f>+INDEX('Load Combinations'!$D$4:$N$22,MATCH(Horizontal!$C216,'Load Combinations'!$B$4:$B$22,0),MATCH(Horizontal!AV$26,'Load Combinations'!$D$3:$N$3,0))</f>
        <v>0</v>
      </c>
      <c r="AW216" s="269">
        <f>+INDEX('Load Combinations'!$D$4:$N$22,MATCH(Horizontal!$C216,'Load Combinations'!$B$4:$B$22,0),MATCH(Horizontal!AW$26,'Load Combinations'!$D$3:$N$3,0))</f>
        <v>0</v>
      </c>
      <c r="AX216" s="558">
        <f>+INDEX('Load Combinations'!$D$4:$N$22,MATCH(Horizontal!$C216,'Load Combinations'!$B$4:$B$22,0),MATCH(Horizontal!AX$26,'Load Combinations'!$D$3:$N$3,0))</f>
        <v>0</v>
      </c>
      <c r="AY216" s="659">
        <f>+INDEX('Load Combinations'!$D$4:$N$22,MATCH(Horizontal!$C216,'Load Combinations'!$B$4:$B$22,0),MATCH(Horizontal!AY$26,'Load Combinations'!$D$3:$N$3,0))</f>
        <v>0</v>
      </c>
      <c r="AZ216" s="324" cm="1">
        <f t="array" ref="AZ216">SUMPRODUCT(--($K216:$AB216&gt;0),INDEX($H$4:$H$22,MATCH($K$26:$AB$26,$C$4:$C$22,0)))</f>
        <v>0</v>
      </c>
      <c r="BA216" s="325" cm="1">
        <f t="array" ref="BA216">SUMPRODUCT(--($K216:$AB216&gt;0),INDEX($G$4:$G$22,MATCH($K$26:$AB$26,$C$4:$C$22,0)))</f>
        <v>0</v>
      </c>
      <c r="BB216" s="325" cm="1">
        <f t="array" ref="BB216">-1*SUMPRODUCT(--($K216:$AB216&lt;0),INDEX($H$4:$H$22,MATCH($K$26:$AB$26,$C$4:$C$22,0)))</f>
        <v>0</v>
      </c>
      <c r="BC216" s="325" cm="1">
        <f t="array" ref="BC216">-1*SUMPRODUCT(--($K216:$AB216&lt;0),INDEX($G$4:$G$22,MATCH($K$26:$AB$26,$C$4:$C$22,0)))</f>
        <v>0</v>
      </c>
      <c r="BD216" s="272" cm="1">
        <f t="array" ref="BD216">IF(AC216&gt;0,AC216*SUMPRODUCT(_xlfn.XLOOKUP(AC$26,$C$4:$C$22,$T$4:$AD$22)*$AO216:$AY216),0)</f>
        <v>0</v>
      </c>
      <c r="BE216" s="273" cm="1">
        <f t="array" ref="BE216">IF(AD216&gt;0,AD216*SUMPRODUCT(_xlfn.XLOOKUP(AD$26,$C$4:$C$22,$T$4:$AD$22)*$AO216:$AY216),0)</f>
        <v>0</v>
      </c>
      <c r="BF216" s="273" cm="1">
        <f t="array" ref="BF216">IF(AE216&gt;0,AE216*SUMPRODUCT(_xlfn.XLOOKUP(AE$26,$C$4:$C$22,$T$4:$AD$22)*$AO216:$AY216),0)</f>
        <v>0</v>
      </c>
      <c r="BG216" s="273" cm="1">
        <f t="array" ref="BG216">IF(AF216&gt;0,AF216*SUMPRODUCT(_xlfn.XLOOKUP(AF$26,$C$4:$C$22,$T$4:$AD$22)*$AO216:$AY216),0)</f>
        <v>0</v>
      </c>
      <c r="BH216" s="273" cm="1">
        <f t="array" ref="BH216">IF(AG216&gt;0,AG216*SUMPRODUCT(_xlfn.XLOOKUP(AG$26,$C$4:$C$22,$T$4:$AD$22)*$AO216:$AY216),0)</f>
        <v>0</v>
      </c>
      <c r="BI216" s="273" cm="1">
        <f t="array" ref="BI216">IF(AH216&gt;0,AH216*SUMPRODUCT(_xlfn.XLOOKUP(AH$26,$C$4:$C$22,$T$4:$AD$22)*$AO216:$AY216),0)</f>
        <v>0</v>
      </c>
      <c r="BJ216" s="273" cm="1">
        <f t="array" ref="BJ216">IF(AI216&gt;0,AI216*SUMPRODUCT(_xlfn.XLOOKUP(AI$26,$C$4:$C$22,$T$4:$AD$22)*$AO216:$AY216),0)</f>
        <v>0</v>
      </c>
      <c r="BK216" s="273" cm="1">
        <f t="array" ref="BK216">IF(AJ216&gt;0,AJ216*SUMPRODUCT(_xlfn.XLOOKUP(AJ$26,$C$4:$C$22,$T$4:$AD$22)*$AO216:$AY216),0)</f>
        <v>0</v>
      </c>
      <c r="BL216" s="273" cm="1">
        <f t="array" ref="BL216">IF(AK216&gt;0,AK216*SUMPRODUCT(_xlfn.XLOOKUP(AK$26,$C$4:$C$22,$T$4:$AD$22)*$AO216:$AY216),0)</f>
        <v>0</v>
      </c>
      <c r="BM216" s="273" cm="1">
        <f t="array" ref="BM216">IF(AL216&gt;0,AL216*SUMPRODUCT(_xlfn.XLOOKUP(AL$26,$C$4:$C$22,$T$4:$AD$22)*$AO216:$AY216),0)</f>
        <v>0</v>
      </c>
      <c r="BN216" s="273" cm="1">
        <f t="array" ref="BN216">IF(AM216&gt;0,AM216*SUMPRODUCT(_xlfn.XLOOKUP(AM$26,$C$4:$C$22,$T$4:$AD$22)*$AO216:$AY216),0)</f>
        <v>0</v>
      </c>
      <c r="BO216" s="276" cm="1">
        <f t="array" ref="BO216">IF(AN216&gt;0,AN216*SUMPRODUCT(_xlfn.XLOOKUP(AN$26,$C$4:$C$22,$T$4:$AD$22)*$AO216:$AY216),0)</f>
        <v>0</v>
      </c>
      <c r="BP216" s="277">
        <f t="shared" si="139"/>
        <v>0</v>
      </c>
      <c r="BQ216" s="272" cm="1">
        <f t="array" ref="BQ216">IF(AC216&gt;0,AC216*SUMPRODUCT(_xlfn.XLOOKUP(AC$26,$C$4:$C$22,$I$4:$S$22)*$AO216:$AY216),0)</f>
        <v>0</v>
      </c>
      <c r="BR216" s="273" cm="1">
        <f t="array" ref="BR216">IF(AD216&gt;0,AD216*SUMPRODUCT(_xlfn.XLOOKUP(AD$26,$C$4:$C$22,$I$4:$S$22)*$AO216:$AY216),0)</f>
        <v>0</v>
      </c>
      <c r="BS216" s="273" cm="1">
        <f t="array" ref="BS216">IF(AE216&gt;0,AE216*SUMPRODUCT(_xlfn.XLOOKUP(AE$26,$C$4:$C$22,$I$4:$S$22)*$AO216:$AY216),0)</f>
        <v>0</v>
      </c>
      <c r="BT216" s="273" cm="1">
        <f t="array" ref="BT216">IF(AF216&gt;0,AF216*SUMPRODUCT(_xlfn.XLOOKUP(AF$26,$C$4:$C$22,$I$4:$S$22)*$AO216:$AY216),0)</f>
        <v>0</v>
      </c>
      <c r="BU216" s="273" cm="1">
        <f t="array" ref="BU216">IF(AG216&gt;0,AG216*SUMPRODUCT(_xlfn.XLOOKUP(AG$26,$C$4:$C$22,$I$4:$S$22)*$AO216:$AY216),0)</f>
        <v>0</v>
      </c>
      <c r="BV216" s="273" cm="1">
        <f t="array" ref="BV216">IF(AH216&gt;0,AH216*SUMPRODUCT(_xlfn.XLOOKUP(AH$26,$C$4:$C$22,$I$4:$S$22)*$AO216:$AY216),0)</f>
        <v>0</v>
      </c>
      <c r="BW216" s="273" cm="1">
        <f t="array" ref="BW216">IF(AI216&gt;0,AI216*SUMPRODUCT(_xlfn.XLOOKUP(AI$26,$C$4:$C$22,$I$4:$S$22)*$AO216:$AY216),0)</f>
        <v>0</v>
      </c>
      <c r="BX216" s="273" cm="1">
        <f t="array" ref="BX216">IF(AJ216&gt;0,AJ216*SUMPRODUCT(_xlfn.XLOOKUP(AJ$26,$C$4:$C$22,$I$4:$S$22)*$AO216:$AY216),0)</f>
        <v>0</v>
      </c>
      <c r="BY216" s="273" cm="1">
        <f t="array" ref="BY216">IF(AK216&gt;0,AK216*SUMPRODUCT(_xlfn.XLOOKUP(AK$26,$C$4:$C$22,$I$4:$S$22)*$AO216:$AY216),0)</f>
        <v>0</v>
      </c>
      <c r="BZ216" s="273" cm="1">
        <f t="array" ref="BZ216">IF(AL216&gt;0,AL216*SUMPRODUCT(_xlfn.XLOOKUP(AL$26,$C$4:$C$22,$I$4:$S$22)*$AO216:$AY216),0)</f>
        <v>0</v>
      </c>
      <c r="CA216" s="273" cm="1">
        <f t="array" ref="CA216">IF(AM216&gt;0,AM216*SUMPRODUCT(_xlfn.XLOOKUP(AM$26,$C$4:$C$22,$I$4:$S$22)*$AO216:$AY216),0)</f>
        <v>0</v>
      </c>
      <c r="CB216" s="276" cm="1">
        <f t="array" ref="CB216">IF(AN216&gt;0,AN216*SUMPRODUCT(_xlfn.XLOOKUP(AN$26,$C$4:$C$22,$I$4:$S$22)*$AO216:$AY216),0)</f>
        <v>0</v>
      </c>
      <c r="CC216" s="277">
        <f t="shared" si="140"/>
        <v>0</v>
      </c>
      <c r="CD216" s="272" cm="1">
        <f t="array" ref="CD216">IF(AC216&lt;0,AC216*SUMPRODUCT(_xlfn.XLOOKUP(AC$26,$C$4:$C$22,$T$4:$AD$22)*$AO216:$AY216),0)</f>
        <v>0</v>
      </c>
      <c r="CE216" s="273" cm="1">
        <f t="array" ref="CE216">IF(AD216&lt;0,AD216*SUMPRODUCT(_xlfn.XLOOKUP(AD$26,$C$4:$C$22,$T$4:$AC$22)*$AO216:$AX216),0)</f>
        <v>0</v>
      </c>
      <c r="CF216" s="273" cm="1">
        <f t="array" ref="CF216">IF(AE216&lt;0,AE216*SUMPRODUCT(_xlfn.XLOOKUP(AE$26,$C$4:$C$22,$T$4:$AC$22)*$AO216:$AX216),0)</f>
        <v>0</v>
      </c>
      <c r="CG216" s="273" cm="1">
        <f t="array" ref="CG216">IF(AF216&lt;0,AF216*SUMPRODUCT(_xlfn.XLOOKUP(AF$26,$C$4:$C$22,$T$4:$AC$22)*$AO216:$AX216),0)</f>
        <v>0</v>
      </c>
      <c r="CH216" s="273" cm="1">
        <f t="array" ref="CH216">IF(AG216&lt;0,AG216*SUMPRODUCT(_xlfn.XLOOKUP(AG$26,$C$4:$C$22,$T$4:$AC$22)*$AO216:$AX216),0)</f>
        <v>0</v>
      </c>
      <c r="CI216" s="273" cm="1">
        <f t="array" ref="CI216">IF(AH216&lt;0,AH216*SUMPRODUCT(_xlfn.XLOOKUP(AH$26,$C$4:$C$22,$T$4:$AC$22)*$AO216:$AX216),0)</f>
        <v>0</v>
      </c>
      <c r="CJ216" s="273" cm="1">
        <f t="array" ref="CJ216">IF(AI216&lt;0,AI216*SUMPRODUCT(_xlfn.XLOOKUP(AI$26,$C$4:$C$22,$T$4:$AC$22)*$AO216:$AX216),0)</f>
        <v>0</v>
      </c>
      <c r="CK216" s="273" cm="1">
        <f t="array" ref="CK216">IF(AJ216&lt;0,AJ216*SUMPRODUCT(_xlfn.XLOOKUP(AJ$26,$C$4:$C$22,$T$4:$AC$22)*$AO216:$AX216),0)</f>
        <v>0</v>
      </c>
      <c r="CL216" s="273" cm="1">
        <f t="array" ref="CL216">IF(AK216&lt;0,AK216*SUMPRODUCT(_xlfn.XLOOKUP(AK$26,$C$4:$C$22,$T$4:$AC$22)*$AO216:$AX216),0)</f>
        <v>0</v>
      </c>
      <c r="CM216" s="273" cm="1">
        <f t="array" ref="CM216">IF(AL216&lt;0,AL216*SUMPRODUCT(_xlfn.XLOOKUP(AL$26,$C$4:$C$22,$T$4:$AC$22)*$AO216:$AX216),0)</f>
        <v>0</v>
      </c>
      <c r="CN216" s="273" cm="1">
        <f t="array" ref="CN216">IF(AM216&lt;0,AM216*SUMPRODUCT(_xlfn.XLOOKUP(AM$26,$C$4:$C$22,$T$4:$AC$22)*$AO216:$AX216),0)</f>
        <v>0</v>
      </c>
      <c r="CO216" s="276" cm="1">
        <f t="array" ref="CO216">IF(AN216&lt;0,AN216*SUMPRODUCT(_xlfn.XLOOKUP(AN$26,$C$4:$C$22,$T$4:$AC$22)*$AO216:$AX216),0)</f>
        <v>0</v>
      </c>
      <c r="CP216" s="277">
        <f t="shared" si="141"/>
        <v>0</v>
      </c>
      <c r="CQ216" s="272" cm="1">
        <f t="array" ref="CQ216">IF(AC216&lt;0,AC216*SUMPRODUCT(_xlfn.XLOOKUP(AC$26,$C$4:$C$22,$I$4:$S$22)*$AO216:$AY216),0)</f>
        <v>0</v>
      </c>
      <c r="CR216" s="273" cm="1">
        <f t="array" ref="CR216">IF(AD216&lt;0,AD216*SUMPRODUCT(_xlfn.XLOOKUP(AD$26,$C$4:$C$22,$I$4:$R$22)*$AO216:$AX216),0)</f>
        <v>0</v>
      </c>
      <c r="CS216" s="273" cm="1">
        <f t="array" ref="CS216">IF(AE216&lt;0,AE216*SUMPRODUCT(_xlfn.XLOOKUP(AE$26,$C$4:$C$22,$I$4:$R$22)*$AO216:$AX216),0)</f>
        <v>0</v>
      </c>
      <c r="CT216" s="273" cm="1">
        <f t="array" ref="CT216">IF(AF216&lt;0,AF216*SUMPRODUCT(_xlfn.XLOOKUP(AF$26,$C$4:$C$22,$I$4:$R$22)*$AO216:$AX216),0)</f>
        <v>0</v>
      </c>
      <c r="CU216" s="273" cm="1">
        <f t="array" ref="CU216">IF(AG216&lt;0,AG216*SUMPRODUCT(_xlfn.XLOOKUP(AG$26,$C$4:$C$22,$I$4:$R$22)*$AO216:$AX216),0)</f>
        <v>0</v>
      </c>
      <c r="CV216" s="273" cm="1">
        <f t="array" ref="CV216">IF(AH216&lt;0,AH216*SUMPRODUCT(_xlfn.XLOOKUP(AH$26,$C$4:$C$22,$I$4:$R$22)*$AO216:$AX216),0)</f>
        <v>0</v>
      </c>
      <c r="CW216" s="273" cm="1">
        <f t="array" ref="CW216">IF(AI216&lt;0,AI216*SUMPRODUCT(_xlfn.XLOOKUP(AI$26,$C$4:$C$22,$I$4:$R$22)*$AO216:$AX216),0)</f>
        <v>0</v>
      </c>
      <c r="CX216" s="273" cm="1">
        <f t="array" ref="CX216">IF(AJ216&lt;0,AJ216*SUMPRODUCT(_xlfn.XLOOKUP(AJ$26,$C$4:$C$22,$I$4:$R$22)*$AO216:$AX216),0)</f>
        <v>0</v>
      </c>
      <c r="CY216" s="273" cm="1">
        <f t="array" ref="CY216">IF(AK216&lt;0,AK216*SUMPRODUCT(_xlfn.XLOOKUP(AK$26,$C$4:$C$22,$I$4:$R$22)*$AO216:$AX216),0)</f>
        <v>0</v>
      </c>
      <c r="CZ216" s="273" cm="1">
        <f t="array" ref="CZ216">IF(AL216&lt;0,AL216*SUMPRODUCT(_xlfn.XLOOKUP(AL$26,$C$4:$C$22,$I$4:$R$22)*$AO216:$AX216),0)</f>
        <v>0</v>
      </c>
      <c r="DA216" s="273" cm="1">
        <f t="array" ref="DA216">IF(AM216&lt;0,AM216*SUMPRODUCT(_xlfn.XLOOKUP(AM$26,$C$4:$C$22,$I$4:$R$22)*$AO216:$AX216),0)</f>
        <v>0</v>
      </c>
      <c r="DB216" s="276" cm="1">
        <f t="array" ref="DB216">IF(AN216&lt;0,AN216*SUMPRODUCT(_xlfn.XLOOKUP(AN$26,$C$4:$C$22,$I$4:$R$22)*$AO216:$AX216),0)</f>
        <v>0</v>
      </c>
      <c r="DC216" s="330">
        <f t="shared" si="142"/>
        <v>0</v>
      </c>
    </row>
    <row r="217" spans="1:107" x14ac:dyDescent="0.25">
      <c r="A217" s="134" t="s">
        <v>165</v>
      </c>
      <c r="B217" s="255"/>
      <c r="C217" s="278">
        <v>2</v>
      </c>
      <c r="D217" s="279" t="str">
        <f>_xlfn.XLOOKUP($C217,'Load Combinations'!$B$4:$B$22,'Load Combinations'!$C$4:$C$22)</f>
        <v>Rotation Test, Target Assembly</v>
      </c>
      <c r="E217" s="280"/>
      <c r="F217" s="281"/>
      <c r="G217" s="111">
        <v>0</v>
      </c>
      <c r="H217" s="282">
        <f t="shared" ca="1" si="177"/>
        <v>0</v>
      </c>
      <c r="I217" s="282">
        <f t="shared" ca="1" si="178"/>
        <v>0</v>
      </c>
      <c r="J217" s="326"/>
      <c r="K217" s="87">
        <f t="shared" ref="K217:AB217" ca="1" si="187">OFFSET(K217,-1,0)</f>
        <v>0</v>
      </c>
      <c r="L217" s="84">
        <f t="shared" ca="1" si="187"/>
        <v>0</v>
      </c>
      <c r="M217" s="84">
        <f t="shared" ca="1" si="187"/>
        <v>0</v>
      </c>
      <c r="N217" s="84">
        <f t="shared" ca="1" si="187"/>
        <v>0</v>
      </c>
      <c r="O217" s="84">
        <f t="shared" ca="1" si="187"/>
        <v>0</v>
      </c>
      <c r="P217" s="84">
        <f t="shared" ca="1" si="187"/>
        <v>0</v>
      </c>
      <c r="Q217" s="84">
        <f t="shared" ca="1" si="187"/>
        <v>0</v>
      </c>
      <c r="R217" s="84">
        <f t="shared" ca="1" si="187"/>
        <v>0</v>
      </c>
      <c r="S217" s="84">
        <f t="shared" ca="1" si="187"/>
        <v>0</v>
      </c>
      <c r="T217" s="84">
        <f t="shared" ca="1" si="187"/>
        <v>0</v>
      </c>
      <c r="U217" s="84">
        <f t="shared" ca="1" si="187"/>
        <v>0</v>
      </c>
      <c r="V217" s="84">
        <f t="shared" ca="1" si="187"/>
        <v>0</v>
      </c>
      <c r="W217" s="84">
        <f t="shared" ca="1" si="187"/>
        <v>0</v>
      </c>
      <c r="X217" s="84">
        <f t="shared" ca="1" si="187"/>
        <v>0</v>
      </c>
      <c r="Y217" s="84">
        <f t="shared" ca="1" si="187"/>
        <v>0</v>
      </c>
      <c r="Z217" s="84">
        <f t="shared" ca="1" si="187"/>
        <v>0</v>
      </c>
      <c r="AA217" s="84">
        <f t="shared" ca="1" si="187"/>
        <v>0</v>
      </c>
      <c r="AB217" s="89">
        <f t="shared" ca="1" si="187"/>
        <v>0</v>
      </c>
      <c r="AC217" s="87">
        <f t="shared" ref="AC217:AN232" ca="1" si="188">OFFSET(AC217,-1*($C217-1),0)</f>
        <v>0</v>
      </c>
      <c r="AD217" s="84">
        <f t="shared" ca="1" si="188"/>
        <v>0</v>
      </c>
      <c r="AE217" s="84">
        <f t="shared" ca="1" si="188"/>
        <v>0</v>
      </c>
      <c r="AF217" s="84">
        <f t="shared" ca="1" si="188"/>
        <v>0</v>
      </c>
      <c r="AG217" s="84">
        <f t="shared" ca="1" si="188"/>
        <v>0</v>
      </c>
      <c r="AH217" s="84">
        <f t="shared" ca="1" si="188"/>
        <v>0</v>
      </c>
      <c r="AI217" s="84">
        <f t="shared" ca="1" si="188"/>
        <v>1</v>
      </c>
      <c r="AJ217" s="84">
        <f t="shared" ca="1" si="188"/>
        <v>1</v>
      </c>
      <c r="AK217" s="84">
        <f t="shared" ca="1" si="188"/>
        <v>0</v>
      </c>
      <c r="AL217" s="84">
        <f t="shared" ca="1" si="188"/>
        <v>0</v>
      </c>
      <c r="AM217" s="84">
        <f t="shared" ca="1" si="188"/>
        <v>1</v>
      </c>
      <c r="AN217" s="98">
        <f t="shared" ca="1" si="188"/>
        <v>0</v>
      </c>
      <c r="AO217" s="91">
        <f>+INDEX('Load Combinations'!$D$4:$N$22,MATCH(Horizontal!$C217,'Load Combinations'!$B$4:$B$22,0),MATCH(Horizontal!AO$26,'Load Combinations'!$D$3:$N$3,0))</f>
        <v>1</v>
      </c>
      <c r="AP217" s="84">
        <f>+INDEX('Load Combinations'!$D$4:$N$22,MATCH(Horizontal!$C217,'Load Combinations'!$B$4:$B$22,0),MATCH(Horizontal!AP$26,'Load Combinations'!$D$3:$N$3,0))</f>
        <v>1</v>
      </c>
      <c r="AQ217" s="84">
        <f>+INDEX('Load Combinations'!$D$4:$N$22,MATCH(Horizontal!$C217,'Load Combinations'!$B$4:$B$22,0),MATCH(Horizontal!AQ$26,'Load Combinations'!$D$3:$N$3,0))</f>
        <v>0</v>
      </c>
      <c r="AR217" s="84">
        <f>+INDEX('Load Combinations'!$D$4:$N$22,MATCH(Horizontal!$C217,'Load Combinations'!$B$4:$B$22,0),MATCH(Horizontal!AR$26,'Load Combinations'!$D$3:$N$3,0))</f>
        <v>0</v>
      </c>
      <c r="AS217" s="84">
        <f>+INDEX('Load Combinations'!$D$4:$N$22,MATCH(Horizontal!$C217,'Load Combinations'!$B$4:$B$22,0),MATCH(Horizontal!AS$26,'Load Combinations'!$D$3:$N$3,0))</f>
        <v>0</v>
      </c>
      <c r="AT217" s="84">
        <f>+INDEX('Load Combinations'!$D$4:$N$22,MATCH(Horizontal!$C217,'Load Combinations'!$B$4:$B$22,0),MATCH(Horizontal!AT$26,'Load Combinations'!$D$3:$N$3,0))</f>
        <v>0</v>
      </c>
      <c r="AU217" s="84">
        <f>+INDEX('Load Combinations'!$D$4:$N$22,MATCH(Horizontal!$C217,'Load Combinations'!$B$4:$B$22,0),MATCH(Horizontal!AU$26,'Load Combinations'!$D$3:$N$3,0))</f>
        <v>0</v>
      </c>
      <c r="AV217" s="84">
        <f>+INDEX('Load Combinations'!$D$4:$N$22,MATCH(Horizontal!$C217,'Load Combinations'!$B$4:$B$22,0),MATCH(Horizontal!AV$26,'Load Combinations'!$D$3:$N$3,0))</f>
        <v>0</v>
      </c>
      <c r="AW217" s="84">
        <f>+INDEX('Load Combinations'!$D$4:$N$22,MATCH(Horizontal!$C217,'Load Combinations'!$B$4:$B$22,0),MATCH(Horizontal!AW$26,'Load Combinations'!$D$3:$N$3,0))</f>
        <v>0</v>
      </c>
      <c r="AX217" s="559">
        <f>+INDEX('Load Combinations'!$D$4:$N$22,MATCH(Horizontal!$C217,'Load Combinations'!$B$4:$B$22,0),MATCH(Horizontal!AX$26,'Load Combinations'!$D$3:$N$3,0))</f>
        <v>0</v>
      </c>
      <c r="AY217" s="660">
        <f>+INDEX('Load Combinations'!$D$4:$N$22,MATCH(Horizontal!$C217,'Load Combinations'!$B$4:$B$22,0),MATCH(Horizontal!AY$26,'Load Combinations'!$D$3:$N$3,0))</f>
        <v>0</v>
      </c>
      <c r="AZ217" s="284" cm="1">
        <f t="array" aca="1" ref="AZ217" ca="1">SUMPRODUCT(--($K217:$AB217&gt;0),INDEX($H$4:$H$22,MATCH($K$26:$AB$26,$C$4:$C$22,0)))</f>
        <v>0</v>
      </c>
      <c r="BA217" s="194" cm="1">
        <f t="array" aca="1" ref="BA217" ca="1">SUMPRODUCT(--($K217:$AB217&gt;0),INDEX($G$4:$G$22,MATCH($K$26:$AB$26,$C$4:$C$22,0)))</f>
        <v>0</v>
      </c>
      <c r="BB217" s="194" cm="1">
        <f t="array" aca="1" ref="BB217" ca="1">-1*SUMPRODUCT(--($K217:$AB217&lt;0),INDEX($H$4:$H$22,MATCH($K$26:$AB$26,$C$4:$C$22,0)))</f>
        <v>0</v>
      </c>
      <c r="BC217" s="194" cm="1">
        <f t="array" aca="1" ref="BC217" ca="1">-1*SUMPRODUCT(--($K217:$AB217&lt;0),INDEX($G$4:$G$22,MATCH($K$26:$AB$26,$C$4:$C$22,0)))</f>
        <v>0</v>
      </c>
      <c r="BD217" s="286" cm="1">
        <f t="array" aca="1" ref="BD217" ca="1">IF(AC217&gt;0,AC217*SUMPRODUCT(_xlfn.XLOOKUP(AC$26,$C$4:$C$22,$T$4:$AD$22)*$AO217:$AY217),0)</f>
        <v>0</v>
      </c>
      <c r="BE217" s="287" cm="1">
        <f t="array" aca="1" ref="BE217" ca="1">IF(AD217&gt;0,AD217*SUMPRODUCT(_xlfn.XLOOKUP(AD$26,$C$4:$C$22,$T$4:$AD$22)*$AO217:$AY217),0)</f>
        <v>0</v>
      </c>
      <c r="BF217" s="287" cm="1">
        <f t="array" aca="1" ref="BF217" ca="1">IF(AE217&gt;0,AE217*SUMPRODUCT(_xlfn.XLOOKUP(AE$26,$C$4:$C$22,$T$4:$AD$22)*$AO217:$AY217),0)</f>
        <v>0</v>
      </c>
      <c r="BG217" s="287" cm="1">
        <f t="array" aca="1" ref="BG217" ca="1">IF(AF217&gt;0,AF217*SUMPRODUCT(_xlfn.XLOOKUP(AF$26,$C$4:$C$22,$T$4:$AD$22)*$AO217:$AY217),0)</f>
        <v>0</v>
      </c>
      <c r="BH217" s="287" cm="1">
        <f t="array" aca="1" ref="BH217" ca="1">IF(AG217&gt;0,AG217*SUMPRODUCT(_xlfn.XLOOKUP(AG$26,$C$4:$C$22,$T$4:$AD$22)*$AO217:$AY217),0)</f>
        <v>0</v>
      </c>
      <c r="BI217" s="287" cm="1">
        <f t="array" aca="1" ref="BI217" ca="1">IF(AH217&gt;0,AH217*SUMPRODUCT(_xlfn.XLOOKUP(AH$26,$C$4:$C$22,$T$4:$AD$22)*$AO217:$AY217),0)</f>
        <v>0</v>
      </c>
      <c r="BJ217" s="287" cm="1">
        <f t="array" aca="1" ref="BJ217" ca="1">IF(AI217&gt;0,AI217*SUMPRODUCT(_xlfn.XLOOKUP(AI$26,$C$4:$C$22,$T$4:$AD$22)*$AO217:$AY217),0)</f>
        <v>0</v>
      </c>
      <c r="BK217" s="287" cm="1">
        <f t="array" aca="1" ref="BK217" ca="1">IF(AJ217&gt;0,AJ217*SUMPRODUCT(_xlfn.XLOOKUP(AJ$26,$C$4:$C$22,$T$4:$AD$22)*$AO217:$AY217),0)</f>
        <v>0</v>
      </c>
      <c r="BL217" s="287" cm="1">
        <f t="array" aca="1" ref="BL217" ca="1">IF(AK217&gt;0,AK217*SUMPRODUCT(_xlfn.XLOOKUP(AK$26,$C$4:$C$22,$T$4:$AD$22)*$AO217:$AY217),0)</f>
        <v>0</v>
      </c>
      <c r="BM217" s="287" cm="1">
        <f t="array" aca="1" ref="BM217" ca="1">IF(AL217&gt;0,AL217*SUMPRODUCT(_xlfn.XLOOKUP(AL$26,$C$4:$C$22,$T$4:$AD$22)*$AO217:$AY217),0)</f>
        <v>0</v>
      </c>
      <c r="BN217" s="287" cm="1">
        <f t="array" aca="1" ref="BN217" ca="1">IF(AM217&gt;0,AM217*SUMPRODUCT(_xlfn.XLOOKUP(AM$26,$C$4:$C$22,$T$4:$AD$22)*$AO217:$AY217),0)</f>
        <v>0</v>
      </c>
      <c r="BO217" s="290" cm="1">
        <f t="array" aca="1" ref="BO217" ca="1">IF(AN217&gt;0,AN217*SUMPRODUCT(_xlfn.XLOOKUP(AN$26,$C$4:$C$22,$T$4:$AD$22)*$AO217:$AY217),0)</f>
        <v>0</v>
      </c>
      <c r="BP217" s="291">
        <f t="shared" ca="1" si="139"/>
        <v>0</v>
      </c>
      <c r="BQ217" s="286" cm="1">
        <f t="array" aca="1" ref="BQ217" ca="1">IF(AC217&gt;0,AC217*SUMPRODUCT(_xlfn.XLOOKUP(AC$26,$C$4:$C$22,$I$4:$S$22)*$AO217:$AY217),0)</f>
        <v>0</v>
      </c>
      <c r="BR217" s="287" cm="1">
        <f t="array" aca="1" ref="BR217" ca="1">IF(AD217&gt;0,AD217*SUMPRODUCT(_xlfn.XLOOKUP(AD$26,$C$4:$C$22,$I$4:$S$22)*$AO217:$AY217),0)</f>
        <v>0</v>
      </c>
      <c r="BS217" s="287" cm="1">
        <f t="array" aca="1" ref="BS217" ca="1">IF(AE217&gt;0,AE217*SUMPRODUCT(_xlfn.XLOOKUP(AE$26,$C$4:$C$22,$I$4:$S$22)*$AO217:$AY217),0)</f>
        <v>0</v>
      </c>
      <c r="BT217" s="287" cm="1">
        <f t="array" aca="1" ref="BT217" ca="1">IF(AF217&gt;0,AF217*SUMPRODUCT(_xlfn.XLOOKUP(AF$26,$C$4:$C$22,$I$4:$S$22)*$AO217:$AY217),0)</f>
        <v>0</v>
      </c>
      <c r="BU217" s="287" cm="1">
        <f t="array" aca="1" ref="BU217" ca="1">IF(AG217&gt;0,AG217*SUMPRODUCT(_xlfn.XLOOKUP(AG$26,$C$4:$C$22,$I$4:$S$22)*$AO217:$AY217),0)</f>
        <v>0</v>
      </c>
      <c r="BV217" s="287" cm="1">
        <f t="array" aca="1" ref="BV217" ca="1">IF(AH217&gt;0,AH217*SUMPRODUCT(_xlfn.XLOOKUP(AH$26,$C$4:$C$22,$I$4:$S$22)*$AO217:$AY217),0)</f>
        <v>0</v>
      </c>
      <c r="BW217" s="287" cm="1">
        <f t="array" aca="1" ref="BW217" ca="1">IF(AI217&gt;0,AI217*SUMPRODUCT(_xlfn.XLOOKUP(AI$26,$C$4:$C$22,$I$4:$S$22)*$AO217:$AY217),0)</f>
        <v>0</v>
      </c>
      <c r="BX217" s="287" cm="1">
        <f t="array" aca="1" ref="BX217" ca="1">IF(AJ217&gt;0,AJ217*SUMPRODUCT(_xlfn.XLOOKUP(AJ$26,$C$4:$C$22,$I$4:$S$22)*$AO217:$AY217),0)</f>
        <v>0</v>
      </c>
      <c r="BY217" s="287" cm="1">
        <f t="array" aca="1" ref="BY217" ca="1">IF(AK217&gt;0,AK217*SUMPRODUCT(_xlfn.XLOOKUP(AK$26,$C$4:$C$22,$I$4:$S$22)*$AO217:$AY217),0)</f>
        <v>0</v>
      </c>
      <c r="BZ217" s="287" cm="1">
        <f t="array" aca="1" ref="BZ217" ca="1">IF(AL217&gt;0,AL217*SUMPRODUCT(_xlfn.XLOOKUP(AL$26,$C$4:$C$22,$I$4:$S$22)*$AO217:$AY217),0)</f>
        <v>0</v>
      </c>
      <c r="CA217" s="287" cm="1">
        <f t="array" aca="1" ref="CA217" ca="1">IF(AM217&gt;0,AM217*SUMPRODUCT(_xlfn.XLOOKUP(AM$26,$C$4:$C$22,$I$4:$S$22)*$AO217:$AY217),0)</f>
        <v>0</v>
      </c>
      <c r="CB217" s="290" cm="1">
        <f t="array" aca="1" ref="CB217" ca="1">IF(AN217&gt;0,AN217*SUMPRODUCT(_xlfn.XLOOKUP(AN$26,$C$4:$C$22,$I$4:$S$22)*$AO217:$AY217),0)</f>
        <v>0</v>
      </c>
      <c r="CC217" s="291">
        <f t="shared" ca="1" si="140"/>
        <v>0</v>
      </c>
      <c r="CD217" s="286" cm="1">
        <f t="array" aca="1" ref="CD217" ca="1">IF(AC217&lt;0,AC217*SUMPRODUCT(_xlfn.XLOOKUP(AC$26,$C$4:$C$22,$T$4:$AD$22)*$AO217:$AY217),0)</f>
        <v>0</v>
      </c>
      <c r="CE217" s="287" cm="1">
        <f t="array" aca="1" ref="CE217" ca="1">IF(AD217&lt;0,AD217*SUMPRODUCT(_xlfn.XLOOKUP(AD$26,$C$4:$C$22,$T$4:$AC$22)*$AO217:$AX217),0)</f>
        <v>0</v>
      </c>
      <c r="CF217" s="287" cm="1">
        <f t="array" aca="1" ref="CF217" ca="1">IF(AE217&lt;0,AE217*SUMPRODUCT(_xlfn.XLOOKUP(AE$26,$C$4:$C$22,$T$4:$AC$22)*$AO217:$AX217),0)</f>
        <v>0</v>
      </c>
      <c r="CG217" s="287" cm="1">
        <f t="array" aca="1" ref="CG217" ca="1">IF(AF217&lt;0,AF217*SUMPRODUCT(_xlfn.XLOOKUP(AF$26,$C$4:$C$22,$T$4:$AC$22)*$AO217:$AX217),0)</f>
        <v>0</v>
      </c>
      <c r="CH217" s="287" cm="1">
        <f t="array" aca="1" ref="CH217" ca="1">IF(AG217&lt;0,AG217*SUMPRODUCT(_xlfn.XLOOKUP(AG$26,$C$4:$C$22,$T$4:$AC$22)*$AO217:$AX217),0)</f>
        <v>0</v>
      </c>
      <c r="CI217" s="287" cm="1">
        <f t="array" aca="1" ref="CI217" ca="1">IF(AH217&lt;0,AH217*SUMPRODUCT(_xlfn.XLOOKUP(AH$26,$C$4:$C$22,$T$4:$AC$22)*$AO217:$AX217),0)</f>
        <v>0</v>
      </c>
      <c r="CJ217" s="287" cm="1">
        <f t="array" aca="1" ref="CJ217" ca="1">IF(AI217&lt;0,AI217*SUMPRODUCT(_xlfn.XLOOKUP(AI$26,$C$4:$C$22,$T$4:$AC$22)*$AO217:$AX217),0)</f>
        <v>0</v>
      </c>
      <c r="CK217" s="287" cm="1">
        <f t="array" aca="1" ref="CK217" ca="1">IF(AJ217&lt;0,AJ217*SUMPRODUCT(_xlfn.XLOOKUP(AJ$26,$C$4:$C$22,$T$4:$AC$22)*$AO217:$AX217),0)</f>
        <v>0</v>
      </c>
      <c r="CL217" s="287" cm="1">
        <f t="array" aca="1" ref="CL217" ca="1">IF(AK217&lt;0,AK217*SUMPRODUCT(_xlfn.XLOOKUP(AK$26,$C$4:$C$22,$T$4:$AC$22)*$AO217:$AX217),0)</f>
        <v>0</v>
      </c>
      <c r="CM217" s="287" cm="1">
        <f t="array" aca="1" ref="CM217" ca="1">IF(AL217&lt;0,AL217*SUMPRODUCT(_xlfn.XLOOKUP(AL$26,$C$4:$C$22,$T$4:$AC$22)*$AO217:$AX217),0)</f>
        <v>0</v>
      </c>
      <c r="CN217" s="287" cm="1">
        <f t="array" aca="1" ref="CN217" ca="1">IF(AM217&lt;0,AM217*SUMPRODUCT(_xlfn.XLOOKUP(AM$26,$C$4:$C$22,$T$4:$AC$22)*$AO217:$AX217),0)</f>
        <v>0</v>
      </c>
      <c r="CO217" s="290" cm="1">
        <f t="array" aca="1" ref="CO217" ca="1">IF(AN217&lt;0,AN217*SUMPRODUCT(_xlfn.XLOOKUP(AN$26,$C$4:$C$22,$T$4:$AC$22)*$AO217:$AX217),0)</f>
        <v>0</v>
      </c>
      <c r="CP217" s="291">
        <f t="shared" ca="1" si="141"/>
        <v>0</v>
      </c>
      <c r="CQ217" s="286" cm="1">
        <f t="array" aca="1" ref="CQ217" ca="1">IF(AC217&lt;0,AC217*SUMPRODUCT(_xlfn.XLOOKUP(AC$26,$C$4:$C$22,$I$4:$S$22)*$AO217:$AY217),0)</f>
        <v>0</v>
      </c>
      <c r="CR217" s="287" cm="1">
        <f t="array" aca="1" ref="CR217" ca="1">IF(AD217&lt;0,AD217*SUMPRODUCT(_xlfn.XLOOKUP(AD$26,$C$4:$C$22,$I$4:$R$22)*$AO217:$AX217),0)</f>
        <v>0</v>
      </c>
      <c r="CS217" s="287" cm="1">
        <f t="array" aca="1" ref="CS217" ca="1">IF(AE217&lt;0,AE217*SUMPRODUCT(_xlfn.XLOOKUP(AE$26,$C$4:$C$22,$I$4:$R$22)*$AO217:$AX217),0)</f>
        <v>0</v>
      </c>
      <c r="CT217" s="287" cm="1">
        <f t="array" aca="1" ref="CT217" ca="1">IF(AF217&lt;0,AF217*SUMPRODUCT(_xlfn.XLOOKUP(AF$26,$C$4:$C$22,$I$4:$R$22)*$AO217:$AX217),0)</f>
        <v>0</v>
      </c>
      <c r="CU217" s="287" cm="1">
        <f t="array" aca="1" ref="CU217" ca="1">IF(AG217&lt;0,AG217*SUMPRODUCT(_xlfn.XLOOKUP(AG$26,$C$4:$C$22,$I$4:$R$22)*$AO217:$AX217),0)</f>
        <v>0</v>
      </c>
      <c r="CV217" s="287" cm="1">
        <f t="array" aca="1" ref="CV217" ca="1">IF(AH217&lt;0,AH217*SUMPRODUCT(_xlfn.XLOOKUP(AH$26,$C$4:$C$22,$I$4:$R$22)*$AO217:$AX217),0)</f>
        <v>0</v>
      </c>
      <c r="CW217" s="287" cm="1">
        <f t="array" aca="1" ref="CW217" ca="1">IF(AI217&lt;0,AI217*SUMPRODUCT(_xlfn.XLOOKUP(AI$26,$C$4:$C$22,$I$4:$R$22)*$AO217:$AX217),0)</f>
        <v>0</v>
      </c>
      <c r="CX217" s="287" cm="1">
        <f t="array" aca="1" ref="CX217" ca="1">IF(AJ217&lt;0,AJ217*SUMPRODUCT(_xlfn.XLOOKUP(AJ$26,$C$4:$C$22,$I$4:$R$22)*$AO217:$AX217),0)</f>
        <v>0</v>
      </c>
      <c r="CY217" s="287" cm="1">
        <f t="array" aca="1" ref="CY217" ca="1">IF(AK217&lt;0,AK217*SUMPRODUCT(_xlfn.XLOOKUP(AK$26,$C$4:$C$22,$I$4:$R$22)*$AO217:$AX217),0)</f>
        <v>0</v>
      </c>
      <c r="CZ217" s="287" cm="1">
        <f t="array" aca="1" ref="CZ217" ca="1">IF(AL217&lt;0,AL217*SUMPRODUCT(_xlfn.XLOOKUP(AL$26,$C$4:$C$22,$I$4:$R$22)*$AO217:$AX217),0)</f>
        <v>0</v>
      </c>
      <c r="DA217" s="287" cm="1">
        <f t="array" aca="1" ref="DA217" ca="1">IF(AM217&lt;0,AM217*SUMPRODUCT(_xlfn.XLOOKUP(AM$26,$C$4:$C$22,$I$4:$R$22)*$AO217:$AX217),0)</f>
        <v>0</v>
      </c>
      <c r="DB217" s="290" cm="1">
        <f t="array" aca="1" ref="DB217" ca="1">IF(AN217&lt;0,AN217*SUMPRODUCT(_xlfn.XLOOKUP(AN$26,$C$4:$C$22,$I$4:$R$22)*$AO217:$AX217),0)</f>
        <v>0</v>
      </c>
      <c r="DC217" s="327">
        <f t="shared" ca="1" si="142"/>
        <v>0</v>
      </c>
    </row>
    <row r="218" spans="1:107" x14ac:dyDescent="0.25">
      <c r="A218" s="135">
        <f ca="1">MIN(H216:I234)</f>
        <v>-1.375</v>
      </c>
      <c r="B218" s="731"/>
      <c r="C218" s="292">
        <v>3</v>
      </c>
      <c r="D218" s="293" t="str">
        <f>_xlfn.XLOOKUP($C218,'Load Combinations'!$B$4:$B$22,'Load Combinations'!$C$4:$C$22)</f>
        <v>Component Pressure Test</v>
      </c>
      <c r="E218" s="86"/>
      <c r="F218" s="294"/>
      <c r="G218" s="125">
        <v>0</v>
      </c>
      <c r="H218" s="295">
        <f t="shared" ca="1" si="177"/>
        <v>0</v>
      </c>
      <c r="I218" s="295">
        <f t="shared" ca="1" si="178"/>
        <v>0</v>
      </c>
      <c r="J218" s="328"/>
      <c r="K218" s="99">
        <f t="shared" ref="K218:AB218" ca="1" si="189">OFFSET(K218,-2,0)</f>
        <v>0</v>
      </c>
      <c r="L218" s="96">
        <f t="shared" ca="1" si="189"/>
        <v>0</v>
      </c>
      <c r="M218" s="96">
        <f t="shared" ca="1" si="189"/>
        <v>0</v>
      </c>
      <c r="N218" s="96">
        <f t="shared" ca="1" si="189"/>
        <v>0</v>
      </c>
      <c r="O218" s="96">
        <f t="shared" ca="1" si="189"/>
        <v>0</v>
      </c>
      <c r="P218" s="96">
        <f t="shared" ca="1" si="189"/>
        <v>0</v>
      </c>
      <c r="Q218" s="96">
        <f t="shared" ca="1" si="189"/>
        <v>0</v>
      </c>
      <c r="R218" s="96">
        <f t="shared" ca="1" si="189"/>
        <v>0</v>
      </c>
      <c r="S218" s="96">
        <f t="shared" ca="1" si="189"/>
        <v>0</v>
      </c>
      <c r="T218" s="96">
        <f t="shared" ca="1" si="189"/>
        <v>0</v>
      </c>
      <c r="U218" s="96">
        <f t="shared" ca="1" si="189"/>
        <v>0</v>
      </c>
      <c r="V218" s="96">
        <f t="shared" ca="1" si="189"/>
        <v>0</v>
      </c>
      <c r="W218" s="96">
        <f t="shared" ca="1" si="189"/>
        <v>0</v>
      </c>
      <c r="X218" s="96">
        <f t="shared" ca="1" si="189"/>
        <v>0</v>
      </c>
      <c r="Y218" s="96">
        <f t="shared" ca="1" si="189"/>
        <v>0</v>
      </c>
      <c r="Z218" s="96">
        <f t="shared" ca="1" si="189"/>
        <v>0</v>
      </c>
      <c r="AA218" s="96">
        <f t="shared" ca="1" si="189"/>
        <v>0</v>
      </c>
      <c r="AB218" s="138">
        <f t="shared" ca="1" si="189"/>
        <v>0</v>
      </c>
      <c r="AC218" s="99">
        <f t="shared" ca="1" si="188"/>
        <v>0</v>
      </c>
      <c r="AD218" s="96">
        <f t="shared" ca="1" si="188"/>
        <v>0</v>
      </c>
      <c r="AE218" s="96">
        <f t="shared" ca="1" si="188"/>
        <v>0</v>
      </c>
      <c r="AF218" s="96">
        <f t="shared" ca="1" si="188"/>
        <v>0</v>
      </c>
      <c r="AG218" s="96">
        <f t="shared" ca="1" si="188"/>
        <v>0</v>
      </c>
      <c r="AH218" s="96">
        <f t="shared" ca="1" si="188"/>
        <v>0</v>
      </c>
      <c r="AI218" s="96">
        <f t="shared" ca="1" si="188"/>
        <v>1</v>
      </c>
      <c r="AJ218" s="96">
        <f t="shared" ca="1" si="188"/>
        <v>1</v>
      </c>
      <c r="AK218" s="96">
        <f t="shared" ca="1" si="188"/>
        <v>0</v>
      </c>
      <c r="AL218" s="96">
        <f t="shared" ca="1" si="188"/>
        <v>0</v>
      </c>
      <c r="AM218" s="96">
        <f t="shared" ca="1" si="188"/>
        <v>1</v>
      </c>
      <c r="AN218" s="100">
        <f t="shared" ca="1" si="188"/>
        <v>0</v>
      </c>
      <c r="AO218" s="97">
        <f>+INDEX('Load Combinations'!$D$4:$N$22,MATCH(Horizontal!$C218,'Load Combinations'!$B$4:$B$22,0),MATCH(Horizontal!AO$26,'Load Combinations'!$D$3:$N$3,0))</f>
        <v>1</v>
      </c>
      <c r="AP218" s="96">
        <f>+INDEX('Load Combinations'!$D$4:$N$22,MATCH(Horizontal!$C218,'Load Combinations'!$B$4:$B$22,0),MATCH(Horizontal!AP$26,'Load Combinations'!$D$3:$N$3,0))</f>
        <v>0</v>
      </c>
      <c r="AQ218" s="96">
        <f>+INDEX('Load Combinations'!$D$4:$N$22,MATCH(Horizontal!$C218,'Load Combinations'!$B$4:$B$22,0),MATCH(Horizontal!AQ$26,'Load Combinations'!$D$3:$N$3,0))</f>
        <v>0</v>
      </c>
      <c r="AR218" s="96">
        <f>+INDEX('Load Combinations'!$D$4:$N$22,MATCH(Horizontal!$C218,'Load Combinations'!$B$4:$B$22,0),MATCH(Horizontal!AR$26,'Load Combinations'!$D$3:$N$3,0))</f>
        <v>0</v>
      </c>
      <c r="AS218" s="96">
        <f>+INDEX('Load Combinations'!$D$4:$N$22,MATCH(Horizontal!$C218,'Load Combinations'!$B$4:$B$22,0),MATCH(Horizontal!AS$26,'Load Combinations'!$D$3:$N$3,0))</f>
        <v>1</v>
      </c>
      <c r="AT218" s="96">
        <f>+INDEX('Load Combinations'!$D$4:$N$22,MATCH(Horizontal!$C218,'Load Combinations'!$B$4:$B$22,0),MATCH(Horizontal!AT$26,'Load Combinations'!$D$3:$N$3,0))</f>
        <v>0</v>
      </c>
      <c r="AU218" s="96">
        <f>+INDEX('Load Combinations'!$D$4:$N$22,MATCH(Horizontal!$C218,'Load Combinations'!$B$4:$B$22,0),MATCH(Horizontal!AU$26,'Load Combinations'!$D$3:$N$3,0))</f>
        <v>0</v>
      </c>
      <c r="AV218" s="96">
        <f>+INDEX('Load Combinations'!$D$4:$N$22,MATCH(Horizontal!$C218,'Load Combinations'!$B$4:$B$22,0),MATCH(Horizontal!AV$26,'Load Combinations'!$D$3:$N$3,0))</f>
        <v>0</v>
      </c>
      <c r="AW218" s="96">
        <f>+INDEX('Load Combinations'!$D$4:$N$22,MATCH(Horizontal!$C218,'Load Combinations'!$B$4:$B$22,0),MATCH(Horizontal!AW$26,'Load Combinations'!$D$3:$N$3,0))</f>
        <v>0</v>
      </c>
      <c r="AX218" s="560">
        <f>+INDEX('Load Combinations'!$D$4:$N$22,MATCH(Horizontal!$C218,'Load Combinations'!$B$4:$B$22,0),MATCH(Horizontal!AX$26,'Load Combinations'!$D$3:$N$3,0))</f>
        <v>0</v>
      </c>
      <c r="AY218" s="661">
        <f>+INDEX('Load Combinations'!$D$4:$N$22,MATCH(Horizontal!$C218,'Load Combinations'!$B$4:$B$22,0),MATCH(Horizontal!AY$26,'Load Combinations'!$D$3:$N$3,0))</f>
        <v>0</v>
      </c>
      <c r="AZ218" s="297" cm="1">
        <f t="array" aca="1" ref="AZ218" ca="1">SUMPRODUCT(--($K218:$AB218&gt;0),INDEX($H$4:$H$22,MATCH($K$26:$AB$26,$C$4:$C$22,0)))</f>
        <v>0</v>
      </c>
      <c r="BA218" s="298" cm="1">
        <f t="array" aca="1" ref="BA218" ca="1">SUMPRODUCT(--($K218:$AB218&gt;0),INDEX($G$4:$G$22,MATCH($K$26:$AB$26,$C$4:$C$22,0)))</f>
        <v>0</v>
      </c>
      <c r="BB218" s="298" cm="1">
        <f t="array" aca="1" ref="BB218" ca="1">-1*SUMPRODUCT(--($K218:$AB218&lt;0),INDEX($H$4:$H$22,MATCH($K$26:$AB$26,$C$4:$C$22,0)))</f>
        <v>0</v>
      </c>
      <c r="BC218" s="298" cm="1">
        <f t="array" aca="1" ref="BC218" ca="1">-1*SUMPRODUCT(--($K218:$AB218&lt;0),INDEX($G$4:$G$22,MATCH($K$26:$AB$26,$C$4:$C$22,0)))</f>
        <v>0</v>
      </c>
      <c r="BD218" s="125" cm="1">
        <f t="array" aca="1" ref="BD218" ca="1">IF(AC218&gt;0,AC218*SUMPRODUCT(_xlfn.XLOOKUP(AC$26,$C$4:$C$22,$T$4:$AD$22)*$AO218:$AY218),0)</f>
        <v>0</v>
      </c>
      <c r="BE218" s="300" cm="1">
        <f t="array" aca="1" ref="BE218" ca="1">IF(AD218&gt;0,AD218*SUMPRODUCT(_xlfn.XLOOKUP(AD$26,$C$4:$C$22,$T$4:$AD$22)*$AO218:$AY218),0)</f>
        <v>0</v>
      </c>
      <c r="BF218" s="300" cm="1">
        <f t="array" aca="1" ref="BF218" ca="1">IF(AE218&gt;0,AE218*SUMPRODUCT(_xlfn.XLOOKUP(AE$26,$C$4:$C$22,$T$4:$AD$22)*$AO218:$AY218),0)</f>
        <v>0</v>
      </c>
      <c r="BG218" s="301" cm="1">
        <f t="array" aca="1" ref="BG218" ca="1">IF(AF218&gt;0,AF218*SUMPRODUCT(_xlfn.XLOOKUP(AF$26,$C$4:$C$22,$T$4:$AD$22)*$AO218:$AY218),0)</f>
        <v>0</v>
      </c>
      <c r="BH218" s="300" cm="1">
        <f t="array" aca="1" ref="BH218" ca="1">IF(AG218&gt;0,AG218*SUMPRODUCT(_xlfn.XLOOKUP(AG$26,$C$4:$C$22,$T$4:$AD$22)*$AO218:$AY218),0)</f>
        <v>0</v>
      </c>
      <c r="BI218" s="300" cm="1">
        <f t="array" aca="1" ref="BI218" ca="1">IF(AH218&gt;0,AH218*SUMPRODUCT(_xlfn.XLOOKUP(AH$26,$C$4:$C$22,$T$4:$AD$22)*$AO218:$AY218),0)</f>
        <v>0</v>
      </c>
      <c r="BJ218" s="300" cm="1">
        <f t="array" aca="1" ref="BJ218" ca="1">IF(AI218&gt;0,AI218*SUMPRODUCT(_xlfn.XLOOKUP(AI$26,$C$4:$C$22,$T$4:$AD$22)*$AO218:$AY218),0)</f>
        <v>0</v>
      </c>
      <c r="BK218" s="300" cm="1">
        <f t="array" aca="1" ref="BK218" ca="1">IF(AJ218&gt;0,AJ218*SUMPRODUCT(_xlfn.XLOOKUP(AJ$26,$C$4:$C$22,$T$4:$AD$22)*$AO218:$AY218),0)</f>
        <v>0</v>
      </c>
      <c r="BL218" s="300" cm="1">
        <f t="array" aca="1" ref="BL218" ca="1">IF(AK218&gt;0,AK218*SUMPRODUCT(_xlfn.XLOOKUP(AK$26,$C$4:$C$22,$T$4:$AD$22)*$AO218:$AY218),0)</f>
        <v>0</v>
      </c>
      <c r="BM218" s="300" cm="1">
        <f t="array" aca="1" ref="BM218" ca="1">IF(AL218&gt;0,AL218*SUMPRODUCT(_xlfn.XLOOKUP(AL$26,$C$4:$C$22,$T$4:$AD$22)*$AO218:$AY218),0)</f>
        <v>0</v>
      </c>
      <c r="BN218" s="300" cm="1">
        <f t="array" aca="1" ref="BN218" ca="1">IF(AM218&gt;0,AM218*SUMPRODUCT(_xlfn.XLOOKUP(AM$26,$C$4:$C$22,$T$4:$AD$22)*$AO218:$AY218),0)</f>
        <v>0</v>
      </c>
      <c r="BO218" s="304" cm="1">
        <f t="array" aca="1" ref="BO218" ca="1">IF(AN218&gt;0,AN218*SUMPRODUCT(_xlfn.XLOOKUP(AN$26,$C$4:$C$22,$T$4:$AD$22)*$AO218:$AY218),0)</f>
        <v>0</v>
      </c>
      <c r="BP218" s="305">
        <f t="shared" ca="1" si="139"/>
        <v>0</v>
      </c>
      <c r="BQ218" s="125" cm="1">
        <f t="array" aca="1" ref="BQ218" ca="1">IF(AC218&gt;0,AC218*SUMPRODUCT(_xlfn.XLOOKUP(AC$26,$C$4:$C$22,$I$4:$S$22)*$AO218:$AY218),0)</f>
        <v>0</v>
      </c>
      <c r="BR218" s="300" cm="1">
        <f t="array" aca="1" ref="BR218" ca="1">IF(AD218&gt;0,AD218*SUMPRODUCT(_xlfn.XLOOKUP(AD$26,$C$4:$C$22,$I$4:$S$22)*$AO218:$AY218),0)</f>
        <v>0</v>
      </c>
      <c r="BS218" s="300" cm="1">
        <f t="array" aca="1" ref="BS218" ca="1">IF(AE218&gt;0,AE218*SUMPRODUCT(_xlfn.XLOOKUP(AE$26,$C$4:$C$22,$I$4:$S$22)*$AO218:$AY218),0)</f>
        <v>0</v>
      </c>
      <c r="BT218" s="301" cm="1">
        <f t="array" aca="1" ref="BT218" ca="1">IF(AF218&gt;0,AF218*SUMPRODUCT(_xlfn.XLOOKUP(AF$26,$C$4:$C$22,$I$4:$S$22)*$AO218:$AY218),0)</f>
        <v>0</v>
      </c>
      <c r="BU218" s="300" cm="1">
        <f t="array" aca="1" ref="BU218" ca="1">IF(AG218&gt;0,AG218*SUMPRODUCT(_xlfn.XLOOKUP(AG$26,$C$4:$C$22,$I$4:$S$22)*$AO218:$AY218),0)</f>
        <v>0</v>
      </c>
      <c r="BV218" s="300" cm="1">
        <f t="array" aca="1" ref="BV218" ca="1">IF(AH218&gt;0,AH218*SUMPRODUCT(_xlfn.XLOOKUP(AH$26,$C$4:$C$22,$I$4:$S$22)*$AO218:$AY218),0)</f>
        <v>0</v>
      </c>
      <c r="BW218" s="300" cm="1">
        <f t="array" aca="1" ref="BW218" ca="1">IF(AI218&gt;0,AI218*SUMPRODUCT(_xlfn.XLOOKUP(AI$26,$C$4:$C$22,$I$4:$S$22)*$AO218:$AY218),0)</f>
        <v>0</v>
      </c>
      <c r="BX218" s="300" cm="1">
        <f t="array" aca="1" ref="BX218" ca="1">IF(AJ218&gt;0,AJ218*SUMPRODUCT(_xlfn.XLOOKUP(AJ$26,$C$4:$C$22,$I$4:$S$22)*$AO218:$AY218),0)</f>
        <v>0</v>
      </c>
      <c r="BY218" s="300" cm="1">
        <f t="array" aca="1" ref="BY218" ca="1">IF(AK218&gt;0,AK218*SUMPRODUCT(_xlfn.XLOOKUP(AK$26,$C$4:$C$22,$I$4:$S$22)*$AO218:$AY218),0)</f>
        <v>0</v>
      </c>
      <c r="BZ218" s="300" cm="1">
        <f t="array" aca="1" ref="BZ218" ca="1">IF(AL218&gt;0,AL218*SUMPRODUCT(_xlfn.XLOOKUP(AL$26,$C$4:$C$22,$I$4:$S$22)*$AO218:$AY218),0)</f>
        <v>0</v>
      </c>
      <c r="CA218" s="300" cm="1">
        <f t="array" aca="1" ref="CA218" ca="1">IF(AM218&gt;0,AM218*SUMPRODUCT(_xlfn.XLOOKUP(AM$26,$C$4:$C$22,$I$4:$S$22)*$AO218:$AY218),0)</f>
        <v>0</v>
      </c>
      <c r="CB218" s="304" cm="1">
        <f t="array" aca="1" ref="CB218" ca="1">IF(AN218&gt;0,AN218*SUMPRODUCT(_xlfn.XLOOKUP(AN$26,$C$4:$C$22,$I$4:$S$22)*$AO218:$AY218),0)</f>
        <v>0</v>
      </c>
      <c r="CC218" s="305">
        <f t="shared" ca="1" si="140"/>
        <v>0</v>
      </c>
      <c r="CD218" s="125" cm="1">
        <f t="array" aca="1" ref="CD218" ca="1">IF(AC218&lt;0,AC218*SUMPRODUCT(_xlfn.XLOOKUP(AC$26,$C$4:$C$22,$T$4:$AD$22)*$AO218:$AY218),0)</f>
        <v>0</v>
      </c>
      <c r="CE218" s="300" cm="1">
        <f t="array" aca="1" ref="CE218" ca="1">IF(AD218&lt;0,AD218*SUMPRODUCT(_xlfn.XLOOKUP(AD$26,$C$4:$C$22,$T$4:$AC$22)*$AO218:$AX218),0)</f>
        <v>0</v>
      </c>
      <c r="CF218" s="300" cm="1">
        <f t="array" aca="1" ref="CF218" ca="1">IF(AE218&lt;0,AE218*SUMPRODUCT(_xlfn.XLOOKUP(AE$26,$C$4:$C$22,$T$4:$AC$22)*$AO218:$AX218),0)</f>
        <v>0</v>
      </c>
      <c r="CG218" s="301" cm="1">
        <f t="array" aca="1" ref="CG218" ca="1">IF(AF218&lt;0,AF218*SUMPRODUCT(_xlfn.XLOOKUP(AF$26,$C$4:$C$22,$T$4:$AC$22)*$AO218:$AX218),0)</f>
        <v>0</v>
      </c>
      <c r="CH218" s="300" cm="1">
        <f t="array" aca="1" ref="CH218" ca="1">IF(AG218&lt;0,AG218*SUMPRODUCT(_xlfn.XLOOKUP(AG$26,$C$4:$C$22,$T$4:$AC$22)*$AO218:$AX218),0)</f>
        <v>0</v>
      </c>
      <c r="CI218" s="300" cm="1">
        <f t="array" aca="1" ref="CI218" ca="1">IF(AH218&lt;0,AH218*SUMPRODUCT(_xlfn.XLOOKUP(AH$26,$C$4:$C$22,$T$4:$AC$22)*$AO218:$AX218),0)</f>
        <v>0</v>
      </c>
      <c r="CJ218" s="300" cm="1">
        <f t="array" aca="1" ref="CJ218" ca="1">IF(AI218&lt;0,AI218*SUMPRODUCT(_xlfn.XLOOKUP(AI$26,$C$4:$C$22,$T$4:$AC$22)*$AO218:$AX218),0)</f>
        <v>0</v>
      </c>
      <c r="CK218" s="300" cm="1">
        <f t="array" aca="1" ref="CK218" ca="1">IF(AJ218&lt;0,AJ218*SUMPRODUCT(_xlfn.XLOOKUP(AJ$26,$C$4:$C$22,$T$4:$AC$22)*$AO218:$AX218),0)</f>
        <v>0</v>
      </c>
      <c r="CL218" s="300" cm="1">
        <f t="array" aca="1" ref="CL218" ca="1">IF(AK218&lt;0,AK218*SUMPRODUCT(_xlfn.XLOOKUP(AK$26,$C$4:$C$22,$T$4:$AC$22)*$AO218:$AX218),0)</f>
        <v>0</v>
      </c>
      <c r="CM218" s="300" cm="1">
        <f t="array" aca="1" ref="CM218" ca="1">IF(AL218&lt;0,AL218*SUMPRODUCT(_xlfn.XLOOKUP(AL$26,$C$4:$C$22,$T$4:$AC$22)*$AO218:$AX218),0)</f>
        <v>0</v>
      </c>
      <c r="CN218" s="300" cm="1">
        <f t="array" aca="1" ref="CN218" ca="1">IF(AM218&lt;0,AM218*SUMPRODUCT(_xlfn.XLOOKUP(AM$26,$C$4:$C$22,$T$4:$AC$22)*$AO218:$AX218),0)</f>
        <v>0</v>
      </c>
      <c r="CO218" s="304" cm="1">
        <f t="array" aca="1" ref="CO218" ca="1">IF(AN218&lt;0,AN218*SUMPRODUCT(_xlfn.XLOOKUP(AN$26,$C$4:$C$22,$T$4:$AC$22)*$AO218:$AX218),0)</f>
        <v>0</v>
      </c>
      <c r="CP218" s="305">
        <f t="shared" ca="1" si="141"/>
        <v>0</v>
      </c>
      <c r="CQ218" s="125" cm="1">
        <f t="array" aca="1" ref="CQ218" ca="1">IF(AC218&lt;0,AC218*SUMPRODUCT(_xlfn.XLOOKUP(AC$26,$C$4:$C$22,$I$4:$S$22)*$AO218:$AY218),0)</f>
        <v>0</v>
      </c>
      <c r="CR218" s="300" cm="1">
        <f t="array" aca="1" ref="CR218" ca="1">IF(AD218&lt;0,AD218*SUMPRODUCT(_xlfn.XLOOKUP(AD$26,$C$4:$C$22,$I$4:$R$22)*$AO218:$AX218),0)</f>
        <v>0</v>
      </c>
      <c r="CS218" s="300" cm="1">
        <f t="array" aca="1" ref="CS218" ca="1">IF(AE218&lt;0,AE218*SUMPRODUCT(_xlfn.XLOOKUP(AE$26,$C$4:$C$22,$I$4:$R$22)*$AO218:$AX218),0)</f>
        <v>0</v>
      </c>
      <c r="CT218" s="301" cm="1">
        <f t="array" aca="1" ref="CT218" ca="1">IF(AF218&lt;0,AF218*SUMPRODUCT(_xlfn.XLOOKUP(AF$26,$C$4:$C$22,$I$4:$R$22)*$AO218:$AX218),0)</f>
        <v>0</v>
      </c>
      <c r="CU218" s="300" cm="1">
        <f t="array" aca="1" ref="CU218" ca="1">IF(AG218&lt;0,AG218*SUMPRODUCT(_xlfn.XLOOKUP(AG$26,$C$4:$C$22,$I$4:$R$22)*$AO218:$AX218),0)</f>
        <v>0</v>
      </c>
      <c r="CV218" s="300" cm="1">
        <f t="array" aca="1" ref="CV218" ca="1">IF(AH218&lt;0,AH218*SUMPRODUCT(_xlfn.XLOOKUP(AH$26,$C$4:$C$22,$I$4:$R$22)*$AO218:$AX218),0)</f>
        <v>0</v>
      </c>
      <c r="CW218" s="300" cm="1">
        <f t="array" aca="1" ref="CW218" ca="1">IF(AI218&lt;0,AI218*SUMPRODUCT(_xlfn.XLOOKUP(AI$26,$C$4:$C$22,$I$4:$R$22)*$AO218:$AX218),0)</f>
        <v>0</v>
      </c>
      <c r="CX218" s="300" cm="1">
        <f t="array" aca="1" ref="CX218" ca="1">IF(AJ218&lt;0,AJ218*SUMPRODUCT(_xlfn.XLOOKUP(AJ$26,$C$4:$C$22,$I$4:$R$22)*$AO218:$AX218),0)</f>
        <v>0</v>
      </c>
      <c r="CY218" s="300" cm="1">
        <f t="array" aca="1" ref="CY218" ca="1">IF(AK218&lt;0,AK218*SUMPRODUCT(_xlfn.XLOOKUP(AK$26,$C$4:$C$22,$I$4:$R$22)*$AO218:$AX218),0)</f>
        <v>0</v>
      </c>
      <c r="CZ218" s="300" cm="1">
        <f t="array" aca="1" ref="CZ218" ca="1">IF(AL218&lt;0,AL218*SUMPRODUCT(_xlfn.XLOOKUP(AL$26,$C$4:$C$22,$I$4:$R$22)*$AO218:$AX218),0)</f>
        <v>0</v>
      </c>
      <c r="DA218" s="300" cm="1">
        <f t="array" aca="1" ref="DA218" ca="1">IF(AM218&lt;0,AM218*SUMPRODUCT(_xlfn.XLOOKUP(AM$26,$C$4:$C$22,$I$4:$R$22)*$AO218:$AX218),0)</f>
        <v>0</v>
      </c>
      <c r="DB218" s="304" cm="1">
        <f t="array" aca="1" ref="DB218" ca="1">IF(AN218&lt;0,AN218*SUMPRODUCT(_xlfn.XLOOKUP(AN$26,$C$4:$C$22,$I$4:$R$22)*$AO218:$AX218),0)</f>
        <v>0</v>
      </c>
      <c r="DC218" s="329">
        <f t="shared" ca="1" si="142"/>
        <v>0</v>
      </c>
    </row>
    <row r="219" spans="1:107" x14ac:dyDescent="0.25">
      <c r="A219" s="134" t="s">
        <v>166</v>
      </c>
      <c r="B219" s="255"/>
      <c r="C219" s="278">
        <v>4</v>
      </c>
      <c r="D219" s="279" t="str">
        <f>_xlfn.XLOOKUP($C219,'Load Combinations'!$B$4:$B$22,'Load Combinations'!$C$4:$C$22)</f>
        <v>Core Vessel Vacuum, No Beam</v>
      </c>
      <c r="E219" s="280"/>
      <c r="F219" s="281"/>
      <c r="G219" s="111">
        <v>0</v>
      </c>
      <c r="H219" s="282">
        <f t="shared" ca="1" si="177"/>
        <v>0</v>
      </c>
      <c r="I219" s="282">
        <f t="shared" ca="1" si="178"/>
        <v>0</v>
      </c>
      <c r="J219" s="326"/>
      <c r="K219" s="87">
        <f t="shared" ref="K219:AB219" ca="1" si="190">OFFSET(K219,-3,0)</f>
        <v>0</v>
      </c>
      <c r="L219" s="84">
        <f t="shared" ca="1" si="190"/>
        <v>0</v>
      </c>
      <c r="M219" s="84">
        <f t="shared" ca="1" si="190"/>
        <v>0</v>
      </c>
      <c r="N219" s="84">
        <f t="shared" ca="1" si="190"/>
        <v>0</v>
      </c>
      <c r="O219" s="84">
        <f t="shared" ca="1" si="190"/>
        <v>0</v>
      </c>
      <c r="P219" s="84">
        <f t="shared" ca="1" si="190"/>
        <v>0</v>
      </c>
      <c r="Q219" s="84">
        <f t="shared" ca="1" si="190"/>
        <v>0</v>
      </c>
      <c r="R219" s="84">
        <f t="shared" ca="1" si="190"/>
        <v>0</v>
      </c>
      <c r="S219" s="84">
        <f t="shared" ca="1" si="190"/>
        <v>0</v>
      </c>
      <c r="T219" s="84">
        <f t="shared" ca="1" si="190"/>
        <v>0</v>
      </c>
      <c r="U219" s="84">
        <f t="shared" ca="1" si="190"/>
        <v>0</v>
      </c>
      <c r="V219" s="84">
        <f t="shared" ca="1" si="190"/>
        <v>0</v>
      </c>
      <c r="W219" s="84">
        <f t="shared" ca="1" si="190"/>
        <v>0</v>
      </c>
      <c r="X219" s="84">
        <f t="shared" ca="1" si="190"/>
        <v>0</v>
      </c>
      <c r="Y219" s="84">
        <f t="shared" ca="1" si="190"/>
        <v>0</v>
      </c>
      <c r="Z219" s="84">
        <f t="shared" ca="1" si="190"/>
        <v>0</v>
      </c>
      <c r="AA219" s="84">
        <f t="shared" ca="1" si="190"/>
        <v>0</v>
      </c>
      <c r="AB219" s="89">
        <f t="shared" ca="1" si="190"/>
        <v>0</v>
      </c>
      <c r="AC219" s="87">
        <f t="shared" ca="1" si="188"/>
        <v>0</v>
      </c>
      <c r="AD219" s="84">
        <f t="shared" ca="1" si="188"/>
        <v>0</v>
      </c>
      <c r="AE219" s="84">
        <f t="shared" ca="1" si="188"/>
        <v>0</v>
      </c>
      <c r="AF219" s="84">
        <f t="shared" ca="1" si="188"/>
        <v>0</v>
      </c>
      <c r="AG219" s="84">
        <f t="shared" ca="1" si="188"/>
        <v>0</v>
      </c>
      <c r="AH219" s="84">
        <f t="shared" ca="1" si="188"/>
        <v>0</v>
      </c>
      <c r="AI219" s="84">
        <f t="shared" ca="1" si="188"/>
        <v>1</v>
      </c>
      <c r="AJ219" s="84">
        <f t="shared" ca="1" si="188"/>
        <v>1</v>
      </c>
      <c r="AK219" s="84">
        <f t="shared" ca="1" si="188"/>
        <v>0</v>
      </c>
      <c r="AL219" s="84">
        <f t="shared" ca="1" si="188"/>
        <v>0</v>
      </c>
      <c r="AM219" s="84">
        <f t="shared" ca="1" si="188"/>
        <v>1</v>
      </c>
      <c r="AN219" s="98">
        <f t="shared" ca="1" si="188"/>
        <v>0</v>
      </c>
      <c r="AO219" s="91">
        <f>+INDEX('Load Combinations'!$D$4:$N$22,MATCH(Horizontal!$C219,'Load Combinations'!$B$4:$B$22,0),MATCH(Horizontal!AO$26,'Load Combinations'!$D$3:$N$3,0))</f>
        <v>1</v>
      </c>
      <c r="AP219" s="84">
        <f>+INDEX('Load Combinations'!$D$4:$N$22,MATCH(Horizontal!$C219,'Load Combinations'!$B$4:$B$22,0),MATCH(Horizontal!AP$26,'Load Combinations'!$D$3:$N$3,0))</f>
        <v>1</v>
      </c>
      <c r="AQ219" s="84">
        <f>+INDEX('Load Combinations'!$D$4:$N$22,MATCH(Horizontal!$C219,'Load Combinations'!$B$4:$B$22,0),MATCH(Horizontal!AQ$26,'Load Combinations'!$D$3:$N$3,0))</f>
        <v>0</v>
      </c>
      <c r="AR219" s="84">
        <f>+INDEX('Load Combinations'!$D$4:$N$22,MATCH(Horizontal!$C219,'Load Combinations'!$B$4:$B$22,0),MATCH(Horizontal!AR$26,'Load Combinations'!$D$3:$N$3,0))</f>
        <v>1</v>
      </c>
      <c r="AS219" s="84">
        <f>+INDEX('Load Combinations'!$D$4:$N$22,MATCH(Horizontal!$C219,'Load Combinations'!$B$4:$B$22,0),MATCH(Horizontal!AS$26,'Load Combinations'!$D$3:$N$3,0))</f>
        <v>0</v>
      </c>
      <c r="AT219" s="84">
        <f>+INDEX('Load Combinations'!$D$4:$N$22,MATCH(Horizontal!$C219,'Load Combinations'!$B$4:$B$22,0),MATCH(Horizontal!AT$26,'Load Combinations'!$D$3:$N$3,0))</f>
        <v>0</v>
      </c>
      <c r="AU219" s="84">
        <f>+INDEX('Load Combinations'!$D$4:$N$22,MATCH(Horizontal!$C219,'Load Combinations'!$B$4:$B$22,0),MATCH(Horizontal!AU$26,'Load Combinations'!$D$3:$N$3,0))</f>
        <v>0</v>
      </c>
      <c r="AV219" s="84">
        <f>+INDEX('Load Combinations'!$D$4:$N$22,MATCH(Horizontal!$C219,'Load Combinations'!$B$4:$B$22,0),MATCH(Horizontal!AV$26,'Load Combinations'!$D$3:$N$3,0))</f>
        <v>0</v>
      </c>
      <c r="AW219" s="84">
        <f>+INDEX('Load Combinations'!$D$4:$N$22,MATCH(Horizontal!$C219,'Load Combinations'!$B$4:$B$22,0),MATCH(Horizontal!AW$26,'Load Combinations'!$D$3:$N$3,0))</f>
        <v>1</v>
      </c>
      <c r="AX219" s="559">
        <f>+INDEX('Load Combinations'!$D$4:$N$22,MATCH(Horizontal!$C219,'Load Combinations'!$B$4:$B$22,0),MATCH(Horizontal!AX$26,'Load Combinations'!$D$3:$N$3,0))</f>
        <v>0</v>
      </c>
      <c r="AY219" s="660">
        <f>+INDEX('Load Combinations'!$D$4:$N$22,MATCH(Horizontal!$C219,'Load Combinations'!$B$4:$B$22,0),MATCH(Horizontal!AY$26,'Load Combinations'!$D$3:$N$3,0))</f>
        <v>0</v>
      </c>
      <c r="AZ219" s="284" cm="1">
        <f t="array" aca="1" ref="AZ219" ca="1">SUMPRODUCT(--($K219:$AB219&gt;0),INDEX($H$4:$H$22,MATCH($K$26:$AB$26,$C$4:$C$22,0)))</f>
        <v>0</v>
      </c>
      <c r="BA219" s="194" cm="1">
        <f t="array" aca="1" ref="BA219" ca="1">SUMPRODUCT(--($K219:$AB219&gt;0),INDEX($G$4:$G$22,MATCH($K$26:$AB$26,$C$4:$C$22,0)))</f>
        <v>0</v>
      </c>
      <c r="BB219" s="194" cm="1">
        <f t="array" aca="1" ref="BB219" ca="1">-1*SUMPRODUCT(--($K219:$AB219&lt;0),INDEX($H$4:$H$22,MATCH($K$26:$AB$26,$C$4:$C$22,0)))</f>
        <v>0</v>
      </c>
      <c r="BC219" s="194" cm="1">
        <f t="array" aca="1" ref="BC219" ca="1">-1*SUMPRODUCT(--($K219:$AB219&lt;0),INDEX($G$4:$G$22,MATCH($K$26:$AB$26,$C$4:$C$22,0)))</f>
        <v>0</v>
      </c>
      <c r="BD219" s="286" cm="1">
        <f t="array" aca="1" ref="BD219" ca="1">IF(AC219&gt;0,AC219*SUMPRODUCT(_xlfn.XLOOKUP(AC$26,$C$4:$C$22,$T$4:$AD$22)*$AO219:$AY219),0)</f>
        <v>0</v>
      </c>
      <c r="BE219" s="287" cm="1">
        <f t="array" aca="1" ref="BE219" ca="1">IF(AD219&gt;0,AD219*SUMPRODUCT(_xlfn.XLOOKUP(AD$26,$C$4:$C$22,$T$4:$AD$22)*$AO219:$AY219),0)</f>
        <v>0</v>
      </c>
      <c r="BF219" s="287" cm="1">
        <f t="array" aca="1" ref="BF219" ca="1">IF(AE219&gt;0,AE219*SUMPRODUCT(_xlfn.XLOOKUP(AE$26,$C$4:$C$22,$T$4:$AD$22)*$AO219:$AY219),0)</f>
        <v>0</v>
      </c>
      <c r="BG219" s="287" cm="1">
        <f t="array" aca="1" ref="BG219" ca="1">IF(AF219&gt;0,AF219*SUMPRODUCT(_xlfn.XLOOKUP(AF$26,$C$4:$C$22,$T$4:$AD$22)*$AO219:$AY219),0)</f>
        <v>0</v>
      </c>
      <c r="BH219" s="287" cm="1">
        <f t="array" aca="1" ref="BH219" ca="1">IF(AG219&gt;0,AG219*SUMPRODUCT(_xlfn.XLOOKUP(AG$26,$C$4:$C$22,$T$4:$AD$22)*$AO219:$AY219),0)</f>
        <v>0</v>
      </c>
      <c r="BI219" s="287" cm="1">
        <f t="array" aca="1" ref="BI219" ca="1">IF(AH219&gt;0,AH219*SUMPRODUCT(_xlfn.XLOOKUP(AH$26,$C$4:$C$22,$T$4:$AD$22)*$AO219:$AY219),0)</f>
        <v>0</v>
      </c>
      <c r="BJ219" s="287" cm="1">
        <f t="array" aca="1" ref="BJ219" ca="1">IF(AI219&gt;0,AI219*SUMPRODUCT(_xlfn.XLOOKUP(AI$26,$C$4:$C$22,$T$4:$AD$22)*$AO219:$AY219),0)</f>
        <v>0</v>
      </c>
      <c r="BK219" s="287" cm="1">
        <f t="array" aca="1" ref="BK219" ca="1">IF(AJ219&gt;0,AJ219*SUMPRODUCT(_xlfn.XLOOKUP(AJ$26,$C$4:$C$22,$T$4:$AD$22)*$AO219:$AY219),0)</f>
        <v>0</v>
      </c>
      <c r="BL219" s="287" cm="1">
        <f t="array" aca="1" ref="BL219" ca="1">IF(AK219&gt;0,AK219*SUMPRODUCT(_xlfn.XLOOKUP(AK$26,$C$4:$C$22,$T$4:$AD$22)*$AO219:$AY219),0)</f>
        <v>0</v>
      </c>
      <c r="BM219" s="287" cm="1">
        <f t="array" aca="1" ref="BM219" ca="1">IF(AL219&gt;0,AL219*SUMPRODUCT(_xlfn.XLOOKUP(AL$26,$C$4:$C$22,$T$4:$AD$22)*$AO219:$AY219),0)</f>
        <v>0</v>
      </c>
      <c r="BN219" s="287" cm="1">
        <f t="array" aca="1" ref="BN219" ca="1">IF(AM219&gt;0,AM219*SUMPRODUCT(_xlfn.XLOOKUP(AM$26,$C$4:$C$22,$T$4:$AD$22)*$AO219:$AY219),0)</f>
        <v>0</v>
      </c>
      <c r="BO219" s="290" cm="1">
        <f t="array" aca="1" ref="BO219" ca="1">IF(AN219&gt;0,AN219*SUMPRODUCT(_xlfn.XLOOKUP(AN$26,$C$4:$C$22,$T$4:$AD$22)*$AO219:$AY219),0)</f>
        <v>0</v>
      </c>
      <c r="BP219" s="291">
        <f t="shared" ca="1" si="139"/>
        <v>0</v>
      </c>
      <c r="BQ219" s="286" cm="1">
        <f t="array" aca="1" ref="BQ219" ca="1">IF(AC219&gt;0,AC219*SUMPRODUCT(_xlfn.XLOOKUP(AC$26,$C$4:$C$22,$I$4:$S$22)*$AO219:$AY219),0)</f>
        <v>0</v>
      </c>
      <c r="BR219" s="287" cm="1">
        <f t="array" aca="1" ref="BR219" ca="1">IF(AD219&gt;0,AD219*SUMPRODUCT(_xlfn.XLOOKUP(AD$26,$C$4:$C$22,$I$4:$S$22)*$AO219:$AY219),0)</f>
        <v>0</v>
      </c>
      <c r="BS219" s="287" cm="1">
        <f t="array" aca="1" ref="BS219" ca="1">IF(AE219&gt;0,AE219*SUMPRODUCT(_xlfn.XLOOKUP(AE$26,$C$4:$C$22,$I$4:$S$22)*$AO219:$AY219),0)</f>
        <v>0</v>
      </c>
      <c r="BT219" s="287" cm="1">
        <f t="array" aca="1" ref="BT219" ca="1">IF(AF219&gt;0,AF219*SUMPRODUCT(_xlfn.XLOOKUP(AF$26,$C$4:$C$22,$I$4:$S$22)*$AO219:$AY219),0)</f>
        <v>0</v>
      </c>
      <c r="BU219" s="287" cm="1">
        <f t="array" aca="1" ref="BU219" ca="1">IF(AG219&gt;0,AG219*SUMPRODUCT(_xlfn.XLOOKUP(AG$26,$C$4:$C$22,$I$4:$S$22)*$AO219:$AY219),0)</f>
        <v>0</v>
      </c>
      <c r="BV219" s="287" cm="1">
        <f t="array" aca="1" ref="BV219" ca="1">IF(AH219&gt;0,AH219*SUMPRODUCT(_xlfn.XLOOKUP(AH$26,$C$4:$C$22,$I$4:$S$22)*$AO219:$AY219),0)</f>
        <v>0</v>
      </c>
      <c r="BW219" s="287" cm="1">
        <f t="array" aca="1" ref="BW219" ca="1">IF(AI219&gt;0,AI219*SUMPRODUCT(_xlfn.XLOOKUP(AI$26,$C$4:$C$22,$I$4:$S$22)*$AO219:$AY219),0)</f>
        <v>0</v>
      </c>
      <c r="BX219" s="287" cm="1">
        <f t="array" aca="1" ref="BX219" ca="1">IF(AJ219&gt;0,AJ219*SUMPRODUCT(_xlfn.XLOOKUP(AJ$26,$C$4:$C$22,$I$4:$S$22)*$AO219:$AY219),0)</f>
        <v>0</v>
      </c>
      <c r="BY219" s="287" cm="1">
        <f t="array" aca="1" ref="BY219" ca="1">IF(AK219&gt;0,AK219*SUMPRODUCT(_xlfn.XLOOKUP(AK$26,$C$4:$C$22,$I$4:$S$22)*$AO219:$AY219),0)</f>
        <v>0</v>
      </c>
      <c r="BZ219" s="287" cm="1">
        <f t="array" aca="1" ref="BZ219" ca="1">IF(AL219&gt;0,AL219*SUMPRODUCT(_xlfn.XLOOKUP(AL$26,$C$4:$C$22,$I$4:$S$22)*$AO219:$AY219),0)</f>
        <v>0</v>
      </c>
      <c r="CA219" s="287" cm="1">
        <f t="array" aca="1" ref="CA219" ca="1">IF(AM219&gt;0,AM219*SUMPRODUCT(_xlfn.XLOOKUP(AM$26,$C$4:$C$22,$I$4:$S$22)*$AO219:$AY219),0)</f>
        <v>0</v>
      </c>
      <c r="CB219" s="290" cm="1">
        <f t="array" aca="1" ref="CB219" ca="1">IF(AN219&gt;0,AN219*SUMPRODUCT(_xlfn.XLOOKUP(AN$26,$C$4:$C$22,$I$4:$S$22)*$AO219:$AY219),0)</f>
        <v>0</v>
      </c>
      <c r="CC219" s="291">
        <f t="shared" ca="1" si="140"/>
        <v>0</v>
      </c>
      <c r="CD219" s="286" cm="1">
        <f t="array" aca="1" ref="CD219" ca="1">IF(AC219&lt;0,AC219*SUMPRODUCT(_xlfn.XLOOKUP(AC$26,$C$4:$C$22,$T$4:$AD$22)*$AO219:$AY219),0)</f>
        <v>0</v>
      </c>
      <c r="CE219" s="287" cm="1">
        <f t="array" aca="1" ref="CE219" ca="1">IF(AD219&lt;0,AD219*SUMPRODUCT(_xlfn.XLOOKUP(AD$26,$C$4:$C$22,$T$4:$AC$22)*$AO219:$AX219),0)</f>
        <v>0</v>
      </c>
      <c r="CF219" s="287" cm="1">
        <f t="array" aca="1" ref="CF219" ca="1">IF(AE219&lt;0,AE219*SUMPRODUCT(_xlfn.XLOOKUP(AE$26,$C$4:$C$22,$T$4:$AC$22)*$AO219:$AX219),0)</f>
        <v>0</v>
      </c>
      <c r="CG219" s="287" cm="1">
        <f t="array" aca="1" ref="CG219" ca="1">IF(AF219&lt;0,AF219*SUMPRODUCT(_xlfn.XLOOKUP(AF$26,$C$4:$C$22,$T$4:$AC$22)*$AO219:$AX219),0)</f>
        <v>0</v>
      </c>
      <c r="CH219" s="287" cm="1">
        <f t="array" aca="1" ref="CH219" ca="1">IF(AG219&lt;0,AG219*SUMPRODUCT(_xlfn.XLOOKUP(AG$26,$C$4:$C$22,$T$4:$AC$22)*$AO219:$AX219),0)</f>
        <v>0</v>
      </c>
      <c r="CI219" s="287" cm="1">
        <f t="array" aca="1" ref="CI219" ca="1">IF(AH219&lt;0,AH219*SUMPRODUCT(_xlfn.XLOOKUP(AH$26,$C$4:$C$22,$T$4:$AC$22)*$AO219:$AX219),0)</f>
        <v>0</v>
      </c>
      <c r="CJ219" s="287" cm="1">
        <f t="array" aca="1" ref="CJ219" ca="1">IF(AI219&lt;0,AI219*SUMPRODUCT(_xlfn.XLOOKUP(AI$26,$C$4:$C$22,$T$4:$AC$22)*$AO219:$AX219),0)</f>
        <v>0</v>
      </c>
      <c r="CK219" s="287" cm="1">
        <f t="array" aca="1" ref="CK219" ca="1">IF(AJ219&lt;0,AJ219*SUMPRODUCT(_xlfn.XLOOKUP(AJ$26,$C$4:$C$22,$T$4:$AC$22)*$AO219:$AX219),0)</f>
        <v>0</v>
      </c>
      <c r="CL219" s="287" cm="1">
        <f t="array" aca="1" ref="CL219" ca="1">IF(AK219&lt;0,AK219*SUMPRODUCT(_xlfn.XLOOKUP(AK$26,$C$4:$C$22,$T$4:$AC$22)*$AO219:$AX219),0)</f>
        <v>0</v>
      </c>
      <c r="CM219" s="287" cm="1">
        <f t="array" aca="1" ref="CM219" ca="1">IF(AL219&lt;0,AL219*SUMPRODUCT(_xlfn.XLOOKUP(AL$26,$C$4:$C$22,$T$4:$AC$22)*$AO219:$AX219),0)</f>
        <v>0</v>
      </c>
      <c r="CN219" s="287" cm="1">
        <f t="array" aca="1" ref="CN219" ca="1">IF(AM219&lt;0,AM219*SUMPRODUCT(_xlfn.XLOOKUP(AM$26,$C$4:$C$22,$T$4:$AC$22)*$AO219:$AX219),0)</f>
        <v>0</v>
      </c>
      <c r="CO219" s="290" cm="1">
        <f t="array" aca="1" ref="CO219" ca="1">IF(AN219&lt;0,AN219*SUMPRODUCT(_xlfn.XLOOKUP(AN$26,$C$4:$C$22,$T$4:$AC$22)*$AO219:$AX219),0)</f>
        <v>0</v>
      </c>
      <c r="CP219" s="291">
        <f t="shared" ca="1" si="141"/>
        <v>0</v>
      </c>
      <c r="CQ219" s="286" cm="1">
        <f t="array" aca="1" ref="CQ219" ca="1">IF(AC219&lt;0,AC219*SUMPRODUCT(_xlfn.XLOOKUP(AC$26,$C$4:$C$22,$I$4:$S$22)*$AO219:$AY219),0)</f>
        <v>0</v>
      </c>
      <c r="CR219" s="287" cm="1">
        <f t="array" aca="1" ref="CR219" ca="1">IF(AD219&lt;0,AD219*SUMPRODUCT(_xlfn.XLOOKUP(AD$26,$C$4:$C$22,$I$4:$R$22)*$AO219:$AX219),0)</f>
        <v>0</v>
      </c>
      <c r="CS219" s="287" cm="1">
        <f t="array" aca="1" ref="CS219" ca="1">IF(AE219&lt;0,AE219*SUMPRODUCT(_xlfn.XLOOKUP(AE$26,$C$4:$C$22,$I$4:$R$22)*$AO219:$AX219),0)</f>
        <v>0</v>
      </c>
      <c r="CT219" s="287" cm="1">
        <f t="array" aca="1" ref="CT219" ca="1">IF(AF219&lt;0,AF219*SUMPRODUCT(_xlfn.XLOOKUP(AF$26,$C$4:$C$22,$I$4:$R$22)*$AO219:$AX219),0)</f>
        <v>0</v>
      </c>
      <c r="CU219" s="287" cm="1">
        <f t="array" aca="1" ref="CU219" ca="1">IF(AG219&lt;0,AG219*SUMPRODUCT(_xlfn.XLOOKUP(AG$26,$C$4:$C$22,$I$4:$R$22)*$AO219:$AX219),0)</f>
        <v>0</v>
      </c>
      <c r="CV219" s="287" cm="1">
        <f t="array" aca="1" ref="CV219" ca="1">IF(AH219&lt;0,AH219*SUMPRODUCT(_xlfn.XLOOKUP(AH$26,$C$4:$C$22,$I$4:$R$22)*$AO219:$AX219),0)</f>
        <v>0</v>
      </c>
      <c r="CW219" s="287" cm="1">
        <f t="array" aca="1" ref="CW219" ca="1">IF(AI219&lt;0,AI219*SUMPRODUCT(_xlfn.XLOOKUP(AI$26,$C$4:$C$22,$I$4:$R$22)*$AO219:$AX219),0)</f>
        <v>0</v>
      </c>
      <c r="CX219" s="287" cm="1">
        <f t="array" aca="1" ref="CX219" ca="1">IF(AJ219&lt;0,AJ219*SUMPRODUCT(_xlfn.XLOOKUP(AJ$26,$C$4:$C$22,$I$4:$R$22)*$AO219:$AX219),0)</f>
        <v>0</v>
      </c>
      <c r="CY219" s="287" cm="1">
        <f t="array" aca="1" ref="CY219" ca="1">IF(AK219&lt;0,AK219*SUMPRODUCT(_xlfn.XLOOKUP(AK$26,$C$4:$C$22,$I$4:$R$22)*$AO219:$AX219),0)</f>
        <v>0</v>
      </c>
      <c r="CZ219" s="287" cm="1">
        <f t="array" aca="1" ref="CZ219" ca="1">IF(AL219&lt;0,AL219*SUMPRODUCT(_xlfn.XLOOKUP(AL$26,$C$4:$C$22,$I$4:$R$22)*$AO219:$AX219),0)</f>
        <v>0</v>
      </c>
      <c r="DA219" s="287" cm="1">
        <f t="array" aca="1" ref="DA219" ca="1">IF(AM219&lt;0,AM219*SUMPRODUCT(_xlfn.XLOOKUP(AM$26,$C$4:$C$22,$I$4:$R$22)*$AO219:$AX219),0)</f>
        <v>0</v>
      </c>
      <c r="DB219" s="290" cm="1">
        <f t="array" aca="1" ref="DB219" ca="1">IF(AN219&lt;0,AN219*SUMPRODUCT(_xlfn.XLOOKUP(AN$26,$C$4:$C$22,$I$4:$R$22)*$AO219:$AX219),0)</f>
        <v>0</v>
      </c>
      <c r="DC219" s="327">
        <f t="shared" ca="1" si="142"/>
        <v>0</v>
      </c>
    </row>
    <row r="220" spans="1:107" x14ac:dyDescent="0.25">
      <c r="A220" s="135">
        <f ca="1">MAX(H216:I234)</f>
        <v>1.375</v>
      </c>
      <c r="B220" s="731"/>
      <c r="C220" s="292">
        <v>5</v>
      </c>
      <c r="D220" s="293" t="str">
        <f>_xlfn.XLOOKUP($C220,'Load Combinations'!$B$4:$B$22,'Load Combinations'!$C$4:$C$22)</f>
        <v>Core Vessel Vacuum, Beam on</v>
      </c>
      <c r="E220" s="86"/>
      <c r="F220" s="294"/>
      <c r="G220" s="125">
        <v>0</v>
      </c>
      <c r="H220" s="295">
        <f t="shared" ca="1" si="177"/>
        <v>1</v>
      </c>
      <c r="I220" s="295">
        <f t="shared" ca="1" si="178"/>
        <v>-1</v>
      </c>
      <c r="J220" s="328"/>
      <c r="K220" s="99">
        <f t="shared" ref="K220:AB220" ca="1" si="191">OFFSET(K220,-4,0)</f>
        <v>0</v>
      </c>
      <c r="L220" s="96">
        <f t="shared" ca="1" si="191"/>
        <v>0</v>
      </c>
      <c r="M220" s="96">
        <f t="shared" ca="1" si="191"/>
        <v>0</v>
      </c>
      <c r="N220" s="96">
        <f t="shared" ca="1" si="191"/>
        <v>0</v>
      </c>
      <c r="O220" s="96">
        <f t="shared" ca="1" si="191"/>
        <v>0</v>
      </c>
      <c r="P220" s="96">
        <f t="shared" ca="1" si="191"/>
        <v>0</v>
      </c>
      <c r="Q220" s="96">
        <f t="shared" ca="1" si="191"/>
        <v>0</v>
      </c>
      <c r="R220" s="96">
        <f t="shared" ca="1" si="191"/>
        <v>0</v>
      </c>
      <c r="S220" s="96">
        <f t="shared" ca="1" si="191"/>
        <v>0</v>
      </c>
      <c r="T220" s="96">
        <f t="shared" ca="1" si="191"/>
        <v>0</v>
      </c>
      <c r="U220" s="96">
        <f t="shared" ca="1" si="191"/>
        <v>0</v>
      </c>
      <c r="V220" s="96">
        <f t="shared" ca="1" si="191"/>
        <v>0</v>
      </c>
      <c r="W220" s="96">
        <f t="shared" ca="1" si="191"/>
        <v>0</v>
      </c>
      <c r="X220" s="96">
        <f t="shared" ca="1" si="191"/>
        <v>0</v>
      </c>
      <c r="Y220" s="96">
        <f t="shared" ca="1" si="191"/>
        <v>0</v>
      </c>
      <c r="Z220" s="96">
        <f t="shared" ca="1" si="191"/>
        <v>0</v>
      </c>
      <c r="AA220" s="96">
        <f t="shared" ca="1" si="191"/>
        <v>0</v>
      </c>
      <c r="AB220" s="138">
        <f t="shared" ca="1" si="191"/>
        <v>0</v>
      </c>
      <c r="AC220" s="99">
        <f t="shared" ca="1" si="188"/>
        <v>0</v>
      </c>
      <c r="AD220" s="96">
        <f t="shared" ca="1" si="188"/>
        <v>0</v>
      </c>
      <c r="AE220" s="96">
        <f t="shared" ca="1" si="188"/>
        <v>0</v>
      </c>
      <c r="AF220" s="96">
        <f t="shared" ca="1" si="188"/>
        <v>0</v>
      </c>
      <c r="AG220" s="96">
        <f t="shared" ca="1" si="188"/>
        <v>0</v>
      </c>
      <c r="AH220" s="96">
        <f t="shared" ca="1" si="188"/>
        <v>0</v>
      </c>
      <c r="AI220" s="96">
        <f t="shared" ca="1" si="188"/>
        <v>1</v>
      </c>
      <c r="AJ220" s="96">
        <f t="shared" ca="1" si="188"/>
        <v>1</v>
      </c>
      <c r="AK220" s="96">
        <f t="shared" ca="1" si="188"/>
        <v>0</v>
      </c>
      <c r="AL220" s="96">
        <f t="shared" ca="1" si="188"/>
        <v>0</v>
      </c>
      <c r="AM220" s="96">
        <f t="shared" ca="1" si="188"/>
        <v>1</v>
      </c>
      <c r="AN220" s="100">
        <f t="shared" ca="1" si="188"/>
        <v>0</v>
      </c>
      <c r="AO220" s="97">
        <f>+INDEX('Load Combinations'!$D$4:$N$22,MATCH(Horizontal!$C220,'Load Combinations'!$B$4:$B$22,0),MATCH(Horizontal!AO$26,'Load Combinations'!$D$3:$N$3,0))</f>
        <v>1</v>
      </c>
      <c r="AP220" s="96">
        <f>+INDEX('Load Combinations'!$D$4:$N$22,MATCH(Horizontal!$C220,'Load Combinations'!$B$4:$B$22,0),MATCH(Horizontal!AP$26,'Load Combinations'!$D$3:$N$3,0))</f>
        <v>1</v>
      </c>
      <c r="AQ220" s="96">
        <f>+INDEX('Load Combinations'!$D$4:$N$22,MATCH(Horizontal!$C220,'Load Combinations'!$B$4:$B$22,0),MATCH(Horizontal!AQ$26,'Load Combinations'!$D$3:$N$3,0))</f>
        <v>0</v>
      </c>
      <c r="AR220" s="96">
        <f>+INDEX('Load Combinations'!$D$4:$N$22,MATCH(Horizontal!$C220,'Load Combinations'!$B$4:$B$22,0),MATCH(Horizontal!AR$26,'Load Combinations'!$D$3:$N$3,0))</f>
        <v>1</v>
      </c>
      <c r="AS220" s="96">
        <f>+INDEX('Load Combinations'!$D$4:$N$22,MATCH(Horizontal!$C220,'Load Combinations'!$B$4:$B$22,0),MATCH(Horizontal!AS$26,'Load Combinations'!$D$3:$N$3,0))</f>
        <v>0</v>
      </c>
      <c r="AT220" s="96">
        <f>+INDEX('Load Combinations'!$D$4:$N$22,MATCH(Horizontal!$C220,'Load Combinations'!$B$4:$B$22,0),MATCH(Horizontal!AT$26,'Load Combinations'!$D$3:$N$3,0))</f>
        <v>1</v>
      </c>
      <c r="AU220" s="96">
        <f>+INDEX('Load Combinations'!$D$4:$N$22,MATCH(Horizontal!$C220,'Load Combinations'!$B$4:$B$22,0),MATCH(Horizontal!AU$26,'Load Combinations'!$D$3:$N$3,0))</f>
        <v>0</v>
      </c>
      <c r="AV220" s="96">
        <f>+INDEX('Load Combinations'!$D$4:$N$22,MATCH(Horizontal!$C220,'Load Combinations'!$B$4:$B$22,0),MATCH(Horizontal!AV$26,'Load Combinations'!$D$3:$N$3,0))</f>
        <v>0</v>
      </c>
      <c r="AW220" s="96">
        <f>+INDEX('Load Combinations'!$D$4:$N$22,MATCH(Horizontal!$C220,'Load Combinations'!$B$4:$B$22,0),MATCH(Horizontal!AW$26,'Load Combinations'!$D$3:$N$3,0))</f>
        <v>1</v>
      </c>
      <c r="AX220" s="560">
        <f>+INDEX('Load Combinations'!$D$4:$N$22,MATCH(Horizontal!$C220,'Load Combinations'!$B$4:$B$22,0),MATCH(Horizontal!AX$26,'Load Combinations'!$D$3:$N$3,0))</f>
        <v>0</v>
      </c>
      <c r="AY220" s="661">
        <f>+INDEX('Load Combinations'!$D$4:$N$22,MATCH(Horizontal!$C220,'Load Combinations'!$B$4:$B$22,0),MATCH(Horizontal!AY$26,'Load Combinations'!$D$3:$N$3,0))</f>
        <v>0</v>
      </c>
      <c r="AZ220" s="297" cm="1">
        <f t="array" aca="1" ref="AZ220" ca="1">SUMPRODUCT(--($K220:$AB220&gt;0),INDEX($H$4:$H$22,MATCH($K$26:$AB$26,$C$4:$C$22,0)))</f>
        <v>0</v>
      </c>
      <c r="BA220" s="298" cm="1">
        <f t="array" aca="1" ref="BA220" ca="1">SUMPRODUCT(--($K220:$AB220&gt;0),INDEX($G$4:$G$22,MATCH($K$26:$AB$26,$C$4:$C$22,0)))</f>
        <v>0</v>
      </c>
      <c r="BB220" s="298" cm="1">
        <f t="array" aca="1" ref="BB220" ca="1">-1*SUMPRODUCT(--($K220:$AB220&lt;0),INDEX($H$4:$H$22,MATCH($K$26:$AB$26,$C$4:$C$22,0)))</f>
        <v>0</v>
      </c>
      <c r="BC220" s="298" cm="1">
        <f t="array" aca="1" ref="BC220" ca="1">-1*SUMPRODUCT(--($K220:$AB220&lt;0),INDEX($G$4:$G$22,MATCH($K$26:$AB$26,$C$4:$C$22,0)))</f>
        <v>0</v>
      </c>
      <c r="BD220" s="125" cm="1">
        <f t="array" aca="1" ref="BD220" ca="1">IF(AC220&gt;0,AC220*SUMPRODUCT(_xlfn.XLOOKUP(AC$26,$C$4:$C$22,$T$4:$AD$22)*$AO220:$AY220),0)</f>
        <v>0</v>
      </c>
      <c r="BE220" s="300" cm="1">
        <f t="array" aca="1" ref="BE220" ca="1">IF(AD220&gt;0,AD220*SUMPRODUCT(_xlfn.XLOOKUP(AD$26,$C$4:$C$22,$T$4:$AD$22)*$AO220:$AY220),0)</f>
        <v>0</v>
      </c>
      <c r="BF220" s="300" cm="1">
        <f t="array" aca="1" ref="BF220" ca="1">IF(AE220&gt;0,AE220*SUMPRODUCT(_xlfn.XLOOKUP(AE$26,$C$4:$C$22,$T$4:$AD$22)*$AO220:$AY220),0)</f>
        <v>0</v>
      </c>
      <c r="BG220" s="301" cm="1">
        <f t="array" aca="1" ref="BG220" ca="1">IF(AF220&gt;0,AF220*SUMPRODUCT(_xlfn.XLOOKUP(AF$26,$C$4:$C$22,$T$4:$AD$22)*$AO220:$AY220),0)</f>
        <v>0</v>
      </c>
      <c r="BH220" s="300" cm="1">
        <f t="array" aca="1" ref="BH220" ca="1">IF(AG220&gt;0,AG220*SUMPRODUCT(_xlfn.XLOOKUP(AG$26,$C$4:$C$22,$T$4:$AD$22)*$AO220:$AY220),0)</f>
        <v>0</v>
      </c>
      <c r="BI220" s="300" cm="1">
        <f t="array" aca="1" ref="BI220" ca="1">IF(AH220&gt;0,AH220*SUMPRODUCT(_xlfn.XLOOKUP(AH$26,$C$4:$C$22,$T$4:$AD$22)*$AO220:$AY220),0)</f>
        <v>0</v>
      </c>
      <c r="BJ220" s="300" cm="1">
        <f t="array" aca="1" ref="BJ220" ca="1">IF(AI220&gt;0,AI220*SUMPRODUCT(_xlfn.XLOOKUP(AI$26,$C$4:$C$22,$T$4:$AD$22)*$AO220:$AY220),0)</f>
        <v>0.5</v>
      </c>
      <c r="BK220" s="300" cm="1">
        <f t="array" aca="1" ref="BK220" ca="1">IF(AJ220&gt;0,AJ220*SUMPRODUCT(_xlfn.XLOOKUP(AJ$26,$C$4:$C$22,$T$4:$AD$22)*$AO220:$AY220),0)</f>
        <v>0.5</v>
      </c>
      <c r="BL220" s="300" cm="1">
        <f t="array" aca="1" ref="BL220" ca="1">IF(AK220&gt;0,AK220*SUMPRODUCT(_xlfn.XLOOKUP(AK$26,$C$4:$C$22,$T$4:$AD$22)*$AO220:$AY220),0)</f>
        <v>0</v>
      </c>
      <c r="BM220" s="300" cm="1">
        <f t="array" aca="1" ref="BM220" ca="1">IF(AL220&gt;0,AL220*SUMPRODUCT(_xlfn.XLOOKUP(AL$26,$C$4:$C$22,$T$4:$AD$22)*$AO220:$AY220),0)</f>
        <v>0</v>
      </c>
      <c r="BN220" s="300" cm="1">
        <f t="array" aca="1" ref="BN220" ca="1">IF(AM220&gt;0,AM220*SUMPRODUCT(_xlfn.XLOOKUP(AM$26,$C$4:$C$22,$T$4:$AD$22)*$AO220:$AY220),0)</f>
        <v>0</v>
      </c>
      <c r="BO220" s="304" cm="1">
        <f t="array" aca="1" ref="BO220" ca="1">IF(AN220&gt;0,AN220*SUMPRODUCT(_xlfn.XLOOKUP(AN$26,$C$4:$C$22,$T$4:$AD$22)*$AO220:$AY220),0)</f>
        <v>0</v>
      </c>
      <c r="BP220" s="305">
        <f t="shared" ca="1" si="139"/>
        <v>1</v>
      </c>
      <c r="BQ220" s="125" cm="1">
        <f t="array" aca="1" ref="BQ220" ca="1">IF(AC220&gt;0,AC220*SUMPRODUCT(_xlfn.XLOOKUP(AC$26,$C$4:$C$22,$I$4:$S$22)*$AO220:$AY220),0)</f>
        <v>0</v>
      </c>
      <c r="BR220" s="300" cm="1">
        <f t="array" aca="1" ref="BR220" ca="1">IF(AD220&gt;0,AD220*SUMPRODUCT(_xlfn.XLOOKUP(AD$26,$C$4:$C$22,$I$4:$S$22)*$AO220:$AY220),0)</f>
        <v>0</v>
      </c>
      <c r="BS220" s="300" cm="1">
        <f t="array" aca="1" ref="BS220" ca="1">IF(AE220&gt;0,AE220*SUMPRODUCT(_xlfn.XLOOKUP(AE$26,$C$4:$C$22,$I$4:$S$22)*$AO220:$AY220),0)</f>
        <v>0</v>
      </c>
      <c r="BT220" s="301" cm="1">
        <f t="array" aca="1" ref="BT220" ca="1">IF(AF220&gt;0,AF220*SUMPRODUCT(_xlfn.XLOOKUP(AF$26,$C$4:$C$22,$I$4:$S$22)*$AO220:$AY220),0)</f>
        <v>0</v>
      </c>
      <c r="BU220" s="300" cm="1">
        <f t="array" aca="1" ref="BU220" ca="1">IF(AG220&gt;0,AG220*SUMPRODUCT(_xlfn.XLOOKUP(AG$26,$C$4:$C$22,$I$4:$S$22)*$AO220:$AY220),0)</f>
        <v>0</v>
      </c>
      <c r="BV220" s="300" cm="1">
        <f t="array" aca="1" ref="BV220" ca="1">IF(AH220&gt;0,AH220*SUMPRODUCT(_xlfn.XLOOKUP(AH$26,$C$4:$C$22,$I$4:$S$22)*$AO220:$AY220),0)</f>
        <v>0</v>
      </c>
      <c r="BW220" s="300" cm="1">
        <f t="array" aca="1" ref="BW220" ca="1">IF(AI220&gt;0,AI220*SUMPRODUCT(_xlfn.XLOOKUP(AI$26,$C$4:$C$22,$I$4:$S$22)*$AO220:$AY220),0)</f>
        <v>-0.5</v>
      </c>
      <c r="BX220" s="300" cm="1">
        <f t="array" aca="1" ref="BX220" ca="1">IF(AJ220&gt;0,AJ220*SUMPRODUCT(_xlfn.XLOOKUP(AJ$26,$C$4:$C$22,$I$4:$S$22)*$AO220:$AY220),0)</f>
        <v>-0.5</v>
      </c>
      <c r="BY220" s="300" cm="1">
        <f t="array" aca="1" ref="BY220" ca="1">IF(AK220&gt;0,AK220*SUMPRODUCT(_xlfn.XLOOKUP(AK$26,$C$4:$C$22,$I$4:$S$22)*$AO220:$AY220),0)</f>
        <v>0</v>
      </c>
      <c r="BZ220" s="300" cm="1">
        <f t="array" aca="1" ref="BZ220" ca="1">IF(AL220&gt;0,AL220*SUMPRODUCT(_xlfn.XLOOKUP(AL$26,$C$4:$C$22,$I$4:$S$22)*$AO220:$AY220),0)</f>
        <v>0</v>
      </c>
      <c r="CA220" s="300" cm="1">
        <f t="array" aca="1" ref="CA220" ca="1">IF(AM220&gt;0,AM220*SUMPRODUCT(_xlfn.XLOOKUP(AM$26,$C$4:$C$22,$I$4:$S$22)*$AO220:$AY220),0)</f>
        <v>0</v>
      </c>
      <c r="CB220" s="304" cm="1">
        <f t="array" aca="1" ref="CB220" ca="1">IF(AN220&gt;0,AN220*SUMPRODUCT(_xlfn.XLOOKUP(AN$26,$C$4:$C$22,$I$4:$S$22)*$AO220:$AY220),0)</f>
        <v>0</v>
      </c>
      <c r="CC220" s="305">
        <f t="shared" ca="1" si="140"/>
        <v>-1</v>
      </c>
      <c r="CD220" s="125" cm="1">
        <f t="array" aca="1" ref="CD220" ca="1">IF(AC220&lt;0,AC220*SUMPRODUCT(_xlfn.XLOOKUP(AC$26,$C$4:$C$22,$T$4:$AD$22)*$AO220:$AY220),0)</f>
        <v>0</v>
      </c>
      <c r="CE220" s="300" cm="1">
        <f t="array" aca="1" ref="CE220" ca="1">IF(AD220&lt;0,AD220*SUMPRODUCT(_xlfn.XLOOKUP(AD$26,$C$4:$C$22,$T$4:$AC$22)*$AO220:$AX220),0)</f>
        <v>0</v>
      </c>
      <c r="CF220" s="300" cm="1">
        <f t="array" aca="1" ref="CF220" ca="1">IF(AE220&lt;0,AE220*SUMPRODUCT(_xlfn.XLOOKUP(AE$26,$C$4:$C$22,$T$4:$AC$22)*$AO220:$AX220),0)</f>
        <v>0</v>
      </c>
      <c r="CG220" s="301" cm="1">
        <f t="array" aca="1" ref="CG220" ca="1">IF(AF220&lt;0,AF220*SUMPRODUCT(_xlfn.XLOOKUP(AF$26,$C$4:$C$22,$T$4:$AC$22)*$AO220:$AX220),0)</f>
        <v>0</v>
      </c>
      <c r="CH220" s="300" cm="1">
        <f t="array" aca="1" ref="CH220" ca="1">IF(AG220&lt;0,AG220*SUMPRODUCT(_xlfn.XLOOKUP(AG$26,$C$4:$C$22,$T$4:$AC$22)*$AO220:$AX220),0)</f>
        <v>0</v>
      </c>
      <c r="CI220" s="300" cm="1">
        <f t="array" aca="1" ref="CI220" ca="1">IF(AH220&lt;0,AH220*SUMPRODUCT(_xlfn.XLOOKUP(AH$26,$C$4:$C$22,$T$4:$AC$22)*$AO220:$AX220),0)</f>
        <v>0</v>
      </c>
      <c r="CJ220" s="300" cm="1">
        <f t="array" aca="1" ref="CJ220" ca="1">IF(AI220&lt;0,AI220*SUMPRODUCT(_xlfn.XLOOKUP(AI$26,$C$4:$C$22,$T$4:$AC$22)*$AO220:$AX220),0)</f>
        <v>0</v>
      </c>
      <c r="CK220" s="300" cm="1">
        <f t="array" aca="1" ref="CK220" ca="1">IF(AJ220&lt;0,AJ220*SUMPRODUCT(_xlfn.XLOOKUP(AJ$26,$C$4:$C$22,$T$4:$AC$22)*$AO220:$AX220),0)</f>
        <v>0</v>
      </c>
      <c r="CL220" s="300" cm="1">
        <f t="array" aca="1" ref="CL220" ca="1">IF(AK220&lt;0,AK220*SUMPRODUCT(_xlfn.XLOOKUP(AK$26,$C$4:$C$22,$T$4:$AC$22)*$AO220:$AX220),0)</f>
        <v>0</v>
      </c>
      <c r="CM220" s="300" cm="1">
        <f t="array" aca="1" ref="CM220" ca="1">IF(AL220&lt;0,AL220*SUMPRODUCT(_xlfn.XLOOKUP(AL$26,$C$4:$C$22,$T$4:$AC$22)*$AO220:$AX220),0)</f>
        <v>0</v>
      </c>
      <c r="CN220" s="300" cm="1">
        <f t="array" aca="1" ref="CN220" ca="1">IF(AM220&lt;0,AM220*SUMPRODUCT(_xlfn.XLOOKUP(AM$26,$C$4:$C$22,$T$4:$AC$22)*$AO220:$AX220),0)</f>
        <v>0</v>
      </c>
      <c r="CO220" s="304" cm="1">
        <f t="array" aca="1" ref="CO220" ca="1">IF(AN220&lt;0,AN220*SUMPRODUCT(_xlfn.XLOOKUP(AN$26,$C$4:$C$22,$T$4:$AC$22)*$AO220:$AX220),0)</f>
        <v>0</v>
      </c>
      <c r="CP220" s="305">
        <f t="shared" ca="1" si="141"/>
        <v>0</v>
      </c>
      <c r="CQ220" s="125" cm="1">
        <f t="array" aca="1" ref="CQ220" ca="1">IF(AC220&lt;0,AC220*SUMPRODUCT(_xlfn.XLOOKUP(AC$26,$C$4:$C$22,$I$4:$S$22)*$AO220:$AY220),0)</f>
        <v>0</v>
      </c>
      <c r="CR220" s="300" cm="1">
        <f t="array" aca="1" ref="CR220" ca="1">IF(AD220&lt;0,AD220*SUMPRODUCT(_xlfn.XLOOKUP(AD$26,$C$4:$C$22,$I$4:$R$22)*$AO220:$AX220),0)</f>
        <v>0</v>
      </c>
      <c r="CS220" s="300" cm="1">
        <f t="array" aca="1" ref="CS220" ca="1">IF(AE220&lt;0,AE220*SUMPRODUCT(_xlfn.XLOOKUP(AE$26,$C$4:$C$22,$I$4:$R$22)*$AO220:$AX220),0)</f>
        <v>0</v>
      </c>
      <c r="CT220" s="301" cm="1">
        <f t="array" aca="1" ref="CT220" ca="1">IF(AF220&lt;0,AF220*SUMPRODUCT(_xlfn.XLOOKUP(AF$26,$C$4:$C$22,$I$4:$R$22)*$AO220:$AX220),0)</f>
        <v>0</v>
      </c>
      <c r="CU220" s="300" cm="1">
        <f t="array" aca="1" ref="CU220" ca="1">IF(AG220&lt;0,AG220*SUMPRODUCT(_xlfn.XLOOKUP(AG$26,$C$4:$C$22,$I$4:$R$22)*$AO220:$AX220),0)</f>
        <v>0</v>
      </c>
      <c r="CV220" s="300" cm="1">
        <f t="array" aca="1" ref="CV220" ca="1">IF(AH220&lt;0,AH220*SUMPRODUCT(_xlfn.XLOOKUP(AH$26,$C$4:$C$22,$I$4:$R$22)*$AO220:$AX220),0)</f>
        <v>0</v>
      </c>
      <c r="CW220" s="300" cm="1">
        <f t="array" aca="1" ref="CW220" ca="1">IF(AI220&lt;0,AI220*SUMPRODUCT(_xlfn.XLOOKUP(AI$26,$C$4:$C$22,$I$4:$R$22)*$AO220:$AX220),0)</f>
        <v>0</v>
      </c>
      <c r="CX220" s="300" cm="1">
        <f t="array" aca="1" ref="CX220" ca="1">IF(AJ220&lt;0,AJ220*SUMPRODUCT(_xlfn.XLOOKUP(AJ$26,$C$4:$C$22,$I$4:$R$22)*$AO220:$AX220),0)</f>
        <v>0</v>
      </c>
      <c r="CY220" s="300" cm="1">
        <f t="array" aca="1" ref="CY220" ca="1">IF(AK220&lt;0,AK220*SUMPRODUCT(_xlfn.XLOOKUP(AK$26,$C$4:$C$22,$I$4:$R$22)*$AO220:$AX220),0)</f>
        <v>0</v>
      </c>
      <c r="CZ220" s="300" cm="1">
        <f t="array" aca="1" ref="CZ220" ca="1">IF(AL220&lt;0,AL220*SUMPRODUCT(_xlfn.XLOOKUP(AL$26,$C$4:$C$22,$I$4:$R$22)*$AO220:$AX220),0)</f>
        <v>0</v>
      </c>
      <c r="DA220" s="300" cm="1">
        <f t="array" aca="1" ref="DA220" ca="1">IF(AM220&lt;0,AM220*SUMPRODUCT(_xlfn.XLOOKUP(AM$26,$C$4:$C$22,$I$4:$R$22)*$AO220:$AX220),0)</f>
        <v>0</v>
      </c>
      <c r="DB220" s="304" cm="1">
        <f t="array" aca="1" ref="DB220" ca="1">IF(AN220&lt;0,AN220*SUMPRODUCT(_xlfn.XLOOKUP(AN$26,$C$4:$C$22,$I$4:$R$22)*$AO220:$AX220),0)</f>
        <v>0</v>
      </c>
      <c r="DC220" s="329">
        <f t="shared" ca="1" si="142"/>
        <v>0</v>
      </c>
    </row>
    <row r="221" spans="1:107" x14ac:dyDescent="0.25">
      <c r="C221" s="278">
        <v>6</v>
      </c>
      <c r="D221" s="279" t="str">
        <f>_xlfn.XLOOKUP($C221,'Load Combinations'!$B$4:$B$22,'Load Combinations'!$C$4:$C$22)</f>
        <v>Core Vessel Vaccuum,  No Beam, Seismic</v>
      </c>
      <c r="E221" s="280"/>
      <c r="F221" s="281"/>
      <c r="G221" s="111">
        <v>0</v>
      </c>
      <c r="H221" s="282">
        <f t="shared" ca="1" si="177"/>
        <v>0.375</v>
      </c>
      <c r="I221" s="282">
        <f t="shared" ca="1" si="178"/>
        <v>-0.375</v>
      </c>
      <c r="J221" s="326"/>
      <c r="K221" s="87">
        <f t="shared" ref="K221:AB221" ca="1" si="192">OFFSET(K221,-5,0)</f>
        <v>0</v>
      </c>
      <c r="L221" s="84">
        <f t="shared" ca="1" si="192"/>
        <v>0</v>
      </c>
      <c r="M221" s="84">
        <f t="shared" ca="1" si="192"/>
        <v>0</v>
      </c>
      <c r="N221" s="84">
        <f t="shared" ca="1" si="192"/>
        <v>0</v>
      </c>
      <c r="O221" s="84">
        <f t="shared" ca="1" si="192"/>
        <v>0</v>
      </c>
      <c r="P221" s="84">
        <f t="shared" ca="1" si="192"/>
        <v>0</v>
      </c>
      <c r="Q221" s="84">
        <f t="shared" ca="1" si="192"/>
        <v>0</v>
      </c>
      <c r="R221" s="84">
        <f t="shared" ca="1" si="192"/>
        <v>0</v>
      </c>
      <c r="S221" s="84">
        <f t="shared" ca="1" si="192"/>
        <v>0</v>
      </c>
      <c r="T221" s="84">
        <f t="shared" ca="1" si="192"/>
        <v>0</v>
      </c>
      <c r="U221" s="84">
        <f t="shared" ca="1" si="192"/>
        <v>0</v>
      </c>
      <c r="V221" s="84">
        <f t="shared" ca="1" si="192"/>
        <v>0</v>
      </c>
      <c r="W221" s="84">
        <f t="shared" ca="1" si="192"/>
        <v>0</v>
      </c>
      <c r="X221" s="84">
        <f t="shared" ca="1" si="192"/>
        <v>0</v>
      </c>
      <c r="Y221" s="84">
        <f t="shared" ca="1" si="192"/>
        <v>0</v>
      </c>
      <c r="Z221" s="84">
        <f t="shared" ca="1" si="192"/>
        <v>0</v>
      </c>
      <c r="AA221" s="84">
        <f t="shared" ca="1" si="192"/>
        <v>0</v>
      </c>
      <c r="AB221" s="89">
        <f t="shared" ca="1" si="192"/>
        <v>0</v>
      </c>
      <c r="AC221" s="87">
        <f t="shared" ca="1" si="188"/>
        <v>0</v>
      </c>
      <c r="AD221" s="84">
        <f t="shared" ca="1" si="188"/>
        <v>0</v>
      </c>
      <c r="AE221" s="84">
        <f t="shared" ca="1" si="188"/>
        <v>0</v>
      </c>
      <c r="AF221" s="84">
        <f t="shared" ca="1" si="188"/>
        <v>0</v>
      </c>
      <c r="AG221" s="84">
        <f t="shared" ca="1" si="188"/>
        <v>0</v>
      </c>
      <c r="AH221" s="84">
        <f t="shared" ca="1" si="188"/>
        <v>0</v>
      </c>
      <c r="AI221" s="84">
        <f t="shared" ca="1" si="188"/>
        <v>1</v>
      </c>
      <c r="AJ221" s="84">
        <f t="shared" ca="1" si="188"/>
        <v>1</v>
      </c>
      <c r="AK221" s="84">
        <f t="shared" ca="1" si="188"/>
        <v>0</v>
      </c>
      <c r="AL221" s="84">
        <f t="shared" ca="1" si="188"/>
        <v>0</v>
      </c>
      <c r="AM221" s="84">
        <f t="shared" ca="1" si="188"/>
        <v>1</v>
      </c>
      <c r="AN221" s="98">
        <f t="shared" ca="1" si="188"/>
        <v>0</v>
      </c>
      <c r="AO221" s="91">
        <f>+INDEX('Load Combinations'!$D$4:$N$22,MATCH(Horizontal!$C221,'Load Combinations'!$B$4:$B$22,0),MATCH(Horizontal!AO$26,'Load Combinations'!$D$3:$N$3,0))</f>
        <v>1</v>
      </c>
      <c r="AP221" s="84">
        <f>+INDEX('Load Combinations'!$D$4:$N$22,MATCH(Horizontal!$C221,'Load Combinations'!$B$4:$B$22,0),MATCH(Horizontal!AP$26,'Load Combinations'!$D$3:$N$3,0))</f>
        <v>1</v>
      </c>
      <c r="AQ221" s="84">
        <f>+INDEX('Load Combinations'!$D$4:$N$22,MATCH(Horizontal!$C221,'Load Combinations'!$B$4:$B$22,0),MATCH(Horizontal!AQ$26,'Load Combinations'!$D$3:$N$3,0))</f>
        <v>0</v>
      </c>
      <c r="AR221" s="84">
        <f>+INDEX('Load Combinations'!$D$4:$N$22,MATCH(Horizontal!$C221,'Load Combinations'!$B$4:$B$22,0),MATCH(Horizontal!AR$26,'Load Combinations'!$D$3:$N$3,0))</f>
        <v>1</v>
      </c>
      <c r="AS221" s="84">
        <f>+INDEX('Load Combinations'!$D$4:$N$22,MATCH(Horizontal!$C221,'Load Combinations'!$B$4:$B$22,0),MATCH(Horizontal!AS$26,'Load Combinations'!$D$3:$N$3,0))</f>
        <v>0</v>
      </c>
      <c r="AT221" s="84">
        <f>+INDEX('Load Combinations'!$D$4:$N$22,MATCH(Horizontal!$C221,'Load Combinations'!$B$4:$B$22,0),MATCH(Horizontal!AT$26,'Load Combinations'!$D$3:$N$3,0))</f>
        <v>0</v>
      </c>
      <c r="AU221" s="84">
        <f>+INDEX('Load Combinations'!$D$4:$N$22,MATCH(Horizontal!$C221,'Load Combinations'!$B$4:$B$22,0),MATCH(Horizontal!AU$26,'Load Combinations'!$D$3:$N$3,0))</f>
        <v>0</v>
      </c>
      <c r="AV221" s="84">
        <f>+INDEX('Load Combinations'!$D$4:$N$22,MATCH(Horizontal!$C221,'Load Combinations'!$B$4:$B$22,0),MATCH(Horizontal!AV$26,'Load Combinations'!$D$3:$N$3,0))</f>
        <v>0</v>
      </c>
      <c r="AW221" s="84">
        <f>+INDEX('Load Combinations'!$D$4:$N$22,MATCH(Horizontal!$C221,'Load Combinations'!$B$4:$B$22,0),MATCH(Horizontal!AW$26,'Load Combinations'!$D$3:$N$3,0))</f>
        <v>1</v>
      </c>
      <c r="AX221" s="559">
        <f>+INDEX('Load Combinations'!$D$4:$N$22,MATCH(Horizontal!$C221,'Load Combinations'!$B$4:$B$22,0),MATCH(Horizontal!AX$26,'Load Combinations'!$D$3:$N$3,0))</f>
        <v>1</v>
      </c>
      <c r="AY221" s="660">
        <f>+INDEX('Load Combinations'!$D$4:$N$22,MATCH(Horizontal!$C221,'Load Combinations'!$B$4:$B$22,0),MATCH(Horizontal!AY$26,'Load Combinations'!$D$3:$N$3,0))</f>
        <v>0</v>
      </c>
      <c r="AZ221" s="284" cm="1">
        <f t="array" aca="1" ref="AZ221" ca="1">SUMPRODUCT(--($K221:$AB221&gt;0),INDEX($H$4:$H$22,MATCH($K$26:$AB$26,$C$4:$C$22,0)))</f>
        <v>0</v>
      </c>
      <c r="BA221" s="194" cm="1">
        <f t="array" aca="1" ref="BA221" ca="1">SUMPRODUCT(--($K221:$AB221&gt;0),INDEX($G$4:$G$22,MATCH($K$26:$AB$26,$C$4:$C$22,0)))</f>
        <v>0</v>
      </c>
      <c r="BB221" s="194" cm="1">
        <f t="array" aca="1" ref="BB221" ca="1">-1*SUMPRODUCT(--($K221:$AB221&lt;0),INDEX($H$4:$H$22,MATCH($K$26:$AB$26,$C$4:$C$22,0)))</f>
        <v>0</v>
      </c>
      <c r="BC221" s="194" cm="1">
        <f t="array" aca="1" ref="BC221" ca="1">-1*SUMPRODUCT(--($K221:$AB221&lt;0),INDEX($G$4:$G$22,MATCH($K$26:$AB$26,$C$4:$C$22,0)))</f>
        <v>0</v>
      </c>
      <c r="BD221" s="286" cm="1">
        <f t="array" aca="1" ref="BD221" ca="1">IF(AC221&gt;0,AC221*SUMPRODUCT(_xlfn.XLOOKUP(AC$26,$C$4:$C$22,$T$4:$AD$22)*$AO221:$AY221),0)</f>
        <v>0</v>
      </c>
      <c r="BE221" s="287" cm="1">
        <f t="array" aca="1" ref="BE221" ca="1">IF(AD221&gt;0,AD221*SUMPRODUCT(_xlfn.XLOOKUP(AD$26,$C$4:$C$22,$T$4:$AD$22)*$AO221:$AY221),0)</f>
        <v>0</v>
      </c>
      <c r="BF221" s="287" cm="1">
        <f t="array" aca="1" ref="BF221" ca="1">IF(AE221&gt;0,AE221*SUMPRODUCT(_xlfn.XLOOKUP(AE$26,$C$4:$C$22,$T$4:$AD$22)*$AO221:$AY221),0)</f>
        <v>0</v>
      </c>
      <c r="BG221" s="287" cm="1">
        <f t="array" aca="1" ref="BG221" ca="1">IF(AF221&gt;0,AF221*SUMPRODUCT(_xlfn.XLOOKUP(AF$26,$C$4:$C$22,$T$4:$AD$22)*$AO221:$AY221),0)</f>
        <v>0</v>
      </c>
      <c r="BH221" s="287" cm="1">
        <f t="array" aca="1" ref="BH221" ca="1">IF(AG221&gt;0,AG221*SUMPRODUCT(_xlfn.XLOOKUP(AG$26,$C$4:$C$22,$T$4:$AD$22)*$AO221:$AY221),0)</f>
        <v>0</v>
      </c>
      <c r="BI221" s="287" cm="1">
        <f t="array" aca="1" ref="BI221" ca="1">IF(AH221&gt;0,AH221*SUMPRODUCT(_xlfn.XLOOKUP(AH$26,$C$4:$C$22,$T$4:$AD$22)*$AO221:$AY221),0)</f>
        <v>0</v>
      </c>
      <c r="BJ221" s="287" cm="1">
        <f t="array" aca="1" ref="BJ221" ca="1">IF(AI221&gt;0,AI221*SUMPRODUCT(_xlfn.XLOOKUP(AI$26,$C$4:$C$22,$T$4:$AD$22)*$AO221:$AY221),0)</f>
        <v>0.125</v>
      </c>
      <c r="BK221" s="287" cm="1">
        <f t="array" aca="1" ref="BK221" ca="1">IF(AJ221&gt;0,AJ221*SUMPRODUCT(_xlfn.XLOOKUP(AJ$26,$C$4:$C$22,$T$4:$AD$22)*$AO221:$AY221),0)</f>
        <v>0.125</v>
      </c>
      <c r="BL221" s="287" cm="1">
        <f t="array" aca="1" ref="BL221" ca="1">IF(AK221&gt;0,AK221*SUMPRODUCT(_xlfn.XLOOKUP(AK$26,$C$4:$C$22,$T$4:$AD$22)*$AO221:$AY221),0)</f>
        <v>0</v>
      </c>
      <c r="BM221" s="287" cm="1">
        <f t="array" aca="1" ref="BM221" ca="1">IF(AL221&gt;0,AL221*SUMPRODUCT(_xlfn.XLOOKUP(AL$26,$C$4:$C$22,$T$4:$AD$22)*$AO221:$AY221),0)</f>
        <v>0</v>
      </c>
      <c r="BN221" s="287" cm="1">
        <f t="array" aca="1" ref="BN221" ca="1">IF(AM221&gt;0,AM221*SUMPRODUCT(_xlfn.XLOOKUP(AM$26,$C$4:$C$22,$T$4:$AD$22)*$AO221:$AY221),0)</f>
        <v>0.125</v>
      </c>
      <c r="BO221" s="290" cm="1">
        <f t="array" aca="1" ref="BO221" ca="1">IF(AN221&gt;0,AN221*SUMPRODUCT(_xlfn.XLOOKUP(AN$26,$C$4:$C$22,$T$4:$AD$22)*$AO221:$AY221),0)</f>
        <v>0</v>
      </c>
      <c r="BP221" s="291">
        <f t="shared" ca="1" si="139"/>
        <v>0.375</v>
      </c>
      <c r="BQ221" s="286" cm="1">
        <f t="array" aca="1" ref="BQ221" ca="1">IF(AC221&gt;0,AC221*SUMPRODUCT(_xlfn.XLOOKUP(AC$26,$C$4:$C$22,$I$4:$S$22)*$AO221:$AY221),0)</f>
        <v>0</v>
      </c>
      <c r="BR221" s="287" cm="1">
        <f t="array" aca="1" ref="BR221" ca="1">IF(AD221&gt;0,AD221*SUMPRODUCT(_xlfn.XLOOKUP(AD$26,$C$4:$C$22,$I$4:$S$22)*$AO221:$AY221),0)</f>
        <v>0</v>
      </c>
      <c r="BS221" s="287" cm="1">
        <f t="array" aca="1" ref="BS221" ca="1">IF(AE221&gt;0,AE221*SUMPRODUCT(_xlfn.XLOOKUP(AE$26,$C$4:$C$22,$I$4:$S$22)*$AO221:$AY221),0)</f>
        <v>0</v>
      </c>
      <c r="BT221" s="287" cm="1">
        <f t="array" aca="1" ref="BT221" ca="1">IF(AF221&gt;0,AF221*SUMPRODUCT(_xlfn.XLOOKUP(AF$26,$C$4:$C$22,$I$4:$S$22)*$AO221:$AY221),0)</f>
        <v>0</v>
      </c>
      <c r="BU221" s="287" cm="1">
        <f t="array" aca="1" ref="BU221" ca="1">IF(AG221&gt;0,AG221*SUMPRODUCT(_xlfn.XLOOKUP(AG$26,$C$4:$C$22,$I$4:$S$22)*$AO221:$AY221),0)</f>
        <v>0</v>
      </c>
      <c r="BV221" s="287" cm="1">
        <f t="array" aca="1" ref="BV221" ca="1">IF(AH221&gt;0,AH221*SUMPRODUCT(_xlfn.XLOOKUP(AH$26,$C$4:$C$22,$I$4:$S$22)*$AO221:$AY221),0)</f>
        <v>0</v>
      </c>
      <c r="BW221" s="287" cm="1">
        <f t="array" aca="1" ref="BW221" ca="1">IF(AI221&gt;0,AI221*SUMPRODUCT(_xlfn.XLOOKUP(AI$26,$C$4:$C$22,$I$4:$S$22)*$AO221:$AY221),0)</f>
        <v>-0.125</v>
      </c>
      <c r="BX221" s="287" cm="1">
        <f t="array" aca="1" ref="BX221" ca="1">IF(AJ221&gt;0,AJ221*SUMPRODUCT(_xlfn.XLOOKUP(AJ$26,$C$4:$C$22,$I$4:$S$22)*$AO221:$AY221),0)</f>
        <v>-0.125</v>
      </c>
      <c r="BY221" s="287" cm="1">
        <f t="array" aca="1" ref="BY221" ca="1">IF(AK221&gt;0,AK221*SUMPRODUCT(_xlfn.XLOOKUP(AK$26,$C$4:$C$22,$I$4:$S$22)*$AO221:$AY221),0)</f>
        <v>0</v>
      </c>
      <c r="BZ221" s="287" cm="1">
        <f t="array" aca="1" ref="BZ221" ca="1">IF(AL221&gt;0,AL221*SUMPRODUCT(_xlfn.XLOOKUP(AL$26,$C$4:$C$22,$I$4:$S$22)*$AO221:$AY221),0)</f>
        <v>0</v>
      </c>
      <c r="CA221" s="287" cm="1">
        <f t="array" aca="1" ref="CA221" ca="1">IF(AM221&gt;0,AM221*SUMPRODUCT(_xlfn.XLOOKUP(AM$26,$C$4:$C$22,$I$4:$S$22)*$AO221:$AY221),0)</f>
        <v>-0.125</v>
      </c>
      <c r="CB221" s="290" cm="1">
        <f t="array" aca="1" ref="CB221" ca="1">IF(AN221&gt;0,AN221*SUMPRODUCT(_xlfn.XLOOKUP(AN$26,$C$4:$C$22,$I$4:$S$22)*$AO221:$AY221),0)</f>
        <v>0</v>
      </c>
      <c r="CC221" s="291">
        <f t="shared" ca="1" si="140"/>
        <v>-0.375</v>
      </c>
      <c r="CD221" s="286" cm="1">
        <f t="array" aca="1" ref="CD221" ca="1">IF(AC221&lt;0,AC221*SUMPRODUCT(_xlfn.XLOOKUP(AC$26,$C$4:$C$22,$T$4:$AD$22)*$AO221:$AY221),0)</f>
        <v>0</v>
      </c>
      <c r="CE221" s="287" cm="1">
        <f t="array" aca="1" ref="CE221" ca="1">IF(AD221&lt;0,AD221*SUMPRODUCT(_xlfn.XLOOKUP(AD$26,$C$4:$C$22,$T$4:$AC$22)*$AO221:$AX221),0)</f>
        <v>0</v>
      </c>
      <c r="CF221" s="287" cm="1">
        <f t="array" aca="1" ref="CF221" ca="1">IF(AE221&lt;0,AE221*SUMPRODUCT(_xlfn.XLOOKUP(AE$26,$C$4:$C$22,$T$4:$AC$22)*$AO221:$AX221),0)</f>
        <v>0</v>
      </c>
      <c r="CG221" s="287" cm="1">
        <f t="array" aca="1" ref="CG221" ca="1">IF(AF221&lt;0,AF221*SUMPRODUCT(_xlfn.XLOOKUP(AF$26,$C$4:$C$22,$T$4:$AC$22)*$AO221:$AX221),0)</f>
        <v>0</v>
      </c>
      <c r="CH221" s="287" cm="1">
        <f t="array" aca="1" ref="CH221" ca="1">IF(AG221&lt;0,AG221*SUMPRODUCT(_xlfn.XLOOKUP(AG$26,$C$4:$C$22,$T$4:$AC$22)*$AO221:$AX221),0)</f>
        <v>0</v>
      </c>
      <c r="CI221" s="287" cm="1">
        <f t="array" aca="1" ref="CI221" ca="1">IF(AH221&lt;0,AH221*SUMPRODUCT(_xlfn.XLOOKUP(AH$26,$C$4:$C$22,$T$4:$AC$22)*$AO221:$AX221),0)</f>
        <v>0</v>
      </c>
      <c r="CJ221" s="287" cm="1">
        <f t="array" aca="1" ref="CJ221" ca="1">IF(AI221&lt;0,AI221*SUMPRODUCT(_xlfn.XLOOKUP(AI$26,$C$4:$C$22,$T$4:$AC$22)*$AO221:$AX221),0)</f>
        <v>0</v>
      </c>
      <c r="CK221" s="287" cm="1">
        <f t="array" aca="1" ref="CK221" ca="1">IF(AJ221&lt;0,AJ221*SUMPRODUCT(_xlfn.XLOOKUP(AJ$26,$C$4:$C$22,$T$4:$AC$22)*$AO221:$AX221),0)</f>
        <v>0</v>
      </c>
      <c r="CL221" s="287" cm="1">
        <f t="array" aca="1" ref="CL221" ca="1">IF(AK221&lt;0,AK221*SUMPRODUCT(_xlfn.XLOOKUP(AK$26,$C$4:$C$22,$T$4:$AC$22)*$AO221:$AX221),0)</f>
        <v>0</v>
      </c>
      <c r="CM221" s="287" cm="1">
        <f t="array" aca="1" ref="CM221" ca="1">IF(AL221&lt;0,AL221*SUMPRODUCT(_xlfn.XLOOKUP(AL$26,$C$4:$C$22,$T$4:$AC$22)*$AO221:$AX221),0)</f>
        <v>0</v>
      </c>
      <c r="CN221" s="287" cm="1">
        <f t="array" aca="1" ref="CN221" ca="1">IF(AM221&lt;0,AM221*SUMPRODUCT(_xlfn.XLOOKUP(AM$26,$C$4:$C$22,$T$4:$AC$22)*$AO221:$AX221),0)</f>
        <v>0</v>
      </c>
      <c r="CO221" s="290" cm="1">
        <f t="array" aca="1" ref="CO221" ca="1">IF(AN221&lt;0,AN221*SUMPRODUCT(_xlfn.XLOOKUP(AN$26,$C$4:$C$22,$T$4:$AC$22)*$AO221:$AX221),0)</f>
        <v>0</v>
      </c>
      <c r="CP221" s="291">
        <f t="shared" ca="1" si="141"/>
        <v>0</v>
      </c>
      <c r="CQ221" s="286" cm="1">
        <f t="array" aca="1" ref="CQ221" ca="1">IF(AC221&lt;0,AC221*SUMPRODUCT(_xlfn.XLOOKUP(AC$26,$C$4:$C$22,$I$4:$S$22)*$AO221:$AY221),0)</f>
        <v>0</v>
      </c>
      <c r="CR221" s="287" cm="1">
        <f t="array" aca="1" ref="CR221" ca="1">IF(AD221&lt;0,AD221*SUMPRODUCT(_xlfn.XLOOKUP(AD$26,$C$4:$C$22,$I$4:$R$22)*$AO221:$AX221),0)</f>
        <v>0</v>
      </c>
      <c r="CS221" s="287" cm="1">
        <f t="array" aca="1" ref="CS221" ca="1">IF(AE221&lt;0,AE221*SUMPRODUCT(_xlfn.XLOOKUP(AE$26,$C$4:$C$22,$I$4:$R$22)*$AO221:$AX221),0)</f>
        <v>0</v>
      </c>
      <c r="CT221" s="287" cm="1">
        <f t="array" aca="1" ref="CT221" ca="1">IF(AF221&lt;0,AF221*SUMPRODUCT(_xlfn.XLOOKUP(AF$26,$C$4:$C$22,$I$4:$R$22)*$AO221:$AX221),0)</f>
        <v>0</v>
      </c>
      <c r="CU221" s="287" cm="1">
        <f t="array" aca="1" ref="CU221" ca="1">IF(AG221&lt;0,AG221*SUMPRODUCT(_xlfn.XLOOKUP(AG$26,$C$4:$C$22,$I$4:$R$22)*$AO221:$AX221),0)</f>
        <v>0</v>
      </c>
      <c r="CV221" s="287" cm="1">
        <f t="array" aca="1" ref="CV221" ca="1">IF(AH221&lt;0,AH221*SUMPRODUCT(_xlfn.XLOOKUP(AH$26,$C$4:$C$22,$I$4:$R$22)*$AO221:$AX221),0)</f>
        <v>0</v>
      </c>
      <c r="CW221" s="287" cm="1">
        <f t="array" aca="1" ref="CW221" ca="1">IF(AI221&lt;0,AI221*SUMPRODUCT(_xlfn.XLOOKUP(AI$26,$C$4:$C$22,$I$4:$R$22)*$AO221:$AX221),0)</f>
        <v>0</v>
      </c>
      <c r="CX221" s="287" cm="1">
        <f t="array" aca="1" ref="CX221" ca="1">IF(AJ221&lt;0,AJ221*SUMPRODUCT(_xlfn.XLOOKUP(AJ$26,$C$4:$C$22,$I$4:$R$22)*$AO221:$AX221),0)</f>
        <v>0</v>
      </c>
      <c r="CY221" s="287" cm="1">
        <f t="array" aca="1" ref="CY221" ca="1">IF(AK221&lt;0,AK221*SUMPRODUCT(_xlfn.XLOOKUP(AK$26,$C$4:$C$22,$I$4:$R$22)*$AO221:$AX221),0)</f>
        <v>0</v>
      </c>
      <c r="CZ221" s="287" cm="1">
        <f t="array" aca="1" ref="CZ221" ca="1">IF(AL221&lt;0,AL221*SUMPRODUCT(_xlfn.XLOOKUP(AL$26,$C$4:$C$22,$I$4:$R$22)*$AO221:$AX221),0)</f>
        <v>0</v>
      </c>
      <c r="DA221" s="287" cm="1">
        <f t="array" aca="1" ref="DA221" ca="1">IF(AM221&lt;0,AM221*SUMPRODUCT(_xlfn.XLOOKUP(AM$26,$C$4:$C$22,$I$4:$R$22)*$AO221:$AX221),0)</f>
        <v>0</v>
      </c>
      <c r="DB221" s="290" cm="1">
        <f t="array" aca="1" ref="DB221" ca="1">IF(AN221&lt;0,AN221*SUMPRODUCT(_xlfn.XLOOKUP(AN$26,$C$4:$C$22,$I$4:$R$22)*$AO221:$AX221),0)</f>
        <v>0</v>
      </c>
      <c r="DC221" s="327">
        <f t="shared" ca="1" si="142"/>
        <v>0</v>
      </c>
    </row>
    <row r="222" spans="1:107" x14ac:dyDescent="0.25">
      <c r="C222" s="292">
        <v>7</v>
      </c>
      <c r="D222" s="293" t="str">
        <f>_xlfn.XLOOKUP($C222,'Load Combinations'!$B$4:$B$22,'Load Combinations'!$C$4:$C$22)</f>
        <v>Core Vessel Vaccuum,  Beam On, Seismic</v>
      </c>
      <c r="E222" s="86"/>
      <c r="F222" s="294"/>
      <c r="G222" s="125">
        <v>0</v>
      </c>
      <c r="H222" s="295">
        <f t="shared" ca="1" si="177"/>
        <v>1.375</v>
      </c>
      <c r="I222" s="295">
        <f t="shared" ca="1" si="178"/>
        <v>-1.375</v>
      </c>
      <c r="J222" s="328"/>
      <c r="K222" s="99">
        <f t="shared" ref="K222:AB222" ca="1" si="193">OFFSET(K222,-6,0)</f>
        <v>0</v>
      </c>
      <c r="L222" s="96">
        <f t="shared" ca="1" si="193"/>
        <v>0</v>
      </c>
      <c r="M222" s="96">
        <f t="shared" ca="1" si="193"/>
        <v>0</v>
      </c>
      <c r="N222" s="96">
        <f t="shared" ca="1" si="193"/>
        <v>0</v>
      </c>
      <c r="O222" s="96">
        <f t="shared" ca="1" si="193"/>
        <v>0</v>
      </c>
      <c r="P222" s="96">
        <f t="shared" ca="1" si="193"/>
        <v>0</v>
      </c>
      <c r="Q222" s="96">
        <f t="shared" ca="1" si="193"/>
        <v>0</v>
      </c>
      <c r="R222" s="96">
        <f t="shared" ca="1" si="193"/>
        <v>0</v>
      </c>
      <c r="S222" s="96">
        <f t="shared" ca="1" si="193"/>
        <v>0</v>
      </c>
      <c r="T222" s="96">
        <f t="shared" ca="1" si="193"/>
        <v>0</v>
      </c>
      <c r="U222" s="96">
        <f t="shared" ca="1" si="193"/>
        <v>0</v>
      </c>
      <c r="V222" s="96">
        <f t="shared" ca="1" si="193"/>
        <v>0</v>
      </c>
      <c r="W222" s="96">
        <f t="shared" ca="1" si="193"/>
        <v>0</v>
      </c>
      <c r="X222" s="96">
        <f t="shared" ca="1" si="193"/>
        <v>0</v>
      </c>
      <c r="Y222" s="96">
        <f t="shared" ca="1" si="193"/>
        <v>0</v>
      </c>
      <c r="Z222" s="96">
        <f t="shared" ca="1" si="193"/>
        <v>0</v>
      </c>
      <c r="AA222" s="96">
        <f t="shared" ca="1" si="193"/>
        <v>0</v>
      </c>
      <c r="AB222" s="138">
        <f t="shared" ca="1" si="193"/>
        <v>0</v>
      </c>
      <c r="AC222" s="99">
        <f t="shared" ca="1" si="188"/>
        <v>0</v>
      </c>
      <c r="AD222" s="96">
        <f t="shared" ca="1" si="188"/>
        <v>0</v>
      </c>
      <c r="AE222" s="96">
        <f t="shared" ca="1" si="188"/>
        <v>0</v>
      </c>
      <c r="AF222" s="96">
        <f t="shared" ca="1" si="188"/>
        <v>0</v>
      </c>
      <c r="AG222" s="96">
        <f t="shared" ca="1" si="188"/>
        <v>0</v>
      </c>
      <c r="AH222" s="96">
        <f t="shared" ca="1" si="188"/>
        <v>0</v>
      </c>
      <c r="AI222" s="96">
        <f t="shared" ca="1" si="188"/>
        <v>1</v>
      </c>
      <c r="AJ222" s="96">
        <f t="shared" ca="1" si="188"/>
        <v>1</v>
      </c>
      <c r="AK222" s="96">
        <f t="shared" ca="1" si="188"/>
        <v>0</v>
      </c>
      <c r="AL222" s="96">
        <f t="shared" ca="1" si="188"/>
        <v>0</v>
      </c>
      <c r="AM222" s="96">
        <f t="shared" ca="1" si="188"/>
        <v>1</v>
      </c>
      <c r="AN222" s="100">
        <f t="shared" ca="1" si="188"/>
        <v>0</v>
      </c>
      <c r="AO222" s="97">
        <f>+INDEX('Load Combinations'!$D$4:$N$22,MATCH(Horizontal!$C222,'Load Combinations'!$B$4:$B$22,0),MATCH(Horizontal!AO$26,'Load Combinations'!$D$3:$N$3,0))</f>
        <v>1</v>
      </c>
      <c r="AP222" s="96">
        <f>+INDEX('Load Combinations'!$D$4:$N$22,MATCH(Horizontal!$C222,'Load Combinations'!$B$4:$B$22,0),MATCH(Horizontal!AP$26,'Load Combinations'!$D$3:$N$3,0))</f>
        <v>1</v>
      </c>
      <c r="AQ222" s="96">
        <f>+INDEX('Load Combinations'!$D$4:$N$22,MATCH(Horizontal!$C222,'Load Combinations'!$B$4:$B$22,0),MATCH(Horizontal!AQ$26,'Load Combinations'!$D$3:$N$3,0))</f>
        <v>0</v>
      </c>
      <c r="AR222" s="96">
        <f>+INDEX('Load Combinations'!$D$4:$N$22,MATCH(Horizontal!$C222,'Load Combinations'!$B$4:$B$22,0),MATCH(Horizontal!AR$26,'Load Combinations'!$D$3:$N$3,0))</f>
        <v>1</v>
      </c>
      <c r="AS222" s="96">
        <f>+INDEX('Load Combinations'!$D$4:$N$22,MATCH(Horizontal!$C222,'Load Combinations'!$B$4:$B$22,0),MATCH(Horizontal!AS$26,'Load Combinations'!$D$3:$N$3,0))</f>
        <v>0</v>
      </c>
      <c r="AT222" s="96">
        <f>+INDEX('Load Combinations'!$D$4:$N$22,MATCH(Horizontal!$C222,'Load Combinations'!$B$4:$B$22,0),MATCH(Horizontal!AT$26,'Load Combinations'!$D$3:$N$3,0))</f>
        <v>1</v>
      </c>
      <c r="AU222" s="96">
        <f>+INDEX('Load Combinations'!$D$4:$N$22,MATCH(Horizontal!$C222,'Load Combinations'!$B$4:$B$22,0),MATCH(Horizontal!AU$26,'Load Combinations'!$D$3:$N$3,0))</f>
        <v>0</v>
      </c>
      <c r="AV222" s="96">
        <f>+INDEX('Load Combinations'!$D$4:$N$22,MATCH(Horizontal!$C222,'Load Combinations'!$B$4:$B$22,0),MATCH(Horizontal!AV$26,'Load Combinations'!$D$3:$N$3,0))</f>
        <v>0</v>
      </c>
      <c r="AW222" s="96">
        <f>+INDEX('Load Combinations'!$D$4:$N$22,MATCH(Horizontal!$C222,'Load Combinations'!$B$4:$B$22,0),MATCH(Horizontal!AW$26,'Load Combinations'!$D$3:$N$3,0))</f>
        <v>1</v>
      </c>
      <c r="AX222" s="560">
        <f>+INDEX('Load Combinations'!$D$4:$N$22,MATCH(Horizontal!$C222,'Load Combinations'!$B$4:$B$22,0),MATCH(Horizontal!AX$26,'Load Combinations'!$D$3:$N$3,0))</f>
        <v>1</v>
      </c>
      <c r="AY222" s="661">
        <f>+INDEX('Load Combinations'!$D$4:$N$22,MATCH(Horizontal!$C222,'Load Combinations'!$B$4:$B$22,0),MATCH(Horizontal!AY$26,'Load Combinations'!$D$3:$N$3,0))</f>
        <v>0</v>
      </c>
      <c r="AZ222" s="297" cm="1">
        <f t="array" aca="1" ref="AZ222" ca="1">SUMPRODUCT(--($K222:$AB222&gt;0),INDEX($H$4:$H$22,MATCH($K$26:$AB$26,$C$4:$C$22,0)))</f>
        <v>0</v>
      </c>
      <c r="BA222" s="298" cm="1">
        <f t="array" aca="1" ref="BA222" ca="1">SUMPRODUCT(--($K222:$AB222&gt;0),INDEX($G$4:$G$22,MATCH($K$26:$AB$26,$C$4:$C$22,0)))</f>
        <v>0</v>
      </c>
      <c r="BB222" s="298" cm="1">
        <f t="array" aca="1" ref="BB222" ca="1">-1*SUMPRODUCT(--($K222:$AB222&lt;0),INDEX($H$4:$H$22,MATCH($K$26:$AB$26,$C$4:$C$22,0)))</f>
        <v>0</v>
      </c>
      <c r="BC222" s="298" cm="1">
        <f t="array" aca="1" ref="BC222" ca="1">-1*SUMPRODUCT(--($K222:$AB222&lt;0),INDEX($G$4:$G$22,MATCH($K$26:$AB$26,$C$4:$C$22,0)))</f>
        <v>0</v>
      </c>
      <c r="BD222" s="125" cm="1">
        <f t="array" aca="1" ref="BD222" ca="1">IF(AC222&gt;0,AC222*SUMPRODUCT(_xlfn.XLOOKUP(AC$26,$C$4:$C$22,$T$4:$AD$22)*$AO222:$AY222),0)</f>
        <v>0</v>
      </c>
      <c r="BE222" s="300" cm="1">
        <f t="array" aca="1" ref="BE222" ca="1">IF(AD222&gt;0,AD222*SUMPRODUCT(_xlfn.XLOOKUP(AD$26,$C$4:$C$22,$T$4:$AD$22)*$AO222:$AY222),0)</f>
        <v>0</v>
      </c>
      <c r="BF222" s="300" cm="1">
        <f t="array" aca="1" ref="BF222" ca="1">IF(AE222&gt;0,AE222*SUMPRODUCT(_xlfn.XLOOKUP(AE$26,$C$4:$C$22,$T$4:$AD$22)*$AO222:$AY222),0)</f>
        <v>0</v>
      </c>
      <c r="BG222" s="301" cm="1">
        <f t="array" aca="1" ref="BG222" ca="1">IF(AF222&gt;0,AF222*SUMPRODUCT(_xlfn.XLOOKUP(AF$26,$C$4:$C$22,$T$4:$AD$22)*$AO222:$AY222),0)</f>
        <v>0</v>
      </c>
      <c r="BH222" s="300" cm="1">
        <f t="array" aca="1" ref="BH222" ca="1">IF(AG222&gt;0,AG222*SUMPRODUCT(_xlfn.XLOOKUP(AG$26,$C$4:$C$22,$T$4:$AD$22)*$AO222:$AY222),0)</f>
        <v>0</v>
      </c>
      <c r="BI222" s="300" cm="1">
        <f t="array" aca="1" ref="BI222" ca="1">IF(AH222&gt;0,AH222*SUMPRODUCT(_xlfn.XLOOKUP(AH$26,$C$4:$C$22,$T$4:$AD$22)*$AO222:$AY222),0)</f>
        <v>0</v>
      </c>
      <c r="BJ222" s="300" cm="1">
        <f t="array" aca="1" ref="BJ222" ca="1">IF(AI222&gt;0,AI222*SUMPRODUCT(_xlfn.XLOOKUP(AI$26,$C$4:$C$22,$T$4:$AD$22)*$AO222:$AY222),0)</f>
        <v>0.625</v>
      </c>
      <c r="BK222" s="300" cm="1">
        <f t="array" aca="1" ref="BK222" ca="1">IF(AJ222&gt;0,AJ222*SUMPRODUCT(_xlfn.XLOOKUP(AJ$26,$C$4:$C$22,$T$4:$AD$22)*$AO222:$AY222),0)</f>
        <v>0.625</v>
      </c>
      <c r="BL222" s="300" cm="1">
        <f t="array" aca="1" ref="BL222" ca="1">IF(AK222&gt;0,AK222*SUMPRODUCT(_xlfn.XLOOKUP(AK$26,$C$4:$C$22,$T$4:$AD$22)*$AO222:$AY222),0)</f>
        <v>0</v>
      </c>
      <c r="BM222" s="300" cm="1">
        <f t="array" aca="1" ref="BM222" ca="1">IF(AL222&gt;0,AL222*SUMPRODUCT(_xlfn.XLOOKUP(AL$26,$C$4:$C$22,$T$4:$AD$22)*$AO222:$AY222),0)</f>
        <v>0</v>
      </c>
      <c r="BN222" s="300" cm="1">
        <f t="array" aca="1" ref="BN222" ca="1">IF(AM222&gt;0,AM222*SUMPRODUCT(_xlfn.XLOOKUP(AM$26,$C$4:$C$22,$T$4:$AD$22)*$AO222:$AY222),0)</f>
        <v>0.125</v>
      </c>
      <c r="BO222" s="304" cm="1">
        <f t="array" aca="1" ref="BO222" ca="1">IF(AN222&gt;0,AN222*SUMPRODUCT(_xlfn.XLOOKUP(AN$26,$C$4:$C$22,$T$4:$AD$22)*$AO222:$AY222),0)</f>
        <v>0</v>
      </c>
      <c r="BP222" s="305">
        <f t="shared" ca="1" si="139"/>
        <v>1.375</v>
      </c>
      <c r="BQ222" s="125" cm="1">
        <f t="array" aca="1" ref="BQ222" ca="1">IF(AC222&gt;0,AC222*SUMPRODUCT(_xlfn.XLOOKUP(AC$26,$C$4:$C$22,$I$4:$S$22)*$AO222:$AY222),0)</f>
        <v>0</v>
      </c>
      <c r="BR222" s="300" cm="1">
        <f t="array" aca="1" ref="BR222" ca="1">IF(AD222&gt;0,AD222*SUMPRODUCT(_xlfn.XLOOKUP(AD$26,$C$4:$C$22,$I$4:$S$22)*$AO222:$AY222),0)</f>
        <v>0</v>
      </c>
      <c r="BS222" s="300" cm="1">
        <f t="array" aca="1" ref="BS222" ca="1">IF(AE222&gt;0,AE222*SUMPRODUCT(_xlfn.XLOOKUP(AE$26,$C$4:$C$22,$I$4:$S$22)*$AO222:$AY222),0)</f>
        <v>0</v>
      </c>
      <c r="BT222" s="301" cm="1">
        <f t="array" aca="1" ref="BT222" ca="1">IF(AF222&gt;0,AF222*SUMPRODUCT(_xlfn.XLOOKUP(AF$26,$C$4:$C$22,$I$4:$S$22)*$AO222:$AY222),0)</f>
        <v>0</v>
      </c>
      <c r="BU222" s="300" cm="1">
        <f t="array" aca="1" ref="BU222" ca="1">IF(AG222&gt;0,AG222*SUMPRODUCT(_xlfn.XLOOKUP(AG$26,$C$4:$C$22,$I$4:$S$22)*$AO222:$AY222),0)</f>
        <v>0</v>
      </c>
      <c r="BV222" s="300" cm="1">
        <f t="array" aca="1" ref="BV222" ca="1">IF(AH222&gt;0,AH222*SUMPRODUCT(_xlfn.XLOOKUP(AH$26,$C$4:$C$22,$I$4:$S$22)*$AO222:$AY222),0)</f>
        <v>0</v>
      </c>
      <c r="BW222" s="300" cm="1">
        <f t="array" aca="1" ref="BW222" ca="1">IF(AI222&gt;0,AI222*SUMPRODUCT(_xlfn.XLOOKUP(AI$26,$C$4:$C$22,$I$4:$S$22)*$AO222:$AY222),0)</f>
        <v>-0.625</v>
      </c>
      <c r="BX222" s="300" cm="1">
        <f t="array" aca="1" ref="BX222" ca="1">IF(AJ222&gt;0,AJ222*SUMPRODUCT(_xlfn.XLOOKUP(AJ$26,$C$4:$C$22,$I$4:$S$22)*$AO222:$AY222),0)</f>
        <v>-0.625</v>
      </c>
      <c r="BY222" s="300" cm="1">
        <f t="array" aca="1" ref="BY222" ca="1">IF(AK222&gt;0,AK222*SUMPRODUCT(_xlfn.XLOOKUP(AK$26,$C$4:$C$22,$I$4:$S$22)*$AO222:$AY222),0)</f>
        <v>0</v>
      </c>
      <c r="BZ222" s="300" cm="1">
        <f t="array" aca="1" ref="BZ222" ca="1">IF(AL222&gt;0,AL222*SUMPRODUCT(_xlfn.XLOOKUP(AL$26,$C$4:$C$22,$I$4:$S$22)*$AO222:$AY222),0)</f>
        <v>0</v>
      </c>
      <c r="CA222" s="300" cm="1">
        <f t="array" aca="1" ref="CA222" ca="1">IF(AM222&gt;0,AM222*SUMPRODUCT(_xlfn.XLOOKUP(AM$26,$C$4:$C$22,$I$4:$S$22)*$AO222:$AY222),0)</f>
        <v>-0.125</v>
      </c>
      <c r="CB222" s="304" cm="1">
        <f t="array" aca="1" ref="CB222" ca="1">IF(AN222&gt;0,AN222*SUMPRODUCT(_xlfn.XLOOKUP(AN$26,$C$4:$C$22,$I$4:$S$22)*$AO222:$AY222),0)</f>
        <v>0</v>
      </c>
      <c r="CC222" s="305">
        <f t="shared" ca="1" si="140"/>
        <v>-1.375</v>
      </c>
      <c r="CD222" s="125" cm="1">
        <f t="array" aca="1" ref="CD222" ca="1">IF(AC222&lt;0,AC222*SUMPRODUCT(_xlfn.XLOOKUP(AC$26,$C$4:$C$22,$T$4:$AD$22)*$AO222:$AY222),0)</f>
        <v>0</v>
      </c>
      <c r="CE222" s="300" cm="1">
        <f t="array" aca="1" ref="CE222" ca="1">IF(AD222&lt;0,AD222*SUMPRODUCT(_xlfn.XLOOKUP(AD$26,$C$4:$C$22,$T$4:$AC$22)*$AO222:$AX222),0)</f>
        <v>0</v>
      </c>
      <c r="CF222" s="300" cm="1">
        <f t="array" aca="1" ref="CF222" ca="1">IF(AE222&lt;0,AE222*SUMPRODUCT(_xlfn.XLOOKUP(AE$26,$C$4:$C$22,$T$4:$AC$22)*$AO222:$AX222),0)</f>
        <v>0</v>
      </c>
      <c r="CG222" s="301" cm="1">
        <f t="array" aca="1" ref="CG222" ca="1">IF(AF222&lt;0,AF222*SUMPRODUCT(_xlfn.XLOOKUP(AF$26,$C$4:$C$22,$T$4:$AC$22)*$AO222:$AX222),0)</f>
        <v>0</v>
      </c>
      <c r="CH222" s="300" cm="1">
        <f t="array" aca="1" ref="CH222" ca="1">IF(AG222&lt;0,AG222*SUMPRODUCT(_xlfn.XLOOKUP(AG$26,$C$4:$C$22,$T$4:$AC$22)*$AO222:$AX222),0)</f>
        <v>0</v>
      </c>
      <c r="CI222" s="300" cm="1">
        <f t="array" aca="1" ref="CI222" ca="1">IF(AH222&lt;0,AH222*SUMPRODUCT(_xlfn.XLOOKUP(AH$26,$C$4:$C$22,$T$4:$AC$22)*$AO222:$AX222),0)</f>
        <v>0</v>
      </c>
      <c r="CJ222" s="300" cm="1">
        <f t="array" aca="1" ref="CJ222" ca="1">IF(AI222&lt;0,AI222*SUMPRODUCT(_xlfn.XLOOKUP(AI$26,$C$4:$C$22,$T$4:$AC$22)*$AO222:$AX222),0)</f>
        <v>0</v>
      </c>
      <c r="CK222" s="300" cm="1">
        <f t="array" aca="1" ref="CK222" ca="1">IF(AJ222&lt;0,AJ222*SUMPRODUCT(_xlfn.XLOOKUP(AJ$26,$C$4:$C$22,$T$4:$AC$22)*$AO222:$AX222),0)</f>
        <v>0</v>
      </c>
      <c r="CL222" s="300" cm="1">
        <f t="array" aca="1" ref="CL222" ca="1">IF(AK222&lt;0,AK222*SUMPRODUCT(_xlfn.XLOOKUP(AK$26,$C$4:$C$22,$T$4:$AC$22)*$AO222:$AX222),0)</f>
        <v>0</v>
      </c>
      <c r="CM222" s="300" cm="1">
        <f t="array" aca="1" ref="CM222" ca="1">IF(AL222&lt;0,AL222*SUMPRODUCT(_xlfn.XLOOKUP(AL$26,$C$4:$C$22,$T$4:$AC$22)*$AO222:$AX222),0)</f>
        <v>0</v>
      </c>
      <c r="CN222" s="300" cm="1">
        <f t="array" aca="1" ref="CN222" ca="1">IF(AM222&lt;0,AM222*SUMPRODUCT(_xlfn.XLOOKUP(AM$26,$C$4:$C$22,$T$4:$AC$22)*$AO222:$AX222),0)</f>
        <v>0</v>
      </c>
      <c r="CO222" s="304" cm="1">
        <f t="array" aca="1" ref="CO222" ca="1">IF(AN222&lt;0,AN222*SUMPRODUCT(_xlfn.XLOOKUP(AN$26,$C$4:$C$22,$T$4:$AC$22)*$AO222:$AX222),0)</f>
        <v>0</v>
      </c>
      <c r="CP222" s="305">
        <f t="shared" ca="1" si="141"/>
        <v>0</v>
      </c>
      <c r="CQ222" s="125" cm="1">
        <f t="array" aca="1" ref="CQ222" ca="1">IF(AC222&lt;0,AC222*SUMPRODUCT(_xlfn.XLOOKUP(AC$26,$C$4:$C$22,$I$4:$S$22)*$AO222:$AY222),0)</f>
        <v>0</v>
      </c>
      <c r="CR222" s="300" cm="1">
        <f t="array" aca="1" ref="CR222" ca="1">IF(AD222&lt;0,AD222*SUMPRODUCT(_xlfn.XLOOKUP(AD$26,$C$4:$C$22,$I$4:$R$22)*$AO222:$AX222),0)</f>
        <v>0</v>
      </c>
      <c r="CS222" s="300" cm="1">
        <f t="array" aca="1" ref="CS222" ca="1">IF(AE222&lt;0,AE222*SUMPRODUCT(_xlfn.XLOOKUP(AE$26,$C$4:$C$22,$I$4:$R$22)*$AO222:$AX222),0)</f>
        <v>0</v>
      </c>
      <c r="CT222" s="301" cm="1">
        <f t="array" aca="1" ref="CT222" ca="1">IF(AF222&lt;0,AF222*SUMPRODUCT(_xlfn.XLOOKUP(AF$26,$C$4:$C$22,$I$4:$R$22)*$AO222:$AX222),0)</f>
        <v>0</v>
      </c>
      <c r="CU222" s="300" cm="1">
        <f t="array" aca="1" ref="CU222" ca="1">IF(AG222&lt;0,AG222*SUMPRODUCT(_xlfn.XLOOKUP(AG$26,$C$4:$C$22,$I$4:$R$22)*$AO222:$AX222),0)</f>
        <v>0</v>
      </c>
      <c r="CV222" s="300" cm="1">
        <f t="array" aca="1" ref="CV222" ca="1">IF(AH222&lt;0,AH222*SUMPRODUCT(_xlfn.XLOOKUP(AH$26,$C$4:$C$22,$I$4:$R$22)*$AO222:$AX222),0)</f>
        <v>0</v>
      </c>
      <c r="CW222" s="300" cm="1">
        <f t="array" aca="1" ref="CW222" ca="1">IF(AI222&lt;0,AI222*SUMPRODUCT(_xlfn.XLOOKUP(AI$26,$C$4:$C$22,$I$4:$R$22)*$AO222:$AX222),0)</f>
        <v>0</v>
      </c>
      <c r="CX222" s="300" cm="1">
        <f t="array" aca="1" ref="CX222" ca="1">IF(AJ222&lt;0,AJ222*SUMPRODUCT(_xlfn.XLOOKUP(AJ$26,$C$4:$C$22,$I$4:$R$22)*$AO222:$AX222),0)</f>
        <v>0</v>
      </c>
      <c r="CY222" s="300" cm="1">
        <f t="array" aca="1" ref="CY222" ca="1">IF(AK222&lt;0,AK222*SUMPRODUCT(_xlfn.XLOOKUP(AK$26,$C$4:$C$22,$I$4:$R$22)*$AO222:$AX222),0)</f>
        <v>0</v>
      </c>
      <c r="CZ222" s="300" cm="1">
        <f t="array" aca="1" ref="CZ222" ca="1">IF(AL222&lt;0,AL222*SUMPRODUCT(_xlfn.XLOOKUP(AL$26,$C$4:$C$22,$I$4:$R$22)*$AO222:$AX222),0)</f>
        <v>0</v>
      </c>
      <c r="DA222" s="300" cm="1">
        <f t="array" aca="1" ref="DA222" ca="1">IF(AM222&lt;0,AM222*SUMPRODUCT(_xlfn.XLOOKUP(AM$26,$C$4:$C$22,$I$4:$R$22)*$AO222:$AX222),0)</f>
        <v>0</v>
      </c>
      <c r="DB222" s="304" cm="1">
        <f t="array" aca="1" ref="DB222" ca="1">IF(AN222&lt;0,AN222*SUMPRODUCT(_xlfn.XLOOKUP(AN$26,$C$4:$C$22,$I$4:$R$22)*$AO222:$AX222),0)</f>
        <v>0</v>
      </c>
      <c r="DC222" s="329">
        <f t="shared" ca="1" si="142"/>
        <v>0</v>
      </c>
    </row>
    <row r="223" spans="1:107" x14ac:dyDescent="0.25">
      <c r="A223" s="136"/>
      <c r="B223" s="389"/>
      <c r="C223" s="278">
        <v>8</v>
      </c>
      <c r="D223" s="279" t="str">
        <f>_xlfn.XLOOKUP($C223,'Load Combinations'!$B$4:$B$22,'Load Combinations'!$C$4:$C$22)</f>
        <v>CV Vac, Component MAWP, No Beam</v>
      </c>
      <c r="E223" s="280"/>
      <c r="F223" s="281"/>
      <c r="G223" s="111">
        <v>0</v>
      </c>
      <c r="H223" s="282">
        <f t="shared" ca="1" si="177"/>
        <v>0</v>
      </c>
      <c r="I223" s="282">
        <f t="shared" ca="1" si="178"/>
        <v>0</v>
      </c>
      <c r="J223" s="326"/>
      <c r="K223" s="87">
        <f t="shared" ref="K223:AB223" ca="1" si="194">OFFSET(K223,-7,0)</f>
        <v>0</v>
      </c>
      <c r="L223" s="84">
        <f t="shared" ca="1" si="194"/>
        <v>0</v>
      </c>
      <c r="M223" s="84">
        <f t="shared" ca="1" si="194"/>
        <v>0</v>
      </c>
      <c r="N223" s="84">
        <f t="shared" ca="1" si="194"/>
        <v>0</v>
      </c>
      <c r="O223" s="84">
        <f t="shared" ca="1" si="194"/>
        <v>0</v>
      </c>
      <c r="P223" s="84">
        <f t="shared" ca="1" si="194"/>
        <v>0</v>
      </c>
      <c r="Q223" s="84">
        <f t="shared" ca="1" si="194"/>
        <v>0</v>
      </c>
      <c r="R223" s="84">
        <f t="shared" ca="1" si="194"/>
        <v>0</v>
      </c>
      <c r="S223" s="84">
        <f t="shared" ca="1" si="194"/>
        <v>0</v>
      </c>
      <c r="T223" s="84">
        <f t="shared" ca="1" si="194"/>
        <v>0</v>
      </c>
      <c r="U223" s="84">
        <f t="shared" ca="1" si="194"/>
        <v>0</v>
      </c>
      <c r="V223" s="84">
        <f t="shared" ca="1" si="194"/>
        <v>0</v>
      </c>
      <c r="W223" s="84">
        <f t="shared" ca="1" si="194"/>
        <v>0</v>
      </c>
      <c r="X223" s="84">
        <f t="shared" ca="1" si="194"/>
        <v>0</v>
      </c>
      <c r="Y223" s="84">
        <f t="shared" ca="1" si="194"/>
        <v>0</v>
      </c>
      <c r="Z223" s="84">
        <f t="shared" ca="1" si="194"/>
        <v>0</v>
      </c>
      <c r="AA223" s="84">
        <f t="shared" ca="1" si="194"/>
        <v>0</v>
      </c>
      <c r="AB223" s="89">
        <f t="shared" ca="1" si="194"/>
        <v>0</v>
      </c>
      <c r="AC223" s="87">
        <f t="shared" ca="1" si="188"/>
        <v>0</v>
      </c>
      <c r="AD223" s="84">
        <f t="shared" ca="1" si="188"/>
        <v>0</v>
      </c>
      <c r="AE223" s="84">
        <f t="shared" ca="1" si="188"/>
        <v>0</v>
      </c>
      <c r="AF223" s="84">
        <f t="shared" ca="1" si="188"/>
        <v>0</v>
      </c>
      <c r="AG223" s="84">
        <f t="shared" ca="1" si="188"/>
        <v>0</v>
      </c>
      <c r="AH223" s="84">
        <f t="shared" ca="1" si="188"/>
        <v>0</v>
      </c>
      <c r="AI223" s="84">
        <f t="shared" ca="1" si="188"/>
        <v>1</v>
      </c>
      <c r="AJ223" s="84">
        <f t="shared" ca="1" si="188"/>
        <v>1</v>
      </c>
      <c r="AK223" s="84">
        <f t="shared" ca="1" si="188"/>
        <v>0</v>
      </c>
      <c r="AL223" s="84">
        <f t="shared" ca="1" si="188"/>
        <v>0</v>
      </c>
      <c r="AM223" s="84">
        <f t="shared" ca="1" si="188"/>
        <v>1</v>
      </c>
      <c r="AN223" s="98">
        <f t="shared" ca="1" si="188"/>
        <v>0</v>
      </c>
      <c r="AO223" s="91">
        <f>+INDEX('Load Combinations'!$D$4:$N$22,MATCH(Horizontal!$C223,'Load Combinations'!$B$4:$B$22,0),MATCH(Horizontal!AO$26,'Load Combinations'!$D$3:$N$3,0))</f>
        <v>1</v>
      </c>
      <c r="AP223" s="84">
        <f>+INDEX('Load Combinations'!$D$4:$N$22,MATCH(Horizontal!$C223,'Load Combinations'!$B$4:$B$22,0),MATCH(Horizontal!AP$26,'Load Combinations'!$D$3:$N$3,0))</f>
        <v>1</v>
      </c>
      <c r="AQ223" s="84">
        <f>+INDEX('Load Combinations'!$D$4:$N$22,MATCH(Horizontal!$C223,'Load Combinations'!$B$4:$B$22,0),MATCH(Horizontal!AQ$26,'Load Combinations'!$D$3:$N$3,0))</f>
        <v>0</v>
      </c>
      <c r="AR223" s="84">
        <f>+INDEX('Load Combinations'!$D$4:$N$22,MATCH(Horizontal!$C223,'Load Combinations'!$B$4:$B$22,0),MATCH(Horizontal!AR$26,'Load Combinations'!$D$3:$N$3,0))</f>
        <v>0</v>
      </c>
      <c r="AS223" s="84">
        <f>+INDEX('Load Combinations'!$D$4:$N$22,MATCH(Horizontal!$C223,'Load Combinations'!$B$4:$B$22,0),MATCH(Horizontal!AS$26,'Load Combinations'!$D$3:$N$3,0))</f>
        <v>1</v>
      </c>
      <c r="AT223" s="84">
        <f>+INDEX('Load Combinations'!$D$4:$N$22,MATCH(Horizontal!$C223,'Load Combinations'!$B$4:$B$22,0),MATCH(Horizontal!AT$26,'Load Combinations'!$D$3:$N$3,0))</f>
        <v>0</v>
      </c>
      <c r="AU223" s="84">
        <f>+INDEX('Load Combinations'!$D$4:$N$22,MATCH(Horizontal!$C223,'Load Combinations'!$B$4:$B$22,0),MATCH(Horizontal!AU$26,'Load Combinations'!$D$3:$N$3,0))</f>
        <v>0</v>
      </c>
      <c r="AV223" s="84">
        <f>+INDEX('Load Combinations'!$D$4:$N$22,MATCH(Horizontal!$C223,'Load Combinations'!$B$4:$B$22,0),MATCH(Horizontal!AV$26,'Load Combinations'!$D$3:$N$3,0))</f>
        <v>0</v>
      </c>
      <c r="AW223" s="84">
        <f>+INDEX('Load Combinations'!$D$4:$N$22,MATCH(Horizontal!$C223,'Load Combinations'!$B$4:$B$22,0),MATCH(Horizontal!AW$26,'Load Combinations'!$D$3:$N$3,0))</f>
        <v>1</v>
      </c>
      <c r="AX223" s="559">
        <f>+INDEX('Load Combinations'!$D$4:$N$22,MATCH(Horizontal!$C223,'Load Combinations'!$B$4:$B$22,0),MATCH(Horizontal!AX$26,'Load Combinations'!$D$3:$N$3,0))</f>
        <v>0</v>
      </c>
      <c r="AY223" s="660">
        <f>+INDEX('Load Combinations'!$D$4:$N$22,MATCH(Horizontal!$C223,'Load Combinations'!$B$4:$B$22,0),MATCH(Horizontal!AY$26,'Load Combinations'!$D$3:$N$3,0))</f>
        <v>0</v>
      </c>
      <c r="AZ223" s="284" cm="1">
        <f t="array" aca="1" ref="AZ223" ca="1">SUMPRODUCT(--($K223:$AB223&gt;0),INDEX($H$4:$H$22,MATCH($K$26:$AB$26,$C$4:$C$22,0)))</f>
        <v>0</v>
      </c>
      <c r="BA223" s="194" cm="1">
        <f t="array" aca="1" ref="BA223" ca="1">SUMPRODUCT(--($K223:$AB223&gt;0),INDEX($G$4:$G$22,MATCH($K$26:$AB$26,$C$4:$C$22,0)))</f>
        <v>0</v>
      </c>
      <c r="BB223" s="194" cm="1">
        <f t="array" aca="1" ref="BB223" ca="1">-1*SUMPRODUCT(--($K223:$AB223&lt;0),INDEX($H$4:$H$22,MATCH($K$26:$AB$26,$C$4:$C$22,0)))</f>
        <v>0</v>
      </c>
      <c r="BC223" s="194" cm="1">
        <f t="array" aca="1" ref="BC223" ca="1">-1*SUMPRODUCT(--($K223:$AB223&lt;0),INDEX($G$4:$G$22,MATCH($K$26:$AB$26,$C$4:$C$22,0)))</f>
        <v>0</v>
      </c>
      <c r="BD223" s="286" cm="1">
        <f t="array" aca="1" ref="BD223" ca="1">IF(AC223&gt;0,AC223*SUMPRODUCT(_xlfn.XLOOKUP(AC$26,$C$4:$C$22,$T$4:$AD$22)*$AO223:$AY223),0)</f>
        <v>0</v>
      </c>
      <c r="BE223" s="287" cm="1">
        <f t="array" aca="1" ref="BE223" ca="1">IF(AD223&gt;0,AD223*SUMPRODUCT(_xlfn.XLOOKUP(AD$26,$C$4:$C$22,$T$4:$AD$22)*$AO223:$AY223),0)</f>
        <v>0</v>
      </c>
      <c r="BF223" s="287" cm="1">
        <f t="array" aca="1" ref="BF223" ca="1">IF(AE223&gt;0,AE223*SUMPRODUCT(_xlfn.XLOOKUP(AE$26,$C$4:$C$22,$T$4:$AD$22)*$AO223:$AY223),0)</f>
        <v>0</v>
      </c>
      <c r="BG223" s="287" cm="1">
        <f t="array" aca="1" ref="BG223" ca="1">IF(AF223&gt;0,AF223*SUMPRODUCT(_xlfn.XLOOKUP(AF$26,$C$4:$C$22,$T$4:$AD$22)*$AO223:$AY223),0)</f>
        <v>0</v>
      </c>
      <c r="BH223" s="287" cm="1">
        <f t="array" aca="1" ref="BH223" ca="1">IF(AG223&gt;0,AG223*SUMPRODUCT(_xlfn.XLOOKUP(AG$26,$C$4:$C$22,$T$4:$AD$22)*$AO223:$AY223),0)</f>
        <v>0</v>
      </c>
      <c r="BI223" s="287" cm="1">
        <f t="array" aca="1" ref="BI223" ca="1">IF(AH223&gt;0,AH223*SUMPRODUCT(_xlfn.XLOOKUP(AH$26,$C$4:$C$22,$T$4:$AD$22)*$AO223:$AY223),0)</f>
        <v>0</v>
      </c>
      <c r="BJ223" s="287" cm="1">
        <f t="array" aca="1" ref="BJ223" ca="1">IF(AI223&gt;0,AI223*SUMPRODUCT(_xlfn.XLOOKUP(AI$26,$C$4:$C$22,$T$4:$AD$22)*$AO223:$AY223),0)</f>
        <v>0</v>
      </c>
      <c r="BK223" s="287" cm="1">
        <f t="array" aca="1" ref="BK223" ca="1">IF(AJ223&gt;0,AJ223*SUMPRODUCT(_xlfn.XLOOKUP(AJ$26,$C$4:$C$22,$T$4:$AD$22)*$AO223:$AY223),0)</f>
        <v>0</v>
      </c>
      <c r="BL223" s="287" cm="1">
        <f t="array" aca="1" ref="BL223" ca="1">IF(AK223&gt;0,AK223*SUMPRODUCT(_xlfn.XLOOKUP(AK$26,$C$4:$C$22,$T$4:$AD$22)*$AO223:$AY223),0)</f>
        <v>0</v>
      </c>
      <c r="BM223" s="287" cm="1">
        <f t="array" aca="1" ref="BM223" ca="1">IF(AL223&gt;0,AL223*SUMPRODUCT(_xlfn.XLOOKUP(AL$26,$C$4:$C$22,$T$4:$AD$22)*$AO223:$AY223),0)</f>
        <v>0</v>
      </c>
      <c r="BN223" s="287" cm="1">
        <f t="array" aca="1" ref="BN223" ca="1">IF(AM223&gt;0,AM223*SUMPRODUCT(_xlfn.XLOOKUP(AM$26,$C$4:$C$22,$T$4:$AD$22)*$AO223:$AY223),0)</f>
        <v>0</v>
      </c>
      <c r="BO223" s="290" cm="1">
        <f t="array" aca="1" ref="BO223" ca="1">IF(AN223&gt;0,AN223*SUMPRODUCT(_xlfn.XLOOKUP(AN$26,$C$4:$C$22,$T$4:$AD$22)*$AO223:$AY223),0)</f>
        <v>0</v>
      </c>
      <c r="BP223" s="291">
        <f t="shared" ca="1" si="139"/>
        <v>0</v>
      </c>
      <c r="BQ223" s="286" cm="1">
        <f t="array" aca="1" ref="BQ223" ca="1">IF(AC223&gt;0,AC223*SUMPRODUCT(_xlfn.XLOOKUP(AC$26,$C$4:$C$22,$I$4:$S$22)*$AO223:$AY223),0)</f>
        <v>0</v>
      </c>
      <c r="BR223" s="287" cm="1">
        <f t="array" aca="1" ref="BR223" ca="1">IF(AD223&gt;0,AD223*SUMPRODUCT(_xlfn.XLOOKUP(AD$26,$C$4:$C$22,$I$4:$S$22)*$AO223:$AY223),0)</f>
        <v>0</v>
      </c>
      <c r="BS223" s="287" cm="1">
        <f t="array" aca="1" ref="BS223" ca="1">IF(AE223&gt;0,AE223*SUMPRODUCT(_xlfn.XLOOKUP(AE$26,$C$4:$C$22,$I$4:$S$22)*$AO223:$AY223),0)</f>
        <v>0</v>
      </c>
      <c r="BT223" s="287" cm="1">
        <f t="array" aca="1" ref="BT223" ca="1">IF(AF223&gt;0,AF223*SUMPRODUCT(_xlfn.XLOOKUP(AF$26,$C$4:$C$22,$I$4:$S$22)*$AO223:$AY223),0)</f>
        <v>0</v>
      </c>
      <c r="BU223" s="287" cm="1">
        <f t="array" aca="1" ref="BU223" ca="1">IF(AG223&gt;0,AG223*SUMPRODUCT(_xlfn.XLOOKUP(AG$26,$C$4:$C$22,$I$4:$S$22)*$AO223:$AY223),0)</f>
        <v>0</v>
      </c>
      <c r="BV223" s="287" cm="1">
        <f t="array" aca="1" ref="BV223" ca="1">IF(AH223&gt;0,AH223*SUMPRODUCT(_xlfn.XLOOKUP(AH$26,$C$4:$C$22,$I$4:$S$22)*$AO223:$AY223),0)</f>
        <v>0</v>
      </c>
      <c r="BW223" s="287" cm="1">
        <f t="array" aca="1" ref="BW223" ca="1">IF(AI223&gt;0,AI223*SUMPRODUCT(_xlfn.XLOOKUP(AI$26,$C$4:$C$22,$I$4:$S$22)*$AO223:$AY223),0)</f>
        <v>0</v>
      </c>
      <c r="BX223" s="287" cm="1">
        <f t="array" aca="1" ref="BX223" ca="1">IF(AJ223&gt;0,AJ223*SUMPRODUCT(_xlfn.XLOOKUP(AJ$26,$C$4:$C$22,$I$4:$S$22)*$AO223:$AY223),0)</f>
        <v>0</v>
      </c>
      <c r="BY223" s="287" cm="1">
        <f t="array" aca="1" ref="BY223" ca="1">IF(AK223&gt;0,AK223*SUMPRODUCT(_xlfn.XLOOKUP(AK$26,$C$4:$C$22,$I$4:$S$22)*$AO223:$AY223),0)</f>
        <v>0</v>
      </c>
      <c r="BZ223" s="287" cm="1">
        <f t="array" aca="1" ref="BZ223" ca="1">IF(AL223&gt;0,AL223*SUMPRODUCT(_xlfn.XLOOKUP(AL$26,$C$4:$C$22,$I$4:$S$22)*$AO223:$AY223),0)</f>
        <v>0</v>
      </c>
      <c r="CA223" s="287" cm="1">
        <f t="array" aca="1" ref="CA223" ca="1">IF(AM223&gt;0,AM223*SUMPRODUCT(_xlfn.XLOOKUP(AM$26,$C$4:$C$22,$I$4:$S$22)*$AO223:$AY223),0)</f>
        <v>0</v>
      </c>
      <c r="CB223" s="290" cm="1">
        <f t="array" aca="1" ref="CB223" ca="1">IF(AN223&gt;0,AN223*SUMPRODUCT(_xlfn.XLOOKUP(AN$26,$C$4:$C$22,$I$4:$S$22)*$AO223:$AY223),0)</f>
        <v>0</v>
      </c>
      <c r="CC223" s="291">
        <f t="shared" ca="1" si="140"/>
        <v>0</v>
      </c>
      <c r="CD223" s="286" cm="1">
        <f t="array" aca="1" ref="CD223" ca="1">IF(AC223&lt;0,AC223*SUMPRODUCT(_xlfn.XLOOKUP(AC$26,$C$4:$C$22,$T$4:$AD$22)*$AO223:$AY223),0)</f>
        <v>0</v>
      </c>
      <c r="CE223" s="287" cm="1">
        <f t="array" aca="1" ref="CE223" ca="1">IF(AD223&lt;0,AD223*SUMPRODUCT(_xlfn.XLOOKUP(AD$26,$C$4:$C$22,$T$4:$AC$22)*$AO223:$AX223),0)</f>
        <v>0</v>
      </c>
      <c r="CF223" s="287" cm="1">
        <f t="array" aca="1" ref="CF223" ca="1">IF(AE223&lt;0,AE223*SUMPRODUCT(_xlfn.XLOOKUP(AE$26,$C$4:$C$22,$T$4:$AC$22)*$AO223:$AX223),0)</f>
        <v>0</v>
      </c>
      <c r="CG223" s="287" cm="1">
        <f t="array" aca="1" ref="CG223" ca="1">IF(AF223&lt;0,AF223*SUMPRODUCT(_xlfn.XLOOKUP(AF$26,$C$4:$C$22,$T$4:$AC$22)*$AO223:$AX223),0)</f>
        <v>0</v>
      </c>
      <c r="CH223" s="287" cm="1">
        <f t="array" aca="1" ref="CH223" ca="1">IF(AG223&lt;0,AG223*SUMPRODUCT(_xlfn.XLOOKUP(AG$26,$C$4:$C$22,$T$4:$AC$22)*$AO223:$AX223),0)</f>
        <v>0</v>
      </c>
      <c r="CI223" s="287" cm="1">
        <f t="array" aca="1" ref="CI223" ca="1">IF(AH223&lt;0,AH223*SUMPRODUCT(_xlfn.XLOOKUP(AH$26,$C$4:$C$22,$T$4:$AC$22)*$AO223:$AX223),0)</f>
        <v>0</v>
      </c>
      <c r="CJ223" s="287" cm="1">
        <f t="array" aca="1" ref="CJ223" ca="1">IF(AI223&lt;0,AI223*SUMPRODUCT(_xlfn.XLOOKUP(AI$26,$C$4:$C$22,$T$4:$AC$22)*$AO223:$AX223),0)</f>
        <v>0</v>
      </c>
      <c r="CK223" s="287" cm="1">
        <f t="array" aca="1" ref="CK223" ca="1">IF(AJ223&lt;0,AJ223*SUMPRODUCT(_xlfn.XLOOKUP(AJ$26,$C$4:$C$22,$T$4:$AC$22)*$AO223:$AX223),0)</f>
        <v>0</v>
      </c>
      <c r="CL223" s="287" cm="1">
        <f t="array" aca="1" ref="CL223" ca="1">IF(AK223&lt;0,AK223*SUMPRODUCT(_xlfn.XLOOKUP(AK$26,$C$4:$C$22,$T$4:$AC$22)*$AO223:$AX223),0)</f>
        <v>0</v>
      </c>
      <c r="CM223" s="287" cm="1">
        <f t="array" aca="1" ref="CM223" ca="1">IF(AL223&lt;0,AL223*SUMPRODUCT(_xlfn.XLOOKUP(AL$26,$C$4:$C$22,$T$4:$AC$22)*$AO223:$AX223),0)</f>
        <v>0</v>
      </c>
      <c r="CN223" s="287" cm="1">
        <f t="array" aca="1" ref="CN223" ca="1">IF(AM223&lt;0,AM223*SUMPRODUCT(_xlfn.XLOOKUP(AM$26,$C$4:$C$22,$T$4:$AC$22)*$AO223:$AX223),0)</f>
        <v>0</v>
      </c>
      <c r="CO223" s="290" cm="1">
        <f t="array" aca="1" ref="CO223" ca="1">IF(AN223&lt;0,AN223*SUMPRODUCT(_xlfn.XLOOKUP(AN$26,$C$4:$C$22,$T$4:$AC$22)*$AO223:$AX223),0)</f>
        <v>0</v>
      </c>
      <c r="CP223" s="291">
        <f t="shared" ca="1" si="141"/>
        <v>0</v>
      </c>
      <c r="CQ223" s="286" cm="1">
        <f t="array" aca="1" ref="CQ223" ca="1">IF(AC223&lt;0,AC223*SUMPRODUCT(_xlfn.XLOOKUP(AC$26,$C$4:$C$22,$I$4:$S$22)*$AO223:$AY223),0)</f>
        <v>0</v>
      </c>
      <c r="CR223" s="287" cm="1">
        <f t="array" aca="1" ref="CR223" ca="1">IF(AD223&lt;0,AD223*SUMPRODUCT(_xlfn.XLOOKUP(AD$26,$C$4:$C$22,$I$4:$R$22)*$AO223:$AX223),0)</f>
        <v>0</v>
      </c>
      <c r="CS223" s="287" cm="1">
        <f t="array" aca="1" ref="CS223" ca="1">IF(AE223&lt;0,AE223*SUMPRODUCT(_xlfn.XLOOKUP(AE$26,$C$4:$C$22,$I$4:$R$22)*$AO223:$AX223),0)</f>
        <v>0</v>
      </c>
      <c r="CT223" s="287" cm="1">
        <f t="array" aca="1" ref="CT223" ca="1">IF(AF223&lt;0,AF223*SUMPRODUCT(_xlfn.XLOOKUP(AF$26,$C$4:$C$22,$I$4:$R$22)*$AO223:$AX223),0)</f>
        <v>0</v>
      </c>
      <c r="CU223" s="287" cm="1">
        <f t="array" aca="1" ref="CU223" ca="1">IF(AG223&lt;0,AG223*SUMPRODUCT(_xlfn.XLOOKUP(AG$26,$C$4:$C$22,$I$4:$R$22)*$AO223:$AX223),0)</f>
        <v>0</v>
      </c>
      <c r="CV223" s="287" cm="1">
        <f t="array" aca="1" ref="CV223" ca="1">IF(AH223&lt;0,AH223*SUMPRODUCT(_xlfn.XLOOKUP(AH$26,$C$4:$C$22,$I$4:$R$22)*$AO223:$AX223),0)</f>
        <v>0</v>
      </c>
      <c r="CW223" s="287" cm="1">
        <f t="array" aca="1" ref="CW223" ca="1">IF(AI223&lt;0,AI223*SUMPRODUCT(_xlfn.XLOOKUP(AI$26,$C$4:$C$22,$I$4:$R$22)*$AO223:$AX223),0)</f>
        <v>0</v>
      </c>
      <c r="CX223" s="287" cm="1">
        <f t="array" aca="1" ref="CX223" ca="1">IF(AJ223&lt;0,AJ223*SUMPRODUCT(_xlfn.XLOOKUP(AJ$26,$C$4:$C$22,$I$4:$R$22)*$AO223:$AX223),0)</f>
        <v>0</v>
      </c>
      <c r="CY223" s="287" cm="1">
        <f t="array" aca="1" ref="CY223" ca="1">IF(AK223&lt;0,AK223*SUMPRODUCT(_xlfn.XLOOKUP(AK$26,$C$4:$C$22,$I$4:$R$22)*$AO223:$AX223),0)</f>
        <v>0</v>
      </c>
      <c r="CZ223" s="287" cm="1">
        <f t="array" aca="1" ref="CZ223" ca="1">IF(AL223&lt;0,AL223*SUMPRODUCT(_xlfn.XLOOKUP(AL$26,$C$4:$C$22,$I$4:$R$22)*$AO223:$AX223),0)</f>
        <v>0</v>
      </c>
      <c r="DA223" s="287" cm="1">
        <f t="array" aca="1" ref="DA223" ca="1">IF(AM223&lt;0,AM223*SUMPRODUCT(_xlfn.XLOOKUP(AM$26,$C$4:$C$22,$I$4:$R$22)*$AO223:$AX223),0)</f>
        <v>0</v>
      </c>
      <c r="DB223" s="290" cm="1">
        <f t="array" aca="1" ref="DB223" ca="1">IF(AN223&lt;0,AN223*SUMPRODUCT(_xlfn.XLOOKUP(AN$26,$C$4:$C$22,$I$4:$R$22)*$AO223:$AX223),0)</f>
        <v>0</v>
      </c>
      <c r="DC223" s="327">
        <f t="shared" ca="1" si="142"/>
        <v>0</v>
      </c>
    </row>
    <row r="224" spans="1:107" x14ac:dyDescent="0.25">
      <c r="A224" s="136"/>
      <c r="B224" s="389"/>
      <c r="C224" s="292">
        <v>9</v>
      </c>
      <c r="D224" s="293" t="str">
        <f>_xlfn.XLOOKUP($C224,'Load Combinations'!$B$4:$B$22,'Load Combinations'!$C$4:$C$22)</f>
        <v>CV Vac, Component MAWP, Beam On</v>
      </c>
      <c r="E224" s="86"/>
      <c r="F224" s="294"/>
      <c r="G224" s="125">
        <v>0</v>
      </c>
      <c r="H224" s="295">
        <f t="shared" ca="1" si="177"/>
        <v>1</v>
      </c>
      <c r="I224" s="295">
        <f t="shared" ca="1" si="178"/>
        <v>-1</v>
      </c>
      <c r="J224" s="328"/>
      <c r="K224" s="99">
        <f t="shared" ref="K224:AB224" ca="1" si="195">OFFSET(K224,-8,0)</f>
        <v>0</v>
      </c>
      <c r="L224" s="96">
        <f t="shared" ca="1" si="195"/>
        <v>0</v>
      </c>
      <c r="M224" s="96">
        <f t="shared" ca="1" si="195"/>
        <v>0</v>
      </c>
      <c r="N224" s="96">
        <f t="shared" ca="1" si="195"/>
        <v>0</v>
      </c>
      <c r="O224" s="96">
        <f t="shared" ca="1" si="195"/>
        <v>0</v>
      </c>
      <c r="P224" s="96">
        <f t="shared" ca="1" si="195"/>
        <v>0</v>
      </c>
      <c r="Q224" s="96">
        <f t="shared" ca="1" si="195"/>
        <v>0</v>
      </c>
      <c r="R224" s="96">
        <f t="shared" ca="1" si="195"/>
        <v>0</v>
      </c>
      <c r="S224" s="96">
        <f t="shared" ca="1" si="195"/>
        <v>0</v>
      </c>
      <c r="T224" s="96">
        <f t="shared" ca="1" si="195"/>
        <v>0</v>
      </c>
      <c r="U224" s="96">
        <f t="shared" ca="1" si="195"/>
        <v>0</v>
      </c>
      <c r="V224" s="96">
        <f t="shared" ca="1" si="195"/>
        <v>0</v>
      </c>
      <c r="W224" s="96">
        <f t="shared" ca="1" si="195"/>
        <v>0</v>
      </c>
      <c r="X224" s="96">
        <f t="shared" ca="1" si="195"/>
        <v>0</v>
      </c>
      <c r="Y224" s="96">
        <f t="shared" ca="1" si="195"/>
        <v>0</v>
      </c>
      <c r="Z224" s="96">
        <f t="shared" ca="1" si="195"/>
        <v>0</v>
      </c>
      <c r="AA224" s="96">
        <f t="shared" ca="1" si="195"/>
        <v>0</v>
      </c>
      <c r="AB224" s="138">
        <f t="shared" ca="1" si="195"/>
        <v>0</v>
      </c>
      <c r="AC224" s="99">
        <f t="shared" ca="1" si="188"/>
        <v>0</v>
      </c>
      <c r="AD224" s="96">
        <f t="shared" ca="1" si="188"/>
        <v>0</v>
      </c>
      <c r="AE224" s="96">
        <f t="shared" ca="1" si="188"/>
        <v>0</v>
      </c>
      <c r="AF224" s="96">
        <f t="shared" ca="1" si="188"/>
        <v>0</v>
      </c>
      <c r="AG224" s="96">
        <f t="shared" ca="1" si="188"/>
        <v>0</v>
      </c>
      <c r="AH224" s="96">
        <f t="shared" ca="1" si="188"/>
        <v>0</v>
      </c>
      <c r="AI224" s="96">
        <f t="shared" ca="1" si="188"/>
        <v>1</v>
      </c>
      <c r="AJ224" s="96">
        <f t="shared" ca="1" si="188"/>
        <v>1</v>
      </c>
      <c r="AK224" s="96">
        <f t="shared" ca="1" si="188"/>
        <v>0</v>
      </c>
      <c r="AL224" s="96">
        <f t="shared" ca="1" si="188"/>
        <v>0</v>
      </c>
      <c r="AM224" s="96">
        <f t="shared" ca="1" si="188"/>
        <v>1</v>
      </c>
      <c r="AN224" s="100">
        <f t="shared" ca="1" si="188"/>
        <v>0</v>
      </c>
      <c r="AO224" s="97">
        <f>+INDEX('Load Combinations'!$D$4:$N$22,MATCH(Horizontal!$C224,'Load Combinations'!$B$4:$B$22,0),MATCH(Horizontal!AO$26,'Load Combinations'!$D$3:$N$3,0))</f>
        <v>1</v>
      </c>
      <c r="AP224" s="96">
        <f>+INDEX('Load Combinations'!$D$4:$N$22,MATCH(Horizontal!$C224,'Load Combinations'!$B$4:$B$22,0),MATCH(Horizontal!AP$26,'Load Combinations'!$D$3:$N$3,0))</f>
        <v>1</v>
      </c>
      <c r="AQ224" s="96">
        <f>+INDEX('Load Combinations'!$D$4:$N$22,MATCH(Horizontal!$C224,'Load Combinations'!$B$4:$B$22,0),MATCH(Horizontal!AQ$26,'Load Combinations'!$D$3:$N$3,0))</f>
        <v>0</v>
      </c>
      <c r="AR224" s="96">
        <f>+INDEX('Load Combinations'!$D$4:$N$22,MATCH(Horizontal!$C224,'Load Combinations'!$B$4:$B$22,0),MATCH(Horizontal!AR$26,'Load Combinations'!$D$3:$N$3,0))</f>
        <v>0</v>
      </c>
      <c r="AS224" s="96">
        <f>+INDEX('Load Combinations'!$D$4:$N$22,MATCH(Horizontal!$C224,'Load Combinations'!$B$4:$B$22,0),MATCH(Horizontal!AS$26,'Load Combinations'!$D$3:$N$3,0))</f>
        <v>1</v>
      </c>
      <c r="AT224" s="96">
        <f>+INDEX('Load Combinations'!$D$4:$N$22,MATCH(Horizontal!$C224,'Load Combinations'!$B$4:$B$22,0),MATCH(Horizontal!AT$26,'Load Combinations'!$D$3:$N$3,0))</f>
        <v>1</v>
      </c>
      <c r="AU224" s="96">
        <f>+INDEX('Load Combinations'!$D$4:$N$22,MATCH(Horizontal!$C224,'Load Combinations'!$B$4:$B$22,0),MATCH(Horizontal!AU$26,'Load Combinations'!$D$3:$N$3,0))</f>
        <v>0</v>
      </c>
      <c r="AV224" s="96">
        <f>+INDEX('Load Combinations'!$D$4:$N$22,MATCH(Horizontal!$C224,'Load Combinations'!$B$4:$B$22,0),MATCH(Horizontal!AV$26,'Load Combinations'!$D$3:$N$3,0))</f>
        <v>0</v>
      </c>
      <c r="AW224" s="96">
        <f>+INDEX('Load Combinations'!$D$4:$N$22,MATCH(Horizontal!$C224,'Load Combinations'!$B$4:$B$22,0),MATCH(Horizontal!AW$26,'Load Combinations'!$D$3:$N$3,0))</f>
        <v>1</v>
      </c>
      <c r="AX224" s="560">
        <f>+INDEX('Load Combinations'!$D$4:$N$22,MATCH(Horizontal!$C224,'Load Combinations'!$B$4:$B$22,0),MATCH(Horizontal!AX$26,'Load Combinations'!$D$3:$N$3,0))</f>
        <v>0</v>
      </c>
      <c r="AY224" s="661">
        <f>+INDEX('Load Combinations'!$D$4:$N$22,MATCH(Horizontal!$C224,'Load Combinations'!$B$4:$B$22,0),MATCH(Horizontal!AY$26,'Load Combinations'!$D$3:$N$3,0))</f>
        <v>0</v>
      </c>
      <c r="AZ224" s="297" cm="1">
        <f t="array" aca="1" ref="AZ224" ca="1">SUMPRODUCT(--($K224:$AB224&gt;0),INDEX($H$4:$H$22,MATCH($K$26:$AB$26,$C$4:$C$22,0)))</f>
        <v>0</v>
      </c>
      <c r="BA224" s="298" cm="1">
        <f t="array" aca="1" ref="BA224" ca="1">SUMPRODUCT(--($K224:$AB224&gt;0),INDEX($G$4:$G$22,MATCH($K$26:$AB$26,$C$4:$C$22,0)))</f>
        <v>0</v>
      </c>
      <c r="BB224" s="298" cm="1">
        <f t="array" aca="1" ref="BB224" ca="1">-1*SUMPRODUCT(--($K224:$AB224&lt;0),INDEX($H$4:$H$22,MATCH($K$26:$AB$26,$C$4:$C$22,0)))</f>
        <v>0</v>
      </c>
      <c r="BC224" s="298" cm="1">
        <f t="array" aca="1" ref="BC224" ca="1">-1*SUMPRODUCT(--($K224:$AB224&lt;0),INDEX($G$4:$G$22,MATCH($K$26:$AB$26,$C$4:$C$22,0)))</f>
        <v>0</v>
      </c>
      <c r="BD224" s="125" cm="1">
        <f t="array" aca="1" ref="BD224" ca="1">IF(AC224&gt;0,AC224*SUMPRODUCT(_xlfn.XLOOKUP(AC$26,$C$4:$C$22,$T$4:$AD$22)*$AO224:$AY224),0)</f>
        <v>0</v>
      </c>
      <c r="BE224" s="300" cm="1">
        <f t="array" aca="1" ref="BE224" ca="1">IF(AD224&gt;0,AD224*SUMPRODUCT(_xlfn.XLOOKUP(AD$26,$C$4:$C$22,$T$4:$AD$22)*$AO224:$AY224),0)</f>
        <v>0</v>
      </c>
      <c r="BF224" s="300" cm="1">
        <f t="array" aca="1" ref="BF224" ca="1">IF(AE224&gt;0,AE224*SUMPRODUCT(_xlfn.XLOOKUP(AE$26,$C$4:$C$22,$T$4:$AD$22)*$AO224:$AY224),0)</f>
        <v>0</v>
      </c>
      <c r="BG224" s="301" cm="1">
        <f t="array" aca="1" ref="BG224" ca="1">IF(AF224&gt;0,AF224*SUMPRODUCT(_xlfn.XLOOKUP(AF$26,$C$4:$C$22,$T$4:$AD$22)*$AO224:$AY224),0)</f>
        <v>0</v>
      </c>
      <c r="BH224" s="300" cm="1">
        <f t="array" aca="1" ref="BH224" ca="1">IF(AG224&gt;0,AG224*SUMPRODUCT(_xlfn.XLOOKUP(AG$26,$C$4:$C$22,$T$4:$AD$22)*$AO224:$AY224),0)</f>
        <v>0</v>
      </c>
      <c r="BI224" s="300" cm="1">
        <f t="array" aca="1" ref="BI224" ca="1">IF(AH224&gt;0,AH224*SUMPRODUCT(_xlfn.XLOOKUP(AH$26,$C$4:$C$22,$T$4:$AD$22)*$AO224:$AY224),0)</f>
        <v>0</v>
      </c>
      <c r="BJ224" s="300" cm="1">
        <f t="array" aca="1" ref="BJ224" ca="1">IF(AI224&gt;0,AI224*SUMPRODUCT(_xlfn.XLOOKUP(AI$26,$C$4:$C$22,$T$4:$AD$22)*$AO224:$AY224),0)</f>
        <v>0.5</v>
      </c>
      <c r="BK224" s="300" cm="1">
        <f t="array" aca="1" ref="BK224" ca="1">IF(AJ224&gt;0,AJ224*SUMPRODUCT(_xlfn.XLOOKUP(AJ$26,$C$4:$C$22,$T$4:$AD$22)*$AO224:$AY224),0)</f>
        <v>0.5</v>
      </c>
      <c r="BL224" s="300" cm="1">
        <f t="array" aca="1" ref="BL224" ca="1">IF(AK224&gt;0,AK224*SUMPRODUCT(_xlfn.XLOOKUP(AK$26,$C$4:$C$22,$T$4:$AD$22)*$AO224:$AY224),0)</f>
        <v>0</v>
      </c>
      <c r="BM224" s="300" cm="1">
        <f t="array" aca="1" ref="BM224" ca="1">IF(AL224&gt;0,AL224*SUMPRODUCT(_xlfn.XLOOKUP(AL$26,$C$4:$C$22,$T$4:$AD$22)*$AO224:$AY224),0)</f>
        <v>0</v>
      </c>
      <c r="BN224" s="300" cm="1">
        <f t="array" aca="1" ref="BN224" ca="1">IF(AM224&gt;0,AM224*SUMPRODUCT(_xlfn.XLOOKUP(AM$26,$C$4:$C$22,$T$4:$AD$22)*$AO224:$AY224),0)</f>
        <v>0</v>
      </c>
      <c r="BO224" s="304" cm="1">
        <f t="array" aca="1" ref="BO224" ca="1">IF(AN224&gt;0,AN224*SUMPRODUCT(_xlfn.XLOOKUP(AN$26,$C$4:$C$22,$T$4:$AD$22)*$AO224:$AY224),0)</f>
        <v>0</v>
      </c>
      <c r="BP224" s="305">
        <f t="shared" ref="BP224:BP287" ca="1" si="196">SUM(BD224:BO224)</f>
        <v>1</v>
      </c>
      <c r="BQ224" s="125" cm="1">
        <f t="array" aca="1" ref="BQ224" ca="1">IF(AC224&gt;0,AC224*SUMPRODUCT(_xlfn.XLOOKUP(AC$26,$C$4:$C$22,$I$4:$S$22)*$AO224:$AY224),0)</f>
        <v>0</v>
      </c>
      <c r="BR224" s="300" cm="1">
        <f t="array" aca="1" ref="BR224" ca="1">IF(AD224&gt;0,AD224*SUMPRODUCT(_xlfn.XLOOKUP(AD$26,$C$4:$C$22,$I$4:$S$22)*$AO224:$AY224),0)</f>
        <v>0</v>
      </c>
      <c r="BS224" s="300" cm="1">
        <f t="array" aca="1" ref="BS224" ca="1">IF(AE224&gt;0,AE224*SUMPRODUCT(_xlfn.XLOOKUP(AE$26,$C$4:$C$22,$I$4:$S$22)*$AO224:$AY224),0)</f>
        <v>0</v>
      </c>
      <c r="BT224" s="301" cm="1">
        <f t="array" aca="1" ref="BT224" ca="1">IF(AF224&gt;0,AF224*SUMPRODUCT(_xlfn.XLOOKUP(AF$26,$C$4:$C$22,$I$4:$S$22)*$AO224:$AY224),0)</f>
        <v>0</v>
      </c>
      <c r="BU224" s="300" cm="1">
        <f t="array" aca="1" ref="BU224" ca="1">IF(AG224&gt;0,AG224*SUMPRODUCT(_xlfn.XLOOKUP(AG$26,$C$4:$C$22,$I$4:$S$22)*$AO224:$AY224),0)</f>
        <v>0</v>
      </c>
      <c r="BV224" s="300" cm="1">
        <f t="array" aca="1" ref="BV224" ca="1">IF(AH224&gt;0,AH224*SUMPRODUCT(_xlfn.XLOOKUP(AH$26,$C$4:$C$22,$I$4:$S$22)*$AO224:$AY224),0)</f>
        <v>0</v>
      </c>
      <c r="BW224" s="300" cm="1">
        <f t="array" aca="1" ref="BW224" ca="1">IF(AI224&gt;0,AI224*SUMPRODUCT(_xlfn.XLOOKUP(AI$26,$C$4:$C$22,$I$4:$S$22)*$AO224:$AY224),0)</f>
        <v>-0.5</v>
      </c>
      <c r="BX224" s="300" cm="1">
        <f t="array" aca="1" ref="BX224" ca="1">IF(AJ224&gt;0,AJ224*SUMPRODUCT(_xlfn.XLOOKUP(AJ$26,$C$4:$C$22,$I$4:$S$22)*$AO224:$AY224),0)</f>
        <v>-0.5</v>
      </c>
      <c r="BY224" s="300" cm="1">
        <f t="array" aca="1" ref="BY224" ca="1">IF(AK224&gt;0,AK224*SUMPRODUCT(_xlfn.XLOOKUP(AK$26,$C$4:$C$22,$I$4:$S$22)*$AO224:$AY224),0)</f>
        <v>0</v>
      </c>
      <c r="BZ224" s="300" cm="1">
        <f t="array" aca="1" ref="BZ224" ca="1">IF(AL224&gt;0,AL224*SUMPRODUCT(_xlfn.XLOOKUP(AL$26,$C$4:$C$22,$I$4:$S$22)*$AO224:$AY224),0)</f>
        <v>0</v>
      </c>
      <c r="CA224" s="300" cm="1">
        <f t="array" aca="1" ref="CA224" ca="1">IF(AM224&gt;0,AM224*SUMPRODUCT(_xlfn.XLOOKUP(AM$26,$C$4:$C$22,$I$4:$S$22)*$AO224:$AY224),0)</f>
        <v>0</v>
      </c>
      <c r="CB224" s="304" cm="1">
        <f t="array" aca="1" ref="CB224" ca="1">IF(AN224&gt;0,AN224*SUMPRODUCT(_xlfn.XLOOKUP(AN$26,$C$4:$C$22,$I$4:$S$22)*$AO224:$AY224),0)</f>
        <v>0</v>
      </c>
      <c r="CC224" s="305">
        <f t="shared" ref="CC224:CC287" ca="1" si="197">SUM(BQ224:CB224)</f>
        <v>-1</v>
      </c>
      <c r="CD224" s="125" cm="1">
        <f t="array" aca="1" ref="CD224" ca="1">IF(AC224&lt;0,AC224*SUMPRODUCT(_xlfn.XLOOKUP(AC$26,$C$4:$C$22,$T$4:$AD$22)*$AO224:$AY224),0)</f>
        <v>0</v>
      </c>
      <c r="CE224" s="300" cm="1">
        <f t="array" aca="1" ref="CE224" ca="1">IF(AD224&lt;0,AD224*SUMPRODUCT(_xlfn.XLOOKUP(AD$26,$C$4:$C$22,$T$4:$AC$22)*$AO224:$AX224),0)</f>
        <v>0</v>
      </c>
      <c r="CF224" s="300" cm="1">
        <f t="array" aca="1" ref="CF224" ca="1">IF(AE224&lt;0,AE224*SUMPRODUCT(_xlfn.XLOOKUP(AE$26,$C$4:$C$22,$T$4:$AC$22)*$AO224:$AX224),0)</f>
        <v>0</v>
      </c>
      <c r="CG224" s="301" cm="1">
        <f t="array" aca="1" ref="CG224" ca="1">IF(AF224&lt;0,AF224*SUMPRODUCT(_xlfn.XLOOKUP(AF$26,$C$4:$C$22,$T$4:$AC$22)*$AO224:$AX224),0)</f>
        <v>0</v>
      </c>
      <c r="CH224" s="300" cm="1">
        <f t="array" aca="1" ref="CH224" ca="1">IF(AG224&lt;0,AG224*SUMPRODUCT(_xlfn.XLOOKUP(AG$26,$C$4:$C$22,$T$4:$AC$22)*$AO224:$AX224),0)</f>
        <v>0</v>
      </c>
      <c r="CI224" s="300" cm="1">
        <f t="array" aca="1" ref="CI224" ca="1">IF(AH224&lt;0,AH224*SUMPRODUCT(_xlfn.XLOOKUP(AH$26,$C$4:$C$22,$T$4:$AC$22)*$AO224:$AX224),0)</f>
        <v>0</v>
      </c>
      <c r="CJ224" s="300" cm="1">
        <f t="array" aca="1" ref="CJ224" ca="1">IF(AI224&lt;0,AI224*SUMPRODUCT(_xlfn.XLOOKUP(AI$26,$C$4:$C$22,$T$4:$AC$22)*$AO224:$AX224),0)</f>
        <v>0</v>
      </c>
      <c r="CK224" s="300" cm="1">
        <f t="array" aca="1" ref="CK224" ca="1">IF(AJ224&lt;0,AJ224*SUMPRODUCT(_xlfn.XLOOKUP(AJ$26,$C$4:$C$22,$T$4:$AC$22)*$AO224:$AX224),0)</f>
        <v>0</v>
      </c>
      <c r="CL224" s="300" cm="1">
        <f t="array" aca="1" ref="CL224" ca="1">IF(AK224&lt;0,AK224*SUMPRODUCT(_xlfn.XLOOKUP(AK$26,$C$4:$C$22,$T$4:$AC$22)*$AO224:$AX224),0)</f>
        <v>0</v>
      </c>
      <c r="CM224" s="300" cm="1">
        <f t="array" aca="1" ref="CM224" ca="1">IF(AL224&lt;0,AL224*SUMPRODUCT(_xlfn.XLOOKUP(AL$26,$C$4:$C$22,$T$4:$AC$22)*$AO224:$AX224),0)</f>
        <v>0</v>
      </c>
      <c r="CN224" s="300" cm="1">
        <f t="array" aca="1" ref="CN224" ca="1">IF(AM224&lt;0,AM224*SUMPRODUCT(_xlfn.XLOOKUP(AM$26,$C$4:$C$22,$T$4:$AC$22)*$AO224:$AX224),0)</f>
        <v>0</v>
      </c>
      <c r="CO224" s="304" cm="1">
        <f t="array" aca="1" ref="CO224" ca="1">IF(AN224&lt;0,AN224*SUMPRODUCT(_xlfn.XLOOKUP(AN$26,$C$4:$C$22,$T$4:$AC$22)*$AO224:$AX224),0)</f>
        <v>0</v>
      </c>
      <c r="CP224" s="305">
        <f t="shared" ref="CP224:CP287" ca="1" si="198">SUM(CD224:CO224)</f>
        <v>0</v>
      </c>
      <c r="CQ224" s="125" cm="1">
        <f t="array" aca="1" ref="CQ224" ca="1">IF(AC224&lt;0,AC224*SUMPRODUCT(_xlfn.XLOOKUP(AC$26,$C$4:$C$22,$I$4:$S$22)*$AO224:$AY224),0)</f>
        <v>0</v>
      </c>
      <c r="CR224" s="300" cm="1">
        <f t="array" aca="1" ref="CR224" ca="1">IF(AD224&lt;0,AD224*SUMPRODUCT(_xlfn.XLOOKUP(AD$26,$C$4:$C$22,$I$4:$R$22)*$AO224:$AX224),0)</f>
        <v>0</v>
      </c>
      <c r="CS224" s="300" cm="1">
        <f t="array" aca="1" ref="CS224" ca="1">IF(AE224&lt;0,AE224*SUMPRODUCT(_xlfn.XLOOKUP(AE$26,$C$4:$C$22,$I$4:$R$22)*$AO224:$AX224),0)</f>
        <v>0</v>
      </c>
      <c r="CT224" s="301" cm="1">
        <f t="array" aca="1" ref="CT224" ca="1">IF(AF224&lt;0,AF224*SUMPRODUCT(_xlfn.XLOOKUP(AF$26,$C$4:$C$22,$I$4:$R$22)*$AO224:$AX224),0)</f>
        <v>0</v>
      </c>
      <c r="CU224" s="300" cm="1">
        <f t="array" aca="1" ref="CU224" ca="1">IF(AG224&lt;0,AG224*SUMPRODUCT(_xlfn.XLOOKUP(AG$26,$C$4:$C$22,$I$4:$R$22)*$AO224:$AX224),0)</f>
        <v>0</v>
      </c>
      <c r="CV224" s="300" cm="1">
        <f t="array" aca="1" ref="CV224" ca="1">IF(AH224&lt;0,AH224*SUMPRODUCT(_xlfn.XLOOKUP(AH$26,$C$4:$C$22,$I$4:$R$22)*$AO224:$AX224),0)</f>
        <v>0</v>
      </c>
      <c r="CW224" s="300" cm="1">
        <f t="array" aca="1" ref="CW224" ca="1">IF(AI224&lt;0,AI224*SUMPRODUCT(_xlfn.XLOOKUP(AI$26,$C$4:$C$22,$I$4:$R$22)*$AO224:$AX224),0)</f>
        <v>0</v>
      </c>
      <c r="CX224" s="300" cm="1">
        <f t="array" aca="1" ref="CX224" ca="1">IF(AJ224&lt;0,AJ224*SUMPRODUCT(_xlfn.XLOOKUP(AJ$26,$C$4:$C$22,$I$4:$R$22)*$AO224:$AX224),0)</f>
        <v>0</v>
      </c>
      <c r="CY224" s="300" cm="1">
        <f t="array" aca="1" ref="CY224" ca="1">IF(AK224&lt;0,AK224*SUMPRODUCT(_xlfn.XLOOKUP(AK$26,$C$4:$C$22,$I$4:$R$22)*$AO224:$AX224),0)</f>
        <v>0</v>
      </c>
      <c r="CZ224" s="300" cm="1">
        <f t="array" aca="1" ref="CZ224" ca="1">IF(AL224&lt;0,AL224*SUMPRODUCT(_xlfn.XLOOKUP(AL$26,$C$4:$C$22,$I$4:$R$22)*$AO224:$AX224),0)</f>
        <v>0</v>
      </c>
      <c r="DA224" s="300" cm="1">
        <f t="array" aca="1" ref="DA224" ca="1">IF(AM224&lt;0,AM224*SUMPRODUCT(_xlfn.XLOOKUP(AM$26,$C$4:$C$22,$I$4:$R$22)*$AO224:$AX224),0)</f>
        <v>0</v>
      </c>
      <c r="DB224" s="304" cm="1">
        <f t="array" aca="1" ref="DB224" ca="1">IF(AN224&lt;0,AN224*SUMPRODUCT(_xlfn.XLOOKUP(AN$26,$C$4:$C$22,$I$4:$R$22)*$AO224:$AX224),0)</f>
        <v>0</v>
      </c>
      <c r="DC224" s="329">
        <f t="shared" ref="DC224:DC287" ca="1" si="199">SUM(CQ224:DB224)</f>
        <v>0</v>
      </c>
    </row>
    <row r="225" spans="1:107" x14ac:dyDescent="0.25">
      <c r="A225" s="136"/>
      <c r="B225" s="389"/>
      <c r="C225" s="278">
        <v>10</v>
      </c>
      <c r="D225" s="279" t="str">
        <f>_xlfn.XLOOKUP($C225,'Load Combinations'!$B$4:$B$22,'Load Combinations'!$C$4:$C$22)</f>
        <v>CV Helium Mode, No Beam</v>
      </c>
      <c r="E225" s="280"/>
      <c r="F225" s="281"/>
      <c r="G225" s="111">
        <v>0</v>
      </c>
      <c r="H225" s="282">
        <f t="shared" ca="1" si="177"/>
        <v>0</v>
      </c>
      <c r="I225" s="282">
        <f t="shared" ca="1" si="178"/>
        <v>0</v>
      </c>
      <c r="J225" s="326"/>
      <c r="K225" s="87">
        <f t="shared" ref="K225:AB225" ca="1" si="200">OFFSET(K225,-9,0)</f>
        <v>0</v>
      </c>
      <c r="L225" s="84">
        <f t="shared" ca="1" si="200"/>
        <v>0</v>
      </c>
      <c r="M225" s="84">
        <f t="shared" ca="1" si="200"/>
        <v>0</v>
      </c>
      <c r="N225" s="84">
        <f t="shared" ca="1" si="200"/>
        <v>0</v>
      </c>
      <c r="O225" s="84">
        <f t="shared" ca="1" si="200"/>
        <v>0</v>
      </c>
      <c r="P225" s="84">
        <f t="shared" ca="1" si="200"/>
        <v>0</v>
      </c>
      <c r="Q225" s="84">
        <f t="shared" ca="1" si="200"/>
        <v>0</v>
      </c>
      <c r="R225" s="84">
        <f t="shared" ca="1" si="200"/>
        <v>0</v>
      </c>
      <c r="S225" s="84">
        <f t="shared" ca="1" si="200"/>
        <v>0</v>
      </c>
      <c r="T225" s="84">
        <f t="shared" ca="1" si="200"/>
        <v>0</v>
      </c>
      <c r="U225" s="84">
        <f t="shared" ca="1" si="200"/>
        <v>0</v>
      </c>
      <c r="V225" s="84">
        <f t="shared" ca="1" si="200"/>
        <v>0</v>
      </c>
      <c r="W225" s="84">
        <f t="shared" ca="1" si="200"/>
        <v>0</v>
      </c>
      <c r="X225" s="84">
        <f t="shared" ca="1" si="200"/>
        <v>0</v>
      </c>
      <c r="Y225" s="84">
        <f t="shared" ca="1" si="200"/>
        <v>0</v>
      </c>
      <c r="Z225" s="84">
        <f t="shared" ca="1" si="200"/>
        <v>0</v>
      </c>
      <c r="AA225" s="84">
        <f t="shared" ca="1" si="200"/>
        <v>0</v>
      </c>
      <c r="AB225" s="89">
        <f t="shared" ca="1" si="200"/>
        <v>0</v>
      </c>
      <c r="AC225" s="87">
        <f t="shared" ca="1" si="188"/>
        <v>0</v>
      </c>
      <c r="AD225" s="84">
        <f t="shared" ca="1" si="188"/>
        <v>0</v>
      </c>
      <c r="AE225" s="84">
        <f t="shared" ca="1" si="188"/>
        <v>0</v>
      </c>
      <c r="AF225" s="84">
        <f t="shared" ca="1" si="188"/>
        <v>0</v>
      </c>
      <c r="AG225" s="84">
        <f t="shared" ca="1" si="188"/>
        <v>0</v>
      </c>
      <c r="AH225" s="84">
        <f t="shared" ca="1" si="188"/>
        <v>0</v>
      </c>
      <c r="AI225" s="84">
        <f t="shared" ca="1" si="188"/>
        <v>1</v>
      </c>
      <c r="AJ225" s="84">
        <f t="shared" ca="1" si="188"/>
        <v>1</v>
      </c>
      <c r="AK225" s="84">
        <f t="shared" ca="1" si="188"/>
        <v>0</v>
      </c>
      <c r="AL225" s="84">
        <f t="shared" ca="1" si="188"/>
        <v>0</v>
      </c>
      <c r="AM225" s="84">
        <f t="shared" ca="1" si="188"/>
        <v>1</v>
      </c>
      <c r="AN225" s="98">
        <f t="shared" ca="1" si="188"/>
        <v>0</v>
      </c>
      <c r="AO225" s="91">
        <f>+INDEX('Load Combinations'!$D$4:$N$22,MATCH(Horizontal!$C225,'Load Combinations'!$B$4:$B$22,0),MATCH(Horizontal!AO$26,'Load Combinations'!$D$3:$N$3,0))</f>
        <v>1</v>
      </c>
      <c r="AP225" s="84">
        <f>+INDEX('Load Combinations'!$D$4:$N$22,MATCH(Horizontal!$C225,'Load Combinations'!$B$4:$B$22,0),MATCH(Horizontal!AP$26,'Load Combinations'!$D$3:$N$3,0))</f>
        <v>1</v>
      </c>
      <c r="AQ225" s="84">
        <f>+INDEX('Load Combinations'!$D$4:$N$22,MATCH(Horizontal!$C225,'Load Combinations'!$B$4:$B$22,0),MATCH(Horizontal!AQ$26,'Load Combinations'!$D$3:$N$3,0))</f>
        <v>0</v>
      </c>
      <c r="AR225" s="84">
        <f>+INDEX('Load Combinations'!$D$4:$N$22,MATCH(Horizontal!$C225,'Load Combinations'!$B$4:$B$22,0),MATCH(Horizontal!AR$26,'Load Combinations'!$D$3:$N$3,0))</f>
        <v>1</v>
      </c>
      <c r="AS225" s="84">
        <f>+INDEX('Load Combinations'!$D$4:$N$22,MATCH(Horizontal!$C225,'Load Combinations'!$B$4:$B$22,0),MATCH(Horizontal!AS$26,'Load Combinations'!$D$3:$N$3,0))</f>
        <v>0</v>
      </c>
      <c r="AT225" s="84">
        <f>+INDEX('Load Combinations'!$D$4:$N$22,MATCH(Horizontal!$C225,'Load Combinations'!$B$4:$B$22,0),MATCH(Horizontal!AT$26,'Load Combinations'!$D$3:$N$3,0))</f>
        <v>0</v>
      </c>
      <c r="AU225" s="84">
        <f>+INDEX('Load Combinations'!$D$4:$N$22,MATCH(Horizontal!$C225,'Load Combinations'!$B$4:$B$22,0),MATCH(Horizontal!AU$26,'Load Combinations'!$D$3:$N$3,0))</f>
        <v>0</v>
      </c>
      <c r="AV225" s="84">
        <f>+INDEX('Load Combinations'!$D$4:$N$22,MATCH(Horizontal!$C225,'Load Combinations'!$B$4:$B$22,0),MATCH(Horizontal!AV$26,'Load Combinations'!$D$3:$N$3,0))</f>
        <v>1</v>
      </c>
      <c r="AW225" s="84">
        <f>+INDEX('Load Combinations'!$D$4:$N$22,MATCH(Horizontal!$C225,'Load Combinations'!$B$4:$B$22,0),MATCH(Horizontal!AW$26,'Load Combinations'!$D$3:$N$3,0))</f>
        <v>0</v>
      </c>
      <c r="AX225" s="559">
        <f>+INDEX('Load Combinations'!$D$4:$N$22,MATCH(Horizontal!$C225,'Load Combinations'!$B$4:$B$22,0),MATCH(Horizontal!AX$26,'Load Combinations'!$D$3:$N$3,0))</f>
        <v>0</v>
      </c>
      <c r="AY225" s="660">
        <f>+INDEX('Load Combinations'!$D$4:$N$22,MATCH(Horizontal!$C225,'Load Combinations'!$B$4:$B$22,0),MATCH(Horizontal!AY$26,'Load Combinations'!$D$3:$N$3,0))</f>
        <v>0</v>
      </c>
      <c r="AZ225" s="284" cm="1">
        <f t="array" aca="1" ref="AZ225" ca="1">SUMPRODUCT(--($K225:$AB225&gt;0),INDEX($H$4:$H$22,MATCH($K$26:$AB$26,$C$4:$C$22,0)))</f>
        <v>0</v>
      </c>
      <c r="BA225" s="194" cm="1">
        <f t="array" aca="1" ref="BA225" ca="1">SUMPRODUCT(--($K225:$AB225&gt;0),INDEX($G$4:$G$22,MATCH($K$26:$AB$26,$C$4:$C$22,0)))</f>
        <v>0</v>
      </c>
      <c r="BB225" s="194" cm="1">
        <f t="array" aca="1" ref="BB225" ca="1">-1*SUMPRODUCT(--($K225:$AB225&lt;0),INDEX($H$4:$H$22,MATCH($K$26:$AB$26,$C$4:$C$22,0)))</f>
        <v>0</v>
      </c>
      <c r="BC225" s="194" cm="1">
        <f t="array" aca="1" ref="BC225" ca="1">-1*SUMPRODUCT(--($K225:$AB225&lt;0),INDEX($G$4:$G$22,MATCH($K$26:$AB$26,$C$4:$C$22,0)))</f>
        <v>0</v>
      </c>
      <c r="BD225" s="286" cm="1">
        <f t="array" aca="1" ref="BD225" ca="1">IF(AC225&gt;0,AC225*SUMPRODUCT(_xlfn.XLOOKUP(AC$26,$C$4:$C$22,$T$4:$AD$22)*$AO225:$AY225),0)</f>
        <v>0</v>
      </c>
      <c r="BE225" s="287" cm="1">
        <f t="array" aca="1" ref="BE225" ca="1">IF(AD225&gt;0,AD225*SUMPRODUCT(_xlfn.XLOOKUP(AD$26,$C$4:$C$22,$T$4:$AD$22)*$AO225:$AY225),0)</f>
        <v>0</v>
      </c>
      <c r="BF225" s="287" cm="1">
        <f t="array" aca="1" ref="BF225" ca="1">IF(AE225&gt;0,AE225*SUMPRODUCT(_xlfn.XLOOKUP(AE$26,$C$4:$C$22,$T$4:$AD$22)*$AO225:$AY225),0)</f>
        <v>0</v>
      </c>
      <c r="BG225" s="287" cm="1">
        <f t="array" aca="1" ref="BG225" ca="1">IF(AF225&gt;0,AF225*SUMPRODUCT(_xlfn.XLOOKUP(AF$26,$C$4:$C$22,$T$4:$AD$22)*$AO225:$AY225),0)</f>
        <v>0</v>
      </c>
      <c r="BH225" s="287" cm="1">
        <f t="array" aca="1" ref="BH225" ca="1">IF(AG225&gt;0,AG225*SUMPRODUCT(_xlfn.XLOOKUP(AG$26,$C$4:$C$22,$T$4:$AD$22)*$AO225:$AY225),0)</f>
        <v>0</v>
      </c>
      <c r="BI225" s="287" cm="1">
        <f t="array" aca="1" ref="BI225" ca="1">IF(AH225&gt;0,AH225*SUMPRODUCT(_xlfn.XLOOKUP(AH$26,$C$4:$C$22,$T$4:$AD$22)*$AO225:$AY225),0)</f>
        <v>0</v>
      </c>
      <c r="BJ225" s="287" cm="1">
        <f t="array" aca="1" ref="BJ225" ca="1">IF(AI225&gt;0,AI225*SUMPRODUCT(_xlfn.XLOOKUP(AI$26,$C$4:$C$22,$T$4:$AD$22)*$AO225:$AY225),0)</f>
        <v>0</v>
      </c>
      <c r="BK225" s="287" cm="1">
        <f t="array" aca="1" ref="BK225" ca="1">IF(AJ225&gt;0,AJ225*SUMPRODUCT(_xlfn.XLOOKUP(AJ$26,$C$4:$C$22,$T$4:$AD$22)*$AO225:$AY225),0)</f>
        <v>0</v>
      </c>
      <c r="BL225" s="287" cm="1">
        <f t="array" aca="1" ref="BL225" ca="1">IF(AK225&gt;0,AK225*SUMPRODUCT(_xlfn.XLOOKUP(AK$26,$C$4:$C$22,$T$4:$AD$22)*$AO225:$AY225),0)</f>
        <v>0</v>
      </c>
      <c r="BM225" s="287" cm="1">
        <f t="array" aca="1" ref="BM225" ca="1">IF(AL225&gt;0,AL225*SUMPRODUCT(_xlfn.XLOOKUP(AL$26,$C$4:$C$22,$T$4:$AD$22)*$AO225:$AY225),0)</f>
        <v>0</v>
      </c>
      <c r="BN225" s="287" cm="1">
        <f t="array" aca="1" ref="BN225" ca="1">IF(AM225&gt;0,AM225*SUMPRODUCT(_xlfn.XLOOKUP(AM$26,$C$4:$C$22,$T$4:$AD$22)*$AO225:$AY225),0)</f>
        <v>0</v>
      </c>
      <c r="BO225" s="290" cm="1">
        <f t="array" aca="1" ref="BO225" ca="1">IF(AN225&gt;0,AN225*SUMPRODUCT(_xlfn.XLOOKUP(AN$26,$C$4:$C$22,$T$4:$AD$22)*$AO225:$AY225),0)</f>
        <v>0</v>
      </c>
      <c r="BP225" s="291">
        <f t="shared" ca="1" si="196"/>
        <v>0</v>
      </c>
      <c r="BQ225" s="286" cm="1">
        <f t="array" aca="1" ref="BQ225" ca="1">IF(AC225&gt;0,AC225*SUMPRODUCT(_xlfn.XLOOKUP(AC$26,$C$4:$C$22,$I$4:$S$22)*$AO225:$AY225),0)</f>
        <v>0</v>
      </c>
      <c r="BR225" s="287" cm="1">
        <f t="array" aca="1" ref="BR225" ca="1">IF(AD225&gt;0,AD225*SUMPRODUCT(_xlfn.XLOOKUP(AD$26,$C$4:$C$22,$I$4:$S$22)*$AO225:$AY225),0)</f>
        <v>0</v>
      </c>
      <c r="BS225" s="287" cm="1">
        <f t="array" aca="1" ref="BS225" ca="1">IF(AE225&gt;0,AE225*SUMPRODUCT(_xlfn.XLOOKUP(AE$26,$C$4:$C$22,$I$4:$S$22)*$AO225:$AY225),0)</f>
        <v>0</v>
      </c>
      <c r="BT225" s="287" cm="1">
        <f t="array" aca="1" ref="BT225" ca="1">IF(AF225&gt;0,AF225*SUMPRODUCT(_xlfn.XLOOKUP(AF$26,$C$4:$C$22,$I$4:$S$22)*$AO225:$AY225),0)</f>
        <v>0</v>
      </c>
      <c r="BU225" s="287" cm="1">
        <f t="array" aca="1" ref="BU225" ca="1">IF(AG225&gt;0,AG225*SUMPRODUCT(_xlfn.XLOOKUP(AG$26,$C$4:$C$22,$I$4:$S$22)*$AO225:$AY225),0)</f>
        <v>0</v>
      </c>
      <c r="BV225" s="287" cm="1">
        <f t="array" aca="1" ref="BV225" ca="1">IF(AH225&gt;0,AH225*SUMPRODUCT(_xlfn.XLOOKUP(AH$26,$C$4:$C$22,$I$4:$S$22)*$AO225:$AY225),0)</f>
        <v>0</v>
      </c>
      <c r="BW225" s="287" cm="1">
        <f t="array" aca="1" ref="BW225" ca="1">IF(AI225&gt;0,AI225*SUMPRODUCT(_xlfn.XLOOKUP(AI$26,$C$4:$C$22,$I$4:$S$22)*$AO225:$AY225),0)</f>
        <v>0</v>
      </c>
      <c r="BX225" s="287" cm="1">
        <f t="array" aca="1" ref="BX225" ca="1">IF(AJ225&gt;0,AJ225*SUMPRODUCT(_xlfn.XLOOKUP(AJ$26,$C$4:$C$22,$I$4:$S$22)*$AO225:$AY225),0)</f>
        <v>0</v>
      </c>
      <c r="BY225" s="287" cm="1">
        <f t="array" aca="1" ref="BY225" ca="1">IF(AK225&gt;0,AK225*SUMPRODUCT(_xlfn.XLOOKUP(AK$26,$C$4:$C$22,$I$4:$S$22)*$AO225:$AY225),0)</f>
        <v>0</v>
      </c>
      <c r="BZ225" s="287" cm="1">
        <f t="array" aca="1" ref="BZ225" ca="1">IF(AL225&gt;0,AL225*SUMPRODUCT(_xlfn.XLOOKUP(AL$26,$C$4:$C$22,$I$4:$S$22)*$AO225:$AY225),0)</f>
        <v>0</v>
      </c>
      <c r="CA225" s="287" cm="1">
        <f t="array" aca="1" ref="CA225" ca="1">IF(AM225&gt;0,AM225*SUMPRODUCT(_xlfn.XLOOKUP(AM$26,$C$4:$C$22,$I$4:$S$22)*$AO225:$AY225),0)</f>
        <v>0</v>
      </c>
      <c r="CB225" s="290" cm="1">
        <f t="array" aca="1" ref="CB225" ca="1">IF(AN225&gt;0,AN225*SUMPRODUCT(_xlfn.XLOOKUP(AN$26,$C$4:$C$22,$I$4:$S$22)*$AO225:$AY225),0)</f>
        <v>0</v>
      </c>
      <c r="CC225" s="291">
        <f t="shared" ca="1" si="197"/>
        <v>0</v>
      </c>
      <c r="CD225" s="286" cm="1">
        <f t="array" aca="1" ref="CD225" ca="1">IF(AC225&lt;0,AC225*SUMPRODUCT(_xlfn.XLOOKUP(AC$26,$C$4:$C$22,$T$4:$AD$22)*$AO225:$AY225),0)</f>
        <v>0</v>
      </c>
      <c r="CE225" s="287" cm="1">
        <f t="array" aca="1" ref="CE225" ca="1">IF(AD225&lt;0,AD225*SUMPRODUCT(_xlfn.XLOOKUP(AD$26,$C$4:$C$22,$T$4:$AC$22)*$AO225:$AX225),0)</f>
        <v>0</v>
      </c>
      <c r="CF225" s="287" cm="1">
        <f t="array" aca="1" ref="CF225" ca="1">IF(AE225&lt;0,AE225*SUMPRODUCT(_xlfn.XLOOKUP(AE$26,$C$4:$C$22,$T$4:$AC$22)*$AO225:$AX225),0)</f>
        <v>0</v>
      </c>
      <c r="CG225" s="287" cm="1">
        <f t="array" aca="1" ref="CG225" ca="1">IF(AF225&lt;0,AF225*SUMPRODUCT(_xlfn.XLOOKUP(AF$26,$C$4:$C$22,$T$4:$AC$22)*$AO225:$AX225),0)</f>
        <v>0</v>
      </c>
      <c r="CH225" s="287" cm="1">
        <f t="array" aca="1" ref="CH225" ca="1">IF(AG225&lt;0,AG225*SUMPRODUCT(_xlfn.XLOOKUP(AG$26,$C$4:$C$22,$T$4:$AC$22)*$AO225:$AX225),0)</f>
        <v>0</v>
      </c>
      <c r="CI225" s="287" cm="1">
        <f t="array" aca="1" ref="CI225" ca="1">IF(AH225&lt;0,AH225*SUMPRODUCT(_xlfn.XLOOKUP(AH$26,$C$4:$C$22,$T$4:$AC$22)*$AO225:$AX225),0)</f>
        <v>0</v>
      </c>
      <c r="CJ225" s="287" cm="1">
        <f t="array" aca="1" ref="CJ225" ca="1">IF(AI225&lt;0,AI225*SUMPRODUCT(_xlfn.XLOOKUP(AI$26,$C$4:$C$22,$T$4:$AC$22)*$AO225:$AX225),0)</f>
        <v>0</v>
      </c>
      <c r="CK225" s="287" cm="1">
        <f t="array" aca="1" ref="CK225" ca="1">IF(AJ225&lt;0,AJ225*SUMPRODUCT(_xlfn.XLOOKUP(AJ$26,$C$4:$C$22,$T$4:$AC$22)*$AO225:$AX225),0)</f>
        <v>0</v>
      </c>
      <c r="CL225" s="287" cm="1">
        <f t="array" aca="1" ref="CL225" ca="1">IF(AK225&lt;0,AK225*SUMPRODUCT(_xlfn.XLOOKUP(AK$26,$C$4:$C$22,$T$4:$AC$22)*$AO225:$AX225),0)</f>
        <v>0</v>
      </c>
      <c r="CM225" s="287" cm="1">
        <f t="array" aca="1" ref="CM225" ca="1">IF(AL225&lt;0,AL225*SUMPRODUCT(_xlfn.XLOOKUP(AL$26,$C$4:$C$22,$T$4:$AC$22)*$AO225:$AX225),0)</f>
        <v>0</v>
      </c>
      <c r="CN225" s="287" cm="1">
        <f t="array" aca="1" ref="CN225" ca="1">IF(AM225&lt;0,AM225*SUMPRODUCT(_xlfn.XLOOKUP(AM$26,$C$4:$C$22,$T$4:$AC$22)*$AO225:$AX225),0)</f>
        <v>0</v>
      </c>
      <c r="CO225" s="290" cm="1">
        <f t="array" aca="1" ref="CO225" ca="1">IF(AN225&lt;0,AN225*SUMPRODUCT(_xlfn.XLOOKUP(AN$26,$C$4:$C$22,$T$4:$AC$22)*$AO225:$AX225),0)</f>
        <v>0</v>
      </c>
      <c r="CP225" s="291">
        <f t="shared" ca="1" si="198"/>
        <v>0</v>
      </c>
      <c r="CQ225" s="286" cm="1">
        <f t="array" aca="1" ref="CQ225" ca="1">IF(AC225&lt;0,AC225*SUMPRODUCT(_xlfn.XLOOKUP(AC$26,$C$4:$C$22,$I$4:$S$22)*$AO225:$AY225),0)</f>
        <v>0</v>
      </c>
      <c r="CR225" s="287" cm="1">
        <f t="array" aca="1" ref="CR225" ca="1">IF(AD225&lt;0,AD225*SUMPRODUCT(_xlfn.XLOOKUP(AD$26,$C$4:$C$22,$I$4:$R$22)*$AO225:$AX225),0)</f>
        <v>0</v>
      </c>
      <c r="CS225" s="287" cm="1">
        <f t="array" aca="1" ref="CS225" ca="1">IF(AE225&lt;0,AE225*SUMPRODUCT(_xlfn.XLOOKUP(AE$26,$C$4:$C$22,$I$4:$R$22)*$AO225:$AX225),0)</f>
        <v>0</v>
      </c>
      <c r="CT225" s="287" cm="1">
        <f t="array" aca="1" ref="CT225" ca="1">IF(AF225&lt;0,AF225*SUMPRODUCT(_xlfn.XLOOKUP(AF$26,$C$4:$C$22,$I$4:$R$22)*$AO225:$AX225),0)</f>
        <v>0</v>
      </c>
      <c r="CU225" s="287" cm="1">
        <f t="array" aca="1" ref="CU225" ca="1">IF(AG225&lt;0,AG225*SUMPRODUCT(_xlfn.XLOOKUP(AG$26,$C$4:$C$22,$I$4:$R$22)*$AO225:$AX225),0)</f>
        <v>0</v>
      </c>
      <c r="CV225" s="287" cm="1">
        <f t="array" aca="1" ref="CV225" ca="1">IF(AH225&lt;0,AH225*SUMPRODUCT(_xlfn.XLOOKUP(AH$26,$C$4:$C$22,$I$4:$R$22)*$AO225:$AX225),0)</f>
        <v>0</v>
      </c>
      <c r="CW225" s="287" cm="1">
        <f t="array" aca="1" ref="CW225" ca="1">IF(AI225&lt;0,AI225*SUMPRODUCT(_xlfn.XLOOKUP(AI$26,$C$4:$C$22,$I$4:$R$22)*$AO225:$AX225),0)</f>
        <v>0</v>
      </c>
      <c r="CX225" s="287" cm="1">
        <f t="array" aca="1" ref="CX225" ca="1">IF(AJ225&lt;0,AJ225*SUMPRODUCT(_xlfn.XLOOKUP(AJ$26,$C$4:$C$22,$I$4:$R$22)*$AO225:$AX225),0)</f>
        <v>0</v>
      </c>
      <c r="CY225" s="287" cm="1">
        <f t="array" aca="1" ref="CY225" ca="1">IF(AK225&lt;0,AK225*SUMPRODUCT(_xlfn.XLOOKUP(AK$26,$C$4:$C$22,$I$4:$R$22)*$AO225:$AX225),0)</f>
        <v>0</v>
      </c>
      <c r="CZ225" s="287" cm="1">
        <f t="array" aca="1" ref="CZ225" ca="1">IF(AL225&lt;0,AL225*SUMPRODUCT(_xlfn.XLOOKUP(AL$26,$C$4:$C$22,$I$4:$R$22)*$AO225:$AX225),0)</f>
        <v>0</v>
      </c>
      <c r="DA225" s="287" cm="1">
        <f t="array" aca="1" ref="DA225" ca="1">IF(AM225&lt;0,AM225*SUMPRODUCT(_xlfn.XLOOKUP(AM$26,$C$4:$C$22,$I$4:$R$22)*$AO225:$AX225),0)</f>
        <v>0</v>
      </c>
      <c r="DB225" s="290" cm="1">
        <f t="array" aca="1" ref="DB225" ca="1">IF(AN225&lt;0,AN225*SUMPRODUCT(_xlfn.XLOOKUP(AN$26,$C$4:$C$22,$I$4:$R$22)*$AO225:$AX225),0)</f>
        <v>0</v>
      </c>
      <c r="DC225" s="327">
        <f t="shared" ca="1" si="199"/>
        <v>0</v>
      </c>
    </row>
    <row r="226" spans="1:107" x14ac:dyDescent="0.25">
      <c r="A226" s="136"/>
      <c r="B226" s="389"/>
      <c r="C226" s="292">
        <v>11</v>
      </c>
      <c r="D226" s="293" t="str">
        <f>_xlfn.XLOOKUP($C226,'Load Combinations'!$B$4:$B$22,'Load Combinations'!$C$4:$C$22)</f>
        <v>CV Helium Mode, Beam On</v>
      </c>
      <c r="E226" s="86"/>
      <c r="F226" s="294"/>
      <c r="G226" s="125">
        <v>0</v>
      </c>
      <c r="H226" s="295">
        <f t="shared" ca="1" si="177"/>
        <v>1</v>
      </c>
      <c r="I226" s="295">
        <f t="shared" ca="1" si="178"/>
        <v>-1</v>
      </c>
      <c r="J226" s="328"/>
      <c r="K226" s="99">
        <f t="shared" ref="K226:AB226" ca="1" si="201">OFFSET(K226,-10,0)</f>
        <v>0</v>
      </c>
      <c r="L226" s="96">
        <f t="shared" ca="1" si="201"/>
        <v>0</v>
      </c>
      <c r="M226" s="96">
        <f t="shared" ca="1" si="201"/>
        <v>0</v>
      </c>
      <c r="N226" s="96">
        <f t="shared" ca="1" si="201"/>
        <v>0</v>
      </c>
      <c r="O226" s="96">
        <f t="shared" ca="1" si="201"/>
        <v>0</v>
      </c>
      <c r="P226" s="96">
        <f t="shared" ca="1" si="201"/>
        <v>0</v>
      </c>
      <c r="Q226" s="96">
        <f t="shared" ca="1" si="201"/>
        <v>0</v>
      </c>
      <c r="R226" s="96">
        <f t="shared" ca="1" si="201"/>
        <v>0</v>
      </c>
      <c r="S226" s="96">
        <f t="shared" ca="1" si="201"/>
        <v>0</v>
      </c>
      <c r="T226" s="96">
        <f t="shared" ca="1" si="201"/>
        <v>0</v>
      </c>
      <c r="U226" s="96">
        <f t="shared" ca="1" si="201"/>
        <v>0</v>
      </c>
      <c r="V226" s="96">
        <f t="shared" ca="1" si="201"/>
        <v>0</v>
      </c>
      <c r="W226" s="96">
        <f t="shared" ca="1" si="201"/>
        <v>0</v>
      </c>
      <c r="X226" s="96">
        <f t="shared" ca="1" si="201"/>
        <v>0</v>
      </c>
      <c r="Y226" s="96">
        <f t="shared" ca="1" si="201"/>
        <v>0</v>
      </c>
      <c r="Z226" s="96">
        <f t="shared" ca="1" si="201"/>
        <v>0</v>
      </c>
      <c r="AA226" s="96">
        <f t="shared" ca="1" si="201"/>
        <v>0</v>
      </c>
      <c r="AB226" s="138">
        <f t="shared" ca="1" si="201"/>
        <v>0</v>
      </c>
      <c r="AC226" s="99">
        <f t="shared" ca="1" si="188"/>
        <v>0</v>
      </c>
      <c r="AD226" s="96">
        <f t="shared" ca="1" si="188"/>
        <v>0</v>
      </c>
      <c r="AE226" s="96">
        <f t="shared" ca="1" si="188"/>
        <v>0</v>
      </c>
      <c r="AF226" s="96">
        <f t="shared" ca="1" si="188"/>
        <v>0</v>
      </c>
      <c r="AG226" s="96">
        <f t="shared" ca="1" si="188"/>
        <v>0</v>
      </c>
      <c r="AH226" s="96">
        <f t="shared" ca="1" si="188"/>
        <v>0</v>
      </c>
      <c r="AI226" s="96">
        <f t="shared" ca="1" si="188"/>
        <v>1</v>
      </c>
      <c r="AJ226" s="96">
        <f t="shared" ca="1" si="188"/>
        <v>1</v>
      </c>
      <c r="AK226" s="96">
        <f t="shared" ca="1" si="188"/>
        <v>0</v>
      </c>
      <c r="AL226" s="96">
        <f t="shared" ca="1" si="188"/>
        <v>0</v>
      </c>
      <c r="AM226" s="96">
        <f t="shared" ca="1" si="188"/>
        <v>1</v>
      </c>
      <c r="AN226" s="100">
        <f t="shared" ca="1" si="188"/>
        <v>0</v>
      </c>
      <c r="AO226" s="97">
        <f>+INDEX('Load Combinations'!$D$4:$N$22,MATCH(Horizontal!$C226,'Load Combinations'!$B$4:$B$22,0),MATCH(Horizontal!AO$26,'Load Combinations'!$D$3:$N$3,0))</f>
        <v>1</v>
      </c>
      <c r="AP226" s="96">
        <f>+INDEX('Load Combinations'!$D$4:$N$22,MATCH(Horizontal!$C226,'Load Combinations'!$B$4:$B$22,0),MATCH(Horizontal!AP$26,'Load Combinations'!$D$3:$N$3,0))</f>
        <v>1</v>
      </c>
      <c r="AQ226" s="96">
        <f>+INDEX('Load Combinations'!$D$4:$N$22,MATCH(Horizontal!$C226,'Load Combinations'!$B$4:$B$22,0),MATCH(Horizontal!AQ$26,'Load Combinations'!$D$3:$N$3,0))</f>
        <v>0</v>
      </c>
      <c r="AR226" s="96">
        <f>+INDEX('Load Combinations'!$D$4:$N$22,MATCH(Horizontal!$C226,'Load Combinations'!$B$4:$B$22,0),MATCH(Horizontal!AR$26,'Load Combinations'!$D$3:$N$3,0))</f>
        <v>1</v>
      </c>
      <c r="AS226" s="96">
        <f>+INDEX('Load Combinations'!$D$4:$N$22,MATCH(Horizontal!$C226,'Load Combinations'!$B$4:$B$22,0),MATCH(Horizontal!AS$26,'Load Combinations'!$D$3:$N$3,0))</f>
        <v>0</v>
      </c>
      <c r="AT226" s="96">
        <f>+INDEX('Load Combinations'!$D$4:$N$22,MATCH(Horizontal!$C226,'Load Combinations'!$B$4:$B$22,0),MATCH(Horizontal!AT$26,'Load Combinations'!$D$3:$N$3,0))</f>
        <v>1</v>
      </c>
      <c r="AU226" s="96">
        <f>+INDEX('Load Combinations'!$D$4:$N$22,MATCH(Horizontal!$C226,'Load Combinations'!$B$4:$B$22,0),MATCH(Horizontal!AU$26,'Load Combinations'!$D$3:$N$3,0))</f>
        <v>0</v>
      </c>
      <c r="AV226" s="96">
        <f>+INDEX('Load Combinations'!$D$4:$N$22,MATCH(Horizontal!$C226,'Load Combinations'!$B$4:$B$22,0),MATCH(Horizontal!AV$26,'Load Combinations'!$D$3:$N$3,0))</f>
        <v>1</v>
      </c>
      <c r="AW226" s="96">
        <f>+INDEX('Load Combinations'!$D$4:$N$22,MATCH(Horizontal!$C226,'Load Combinations'!$B$4:$B$22,0),MATCH(Horizontal!AW$26,'Load Combinations'!$D$3:$N$3,0))</f>
        <v>0</v>
      </c>
      <c r="AX226" s="560">
        <f>+INDEX('Load Combinations'!$D$4:$N$22,MATCH(Horizontal!$C226,'Load Combinations'!$B$4:$B$22,0),MATCH(Horizontal!AX$26,'Load Combinations'!$D$3:$N$3,0))</f>
        <v>0</v>
      </c>
      <c r="AY226" s="661">
        <f>+INDEX('Load Combinations'!$D$4:$N$22,MATCH(Horizontal!$C226,'Load Combinations'!$B$4:$B$22,0),MATCH(Horizontal!AY$26,'Load Combinations'!$D$3:$N$3,0))</f>
        <v>0</v>
      </c>
      <c r="AZ226" s="297" cm="1">
        <f t="array" aca="1" ref="AZ226" ca="1">SUMPRODUCT(--($K226:$AB226&gt;0),INDEX($H$4:$H$22,MATCH($K$26:$AB$26,$C$4:$C$22,0)))</f>
        <v>0</v>
      </c>
      <c r="BA226" s="298" cm="1">
        <f t="array" aca="1" ref="BA226" ca="1">SUMPRODUCT(--($K226:$AB226&gt;0),INDEX($G$4:$G$22,MATCH($K$26:$AB$26,$C$4:$C$22,0)))</f>
        <v>0</v>
      </c>
      <c r="BB226" s="298" cm="1">
        <f t="array" aca="1" ref="BB226" ca="1">-1*SUMPRODUCT(--($K226:$AB226&lt;0),INDEX($H$4:$H$22,MATCH($K$26:$AB$26,$C$4:$C$22,0)))</f>
        <v>0</v>
      </c>
      <c r="BC226" s="298" cm="1">
        <f t="array" aca="1" ref="BC226" ca="1">-1*SUMPRODUCT(--($K226:$AB226&lt;0),INDEX($G$4:$G$22,MATCH($K$26:$AB$26,$C$4:$C$22,0)))</f>
        <v>0</v>
      </c>
      <c r="BD226" s="125" cm="1">
        <f t="array" aca="1" ref="BD226" ca="1">IF(AC226&gt;0,AC226*SUMPRODUCT(_xlfn.XLOOKUP(AC$26,$C$4:$C$22,$T$4:$AD$22)*$AO226:$AY226),0)</f>
        <v>0</v>
      </c>
      <c r="BE226" s="300" cm="1">
        <f t="array" aca="1" ref="BE226" ca="1">IF(AD226&gt;0,AD226*SUMPRODUCT(_xlfn.XLOOKUP(AD$26,$C$4:$C$22,$T$4:$AD$22)*$AO226:$AY226),0)</f>
        <v>0</v>
      </c>
      <c r="BF226" s="300" cm="1">
        <f t="array" aca="1" ref="BF226" ca="1">IF(AE226&gt;0,AE226*SUMPRODUCT(_xlfn.XLOOKUP(AE$26,$C$4:$C$22,$T$4:$AD$22)*$AO226:$AY226),0)</f>
        <v>0</v>
      </c>
      <c r="BG226" s="301" cm="1">
        <f t="array" aca="1" ref="BG226" ca="1">IF(AF226&gt;0,AF226*SUMPRODUCT(_xlfn.XLOOKUP(AF$26,$C$4:$C$22,$T$4:$AD$22)*$AO226:$AY226),0)</f>
        <v>0</v>
      </c>
      <c r="BH226" s="300" cm="1">
        <f t="array" aca="1" ref="BH226" ca="1">IF(AG226&gt;0,AG226*SUMPRODUCT(_xlfn.XLOOKUP(AG$26,$C$4:$C$22,$T$4:$AD$22)*$AO226:$AY226),0)</f>
        <v>0</v>
      </c>
      <c r="BI226" s="300" cm="1">
        <f t="array" aca="1" ref="BI226" ca="1">IF(AH226&gt;0,AH226*SUMPRODUCT(_xlfn.XLOOKUP(AH$26,$C$4:$C$22,$T$4:$AD$22)*$AO226:$AY226),0)</f>
        <v>0</v>
      </c>
      <c r="BJ226" s="300" cm="1">
        <f t="array" aca="1" ref="BJ226" ca="1">IF(AI226&gt;0,AI226*SUMPRODUCT(_xlfn.XLOOKUP(AI$26,$C$4:$C$22,$T$4:$AD$22)*$AO226:$AY226),0)</f>
        <v>0.5</v>
      </c>
      <c r="BK226" s="300" cm="1">
        <f t="array" aca="1" ref="BK226" ca="1">IF(AJ226&gt;0,AJ226*SUMPRODUCT(_xlfn.XLOOKUP(AJ$26,$C$4:$C$22,$T$4:$AD$22)*$AO226:$AY226),0)</f>
        <v>0.5</v>
      </c>
      <c r="BL226" s="300" cm="1">
        <f t="array" aca="1" ref="BL226" ca="1">IF(AK226&gt;0,AK226*SUMPRODUCT(_xlfn.XLOOKUP(AK$26,$C$4:$C$22,$T$4:$AD$22)*$AO226:$AY226),0)</f>
        <v>0</v>
      </c>
      <c r="BM226" s="300" cm="1">
        <f t="array" aca="1" ref="BM226" ca="1">IF(AL226&gt;0,AL226*SUMPRODUCT(_xlfn.XLOOKUP(AL$26,$C$4:$C$22,$T$4:$AD$22)*$AO226:$AY226),0)</f>
        <v>0</v>
      </c>
      <c r="BN226" s="300" cm="1">
        <f t="array" aca="1" ref="BN226" ca="1">IF(AM226&gt;0,AM226*SUMPRODUCT(_xlfn.XLOOKUP(AM$26,$C$4:$C$22,$T$4:$AD$22)*$AO226:$AY226),0)</f>
        <v>0</v>
      </c>
      <c r="BO226" s="304" cm="1">
        <f t="array" aca="1" ref="BO226" ca="1">IF(AN226&gt;0,AN226*SUMPRODUCT(_xlfn.XLOOKUP(AN$26,$C$4:$C$22,$T$4:$AD$22)*$AO226:$AY226),0)</f>
        <v>0</v>
      </c>
      <c r="BP226" s="305">
        <f t="shared" ca="1" si="196"/>
        <v>1</v>
      </c>
      <c r="BQ226" s="125" cm="1">
        <f t="array" aca="1" ref="BQ226" ca="1">IF(AC226&gt;0,AC226*SUMPRODUCT(_xlfn.XLOOKUP(AC$26,$C$4:$C$22,$I$4:$S$22)*$AO226:$AY226),0)</f>
        <v>0</v>
      </c>
      <c r="BR226" s="300" cm="1">
        <f t="array" aca="1" ref="BR226" ca="1">IF(AD226&gt;0,AD226*SUMPRODUCT(_xlfn.XLOOKUP(AD$26,$C$4:$C$22,$I$4:$S$22)*$AO226:$AY226),0)</f>
        <v>0</v>
      </c>
      <c r="BS226" s="300" cm="1">
        <f t="array" aca="1" ref="BS226" ca="1">IF(AE226&gt;0,AE226*SUMPRODUCT(_xlfn.XLOOKUP(AE$26,$C$4:$C$22,$I$4:$S$22)*$AO226:$AY226),0)</f>
        <v>0</v>
      </c>
      <c r="BT226" s="301" cm="1">
        <f t="array" aca="1" ref="BT226" ca="1">IF(AF226&gt;0,AF226*SUMPRODUCT(_xlfn.XLOOKUP(AF$26,$C$4:$C$22,$I$4:$S$22)*$AO226:$AY226),0)</f>
        <v>0</v>
      </c>
      <c r="BU226" s="300" cm="1">
        <f t="array" aca="1" ref="BU226" ca="1">IF(AG226&gt;0,AG226*SUMPRODUCT(_xlfn.XLOOKUP(AG$26,$C$4:$C$22,$I$4:$S$22)*$AO226:$AY226),0)</f>
        <v>0</v>
      </c>
      <c r="BV226" s="300" cm="1">
        <f t="array" aca="1" ref="BV226" ca="1">IF(AH226&gt;0,AH226*SUMPRODUCT(_xlfn.XLOOKUP(AH$26,$C$4:$C$22,$I$4:$S$22)*$AO226:$AY226),0)</f>
        <v>0</v>
      </c>
      <c r="BW226" s="300" cm="1">
        <f t="array" aca="1" ref="BW226" ca="1">IF(AI226&gt;0,AI226*SUMPRODUCT(_xlfn.XLOOKUP(AI$26,$C$4:$C$22,$I$4:$S$22)*$AO226:$AY226),0)</f>
        <v>-0.5</v>
      </c>
      <c r="BX226" s="300" cm="1">
        <f t="array" aca="1" ref="BX226" ca="1">IF(AJ226&gt;0,AJ226*SUMPRODUCT(_xlfn.XLOOKUP(AJ$26,$C$4:$C$22,$I$4:$S$22)*$AO226:$AY226),0)</f>
        <v>-0.5</v>
      </c>
      <c r="BY226" s="300" cm="1">
        <f t="array" aca="1" ref="BY226" ca="1">IF(AK226&gt;0,AK226*SUMPRODUCT(_xlfn.XLOOKUP(AK$26,$C$4:$C$22,$I$4:$S$22)*$AO226:$AY226),0)</f>
        <v>0</v>
      </c>
      <c r="BZ226" s="300" cm="1">
        <f t="array" aca="1" ref="BZ226" ca="1">IF(AL226&gt;0,AL226*SUMPRODUCT(_xlfn.XLOOKUP(AL$26,$C$4:$C$22,$I$4:$S$22)*$AO226:$AY226),0)</f>
        <v>0</v>
      </c>
      <c r="CA226" s="300" cm="1">
        <f t="array" aca="1" ref="CA226" ca="1">IF(AM226&gt;0,AM226*SUMPRODUCT(_xlfn.XLOOKUP(AM$26,$C$4:$C$22,$I$4:$S$22)*$AO226:$AY226),0)</f>
        <v>0</v>
      </c>
      <c r="CB226" s="304" cm="1">
        <f t="array" aca="1" ref="CB226" ca="1">IF(AN226&gt;0,AN226*SUMPRODUCT(_xlfn.XLOOKUP(AN$26,$C$4:$C$22,$I$4:$S$22)*$AO226:$AY226),0)</f>
        <v>0</v>
      </c>
      <c r="CC226" s="305">
        <f t="shared" ca="1" si="197"/>
        <v>-1</v>
      </c>
      <c r="CD226" s="125" cm="1">
        <f t="array" aca="1" ref="CD226" ca="1">IF(AC226&lt;0,AC226*SUMPRODUCT(_xlfn.XLOOKUP(AC$26,$C$4:$C$22,$T$4:$AD$22)*$AO226:$AY226),0)</f>
        <v>0</v>
      </c>
      <c r="CE226" s="300" cm="1">
        <f t="array" aca="1" ref="CE226" ca="1">IF(AD226&lt;0,AD226*SUMPRODUCT(_xlfn.XLOOKUP(AD$26,$C$4:$C$22,$T$4:$AC$22)*$AO226:$AX226),0)</f>
        <v>0</v>
      </c>
      <c r="CF226" s="300" cm="1">
        <f t="array" aca="1" ref="CF226" ca="1">IF(AE226&lt;0,AE226*SUMPRODUCT(_xlfn.XLOOKUP(AE$26,$C$4:$C$22,$T$4:$AC$22)*$AO226:$AX226),0)</f>
        <v>0</v>
      </c>
      <c r="CG226" s="301" cm="1">
        <f t="array" aca="1" ref="CG226" ca="1">IF(AF226&lt;0,AF226*SUMPRODUCT(_xlfn.XLOOKUP(AF$26,$C$4:$C$22,$T$4:$AC$22)*$AO226:$AX226),0)</f>
        <v>0</v>
      </c>
      <c r="CH226" s="300" cm="1">
        <f t="array" aca="1" ref="CH226" ca="1">IF(AG226&lt;0,AG226*SUMPRODUCT(_xlfn.XLOOKUP(AG$26,$C$4:$C$22,$T$4:$AC$22)*$AO226:$AX226),0)</f>
        <v>0</v>
      </c>
      <c r="CI226" s="300" cm="1">
        <f t="array" aca="1" ref="CI226" ca="1">IF(AH226&lt;0,AH226*SUMPRODUCT(_xlfn.XLOOKUP(AH$26,$C$4:$C$22,$T$4:$AC$22)*$AO226:$AX226),0)</f>
        <v>0</v>
      </c>
      <c r="CJ226" s="300" cm="1">
        <f t="array" aca="1" ref="CJ226" ca="1">IF(AI226&lt;0,AI226*SUMPRODUCT(_xlfn.XLOOKUP(AI$26,$C$4:$C$22,$T$4:$AC$22)*$AO226:$AX226),0)</f>
        <v>0</v>
      </c>
      <c r="CK226" s="300" cm="1">
        <f t="array" aca="1" ref="CK226" ca="1">IF(AJ226&lt;0,AJ226*SUMPRODUCT(_xlfn.XLOOKUP(AJ$26,$C$4:$C$22,$T$4:$AC$22)*$AO226:$AX226),0)</f>
        <v>0</v>
      </c>
      <c r="CL226" s="300" cm="1">
        <f t="array" aca="1" ref="CL226" ca="1">IF(AK226&lt;0,AK226*SUMPRODUCT(_xlfn.XLOOKUP(AK$26,$C$4:$C$22,$T$4:$AC$22)*$AO226:$AX226),0)</f>
        <v>0</v>
      </c>
      <c r="CM226" s="300" cm="1">
        <f t="array" aca="1" ref="CM226" ca="1">IF(AL226&lt;0,AL226*SUMPRODUCT(_xlfn.XLOOKUP(AL$26,$C$4:$C$22,$T$4:$AC$22)*$AO226:$AX226),0)</f>
        <v>0</v>
      </c>
      <c r="CN226" s="300" cm="1">
        <f t="array" aca="1" ref="CN226" ca="1">IF(AM226&lt;0,AM226*SUMPRODUCT(_xlfn.XLOOKUP(AM$26,$C$4:$C$22,$T$4:$AC$22)*$AO226:$AX226),0)</f>
        <v>0</v>
      </c>
      <c r="CO226" s="304" cm="1">
        <f t="array" aca="1" ref="CO226" ca="1">IF(AN226&lt;0,AN226*SUMPRODUCT(_xlfn.XLOOKUP(AN$26,$C$4:$C$22,$T$4:$AC$22)*$AO226:$AX226),0)</f>
        <v>0</v>
      </c>
      <c r="CP226" s="305">
        <f t="shared" ca="1" si="198"/>
        <v>0</v>
      </c>
      <c r="CQ226" s="125" cm="1">
        <f t="array" aca="1" ref="CQ226" ca="1">IF(AC226&lt;0,AC226*SUMPRODUCT(_xlfn.XLOOKUP(AC$26,$C$4:$C$22,$I$4:$S$22)*$AO226:$AY226),0)</f>
        <v>0</v>
      </c>
      <c r="CR226" s="300" cm="1">
        <f t="array" aca="1" ref="CR226" ca="1">IF(AD226&lt;0,AD226*SUMPRODUCT(_xlfn.XLOOKUP(AD$26,$C$4:$C$22,$I$4:$R$22)*$AO226:$AX226),0)</f>
        <v>0</v>
      </c>
      <c r="CS226" s="300" cm="1">
        <f t="array" aca="1" ref="CS226" ca="1">IF(AE226&lt;0,AE226*SUMPRODUCT(_xlfn.XLOOKUP(AE$26,$C$4:$C$22,$I$4:$R$22)*$AO226:$AX226),0)</f>
        <v>0</v>
      </c>
      <c r="CT226" s="301" cm="1">
        <f t="array" aca="1" ref="CT226" ca="1">IF(AF226&lt;0,AF226*SUMPRODUCT(_xlfn.XLOOKUP(AF$26,$C$4:$C$22,$I$4:$R$22)*$AO226:$AX226),0)</f>
        <v>0</v>
      </c>
      <c r="CU226" s="300" cm="1">
        <f t="array" aca="1" ref="CU226" ca="1">IF(AG226&lt;0,AG226*SUMPRODUCT(_xlfn.XLOOKUP(AG$26,$C$4:$C$22,$I$4:$R$22)*$AO226:$AX226),0)</f>
        <v>0</v>
      </c>
      <c r="CV226" s="300" cm="1">
        <f t="array" aca="1" ref="CV226" ca="1">IF(AH226&lt;0,AH226*SUMPRODUCT(_xlfn.XLOOKUP(AH$26,$C$4:$C$22,$I$4:$R$22)*$AO226:$AX226),0)</f>
        <v>0</v>
      </c>
      <c r="CW226" s="300" cm="1">
        <f t="array" aca="1" ref="CW226" ca="1">IF(AI226&lt;0,AI226*SUMPRODUCT(_xlfn.XLOOKUP(AI$26,$C$4:$C$22,$I$4:$R$22)*$AO226:$AX226),0)</f>
        <v>0</v>
      </c>
      <c r="CX226" s="300" cm="1">
        <f t="array" aca="1" ref="CX226" ca="1">IF(AJ226&lt;0,AJ226*SUMPRODUCT(_xlfn.XLOOKUP(AJ$26,$C$4:$C$22,$I$4:$R$22)*$AO226:$AX226),0)</f>
        <v>0</v>
      </c>
      <c r="CY226" s="300" cm="1">
        <f t="array" aca="1" ref="CY226" ca="1">IF(AK226&lt;0,AK226*SUMPRODUCT(_xlfn.XLOOKUP(AK$26,$C$4:$C$22,$I$4:$R$22)*$AO226:$AX226),0)</f>
        <v>0</v>
      </c>
      <c r="CZ226" s="300" cm="1">
        <f t="array" aca="1" ref="CZ226" ca="1">IF(AL226&lt;0,AL226*SUMPRODUCT(_xlfn.XLOOKUP(AL$26,$C$4:$C$22,$I$4:$R$22)*$AO226:$AX226),0)</f>
        <v>0</v>
      </c>
      <c r="DA226" s="300" cm="1">
        <f t="array" aca="1" ref="DA226" ca="1">IF(AM226&lt;0,AM226*SUMPRODUCT(_xlfn.XLOOKUP(AM$26,$C$4:$C$22,$I$4:$R$22)*$AO226:$AX226),0)</f>
        <v>0</v>
      </c>
      <c r="DB226" s="304" cm="1">
        <f t="array" aca="1" ref="DB226" ca="1">IF(AN226&lt;0,AN226*SUMPRODUCT(_xlfn.XLOOKUP(AN$26,$C$4:$C$22,$I$4:$R$22)*$AO226:$AX226),0)</f>
        <v>0</v>
      </c>
      <c r="DC226" s="329">
        <f t="shared" ca="1" si="199"/>
        <v>0</v>
      </c>
    </row>
    <row r="227" spans="1:107" x14ac:dyDescent="0.25">
      <c r="A227" s="136"/>
      <c r="B227" s="389"/>
      <c r="C227" s="278">
        <v>12</v>
      </c>
      <c r="D227" s="279" t="str">
        <f>_xlfn.XLOOKUP($C227,'Load Combinations'!$B$4:$B$22,'Load Combinations'!$C$4:$C$22)</f>
        <v>CV Helium Mode, No Beam, Seismic</v>
      </c>
      <c r="E227" s="280"/>
      <c r="F227" s="281"/>
      <c r="G227" s="111">
        <v>0</v>
      </c>
      <c r="H227" s="282">
        <f t="shared" ca="1" si="177"/>
        <v>0.375</v>
      </c>
      <c r="I227" s="282">
        <f t="shared" ca="1" si="178"/>
        <v>-0.375</v>
      </c>
      <c r="J227" s="326"/>
      <c r="K227" s="87">
        <f t="shared" ref="K227:AB227" ca="1" si="202">OFFSET(K227,-11,0)</f>
        <v>0</v>
      </c>
      <c r="L227" s="84">
        <f t="shared" ca="1" si="202"/>
        <v>0</v>
      </c>
      <c r="M227" s="84">
        <f t="shared" ca="1" si="202"/>
        <v>0</v>
      </c>
      <c r="N227" s="84">
        <f t="shared" ca="1" si="202"/>
        <v>0</v>
      </c>
      <c r="O227" s="84">
        <f t="shared" ca="1" si="202"/>
        <v>0</v>
      </c>
      <c r="P227" s="84">
        <f t="shared" ca="1" si="202"/>
        <v>0</v>
      </c>
      <c r="Q227" s="84">
        <f t="shared" ca="1" si="202"/>
        <v>0</v>
      </c>
      <c r="R227" s="84">
        <f t="shared" ca="1" si="202"/>
        <v>0</v>
      </c>
      <c r="S227" s="84">
        <f t="shared" ca="1" si="202"/>
        <v>0</v>
      </c>
      <c r="T227" s="84">
        <f t="shared" ca="1" si="202"/>
        <v>0</v>
      </c>
      <c r="U227" s="84">
        <f t="shared" ca="1" si="202"/>
        <v>0</v>
      </c>
      <c r="V227" s="84">
        <f t="shared" ca="1" si="202"/>
        <v>0</v>
      </c>
      <c r="W227" s="84">
        <f t="shared" ca="1" si="202"/>
        <v>0</v>
      </c>
      <c r="X227" s="84">
        <f t="shared" ca="1" si="202"/>
        <v>0</v>
      </c>
      <c r="Y227" s="84">
        <f t="shared" ca="1" si="202"/>
        <v>0</v>
      </c>
      <c r="Z227" s="84">
        <f t="shared" ca="1" si="202"/>
        <v>0</v>
      </c>
      <c r="AA227" s="84">
        <f t="shared" ca="1" si="202"/>
        <v>0</v>
      </c>
      <c r="AB227" s="89">
        <f t="shared" ca="1" si="202"/>
        <v>0</v>
      </c>
      <c r="AC227" s="87">
        <f t="shared" ca="1" si="188"/>
        <v>0</v>
      </c>
      <c r="AD227" s="84">
        <f t="shared" ca="1" si="188"/>
        <v>0</v>
      </c>
      <c r="AE227" s="84">
        <f t="shared" ca="1" si="188"/>
        <v>0</v>
      </c>
      <c r="AF227" s="84">
        <f t="shared" ca="1" si="188"/>
        <v>0</v>
      </c>
      <c r="AG227" s="84">
        <f t="shared" ca="1" si="188"/>
        <v>0</v>
      </c>
      <c r="AH227" s="84">
        <f t="shared" ca="1" si="188"/>
        <v>0</v>
      </c>
      <c r="AI227" s="84">
        <f t="shared" ca="1" si="188"/>
        <v>1</v>
      </c>
      <c r="AJ227" s="84">
        <f t="shared" ca="1" si="188"/>
        <v>1</v>
      </c>
      <c r="AK227" s="84">
        <f t="shared" ca="1" si="188"/>
        <v>0</v>
      </c>
      <c r="AL227" s="84">
        <f t="shared" ca="1" si="188"/>
        <v>0</v>
      </c>
      <c r="AM227" s="84">
        <f t="shared" ca="1" si="188"/>
        <v>1</v>
      </c>
      <c r="AN227" s="98">
        <f t="shared" ca="1" si="188"/>
        <v>0</v>
      </c>
      <c r="AO227" s="91">
        <f>+INDEX('Load Combinations'!$D$4:$N$22,MATCH(Horizontal!$C227,'Load Combinations'!$B$4:$B$22,0),MATCH(Horizontal!AO$26,'Load Combinations'!$D$3:$N$3,0))</f>
        <v>1</v>
      </c>
      <c r="AP227" s="84">
        <f>+INDEX('Load Combinations'!$D$4:$N$22,MATCH(Horizontal!$C227,'Load Combinations'!$B$4:$B$22,0),MATCH(Horizontal!AP$26,'Load Combinations'!$D$3:$N$3,0))</f>
        <v>1</v>
      </c>
      <c r="AQ227" s="84">
        <f>+INDEX('Load Combinations'!$D$4:$N$22,MATCH(Horizontal!$C227,'Load Combinations'!$B$4:$B$22,0),MATCH(Horizontal!AQ$26,'Load Combinations'!$D$3:$N$3,0))</f>
        <v>0</v>
      </c>
      <c r="AR227" s="84">
        <f>+INDEX('Load Combinations'!$D$4:$N$22,MATCH(Horizontal!$C227,'Load Combinations'!$B$4:$B$22,0),MATCH(Horizontal!AR$26,'Load Combinations'!$D$3:$N$3,0))</f>
        <v>1</v>
      </c>
      <c r="AS227" s="84">
        <f>+INDEX('Load Combinations'!$D$4:$N$22,MATCH(Horizontal!$C227,'Load Combinations'!$B$4:$B$22,0),MATCH(Horizontal!AS$26,'Load Combinations'!$D$3:$N$3,0))</f>
        <v>0</v>
      </c>
      <c r="AT227" s="84">
        <f>+INDEX('Load Combinations'!$D$4:$N$22,MATCH(Horizontal!$C227,'Load Combinations'!$B$4:$B$22,0),MATCH(Horizontal!AT$26,'Load Combinations'!$D$3:$N$3,0))</f>
        <v>0</v>
      </c>
      <c r="AU227" s="84">
        <f>+INDEX('Load Combinations'!$D$4:$N$22,MATCH(Horizontal!$C227,'Load Combinations'!$B$4:$B$22,0),MATCH(Horizontal!AU$26,'Load Combinations'!$D$3:$N$3,0))</f>
        <v>0</v>
      </c>
      <c r="AV227" s="84">
        <f>+INDEX('Load Combinations'!$D$4:$N$22,MATCH(Horizontal!$C227,'Load Combinations'!$B$4:$B$22,0),MATCH(Horizontal!AV$26,'Load Combinations'!$D$3:$N$3,0))</f>
        <v>1</v>
      </c>
      <c r="AW227" s="84">
        <f>+INDEX('Load Combinations'!$D$4:$N$22,MATCH(Horizontal!$C227,'Load Combinations'!$B$4:$B$22,0),MATCH(Horizontal!AW$26,'Load Combinations'!$D$3:$N$3,0))</f>
        <v>0</v>
      </c>
      <c r="AX227" s="559">
        <f>+INDEX('Load Combinations'!$D$4:$N$22,MATCH(Horizontal!$C227,'Load Combinations'!$B$4:$B$22,0),MATCH(Horizontal!AX$26,'Load Combinations'!$D$3:$N$3,0))</f>
        <v>1</v>
      </c>
      <c r="AY227" s="660">
        <f>+INDEX('Load Combinations'!$D$4:$N$22,MATCH(Horizontal!$C227,'Load Combinations'!$B$4:$B$22,0),MATCH(Horizontal!AY$26,'Load Combinations'!$D$3:$N$3,0))</f>
        <v>0</v>
      </c>
      <c r="AZ227" s="284" cm="1">
        <f t="array" aca="1" ref="AZ227" ca="1">SUMPRODUCT(--($K227:$AB227&gt;0),INDEX($H$4:$H$22,MATCH($K$26:$AB$26,$C$4:$C$22,0)))</f>
        <v>0</v>
      </c>
      <c r="BA227" s="194" cm="1">
        <f t="array" aca="1" ref="BA227" ca="1">SUMPRODUCT(--($K227:$AB227&gt;0),INDEX($G$4:$G$22,MATCH($K$26:$AB$26,$C$4:$C$22,0)))</f>
        <v>0</v>
      </c>
      <c r="BB227" s="194" cm="1">
        <f t="array" aca="1" ref="BB227" ca="1">-1*SUMPRODUCT(--($K227:$AB227&lt;0),INDEX($H$4:$H$22,MATCH($K$26:$AB$26,$C$4:$C$22,0)))</f>
        <v>0</v>
      </c>
      <c r="BC227" s="194" cm="1">
        <f t="array" aca="1" ref="BC227" ca="1">-1*SUMPRODUCT(--($K227:$AB227&lt;0),INDEX($G$4:$G$22,MATCH($K$26:$AB$26,$C$4:$C$22,0)))</f>
        <v>0</v>
      </c>
      <c r="BD227" s="286" cm="1">
        <f t="array" aca="1" ref="BD227" ca="1">IF(AC227&gt;0,AC227*SUMPRODUCT(_xlfn.XLOOKUP(AC$26,$C$4:$C$22,$T$4:$AD$22)*$AO227:$AY227),0)</f>
        <v>0</v>
      </c>
      <c r="BE227" s="287" cm="1">
        <f t="array" aca="1" ref="BE227" ca="1">IF(AD227&gt;0,AD227*SUMPRODUCT(_xlfn.XLOOKUP(AD$26,$C$4:$C$22,$T$4:$AD$22)*$AO227:$AY227),0)</f>
        <v>0</v>
      </c>
      <c r="BF227" s="287" cm="1">
        <f t="array" aca="1" ref="BF227" ca="1">IF(AE227&gt;0,AE227*SUMPRODUCT(_xlfn.XLOOKUP(AE$26,$C$4:$C$22,$T$4:$AD$22)*$AO227:$AY227),0)</f>
        <v>0</v>
      </c>
      <c r="BG227" s="287" cm="1">
        <f t="array" aca="1" ref="BG227" ca="1">IF(AF227&gt;0,AF227*SUMPRODUCT(_xlfn.XLOOKUP(AF$26,$C$4:$C$22,$T$4:$AD$22)*$AO227:$AY227),0)</f>
        <v>0</v>
      </c>
      <c r="BH227" s="287" cm="1">
        <f t="array" aca="1" ref="BH227" ca="1">IF(AG227&gt;0,AG227*SUMPRODUCT(_xlfn.XLOOKUP(AG$26,$C$4:$C$22,$T$4:$AD$22)*$AO227:$AY227),0)</f>
        <v>0</v>
      </c>
      <c r="BI227" s="287" cm="1">
        <f t="array" aca="1" ref="BI227" ca="1">IF(AH227&gt;0,AH227*SUMPRODUCT(_xlfn.XLOOKUP(AH$26,$C$4:$C$22,$T$4:$AD$22)*$AO227:$AY227),0)</f>
        <v>0</v>
      </c>
      <c r="BJ227" s="287" cm="1">
        <f t="array" aca="1" ref="BJ227" ca="1">IF(AI227&gt;0,AI227*SUMPRODUCT(_xlfn.XLOOKUP(AI$26,$C$4:$C$22,$T$4:$AD$22)*$AO227:$AY227),0)</f>
        <v>0.125</v>
      </c>
      <c r="BK227" s="287" cm="1">
        <f t="array" aca="1" ref="BK227" ca="1">IF(AJ227&gt;0,AJ227*SUMPRODUCT(_xlfn.XLOOKUP(AJ$26,$C$4:$C$22,$T$4:$AD$22)*$AO227:$AY227),0)</f>
        <v>0.125</v>
      </c>
      <c r="BL227" s="287" cm="1">
        <f t="array" aca="1" ref="BL227" ca="1">IF(AK227&gt;0,AK227*SUMPRODUCT(_xlfn.XLOOKUP(AK$26,$C$4:$C$22,$T$4:$AD$22)*$AO227:$AY227),0)</f>
        <v>0</v>
      </c>
      <c r="BM227" s="287" cm="1">
        <f t="array" aca="1" ref="BM227" ca="1">IF(AL227&gt;0,AL227*SUMPRODUCT(_xlfn.XLOOKUP(AL$26,$C$4:$C$22,$T$4:$AD$22)*$AO227:$AY227),0)</f>
        <v>0</v>
      </c>
      <c r="BN227" s="287" cm="1">
        <f t="array" aca="1" ref="BN227" ca="1">IF(AM227&gt;0,AM227*SUMPRODUCT(_xlfn.XLOOKUP(AM$26,$C$4:$C$22,$T$4:$AD$22)*$AO227:$AY227),0)</f>
        <v>0.125</v>
      </c>
      <c r="BO227" s="290" cm="1">
        <f t="array" aca="1" ref="BO227" ca="1">IF(AN227&gt;0,AN227*SUMPRODUCT(_xlfn.XLOOKUP(AN$26,$C$4:$C$22,$T$4:$AD$22)*$AO227:$AY227),0)</f>
        <v>0</v>
      </c>
      <c r="BP227" s="291">
        <f t="shared" ca="1" si="196"/>
        <v>0.375</v>
      </c>
      <c r="BQ227" s="286" cm="1">
        <f t="array" aca="1" ref="BQ227" ca="1">IF(AC227&gt;0,AC227*SUMPRODUCT(_xlfn.XLOOKUP(AC$26,$C$4:$C$22,$I$4:$S$22)*$AO227:$AY227),0)</f>
        <v>0</v>
      </c>
      <c r="BR227" s="287" cm="1">
        <f t="array" aca="1" ref="BR227" ca="1">IF(AD227&gt;0,AD227*SUMPRODUCT(_xlfn.XLOOKUP(AD$26,$C$4:$C$22,$I$4:$S$22)*$AO227:$AY227),0)</f>
        <v>0</v>
      </c>
      <c r="BS227" s="287" cm="1">
        <f t="array" aca="1" ref="BS227" ca="1">IF(AE227&gt;0,AE227*SUMPRODUCT(_xlfn.XLOOKUP(AE$26,$C$4:$C$22,$I$4:$S$22)*$AO227:$AY227),0)</f>
        <v>0</v>
      </c>
      <c r="BT227" s="287" cm="1">
        <f t="array" aca="1" ref="BT227" ca="1">IF(AF227&gt;0,AF227*SUMPRODUCT(_xlfn.XLOOKUP(AF$26,$C$4:$C$22,$I$4:$S$22)*$AO227:$AY227),0)</f>
        <v>0</v>
      </c>
      <c r="BU227" s="287" cm="1">
        <f t="array" aca="1" ref="BU227" ca="1">IF(AG227&gt;0,AG227*SUMPRODUCT(_xlfn.XLOOKUP(AG$26,$C$4:$C$22,$I$4:$S$22)*$AO227:$AY227),0)</f>
        <v>0</v>
      </c>
      <c r="BV227" s="287" cm="1">
        <f t="array" aca="1" ref="BV227" ca="1">IF(AH227&gt;0,AH227*SUMPRODUCT(_xlfn.XLOOKUP(AH$26,$C$4:$C$22,$I$4:$S$22)*$AO227:$AY227),0)</f>
        <v>0</v>
      </c>
      <c r="BW227" s="287" cm="1">
        <f t="array" aca="1" ref="BW227" ca="1">IF(AI227&gt;0,AI227*SUMPRODUCT(_xlfn.XLOOKUP(AI$26,$C$4:$C$22,$I$4:$S$22)*$AO227:$AY227),0)</f>
        <v>-0.125</v>
      </c>
      <c r="BX227" s="287" cm="1">
        <f t="array" aca="1" ref="BX227" ca="1">IF(AJ227&gt;0,AJ227*SUMPRODUCT(_xlfn.XLOOKUP(AJ$26,$C$4:$C$22,$I$4:$S$22)*$AO227:$AY227),0)</f>
        <v>-0.125</v>
      </c>
      <c r="BY227" s="287" cm="1">
        <f t="array" aca="1" ref="BY227" ca="1">IF(AK227&gt;0,AK227*SUMPRODUCT(_xlfn.XLOOKUP(AK$26,$C$4:$C$22,$I$4:$S$22)*$AO227:$AY227),0)</f>
        <v>0</v>
      </c>
      <c r="BZ227" s="287" cm="1">
        <f t="array" aca="1" ref="BZ227" ca="1">IF(AL227&gt;0,AL227*SUMPRODUCT(_xlfn.XLOOKUP(AL$26,$C$4:$C$22,$I$4:$S$22)*$AO227:$AY227),0)</f>
        <v>0</v>
      </c>
      <c r="CA227" s="287" cm="1">
        <f t="array" aca="1" ref="CA227" ca="1">IF(AM227&gt;0,AM227*SUMPRODUCT(_xlfn.XLOOKUP(AM$26,$C$4:$C$22,$I$4:$S$22)*$AO227:$AY227),0)</f>
        <v>-0.125</v>
      </c>
      <c r="CB227" s="290" cm="1">
        <f t="array" aca="1" ref="CB227" ca="1">IF(AN227&gt;0,AN227*SUMPRODUCT(_xlfn.XLOOKUP(AN$26,$C$4:$C$22,$I$4:$S$22)*$AO227:$AY227),0)</f>
        <v>0</v>
      </c>
      <c r="CC227" s="291">
        <f t="shared" ca="1" si="197"/>
        <v>-0.375</v>
      </c>
      <c r="CD227" s="286" cm="1">
        <f t="array" aca="1" ref="CD227" ca="1">IF(AC227&lt;0,AC227*SUMPRODUCT(_xlfn.XLOOKUP(AC$26,$C$4:$C$22,$T$4:$AD$22)*$AO227:$AY227),0)</f>
        <v>0</v>
      </c>
      <c r="CE227" s="287" cm="1">
        <f t="array" aca="1" ref="CE227" ca="1">IF(AD227&lt;0,AD227*SUMPRODUCT(_xlfn.XLOOKUP(AD$26,$C$4:$C$22,$T$4:$AC$22)*$AO227:$AX227),0)</f>
        <v>0</v>
      </c>
      <c r="CF227" s="287" cm="1">
        <f t="array" aca="1" ref="CF227" ca="1">IF(AE227&lt;0,AE227*SUMPRODUCT(_xlfn.XLOOKUP(AE$26,$C$4:$C$22,$T$4:$AC$22)*$AO227:$AX227),0)</f>
        <v>0</v>
      </c>
      <c r="CG227" s="287" cm="1">
        <f t="array" aca="1" ref="CG227" ca="1">IF(AF227&lt;0,AF227*SUMPRODUCT(_xlfn.XLOOKUP(AF$26,$C$4:$C$22,$T$4:$AC$22)*$AO227:$AX227),0)</f>
        <v>0</v>
      </c>
      <c r="CH227" s="287" cm="1">
        <f t="array" aca="1" ref="CH227" ca="1">IF(AG227&lt;0,AG227*SUMPRODUCT(_xlfn.XLOOKUP(AG$26,$C$4:$C$22,$T$4:$AC$22)*$AO227:$AX227),0)</f>
        <v>0</v>
      </c>
      <c r="CI227" s="287" cm="1">
        <f t="array" aca="1" ref="CI227" ca="1">IF(AH227&lt;0,AH227*SUMPRODUCT(_xlfn.XLOOKUP(AH$26,$C$4:$C$22,$T$4:$AC$22)*$AO227:$AX227),0)</f>
        <v>0</v>
      </c>
      <c r="CJ227" s="287" cm="1">
        <f t="array" aca="1" ref="CJ227" ca="1">IF(AI227&lt;0,AI227*SUMPRODUCT(_xlfn.XLOOKUP(AI$26,$C$4:$C$22,$T$4:$AC$22)*$AO227:$AX227),0)</f>
        <v>0</v>
      </c>
      <c r="CK227" s="287" cm="1">
        <f t="array" aca="1" ref="CK227" ca="1">IF(AJ227&lt;0,AJ227*SUMPRODUCT(_xlfn.XLOOKUP(AJ$26,$C$4:$C$22,$T$4:$AC$22)*$AO227:$AX227),0)</f>
        <v>0</v>
      </c>
      <c r="CL227" s="287" cm="1">
        <f t="array" aca="1" ref="CL227" ca="1">IF(AK227&lt;0,AK227*SUMPRODUCT(_xlfn.XLOOKUP(AK$26,$C$4:$C$22,$T$4:$AC$22)*$AO227:$AX227),0)</f>
        <v>0</v>
      </c>
      <c r="CM227" s="287" cm="1">
        <f t="array" aca="1" ref="CM227" ca="1">IF(AL227&lt;0,AL227*SUMPRODUCT(_xlfn.XLOOKUP(AL$26,$C$4:$C$22,$T$4:$AC$22)*$AO227:$AX227),0)</f>
        <v>0</v>
      </c>
      <c r="CN227" s="287" cm="1">
        <f t="array" aca="1" ref="CN227" ca="1">IF(AM227&lt;0,AM227*SUMPRODUCT(_xlfn.XLOOKUP(AM$26,$C$4:$C$22,$T$4:$AC$22)*$AO227:$AX227),0)</f>
        <v>0</v>
      </c>
      <c r="CO227" s="290" cm="1">
        <f t="array" aca="1" ref="CO227" ca="1">IF(AN227&lt;0,AN227*SUMPRODUCT(_xlfn.XLOOKUP(AN$26,$C$4:$C$22,$T$4:$AC$22)*$AO227:$AX227),0)</f>
        <v>0</v>
      </c>
      <c r="CP227" s="291">
        <f t="shared" ca="1" si="198"/>
        <v>0</v>
      </c>
      <c r="CQ227" s="286" cm="1">
        <f t="array" aca="1" ref="CQ227" ca="1">IF(AC227&lt;0,AC227*SUMPRODUCT(_xlfn.XLOOKUP(AC$26,$C$4:$C$22,$I$4:$S$22)*$AO227:$AY227),0)</f>
        <v>0</v>
      </c>
      <c r="CR227" s="287" cm="1">
        <f t="array" aca="1" ref="CR227" ca="1">IF(AD227&lt;0,AD227*SUMPRODUCT(_xlfn.XLOOKUP(AD$26,$C$4:$C$22,$I$4:$R$22)*$AO227:$AX227),0)</f>
        <v>0</v>
      </c>
      <c r="CS227" s="287" cm="1">
        <f t="array" aca="1" ref="CS227" ca="1">IF(AE227&lt;0,AE227*SUMPRODUCT(_xlfn.XLOOKUP(AE$26,$C$4:$C$22,$I$4:$R$22)*$AO227:$AX227),0)</f>
        <v>0</v>
      </c>
      <c r="CT227" s="287" cm="1">
        <f t="array" aca="1" ref="CT227" ca="1">IF(AF227&lt;0,AF227*SUMPRODUCT(_xlfn.XLOOKUP(AF$26,$C$4:$C$22,$I$4:$R$22)*$AO227:$AX227),0)</f>
        <v>0</v>
      </c>
      <c r="CU227" s="287" cm="1">
        <f t="array" aca="1" ref="CU227" ca="1">IF(AG227&lt;0,AG227*SUMPRODUCT(_xlfn.XLOOKUP(AG$26,$C$4:$C$22,$I$4:$R$22)*$AO227:$AX227),0)</f>
        <v>0</v>
      </c>
      <c r="CV227" s="287" cm="1">
        <f t="array" aca="1" ref="CV227" ca="1">IF(AH227&lt;0,AH227*SUMPRODUCT(_xlfn.XLOOKUP(AH$26,$C$4:$C$22,$I$4:$R$22)*$AO227:$AX227),0)</f>
        <v>0</v>
      </c>
      <c r="CW227" s="287" cm="1">
        <f t="array" aca="1" ref="CW227" ca="1">IF(AI227&lt;0,AI227*SUMPRODUCT(_xlfn.XLOOKUP(AI$26,$C$4:$C$22,$I$4:$R$22)*$AO227:$AX227),0)</f>
        <v>0</v>
      </c>
      <c r="CX227" s="287" cm="1">
        <f t="array" aca="1" ref="CX227" ca="1">IF(AJ227&lt;0,AJ227*SUMPRODUCT(_xlfn.XLOOKUP(AJ$26,$C$4:$C$22,$I$4:$R$22)*$AO227:$AX227),0)</f>
        <v>0</v>
      </c>
      <c r="CY227" s="287" cm="1">
        <f t="array" aca="1" ref="CY227" ca="1">IF(AK227&lt;0,AK227*SUMPRODUCT(_xlfn.XLOOKUP(AK$26,$C$4:$C$22,$I$4:$R$22)*$AO227:$AX227),0)</f>
        <v>0</v>
      </c>
      <c r="CZ227" s="287" cm="1">
        <f t="array" aca="1" ref="CZ227" ca="1">IF(AL227&lt;0,AL227*SUMPRODUCT(_xlfn.XLOOKUP(AL$26,$C$4:$C$22,$I$4:$R$22)*$AO227:$AX227),0)</f>
        <v>0</v>
      </c>
      <c r="DA227" s="287" cm="1">
        <f t="array" aca="1" ref="DA227" ca="1">IF(AM227&lt;0,AM227*SUMPRODUCT(_xlfn.XLOOKUP(AM$26,$C$4:$C$22,$I$4:$R$22)*$AO227:$AX227),0)</f>
        <v>0</v>
      </c>
      <c r="DB227" s="290" cm="1">
        <f t="array" aca="1" ref="DB227" ca="1">IF(AN227&lt;0,AN227*SUMPRODUCT(_xlfn.XLOOKUP(AN$26,$C$4:$C$22,$I$4:$R$22)*$AO227:$AX227),0)</f>
        <v>0</v>
      </c>
      <c r="DC227" s="327">
        <f t="shared" ca="1" si="199"/>
        <v>0</v>
      </c>
    </row>
    <row r="228" spans="1:107" x14ac:dyDescent="0.25">
      <c r="A228" s="136"/>
      <c r="B228" s="389"/>
      <c r="C228" s="292">
        <v>13</v>
      </c>
      <c r="D228" s="293" t="str">
        <f>_xlfn.XLOOKUP($C228,'Load Combinations'!$B$4:$B$22,'Load Combinations'!$C$4:$C$22)</f>
        <v>CV Helium Mode, Beam On, Seismic</v>
      </c>
      <c r="E228" s="86"/>
      <c r="F228" s="294"/>
      <c r="G228" s="125">
        <v>0</v>
      </c>
      <c r="H228" s="295">
        <f t="shared" ca="1" si="177"/>
        <v>1.375</v>
      </c>
      <c r="I228" s="295">
        <f t="shared" ca="1" si="178"/>
        <v>-1.375</v>
      </c>
      <c r="J228" s="328"/>
      <c r="K228" s="99">
        <f t="shared" ref="K228:AB228" ca="1" si="203">OFFSET(K228,-12,0)</f>
        <v>0</v>
      </c>
      <c r="L228" s="96">
        <f t="shared" ca="1" si="203"/>
        <v>0</v>
      </c>
      <c r="M228" s="96">
        <f t="shared" ca="1" si="203"/>
        <v>0</v>
      </c>
      <c r="N228" s="96">
        <f t="shared" ca="1" si="203"/>
        <v>0</v>
      </c>
      <c r="O228" s="96">
        <f t="shared" ca="1" si="203"/>
        <v>0</v>
      </c>
      <c r="P228" s="96">
        <f t="shared" ca="1" si="203"/>
        <v>0</v>
      </c>
      <c r="Q228" s="96">
        <f t="shared" ca="1" si="203"/>
        <v>0</v>
      </c>
      <c r="R228" s="96">
        <f t="shared" ca="1" si="203"/>
        <v>0</v>
      </c>
      <c r="S228" s="96">
        <f t="shared" ca="1" si="203"/>
        <v>0</v>
      </c>
      <c r="T228" s="96">
        <f t="shared" ca="1" si="203"/>
        <v>0</v>
      </c>
      <c r="U228" s="96">
        <f t="shared" ca="1" si="203"/>
        <v>0</v>
      </c>
      <c r="V228" s="96">
        <f t="shared" ca="1" si="203"/>
        <v>0</v>
      </c>
      <c r="W228" s="96">
        <f t="shared" ca="1" si="203"/>
        <v>0</v>
      </c>
      <c r="X228" s="96">
        <f t="shared" ca="1" si="203"/>
        <v>0</v>
      </c>
      <c r="Y228" s="96">
        <f t="shared" ca="1" si="203"/>
        <v>0</v>
      </c>
      <c r="Z228" s="96">
        <f t="shared" ca="1" si="203"/>
        <v>0</v>
      </c>
      <c r="AA228" s="96">
        <f t="shared" ca="1" si="203"/>
        <v>0</v>
      </c>
      <c r="AB228" s="138">
        <f t="shared" ca="1" si="203"/>
        <v>0</v>
      </c>
      <c r="AC228" s="99">
        <f t="shared" ca="1" si="188"/>
        <v>0</v>
      </c>
      <c r="AD228" s="96">
        <f t="shared" ca="1" si="188"/>
        <v>0</v>
      </c>
      <c r="AE228" s="96">
        <f t="shared" ca="1" si="188"/>
        <v>0</v>
      </c>
      <c r="AF228" s="96">
        <f t="shared" ca="1" si="188"/>
        <v>0</v>
      </c>
      <c r="AG228" s="96">
        <f t="shared" ca="1" si="188"/>
        <v>0</v>
      </c>
      <c r="AH228" s="96">
        <f t="shared" ca="1" si="188"/>
        <v>0</v>
      </c>
      <c r="AI228" s="96">
        <f t="shared" ca="1" si="188"/>
        <v>1</v>
      </c>
      <c r="AJ228" s="96">
        <f t="shared" ca="1" si="188"/>
        <v>1</v>
      </c>
      <c r="AK228" s="96">
        <f t="shared" ca="1" si="188"/>
        <v>0</v>
      </c>
      <c r="AL228" s="96">
        <f t="shared" ca="1" si="188"/>
        <v>0</v>
      </c>
      <c r="AM228" s="96">
        <f t="shared" ca="1" si="188"/>
        <v>1</v>
      </c>
      <c r="AN228" s="100">
        <f t="shared" ca="1" si="188"/>
        <v>0</v>
      </c>
      <c r="AO228" s="97">
        <f>+INDEX('Load Combinations'!$D$4:$N$22,MATCH(Horizontal!$C228,'Load Combinations'!$B$4:$B$22,0),MATCH(Horizontal!AO$26,'Load Combinations'!$D$3:$N$3,0))</f>
        <v>1</v>
      </c>
      <c r="AP228" s="96">
        <f>+INDEX('Load Combinations'!$D$4:$N$22,MATCH(Horizontal!$C228,'Load Combinations'!$B$4:$B$22,0),MATCH(Horizontal!AP$26,'Load Combinations'!$D$3:$N$3,0))</f>
        <v>1</v>
      </c>
      <c r="AQ228" s="96">
        <f>+INDEX('Load Combinations'!$D$4:$N$22,MATCH(Horizontal!$C228,'Load Combinations'!$B$4:$B$22,0),MATCH(Horizontal!AQ$26,'Load Combinations'!$D$3:$N$3,0))</f>
        <v>0</v>
      </c>
      <c r="AR228" s="96">
        <f>+INDEX('Load Combinations'!$D$4:$N$22,MATCH(Horizontal!$C228,'Load Combinations'!$B$4:$B$22,0),MATCH(Horizontal!AR$26,'Load Combinations'!$D$3:$N$3,0))</f>
        <v>1</v>
      </c>
      <c r="AS228" s="96">
        <f>+INDEX('Load Combinations'!$D$4:$N$22,MATCH(Horizontal!$C228,'Load Combinations'!$B$4:$B$22,0),MATCH(Horizontal!AS$26,'Load Combinations'!$D$3:$N$3,0))</f>
        <v>0</v>
      </c>
      <c r="AT228" s="96">
        <f>+INDEX('Load Combinations'!$D$4:$N$22,MATCH(Horizontal!$C228,'Load Combinations'!$B$4:$B$22,0),MATCH(Horizontal!AT$26,'Load Combinations'!$D$3:$N$3,0))</f>
        <v>1</v>
      </c>
      <c r="AU228" s="96">
        <f>+INDEX('Load Combinations'!$D$4:$N$22,MATCH(Horizontal!$C228,'Load Combinations'!$B$4:$B$22,0),MATCH(Horizontal!AU$26,'Load Combinations'!$D$3:$N$3,0))</f>
        <v>0</v>
      </c>
      <c r="AV228" s="96">
        <f>+INDEX('Load Combinations'!$D$4:$N$22,MATCH(Horizontal!$C228,'Load Combinations'!$B$4:$B$22,0),MATCH(Horizontal!AV$26,'Load Combinations'!$D$3:$N$3,0))</f>
        <v>1</v>
      </c>
      <c r="AW228" s="96">
        <f>+INDEX('Load Combinations'!$D$4:$N$22,MATCH(Horizontal!$C228,'Load Combinations'!$B$4:$B$22,0),MATCH(Horizontal!AW$26,'Load Combinations'!$D$3:$N$3,0))</f>
        <v>0</v>
      </c>
      <c r="AX228" s="560">
        <f>+INDEX('Load Combinations'!$D$4:$N$22,MATCH(Horizontal!$C228,'Load Combinations'!$B$4:$B$22,0),MATCH(Horizontal!AX$26,'Load Combinations'!$D$3:$N$3,0))</f>
        <v>1</v>
      </c>
      <c r="AY228" s="661">
        <f>+INDEX('Load Combinations'!$D$4:$N$22,MATCH(Horizontal!$C228,'Load Combinations'!$B$4:$B$22,0),MATCH(Horizontal!AY$26,'Load Combinations'!$D$3:$N$3,0))</f>
        <v>0</v>
      </c>
      <c r="AZ228" s="297" cm="1">
        <f t="array" aca="1" ref="AZ228" ca="1">SUMPRODUCT(--($K228:$AB228&gt;0),INDEX($H$4:$H$22,MATCH($K$26:$AB$26,$C$4:$C$22,0)))</f>
        <v>0</v>
      </c>
      <c r="BA228" s="298" cm="1">
        <f t="array" aca="1" ref="BA228" ca="1">SUMPRODUCT(--($K228:$AB228&gt;0),INDEX($G$4:$G$22,MATCH($K$26:$AB$26,$C$4:$C$22,0)))</f>
        <v>0</v>
      </c>
      <c r="BB228" s="298" cm="1">
        <f t="array" aca="1" ref="BB228" ca="1">-1*SUMPRODUCT(--($K228:$AB228&lt;0),INDEX($H$4:$H$22,MATCH($K$26:$AB$26,$C$4:$C$22,0)))</f>
        <v>0</v>
      </c>
      <c r="BC228" s="298" cm="1">
        <f t="array" aca="1" ref="BC228" ca="1">-1*SUMPRODUCT(--($K228:$AB228&lt;0),INDEX($G$4:$G$22,MATCH($K$26:$AB$26,$C$4:$C$22,0)))</f>
        <v>0</v>
      </c>
      <c r="BD228" s="125" cm="1">
        <f t="array" aca="1" ref="BD228" ca="1">IF(AC228&gt;0,AC228*SUMPRODUCT(_xlfn.XLOOKUP(AC$26,$C$4:$C$22,$T$4:$AD$22)*$AO228:$AY228),0)</f>
        <v>0</v>
      </c>
      <c r="BE228" s="300" cm="1">
        <f t="array" aca="1" ref="BE228" ca="1">IF(AD228&gt;0,AD228*SUMPRODUCT(_xlfn.XLOOKUP(AD$26,$C$4:$C$22,$T$4:$AD$22)*$AO228:$AY228),0)</f>
        <v>0</v>
      </c>
      <c r="BF228" s="300" cm="1">
        <f t="array" aca="1" ref="BF228" ca="1">IF(AE228&gt;0,AE228*SUMPRODUCT(_xlfn.XLOOKUP(AE$26,$C$4:$C$22,$T$4:$AD$22)*$AO228:$AY228),0)</f>
        <v>0</v>
      </c>
      <c r="BG228" s="301" cm="1">
        <f t="array" aca="1" ref="BG228" ca="1">IF(AF228&gt;0,AF228*SUMPRODUCT(_xlfn.XLOOKUP(AF$26,$C$4:$C$22,$T$4:$AD$22)*$AO228:$AY228),0)</f>
        <v>0</v>
      </c>
      <c r="BH228" s="300" cm="1">
        <f t="array" aca="1" ref="BH228" ca="1">IF(AG228&gt;0,AG228*SUMPRODUCT(_xlfn.XLOOKUP(AG$26,$C$4:$C$22,$T$4:$AD$22)*$AO228:$AY228),0)</f>
        <v>0</v>
      </c>
      <c r="BI228" s="300" cm="1">
        <f t="array" aca="1" ref="BI228" ca="1">IF(AH228&gt;0,AH228*SUMPRODUCT(_xlfn.XLOOKUP(AH$26,$C$4:$C$22,$T$4:$AD$22)*$AO228:$AY228),0)</f>
        <v>0</v>
      </c>
      <c r="BJ228" s="300" cm="1">
        <f t="array" aca="1" ref="BJ228" ca="1">IF(AI228&gt;0,AI228*SUMPRODUCT(_xlfn.XLOOKUP(AI$26,$C$4:$C$22,$T$4:$AD$22)*$AO228:$AY228),0)</f>
        <v>0.625</v>
      </c>
      <c r="BK228" s="300" cm="1">
        <f t="array" aca="1" ref="BK228" ca="1">IF(AJ228&gt;0,AJ228*SUMPRODUCT(_xlfn.XLOOKUP(AJ$26,$C$4:$C$22,$T$4:$AD$22)*$AO228:$AY228),0)</f>
        <v>0.625</v>
      </c>
      <c r="BL228" s="300" cm="1">
        <f t="array" aca="1" ref="BL228" ca="1">IF(AK228&gt;0,AK228*SUMPRODUCT(_xlfn.XLOOKUP(AK$26,$C$4:$C$22,$T$4:$AD$22)*$AO228:$AY228),0)</f>
        <v>0</v>
      </c>
      <c r="BM228" s="300" cm="1">
        <f t="array" aca="1" ref="BM228" ca="1">IF(AL228&gt;0,AL228*SUMPRODUCT(_xlfn.XLOOKUP(AL$26,$C$4:$C$22,$T$4:$AD$22)*$AO228:$AY228),0)</f>
        <v>0</v>
      </c>
      <c r="BN228" s="300" cm="1">
        <f t="array" aca="1" ref="BN228" ca="1">IF(AM228&gt;0,AM228*SUMPRODUCT(_xlfn.XLOOKUP(AM$26,$C$4:$C$22,$T$4:$AD$22)*$AO228:$AY228),0)</f>
        <v>0.125</v>
      </c>
      <c r="BO228" s="304" cm="1">
        <f t="array" aca="1" ref="BO228" ca="1">IF(AN228&gt;0,AN228*SUMPRODUCT(_xlfn.XLOOKUP(AN$26,$C$4:$C$22,$T$4:$AD$22)*$AO228:$AY228),0)</f>
        <v>0</v>
      </c>
      <c r="BP228" s="305">
        <f t="shared" ca="1" si="196"/>
        <v>1.375</v>
      </c>
      <c r="BQ228" s="125" cm="1">
        <f t="array" aca="1" ref="BQ228" ca="1">IF(AC228&gt;0,AC228*SUMPRODUCT(_xlfn.XLOOKUP(AC$26,$C$4:$C$22,$I$4:$S$22)*$AO228:$AY228),0)</f>
        <v>0</v>
      </c>
      <c r="BR228" s="300" cm="1">
        <f t="array" aca="1" ref="BR228" ca="1">IF(AD228&gt;0,AD228*SUMPRODUCT(_xlfn.XLOOKUP(AD$26,$C$4:$C$22,$I$4:$S$22)*$AO228:$AY228),0)</f>
        <v>0</v>
      </c>
      <c r="BS228" s="300" cm="1">
        <f t="array" aca="1" ref="BS228" ca="1">IF(AE228&gt;0,AE228*SUMPRODUCT(_xlfn.XLOOKUP(AE$26,$C$4:$C$22,$I$4:$S$22)*$AO228:$AY228),0)</f>
        <v>0</v>
      </c>
      <c r="BT228" s="301" cm="1">
        <f t="array" aca="1" ref="BT228" ca="1">IF(AF228&gt;0,AF228*SUMPRODUCT(_xlfn.XLOOKUP(AF$26,$C$4:$C$22,$I$4:$S$22)*$AO228:$AY228),0)</f>
        <v>0</v>
      </c>
      <c r="BU228" s="300" cm="1">
        <f t="array" aca="1" ref="BU228" ca="1">IF(AG228&gt;0,AG228*SUMPRODUCT(_xlfn.XLOOKUP(AG$26,$C$4:$C$22,$I$4:$S$22)*$AO228:$AY228),0)</f>
        <v>0</v>
      </c>
      <c r="BV228" s="300" cm="1">
        <f t="array" aca="1" ref="BV228" ca="1">IF(AH228&gt;0,AH228*SUMPRODUCT(_xlfn.XLOOKUP(AH$26,$C$4:$C$22,$I$4:$S$22)*$AO228:$AY228),0)</f>
        <v>0</v>
      </c>
      <c r="BW228" s="300" cm="1">
        <f t="array" aca="1" ref="BW228" ca="1">IF(AI228&gt;0,AI228*SUMPRODUCT(_xlfn.XLOOKUP(AI$26,$C$4:$C$22,$I$4:$S$22)*$AO228:$AY228),0)</f>
        <v>-0.625</v>
      </c>
      <c r="BX228" s="300" cm="1">
        <f t="array" aca="1" ref="BX228" ca="1">IF(AJ228&gt;0,AJ228*SUMPRODUCT(_xlfn.XLOOKUP(AJ$26,$C$4:$C$22,$I$4:$S$22)*$AO228:$AY228),0)</f>
        <v>-0.625</v>
      </c>
      <c r="BY228" s="300" cm="1">
        <f t="array" aca="1" ref="BY228" ca="1">IF(AK228&gt;0,AK228*SUMPRODUCT(_xlfn.XLOOKUP(AK$26,$C$4:$C$22,$I$4:$S$22)*$AO228:$AY228),0)</f>
        <v>0</v>
      </c>
      <c r="BZ228" s="300" cm="1">
        <f t="array" aca="1" ref="BZ228" ca="1">IF(AL228&gt;0,AL228*SUMPRODUCT(_xlfn.XLOOKUP(AL$26,$C$4:$C$22,$I$4:$S$22)*$AO228:$AY228),0)</f>
        <v>0</v>
      </c>
      <c r="CA228" s="300" cm="1">
        <f t="array" aca="1" ref="CA228" ca="1">IF(AM228&gt;0,AM228*SUMPRODUCT(_xlfn.XLOOKUP(AM$26,$C$4:$C$22,$I$4:$S$22)*$AO228:$AY228),0)</f>
        <v>-0.125</v>
      </c>
      <c r="CB228" s="304" cm="1">
        <f t="array" aca="1" ref="CB228" ca="1">IF(AN228&gt;0,AN228*SUMPRODUCT(_xlfn.XLOOKUP(AN$26,$C$4:$C$22,$I$4:$S$22)*$AO228:$AY228),0)</f>
        <v>0</v>
      </c>
      <c r="CC228" s="305">
        <f t="shared" ca="1" si="197"/>
        <v>-1.375</v>
      </c>
      <c r="CD228" s="125" cm="1">
        <f t="array" aca="1" ref="CD228" ca="1">IF(AC228&lt;0,AC228*SUMPRODUCT(_xlfn.XLOOKUP(AC$26,$C$4:$C$22,$T$4:$AD$22)*$AO228:$AY228),0)</f>
        <v>0</v>
      </c>
      <c r="CE228" s="300" cm="1">
        <f t="array" aca="1" ref="CE228" ca="1">IF(AD228&lt;0,AD228*SUMPRODUCT(_xlfn.XLOOKUP(AD$26,$C$4:$C$22,$T$4:$AC$22)*$AO228:$AX228),0)</f>
        <v>0</v>
      </c>
      <c r="CF228" s="300" cm="1">
        <f t="array" aca="1" ref="CF228" ca="1">IF(AE228&lt;0,AE228*SUMPRODUCT(_xlfn.XLOOKUP(AE$26,$C$4:$C$22,$T$4:$AC$22)*$AO228:$AX228),0)</f>
        <v>0</v>
      </c>
      <c r="CG228" s="301" cm="1">
        <f t="array" aca="1" ref="CG228" ca="1">IF(AF228&lt;0,AF228*SUMPRODUCT(_xlfn.XLOOKUP(AF$26,$C$4:$C$22,$T$4:$AC$22)*$AO228:$AX228),0)</f>
        <v>0</v>
      </c>
      <c r="CH228" s="300" cm="1">
        <f t="array" aca="1" ref="CH228" ca="1">IF(AG228&lt;0,AG228*SUMPRODUCT(_xlfn.XLOOKUP(AG$26,$C$4:$C$22,$T$4:$AC$22)*$AO228:$AX228),0)</f>
        <v>0</v>
      </c>
      <c r="CI228" s="300" cm="1">
        <f t="array" aca="1" ref="CI228" ca="1">IF(AH228&lt;0,AH228*SUMPRODUCT(_xlfn.XLOOKUP(AH$26,$C$4:$C$22,$T$4:$AC$22)*$AO228:$AX228),0)</f>
        <v>0</v>
      </c>
      <c r="CJ228" s="300" cm="1">
        <f t="array" aca="1" ref="CJ228" ca="1">IF(AI228&lt;0,AI228*SUMPRODUCT(_xlfn.XLOOKUP(AI$26,$C$4:$C$22,$T$4:$AC$22)*$AO228:$AX228),0)</f>
        <v>0</v>
      </c>
      <c r="CK228" s="300" cm="1">
        <f t="array" aca="1" ref="CK228" ca="1">IF(AJ228&lt;0,AJ228*SUMPRODUCT(_xlfn.XLOOKUP(AJ$26,$C$4:$C$22,$T$4:$AC$22)*$AO228:$AX228),0)</f>
        <v>0</v>
      </c>
      <c r="CL228" s="300" cm="1">
        <f t="array" aca="1" ref="CL228" ca="1">IF(AK228&lt;0,AK228*SUMPRODUCT(_xlfn.XLOOKUP(AK$26,$C$4:$C$22,$T$4:$AC$22)*$AO228:$AX228),0)</f>
        <v>0</v>
      </c>
      <c r="CM228" s="300" cm="1">
        <f t="array" aca="1" ref="CM228" ca="1">IF(AL228&lt;0,AL228*SUMPRODUCT(_xlfn.XLOOKUP(AL$26,$C$4:$C$22,$T$4:$AC$22)*$AO228:$AX228),0)</f>
        <v>0</v>
      </c>
      <c r="CN228" s="300" cm="1">
        <f t="array" aca="1" ref="CN228" ca="1">IF(AM228&lt;0,AM228*SUMPRODUCT(_xlfn.XLOOKUP(AM$26,$C$4:$C$22,$T$4:$AC$22)*$AO228:$AX228),0)</f>
        <v>0</v>
      </c>
      <c r="CO228" s="304" cm="1">
        <f t="array" aca="1" ref="CO228" ca="1">IF(AN228&lt;0,AN228*SUMPRODUCT(_xlfn.XLOOKUP(AN$26,$C$4:$C$22,$T$4:$AC$22)*$AO228:$AX228),0)</f>
        <v>0</v>
      </c>
      <c r="CP228" s="305">
        <f t="shared" ca="1" si="198"/>
        <v>0</v>
      </c>
      <c r="CQ228" s="125" cm="1">
        <f t="array" aca="1" ref="CQ228" ca="1">IF(AC228&lt;0,AC228*SUMPRODUCT(_xlfn.XLOOKUP(AC$26,$C$4:$C$22,$I$4:$S$22)*$AO228:$AY228),0)</f>
        <v>0</v>
      </c>
      <c r="CR228" s="300" cm="1">
        <f t="array" aca="1" ref="CR228" ca="1">IF(AD228&lt;0,AD228*SUMPRODUCT(_xlfn.XLOOKUP(AD$26,$C$4:$C$22,$I$4:$R$22)*$AO228:$AX228),0)</f>
        <v>0</v>
      </c>
      <c r="CS228" s="300" cm="1">
        <f t="array" aca="1" ref="CS228" ca="1">IF(AE228&lt;0,AE228*SUMPRODUCT(_xlfn.XLOOKUP(AE$26,$C$4:$C$22,$I$4:$R$22)*$AO228:$AX228),0)</f>
        <v>0</v>
      </c>
      <c r="CT228" s="301" cm="1">
        <f t="array" aca="1" ref="CT228" ca="1">IF(AF228&lt;0,AF228*SUMPRODUCT(_xlfn.XLOOKUP(AF$26,$C$4:$C$22,$I$4:$R$22)*$AO228:$AX228),0)</f>
        <v>0</v>
      </c>
      <c r="CU228" s="300" cm="1">
        <f t="array" aca="1" ref="CU228" ca="1">IF(AG228&lt;0,AG228*SUMPRODUCT(_xlfn.XLOOKUP(AG$26,$C$4:$C$22,$I$4:$R$22)*$AO228:$AX228),0)</f>
        <v>0</v>
      </c>
      <c r="CV228" s="300" cm="1">
        <f t="array" aca="1" ref="CV228" ca="1">IF(AH228&lt;0,AH228*SUMPRODUCT(_xlfn.XLOOKUP(AH$26,$C$4:$C$22,$I$4:$R$22)*$AO228:$AX228),0)</f>
        <v>0</v>
      </c>
      <c r="CW228" s="300" cm="1">
        <f t="array" aca="1" ref="CW228" ca="1">IF(AI228&lt;0,AI228*SUMPRODUCT(_xlfn.XLOOKUP(AI$26,$C$4:$C$22,$I$4:$R$22)*$AO228:$AX228),0)</f>
        <v>0</v>
      </c>
      <c r="CX228" s="300" cm="1">
        <f t="array" aca="1" ref="CX228" ca="1">IF(AJ228&lt;0,AJ228*SUMPRODUCT(_xlfn.XLOOKUP(AJ$26,$C$4:$C$22,$I$4:$R$22)*$AO228:$AX228),0)</f>
        <v>0</v>
      </c>
      <c r="CY228" s="300" cm="1">
        <f t="array" aca="1" ref="CY228" ca="1">IF(AK228&lt;0,AK228*SUMPRODUCT(_xlfn.XLOOKUP(AK$26,$C$4:$C$22,$I$4:$R$22)*$AO228:$AX228),0)</f>
        <v>0</v>
      </c>
      <c r="CZ228" s="300" cm="1">
        <f t="array" aca="1" ref="CZ228" ca="1">IF(AL228&lt;0,AL228*SUMPRODUCT(_xlfn.XLOOKUP(AL$26,$C$4:$C$22,$I$4:$R$22)*$AO228:$AX228),0)</f>
        <v>0</v>
      </c>
      <c r="DA228" s="300" cm="1">
        <f t="array" aca="1" ref="DA228" ca="1">IF(AM228&lt;0,AM228*SUMPRODUCT(_xlfn.XLOOKUP(AM$26,$C$4:$C$22,$I$4:$R$22)*$AO228:$AX228),0)</f>
        <v>0</v>
      </c>
      <c r="DB228" s="304" cm="1">
        <f t="array" aca="1" ref="DB228" ca="1">IF(AN228&lt;0,AN228*SUMPRODUCT(_xlfn.XLOOKUP(AN$26,$C$4:$C$22,$I$4:$R$22)*$AO228:$AX228),0)</f>
        <v>0</v>
      </c>
      <c r="DC228" s="329">
        <f t="shared" ca="1" si="199"/>
        <v>0</v>
      </c>
    </row>
    <row r="229" spans="1:107" x14ac:dyDescent="0.25">
      <c r="A229" s="136"/>
      <c r="B229" s="389"/>
      <c r="C229" s="278">
        <v>14</v>
      </c>
      <c r="D229" s="279" t="str">
        <f>_xlfn.XLOOKUP($C229,'Load Combinations'!$B$4:$B$22,'Load Combinations'!$C$4:$C$22)</f>
        <v>CV He, No Beam,Component MAWP</v>
      </c>
      <c r="E229" s="280"/>
      <c r="F229" s="281"/>
      <c r="G229" s="111">
        <v>0</v>
      </c>
      <c r="H229" s="282">
        <f t="shared" ca="1" si="177"/>
        <v>0</v>
      </c>
      <c r="I229" s="282">
        <f t="shared" ca="1" si="178"/>
        <v>0</v>
      </c>
      <c r="J229" s="326"/>
      <c r="K229" s="87">
        <f t="shared" ref="K229:AB229" ca="1" si="204">OFFSET(K229,-13,0)</f>
        <v>0</v>
      </c>
      <c r="L229" s="84">
        <f t="shared" ca="1" si="204"/>
        <v>0</v>
      </c>
      <c r="M229" s="84">
        <f t="shared" ca="1" si="204"/>
        <v>0</v>
      </c>
      <c r="N229" s="84">
        <f t="shared" ca="1" si="204"/>
        <v>0</v>
      </c>
      <c r="O229" s="84">
        <f t="shared" ca="1" si="204"/>
        <v>0</v>
      </c>
      <c r="P229" s="84">
        <f t="shared" ca="1" si="204"/>
        <v>0</v>
      </c>
      <c r="Q229" s="84">
        <f t="shared" ca="1" si="204"/>
        <v>0</v>
      </c>
      <c r="R229" s="84">
        <f t="shared" ca="1" si="204"/>
        <v>0</v>
      </c>
      <c r="S229" s="84">
        <f t="shared" ca="1" si="204"/>
        <v>0</v>
      </c>
      <c r="T229" s="84">
        <f t="shared" ca="1" si="204"/>
        <v>0</v>
      </c>
      <c r="U229" s="84">
        <f t="shared" ca="1" si="204"/>
        <v>0</v>
      </c>
      <c r="V229" s="84">
        <f t="shared" ca="1" si="204"/>
        <v>0</v>
      </c>
      <c r="W229" s="84">
        <f t="shared" ca="1" si="204"/>
        <v>0</v>
      </c>
      <c r="X229" s="84">
        <f t="shared" ca="1" si="204"/>
        <v>0</v>
      </c>
      <c r="Y229" s="84">
        <f t="shared" ca="1" si="204"/>
        <v>0</v>
      </c>
      <c r="Z229" s="84">
        <f t="shared" ca="1" si="204"/>
        <v>0</v>
      </c>
      <c r="AA229" s="84">
        <f t="shared" ca="1" si="204"/>
        <v>0</v>
      </c>
      <c r="AB229" s="89">
        <f t="shared" ca="1" si="204"/>
        <v>0</v>
      </c>
      <c r="AC229" s="87">
        <f t="shared" ca="1" si="188"/>
        <v>0</v>
      </c>
      <c r="AD229" s="84">
        <f t="shared" ca="1" si="188"/>
        <v>0</v>
      </c>
      <c r="AE229" s="84">
        <f t="shared" ca="1" si="188"/>
        <v>0</v>
      </c>
      <c r="AF229" s="84">
        <f t="shared" ca="1" si="188"/>
        <v>0</v>
      </c>
      <c r="AG229" s="84">
        <f t="shared" ca="1" si="188"/>
        <v>0</v>
      </c>
      <c r="AH229" s="84">
        <f t="shared" ca="1" si="188"/>
        <v>0</v>
      </c>
      <c r="AI229" s="84">
        <f t="shared" ca="1" si="188"/>
        <v>1</v>
      </c>
      <c r="AJ229" s="84">
        <f t="shared" ca="1" si="188"/>
        <v>1</v>
      </c>
      <c r="AK229" s="84">
        <f t="shared" ca="1" si="188"/>
        <v>0</v>
      </c>
      <c r="AL229" s="84">
        <f t="shared" ca="1" si="188"/>
        <v>0</v>
      </c>
      <c r="AM229" s="84">
        <f t="shared" ca="1" si="188"/>
        <v>1</v>
      </c>
      <c r="AN229" s="98">
        <f t="shared" ca="1" si="188"/>
        <v>0</v>
      </c>
      <c r="AO229" s="91">
        <f>+INDEX('Load Combinations'!$D$4:$N$22,MATCH(Horizontal!$C229,'Load Combinations'!$B$4:$B$22,0),MATCH(Horizontal!AO$26,'Load Combinations'!$D$3:$N$3,0))</f>
        <v>1</v>
      </c>
      <c r="AP229" s="84">
        <f>+INDEX('Load Combinations'!$D$4:$N$22,MATCH(Horizontal!$C229,'Load Combinations'!$B$4:$B$22,0),MATCH(Horizontal!AP$26,'Load Combinations'!$D$3:$N$3,0))</f>
        <v>1</v>
      </c>
      <c r="AQ229" s="84">
        <f>+INDEX('Load Combinations'!$D$4:$N$22,MATCH(Horizontal!$C229,'Load Combinations'!$B$4:$B$22,0),MATCH(Horizontal!AQ$26,'Load Combinations'!$D$3:$N$3,0))</f>
        <v>0</v>
      </c>
      <c r="AR229" s="84">
        <f>+INDEX('Load Combinations'!$D$4:$N$22,MATCH(Horizontal!$C229,'Load Combinations'!$B$4:$B$22,0),MATCH(Horizontal!AR$26,'Load Combinations'!$D$3:$N$3,0))</f>
        <v>0</v>
      </c>
      <c r="AS229" s="84">
        <f>+INDEX('Load Combinations'!$D$4:$N$22,MATCH(Horizontal!$C229,'Load Combinations'!$B$4:$B$22,0),MATCH(Horizontal!AS$26,'Load Combinations'!$D$3:$N$3,0))</f>
        <v>1</v>
      </c>
      <c r="AT229" s="84">
        <f>+INDEX('Load Combinations'!$D$4:$N$22,MATCH(Horizontal!$C229,'Load Combinations'!$B$4:$B$22,0),MATCH(Horizontal!AT$26,'Load Combinations'!$D$3:$N$3,0))</f>
        <v>0</v>
      </c>
      <c r="AU229" s="84">
        <f>+INDEX('Load Combinations'!$D$4:$N$22,MATCH(Horizontal!$C229,'Load Combinations'!$B$4:$B$22,0),MATCH(Horizontal!AU$26,'Load Combinations'!$D$3:$N$3,0))</f>
        <v>0</v>
      </c>
      <c r="AV229" s="84">
        <f>+INDEX('Load Combinations'!$D$4:$N$22,MATCH(Horizontal!$C229,'Load Combinations'!$B$4:$B$22,0),MATCH(Horizontal!AV$26,'Load Combinations'!$D$3:$N$3,0))</f>
        <v>1</v>
      </c>
      <c r="AW229" s="84">
        <f>+INDEX('Load Combinations'!$D$4:$N$22,MATCH(Horizontal!$C229,'Load Combinations'!$B$4:$B$22,0),MATCH(Horizontal!AW$26,'Load Combinations'!$D$3:$N$3,0))</f>
        <v>0</v>
      </c>
      <c r="AX229" s="559">
        <f>+INDEX('Load Combinations'!$D$4:$N$22,MATCH(Horizontal!$C229,'Load Combinations'!$B$4:$B$22,0),MATCH(Horizontal!AX$26,'Load Combinations'!$D$3:$N$3,0))</f>
        <v>0</v>
      </c>
      <c r="AY229" s="660">
        <f>+INDEX('Load Combinations'!$D$4:$N$22,MATCH(Horizontal!$C229,'Load Combinations'!$B$4:$B$22,0),MATCH(Horizontal!AY$26,'Load Combinations'!$D$3:$N$3,0))</f>
        <v>0</v>
      </c>
      <c r="AZ229" s="284" cm="1">
        <f t="array" aca="1" ref="AZ229" ca="1">SUMPRODUCT(--($K229:$AB229&gt;0),INDEX($H$4:$H$22,MATCH($K$26:$AB$26,$C$4:$C$22,0)))</f>
        <v>0</v>
      </c>
      <c r="BA229" s="194" cm="1">
        <f t="array" aca="1" ref="BA229" ca="1">SUMPRODUCT(--($K229:$AB229&gt;0),INDEX($G$4:$G$22,MATCH($K$26:$AB$26,$C$4:$C$22,0)))</f>
        <v>0</v>
      </c>
      <c r="BB229" s="194" cm="1">
        <f t="array" aca="1" ref="BB229" ca="1">-1*SUMPRODUCT(--($K229:$AB229&lt;0),INDEX($H$4:$H$22,MATCH($K$26:$AB$26,$C$4:$C$22,0)))</f>
        <v>0</v>
      </c>
      <c r="BC229" s="194" cm="1">
        <f t="array" aca="1" ref="BC229" ca="1">-1*SUMPRODUCT(--($K229:$AB229&lt;0),INDEX($G$4:$G$22,MATCH($K$26:$AB$26,$C$4:$C$22,0)))</f>
        <v>0</v>
      </c>
      <c r="BD229" s="286" cm="1">
        <f t="array" aca="1" ref="BD229" ca="1">IF(AC229&gt;0,AC229*SUMPRODUCT(_xlfn.XLOOKUP(AC$26,$C$4:$C$22,$T$4:$AD$22)*$AO229:$AY229),0)</f>
        <v>0</v>
      </c>
      <c r="BE229" s="287" cm="1">
        <f t="array" aca="1" ref="BE229" ca="1">IF(AD229&gt;0,AD229*SUMPRODUCT(_xlfn.XLOOKUP(AD$26,$C$4:$C$22,$T$4:$AD$22)*$AO229:$AY229),0)</f>
        <v>0</v>
      </c>
      <c r="BF229" s="287" cm="1">
        <f t="array" aca="1" ref="BF229" ca="1">IF(AE229&gt;0,AE229*SUMPRODUCT(_xlfn.XLOOKUP(AE$26,$C$4:$C$22,$T$4:$AD$22)*$AO229:$AY229),0)</f>
        <v>0</v>
      </c>
      <c r="BG229" s="287" cm="1">
        <f t="array" aca="1" ref="BG229" ca="1">IF(AF229&gt;0,AF229*SUMPRODUCT(_xlfn.XLOOKUP(AF$26,$C$4:$C$22,$T$4:$AD$22)*$AO229:$AY229),0)</f>
        <v>0</v>
      </c>
      <c r="BH229" s="287" cm="1">
        <f t="array" aca="1" ref="BH229" ca="1">IF(AG229&gt;0,AG229*SUMPRODUCT(_xlfn.XLOOKUP(AG$26,$C$4:$C$22,$T$4:$AD$22)*$AO229:$AY229),0)</f>
        <v>0</v>
      </c>
      <c r="BI229" s="287" cm="1">
        <f t="array" aca="1" ref="BI229" ca="1">IF(AH229&gt;0,AH229*SUMPRODUCT(_xlfn.XLOOKUP(AH$26,$C$4:$C$22,$T$4:$AD$22)*$AO229:$AY229),0)</f>
        <v>0</v>
      </c>
      <c r="BJ229" s="287" cm="1">
        <f t="array" aca="1" ref="BJ229" ca="1">IF(AI229&gt;0,AI229*SUMPRODUCT(_xlfn.XLOOKUP(AI$26,$C$4:$C$22,$T$4:$AD$22)*$AO229:$AY229),0)</f>
        <v>0</v>
      </c>
      <c r="BK229" s="287" cm="1">
        <f t="array" aca="1" ref="BK229" ca="1">IF(AJ229&gt;0,AJ229*SUMPRODUCT(_xlfn.XLOOKUP(AJ$26,$C$4:$C$22,$T$4:$AD$22)*$AO229:$AY229),0)</f>
        <v>0</v>
      </c>
      <c r="BL229" s="287" cm="1">
        <f t="array" aca="1" ref="BL229" ca="1">IF(AK229&gt;0,AK229*SUMPRODUCT(_xlfn.XLOOKUP(AK$26,$C$4:$C$22,$T$4:$AD$22)*$AO229:$AY229),0)</f>
        <v>0</v>
      </c>
      <c r="BM229" s="287" cm="1">
        <f t="array" aca="1" ref="BM229" ca="1">IF(AL229&gt;0,AL229*SUMPRODUCT(_xlfn.XLOOKUP(AL$26,$C$4:$C$22,$T$4:$AD$22)*$AO229:$AY229),0)</f>
        <v>0</v>
      </c>
      <c r="BN229" s="287" cm="1">
        <f t="array" aca="1" ref="BN229" ca="1">IF(AM229&gt;0,AM229*SUMPRODUCT(_xlfn.XLOOKUP(AM$26,$C$4:$C$22,$T$4:$AD$22)*$AO229:$AY229),0)</f>
        <v>0</v>
      </c>
      <c r="BO229" s="290" cm="1">
        <f t="array" aca="1" ref="BO229" ca="1">IF(AN229&gt;0,AN229*SUMPRODUCT(_xlfn.XLOOKUP(AN$26,$C$4:$C$22,$T$4:$AD$22)*$AO229:$AY229),0)</f>
        <v>0</v>
      </c>
      <c r="BP229" s="291">
        <f t="shared" ca="1" si="196"/>
        <v>0</v>
      </c>
      <c r="BQ229" s="286" cm="1">
        <f t="array" aca="1" ref="BQ229" ca="1">IF(AC229&gt;0,AC229*SUMPRODUCT(_xlfn.XLOOKUP(AC$26,$C$4:$C$22,$I$4:$S$22)*$AO229:$AY229),0)</f>
        <v>0</v>
      </c>
      <c r="BR229" s="287" cm="1">
        <f t="array" aca="1" ref="BR229" ca="1">IF(AD229&gt;0,AD229*SUMPRODUCT(_xlfn.XLOOKUP(AD$26,$C$4:$C$22,$I$4:$S$22)*$AO229:$AY229),0)</f>
        <v>0</v>
      </c>
      <c r="BS229" s="287" cm="1">
        <f t="array" aca="1" ref="BS229" ca="1">IF(AE229&gt;0,AE229*SUMPRODUCT(_xlfn.XLOOKUP(AE$26,$C$4:$C$22,$I$4:$S$22)*$AO229:$AY229),0)</f>
        <v>0</v>
      </c>
      <c r="BT229" s="287" cm="1">
        <f t="array" aca="1" ref="BT229" ca="1">IF(AF229&gt;0,AF229*SUMPRODUCT(_xlfn.XLOOKUP(AF$26,$C$4:$C$22,$I$4:$S$22)*$AO229:$AY229),0)</f>
        <v>0</v>
      </c>
      <c r="BU229" s="287" cm="1">
        <f t="array" aca="1" ref="BU229" ca="1">IF(AG229&gt;0,AG229*SUMPRODUCT(_xlfn.XLOOKUP(AG$26,$C$4:$C$22,$I$4:$S$22)*$AO229:$AY229),0)</f>
        <v>0</v>
      </c>
      <c r="BV229" s="287" cm="1">
        <f t="array" aca="1" ref="BV229" ca="1">IF(AH229&gt;0,AH229*SUMPRODUCT(_xlfn.XLOOKUP(AH$26,$C$4:$C$22,$I$4:$S$22)*$AO229:$AY229),0)</f>
        <v>0</v>
      </c>
      <c r="BW229" s="287" cm="1">
        <f t="array" aca="1" ref="BW229" ca="1">IF(AI229&gt;0,AI229*SUMPRODUCT(_xlfn.XLOOKUP(AI$26,$C$4:$C$22,$I$4:$S$22)*$AO229:$AY229),0)</f>
        <v>0</v>
      </c>
      <c r="BX229" s="287" cm="1">
        <f t="array" aca="1" ref="BX229" ca="1">IF(AJ229&gt;0,AJ229*SUMPRODUCT(_xlfn.XLOOKUP(AJ$26,$C$4:$C$22,$I$4:$S$22)*$AO229:$AY229),0)</f>
        <v>0</v>
      </c>
      <c r="BY229" s="287" cm="1">
        <f t="array" aca="1" ref="BY229" ca="1">IF(AK229&gt;0,AK229*SUMPRODUCT(_xlfn.XLOOKUP(AK$26,$C$4:$C$22,$I$4:$S$22)*$AO229:$AY229),0)</f>
        <v>0</v>
      </c>
      <c r="BZ229" s="287" cm="1">
        <f t="array" aca="1" ref="BZ229" ca="1">IF(AL229&gt;0,AL229*SUMPRODUCT(_xlfn.XLOOKUP(AL$26,$C$4:$C$22,$I$4:$S$22)*$AO229:$AY229),0)</f>
        <v>0</v>
      </c>
      <c r="CA229" s="287" cm="1">
        <f t="array" aca="1" ref="CA229" ca="1">IF(AM229&gt;0,AM229*SUMPRODUCT(_xlfn.XLOOKUP(AM$26,$C$4:$C$22,$I$4:$S$22)*$AO229:$AY229),0)</f>
        <v>0</v>
      </c>
      <c r="CB229" s="290" cm="1">
        <f t="array" aca="1" ref="CB229" ca="1">IF(AN229&gt;0,AN229*SUMPRODUCT(_xlfn.XLOOKUP(AN$26,$C$4:$C$22,$I$4:$S$22)*$AO229:$AY229),0)</f>
        <v>0</v>
      </c>
      <c r="CC229" s="291">
        <f t="shared" ca="1" si="197"/>
        <v>0</v>
      </c>
      <c r="CD229" s="286" cm="1">
        <f t="array" aca="1" ref="CD229" ca="1">IF(AC229&lt;0,AC229*SUMPRODUCT(_xlfn.XLOOKUP(AC$26,$C$4:$C$22,$T$4:$AD$22)*$AO229:$AY229),0)</f>
        <v>0</v>
      </c>
      <c r="CE229" s="287" cm="1">
        <f t="array" aca="1" ref="CE229" ca="1">IF(AD229&lt;0,AD229*SUMPRODUCT(_xlfn.XLOOKUP(AD$26,$C$4:$C$22,$T$4:$AC$22)*$AO229:$AX229),0)</f>
        <v>0</v>
      </c>
      <c r="CF229" s="287" cm="1">
        <f t="array" aca="1" ref="CF229" ca="1">IF(AE229&lt;0,AE229*SUMPRODUCT(_xlfn.XLOOKUP(AE$26,$C$4:$C$22,$T$4:$AC$22)*$AO229:$AX229),0)</f>
        <v>0</v>
      </c>
      <c r="CG229" s="287" cm="1">
        <f t="array" aca="1" ref="CG229" ca="1">IF(AF229&lt;0,AF229*SUMPRODUCT(_xlfn.XLOOKUP(AF$26,$C$4:$C$22,$T$4:$AC$22)*$AO229:$AX229),0)</f>
        <v>0</v>
      </c>
      <c r="CH229" s="287" cm="1">
        <f t="array" aca="1" ref="CH229" ca="1">IF(AG229&lt;0,AG229*SUMPRODUCT(_xlfn.XLOOKUP(AG$26,$C$4:$C$22,$T$4:$AC$22)*$AO229:$AX229),0)</f>
        <v>0</v>
      </c>
      <c r="CI229" s="287" cm="1">
        <f t="array" aca="1" ref="CI229" ca="1">IF(AH229&lt;0,AH229*SUMPRODUCT(_xlfn.XLOOKUP(AH$26,$C$4:$C$22,$T$4:$AC$22)*$AO229:$AX229),0)</f>
        <v>0</v>
      </c>
      <c r="CJ229" s="287" cm="1">
        <f t="array" aca="1" ref="CJ229" ca="1">IF(AI229&lt;0,AI229*SUMPRODUCT(_xlfn.XLOOKUP(AI$26,$C$4:$C$22,$T$4:$AC$22)*$AO229:$AX229),0)</f>
        <v>0</v>
      </c>
      <c r="CK229" s="287" cm="1">
        <f t="array" aca="1" ref="CK229" ca="1">IF(AJ229&lt;0,AJ229*SUMPRODUCT(_xlfn.XLOOKUP(AJ$26,$C$4:$C$22,$T$4:$AC$22)*$AO229:$AX229),0)</f>
        <v>0</v>
      </c>
      <c r="CL229" s="287" cm="1">
        <f t="array" aca="1" ref="CL229" ca="1">IF(AK229&lt;0,AK229*SUMPRODUCT(_xlfn.XLOOKUP(AK$26,$C$4:$C$22,$T$4:$AC$22)*$AO229:$AX229),0)</f>
        <v>0</v>
      </c>
      <c r="CM229" s="287" cm="1">
        <f t="array" aca="1" ref="CM229" ca="1">IF(AL229&lt;0,AL229*SUMPRODUCT(_xlfn.XLOOKUP(AL$26,$C$4:$C$22,$T$4:$AC$22)*$AO229:$AX229),0)</f>
        <v>0</v>
      </c>
      <c r="CN229" s="287" cm="1">
        <f t="array" aca="1" ref="CN229" ca="1">IF(AM229&lt;0,AM229*SUMPRODUCT(_xlfn.XLOOKUP(AM$26,$C$4:$C$22,$T$4:$AC$22)*$AO229:$AX229),0)</f>
        <v>0</v>
      </c>
      <c r="CO229" s="290" cm="1">
        <f t="array" aca="1" ref="CO229" ca="1">IF(AN229&lt;0,AN229*SUMPRODUCT(_xlfn.XLOOKUP(AN$26,$C$4:$C$22,$T$4:$AC$22)*$AO229:$AX229),0)</f>
        <v>0</v>
      </c>
      <c r="CP229" s="291">
        <f t="shared" ca="1" si="198"/>
        <v>0</v>
      </c>
      <c r="CQ229" s="286" cm="1">
        <f t="array" aca="1" ref="CQ229" ca="1">IF(AC229&lt;0,AC229*SUMPRODUCT(_xlfn.XLOOKUP(AC$26,$C$4:$C$22,$I$4:$S$22)*$AO229:$AY229),0)</f>
        <v>0</v>
      </c>
      <c r="CR229" s="287" cm="1">
        <f t="array" aca="1" ref="CR229" ca="1">IF(AD229&lt;0,AD229*SUMPRODUCT(_xlfn.XLOOKUP(AD$26,$C$4:$C$22,$I$4:$R$22)*$AO229:$AX229),0)</f>
        <v>0</v>
      </c>
      <c r="CS229" s="287" cm="1">
        <f t="array" aca="1" ref="CS229" ca="1">IF(AE229&lt;0,AE229*SUMPRODUCT(_xlfn.XLOOKUP(AE$26,$C$4:$C$22,$I$4:$R$22)*$AO229:$AX229),0)</f>
        <v>0</v>
      </c>
      <c r="CT229" s="287" cm="1">
        <f t="array" aca="1" ref="CT229" ca="1">IF(AF229&lt;0,AF229*SUMPRODUCT(_xlfn.XLOOKUP(AF$26,$C$4:$C$22,$I$4:$R$22)*$AO229:$AX229),0)</f>
        <v>0</v>
      </c>
      <c r="CU229" s="287" cm="1">
        <f t="array" aca="1" ref="CU229" ca="1">IF(AG229&lt;0,AG229*SUMPRODUCT(_xlfn.XLOOKUP(AG$26,$C$4:$C$22,$I$4:$R$22)*$AO229:$AX229),0)</f>
        <v>0</v>
      </c>
      <c r="CV229" s="287" cm="1">
        <f t="array" aca="1" ref="CV229" ca="1">IF(AH229&lt;0,AH229*SUMPRODUCT(_xlfn.XLOOKUP(AH$26,$C$4:$C$22,$I$4:$R$22)*$AO229:$AX229),0)</f>
        <v>0</v>
      </c>
      <c r="CW229" s="287" cm="1">
        <f t="array" aca="1" ref="CW229" ca="1">IF(AI229&lt;0,AI229*SUMPRODUCT(_xlfn.XLOOKUP(AI$26,$C$4:$C$22,$I$4:$R$22)*$AO229:$AX229),0)</f>
        <v>0</v>
      </c>
      <c r="CX229" s="287" cm="1">
        <f t="array" aca="1" ref="CX229" ca="1">IF(AJ229&lt;0,AJ229*SUMPRODUCT(_xlfn.XLOOKUP(AJ$26,$C$4:$C$22,$I$4:$R$22)*$AO229:$AX229),0)</f>
        <v>0</v>
      </c>
      <c r="CY229" s="287" cm="1">
        <f t="array" aca="1" ref="CY229" ca="1">IF(AK229&lt;0,AK229*SUMPRODUCT(_xlfn.XLOOKUP(AK$26,$C$4:$C$22,$I$4:$R$22)*$AO229:$AX229),0)</f>
        <v>0</v>
      </c>
      <c r="CZ229" s="287" cm="1">
        <f t="array" aca="1" ref="CZ229" ca="1">IF(AL229&lt;0,AL229*SUMPRODUCT(_xlfn.XLOOKUP(AL$26,$C$4:$C$22,$I$4:$R$22)*$AO229:$AX229),0)</f>
        <v>0</v>
      </c>
      <c r="DA229" s="287" cm="1">
        <f t="array" aca="1" ref="DA229" ca="1">IF(AM229&lt;0,AM229*SUMPRODUCT(_xlfn.XLOOKUP(AM$26,$C$4:$C$22,$I$4:$R$22)*$AO229:$AX229),0)</f>
        <v>0</v>
      </c>
      <c r="DB229" s="290" cm="1">
        <f t="array" aca="1" ref="DB229" ca="1">IF(AN229&lt;0,AN229*SUMPRODUCT(_xlfn.XLOOKUP(AN$26,$C$4:$C$22,$I$4:$R$22)*$AO229:$AX229),0)</f>
        <v>0</v>
      </c>
      <c r="DC229" s="327">
        <f t="shared" ca="1" si="199"/>
        <v>0</v>
      </c>
    </row>
    <row r="230" spans="1:107" x14ac:dyDescent="0.25">
      <c r="A230" s="136"/>
      <c r="B230" s="389"/>
      <c r="C230" s="292">
        <v>15</v>
      </c>
      <c r="D230" s="293" t="str">
        <f>_xlfn.XLOOKUP($C230,'Load Combinations'!$B$4:$B$22,'Load Combinations'!$C$4:$C$22)</f>
        <v>CV He, Beam On, Component MAWP</v>
      </c>
      <c r="E230" s="86"/>
      <c r="F230" s="294"/>
      <c r="G230" s="125">
        <v>0</v>
      </c>
      <c r="H230" s="295">
        <f t="shared" ca="1" si="177"/>
        <v>1</v>
      </c>
      <c r="I230" s="295">
        <f t="shared" ca="1" si="178"/>
        <v>-1</v>
      </c>
      <c r="J230" s="328"/>
      <c r="K230" s="99">
        <f t="shared" ref="K230:AB230" ca="1" si="205">OFFSET(K230,-14,0)</f>
        <v>0</v>
      </c>
      <c r="L230" s="96">
        <f t="shared" ca="1" si="205"/>
        <v>0</v>
      </c>
      <c r="M230" s="96">
        <f t="shared" ca="1" si="205"/>
        <v>0</v>
      </c>
      <c r="N230" s="96">
        <f t="shared" ca="1" si="205"/>
        <v>0</v>
      </c>
      <c r="O230" s="96">
        <f t="shared" ca="1" si="205"/>
        <v>0</v>
      </c>
      <c r="P230" s="96">
        <f t="shared" ca="1" si="205"/>
        <v>0</v>
      </c>
      <c r="Q230" s="96">
        <f t="shared" ca="1" si="205"/>
        <v>0</v>
      </c>
      <c r="R230" s="96">
        <f t="shared" ca="1" si="205"/>
        <v>0</v>
      </c>
      <c r="S230" s="96">
        <f t="shared" ca="1" si="205"/>
        <v>0</v>
      </c>
      <c r="T230" s="96">
        <f t="shared" ca="1" si="205"/>
        <v>0</v>
      </c>
      <c r="U230" s="96">
        <f t="shared" ca="1" si="205"/>
        <v>0</v>
      </c>
      <c r="V230" s="96">
        <f t="shared" ca="1" si="205"/>
        <v>0</v>
      </c>
      <c r="W230" s="96">
        <f t="shared" ca="1" si="205"/>
        <v>0</v>
      </c>
      <c r="X230" s="96">
        <f t="shared" ca="1" si="205"/>
        <v>0</v>
      </c>
      <c r="Y230" s="96">
        <f t="shared" ca="1" si="205"/>
        <v>0</v>
      </c>
      <c r="Z230" s="96">
        <f t="shared" ca="1" si="205"/>
        <v>0</v>
      </c>
      <c r="AA230" s="96">
        <f t="shared" ca="1" si="205"/>
        <v>0</v>
      </c>
      <c r="AB230" s="138">
        <f t="shared" ca="1" si="205"/>
        <v>0</v>
      </c>
      <c r="AC230" s="99">
        <f t="shared" ca="1" si="188"/>
        <v>0</v>
      </c>
      <c r="AD230" s="96">
        <f t="shared" ca="1" si="188"/>
        <v>0</v>
      </c>
      <c r="AE230" s="96">
        <f t="shared" ca="1" si="188"/>
        <v>0</v>
      </c>
      <c r="AF230" s="96">
        <f t="shared" ca="1" si="188"/>
        <v>0</v>
      </c>
      <c r="AG230" s="96">
        <f t="shared" ca="1" si="188"/>
        <v>0</v>
      </c>
      <c r="AH230" s="96">
        <f t="shared" ca="1" si="188"/>
        <v>0</v>
      </c>
      <c r="AI230" s="96">
        <f t="shared" ca="1" si="188"/>
        <v>1</v>
      </c>
      <c r="AJ230" s="96">
        <f t="shared" ca="1" si="188"/>
        <v>1</v>
      </c>
      <c r="AK230" s="96">
        <f t="shared" ca="1" si="188"/>
        <v>0</v>
      </c>
      <c r="AL230" s="96">
        <f t="shared" ca="1" si="188"/>
        <v>0</v>
      </c>
      <c r="AM230" s="96">
        <f t="shared" ca="1" si="188"/>
        <v>1</v>
      </c>
      <c r="AN230" s="100">
        <f t="shared" ca="1" si="188"/>
        <v>0</v>
      </c>
      <c r="AO230" s="97">
        <f>+INDEX('Load Combinations'!$D$4:$N$22,MATCH(Horizontal!$C230,'Load Combinations'!$B$4:$B$22,0),MATCH(Horizontal!AO$26,'Load Combinations'!$D$3:$N$3,0))</f>
        <v>1</v>
      </c>
      <c r="AP230" s="96">
        <f>+INDEX('Load Combinations'!$D$4:$N$22,MATCH(Horizontal!$C230,'Load Combinations'!$B$4:$B$22,0),MATCH(Horizontal!AP$26,'Load Combinations'!$D$3:$N$3,0))</f>
        <v>1</v>
      </c>
      <c r="AQ230" s="96">
        <f>+INDEX('Load Combinations'!$D$4:$N$22,MATCH(Horizontal!$C230,'Load Combinations'!$B$4:$B$22,0),MATCH(Horizontal!AQ$26,'Load Combinations'!$D$3:$N$3,0))</f>
        <v>0</v>
      </c>
      <c r="AR230" s="96">
        <f>+INDEX('Load Combinations'!$D$4:$N$22,MATCH(Horizontal!$C230,'Load Combinations'!$B$4:$B$22,0),MATCH(Horizontal!AR$26,'Load Combinations'!$D$3:$N$3,0))</f>
        <v>0</v>
      </c>
      <c r="AS230" s="96">
        <f>+INDEX('Load Combinations'!$D$4:$N$22,MATCH(Horizontal!$C230,'Load Combinations'!$B$4:$B$22,0),MATCH(Horizontal!AS$26,'Load Combinations'!$D$3:$N$3,0))</f>
        <v>1</v>
      </c>
      <c r="AT230" s="96">
        <f>+INDEX('Load Combinations'!$D$4:$N$22,MATCH(Horizontal!$C230,'Load Combinations'!$B$4:$B$22,0),MATCH(Horizontal!AT$26,'Load Combinations'!$D$3:$N$3,0))</f>
        <v>1</v>
      </c>
      <c r="AU230" s="96">
        <f>+INDEX('Load Combinations'!$D$4:$N$22,MATCH(Horizontal!$C230,'Load Combinations'!$B$4:$B$22,0),MATCH(Horizontal!AU$26,'Load Combinations'!$D$3:$N$3,0))</f>
        <v>0</v>
      </c>
      <c r="AV230" s="96">
        <f>+INDEX('Load Combinations'!$D$4:$N$22,MATCH(Horizontal!$C230,'Load Combinations'!$B$4:$B$22,0),MATCH(Horizontal!AV$26,'Load Combinations'!$D$3:$N$3,0))</f>
        <v>1</v>
      </c>
      <c r="AW230" s="96">
        <f>+INDEX('Load Combinations'!$D$4:$N$22,MATCH(Horizontal!$C230,'Load Combinations'!$B$4:$B$22,0),MATCH(Horizontal!AW$26,'Load Combinations'!$D$3:$N$3,0))</f>
        <v>0</v>
      </c>
      <c r="AX230" s="560">
        <f>+INDEX('Load Combinations'!$D$4:$N$22,MATCH(Horizontal!$C230,'Load Combinations'!$B$4:$B$22,0),MATCH(Horizontal!AX$26,'Load Combinations'!$D$3:$N$3,0))</f>
        <v>0</v>
      </c>
      <c r="AY230" s="661">
        <f>+INDEX('Load Combinations'!$D$4:$N$22,MATCH(Horizontal!$C230,'Load Combinations'!$B$4:$B$22,0),MATCH(Horizontal!AY$26,'Load Combinations'!$D$3:$N$3,0))</f>
        <v>0</v>
      </c>
      <c r="AZ230" s="297" cm="1">
        <f t="array" aca="1" ref="AZ230" ca="1">SUMPRODUCT(--($K230:$AB230&gt;0),INDEX($H$4:$H$22,MATCH($K$26:$AB$26,$C$4:$C$22,0)))</f>
        <v>0</v>
      </c>
      <c r="BA230" s="298" cm="1">
        <f t="array" aca="1" ref="BA230" ca="1">SUMPRODUCT(--($K230:$AB230&gt;0),INDEX($G$4:$G$22,MATCH($K$26:$AB$26,$C$4:$C$22,0)))</f>
        <v>0</v>
      </c>
      <c r="BB230" s="298" cm="1">
        <f t="array" aca="1" ref="BB230" ca="1">-1*SUMPRODUCT(--($K230:$AB230&lt;0),INDEX($H$4:$H$22,MATCH($K$26:$AB$26,$C$4:$C$22,0)))</f>
        <v>0</v>
      </c>
      <c r="BC230" s="298" cm="1">
        <f t="array" aca="1" ref="BC230" ca="1">-1*SUMPRODUCT(--($K230:$AB230&lt;0),INDEX($G$4:$G$22,MATCH($K$26:$AB$26,$C$4:$C$22,0)))</f>
        <v>0</v>
      </c>
      <c r="BD230" s="125" cm="1">
        <f t="array" aca="1" ref="BD230" ca="1">IF(AC230&gt;0,AC230*SUMPRODUCT(_xlfn.XLOOKUP(AC$26,$C$4:$C$22,$T$4:$AD$22)*$AO230:$AY230),0)</f>
        <v>0</v>
      </c>
      <c r="BE230" s="300" cm="1">
        <f t="array" aca="1" ref="BE230" ca="1">IF(AD230&gt;0,AD230*SUMPRODUCT(_xlfn.XLOOKUP(AD$26,$C$4:$C$22,$T$4:$AD$22)*$AO230:$AY230),0)</f>
        <v>0</v>
      </c>
      <c r="BF230" s="300" cm="1">
        <f t="array" aca="1" ref="BF230" ca="1">IF(AE230&gt;0,AE230*SUMPRODUCT(_xlfn.XLOOKUP(AE$26,$C$4:$C$22,$T$4:$AD$22)*$AO230:$AY230),0)</f>
        <v>0</v>
      </c>
      <c r="BG230" s="301" cm="1">
        <f t="array" aca="1" ref="BG230" ca="1">IF(AF230&gt;0,AF230*SUMPRODUCT(_xlfn.XLOOKUP(AF$26,$C$4:$C$22,$T$4:$AD$22)*$AO230:$AY230),0)</f>
        <v>0</v>
      </c>
      <c r="BH230" s="300" cm="1">
        <f t="array" aca="1" ref="BH230" ca="1">IF(AG230&gt;0,AG230*SUMPRODUCT(_xlfn.XLOOKUP(AG$26,$C$4:$C$22,$T$4:$AD$22)*$AO230:$AY230),0)</f>
        <v>0</v>
      </c>
      <c r="BI230" s="300" cm="1">
        <f t="array" aca="1" ref="BI230" ca="1">IF(AH230&gt;0,AH230*SUMPRODUCT(_xlfn.XLOOKUP(AH$26,$C$4:$C$22,$T$4:$AD$22)*$AO230:$AY230),0)</f>
        <v>0</v>
      </c>
      <c r="BJ230" s="300" cm="1">
        <f t="array" aca="1" ref="BJ230" ca="1">IF(AI230&gt;0,AI230*SUMPRODUCT(_xlfn.XLOOKUP(AI$26,$C$4:$C$22,$T$4:$AD$22)*$AO230:$AY230),0)</f>
        <v>0.5</v>
      </c>
      <c r="BK230" s="300" cm="1">
        <f t="array" aca="1" ref="BK230" ca="1">IF(AJ230&gt;0,AJ230*SUMPRODUCT(_xlfn.XLOOKUP(AJ$26,$C$4:$C$22,$T$4:$AD$22)*$AO230:$AY230),0)</f>
        <v>0.5</v>
      </c>
      <c r="BL230" s="300" cm="1">
        <f t="array" aca="1" ref="BL230" ca="1">IF(AK230&gt;0,AK230*SUMPRODUCT(_xlfn.XLOOKUP(AK$26,$C$4:$C$22,$T$4:$AD$22)*$AO230:$AY230),0)</f>
        <v>0</v>
      </c>
      <c r="BM230" s="300" cm="1">
        <f t="array" aca="1" ref="BM230" ca="1">IF(AL230&gt;0,AL230*SUMPRODUCT(_xlfn.XLOOKUP(AL$26,$C$4:$C$22,$T$4:$AD$22)*$AO230:$AY230),0)</f>
        <v>0</v>
      </c>
      <c r="BN230" s="300" cm="1">
        <f t="array" aca="1" ref="BN230" ca="1">IF(AM230&gt;0,AM230*SUMPRODUCT(_xlfn.XLOOKUP(AM$26,$C$4:$C$22,$T$4:$AD$22)*$AO230:$AY230),0)</f>
        <v>0</v>
      </c>
      <c r="BO230" s="304" cm="1">
        <f t="array" aca="1" ref="BO230" ca="1">IF(AN230&gt;0,AN230*SUMPRODUCT(_xlfn.XLOOKUP(AN$26,$C$4:$C$22,$T$4:$AD$22)*$AO230:$AY230),0)</f>
        <v>0</v>
      </c>
      <c r="BP230" s="305">
        <f t="shared" ca="1" si="196"/>
        <v>1</v>
      </c>
      <c r="BQ230" s="125" cm="1">
        <f t="array" aca="1" ref="BQ230" ca="1">IF(AC230&gt;0,AC230*SUMPRODUCT(_xlfn.XLOOKUP(AC$26,$C$4:$C$22,$I$4:$S$22)*$AO230:$AY230),0)</f>
        <v>0</v>
      </c>
      <c r="BR230" s="300" cm="1">
        <f t="array" aca="1" ref="BR230" ca="1">IF(AD230&gt;0,AD230*SUMPRODUCT(_xlfn.XLOOKUP(AD$26,$C$4:$C$22,$I$4:$S$22)*$AO230:$AY230),0)</f>
        <v>0</v>
      </c>
      <c r="BS230" s="300" cm="1">
        <f t="array" aca="1" ref="BS230" ca="1">IF(AE230&gt;0,AE230*SUMPRODUCT(_xlfn.XLOOKUP(AE$26,$C$4:$C$22,$I$4:$S$22)*$AO230:$AY230),0)</f>
        <v>0</v>
      </c>
      <c r="BT230" s="301" cm="1">
        <f t="array" aca="1" ref="BT230" ca="1">IF(AF230&gt;0,AF230*SUMPRODUCT(_xlfn.XLOOKUP(AF$26,$C$4:$C$22,$I$4:$S$22)*$AO230:$AY230),0)</f>
        <v>0</v>
      </c>
      <c r="BU230" s="300" cm="1">
        <f t="array" aca="1" ref="BU230" ca="1">IF(AG230&gt;0,AG230*SUMPRODUCT(_xlfn.XLOOKUP(AG$26,$C$4:$C$22,$I$4:$S$22)*$AO230:$AY230),0)</f>
        <v>0</v>
      </c>
      <c r="BV230" s="300" cm="1">
        <f t="array" aca="1" ref="BV230" ca="1">IF(AH230&gt;0,AH230*SUMPRODUCT(_xlfn.XLOOKUP(AH$26,$C$4:$C$22,$I$4:$S$22)*$AO230:$AY230),0)</f>
        <v>0</v>
      </c>
      <c r="BW230" s="300" cm="1">
        <f t="array" aca="1" ref="BW230" ca="1">IF(AI230&gt;0,AI230*SUMPRODUCT(_xlfn.XLOOKUP(AI$26,$C$4:$C$22,$I$4:$S$22)*$AO230:$AY230),0)</f>
        <v>-0.5</v>
      </c>
      <c r="BX230" s="300" cm="1">
        <f t="array" aca="1" ref="BX230" ca="1">IF(AJ230&gt;0,AJ230*SUMPRODUCT(_xlfn.XLOOKUP(AJ$26,$C$4:$C$22,$I$4:$S$22)*$AO230:$AY230),0)</f>
        <v>-0.5</v>
      </c>
      <c r="BY230" s="300" cm="1">
        <f t="array" aca="1" ref="BY230" ca="1">IF(AK230&gt;0,AK230*SUMPRODUCT(_xlfn.XLOOKUP(AK$26,$C$4:$C$22,$I$4:$S$22)*$AO230:$AY230),0)</f>
        <v>0</v>
      </c>
      <c r="BZ230" s="300" cm="1">
        <f t="array" aca="1" ref="BZ230" ca="1">IF(AL230&gt;0,AL230*SUMPRODUCT(_xlfn.XLOOKUP(AL$26,$C$4:$C$22,$I$4:$S$22)*$AO230:$AY230),0)</f>
        <v>0</v>
      </c>
      <c r="CA230" s="300" cm="1">
        <f t="array" aca="1" ref="CA230" ca="1">IF(AM230&gt;0,AM230*SUMPRODUCT(_xlfn.XLOOKUP(AM$26,$C$4:$C$22,$I$4:$S$22)*$AO230:$AY230),0)</f>
        <v>0</v>
      </c>
      <c r="CB230" s="304" cm="1">
        <f t="array" aca="1" ref="CB230" ca="1">IF(AN230&gt;0,AN230*SUMPRODUCT(_xlfn.XLOOKUP(AN$26,$C$4:$C$22,$I$4:$S$22)*$AO230:$AY230),0)</f>
        <v>0</v>
      </c>
      <c r="CC230" s="305">
        <f t="shared" ca="1" si="197"/>
        <v>-1</v>
      </c>
      <c r="CD230" s="125" cm="1">
        <f t="array" aca="1" ref="CD230" ca="1">IF(AC230&lt;0,AC230*SUMPRODUCT(_xlfn.XLOOKUP(AC$26,$C$4:$C$22,$T$4:$AD$22)*$AO230:$AY230),0)</f>
        <v>0</v>
      </c>
      <c r="CE230" s="300" cm="1">
        <f t="array" aca="1" ref="CE230" ca="1">IF(AD230&lt;0,AD230*SUMPRODUCT(_xlfn.XLOOKUP(AD$26,$C$4:$C$22,$T$4:$AC$22)*$AO230:$AX230),0)</f>
        <v>0</v>
      </c>
      <c r="CF230" s="300" cm="1">
        <f t="array" aca="1" ref="CF230" ca="1">IF(AE230&lt;0,AE230*SUMPRODUCT(_xlfn.XLOOKUP(AE$26,$C$4:$C$22,$T$4:$AC$22)*$AO230:$AX230),0)</f>
        <v>0</v>
      </c>
      <c r="CG230" s="301" cm="1">
        <f t="array" aca="1" ref="CG230" ca="1">IF(AF230&lt;0,AF230*SUMPRODUCT(_xlfn.XLOOKUP(AF$26,$C$4:$C$22,$T$4:$AC$22)*$AO230:$AX230),0)</f>
        <v>0</v>
      </c>
      <c r="CH230" s="300" cm="1">
        <f t="array" aca="1" ref="CH230" ca="1">IF(AG230&lt;0,AG230*SUMPRODUCT(_xlfn.XLOOKUP(AG$26,$C$4:$C$22,$T$4:$AC$22)*$AO230:$AX230),0)</f>
        <v>0</v>
      </c>
      <c r="CI230" s="300" cm="1">
        <f t="array" aca="1" ref="CI230" ca="1">IF(AH230&lt;0,AH230*SUMPRODUCT(_xlfn.XLOOKUP(AH$26,$C$4:$C$22,$T$4:$AC$22)*$AO230:$AX230),0)</f>
        <v>0</v>
      </c>
      <c r="CJ230" s="300" cm="1">
        <f t="array" aca="1" ref="CJ230" ca="1">IF(AI230&lt;0,AI230*SUMPRODUCT(_xlfn.XLOOKUP(AI$26,$C$4:$C$22,$T$4:$AC$22)*$AO230:$AX230),0)</f>
        <v>0</v>
      </c>
      <c r="CK230" s="300" cm="1">
        <f t="array" aca="1" ref="CK230" ca="1">IF(AJ230&lt;0,AJ230*SUMPRODUCT(_xlfn.XLOOKUP(AJ$26,$C$4:$C$22,$T$4:$AC$22)*$AO230:$AX230),0)</f>
        <v>0</v>
      </c>
      <c r="CL230" s="300" cm="1">
        <f t="array" aca="1" ref="CL230" ca="1">IF(AK230&lt;0,AK230*SUMPRODUCT(_xlfn.XLOOKUP(AK$26,$C$4:$C$22,$T$4:$AC$22)*$AO230:$AX230),0)</f>
        <v>0</v>
      </c>
      <c r="CM230" s="300" cm="1">
        <f t="array" aca="1" ref="CM230" ca="1">IF(AL230&lt;0,AL230*SUMPRODUCT(_xlfn.XLOOKUP(AL$26,$C$4:$C$22,$T$4:$AC$22)*$AO230:$AX230),0)</f>
        <v>0</v>
      </c>
      <c r="CN230" s="300" cm="1">
        <f t="array" aca="1" ref="CN230" ca="1">IF(AM230&lt;0,AM230*SUMPRODUCT(_xlfn.XLOOKUP(AM$26,$C$4:$C$22,$T$4:$AC$22)*$AO230:$AX230),0)</f>
        <v>0</v>
      </c>
      <c r="CO230" s="304" cm="1">
        <f t="array" aca="1" ref="CO230" ca="1">IF(AN230&lt;0,AN230*SUMPRODUCT(_xlfn.XLOOKUP(AN$26,$C$4:$C$22,$T$4:$AC$22)*$AO230:$AX230),0)</f>
        <v>0</v>
      </c>
      <c r="CP230" s="305">
        <f t="shared" ca="1" si="198"/>
        <v>0</v>
      </c>
      <c r="CQ230" s="125" cm="1">
        <f t="array" aca="1" ref="CQ230" ca="1">IF(AC230&lt;0,AC230*SUMPRODUCT(_xlfn.XLOOKUP(AC$26,$C$4:$C$22,$I$4:$S$22)*$AO230:$AY230),0)</f>
        <v>0</v>
      </c>
      <c r="CR230" s="300" cm="1">
        <f t="array" aca="1" ref="CR230" ca="1">IF(AD230&lt;0,AD230*SUMPRODUCT(_xlfn.XLOOKUP(AD$26,$C$4:$C$22,$I$4:$R$22)*$AO230:$AX230),0)</f>
        <v>0</v>
      </c>
      <c r="CS230" s="300" cm="1">
        <f t="array" aca="1" ref="CS230" ca="1">IF(AE230&lt;0,AE230*SUMPRODUCT(_xlfn.XLOOKUP(AE$26,$C$4:$C$22,$I$4:$R$22)*$AO230:$AX230),0)</f>
        <v>0</v>
      </c>
      <c r="CT230" s="301" cm="1">
        <f t="array" aca="1" ref="CT230" ca="1">IF(AF230&lt;0,AF230*SUMPRODUCT(_xlfn.XLOOKUP(AF$26,$C$4:$C$22,$I$4:$R$22)*$AO230:$AX230),0)</f>
        <v>0</v>
      </c>
      <c r="CU230" s="300" cm="1">
        <f t="array" aca="1" ref="CU230" ca="1">IF(AG230&lt;0,AG230*SUMPRODUCT(_xlfn.XLOOKUP(AG$26,$C$4:$C$22,$I$4:$R$22)*$AO230:$AX230),0)</f>
        <v>0</v>
      </c>
      <c r="CV230" s="300" cm="1">
        <f t="array" aca="1" ref="CV230" ca="1">IF(AH230&lt;0,AH230*SUMPRODUCT(_xlfn.XLOOKUP(AH$26,$C$4:$C$22,$I$4:$R$22)*$AO230:$AX230),0)</f>
        <v>0</v>
      </c>
      <c r="CW230" s="300" cm="1">
        <f t="array" aca="1" ref="CW230" ca="1">IF(AI230&lt;0,AI230*SUMPRODUCT(_xlfn.XLOOKUP(AI$26,$C$4:$C$22,$I$4:$R$22)*$AO230:$AX230),0)</f>
        <v>0</v>
      </c>
      <c r="CX230" s="300" cm="1">
        <f t="array" aca="1" ref="CX230" ca="1">IF(AJ230&lt;0,AJ230*SUMPRODUCT(_xlfn.XLOOKUP(AJ$26,$C$4:$C$22,$I$4:$R$22)*$AO230:$AX230),0)</f>
        <v>0</v>
      </c>
      <c r="CY230" s="300" cm="1">
        <f t="array" aca="1" ref="CY230" ca="1">IF(AK230&lt;0,AK230*SUMPRODUCT(_xlfn.XLOOKUP(AK$26,$C$4:$C$22,$I$4:$R$22)*$AO230:$AX230),0)</f>
        <v>0</v>
      </c>
      <c r="CZ230" s="300" cm="1">
        <f t="array" aca="1" ref="CZ230" ca="1">IF(AL230&lt;0,AL230*SUMPRODUCT(_xlfn.XLOOKUP(AL$26,$C$4:$C$22,$I$4:$R$22)*$AO230:$AX230),0)</f>
        <v>0</v>
      </c>
      <c r="DA230" s="300" cm="1">
        <f t="array" aca="1" ref="DA230" ca="1">IF(AM230&lt;0,AM230*SUMPRODUCT(_xlfn.XLOOKUP(AM$26,$C$4:$C$22,$I$4:$R$22)*$AO230:$AX230),0)</f>
        <v>0</v>
      </c>
      <c r="DB230" s="304" cm="1">
        <f t="array" aca="1" ref="DB230" ca="1">IF(AN230&lt;0,AN230*SUMPRODUCT(_xlfn.XLOOKUP(AN$26,$C$4:$C$22,$I$4:$R$22)*$AO230:$AX230),0)</f>
        <v>0</v>
      </c>
      <c r="DC230" s="329">
        <f t="shared" ca="1" si="199"/>
        <v>0</v>
      </c>
    </row>
    <row r="231" spans="1:107" x14ac:dyDescent="0.25">
      <c r="A231" s="136"/>
      <c r="B231" s="389"/>
      <c r="C231" s="278">
        <v>16</v>
      </c>
      <c r="D231" s="279" t="str">
        <f>_xlfn.XLOOKUP($C231,'Load Combinations'!$B$4:$B$22,'Load Combinations'!$C$4:$C$22)</f>
        <v>CV MAWP, No Beam</v>
      </c>
      <c r="E231" s="280"/>
      <c r="F231" s="281"/>
      <c r="G231" s="111">
        <v>0</v>
      </c>
      <c r="H231" s="282">
        <f t="shared" ca="1" si="177"/>
        <v>0</v>
      </c>
      <c r="I231" s="282">
        <f t="shared" ca="1" si="178"/>
        <v>0</v>
      </c>
      <c r="J231" s="326"/>
      <c r="K231" s="87">
        <f t="shared" ref="K231:AB231" ca="1" si="206">OFFSET(K231,-15,0)</f>
        <v>0</v>
      </c>
      <c r="L231" s="84">
        <f t="shared" ca="1" si="206"/>
        <v>0</v>
      </c>
      <c r="M231" s="84">
        <f t="shared" ca="1" si="206"/>
        <v>0</v>
      </c>
      <c r="N231" s="84">
        <f t="shared" ca="1" si="206"/>
        <v>0</v>
      </c>
      <c r="O231" s="84">
        <f t="shared" ca="1" si="206"/>
        <v>0</v>
      </c>
      <c r="P231" s="84">
        <f t="shared" ca="1" si="206"/>
        <v>0</v>
      </c>
      <c r="Q231" s="84">
        <f t="shared" ca="1" si="206"/>
        <v>0</v>
      </c>
      <c r="R231" s="84">
        <f t="shared" ca="1" si="206"/>
        <v>0</v>
      </c>
      <c r="S231" s="84">
        <f t="shared" ca="1" si="206"/>
        <v>0</v>
      </c>
      <c r="T231" s="84">
        <f t="shared" ca="1" si="206"/>
        <v>0</v>
      </c>
      <c r="U231" s="84">
        <f t="shared" ca="1" si="206"/>
        <v>0</v>
      </c>
      <c r="V231" s="84">
        <f t="shared" ca="1" si="206"/>
        <v>0</v>
      </c>
      <c r="W231" s="84">
        <f t="shared" ca="1" si="206"/>
        <v>0</v>
      </c>
      <c r="X231" s="84">
        <f t="shared" ca="1" si="206"/>
        <v>0</v>
      </c>
      <c r="Y231" s="84">
        <f t="shared" ca="1" si="206"/>
        <v>0</v>
      </c>
      <c r="Z231" s="84">
        <f t="shared" ca="1" si="206"/>
        <v>0</v>
      </c>
      <c r="AA231" s="84">
        <f t="shared" ca="1" si="206"/>
        <v>0</v>
      </c>
      <c r="AB231" s="89">
        <f t="shared" ca="1" si="206"/>
        <v>0</v>
      </c>
      <c r="AC231" s="87">
        <f t="shared" ca="1" si="188"/>
        <v>0</v>
      </c>
      <c r="AD231" s="84">
        <f t="shared" ca="1" si="188"/>
        <v>0</v>
      </c>
      <c r="AE231" s="84">
        <f t="shared" ca="1" si="188"/>
        <v>0</v>
      </c>
      <c r="AF231" s="84">
        <f t="shared" ca="1" si="188"/>
        <v>0</v>
      </c>
      <c r="AG231" s="84">
        <f t="shared" ca="1" si="188"/>
        <v>0</v>
      </c>
      <c r="AH231" s="84">
        <f t="shared" ca="1" si="188"/>
        <v>0</v>
      </c>
      <c r="AI231" s="84">
        <f t="shared" ca="1" si="188"/>
        <v>1</v>
      </c>
      <c r="AJ231" s="84">
        <f t="shared" ca="1" si="188"/>
        <v>1</v>
      </c>
      <c r="AK231" s="84">
        <f t="shared" ca="1" si="188"/>
        <v>0</v>
      </c>
      <c r="AL231" s="84">
        <f t="shared" ca="1" si="188"/>
        <v>0</v>
      </c>
      <c r="AM231" s="84">
        <f t="shared" ca="1" si="188"/>
        <v>1</v>
      </c>
      <c r="AN231" s="98">
        <f t="shared" ca="1" si="188"/>
        <v>0</v>
      </c>
      <c r="AO231" s="91">
        <f>+INDEX('Load Combinations'!$D$4:$N$22,MATCH(Horizontal!$C231,'Load Combinations'!$B$4:$B$22,0),MATCH(Horizontal!AO$26,'Load Combinations'!$D$3:$N$3,0))</f>
        <v>1</v>
      </c>
      <c r="AP231" s="84">
        <f>+INDEX('Load Combinations'!$D$4:$N$22,MATCH(Horizontal!$C231,'Load Combinations'!$B$4:$B$22,0),MATCH(Horizontal!AP$26,'Load Combinations'!$D$3:$N$3,0))</f>
        <v>0</v>
      </c>
      <c r="AQ231" s="84">
        <f>+INDEX('Load Combinations'!$D$4:$N$22,MATCH(Horizontal!$C231,'Load Combinations'!$B$4:$B$22,0),MATCH(Horizontal!AQ$26,'Load Combinations'!$D$3:$N$3,0))</f>
        <v>0</v>
      </c>
      <c r="AR231" s="84">
        <f>+INDEX('Load Combinations'!$D$4:$N$22,MATCH(Horizontal!$C231,'Load Combinations'!$B$4:$B$22,0),MATCH(Horizontal!AR$26,'Load Combinations'!$D$3:$N$3,0))</f>
        <v>1</v>
      </c>
      <c r="AS231" s="84">
        <f>+INDEX('Load Combinations'!$D$4:$N$22,MATCH(Horizontal!$C231,'Load Combinations'!$B$4:$B$22,0),MATCH(Horizontal!AS$26,'Load Combinations'!$D$3:$N$3,0))</f>
        <v>0</v>
      </c>
      <c r="AT231" s="84">
        <f>+INDEX('Load Combinations'!$D$4:$N$22,MATCH(Horizontal!$C231,'Load Combinations'!$B$4:$B$22,0),MATCH(Horizontal!AT$26,'Load Combinations'!$D$3:$N$3,0))</f>
        <v>0</v>
      </c>
      <c r="AU231" s="84">
        <f>+INDEX('Load Combinations'!$D$4:$N$22,MATCH(Horizontal!$C231,'Load Combinations'!$B$4:$B$22,0),MATCH(Horizontal!AU$26,'Load Combinations'!$D$3:$N$3,0))</f>
        <v>1</v>
      </c>
      <c r="AV231" s="84">
        <f>+INDEX('Load Combinations'!$D$4:$N$22,MATCH(Horizontal!$C231,'Load Combinations'!$B$4:$B$22,0),MATCH(Horizontal!AV$26,'Load Combinations'!$D$3:$N$3,0))</f>
        <v>0</v>
      </c>
      <c r="AW231" s="84">
        <f>+INDEX('Load Combinations'!$D$4:$N$22,MATCH(Horizontal!$C231,'Load Combinations'!$B$4:$B$22,0),MATCH(Horizontal!AW$26,'Load Combinations'!$D$3:$N$3,0))</f>
        <v>0</v>
      </c>
      <c r="AX231" s="559">
        <f>+INDEX('Load Combinations'!$D$4:$N$22,MATCH(Horizontal!$C231,'Load Combinations'!$B$4:$B$22,0),MATCH(Horizontal!AX$26,'Load Combinations'!$D$3:$N$3,0))</f>
        <v>0</v>
      </c>
      <c r="AY231" s="660">
        <f>+INDEX('Load Combinations'!$D$4:$N$22,MATCH(Horizontal!$C231,'Load Combinations'!$B$4:$B$22,0),MATCH(Horizontal!AY$26,'Load Combinations'!$D$3:$N$3,0))</f>
        <v>0</v>
      </c>
      <c r="AZ231" s="284" cm="1">
        <f t="array" aca="1" ref="AZ231" ca="1">SUMPRODUCT(--($K231:$AB231&gt;0),INDEX($H$4:$H$22,MATCH($K$26:$AB$26,$C$4:$C$22,0)))</f>
        <v>0</v>
      </c>
      <c r="BA231" s="194" cm="1">
        <f t="array" aca="1" ref="BA231" ca="1">SUMPRODUCT(--($K231:$AB231&gt;0),INDEX($G$4:$G$22,MATCH($K$26:$AB$26,$C$4:$C$22,0)))</f>
        <v>0</v>
      </c>
      <c r="BB231" s="194" cm="1">
        <f t="array" aca="1" ref="BB231" ca="1">-1*SUMPRODUCT(--($K231:$AB231&lt;0),INDEX($H$4:$H$22,MATCH($K$26:$AB$26,$C$4:$C$22,0)))</f>
        <v>0</v>
      </c>
      <c r="BC231" s="194" cm="1">
        <f t="array" aca="1" ref="BC231" ca="1">-1*SUMPRODUCT(--($K231:$AB231&lt;0),INDEX($G$4:$G$22,MATCH($K$26:$AB$26,$C$4:$C$22,0)))</f>
        <v>0</v>
      </c>
      <c r="BD231" s="286" cm="1">
        <f t="array" aca="1" ref="BD231" ca="1">IF(AC231&gt;0,AC231*SUMPRODUCT(_xlfn.XLOOKUP(AC$26,$C$4:$C$22,$T$4:$AD$22)*$AO231:$AY231),0)</f>
        <v>0</v>
      </c>
      <c r="BE231" s="287" cm="1">
        <f t="array" aca="1" ref="BE231" ca="1">IF(AD231&gt;0,AD231*SUMPRODUCT(_xlfn.XLOOKUP(AD$26,$C$4:$C$22,$T$4:$AD$22)*$AO231:$AY231),0)</f>
        <v>0</v>
      </c>
      <c r="BF231" s="287" cm="1">
        <f t="array" aca="1" ref="BF231" ca="1">IF(AE231&gt;0,AE231*SUMPRODUCT(_xlfn.XLOOKUP(AE$26,$C$4:$C$22,$T$4:$AD$22)*$AO231:$AY231),0)</f>
        <v>0</v>
      </c>
      <c r="BG231" s="287" cm="1">
        <f t="array" aca="1" ref="BG231" ca="1">IF(AF231&gt;0,AF231*SUMPRODUCT(_xlfn.XLOOKUP(AF$26,$C$4:$C$22,$T$4:$AD$22)*$AO231:$AY231),0)</f>
        <v>0</v>
      </c>
      <c r="BH231" s="287" cm="1">
        <f t="array" aca="1" ref="BH231" ca="1">IF(AG231&gt;0,AG231*SUMPRODUCT(_xlfn.XLOOKUP(AG$26,$C$4:$C$22,$T$4:$AD$22)*$AO231:$AY231),0)</f>
        <v>0</v>
      </c>
      <c r="BI231" s="287" cm="1">
        <f t="array" aca="1" ref="BI231" ca="1">IF(AH231&gt;0,AH231*SUMPRODUCT(_xlfn.XLOOKUP(AH$26,$C$4:$C$22,$T$4:$AD$22)*$AO231:$AY231),0)</f>
        <v>0</v>
      </c>
      <c r="BJ231" s="287" cm="1">
        <f t="array" aca="1" ref="BJ231" ca="1">IF(AI231&gt;0,AI231*SUMPRODUCT(_xlfn.XLOOKUP(AI$26,$C$4:$C$22,$T$4:$AD$22)*$AO231:$AY231),0)</f>
        <v>0</v>
      </c>
      <c r="BK231" s="287" cm="1">
        <f t="array" aca="1" ref="BK231" ca="1">IF(AJ231&gt;0,AJ231*SUMPRODUCT(_xlfn.XLOOKUP(AJ$26,$C$4:$C$22,$T$4:$AD$22)*$AO231:$AY231),0)</f>
        <v>0</v>
      </c>
      <c r="BL231" s="287" cm="1">
        <f t="array" aca="1" ref="BL231" ca="1">IF(AK231&gt;0,AK231*SUMPRODUCT(_xlfn.XLOOKUP(AK$26,$C$4:$C$22,$T$4:$AD$22)*$AO231:$AY231),0)</f>
        <v>0</v>
      </c>
      <c r="BM231" s="287" cm="1">
        <f t="array" aca="1" ref="BM231" ca="1">IF(AL231&gt;0,AL231*SUMPRODUCT(_xlfn.XLOOKUP(AL$26,$C$4:$C$22,$T$4:$AD$22)*$AO231:$AY231),0)</f>
        <v>0</v>
      </c>
      <c r="BN231" s="287" cm="1">
        <f t="array" aca="1" ref="BN231" ca="1">IF(AM231&gt;0,AM231*SUMPRODUCT(_xlfn.XLOOKUP(AM$26,$C$4:$C$22,$T$4:$AD$22)*$AO231:$AY231),0)</f>
        <v>0</v>
      </c>
      <c r="BO231" s="290" cm="1">
        <f t="array" aca="1" ref="BO231" ca="1">IF(AN231&gt;0,AN231*SUMPRODUCT(_xlfn.XLOOKUP(AN$26,$C$4:$C$22,$T$4:$AD$22)*$AO231:$AY231),0)</f>
        <v>0</v>
      </c>
      <c r="BP231" s="291">
        <f t="shared" ca="1" si="196"/>
        <v>0</v>
      </c>
      <c r="BQ231" s="286" cm="1">
        <f t="array" aca="1" ref="BQ231" ca="1">IF(AC231&gt;0,AC231*SUMPRODUCT(_xlfn.XLOOKUP(AC$26,$C$4:$C$22,$I$4:$S$22)*$AO231:$AY231),0)</f>
        <v>0</v>
      </c>
      <c r="BR231" s="287" cm="1">
        <f t="array" aca="1" ref="BR231" ca="1">IF(AD231&gt;0,AD231*SUMPRODUCT(_xlfn.XLOOKUP(AD$26,$C$4:$C$22,$I$4:$S$22)*$AO231:$AY231),0)</f>
        <v>0</v>
      </c>
      <c r="BS231" s="287" cm="1">
        <f t="array" aca="1" ref="BS231" ca="1">IF(AE231&gt;0,AE231*SUMPRODUCT(_xlfn.XLOOKUP(AE$26,$C$4:$C$22,$I$4:$S$22)*$AO231:$AY231),0)</f>
        <v>0</v>
      </c>
      <c r="BT231" s="287" cm="1">
        <f t="array" aca="1" ref="BT231" ca="1">IF(AF231&gt;0,AF231*SUMPRODUCT(_xlfn.XLOOKUP(AF$26,$C$4:$C$22,$I$4:$S$22)*$AO231:$AY231),0)</f>
        <v>0</v>
      </c>
      <c r="BU231" s="287" cm="1">
        <f t="array" aca="1" ref="BU231" ca="1">IF(AG231&gt;0,AG231*SUMPRODUCT(_xlfn.XLOOKUP(AG$26,$C$4:$C$22,$I$4:$S$22)*$AO231:$AY231),0)</f>
        <v>0</v>
      </c>
      <c r="BV231" s="287" cm="1">
        <f t="array" aca="1" ref="BV231" ca="1">IF(AH231&gt;0,AH231*SUMPRODUCT(_xlfn.XLOOKUP(AH$26,$C$4:$C$22,$I$4:$S$22)*$AO231:$AY231),0)</f>
        <v>0</v>
      </c>
      <c r="BW231" s="287" cm="1">
        <f t="array" aca="1" ref="BW231" ca="1">IF(AI231&gt;0,AI231*SUMPRODUCT(_xlfn.XLOOKUP(AI$26,$C$4:$C$22,$I$4:$S$22)*$AO231:$AY231),0)</f>
        <v>0</v>
      </c>
      <c r="BX231" s="287" cm="1">
        <f t="array" aca="1" ref="BX231" ca="1">IF(AJ231&gt;0,AJ231*SUMPRODUCT(_xlfn.XLOOKUP(AJ$26,$C$4:$C$22,$I$4:$S$22)*$AO231:$AY231),0)</f>
        <v>0</v>
      </c>
      <c r="BY231" s="287" cm="1">
        <f t="array" aca="1" ref="BY231" ca="1">IF(AK231&gt;0,AK231*SUMPRODUCT(_xlfn.XLOOKUP(AK$26,$C$4:$C$22,$I$4:$S$22)*$AO231:$AY231),0)</f>
        <v>0</v>
      </c>
      <c r="BZ231" s="287" cm="1">
        <f t="array" aca="1" ref="BZ231" ca="1">IF(AL231&gt;0,AL231*SUMPRODUCT(_xlfn.XLOOKUP(AL$26,$C$4:$C$22,$I$4:$S$22)*$AO231:$AY231),0)</f>
        <v>0</v>
      </c>
      <c r="CA231" s="287" cm="1">
        <f t="array" aca="1" ref="CA231" ca="1">IF(AM231&gt;0,AM231*SUMPRODUCT(_xlfn.XLOOKUP(AM$26,$C$4:$C$22,$I$4:$S$22)*$AO231:$AY231),0)</f>
        <v>0</v>
      </c>
      <c r="CB231" s="290" cm="1">
        <f t="array" aca="1" ref="CB231" ca="1">IF(AN231&gt;0,AN231*SUMPRODUCT(_xlfn.XLOOKUP(AN$26,$C$4:$C$22,$I$4:$S$22)*$AO231:$AY231),0)</f>
        <v>0</v>
      </c>
      <c r="CC231" s="291">
        <f t="shared" ca="1" si="197"/>
        <v>0</v>
      </c>
      <c r="CD231" s="286" cm="1">
        <f t="array" aca="1" ref="CD231" ca="1">IF(AC231&lt;0,AC231*SUMPRODUCT(_xlfn.XLOOKUP(AC$26,$C$4:$C$22,$T$4:$AD$22)*$AO231:$AY231),0)</f>
        <v>0</v>
      </c>
      <c r="CE231" s="287" cm="1">
        <f t="array" aca="1" ref="CE231" ca="1">IF(AD231&lt;0,AD231*SUMPRODUCT(_xlfn.XLOOKUP(AD$26,$C$4:$C$22,$T$4:$AC$22)*$AO231:$AX231),0)</f>
        <v>0</v>
      </c>
      <c r="CF231" s="287" cm="1">
        <f t="array" aca="1" ref="CF231" ca="1">IF(AE231&lt;0,AE231*SUMPRODUCT(_xlfn.XLOOKUP(AE$26,$C$4:$C$22,$T$4:$AC$22)*$AO231:$AX231),0)</f>
        <v>0</v>
      </c>
      <c r="CG231" s="287" cm="1">
        <f t="array" aca="1" ref="CG231" ca="1">IF(AF231&lt;0,AF231*SUMPRODUCT(_xlfn.XLOOKUP(AF$26,$C$4:$C$22,$T$4:$AC$22)*$AO231:$AX231),0)</f>
        <v>0</v>
      </c>
      <c r="CH231" s="287" cm="1">
        <f t="array" aca="1" ref="CH231" ca="1">IF(AG231&lt;0,AG231*SUMPRODUCT(_xlfn.XLOOKUP(AG$26,$C$4:$C$22,$T$4:$AC$22)*$AO231:$AX231),0)</f>
        <v>0</v>
      </c>
      <c r="CI231" s="287" cm="1">
        <f t="array" aca="1" ref="CI231" ca="1">IF(AH231&lt;0,AH231*SUMPRODUCT(_xlfn.XLOOKUP(AH$26,$C$4:$C$22,$T$4:$AC$22)*$AO231:$AX231),0)</f>
        <v>0</v>
      </c>
      <c r="CJ231" s="287" cm="1">
        <f t="array" aca="1" ref="CJ231" ca="1">IF(AI231&lt;0,AI231*SUMPRODUCT(_xlfn.XLOOKUP(AI$26,$C$4:$C$22,$T$4:$AC$22)*$AO231:$AX231),0)</f>
        <v>0</v>
      </c>
      <c r="CK231" s="287" cm="1">
        <f t="array" aca="1" ref="CK231" ca="1">IF(AJ231&lt;0,AJ231*SUMPRODUCT(_xlfn.XLOOKUP(AJ$26,$C$4:$C$22,$T$4:$AC$22)*$AO231:$AX231),0)</f>
        <v>0</v>
      </c>
      <c r="CL231" s="287" cm="1">
        <f t="array" aca="1" ref="CL231" ca="1">IF(AK231&lt;0,AK231*SUMPRODUCT(_xlfn.XLOOKUP(AK$26,$C$4:$C$22,$T$4:$AC$22)*$AO231:$AX231),0)</f>
        <v>0</v>
      </c>
      <c r="CM231" s="287" cm="1">
        <f t="array" aca="1" ref="CM231" ca="1">IF(AL231&lt;0,AL231*SUMPRODUCT(_xlfn.XLOOKUP(AL$26,$C$4:$C$22,$T$4:$AC$22)*$AO231:$AX231),0)</f>
        <v>0</v>
      </c>
      <c r="CN231" s="287" cm="1">
        <f t="array" aca="1" ref="CN231" ca="1">IF(AM231&lt;0,AM231*SUMPRODUCT(_xlfn.XLOOKUP(AM$26,$C$4:$C$22,$T$4:$AC$22)*$AO231:$AX231),0)</f>
        <v>0</v>
      </c>
      <c r="CO231" s="290" cm="1">
        <f t="array" aca="1" ref="CO231" ca="1">IF(AN231&lt;0,AN231*SUMPRODUCT(_xlfn.XLOOKUP(AN$26,$C$4:$C$22,$T$4:$AC$22)*$AO231:$AX231),0)</f>
        <v>0</v>
      </c>
      <c r="CP231" s="291">
        <f t="shared" ca="1" si="198"/>
        <v>0</v>
      </c>
      <c r="CQ231" s="286" cm="1">
        <f t="array" aca="1" ref="CQ231" ca="1">IF(AC231&lt;0,AC231*SUMPRODUCT(_xlfn.XLOOKUP(AC$26,$C$4:$C$22,$I$4:$S$22)*$AO231:$AY231),0)</f>
        <v>0</v>
      </c>
      <c r="CR231" s="287" cm="1">
        <f t="array" aca="1" ref="CR231" ca="1">IF(AD231&lt;0,AD231*SUMPRODUCT(_xlfn.XLOOKUP(AD$26,$C$4:$C$22,$I$4:$R$22)*$AO231:$AX231),0)</f>
        <v>0</v>
      </c>
      <c r="CS231" s="287" cm="1">
        <f t="array" aca="1" ref="CS231" ca="1">IF(AE231&lt;0,AE231*SUMPRODUCT(_xlfn.XLOOKUP(AE$26,$C$4:$C$22,$I$4:$R$22)*$AO231:$AX231),0)</f>
        <v>0</v>
      </c>
      <c r="CT231" s="287" cm="1">
        <f t="array" aca="1" ref="CT231" ca="1">IF(AF231&lt;0,AF231*SUMPRODUCT(_xlfn.XLOOKUP(AF$26,$C$4:$C$22,$I$4:$R$22)*$AO231:$AX231),0)</f>
        <v>0</v>
      </c>
      <c r="CU231" s="287" cm="1">
        <f t="array" aca="1" ref="CU231" ca="1">IF(AG231&lt;0,AG231*SUMPRODUCT(_xlfn.XLOOKUP(AG$26,$C$4:$C$22,$I$4:$R$22)*$AO231:$AX231),0)</f>
        <v>0</v>
      </c>
      <c r="CV231" s="287" cm="1">
        <f t="array" aca="1" ref="CV231" ca="1">IF(AH231&lt;0,AH231*SUMPRODUCT(_xlfn.XLOOKUP(AH$26,$C$4:$C$22,$I$4:$R$22)*$AO231:$AX231),0)</f>
        <v>0</v>
      </c>
      <c r="CW231" s="287" cm="1">
        <f t="array" aca="1" ref="CW231" ca="1">IF(AI231&lt;0,AI231*SUMPRODUCT(_xlfn.XLOOKUP(AI$26,$C$4:$C$22,$I$4:$R$22)*$AO231:$AX231),0)</f>
        <v>0</v>
      </c>
      <c r="CX231" s="287" cm="1">
        <f t="array" aca="1" ref="CX231" ca="1">IF(AJ231&lt;0,AJ231*SUMPRODUCT(_xlfn.XLOOKUP(AJ$26,$C$4:$C$22,$I$4:$R$22)*$AO231:$AX231),0)</f>
        <v>0</v>
      </c>
      <c r="CY231" s="287" cm="1">
        <f t="array" aca="1" ref="CY231" ca="1">IF(AK231&lt;0,AK231*SUMPRODUCT(_xlfn.XLOOKUP(AK$26,$C$4:$C$22,$I$4:$R$22)*$AO231:$AX231),0)</f>
        <v>0</v>
      </c>
      <c r="CZ231" s="287" cm="1">
        <f t="array" aca="1" ref="CZ231" ca="1">IF(AL231&lt;0,AL231*SUMPRODUCT(_xlfn.XLOOKUP(AL$26,$C$4:$C$22,$I$4:$R$22)*$AO231:$AX231),0)</f>
        <v>0</v>
      </c>
      <c r="DA231" s="287" cm="1">
        <f t="array" aca="1" ref="DA231" ca="1">IF(AM231&lt;0,AM231*SUMPRODUCT(_xlfn.XLOOKUP(AM$26,$C$4:$C$22,$I$4:$R$22)*$AO231:$AX231),0)</f>
        <v>0</v>
      </c>
      <c r="DB231" s="290" cm="1">
        <f t="array" aca="1" ref="DB231" ca="1">IF(AN231&lt;0,AN231*SUMPRODUCT(_xlfn.XLOOKUP(AN$26,$C$4:$C$22,$I$4:$R$22)*$AO231:$AX231),0)</f>
        <v>0</v>
      </c>
      <c r="DC231" s="327">
        <f t="shared" ca="1" si="199"/>
        <v>0</v>
      </c>
    </row>
    <row r="232" spans="1:107" x14ac:dyDescent="0.25">
      <c r="A232" s="136"/>
      <c r="B232" s="389"/>
      <c r="C232" s="292">
        <v>17</v>
      </c>
      <c r="D232" s="293" t="str">
        <f>_xlfn.XLOOKUP($C232,'Load Combinations'!$B$4:$B$22,'Load Combinations'!$C$4:$C$22)</f>
        <v>CV MAWP, Beam On</v>
      </c>
      <c r="E232" s="86"/>
      <c r="F232" s="294"/>
      <c r="G232" s="125">
        <v>0</v>
      </c>
      <c r="H232" s="295">
        <f t="shared" ca="1" si="177"/>
        <v>1</v>
      </c>
      <c r="I232" s="295">
        <f t="shared" ca="1" si="178"/>
        <v>-1</v>
      </c>
      <c r="J232" s="328"/>
      <c r="K232" s="99">
        <f t="shared" ref="K232:AB232" ca="1" si="207">OFFSET(K232,-16,0)</f>
        <v>0</v>
      </c>
      <c r="L232" s="96">
        <f t="shared" ca="1" si="207"/>
        <v>0</v>
      </c>
      <c r="M232" s="96">
        <f t="shared" ca="1" si="207"/>
        <v>0</v>
      </c>
      <c r="N232" s="96">
        <f t="shared" ca="1" si="207"/>
        <v>0</v>
      </c>
      <c r="O232" s="96">
        <f t="shared" ca="1" si="207"/>
        <v>0</v>
      </c>
      <c r="P232" s="96">
        <f t="shared" ca="1" si="207"/>
        <v>0</v>
      </c>
      <c r="Q232" s="96">
        <f t="shared" ca="1" si="207"/>
        <v>0</v>
      </c>
      <c r="R232" s="96">
        <f t="shared" ca="1" si="207"/>
        <v>0</v>
      </c>
      <c r="S232" s="96">
        <f t="shared" ca="1" si="207"/>
        <v>0</v>
      </c>
      <c r="T232" s="96">
        <f t="shared" ca="1" si="207"/>
        <v>0</v>
      </c>
      <c r="U232" s="96">
        <f t="shared" ca="1" si="207"/>
        <v>0</v>
      </c>
      <c r="V232" s="96">
        <f t="shared" ca="1" si="207"/>
        <v>0</v>
      </c>
      <c r="W232" s="96">
        <f t="shared" ca="1" si="207"/>
        <v>0</v>
      </c>
      <c r="X232" s="96">
        <f t="shared" ca="1" si="207"/>
        <v>0</v>
      </c>
      <c r="Y232" s="96">
        <f t="shared" ca="1" si="207"/>
        <v>0</v>
      </c>
      <c r="Z232" s="96">
        <f t="shared" ca="1" si="207"/>
        <v>0</v>
      </c>
      <c r="AA232" s="96">
        <f t="shared" ca="1" si="207"/>
        <v>0</v>
      </c>
      <c r="AB232" s="138">
        <f t="shared" ca="1" si="207"/>
        <v>0</v>
      </c>
      <c r="AC232" s="99">
        <f t="shared" ca="1" si="188"/>
        <v>0</v>
      </c>
      <c r="AD232" s="96">
        <f t="shared" ca="1" si="188"/>
        <v>0</v>
      </c>
      <c r="AE232" s="96">
        <f t="shared" ca="1" si="188"/>
        <v>0</v>
      </c>
      <c r="AF232" s="96">
        <f t="shared" ca="1" si="188"/>
        <v>0</v>
      </c>
      <c r="AG232" s="96">
        <f t="shared" ca="1" si="188"/>
        <v>0</v>
      </c>
      <c r="AH232" s="96">
        <f t="shared" ca="1" si="188"/>
        <v>0</v>
      </c>
      <c r="AI232" s="96">
        <f t="shared" ca="1" si="188"/>
        <v>1</v>
      </c>
      <c r="AJ232" s="96">
        <f t="shared" ca="1" si="188"/>
        <v>1</v>
      </c>
      <c r="AK232" s="96">
        <f t="shared" ca="1" si="188"/>
        <v>0</v>
      </c>
      <c r="AL232" s="96">
        <f t="shared" ca="1" si="188"/>
        <v>0</v>
      </c>
      <c r="AM232" s="96">
        <f t="shared" ca="1" si="188"/>
        <v>1</v>
      </c>
      <c r="AN232" s="100">
        <f t="shared" ca="1" si="188"/>
        <v>0</v>
      </c>
      <c r="AO232" s="97">
        <f>+INDEX('Load Combinations'!$D$4:$N$22,MATCH(Horizontal!$C232,'Load Combinations'!$B$4:$B$22,0),MATCH(Horizontal!AO$26,'Load Combinations'!$D$3:$N$3,0))</f>
        <v>1</v>
      </c>
      <c r="AP232" s="96">
        <f>+INDEX('Load Combinations'!$D$4:$N$22,MATCH(Horizontal!$C232,'Load Combinations'!$B$4:$B$22,0),MATCH(Horizontal!AP$26,'Load Combinations'!$D$3:$N$3,0))</f>
        <v>0</v>
      </c>
      <c r="AQ232" s="96">
        <f>+INDEX('Load Combinations'!$D$4:$N$22,MATCH(Horizontal!$C232,'Load Combinations'!$B$4:$B$22,0),MATCH(Horizontal!AQ$26,'Load Combinations'!$D$3:$N$3,0))</f>
        <v>0</v>
      </c>
      <c r="AR232" s="96">
        <f>+INDEX('Load Combinations'!$D$4:$N$22,MATCH(Horizontal!$C232,'Load Combinations'!$B$4:$B$22,0),MATCH(Horizontal!AR$26,'Load Combinations'!$D$3:$N$3,0))</f>
        <v>1</v>
      </c>
      <c r="AS232" s="96">
        <f>+INDEX('Load Combinations'!$D$4:$N$22,MATCH(Horizontal!$C232,'Load Combinations'!$B$4:$B$22,0),MATCH(Horizontal!AS$26,'Load Combinations'!$D$3:$N$3,0))</f>
        <v>0</v>
      </c>
      <c r="AT232" s="96">
        <f>+INDEX('Load Combinations'!$D$4:$N$22,MATCH(Horizontal!$C232,'Load Combinations'!$B$4:$B$22,0),MATCH(Horizontal!AT$26,'Load Combinations'!$D$3:$N$3,0))</f>
        <v>1</v>
      </c>
      <c r="AU232" s="96">
        <f>+INDEX('Load Combinations'!$D$4:$N$22,MATCH(Horizontal!$C232,'Load Combinations'!$B$4:$B$22,0),MATCH(Horizontal!AU$26,'Load Combinations'!$D$3:$N$3,0))</f>
        <v>1</v>
      </c>
      <c r="AV232" s="96">
        <f>+INDEX('Load Combinations'!$D$4:$N$22,MATCH(Horizontal!$C232,'Load Combinations'!$B$4:$B$22,0),MATCH(Horizontal!AV$26,'Load Combinations'!$D$3:$N$3,0))</f>
        <v>0</v>
      </c>
      <c r="AW232" s="96">
        <f>+INDEX('Load Combinations'!$D$4:$N$22,MATCH(Horizontal!$C232,'Load Combinations'!$B$4:$B$22,0),MATCH(Horizontal!AW$26,'Load Combinations'!$D$3:$N$3,0))</f>
        <v>0</v>
      </c>
      <c r="AX232" s="560">
        <f>+INDEX('Load Combinations'!$D$4:$N$22,MATCH(Horizontal!$C232,'Load Combinations'!$B$4:$B$22,0),MATCH(Horizontal!AX$26,'Load Combinations'!$D$3:$N$3,0))</f>
        <v>0</v>
      </c>
      <c r="AY232" s="661">
        <f>+INDEX('Load Combinations'!$D$4:$N$22,MATCH(Horizontal!$C232,'Load Combinations'!$B$4:$B$22,0),MATCH(Horizontal!AY$26,'Load Combinations'!$D$3:$N$3,0))</f>
        <v>0</v>
      </c>
      <c r="AZ232" s="297" cm="1">
        <f t="array" aca="1" ref="AZ232" ca="1">SUMPRODUCT(--($K232:$AB232&gt;0),INDEX($H$4:$H$22,MATCH($K$26:$AB$26,$C$4:$C$22,0)))</f>
        <v>0</v>
      </c>
      <c r="BA232" s="298" cm="1">
        <f t="array" aca="1" ref="BA232" ca="1">SUMPRODUCT(--($K232:$AB232&gt;0),INDEX($G$4:$G$22,MATCH($K$26:$AB$26,$C$4:$C$22,0)))</f>
        <v>0</v>
      </c>
      <c r="BB232" s="298" cm="1">
        <f t="array" aca="1" ref="BB232" ca="1">-1*SUMPRODUCT(--($K232:$AB232&lt;0),INDEX($H$4:$H$22,MATCH($K$26:$AB$26,$C$4:$C$22,0)))</f>
        <v>0</v>
      </c>
      <c r="BC232" s="298" cm="1">
        <f t="array" aca="1" ref="BC232" ca="1">-1*SUMPRODUCT(--($K232:$AB232&lt;0),INDEX($G$4:$G$22,MATCH($K$26:$AB$26,$C$4:$C$22,0)))</f>
        <v>0</v>
      </c>
      <c r="BD232" s="125" cm="1">
        <f t="array" aca="1" ref="BD232" ca="1">IF(AC232&gt;0,AC232*SUMPRODUCT(_xlfn.XLOOKUP(AC$26,$C$4:$C$22,$T$4:$AD$22)*$AO232:$AY232),0)</f>
        <v>0</v>
      </c>
      <c r="BE232" s="300" cm="1">
        <f t="array" aca="1" ref="BE232" ca="1">IF(AD232&gt;0,AD232*SUMPRODUCT(_xlfn.XLOOKUP(AD$26,$C$4:$C$22,$T$4:$AD$22)*$AO232:$AY232),0)</f>
        <v>0</v>
      </c>
      <c r="BF232" s="300" cm="1">
        <f t="array" aca="1" ref="BF232" ca="1">IF(AE232&gt;0,AE232*SUMPRODUCT(_xlfn.XLOOKUP(AE$26,$C$4:$C$22,$T$4:$AD$22)*$AO232:$AY232),0)</f>
        <v>0</v>
      </c>
      <c r="BG232" s="301" cm="1">
        <f t="array" aca="1" ref="BG232" ca="1">IF(AF232&gt;0,AF232*SUMPRODUCT(_xlfn.XLOOKUP(AF$26,$C$4:$C$22,$T$4:$AD$22)*$AO232:$AY232),0)</f>
        <v>0</v>
      </c>
      <c r="BH232" s="300" cm="1">
        <f t="array" aca="1" ref="BH232" ca="1">IF(AG232&gt;0,AG232*SUMPRODUCT(_xlfn.XLOOKUP(AG$26,$C$4:$C$22,$T$4:$AD$22)*$AO232:$AY232),0)</f>
        <v>0</v>
      </c>
      <c r="BI232" s="300" cm="1">
        <f t="array" aca="1" ref="BI232" ca="1">IF(AH232&gt;0,AH232*SUMPRODUCT(_xlfn.XLOOKUP(AH$26,$C$4:$C$22,$T$4:$AD$22)*$AO232:$AY232),0)</f>
        <v>0</v>
      </c>
      <c r="BJ232" s="300" cm="1">
        <f t="array" aca="1" ref="BJ232" ca="1">IF(AI232&gt;0,AI232*SUMPRODUCT(_xlfn.XLOOKUP(AI$26,$C$4:$C$22,$T$4:$AD$22)*$AO232:$AY232),0)</f>
        <v>0.5</v>
      </c>
      <c r="BK232" s="300" cm="1">
        <f t="array" aca="1" ref="BK232" ca="1">IF(AJ232&gt;0,AJ232*SUMPRODUCT(_xlfn.XLOOKUP(AJ$26,$C$4:$C$22,$T$4:$AD$22)*$AO232:$AY232),0)</f>
        <v>0.5</v>
      </c>
      <c r="BL232" s="300" cm="1">
        <f t="array" aca="1" ref="BL232" ca="1">IF(AK232&gt;0,AK232*SUMPRODUCT(_xlfn.XLOOKUP(AK$26,$C$4:$C$22,$T$4:$AD$22)*$AO232:$AY232),0)</f>
        <v>0</v>
      </c>
      <c r="BM232" s="300" cm="1">
        <f t="array" aca="1" ref="BM232" ca="1">IF(AL232&gt;0,AL232*SUMPRODUCT(_xlfn.XLOOKUP(AL$26,$C$4:$C$22,$T$4:$AD$22)*$AO232:$AY232),0)</f>
        <v>0</v>
      </c>
      <c r="BN232" s="300" cm="1">
        <f t="array" aca="1" ref="BN232" ca="1">IF(AM232&gt;0,AM232*SUMPRODUCT(_xlfn.XLOOKUP(AM$26,$C$4:$C$22,$T$4:$AD$22)*$AO232:$AY232),0)</f>
        <v>0</v>
      </c>
      <c r="BO232" s="304" cm="1">
        <f t="array" aca="1" ref="BO232" ca="1">IF(AN232&gt;0,AN232*SUMPRODUCT(_xlfn.XLOOKUP(AN$26,$C$4:$C$22,$T$4:$AD$22)*$AO232:$AY232),0)</f>
        <v>0</v>
      </c>
      <c r="BP232" s="305">
        <f t="shared" ca="1" si="196"/>
        <v>1</v>
      </c>
      <c r="BQ232" s="125" cm="1">
        <f t="array" aca="1" ref="BQ232" ca="1">IF(AC232&gt;0,AC232*SUMPRODUCT(_xlfn.XLOOKUP(AC$26,$C$4:$C$22,$I$4:$S$22)*$AO232:$AY232),0)</f>
        <v>0</v>
      </c>
      <c r="BR232" s="300" cm="1">
        <f t="array" aca="1" ref="BR232" ca="1">IF(AD232&gt;0,AD232*SUMPRODUCT(_xlfn.XLOOKUP(AD$26,$C$4:$C$22,$I$4:$S$22)*$AO232:$AY232),0)</f>
        <v>0</v>
      </c>
      <c r="BS232" s="300" cm="1">
        <f t="array" aca="1" ref="BS232" ca="1">IF(AE232&gt;0,AE232*SUMPRODUCT(_xlfn.XLOOKUP(AE$26,$C$4:$C$22,$I$4:$S$22)*$AO232:$AY232),0)</f>
        <v>0</v>
      </c>
      <c r="BT232" s="301" cm="1">
        <f t="array" aca="1" ref="BT232" ca="1">IF(AF232&gt;0,AF232*SUMPRODUCT(_xlfn.XLOOKUP(AF$26,$C$4:$C$22,$I$4:$S$22)*$AO232:$AY232),0)</f>
        <v>0</v>
      </c>
      <c r="BU232" s="300" cm="1">
        <f t="array" aca="1" ref="BU232" ca="1">IF(AG232&gt;0,AG232*SUMPRODUCT(_xlfn.XLOOKUP(AG$26,$C$4:$C$22,$I$4:$S$22)*$AO232:$AY232),0)</f>
        <v>0</v>
      </c>
      <c r="BV232" s="300" cm="1">
        <f t="array" aca="1" ref="BV232" ca="1">IF(AH232&gt;0,AH232*SUMPRODUCT(_xlfn.XLOOKUP(AH$26,$C$4:$C$22,$I$4:$S$22)*$AO232:$AY232),0)</f>
        <v>0</v>
      </c>
      <c r="BW232" s="300" cm="1">
        <f t="array" aca="1" ref="BW232" ca="1">IF(AI232&gt;0,AI232*SUMPRODUCT(_xlfn.XLOOKUP(AI$26,$C$4:$C$22,$I$4:$S$22)*$AO232:$AY232),0)</f>
        <v>-0.5</v>
      </c>
      <c r="BX232" s="300" cm="1">
        <f t="array" aca="1" ref="BX232" ca="1">IF(AJ232&gt;0,AJ232*SUMPRODUCT(_xlfn.XLOOKUP(AJ$26,$C$4:$C$22,$I$4:$S$22)*$AO232:$AY232),0)</f>
        <v>-0.5</v>
      </c>
      <c r="BY232" s="300" cm="1">
        <f t="array" aca="1" ref="BY232" ca="1">IF(AK232&gt;0,AK232*SUMPRODUCT(_xlfn.XLOOKUP(AK$26,$C$4:$C$22,$I$4:$S$22)*$AO232:$AY232),0)</f>
        <v>0</v>
      </c>
      <c r="BZ232" s="300" cm="1">
        <f t="array" aca="1" ref="BZ232" ca="1">IF(AL232&gt;0,AL232*SUMPRODUCT(_xlfn.XLOOKUP(AL$26,$C$4:$C$22,$I$4:$S$22)*$AO232:$AY232),0)</f>
        <v>0</v>
      </c>
      <c r="CA232" s="300" cm="1">
        <f t="array" aca="1" ref="CA232" ca="1">IF(AM232&gt;0,AM232*SUMPRODUCT(_xlfn.XLOOKUP(AM$26,$C$4:$C$22,$I$4:$S$22)*$AO232:$AY232),0)</f>
        <v>0</v>
      </c>
      <c r="CB232" s="304" cm="1">
        <f t="array" aca="1" ref="CB232" ca="1">IF(AN232&gt;0,AN232*SUMPRODUCT(_xlfn.XLOOKUP(AN$26,$C$4:$C$22,$I$4:$S$22)*$AO232:$AY232),0)</f>
        <v>0</v>
      </c>
      <c r="CC232" s="305">
        <f t="shared" ca="1" si="197"/>
        <v>-1</v>
      </c>
      <c r="CD232" s="125" cm="1">
        <f t="array" aca="1" ref="CD232" ca="1">IF(AC232&lt;0,AC232*SUMPRODUCT(_xlfn.XLOOKUP(AC$26,$C$4:$C$22,$T$4:$AD$22)*$AO232:$AY232),0)</f>
        <v>0</v>
      </c>
      <c r="CE232" s="300" cm="1">
        <f t="array" aca="1" ref="CE232" ca="1">IF(AD232&lt;0,AD232*SUMPRODUCT(_xlfn.XLOOKUP(AD$26,$C$4:$C$22,$T$4:$AC$22)*$AO232:$AX232),0)</f>
        <v>0</v>
      </c>
      <c r="CF232" s="300" cm="1">
        <f t="array" aca="1" ref="CF232" ca="1">IF(AE232&lt;0,AE232*SUMPRODUCT(_xlfn.XLOOKUP(AE$26,$C$4:$C$22,$T$4:$AC$22)*$AO232:$AX232),0)</f>
        <v>0</v>
      </c>
      <c r="CG232" s="301" cm="1">
        <f t="array" aca="1" ref="CG232" ca="1">IF(AF232&lt;0,AF232*SUMPRODUCT(_xlfn.XLOOKUP(AF$26,$C$4:$C$22,$T$4:$AC$22)*$AO232:$AX232),0)</f>
        <v>0</v>
      </c>
      <c r="CH232" s="300" cm="1">
        <f t="array" aca="1" ref="CH232" ca="1">IF(AG232&lt;0,AG232*SUMPRODUCT(_xlfn.XLOOKUP(AG$26,$C$4:$C$22,$T$4:$AC$22)*$AO232:$AX232),0)</f>
        <v>0</v>
      </c>
      <c r="CI232" s="300" cm="1">
        <f t="array" aca="1" ref="CI232" ca="1">IF(AH232&lt;0,AH232*SUMPRODUCT(_xlfn.XLOOKUP(AH$26,$C$4:$C$22,$T$4:$AC$22)*$AO232:$AX232),0)</f>
        <v>0</v>
      </c>
      <c r="CJ232" s="300" cm="1">
        <f t="array" aca="1" ref="CJ232" ca="1">IF(AI232&lt;0,AI232*SUMPRODUCT(_xlfn.XLOOKUP(AI$26,$C$4:$C$22,$T$4:$AC$22)*$AO232:$AX232),0)</f>
        <v>0</v>
      </c>
      <c r="CK232" s="300" cm="1">
        <f t="array" aca="1" ref="CK232" ca="1">IF(AJ232&lt;0,AJ232*SUMPRODUCT(_xlfn.XLOOKUP(AJ$26,$C$4:$C$22,$T$4:$AC$22)*$AO232:$AX232),0)</f>
        <v>0</v>
      </c>
      <c r="CL232" s="300" cm="1">
        <f t="array" aca="1" ref="CL232" ca="1">IF(AK232&lt;0,AK232*SUMPRODUCT(_xlfn.XLOOKUP(AK$26,$C$4:$C$22,$T$4:$AC$22)*$AO232:$AX232),0)</f>
        <v>0</v>
      </c>
      <c r="CM232" s="300" cm="1">
        <f t="array" aca="1" ref="CM232" ca="1">IF(AL232&lt;0,AL232*SUMPRODUCT(_xlfn.XLOOKUP(AL$26,$C$4:$C$22,$T$4:$AC$22)*$AO232:$AX232),0)</f>
        <v>0</v>
      </c>
      <c r="CN232" s="300" cm="1">
        <f t="array" aca="1" ref="CN232" ca="1">IF(AM232&lt;0,AM232*SUMPRODUCT(_xlfn.XLOOKUP(AM$26,$C$4:$C$22,$T$4:$AC$22)*$AO232:$AX232),0)</f>
        <v>0</v>
      </c>
      <c r="CO232" s="304" cm="1">
        <f t="array" aca="1" ref="CO232" ca="1">IF(AN232&lt;0,AN232*SUMPRODUCT(_xlfn.XLOOKUP(AN$26,$C$4:$C$22,$T$4:$AC$22)*$AO232:$AX232),0)</f>
        <v>0</v>
      </c>
      <c r="CP232" s="305">
        <f t="shared" ca="1" si="198"/>
        <v>0</v>
      </c>
      <c r="CQ232" s="125" cm="1">
        <f t="array" aca="1" ref="CQ232" ca="1">IF(AC232&lt;0,AC232*SUMPRODUCT(_xlfn.XLOOKUP(AC$26,$C$4:$C$22,$I$4:$S$22)*$AO232:$AY232),0)</f>
        <v>0</v>
      </c>
      <c r="CR232" s="300" cm="1">
        <f t="array" aca="1" ref="CR232" ca="1">IF(AD232&lt;0,AD232*SUMPRODUCT(_xlfn.XLOOKUP(AD$26,$C$4:$C$22,$I$4:$R$22)*$AO232:$AX232),0)</f>
        <v>0</v>
      </c>
      <c r="CS232" s="300" cm="1">
        <f t="array" aca="1" ref="CS232" ca="1">IF(AE232&lt;0,AE232*SUMPRODUCT(_xlfn.XLOOKUP(AE$26,$C$4:$C$22,$I$4:$R$22)*$AO232:$AX232),0)</f>
        <v>0</v>
      </c>
      <c r="CT232" s="301" cm="1">
        <f t="array" aca="1" ref="CT232" ca="1">IF(AF232&lt;0,AF232*SUMPRODUCT(_xlfn.XLOOKUP(AF$26,$C$4:$C$22,$I$4:$R$22)*$AO232:$AX232),0)</f>
        <v>0</v>
      </c>
      <c r="CU232" s="300" cm="1">
        <f t="array" aca="1" ref="CU232" ca="1">IF(AG232&lt;0,AG232*SUMPRODUCT(_xlfn.XLOOKUP(AG$26,$C$4:$C$22,$I$4:$R$22)*$AO232:$AX232),0)</f>
        <v>0</v>
      </c>
      <c r="CV232" s="300" cm="1">
        <f t="array" aca="1" ref="CV232" ca="1">IF(AH232&lt;0,AH232*SUMPRODUCT(_xlfn.XLOOKUP(AH$26,$C$4:$C$22,$I$4:$R$22)*$AO232:$AX232),0)</f>
        <v>0</v>
      </c>
      <c r="CW232" s="300" cm="1">
        <f t="array" aca="1" ref="CW232" ca="1">IF(AI232&lt;0,AI232*SUMPRODUCT(_xlfn.XLOOKUP(AI$26,$C$4:$C$22,$I$4:$R$22)*$AO232:$AX232),0)</f>
        <v>0</v>
      </c>
      <c r="CX232" s="300" cm="1">
        <f t="array" aca="1" ref="CX232" ca="1">IF(AJ232&lt;0,AJ232*SUMPRODUCT(_xlfn.XLOOKUP(AJ$26,$C$4:$C$22,$I$4:$R$22)*$AO232:$AX232),0)</f>
        <v>0</v>
      </c>
      <c r="CY232" s="300" cm="1">
        <f t="array" aca="1" ref="CY232" ca="1">IF(AK232&lt;0,AK232*SUMPRODUCT(_xlfn.XLOOKUP(AK$26,$C$4:$C$22,$I$4:$R$22)*$AO232:$AX232),0)</f>
        <v>0</v>
      </c>
      <c r="CZ232" s="300" cm="1">
        <f t="array" aca="1" ref="CZ232" ca="1">IF(AL232&lt;0,AL232*SUMPRODUCT(_xlfn.XLOOKUP(AL$26,$C$4:$C$22,$I$4:$R$22)*$AO232:$AX232),0)</f>
        <v>0</v>
      </c>
      <c r="DA232" s="300" cm="1">
        <f t="array" aca="1" ref="DA232" ca="1">IF(AM232&lt;0,AM232*SUMPRODUCT(_xlfn.XLOOKUP(AM$26,$C$4:$C$22,$I$4:$R$22)*$AO232:$AX232),0)</f>
        <v>0</v>
      </c>
      <c r="DB232" s="304" cm="1">
        <f t="array" aca="1" ref="DB232" ca="1">IF(AN232&lt;0,AN232*SUMPRODUCT(_xlfn.XLOOKUP(AN$26,$C$4:$C$22,$I$4:$R$22)*$AO232:$AX232),0)</f>
        <v>0</v>
      </c>
      <c r="DC232" s="329">
        <f t="shared" ca="1" si="199"/>
        <v>0</v>
      </c>
    </row>
    <row r="233" spans="1:107" x14ac:dyDescent="0.25">
      <c r="A233" s="136"/>
      <c r="B233" s="389"/>
      <c r="C233" s="278">
        <v>18</v>
      </c>
      <c r="D233" s="279" t="str">
        <f>_xlfn.XLOOKUP($C233,'Load Combinations'!$B$4:$B$22,'Load Combinations'!$C$4:$C$22)</f>
        <v>Target Change Out</v>
      </c>
      <c r="E233" s="280"/>
      <c r="F233" s="281"/>
      <c r="G233" s="111">
        <v>0</v>
      </c>
      <c r="H233" s="282">
        <f t="shared" ca="1" si="177"/>
        <v>0</v>
      </c>
      <c r="I233" s="282">
        <f t="shared" ca="1" si="178"/>
        <v>0</v>
      </c>
      <c r="J233" s="326"/>
      <c r="K233" s="87">
        <f t="shared" ref="K233:AB233" ca="1" si="208">OFFSET(K233,-17,0)</f>
        <v>0</v>
      </c>
      <c r="L233" s="84">
        <f t="shared" ca="1" si="208"/>
        <v>0</v>
      </c>
      <c r="M233" s="84">
        <f t="shared" ca="1" si="208"/>
        <v>0</v>
      </c>
      <c r="N233" s="84">
        <f t="shared" ca="1" si="208"/>
        <v>0</v>
      </c>
      <c r="O233" s="84">
        <f t="shared" ca="1" si="208"/>
        <v>0</v>
      </c>
      <c r="P233" s="84">
        <f t="shared" ca="1" si="208"/>
        <v>0</v>
      </c>
      <c r="Q233" s="84">
        <f t="shared" ca="1" si="208"/>
        <v>0</v>
      </c>
      <c r="R233" s="84">
        <f t="shared" ca="1" si="208"/>
        <v>0</v>
      </c>
      <c r="S233" s="84">
        <f t="shared" ca="1" si="208"/>
        <v>0</v>
      </c>
      <c r="T233" s="84">
        <f t="shared" ca="1" si="208"/>
        <v>0</v>
      </c>
      <c r="U233" s="84">
        <f t="shared" ca="1" si="208"/>
        <v>0</v>
      </c>
      <c r="V233" s="84">
        <f t="shared" ca="1" si="208"/>
        <v>0</v>
      </c>
      <c r="W233" s="84">
        <f t="shared" ca="1" si="208"/>
        <v>0</v>
      </c>
      <c r="X233" s="84">
        <f t="shared" ca="1" si="208"/>
        <v>0</v>
      </c>
      <c r="Y233" s="84">
        <f t="shared" ca="1" si="208"/>
        <v>0</v>
      </c>
      <c r="Z233" s="84">
        <f t="shared" ca="1" si="208"/>
        <v>0</v>
      </c>
      <c r="AA233" s="84">
        <f t="shared" ca="1" si="208"/>
        <v>0</v>
      </c>
      <c r="AB233" s="89">
        <f t="shared" ca="1" si="208"/>
        <v>0</v>
      </c>
      <c r="AC233" s="87">
        <f t="shared" ref="AC233:AN234" ca="1" si="209">OFFSET(AC233,-1*($C233-1),0)</f>
        <v>0</v>
      </c>
      <c r="AD233" s="84">
        <f t="shared" ca="1" si="209"/>
        <v>0</v>
      </c>
      <c r="AE233" s="84">
        <f t="shared" ca="1" si="209"/>
        <v>0</v>
      </c>
      <c r="AF233" s="84">
        <f t="shared" ca="1" si="209"/>
        <v>0</v>
      </c>
      <c r="AG233" s="84">
        <f t="shared" ca="1" si="209"/>
        <v>0</v>
      </c>
      <c r="AH233" s="84">
        <f t="shared" ca="1" si="209"/>
        <v>0</v>
      </c>
      <c r="AI233" s="84">
        <f t="shared" ca="1" si="209"/>
        <v>1</v>
      </c>
      <c r="AJ233" s="84">
        <f t="shared" ca="1" si="209"/>
        <v>1</v>
      </c>
      <c r="AK233" s="84">
        <f t="shared" ca="1" si="209"/>
        <v>0</v>
      </c>
      <c r="AL233" s="84">
        <f t="shared" ca="1" si="209"/>
        <v>0</v>
      </c>
      <c r="AM233" s="84">
        <f t="shared" ca="1" si="209"/>
        <v>1</v>
      </c>
      <c r="AN233" s="98">
        <f t="shared" ca="1" si="209"/>
        <v>0</v>
      </c>
      <c r="AO233" s="91">
        <f>+INDEX('Load Combinations'!$D$4:$N$22,MATCH(Horizontal!$C233,'Load Combinations'!$B$4:$B$22,0),MATCH(Horizontal!AO$26,'Load Combinations'!$D$3:$N$3,0))</f>
        <v>1</v>
      </c>
      <c r="AP233" s="84">
        <f>+INDEX('Load Combinations'!$D$4:$N$22,MATCH(Horizontal!$C233,'Load Combinations'!$B$4:$B$22,0),MATCH(Horizontal!AP$26,'Load Combinations'!$D$3:$N$3,0))</f>
        <v>0</v>
      </c>
      <c r="AQ233" s="84">
        <f>+INDEX('Load Combinations'!$D$4:$N$22,MATCH(Horizontal!$C233,'Load Combinations'!$B$4:$B$22,0),MATCH(Horizontal!AQ$26,'Load Combinations'!$D$3:$N$3,0))</f>
        <v>1</v>
      </c>
      <c r="AR233" s="84">
        <f>+INDEX('Load Combinations'!$D$4:$N$22,MATCH(Horizontal!$C233,'Load Combinations'!$B$4:$B$22,0),MATCH(Horizontal!AR$26,'Load Combinations'!$D$3:$N$3,0))</f>
        <v>1</v>
      </c>
      <c r="AS233" s="84">
        <f>+INDEX('Load Combinations'!$D$4:$N$22,MATCH(Horizontal!$C233,'Load Combinations'!$B$4:$B$22,0),MATCH(Horizontal!AS$26,'Load Combinations'!$D$3:$N$3,0))</f>
        <v>0</v>
      </c>
      <c r="AT233" s="84">
        <f>+INDEX('Load Combinations'!$D$4:$N$22,MATCH(Horizontal!$C233,'Load Combinations'!$B$4:$B$22,0),MATCH(Horizontal!AT$26,'Load Combinations'!$D$3:$N$3,0))</f>
        <v>0</v>
      </c>
      <c r="AU233" s="84">
        <f>+INDEX('Load Combinations'!$D$4:$N$22,MATCH(Horizontal!$C233,'Load Combinations'!$B$4:$B$22,0),MATCH(Horizontal!AU$26,'Load Combinations'!$D$3:$N$3,0))</f>
        <v>0</v>
      </c>
      <c r="AV233" s="84">
        <f>+INDEX('Load Combinations'!$D$4:$N$22,MATCH(Horizontal!$C233,'Load Combinations'!$B$4:$B$22,0),MATCH(Horizontal!AV$26,'Load Combinations'!$D$3:$N$3,0))</f>
        <v>0</v>
      </c>
      <c r="AW233" s="84">
        <f>+INDEX('Load Combinations'!$D$4:$N$22,MATCH(Horizontal!$C233,'Load Combinations'!$B$4:$B$22,0),MATCH(Horizontal!AW$26,'Load Combinations'!$D$3:$N$3,0))</f>
        <v>0</v>
      </c>
      <c r="AX233" s="559">
        <f>+INDEX('Load Combinations'!$D$4:$N$22,MATCH(Horizontal!$C233,'Load Combinations'!$B$4:$B$22,0),MATCH(Horizontal!AX$26,'Load Combinations'!$D$3:$N$3,0))</f>
        <v>0</v>
      </c>
      <c r="AY233" s="660">
        <f>+INDEX('Load Combinations'!$D$4:$N$22,MATCH(Horizontal!$C233,'Load Combinations'!$B$4:$B$22,0),MATCH(Horizontal!AY$26,'Load Combinations'!$D$3:$N$3,0))</f>
        <v>0</v>
      </c>
      <c r="AZ233" s="284" cm="1">
        <f t="array" aca="1" ref="AZ233" ca="1">SUMPRODUCT(--($K233:$AB233&gt;0),INDEX($H$4:$H$22,MATCH($K$26:$AB$26,$C$4:$C$22,0)))</f>
        <v>0</v>
      </c>
      <c r="BA233" s="194" cm="1">
        <f t="array" aca="1" ref="BA233" ca="1">SUMPRODUCT(--($K233:$AB233&gt;0),INDEX($G$4:$G$22,MATCH($K$26:$AB$26,$C$4:$C$22,0)))</f>
        <v>0</v>
      </c>
      <c r="BB233" s="194" cm="1">
        <f t="array" aca="1" ref="BB233" ca="1">-1*SUMPRODUCT(--($K233:$AB233&lt;0),INDEX($H$4:$H$22,MATCH($K$26:$AB$26,$C$4:$C$22,0)))</f>
        <v>0</v>
      </c>
      <c r="BC233" s="194" cm="1">
        <f t="array" aca="1" ref="BC233" ca="1">-1*SUMPRODUCT(--($K233:$AB233&lt;0),INDEX($G$4:$G$22,MATCH($K$26:$AB$26,$C$4:$C$22,0)))</f>
        <v>0</v>
      </c>
      <c r="BD233" s="286" cm="1">
        <f t="array" aca="1" ref="BD233" ca="1">IF(AC233&gt;0,AC233*SUMPRODUCT(_xlfn.XLOOKUP(AC$26,$C$4:$C$22,$T$4:$AD$22)*$AO233:$AY233),0)</f>
        <v>0</v>
      </c>
      <c r="BE233" s="287" cm="1">
        <f t="array" aca="1" ref="BE233" ca="1">IF(AD233&gt;0,AD233*SUMPRODUCT(_xlfn.XLOOKUP(AD$26,$C$4:$C$22,$T$4:$AD$22)*$AO233:$AY233),0)</f>
        <v>0</v>
      </c>
      <c r="BF233" s="287" cm="1">
        <f t="array" aca="1" ref="BF233" ca="1">IF(AE233&gt;0,AE233*SUMPRODUCT(_xlfn.XLOOKUP(AE$26,$C$4:$C$22,$T$4:$AD$22)*$AO233:$AY233),0)</f>
        <v>0</v>
      </c>
      <c r="BG233" s="287" cm="1">
        <f t="array" aca="1" ref="BG233" ca="1">IF(AF233&gt;0,AF233*SUMPRODUCT(_xlfn.XLOOKUP(AF$26,$C$4:$C$22,$T$4:$AD$22)*$AO233:$AY233),0)</f>
        <v>0</v>
      </c>
      <c r="BH233" s="287" cm="1">
        <f t="array" aca="1" ref="BH233" ca="1">IF(AG233&gt;0,AG233*SUMPRODUCT(_xlfn.XLOOKUP(AG$26,$C$4:$C$22,$T$4:$AD$22)*$AO233:$AY233),0)</f>
        <v>0</v>
      </c>
      <c r="BI233" s="287" cm="1">
        <f t="array" aca="1" ref="BI233" ca="1">IF(AH233&gt;0,AH233*SUMPRODUCT(_xlfn.XLOOKUP(AH$26,$C$4:$C$22,$T$4:$AD$22)*$AO233:$AY233),0)</f>
        <v>0</v>
      </c>
      <c r="BJ233" s="287" cm="1">
        <f t="array" aca="1" ref="BJ233" ca="1">IF(AI233&gt;0,AI233*SUMPRODUCT(_xlfn.XLOOKUP(AI$26,$C$4:$C$22,$T$4:$AD$22)*$AO233:$AY233),0)</f>
        <v>0</v>
      </c>
      <c r="BK233" s="287" cm="1">
        <f t="array" aca="1" ref="BK233" ca="1">IF(AJ233&gt;0,AJ233*SUMPRODUCT(_xlfn.XLOOKUP(AJ$26,$C$4:$C$22,$T$4:$AD$22)*$AO233:$AY233),0)</f>
        <v>0</v>
      </c>
      <c r="BL233" s="287" cm="1">
        <f t="array" aca="1" ref="BL233" ca="1">IF(AK233&gt;0,AK233*SUMPRODUCT(_xlfn.XLOOKUP(AK$26,$C$4:$C$22,$T$4:$AD$22)*$AO233:$AY233),0)</f>
        <v>0</v>
      </c>
      <c r="BM233" s="287" cm="1">
        <f t="array" aca="1" ref="BM233" ca="1">IF(AL233&gt;0,AL233*SUMPRODUCT(_xlfn.XLOOKUP(AL$26,$C$4:$C$22,$T$4:$AD$22)*$AO233:$AY233),0)</f>
        <v>0</v>
      </c>
      <c r="BN233" s="287" cm="1">
        <f t="array" aca="1" ref="BN233" ca="1">IF(AM233&gt;0,AM233*SUMPRODUCT(_xlfn.XLOOKUP(AM$26,$C$4:$C$22,$T$4:$AD$22)*$AO233:$AY233),0)</f>
        <v>0</v>
      </c>
      <c r="BO233" s="290" cm="1">
        <f t="array" aca="1" ref="BO233" ca="1">IF(AN233&gt;0,AN233*SUMPRODUCT(_xlfn.XLOOKUP(AN$26,$C$4:$C$22,$T$4:$AD$22)*$AO233:$AY233),0)</f>
        <v>0</v>
      </c>
      <c r="BP233" s="291">
        <f t="shared" ca="1" si="196"/>
        <v>0</v>
      </c>
      <c r="BQ233" s="286" cm="1">
        <f t="array" aca="1" ref="BQ233" ca="1">IF(AC233&gt;0,AC233*SUMPRODUCT(_xlfn.XLOOKUP(AC$26,$C$4:$C$22,$I$4:$S$22)*$AO233:$AY233),0)</f>
        <v>0</v>
      </c>
      <c r="BR233" s="287" cm="1">
        <f t="array" aca="1" ref="BR233" ca="1">IF(AD233&gt;0,AD233*SUMPRODUCT(_xlfn.XLOOKUP(AD$26,$C$4:$C$22,$I$4:$S$22)*$AO233:$AY233),0)</f>
        <v>0</v>
      </c>
      <c r="BS233" s="287" cm="1">
        <f t="array" aca="1" ref="BS233" ca="1">IF(AE233&gt;0,AE233*SUMPRODUCT(_xlfn.XLOOKUP(AE$26,$C$4:$C$22,$I$4:$S$22)*$AO233:$AY233),0)</f>
        <v>0</v>
      </c>
      <c r="BT233" s="287" cm="1">
        <f t="array" aca="1" ref="BT233" ca="1">IF(AF233&gt;0,AF233*SUMPRODUCT(_xlfn.XLOOKUP(AF$26,$C$4:$C$22,$I$4:$S$22)*$AO233:$AY233),0)</f>
        <v>0</v>
      </c>
      <c r="BU233" s="287" cm="1">
        <f t="array" aca="1" ref="BU233" ca="1">IF(AG233&gt;0,AG233*SUMPRODUCT(_xlfn.XLOOKUP(AG$26,$C$4:$C$22,$I$4:$S$22)*$AO233:$AY233),0)</f>
        <v>0</v>
      </c>
      <c r="BV233" s="287" cm="1">
        <f t="array" aca="1" ref="BV233" ca="1">IF(AH233&gt;0,AH233*SUMPRODUCT(_xlfn.XLOOKUP(AH$26,$C$4:$C$22,$I$4:$S$22)*$AO233:$AY233),0)</f>
        <v>0</v>
      </c>
      <c r="BW233" s="287" cm="1">
        <f t="array" aca="1" ref="BW233" ca="1">IF(AI233&gt;0,AI233*SUMPRODUCT(_xlfn.XLOOKUP(AI$26,$C$4:$C$22,$I$4:$S$22)*$AO233:$AY233),0)</f>
        <v>0</v>
      </c>
      <c r="BX233" s="287" cm="1">
        <f t="array" aca="1" ref="BX233" ca="1">IF(AJ233&gt;0,AJ233*SUMPRODUCT(_xlfn.XLOOKUP(AJ$26,$C$4:$C$22,$I$4:$S$22)*$AO233:$AY233),0)</f>
        <v>0</v>
      </c>
      <c r="BY233" s="287" cm="1">
        <f t="array" aca="1" ref="BY233" ca="1">IF(AK233&gt;0,AK233*SUMPRODUCT(_xlfn.XLOOKUP(AK$26,$C$4:$C$22,$I$4:$S$22)*$AO233:$AY233),0)</f>
        <v>0</v>
      </c>
      <c r="BZ233" s="287" cm="1">
        <f t="array" aca="1" ref="BZ233" ca="1">IF(AL233&gt;0,AL233*SUMPRODUCT(_xlfn.XLOOKUP(AL$26,$C$4:$C$22,$I$4:$S$22)*$AO233:$AY233),0)</f>
        <v>0</v>
      </c>
      <c r="CA233" s="287" cm="1">
        <f t="array" aca="1" ref="CA233" ca="1">IF(AM233&gt;0,AM233*SUMPRODUCT(_xlfn.XLOOKUP(AM$26,$C$4:$C$22,$I$4:$S$22)*$AO233:$AY233),0)</f>
        <v>0</v>
      </c>
      <c r="CB233" s="290" cm="1">
        <f t="array" aca="1" ref="CB233" ca="1">IF(AN233&gt;0,AN233*SUMPRODUCT(_xlfn.XLOOKUP(AN$26,$C$4:$C$22,$I$4:$S$22)*$AO233:$AY233),0)</f>
        <v>0</v>
      </c>
      <c r="CC233" s="291">
        <f t="shared" ca="1" si="197"/>
        <v>0</v>
      </c>
      <c r="CD233" s="286" cm="1">
        <f t="array" aca="1" ref="CD233" ca="1">IF(AC233&lt;0,AC233*SUMPRODUCT(_xlfn.XLOOKUP(AC$26,$C$4:$C$22,$T$4:$AD$22)*$AO233:$AY233),0)</f>
        <v>0</v>
      </c>
      <c r="CE233" s="287" cm="1">
        <f t="array" aca="1" ref="CE233" ca="1">IF(AD233&lt;0,AD233*SUMPRODUCT(_xlfn.XLOOKUP(AD$26,$C$4:$C$22,$T$4:$AC$22)*$AO233:$AX233),0)</f>
        <v>0</v>
      </c>
      <c r="CF233" s="287" cm="1">
        <f t="array" aca="1" ref="CF233" ca="1">IF(AE233&lt;0,AE233*SUMPRODUCT(_xlfn.XLOOKUP(AE$26,$C$4:$C$22,$T$4:$AC$22)*$AO233:$AX233),0)</f>
        <v>0</v>
      </c>
      <c r="CG233" s="287" cm="1">
        <f t="array" aca="1" ref="CG233" ca="1">IF(AF233&lt;0,AF233*SUMPRODUCT(_xlfn.XLOOKUP(AF$26,$C$4:$C$22,$T$4:$AC$22)*$AO233:$AX233),0)</f>
        <v>0</v>
      </c>
      <c r="CH233" s="287" cm="1">
        <f t="array" aca="1" ref="CH233" ca="1">IF(AG233&lt;0,AG233*SUMPRODUCT(_xlfn.XLOOKUP(AG$26,$C$4:$C$22,$T$4:$AC$22)*$AO233:$AX233),0)</f>
        <v>0</v>
      </c>
      <c r="CI233" s="287" cm="1">
        <f t="array" aca="1" ref="CI233" ca="1">IF(AH233&lt;0,AH233*SUMPRODUCT(_xlfn.XLOOKUP(AH$26,$C$4:$C$22,$T$4:$AC$22)*$AO233:$AX233),0)</f>
        <v>0</v>
      </c>
      <c r="CJ233" s="287" cm="1">
        <f t="array" aca="1" ref="CJ233" ca="1">IF(AI233&lt;0,AI233*SUMPRODUCT(_xlfn.XLOOKUP(AI$26,$C$4:$C$22,$T$4:$AC$22)*$AO233:$AX233),0)</f>
        <v>0</v>
      </c>
      <c r="CK233" s="287" cm="1">
        <f t="array" aca="1" ref="CK233" ca="1">IF(AJ233&lt;0,AJ233*SUMPRODUCT(_xlfn.XLOOKUP(AJ$26,$C$4:$C$22,$T$4:$AC$22)*$AO233:$AX233),0)</f>
        <v>0</v>
      </c>
      <c r="CL233" s="287" cm="1">
        <f t="array" aca="1" ref="CL233" ca="1">IF(AK233&lt;0,AK233*SUMPRODUCT(_xlfn.XLOOKUP(AK$26,$C$4:$C$22,$T$4:$AC$22)*$AO233:$AX233),0)</f>
        <v>0</v>
      </c>
      <c r="CM233" s="287" cm="1">
        <f t="array" aca="1" ref="CM233" ca="1">IF(AL233&lt;0,AL233*SUMPRODUCT(_xlfn.XLOOKUP(AL$26,$C$4:$C$22,$T$4:$AC$22)*$AO233:$AX233),0)</f>
        <v>0</v>
      </c>
      <c r="CN233" s="287" cm="1">
        <f t="array" aca="1" ref="CN233" ca="1">IF(AM233&lt;0,AM233*SUMPRODUCT(_xlfn.XLOOKUP(AM$26,$C$4:$C$22,$T$4:$AC$22)*$AO233:$AX233),0)</f>
        <v>0</v>
      </c>
      <c r="CO233" s="290" cm="1">
        <f t="array" aca="1" ref="CO233" ca="1">IF(AN233&lt;0,AN233*SUMPRODUCT(_xlfn.XLOOKUP(AN$26,$C$4:$C$22,$T$4:$AC$22)*$AO233:$AX233),0)</f>
        <v>0</v>
      </c>
      <c r="CP233" s="291">
        <f t="shared" ca="1" si="198"/>
        <v>0</v>
      </c>
      <c r="CQ233" s="286" cm="1">
        <f t="array" aca="1" ref="CQ233" ca="1">IF(AC233&lt;0,AC233*SUMPRODUCT(_xlfn.XLOOKUP(AC$26,$C$4:$C$22,$I$4:$S$22)*$AO233:$AY233),0)</f>
        <v>0</v>
      </c>
      <c r="CR233" s="287" cm="1">
        <f t="array" aca="1" ref="CR233" ca="1">IF(AD233&lt;0,AD233*SUMPRODUCT(_xlfn.XLOOKUP(AD$26,$C$4:$C$22,$I$4:$R$22)*$AO233:$AX233),0)</f>
        <v>0</v>
      </c>
      <c r="CS233" s="287" cm="1">
        <f t="array" aca="1" ref="CS233" ca="1">IF(AE233&lt;0,AE233*SUMPRODUCT(_xlfn.XLOOKUP(AE$26,$C$4:$C$22,$I$4:$R$22)*$AO233:$AX233),0)</f>
        <v>0</v>
      </c>
      <c r="CT233" s="287" cm="1">
        <f t="array" aca="1" ref="CT233" ca="1">IF(AF233&lt;0,AF233*SUMPRODUCT(_xlfn.XLOOKUP(AF$26,$C$4:$C$22,$I$4:$R$22)*$AO233:$AX233),0)</f>
        <v>0</v>
      </c>
      <c r="CU233" s="287" cm="1">
        <f t="array" aca="1" ref="CU233" ca="1">IF(AG233&lt;0,AG233*SUMPRODUCT(_xlfn.XLOOKUP(AG$26,$C$4:$C$22,$I$4:$R$22)*$AO233:$AX233),0)</f>
        <v>0</v>
      </c>
      <c r="CV233" s="287" cm="1">
        <f t="array" aca="1" ref="CV233" ca="1">IF(AH233&lt;0,AH233*SUMPRODUCT(_xlfn.XLOOKUP(AH$26,$C$4:$C$22,$I$4:$R$22)*$AO233:$AX233),0)</f>
        <v>0</v>
      </c>
      <c r="CW233" s="287" cm="1">
        <f t="array" aca="1" ref="CW233" ca="1">IF(AI233&lt;0,AI233*SUMPRODUCT(_xlfn.XLOOKUP(AI$26,$C$4:$C$22,$I$4:$R$22)*$AO233:$AX233),0)</f>
        <v>0</v>
      </c>
      <c r="CX233" s="287" cm="1">
        <f t="array" aca="1" ref="CX233" ca="1">IF(AJ233&lt;0,AJ233*SUMPRODUCT(_xlfn.XLOOKUP(AJ$26,$C$4:$C$22,$I$4:$R$22)*$AO233:$AX233),0)</f>
        <v>0</v>
      </c>
      <c r="CY233" s="287" cm="1">
        <f t="array" aca="1" ref="CY233" ca="1">IF(AK233&lt;0,AK233*SUMPRODUCT(_xlfn.XLOOKUP(AK$26,$C$4:$C$22,$I$4:$R$22)*$AO233:$AX233),0)</f>
        <v>0</v>
      </c>
      <c r="CZ233" s="287" cm="1">
        <f t="array" aca="1" ref="CZ233" ca="1">IF(AL233&lt;0,AL233*SUMPRODUCT(_xlfn.XLOOKUP(AL$26,$C$4:$C$22,$I$4:$R$22)*$AO233:$AX233),0)</f>
        <v>0</v>
      </c>
      <c r="DA233" s="287" cm="1">
        <f t="array" aca="1" ref="DA233" ca="1">IF(AM233&lt;0,AM233*SUMPRODUCT(_xlfn.XLOOKUP(AM$26,$C$4:$C$22,$I$4:$R$22)*$AO233:$AX233),0)</f>
        <v>0</v>
      </c>
      <c r="DB233" s="290" cm="1">
        <f t="array" aca="1" ref="DB233" ca="1">IF(AN233&lt;0,AN233*SUMPRODUCT(_xlfn.XLOOKUP(AN$26,$C$4:$C$22,$I$4:$R$22)*$AO233:$AX233),0)</f>
        <v>0</v>
      </c>
      <c r="DC233" s="327">
        <f t="shared" ca="1" si="199"/>
        <v>0</v>
      </c>
    </row>
    <row r="234" spans="1:107" ht="15.75" thickBot="1" x14ac:dyDescent="0.3">
      <c r="A234" s="136"/>
      <c r="B234" s="389"/>
      <c r="C234" s="292">
        <v>19</v>
      </c>
      <c r="D234" s="293" t="str">
        <f>_xlfn.XLOOKUP($C234,'Load Combinations'!$B$4:$B$22,'Load Combinations'!$C$4:$C$22)</f>
        <v>Bearing Change Out (Shaft on lid)</v>
      </c>
      <c r="E234" s="86"/>
      <c r="F234" s="294"/>
      <c r="G234" s="125">
        <v>0</v>
      </c>
      <c r="H234" s="295">
        <f t="shared" ca="1" si="177"/>
        <v>0</v>
      </c>
      <c r="I234" s="295">
        <f t="shared" ca="1" si="178"/>
        <v>0</v>
      </c>
      <c r="J234" s="328"/>
      <c r="K234" s="99">
        <f t="shared" ref="K234:AB234" ca="1" si="210">OFFSET(K234,-18,0)</f>
        <v>0</v>
      </c>
      <c r="L234" s="96">
        <f t="shared" ca="1" si="210"/>
        <v>0</v>
      </c>
      <c r="M234" s="96">
        <f t="shared" ca="1" si="210"/>
        <v>0</v>
      </c>
      <c r="N234" s="96">
        <f t="shared" ca="1" si="210"/>
        <v>0</v>
      </c>
      <c r="O234" s="96">
        <f t="shared" ca="1" si="210"/>
        <v>0</v>
      </c>
      <c r="P234" s="96">
        <f t="shared" ca="1" si="210"/>
        <v>0</v>
      </c>
      <c r="Q234" s="96">
        <f t="shared" ca="1" si="210"/>
        <v>0</v>
      </c>
      <c r="R234" s="96">
        <f t="shared" ca="1" si="210"/>
        <v>0</v>
      </c>
      <c r="S234" s="96">
        <f t="shared" ca="1" si="210"/>
        <v>0</v>
      </c>
      <c r="T234" s="96">
        <f t="shared" ca="1" si="210"/>
        <v>0</v>
      </c>
      <c r="U234" s="96">
        <f t="shared" ca="1" si="210"/>
        <v>0</v>
      </c>
      <c r="V234" s="96">
        <f t="shared" ca="1" si="210"/>
        <v>0</v>
      </c>
      <c r="W234" s="96">
        <f t="shared" ca="1" si="210"/>
        <v>0</v>
      </c>
      <c r="X234" s="96">
        <f t="shared" ca="1" si="210"/>
        <v>0</v>
      </c>
      <c r="Y234" s="96">
        <f t="shared" ca="1" si="210"/>
        <v>0</v>
      </c>
      <c r="Z234" s="96">
        <f t="shared" ca="1" si="210"/>
        <v>0</v>
      </c>
      <c r="AA234" s="96">
        <f t="shared" ca="1" si="210"/>
        <v>0</v>
      </c>
      <c r="AB234" s="138">
        <f t="shared" ca="1" si="210"/>
        <v>0</v>
      </c>
      <c r="AC234" s="99">
        <f t="shared" ca="1" si="209"/>
        <v>0</v>
      </c>
      <c r="AD234" s="96">
        <f t="shared" ca="1" si="209"/>
        <v>0</v>
      </c>
      <c r="AE234" s="96">
        <f t="shared" ca="1" si="209"/>
        <v>0</v>
      </c>
      <c r="AF234" s="96">
        <f t="shared" ca="1" si="209"/>
        <v>0</v>
      </c>
      <c r="AG234" s="96">
        <f t="shared" ca="1" si="209"/>
        <v>0</v>
      </c>
      <c r="AH234" s="96">
        <f t="shared" ca="1" si="209"/>
        <v>0</v>
      </c>
      <c r="AI234" s="96">
        <f t="shared" ca="1" si="209"/>
        <v>1</v>
      </c>
      <c r="AJ234" s="96">
        <f t="shared" ca="1" si="209"/>
        <v>1</v>
      </c>
      <c r="AK234" s="96">
        <f t="shared" ca="1" si="209"/>
        <v>0</v>
      </c>
      <c r="AL234" s="96">
        <f t="shared" ca="1" si="209"/>
        <v>0</v>
      </c>
      <c r="AM234" s="96">
        <f t="shared" ca="1" si="209"/>
        <v>1</v>
      </c>
      <c r="AN234" s="100">
        <f t="shared" ca="1" si="209"/>
        <v>0</v>
      </c>
      <c r="AO234" s="97">
        <f>+INDEX('Load Combinations'!$D$4:$N$22,MATCH(Horizontal!$C234,'Load Combinations'!$B$4:$B$22,0),MATCH(Horizontal!AO$26,'Load Combinations'!$D$3:$N$3,0))</f>
        <v>1</v>
      </c>
      <c r="AP234" s="96">
        <f>+INDEX('Load Combinations'!$D$4:$N$22,MATCH(Horizontal!$C234,'Load Combinations'!$B$4:$B$22,0),MATCH(Horizontal!AP$26,'Load Combinations'!$D$3:$N$3,0))</f>
        <v>0</v>
      </c>
      <c r="AQ234" s="96">
        <f>+INDEX('Load Combinations'!$D$4:$N$22,MATCH(Horizontal!$C234,'Load Combinations'!$B$4:$B$22,0),MATCH(Horizontal!AQ$26,'Load Combinations'!$D$3:$N$3,0))</f>
        <v>0</v>
      </c>
      <c r="AR234" s="96">
        <f>+INDEX('Load Combinations'!$D$4:$N$22,MATCH(Horizontal!$C234,'Load Combinations'!$B$4:$B$22,0),MATCH(Horizontal!AR$26,'Load Combinations'!$D$3:$N$3,0))</f>
        <v>0</v>
      </c>
      <c r="AS234" s="96">
        <f>+INDEX('Load Combinations'!$D$4:$N$22,MATCH(Horizontal!$C234,'Load Combinations'!$B$4:$B$22,0),MATCH(Horizontal!AS$26,'Load Combinations'!$D$3:$N$3,0))</f>
        <v>0</v>
      </c>
      <c r="AT234" s="96">
        <f>+INDEX('Load Combinations'!$D$4:$N$22,MATCH(Horizontal!$C234,'Load Combinations'!$B$4:$B$22,0),MATCH(Horizontal!AT$26,'Load Combinations'!$D$3:$N$3,0))</f>
        <v>0</v>
      </c>
      <c r="AU234" s="96">
        <f>+INDEX('Load Combinations'!$D$4:$N$22,MATCH(Horizontal!$C234,'Load Combinations'!$B$4:$B$22,0),MATCH(Horizontal!AU$26,'Load Combinations'!$D$3:$N$3,0))</f>
        <v>0</v>
      </c>
      <c r="AV234" s="96">
        <f>+INDEX('Load Combinations'!$D$4:$N$22,MATCH(Horizontal!$C234,'Load Combinations'!$B$4:$B$22,0),MATCH(Horizontal!AV$26,'Load Combinations'!$D$3:$N$3,0))</f>
        <v>0</v>
      </c>
      <c r="AW234" s="96">
        <f>+INDEX('Load Combinations'!$D$4:$N$22,MATCH(Horizontal!$C234,'Load Combinations'!$B$4:$B$22,0),MATCH(Horizontal!AW$26,'Load Combinations'!$D$3:$N$3,0))</f>
        <v>0</v>
      </c>
      <c r="AX234" s="560">
        <f>+INDEX('Load Combinations'!$D$4:$N$22,MATCH(Horizontal!$C234,'Load Combinations'!$B$4:$B$22,0),MATCH(Horizontal!AX$26,'Load Combinations'!$D$3:$N$3,0))</f>
        <v>0</v>
      </c>
      <c r="AY234" s="661">
        <f>+INDEX('Load Combinations'!$D$4:$N$22,MATCH(Horizontal!$C234,'Load Combinations'!$B$4:$B$22,0),MATCH(Horizontal!AY$26,'Load Combinations'!$D$3:$N$3,0))</f>
        <v>1</v>
      </c>
      <c r="AZ234" s="297" cm="1">
        <f t="array" aca="1" ref="AZ234" ca="1">SUMPRODUCT(--($K234:$AB234&gt;0),INDEX($H$4:$H$22,MATCH($K$26:$AB$26,$C$4:$C$22,0)))</f>
        <v>0</v>
      </c>
      <c r="BA234" s="298" cm="1">
        <f t="array" aca="1" ref="BA234" ca="1">SUMPRODUCT(--($K234:$AB234&gt;0),INDEX($G$4:$G$22,MATCH($K$26:$AB$26,$C$4:$C$22,0)))</f>
        <v>0</v>
      </c>
      <c r="BB234" s="298" cm="1">
        <f t="array" aca="1" ref="BB234" ca="1">-1*SUMPRODUCT(--($K234:$AB234&lt;0),INDEX($H$4:$H$22,MATCH($K$26:$AB$26,$C$4:$C$22,0)))</f>
        <v>0</v>
      </c>
      <c r="BC234" s="298" cm="1">
        <f t="array" aca="1" ref="BC234" ca="1">-1*SUMPRODUCT(--($K234:$AB234&lt;0),INDEX($G$4:$G$22,MATCH($K$26:$AB$26,$C$4:$C$22,0)))</f>
        <v>0</v>
      </c>
      <c r="BD234" s="125" cm="1">
        <f t="array" aca="1" ref="BD234" ca="1">IF(AC234&gt;0,AC234*SUMPRODUCT(_xlfn.XLOOKUP(AC$26,$C$4:$C$22,$T$4:$AD$22)*$AO234:$AY234),0)</f>
        <v>0</v>
      </c>
      <c r="BE234" s="300" cm="1">
        <f t="array" aca="1" ref="BE234" ca="1">IF(AD234&gt;0,AD234*SUMPRODUCT(_xlfn.XLOOKUP(AD$26,$C$4:$C$22,$T$4:$AD$22)*$AO234:$AY234),0)</f>
        <v>0</v>
      </c>
      <c r="BF234" s="300" cm="1">
        <f t="array" aca="1" ref="BF234" ca="1">IF(AE234&gt;0,AE234*SUMPRODUCT(_xlfn.XLOOKUP(AE$26,$C$4:$C$22,$T$4:$AD$22)*$AO234:$AY234),0)</f>
        <v>0</v>
      </c>
      <c r="BG234" s="301" cm="1">
        <f t="array" aca="1" ref="BG234" ca="1">IF(AF234&gt;0,AF234*SUMPRODUCT(_xlfn.XLOOKUP(AF$26,$C$4:$C$22,$T$4:$AD$22)*$AO234:$AY234),0)</f>
        <v>0</v>
      </c>
      <c r="BH234" s="300" cm="1">
        <f t="array" aca="1" ref="BH234" ca="1">IF(AG234&gt;0,AG234*SUMPRODUCT(_xlfn.XLOOKUP(AG$26,$C$4:$C$22,$T$4:$AD$22)*$AO234:$AY234),0)</f>
        <v>0</v>
      </c>
      <c r="BI234" s="300" cm="1">
        <f t="array" aca="1" ref="BI234" ca="1">IF(AH234&gt;0,AH234*SUMPRODUCT(_xlfn.XLOOKUP(AH$26,$C$4:$C$22,$T$4:$AD$22)*$AO234:$AY234),0)</f>
        <v>0</v>
      </c>
      <c r="BJ234" s="300" cm="1">
        <f t="array" aca="1" ref="BJ234" ca="1">IF(AI234&gt;0,AI234*SUMPRODUCT(_xlfn.XLOOKUP(AI$26,$C$4:$C$22,$T$4:$AD$22)*$AO234:$AY234),0)</f>
        <v>0</v>
      </c>
      <c r="BK234" s="300" cm="1">
        <f t="array" aca="1" ref="BK234" ca="1">IF(AJ234&gt;0,AJ234*SUMPRODUCT(_xlfn.XLOOKUP(AJ$26,$C$4:$C$22,$T$4:$AD$22)*$AO234:$AY234),0)</f>
        <v>0</v>
      </c>
      <c r="BL234" s="300" cm="1">
        <f t="array" aca="1" ref="BL234" ca="1">IF(AK234&gt;0,AK234*SUMPRODUCT(_xlfn.XLOOKUP(AK$26,$C$4:$C$22,$T$4:$AD$22)*$AO234:$AY234),0)</f>
        <v>0</v>
      </c>
      <c r="BM234" s="300" cm="1">
        <f t="array" aca="1" ref="BM234" ca="1">IF(AL234&gt;0,AL234*SUMPRODUCT(_xlfn.XLOOKUP(AL$26,$C$4:$C$22,$T$4:$AD$22)*$AO234:$AY234),0)</f>
        <v>0</v>
      </c>
      <c r="BN234" s="300" cm="1">
        <f t="array" aca="1" ref="BN234" ca="1">IF(AM234&gt;0,AM234*SUMPRODUCT(_xlfn.XLOOKUP(AM$26,$C$4:$C$22,$T$4:$AD$22)*$AO234:$AY234),0)</f>
        <v>0</v>
      </c>
      <c r="BO234" s="304" cm="1">
        <f t="array" aca="1" ref="BO234" ca="1">IF(AN234&gt;0,AN234*SUMPRODUCT(_xlfn.XLOOKUP(AN$26,$C$4:$C$22,$T$4:$AD$22)*$AO234:$AY234),0)</f>
        <v>0</v>
      </c>
      <c r="BP234" s="305">
        <f t="shared" ca="1" si="196"/>
        <v>0</v>
      </c>
      <c r="BQ234" s="125" cm="1">
        <f t="array" aca="1" ref="BQ234" ca="1">IF(AC234&gt;0,AC234*SUMPRODUCT(_xlfn.XLOOKUP(AC$26,$C$4:$C$22,$I$4:$S$22)*$AO234:$AY234),0)</f>
        <v>0</v>
      </c>
      <c r="BR234" s="300" cm="1">
        <f t="array" aca="1" ref="BR234" ca="1">IF(AD234&gt;0,AD234*SUMPRODUCT(_xlfn.XLOOKUP(AD$26,$C$4:$C$22,$I$4:$S$22)*$AO234:$AY234),0)</f>
        <v>0</v>
      </c>
      <c r="BS234" s="300" cm="1">
        <f t="array" aca="1" ref="BS234" ca="1">IF(AE234&gt;0,AE234*SUMPRODUCT(_xlfn.XLOOKUP(AE$26,$C$4:$C$22,$I$4:$S$22)*$AO234:$AY234),0)</f>
        <v>0</v>
      </c>
      <c r="BT234" s="301" cm="1">
        <f t="array" aca="1" ref="BT234" ca="1">IF(AF234&gt;0,AF234*SUMPRODUCT(_xlfn.XLOOKUP(AF$26,$C$4:$C$22,$I$4:$S$22)*$AO234:$AY234),0)</f>
        <v>0</v>
      </c>
      <c r="BU234" s="300" cm="1">
        <f t="array" aca="1" ref="BU234" ca="1">IF(AG234&gt;0,AG234*SUMPRODUCT(_xlfn.XLOOKUP(AG$26,$C$4:$C$22,$I$4:$S$22)*$AO234:$AY234),0)</f>
        <v>0</v>
      </c>
      <c r="BV234" s="300" cm="1">
        <f t="array" aca="1" ref="BV234" ca="1">IF(AH234&gt;0,AH234*SUMPRODUCT(_xlfn.XLOOKUP(AH$26,$C$4:$C$22,$I$4:$S$22)*$AO234:$AY234),0)</f>
        <v>0</v>
      </c>
      <c r="BW234" s="300" cm="1">
        <f t="array" aca="1" ref="BW234" ca="1">IF(AI234&gt;0,AI234*SUMPRODUCT(_xlfn.XLOOKUP(AI$26,$C$4:$C$22,$I$4:$S$22)*$AO234:$AY234),0)</f>
        <v>0</v>
      </c>
      <c r="BX234" s="300" cm="1">
        <f t="array" aca="1" ref="BX234" ca="1">IF(AJ234&gt;0,AJ234*SUMPRODUCT(_xlfn.XLOOKUP(AJ$26,$C$4:$C$22,$I$4:$S$22)*$AO234:$AY234),0)</f>
        <v>0</v>
      </c>
      <c r="BY234" s="300" cm="1">
        <f t="array" aca="1" ref="BY234" ca="1">IF(AK234&gt;0,AK234*SUMPRODUCT(_xlfn.XLOOKUP(AK$26,$C$4:$C$22,$I$4:$S$22)*$AO234:$AY234),0)</f>
        <v>0</v>
      </c>
      <c r="BZ234" s="300" cm="1">
        <f t="array" aca="1" ref="BZ234" ca="1">IF(AL234&gt;0,AL234*SUMPRODUCT(_xlfn.XLOOKUP(AL$26,$C$4:$C$22,$I$4:$S$22)*$AO234:$AY234),0)</f>
        <v>0</v>
      </c>
      <c r="CA234" s="300" cm="1">
        <f t="array" aca="1" ref="CA234" ca="1">IF(AM234&gt;0,AM234*SUMPRODUCT(_xlfn.XLOOKUP(AM$26,$C$4:$C$22,$I$4:$S$22)*$AO234:$AY234),0)</f>
        <v>0</v>
      </c>
      <c r="CB234" s="304" cm="1">
        <f t="array" aca="1" ref="CB234" ca="1">IF(AN234&gt;0,AN234*SUMPRODUCT(_xlfn.XLOOKUP(AN$26,$C$4:$C$22,$I$4:$S$22)*$AO234:$AY234),0)</f>
        <v>0</v>
      </c>
      <c r="CC234" s="305">
        <f t="shared" ca="1" si="197"/>
        <v>0</v>
      </c>
      <c r="CD234" s="125" cm="1">
        <f t="array" aca="1" ref="CD234" ca="1">IF(AC234&lt;0,AC234*SUMPRODUCT(_xlfn.XLOOKUP(AC$26,$C$4:$C$22,$T$4:$AD$22)*$AO234:$AY234),0)</f>
        <v>0</v>
      </c>
      <c r="CE234" s="300" cm="1">
        <f t="array" aca="1" ref="CE234" ca="1">IF(AD234&lt;0,AD234*SUMPRODUCT(_xlfn.XLOOKUP(AD$26,$C$4:$C$22,$T$4:$AC$22)*$AO234:$AX234),0)</f>
        <v>0</v>
      </c>
      <c r="CF234" s="300" cm="1">
        <f t="array" aca="1" ref="CF234" ca="1">IF(AE234&lt;0,AE234*SUMPRODUCT(_xlfn.XLOOKUP(AE$26,$C$4:$C$22,$T$4:$AC$22)*$AO234:$AX234),0)</f>
        <v>0</v>
      </c>
      <c r="CG234" s="301" cm="1">
        <f t="array" aca="1" ref="CG234" ca="1">IF(AF234&lt;0,AF234*SUMPRODUCT(_xlfn.XLOOKUP(AF$26,$C$4:$C$22,$T$4:$AC$22)*$AO234:$AX234),0)</f>
        <v>0</v>
      </c>
      <c r="CH234" s="300" cm="1">
        <f t="array" aca="1" ref="CH234" ca="1">IF(AG234&lt;0,AG234*SUMPRODUCT(_xlfn.XLOOKUP(AG$26,$C$4:$C$22,$T$4:$AC$22)*$AO234:$AX234),0)</f>
        <v>0</v>
      </c>
      <c r="CI234" s="300" cm="1">
        <f t="array" aca="1" ref="CI234" ca="1">IF(AH234&lt;0,AH234*SUMPRODUCT(_xlfn.XLOOKUP(AH$26,$C$4:$C$22,$T$4:$AC$22)*$AO234:$AX234),0)</f>
        <v>0</v>
      </c>
      <c r="CJ234" s="300" cm="1">
        <f t="array" aca="1" ref="CJ234" ca="1">IF(AI234&lt;0,AI234*SUMPRODUCT(_xlfn.XLOOKUP(AI$26,$C$4:$C$22,$T$4:$AC$22)*$AO234:$AX234),0)</f>
        <v>0</v>
      </c>
      <c r="CK234" s="300" cm="1">
        <f t="array" aca="1" ref="CK234" ca="1">IF(AJ234&lt;0,AJ234*SUMPRODUCT(_xlfn.XLOOKUP(AJ$26,$C$4:$C$22,$T$4:$AC$22)*$AO234:$AX234),0)</f>
        <v>0</v>
      </c>
      <c r="CL234" s="300" cm="1">
        <f t="array" aca="1" ref="CL234" ca="1">IF(AK234&lt;0,AK234*SUMPRODUCT(_xlfn.XLOOKUP(AK$26,$C$4:$C$22,$T$4:$AC$22)*$AO234:$AX234),0)</f>
        <v>0</v>
      </c>
      <c r="CM234" s="300" cm="1">
        <f t="array" aca="1" ref="CM234" ca="1">IF(AL234&lt;0,AL234*SUMPRODUCT(_xlfn.XLOOKUP(AL$26,$C$4:$C$22,$T$4:$AC$22)*$AO234:$AX234),0)</f>
        <v>0</v>
      </c>
      <c r="CN234" s="300" cm="1">
        <f t="array" aca="1" ref="CN234" ca="1">IF(AM234&lt;0,AM234*SUMPRODUCT(_xlfn.XLOOKUP(AM$26,$C$4:$C$22,$T$4:$AC$22)*$AO234:$AX234),0)</f>
        <v>0</v>
      </c>
      <c r="CO234" s="304" cm="1">
        <f t="array" aca="1" ref="CO234" ca="1">IF(AN234&lt;0,AN234*SUMPRODUCT(_xlfn.XLOOKUP(AN$26,$C$4:$C$22,$T$4:$AC$22)*$AO234:$AX234),0)</f>
        <v>0</v>
      </c>
      <c r="CP234" s="305">
        <f t="shared" ca="1" si="198"/>
        <v>0</v>
      </c>
      <c r="CQ234" s="125" cm="1">
        <f t="array" aca="1" ref="CQ234" ca="1">IF(AC234&lt;0,AC234*SUMPRODUCT(_xlfn.XLOOKUP(AC$26,$C$4:$C$22,$I$4:$S$22)*$AO234:$AY234),0)</f>
        <v>0</v>
      </c>
      <c r="CR234" s="300" cm="1">
        <f t="array" aca="1" ref="CR234" ca="1">IF(AD234&lt;0,AD234*SUMPRODUCT(_xlfn.XLOOKUP(AD$26,$C$4:$C$22,$I$4:$R$22)*$AO234:$AX234),0)</f>
        <v>0</v>
      </c>
      <c r="CS234" s="300" cm="1">
        <f t="array" aca="1" ref="CS234" ca="1">IF(AE234&lt;0,AE234*SUMPRODUCT(_xlfn.XLOOKUP(AE$26,$C$4:$C$22,$I$4:$R$22)*$AO234:$AX234),0)</f>
        <v>0</v>
      </c>
      <c r="CT234" s="301" cm="1">
        <f t="array" aca="1" ref="CT234" ca="1">IF(AF234&lt;0,AF234*SUMPRODUCT(_xlfn.XLOOKUP(AF$26,$C$4:$C$22,$I$4:$R$22)*$AO234:$AX234),0)</f>
        <v>0</v>
      </c>
      <c r="CU234" s="300" cm="1">
        <f t="array" aca="1" ref="CU234" ca="1">IF(AG234&lt;0,AG234*SUMPRODUCT(_xlfn.XLOOKUP(AG$26,$C$4:$C$22,$I$4:$R$22)*$AO234:$AX234),0)</f>
        <v>0</v>
      </c>
      <c r="CV234" s="300" cm="1">
        <f t="array" aca="1" ref="CV234" ca="1">IF(AH234&lt;0,AH234*SUMPRODUCT(_xlfn.XLOOKUP(AH$26,$C$4:$C$22,$I$4:$R$22)*$AO234:$AX234),0)</f>
        <v>0</v>
      </c>
      <c r="CW234" s="300" cm="1">
        <f t="array" aca="1" ref="CW234" ca="1">IF(AI234&lt;0,AI234*SUMPRODUCT(_xlfn.XLOOKUP(AI$26,$C$4:$C$22,$I$4:$R$22)*$AO234:$AX234),0)</f>
        <v>0</v>
      </c>
      <c r="CX234" s="300" cm="1">
        <f t="array" aca="1" ref="CX234" ca="1">IF(AJ234&lt;0,AJ234*SUMPRODUCT(_xlfn.XLOOKUP(AJ$26,$C$4:$C$22,$I$4:$R$22)*$AO234:$AX234),0)</f>
        <v>0</v>
      </c>
      <c r="CY234" s="300" cm="1">
        <f t="array" aca="1" ref="CY234" ca="1">IF(AK234&lt;0,AK234*SUMPRODUCT(_xlfn.XLOOKUP(AK$26,$C$4:$C$22,$I$4:$R$22)*$AO234:$AX234),0)</f>
        <v>0</v>
      </c>
      <c r="CZ234" s="300" cm="1">
        <f t="array" aca="1" ref="CZ234" ca="1">IF(AL234&lt;0,AL234*SUMPRODUCT(_xlfn.XLOOKUP(AL$26,$C$4:$C$22,$I$4:$R$22)*$AO234:$AX234),0)</f>
        <v>0</v>
      </c>
      <c r="DA234" s="300" cm="1">
        <f t="array" aca="1" ref="DA234" ca="1">IF(AM234&lt;0,AM234*SUMPRODUCT(_xlfn.XLOOKUP(AM$26,$C$4:$C$22,$I$4:$R$22)*$AO234:$AX234),0)</f>
        <v>0</v>
      </c>
      <c r="DB234" s="304" cm="1">
        <f t="array" aca="1" ref="DB234" ca="1">IF(AN234&lt;0,AN234*SUMPRODUCT(_xlfn.XLOOKUP(AN$26,$C$4:$C$22,$I$4:$R$22)*$AO234:$AX234),0)</f>
        <v>0</v>
      </c>
      <c r="DC234" s="329">
        <f t="shared" ca="1" si="199"/>
        <v>0</v>
      </c>
    </row>
    <row r="235" spans="1:107" ht="15.75" x14ac:dyDescent="0.25">
      <c r="A235" s="261" t="s">
        <v>168</v>
      </c>
      <c r="B235" s="733"/>
      <c r="C235" s="262">
        <v>1</v>
      </c>
      <c r="D235" s="263" t="str">
        <f>_xlfn.XLOOKUP($C235,'Load Combinations'!$B$4:$B$22,'Load Combinations'!$C$4:$C$22)</f>
        <v xml:space="preserve">Installation - Target Assembly </v>
      </c>
      <c r="E235" s="264">
        <v>3</v>
      </c>
      <c r="F235" s="265">
        <v>5</v>
      </c>
      <c r="G235" s="266">
        <v>0</v>
      </c>
      <c r="H235" s="267">
        <f t="shared" si="177"/>
        <v>0</v>
      </c>
      <c r="I235" s="267">
        <f t="shared" si="178"/>
        <v>0</v>
      </c>
      <c r="J235" s="323"/>
      <c r="K235" s="264"/>
      <c r="L235" s="269"/>
      <c r="M235" s="269"/>
      <c r="N235" s="269"/>
      <c r="O235" s="269"/>
      <c r="P235" s="269"/>
      <c r="Q235" s="269"/>
      <c r="R235" s="269"/>
      <c r="S235" s="269"/>
      <c r="T235" s="269"/>
      <c r="U235" s="269"/>
      <c r="V235" s="269"/>
      <c r="W235" s="269"/>
      <c r="X235" s="269"/>
      <c r="Y235" s="269"/>
      <c r="Z235" s="269"/>
      <c r="AA235" s="269"/>
      <c r="AB235" s="270"/>
      <c r="AC235" s="264"/>
      <c r="AD235" s="269"/>
      <c r="AE235" s="269">
        <v>1</v>
      </c>
      <c r="AF235" s="269">
        <v>1</v>
      </c>
      <c r="AG235" s="269"/>
      <c r="AH235" s="269"/>
      <c r="AI235" s="269"/>
      <c r="AJ235" s="269"/>
      <c r="AK235" s="269"/>
      <c r="AL235" s="269"/>
      <c r="AM235" s="269"/>
      <c r="AN235" s="265"/>
      <c r="AO235" s="271">
        <f>+INDEX('Load Combinations'!$D$4:$N$22,MATCH(Horizontal!$C235,'Load Combinations'!$B$4:$B$22,0),MATCH(Horizontal!AO$26,'Load Combinations'!$D$3:$N$3,0))</f>
        <v>0</v>
      </c>
      <c r="AP235" s="269">
        <f>+INDEX('Load Combinations'!$D$4:$N$22,MATCH(Horizontal!$C235,'Load Combinations'!$B$4:$B$22,0),MATCH(Horizontal!AP$26,'Load Combinations'!$D$3:$N$3,0))</f>
        <v>0</v>
      </c>
      <c r="AQ235" s="269">
        <f>+INDEX('Load Combinations'!$D$4:$N$22,MATCH(Horizontal!$C235,'Load Combinations'!$B$4:$B$22,0),MATCH(Horizontal!AQ$26,'Load Combinations'!$D$3:$N$3,0))</f>
        <v>0</v>
      </c>
      <c r="AR235" s="269">
        <f>+INDEX('Load Combinations'!$D$4:$N$22,MATCH(Horizontal!$C235,'Load Combinations'!$B$4:$B$22,0),MATCH(Horizontal!AR$26,'Load Combinations'!$D$3:$N$3,0))</f>
        <v>0</v>
      </c>
      <c r="AS235" s="269">
        <f>+INDEX('Load Combinations'!$D$4:$N$22,MATCH(Horizontal!$C235,'Load Combinations'!$B$4:$B$22,0),MATCH(Horizontal!AS$26,'Load Combinations'!$D$3:$N$3,0))</f>
        <v>0</v>
      </c>
      <c r="AT235" s="269">
        <f>+INDEX('Load Combinations'!$D$4:$N$22,MATCH(Horizontal!$C235,'Load Combinations'!$B$4:$B$22,0),MATCH(Horizontal!AT$26,'Load Combinations'!$D$3:$N$3,0))</f>
        <v>0</v>
      </c>
      <c r="AU235" s="269">
        <f>+INDEX('Load Combinations'!$D$4:$N$22,MATCH(Horizontal!$C235,'Load Combinations'!$B$4:$B$22,0),MATCH(Horizontal!AU$26,'Load Combinations'!$D$3:$N$3,0))</f>
        <v>0</v>
      </c>
      <c r="AV235" s="269">
        <f>+INDEX('Load Combinations'!$D$4:$N$22,MATCH(Horizontal!$C235,'Load Combinations'!$B$4:$B$22,0),MATCH(Horizontal!AV$26,'Load Combinations'!$D$3:$N$3,0))</f>
        <v>0</v>
      </c>
      <c r="AW235" s="269">
        <f>+INDEX('Load Combinations'!$D$4:$N$22,MATCH(Horizontal!$C235,'Load Combinations'!$B$4:$B$22,0),MATCH(Horizontal!AW$26,'Load Combinations'!$D$3:$N$3,0))</f>
        <v>0</v>
      </c>
      <c r="AX235" s="558">
        <f>+INDEX('Load Combinations'!$D$4:$N$22,MATCH(Horizontal!$C235,'Load Combinations'!$B$4:$B$22,0),MATCH(Horizontal!AX$26,'Load Combinations'!$D$3:$N$3,0))</f>
        <v>0</v>
      </c>
      <c r="AY235" s="659">
        <f>+INDEX('Load Combinations'!$D$4:$N$22,MATCH(Horizontal!$C235,'Load Combinations'!$B$4:$B$22,0),MATCH(Horizontal!AY$26,'Load Combinations'!$D$3:$N$3,0))</f>
        <v>0</v>
      </c>
      <c r="AZ235" s="324" cm="1">
        <f t="array" ref="AZ235">SUMPRODUCT(--($K235:$AB235&gt;0),INDEX($H$4:$H$22,MATCH($K$26:$AB$26,$C$4:$C$22,0)))</f>
        <v>0</v>
      </c>
      <c r="BA235" s="325" cm="1">
        <f t="array" ref="BA235">SUMPRODUCT(--($K235:$AB235&gt;0),INDEX($G$4:$G$22,MATCH($K$26:$AB$26,$C$4:$C$22,0)))</f>
        <v>0</v>
      </c>
      <c r="BB235" s="325" cm="1">
        <f t="array" ref="BB235">-1*SUMPRODUCT(--($K235:$AB235&lt;0),INDEX($H$4:$H$22,MATCH($K$26:$AB$26,$C$4:$C$22,0)))</f>
        <v>0</v>
      </c>
      <c r="BC235" s="325" cm="1">
        <f t="array" ref="BC235">-1*SUMPRODUCT(--($K235:$AB235&lt;0),INDEX($G$4:$G$22,MATCH($K$26:$AB$26,$C$4:$C$22,0)))</f>
        <v>0</v>
      </c>
      <c r="BD235" s="272" cm="1">
        <f t="array" ref="BD235">IF(AC235&gt;0,AC235*SUMPRODUCT(_xlfn.XLOOKUP(AC$26,$C$4:$C$22,$T$4:$AD$22)*$AO235:$AY235),0)</f>
        <v>0</v>
      </c>
      <c r="BE235" s="273" cm="1">
        <f t="array" ref="BE235">IF(AD235&gt;0,AD235*SUMPRODUCT(_xlfn.XLOOKUP(AD$26,$C$4:$C$22,$T$4:$AD$22)*$AO235:$AY235),0)</f>
        <v>0</v>
      </c>
      <c r="BF235" s="273" cm="1">
        <f t="array" ref="BF235">IF(AE235&gt;0,AE235*SUMPRODUCT(_xlfn.XLOOKUP(AE$26,$C$4:$C$22,$T$4:$AD$22)*$AO235:$AY235),0)</f>
        <v>0</v>
      </c>
      <c r="BG235" s="273" cm="1">
        <f t="array" ref="BG235">IF(AF235&gt;0,AF235*SUMPRODUCT(_xlfn.XLOOKUP(AF$26,$C$4:$C$22,$T$4:$AD$22)*$AO235:$AY235),0)</f>
        <v>0</v>
      </c>
      <c r="BH235" s="273" cm="1">
        <f t="array" ref="BH235">IF(AG235&gt;0,AG235*SUMPRODUCT(_xlfn.XLOOKUP(AG$26,$C$4:$C$22,$T$4:$AD$22)*$AO235:$AY235),0)</f>
        <v>0</v>
      </c>
      <c r="BI235" s="273" cm="1">
        <f t="array" ref="BI235">IF(AH235&gt;0,AH235*SUMPRODUCT(_xlfn.XLOOKUP(AH$26,$C$4:$C$22,$T$4:$AD$22)*$AO235:$AY235),0)</f>
        <v>0</v>
      </c>
      <c r="BJ235" s="273" cm="1">
        <f t="array" ref="BJ235">IF(AI235&gt;0,AI235*SUMPRODUCT(_xlfn.XLOOKUP(AI$26,$C$4:$C$22,$T$4:$AD$22)*$AO235:$AY235),0)</f>
        <v>0</v>
      </c>
      <c r="BK235" s="273" cm="1">
        <f t="array" ref="BK235">IF(AJ235&gt;0,AJ235*SUMPRODUCT(_xlfn.XLOOKUP(AJ$26,$C$4:$C$22,$T$4:$AD$22)*$AO235:$AY235),0)</f>
        <v>0</v>
      </c>
      <c r="BL235" s="273" cm="1">
        <f t="array" ref="BL235">IF(AK235&gt;0,AK235*SUMPRODUCT(_xlfn.XLOOKUP(AK$26,$C$4:$C$22,$T$4:$AD$22)*$AO235:$AY235),0)</f>
        <v>0</v>
      </c>
      <c r="BM235" s="273" cm="1">
        <f t="array" ref="BM235">IF(AL235&gt;0,AL235*SUMPRODUCT(_xlfn.XLOOKUP(AL$26,$C$4:$C$22,$T$4:$AD$22)*$AO235:$AY235),0)</f>
        <v>0</v>
      </c>
      <c r="BN235" s="273" cm="1">
        <f t="array" ref="BN235">IF(AM235&gt;0,AM235*SUMPRODUCT(_xlfn.XLOOKUP(AM$26,$C$4:$C$22,$T$4:$AD$22)*$AO235:$AY235),0)</f>
        <v>0</v>
      </c>
      <c r="BO235" s="276" cm="1">
        <f t="array" ref="BO235">IF(AN235&gt;0,AN235*SUMPRODUCT(_xlfn.XLOOKUP(AN$26,$C$4:$C$22,$T$4:$AD$22)*$AO235:$AY235),0)</f>
        <v>0</v>
      </c>
      <c r="BP235" s="277">
        <f t="shared" si="196"/>
        <v>0</v>
      </c>
      <c r="BQ235" s="272" cm="1">
        <f t="array" ref="BQ235">IF(AC235&gt;0,AC235*SUMPRODUCT(_xlfn.XLOOKUP(AC$26,$C$4:$C$22,$I$4:$S$22)*$AO235:$AY235),0)</f>
        <v>0</v>
      </c>
      <c r="BR235" s="273" cm="1">
        <f t="array" ref="BR235">IF(AD235&gt;0,AD235*SUMPRODUCT(_xlfn.XLOOKUP(AD$26,$C$4:$C$22,$I$4:$S$22)*$AO235:$AY235),0)</f>
        <v>0</v>
      </c>
      <c r="BS235" s="273" cm="1">
        <f t="array" ref="BS235">IF(AE235&gt;0,AE235*SUMPRODUCT(_xlfn.XLOOKUP(AE$26,$C$4:$C$22,$I$4:$S$22)*$AO235:$AY235),0)</f>
        <v>0</v>
      </c>
      <c r="BT235" s="273" cm="1">
        <f t="array" ref="BT235">IF(AF235&gt;0,AF235*SUMPRODUCT(_xlfn.XLOOKUP(AF$26,$C$4:$C$22,$I$4:$S$22)*$AO235:$AY235),0)</f>
        <v>0</v>
      </c>
      <c r="BU235" s="273" cm="1">
        <f t="array" ref="BU235">IF(AG235&gt;0,AG235*SUMPRODUCT(_xlfn.XLOOKUP(AG$26,$C$4:$C$22,$I$4:$S$22)*$AO235:$AY235),0)</f>
        <v>0</v>
      </c>
      <c r="BV235" s="273" cm="1">
        <f t="array" ref="BV235">IF(AH235&gt;0,AH235*SUMPRODUCT(_xlfn.XLOOKUP(AH$26,$C$4:$C$22,$I$4:$S$22)*$AO235:$AY235),0)</f>
        <v>0</v>
      </c>
      <c r="BW235" s="273" cm="1">
        <f t="array" ref="BW235">IF(AI235&gt;0,AI235*SUMPRODUCT(_xlfn.XLOOKUP(AI$26,$C$4:$C$22,$I$4:$S$22)*$AO235:$AY235),0)</f>
        <v>0</v>
      </c>
      <c r="BX235" s="273" cm="1">
        <f t="array" ref="BX235">IF(AJ235&gt;0,AJ235*SUMPRODUCT(_xlfn.XLOOKUP(AJ$26,$C$4:$C$22,$I$4:$S$22)*$AO235:$AY235),0)</f>
        <v>0</v>
      </c>
      <c r="BY235" s="273" cm="1">
        <f t="array" ref="BY235">IF(AK235&gt;0,AK235*SUMPRODUCT(_xlfn.XLOOKUP(AK$26,$C$4:$C$22,$I$4:$S$22)*$AO235:$AY235),0)</f>
        <v>0</v>
      </c>
      <c r="BZ235" s="273" cm="1">
        <f t="array" ref="BZ235">IF(AL235&gt;0,AL235*SUMPRODUCT(_xlfn.XLOOKUP(AL$26,$C$4:$C$22,$I$4:$S$22)*$AO235:$AY235),0)</f>
        <v>0</v>
      </c>
      <c r="CA235" s="273" cm="1">
        <f t="array" ref="CA235">IF(AM235&gt;0,AM235*SUMPRODUCT(_xlfn.XLOOKUP(AM$26,$C$4:$C$22,$I$4:$S$22)*$AO235:$AY235),0)</f>
        <v>0</v>
      </c>
      <c r="CB235" s="276" cm="1">
        <f t="array" ref="CB235">IF(AN235&gt;0,AN235*SUMPRODUCT(_xlfn.XLOOKUP(AN$26,$C$4:$C$22,$I$4:$S$22)*$AO235:$AY235),0)</f>
        <v>0</v>
      </c>
      <c r="CC235" s="277">
        <f t="shared" si="197"/>
        <v>0</v>
      </c>
      <c r="CD235" s="272" cm="1">
        <f t="array" ref="CD235">IF(AC235&lt;0,AC235*SUMPRODUCT(_xlfn.XLOOKUP(AC$26,$C$4:$C$22,$T$4:$AD$22)*$AO235:$AY235),0)</f>
        <v>0</v>
      </c>
      <c r="CE235" s="273" cm="1">
        <f t="array" ref="CE235">IF(AD235&lt;0,AD235*SUMPRODUCT(_xlfn.XLOOKUP(AD$26,$C$4:$C$22,$T$4:$AC$22)*$AO235:$AX235),0)</f>
        <v>0</v>
      </c>
      <c r="CF235" s="273" cm="1">
        <f t="array" ref="CF235">IF(AE235&lt;0,AE235*SUMPRODUCT(_xlfn.XLOOKUP(AE$26,$C$4:$C$22,$T$4:$AC$22)*$AO235:$AX235),0)</f>
        <v>0</v>
      </c>
      <c r="CG235" s="273" cm="1">
        <f t="array" ref="CG235">IF(AF235&lt;0,AF235*SUMPRODUCT(_xlfn.XLOOKUP(AF$26,$C$4:$C$22,$T$4:$AC$22)*$AO235:$AX235),0)</f>
        <v>0</v>
      </c>
      <c r="CH235" s="273" cm="1">
        <f t="array" ref="CH235">IF(AG235&lt;0,AG235*SUMPRODUCT(_xlfn.XLOOKUP(AG$26,$C$4:$C$22,$T$4:$AC$22)*$AO235:$AX235),0)</f>
        <v>0</v>
      </c>
      <c r="CI235" s="273" cm="1">
        <f t="array" ref="CI235">IF(AH235&lt;0,AH235*SUMPRODUCT(_xlfn.XLOOKUP(AH$26,$C$4:$C$22,$T$4:$AC$22)*$AO235:$AX235),0)</f>
        <v>0</v>
      </c>
      <c r="CJ235" s="273" cm="1">
        <f t="array" ref="CJ235">IF(AI235&lt;0,AI235*SUMPRODUCT(_xlfn.XLOOKUP(AI$26,$C$4:$C$22,$T$4:$AC$22)*$AO235:$AX235),0)</f>
        <v>0</v>
      </c>
      <c r="CK235" s="273" cm="1">
        <f t="array" ref="CK235">IF(AJ235&lt;0,AJ235*SUMPRODUCT(_xlfn.XLOOKUP(AJ$26,$C$4:$C$22,$T$4:$AC$22)*$AO235:$AX235),0)</f>
        <v>0</v>
      </c>
      <c r="CL235" s="273" cm="1">
        <f t="array" ref="CL235">IF(AK235&lt;0,AK235*SUMPRODUCT(_xlfn.XLOOKUP(AK$26,$C$4:$C$22,$T$4:$AC$22)*$AO235:$AX235),0)</f>
        <v>0</v>
      </c>
      <c r="CM235" s="273" cm="1">
        <f t="array" ref="CM235">IF(AL235&lt;0,AL235*SUMPRODUCT(_xlfn.XLOOKUP(AL$26,$C$4:$C$22,$T$4:$AC$22)*$AO235:$AX235),0)</f>
        <v>0</v>
      </c>
      <c r="CN235" s="273" cm="1">
        <f t="array" ref="CN235">IF(AM235&lt;0,AM235*SUMPRODUCT(_xlfn.XLOOKUP(AM$26,$C$4:$C$22,$T$4:$AC$22)*$AO235:$AX235),0)</f>
        <v>0</v>
      </c>
      <c r="CO235" s="276" cm="1">
        <f t="array" ref="CO235">IF(AN235&lt;0,AN235*SUMPRODUCT(_xlfn.XLOOKUP(AN$26,$C$4:$C$22,$T$4:$AC$22)*$AO235:$AX235),0)</f>
        <v>0</v>
      </c>
      <c r="CP235" s="277">
        <f t="shared" si="198"/>
        <v>0</v>
      </c>
      <c r="CQ235" s="272" cm="1">
        <f t="array" ref="CQ235">IF(AC235&lt;0,AC235*SUMPRODUCT(_xlfn.XLOOKUP(AC$26,$C$4:$C$22,$I$4:$S$22)*$AO235:$AY235),0)</f>
        <v>0</v>
      </c>
      <c r="CR235" s="273" cm="1">
        <f t="array" ref="CR235">IF(AD235&lt;0,AD235*SUMPRODUCT(_xlfn.XLOOKUP(AD$26,$C$4:$C$22,$I$4:$R$22)*$AO235:$AX235),0)</f>
        <v>0</v>
      </c>
      <c r="CS235" s="273" cm="1">
        <f t="array" ref="CS235">IF(AE235&lt;0,AE235*SUMPRODUCT(_xlfn.XLOOKUP(AE$26,$C$4:$C$22,$I$4:$R$22)*$AO235:$AX235),0)</f>
        <v>0</v>
      </c>
      <c r="CT235" s="273" cm="1">
        <f t="array" ref="CT235">IF(AF235&lt;0,AF235*SUMPRODUCT(_xlfn.XLOOKUP(AF$26,$C$4:$C$22,$I$4:$R$22)*$AO235:$AX235),0)</f>
        <v>0</v>
      </c>
      <c r="CU235" s="273" cm="1">
        <f t="array" ref="CU235">IF(AG235&lt;0,AG235*SUMPRODUCT(_xlfn.XLOOKUP(AG$26,$C$4:$C$22,$I$4:$R$22)*$AO235:$AX235),0)</f>
        <v>0</v>
      </c>
      <c r="CV235" s="273" cm="1">
        <f t="array" ref="CV235">IF(AH235&lt;0,AH235*SUMPRODUCT(_xlfn.XLOOKUP(AH$26,$C$4:$C$22,$I$4:$R$22)*$AO235:$AX235),0)</f>
        <v>0</v>
      </c>
      <c r="CW235" s="273" cm="1">
        <f t="array" ref="CW235">IF(AI235&lt;0,AI235*SUMPRODUCT(_xlfn.XLOOKUP(AI$26,$C$4:$C$22,$I$4:$R$22)*$AO235:$AX235),0)</f>
        <v>0</v>
      </c>
      <c r="CX235" s="273" cm="1">
        <f t="array" ref="CX235">IF(AJ235&lt;0,AJ235*SUMPRODUCT(_xlfn.XLOOKUP(AJ$26,$C$4:$C$22,$I$4:$R$22)*$AO235:$AX235),0)</f>
        <v>0</v>
      </c>
      <c r="CY235" s="273" cm="1">
        <f t="array" ref="CY235">IF(AK235&lt;0,AK235*SUMPRODUCT(_xlfn.XLOOKUP(AK$26,$C$4:$C$22,$I$4:$R$22)*$AO235:$AX235),0)</f>
        <v>0</v>
      </c>
      <c r="CZ235" s="273" cm="1">
        <f t="array" ref="CZ235">IF(AL235&lt;0,AL235*SUMPRODUCT(_xlfn.XLOOKUP(AL$26,$C$4:$C$22,$I$4:$R$22)*$AO235:$AX235),0)</f>
        <v>0</v>
      </c>
      <c r="DA235" s="273" cm="1">
        <f t="array" ref="DA235">IF(AM235&lt;0,AM235*SUMPRODUCT(_xlfn.XLOOKUP(AM$26,$C$4:$C$22,$I$4:$R$22)*$AO235:$AX235),0)</f>
        <v>0</v>
      </c>
      <c r="DB235" s="276" cm="1">
        <f t="array" ref="DB235">IF(AN235&lt;0,AN235*SUMPRODUCT(_xlfn.XLOOKUP(AN$26,$C$4:$C$22,$I$4:$R$22)*$AO235:$AX235),0)</f>
        <v>0</v>
      </c>
      <c r="DC235" s="330">
        <f t="shared" si="199"/>
        <v>0</v>
      </c>
    </row>
    <row r="236" spans="1:107" x14ac:dyDescent="0.25">
      <c r="A236" s="134" t="s">
        <v>165</v>
      </c>
      <c r="B236" s="255"/>
      <c r="C236" s="278">
        <v>2</v>
      </c>
      <c r="D236" s="279" t="str">
        <f>_xlfn.XLOOKUP($C236,'Load Combinations'!$B$4:$B$22,'Load Combinations'!$C$4:$C$22)</f>
        <v>Rotation Test, Target Assembly</v>
      </c>
      <c r="E236" s="280"/>
      <c r="F236" s="281"/>
      <c r="G236" s="111">
        <v>0</v>
      </c>
      <c r="H236" s="282">
        <f t="shared" ca="1" si="177"/>
        <v>0.5</v>
      </c>
      <c r="I236" s="282">
        <f t="shared" ca="1" si="178"/>
        <v>-0.5</v>
      </c>
      <c r="J236" s="326"/>
      <c r="K236" s="87">
        <f t="shared" ref="K236:AB236" ca="1" si="211">OFFSET(K236,-1,0)</f>
        <v>0</v>
      </c>
      <c r="L236" s="84">
        <f t="shared" ca="1" si="211"/>
        <v>0</v>
      </c>
      <c r="M236" s="84">
        <f t="shared" ca="1" si="211"/>
        <v>0</v>
      </c>
      <c r="N236" s="84">
        <f t="shared" ca="1" si="211"/>
        <v>0</v>
      </c>
      <c r="O236" s="84">
        <f t="shared" ca="1" si="211"/>
        <v>0</v>
      </c>
      <c r="P236" s="84">
        <f t="shared" ca="1" si="211"/>
        <v>0</v>
      </c>
      <c r="Q236" s="84">
        <f t="shared" ca="1" si="211"/>
        <v>0</v>
      </c>
      <c r="R236" s="84">
        <f t="shared" ca="1" si="211"/>
        <v>0</v>
      </c>
      <c r="S236" s="84">
        <f t="shared" ca="1" si="211"/>
        <v>0</v>
      </c>
      <c r="T236" s="84">
        <f t="shared" ca="1" si="211"/>
        <v>0</v>
      </c>
      <c r="U236" s="84">
        <f t="shared" ca="1" si="211"/>
        <v>0</v>
      </c>
      <c r="V236" s="84">
        <f t="shared" ca="1" si="211"/>
        <v>0</v>
      </c>
      <c r="W236" s="84">
        <f t="shared" ca="1" si="211"/>
        <v>0</v>
      </c>
      <c r="X236" s="84">
        <f t="shared" ca="1" si="211"/>
        <v>0</v>
      </c>
      <c r="Y236" s="84">
        <f t="shared" ca="1" si="211"/>
        <v>0</v>
      </c>
      <c r="Z236" s="84">
        <f t="shared" ca="1" si="211"/>
        <v>0</v>
      </c>
      <c r="AA236" s="84">
        <f t="shared" ca="1" si="211"/>
        <v>0</v>
      </c>
      <c r="AB236" s="89">
        <f t="shared" ca="1" si="211"/>
        <v>0</v>
      </c>
      <c r="AC236" s="87">
        <f t="shared" ref="AC236:AN251" ca="1" si="212">OFFSET(AC236,-1*($C236-1),0)</f>
        <v>0</v>
      </c>
      <c r="AD236" s="84">
        <f t="shared" ca="1" si="212"/>
        <v>0</v>
      </c>
      <c r="AE236" s="84">
        <f t="shared" ca="1" si="212"/>
        <v>1</v>
      </c>
      <c r="AF236" s="84">
        <f t="shared" ca="1" si="212"/>
        <v>1</v>
      </c>
      <c r="AG236" s="84">
        <f t="shared" ca="1" si="212"/>
        <v>0</v>
      </c>
      <c r="AH236" s="84">
        <f t="shared" ca="1" si="212"/>
        <v>0</v>
      </c>
      <c r="AI236" s="84">
        <f t="shared" ca="1" si="212"/>
        <v>0</v>
      </c>
      <c r="AJ236" s="84">
        <f t="shared" ca="1" si="212"/>
        <v>0</v>
      </c>
      <c r="AK236" s="84">
        <f t="shared" ca="1" si="212"/>
        <v>0</v>
      </c>
      <c r="AL236" s="84">
        <f t="shared" ca="1" si="212"/>
        <v>0</v>
      </c>
      <c r="AM236" s="84">
        <f t="shared" ca="1" si="212"/>
        <v>0</v>
      </c>
      <c r="AN236" s="98">
        <f t="shared" ca="1" si="212"/>
        <v>0</v>
      </c>
      <c r="AO236" s="91">
        <f>+INDEX('Load Combinations'!$D$4:$N$22,MATCH(Horizontal!$C236,'Load Combinations'!$B$4:$B$22,0),MATCH(Horizontal!AO$26,'Load Combinations'!$D$3:$N$3,0))</f>
        <v>1</v>
      </c>
      <c r="AP236" s="84">
        <f>+INDEX('Load Combinations'!$D$4:$N$22,MATCH(Horizontal!$C236,'Load Combinations'!$B$4:$B$22,0),MATCH(Horizontal!AP$26,'Load Combinations'!$D$3:$N$3,0))</f>
        <v>1</v>
      </c>
      <c r="AQ236" s="84">
        <f>+INDEX('Load Combinations'!$D$4:$N$22,MATCH(Horizontal!$C236,'Load Combinations'!$B$4:$B$22,0),MATCH(Horizontal!AQ$26,'Load Combinations'!$D$3:$N$3,0))</f>
        <v>0</v>
      </c>
      <c r="AR236" s="84">
        <f>+INDEX('Load Combinations'!$D$4:$N$22,MATCH(Horizontal!$C236,'Load Combinations'!$B$4:$B$22,0),MATCH(Horizontal!AR$26,'Load Combinations'!$D$3:$N$3,0))</f>
        <v>0</v>
      </c>
      <c r="AS236" s="84">
        <f>+INDEX('Load Combinations'!$D$4:$N$22,MATCH(Horizontal!$C236,'Load Combinations'!$B$4:$B$22,0),MATCH(Horizontal!AS$26,'Load Combinations'!$D$3:$N$3,0))</f>
        <v>0</v>
      </c>
      <c r="AT236" s="84">
        <f>+INDEX('Load Combinations'!$D$4:$N$22,MATCH(Horizontal!$C236,'Load Combinations'!$B$4:$B$22,0),MATCH(Horizontal!AT$26,'Load Combinations'!$D$3:$N$3,0))</f>
        <v>0</v>
      </c>
      <c r="AU236" s="84">
        <f>+INDEX('Load Combinations'!$D$4:$N$22,MATCH(Horizontal!$C236,'Load Combinations'!$B$4:$B$22,0),MATCH(Horizontal!AU$26,'Load Combinations'!$D$3:$N$3,0))</f>
        <v>0</v>
      </c>
      <c r="AV236" s="84">
        <f>+INDEX('Load Combinations'!$D$4:$N$22,MATCH(Horizontal!$C236,'Load Combinations'!$B$4:$B$22,0),MATCH(Horizontal!AV$26,'Load Combinations'!$D$3:$N$3,0))</f>
        <v>0</v>
      </c>
      <c r="AW236" s="84">
        <f>+INDEX('Load Combinations'!$D$4:$N$22,MATCH(Horizontal!$C236,'Load Combinations'!$B$4:$B$22,0),MATCH(Horizontal!AW$26,'Load Combinations'!$D$3:$N$3,0))</f>
        <v>0</v>
      </c>
      <c r="AX236" s="559">
        <f>+INDEX('Load Combinations'!$D$4:$N$22,MATCH(Horizontal!$C236,'Load Combinations'!$B$4:$B$22,0),MATCH(Horizontal!AX$26,'Load Combinations'!$D$3:$N$3,0))</f>
        <v>0</v>
      </c>
      <c r="AY236" s="660">
        <f>+INDEX('Load Combinations'!$D$4:$N$22,MATCH(Horizontal!$C236,'Load Combinations'!$B$4:$B$22,0),MATCH(Horizontal!AY$26,'Load Combinations'!$D$3:$N$3,0))</f>
        <v>0</v>
      </c>
      <c r="AZ236" s="284" cm="1">
        <f t="array" aca="1" ref="AZ236" ca="1">SUMPRODUCT(--($K236:$AB236&gt;0),INDEX($H$4:$H$22,MATCH($K$26:$AB$26,$C$4:$C$22,0)))</f>
        <v>0</v>
      </c>
      <c r="BA236" s="194" cm="1">
        <f t="array" aca="1" ref="BA236" ca="1">SUMPRODUCT(--($K236:$AB236&gt;0),INDEX($G$4:$G$22,MATCH($K$26:$AB$26,$C$4:$C$22,0)))</f>
        <v>0</v>
      </c>
      <c r="BB236" s="194" cm="1">
        <f t="array" aca="1" ref="BB236" ca="1">-1*SUMPRODUCT(--($K236:$AB236&lt;0),INDEX($H$4:$H$22,MATCH($K$26:$AB$26,$C$4:$C$22,0)))</f>
        <v>0</v>
      </c>
      <c r="BC236" s="194" cm="1">
        <f t="array" aca="1" ref="BC236" ca="1">-1*SUMPRODUCT(--($K236:$AB236&lt;0),INDEX($G$4:$G$22,MATCH($K$26:$AB$26,$C$4:$C$22,0)))</f>
        <v>0</v>
      </c>
      <c r="BD236" s="286" cm="1">
        <f t="array" aca="1" ref="BD236" ca="1">IF(AC236&gt;0,AC236*SUMPRODUCT(_xlfn.XLOOKUP(AC$26,$C$4:$C$22,$T$4:$AD$22)*$AO236:$AY236),0)</f>
        <v>0</v>
      </c>
      <c r="BE236" s="287" cm="1">
        <f t="array" aca="1" ref="BE236" ca="1">IF(AD236&gt;0,AD236*SUMPRODUCT(_xlfn.XLOOKUP(AD$26,$C$4:$C$22,$T$4:$AD$22)*$AO236:$AY236),0)</f>
        <v>0</v>
      </c>
      <c r="BF236" s="287" cm="1">
        <f t="array" aca="1" ref="BF236" ca="1">IF(AE236&gt;0,AE236*SUMPRODUCT(_xlfn.XLOOKUP(AE$26,$C$4:$C$22,$T$4:$AD$22)*$AO236:$AY236),0)</f>
        <v>0</v>
      </c>
      <c r="BG236" s="287" cm="1">
        <f t="array" aca="1" ref="BG236" ca="1">IF(AF236&gt;0,AF236*SUMPRODUCT(_xlfn.XLOOKUP(AF$26,$C$4:$C$22,$T$4:$AD$22)*$AO236:$AY236),0)</f>
        <v>0.5</v>
      </c>
      <c r="BH236" s="287" cm="1">
        <f t="array" aca="1" ref="BH236" ca="1">IF(AG236&gt;0,AG236*SUMPRODUCT(_xlfn.XLOOKUP(AG$26,$C$4:$C$22,$T$4:$AD$22)*$AO236:$AY236),0)</f>
        <v>0</v>
      </c>
      <c r="BI236" s="287" cm="1">
        <f t="array" aca="1" ref="BI236" ca="1">IF(AH236&gt;0,AH236*SUMPRODUCT(_xlfn.XLOOKUP(AH$26,$C$4:$C$22,$T$4:$AD$22)*$AO236:$AY236),0)</f>
        <v>0</v>
      </c>
      <c r="BJ236" s="287" cm="1">
        <f t="array" aca="1" ref="BJ236" ca="1">IF(AI236&gt;0,AI236*SUMPRODUCT(_xlfn.XLOOKUP(AI$26,$C$4:$C$22,$T$4:$AD$22)*$AO236:$AY236),0)</f>
        <v>0</v>
      </c>
      <c r="BK236" s="287" cm="1">
        <f t="array" aca="1" ref="BK236" ca="1">IF(AJ236&gt;0,AJ236*SUMPRODUCT(_xlfn.XLOOKUP(AJ$26,$C$4:$C$22,$T$4:$AD$22)*$AO236:$AY236),0)</f>
        <v>0</v>
      </c>
      <c r="BL236" s="287" cm="1">
        <f t="array" aca="1" ref="BL236" ca="1">IF(AK236&gt;0,AK236*SUMPRODUCT(_xlfn.XLOOKUP(AK$26,$C$4:$C$22,$T$4:$AD$22)*$AO236:$AY236),0)</f>
        <v>0</v>
      </c>
      <c r="BM236" s="287" cm="1">
        <f t="array" aca="1" ref="BM236" ca="1">IF(AL236&gt;0,AL236*SUMPRODUCT(_xlfn.XLOOKUP(AL$26,$C$4:$C$22,$T$4:$AD$22)*$AO236:$AY236),0)</f>
        <v>0</v>
      </c>
      <c r="BN236" s="287" cm="1">
        <f t="array" aca="1" ref="BN236" ca="1">IF(AM236&gt;0,AM236*SUMPRODUCT(_xlfn.XLOOKUP(AM$26,$C$4:$C$22,$T$4:$AD$22)*$AO236:$AY236),0)</f>
        <v>0</v>
      </c>
      <c r="BO236" s="290" cm="1">
        <f t="array" aca="1" ref="BO236" ca="1">IF(AN236&gt;0,AN236*SUMPRODUCT(_xlfn.XLOOKUP(AN$26,$C$4:$C$22,$T$4:$AD$22)*$AO236:$AY236),0)</f>
        <v>0</v>
      </c>
      <c r="BP236" s="291">
        <f t="shared" ca="1" si="196"/>
        <v>0.5</v>
      </c>
      <c r="BQ236" s="286" cm="1">
        <f t="array" aca="1" ref="BQ236" ca="1">IF(AC236&gt;0,AC236*SUMPRODUCT(_xlfn.XLOOKUP(AC$26,$C$4:$C$22,$I$4:$S$22)*$AO236:$AY236),0)</f>
        <v>0</v>
      </c>
      <c r="BR236" s="287" cm="1">
        <f t="array" aca="1" ref="BR236" ca="1">IF(AD236&gt;0,AD236*SUMPRODUCT(_xlfn.XLOOKUP(AD$26,$C$4:$C$22,$I$4:$S$22)*$AO236:$AY236),0)</f>
        <v>0</v>
      </c>
      <c r="BS236" s="287" cm="1">
        <f t="array" aca="1" ref="BS236" ca="1">IF(AE236&gt;0,AE236*SUMPRODUCT(_xlfn.XLOOKUP(AE$26,$C$4:$C$22,$I$4:$S$22)*$AO236:$AY236),0)</f>
        <v>0</v>
      </c>
      <c r="BT236" s="287" cm="1">
        <f t="array" aca="1" ref="BT236" ca="1">IF(AF236&gt;0,AF236*SUMPRODUCT(_xlfn.XLOOKUP(AF$26,$C$4:$C$22,$I$4:$S$22)*$AO236:$AY236),0)</f>
        <v>-0.5</v>
      </c>
      <c r="BU236" s="287" cm="1">
        <f t="array" aca="1" ref="BU236" ca="1">IF(AG236&gt;0,AG236*SUMPRODUCT(_xlfn.XLOOKUP(AG$26,$C$4:$C$22,$I$4:$S$22)*$AO236:$AY236),0)</f>
        <v>0</v>
      </c>
      <c r="BV236" s="287" cm="1">
        <f t="array" aca="1" ref="BV236" ca="1">IF(AH236&gt;0,AH236*SUMPRODUCT(_xlfn.XLOOKUP(AH$26,$C$4:$C$22,$I$4:$S$22)*$AO236:$AY236),0)</f>
        <v>0</v>
      </c>
      <c r="BW236" s="287" cm="1">
        <f t="array" aca="1" ref="BW236" ca="1">IF(AI236&gt;0,AI236*SUMPRODUCT(_xlfn.XLOOKUP(AI$26,$C$4:$C$22,$I$4:$S$22)*$AO236:$AY236),0)</f>
        <v>0</v>
      </c>
      <c r="BX236" s="287" cm="1">
        <f t="array" aca="1" ref="BX236" ca="1">IF(AJ236&gt;0,AJ236*SUMPRODUCT(_xlfn.XLOOKUP(AJ$26,$C$4:$C$22,$I$4:$S$22)*$AO236:$AY236),0)</f>
        <v>0</v>
      </c>
      <c r="BY236" s="287" cm="1">
        <f t="array" aca="1" ref="BY236" ca="1">IF(AK236&gt;0,AK236*SUMPRODUCT(_xlfn.XLOOKUP(AK$26,$C$4:$C$22,$I$4:$S$22)*$AO236:$AY236),0)</f>
        <v>0</v>
      </c>
      <c r="BZ236" s="287" cm="1">
        <f t="array" aca="1" ref="BZ236" ca="1">IF(AL236&gt;0,AL236*SUMPRODUCT(_xlfn.XLOOKUP(AL$26,$C$4:$C$22,$I$4:$S$22)*$AO236:$AY236),0)</f>
        <v>0</v>
      </c>
      <c r="CA236" s="287" cm="1">
        <f t="array" aca="1" ref="CA236" ca="1">IF(AM236&gt;0,AM236*SUMPRODUCT(_xlfn.XLOOKUP(AM$26,$C$4:$C$22,$I$4:$S$22)*$AO236:$AY236),0)</f>
        <v>0</v>
      </c>
      <c r="CB236" s="290" cm="1">
        <f t="array" aca="1" ref="CB236" ca="1">IF(AN236&gt;0,AN236*SUMPRODUCT(_xlfn.XLOOKUP(AN$26,$C$4:$C$22,$I$4:$S$22)*$AO236:$AY236),0)</f>
        <v>0</v>
      </c>
      <c r="CC236" s="291">
        <f t="shared" ca="1" si="197"/>
        <v>-0.5</v>
      </c>
      <c r="CD236" s="286" cm="1">
        <f t="array" aca="1" ref="CD236" ca="1">IF(AC236&lt;0,AC236*SUMPRODUCT(_xlfn.XLOOKUP(AC$26,$C$4:$C$22,$T$4:$AD$22)*$AO236:$AY236),0)</f>
        <v>0</v>
      </c>
      <c r="CE236" s="287" cm="1">
        <f t="array" aca="1" ref="CE236" ca="1">IF(AD236&lt;0,AD236*SUMPRODUCT(_xlfn.XLOOKUP(AD$26,$C$4:$C$22,$T$4:$AC$22)*$AO236:$AX236),0)</f>
        <v>0</v>
      </c>
      <c r="CF236" s="287" cm="1">
        <f t="array" aca="1" ref="CF236" ca="1">IF(AE236&lt;0,AE236*SUMPRODUCT(_xlfn.XLOOKUP(AE$26,$C$4:$C$22,$T$4:$AC$22)*$AO236:$AX236),0)</f>
        <v>0</v>
      </c>
      <c r="CG236" s="287" cm="1">
        <f t="array" aca="1" ref="CG236" ca="1">IF(AF236&lt;0,AF236*SUMPRODUCT(_xlfn.XLOOKUP(AF$26,$C$4:$C$22,$T$4:$AC$22)*$AO236:$AX236),0)</f>
        <v>0</v>
      </c>
      <c r="CH236" s="287" cm="1">
        <f t="array" aca="1" ref="CH236" ca="1">IF(AG236&lt;0,AG236*SUMPRODUCT(_xlfn.XLOOKUP(AG$26,$C$4:$C$22,$T$4:$AC$22)*$AO236:$AX236),0)</f>
        <v>0</v>
      </c>
      <c r="CI236" s="287" cm="1">
        <f t="array" aca="1" ref="CI236" ca="1">IF(AH236&lt;0,AH236*SUMPRODUCT(_xlfn.XLOOKUP(AH$26,$C$4:$C$22,$T$4:$AC$22)*$AO236:$AX236),0)</f>
        <v>0</v>
      </c>
      <c r="CJ236" s="287" cm="1">
        <f t="array" aca="1" ref="CJ236" ca="1">IF(AI236&lt;0,AI236*SUMPRODUCT(_xlfn.XLOOKUP(AI$26,$C$4:$C$22,$T$4:$AC$22)*$AO236:$AX236),0)</f>
        <v>0</v>
      </c>
      <c r="CK236" s="287" cm="1">
        <f t="array" aca="1" ref="CK236" ca="1">IF(AJ236&lt;0,AJ236*SUMPRODUCT(_xlfn.XLOOKUP(AJ$26,$C$4:$C$22,$T$4:$AC$22)*$AO236:$AX236),0)</f>
        <v>0</v>
      </c>
      <c r="CL236" s="287" cm="1">
        <f t="array" aca="1" ref="CL236" ca="1">IF(AK236&lt;0,AK236*SUMPRODUCT(_xlfn.XLOOKUP(AK$26,$C$4:$C$22,$T$4:$AC$22)*$AO236:$AX236),0)</f>
        <v>0</v>
      </c>
      <c r="CM236" s="287" cm="1">
        <f t="array" aca="1" ref="CM236" ca="1">IF(AL236&lt;0,AL236*SUMPRODUCT(_xlfn.XLOOKUP(AL$26,$C$4:$C$22,$T$4:$AC$22)*$AO236:$AX236),0)</f>
        <v>0</v>
      </c>
      <c r="CN236" s="287" cm="1">
        <f t="array" aca="1" ref="CN236" ca="1">IF(AM236&lt;0,AM236*SUMPRODUCT(_xlfn.XLOOKUP(AM$26,$C$4:$C$22,$T$4:$AC$22)*$AO236:$AX236),0)</f>
        <v>0</v>
      </c>
      <c r="CO236" s="290" cm="1">
        <f t="array" aca="1" ref="CO236" ca="1">IF(AN236&lt;0,AN236*SUMPRODUCT(_xlfn.XLOOKUP(AN$26,$C$4:$C$22,$T$4:$AC$22)*$AO236:$AX236),0)</f>
        <v>0</v>
      </c>
      <c r="CP236" s="291">
        <f t="shared" ca="1" si="198"/>
        <v>0</v>
      </c>
      <c r="CQ236" s="286" cm="1">
        <f t="array" aca="1" ref="CQ236" ca="1">IF(AC236&lt;0,AC236*SUMPRODUCT(_xlfn.XLOOKUP(AC$26,$C$4:$C$22,$I$4:$S$22)*$AO236:$AY236),0)</f>
        <v>0</v>
      </c>
      <c r="CR236" s="287" cm="1">
        <f t="array" aca="1" ref="CR236" ca="1">IF(AD236&lt;0,AD236*SUMPRODUCT(_xlfn.XLOOKUP(AD$26,$C$4:$C$22,$I$4:$R$22)*$AO236:$AX236),0)</f>
        <v>0</v>
      </c>
      <c r="CS236" s="287" cm="1">
        <f t="array" aca="1" ref="CS236" ca="1">IF(AE236&lt;0,AE236*SUMPRODUCT(_xlfn.XLOOKUP(AE$26,$C$4:$C$22,$I$4:$R$22)*$AO236:$AX236),0)</f>
        <v>0</v>
      </c>
      <c r="CT236" s="287" cm="1">
        <f t="array" aca="1" ref="CT236" ca="1">IF(AF236&lt;0,AF236*SUMPRODUCT(_xlfn.XLOOKUP(AF$26,$C$4:$C$22,$I$4:$R$22)*$AO236:$AX236),0)</f>
        <v>0</v>
      </c>
      <c r="CU236" s="287" cm="1">
        <f t="array" aca="1" ref="CU236" ca="1">IF(AG236&lt;0,AG236*SUMPRODUCT(_xlfn.XLOOKUP(AG$26,$C$4:$C$22,$I$4:$R$22)*$AO236:$AX236),0)</f>
        <v>0</v>
      </c>
      <c r="CV236" s="287" cm="1">
        <f t="array" aca="1" ref="CV236" ca="1">IF(AH236&lt;0,AH236*SUMPRODUCT(_xlfn.XLOOKUP(AH$26,$C$4:$C$22,$I$4:$R$22)*$AO236:$AX236),0)</f>
        <v>0</v>
      </c>
      <c r="CW236" s="287" cm="1">
        <f t="array" aca="1" ref="CW236" ca="1">IF(AI236&lt;0,AI236*SUMPRODUCT(_xlfn.XLOOKUP(AI$26,$C$4:$C$22,$I$4:$R$22)*$AO236:$AX236),0)</f>
        <v>0</v>
      </c>
      <c r="CX236" s="287" cm="1">
        <f t="array" aca="1" ref="CX236" ca="1">IF(AJ236&lt;0,AJ236*SUMPRODUCT(_xlfn.XLOOKUP(AJ$26,$C$4:$C$22,$I$4:$R$22)*$AO236:$AX236),0)</f>
        <v>0</v>
      </c>
      <c r="CY236" s="287" cm="1">
        <f t="array" aca="1" ref="CY236" ca="1">IF(AK236&lt;0,AK236*SUMPRODUCT(_xlfn.XLOOKUP(AK$26,$C$4:$C$22,$I$4:$R$22)*$AO236:$AX236),0)</f>
        <v>0</v>
      </c>
      <c r="CZ236" s="287" cm="1">
        <f t="array" aca="1" ref="CZ236" ca="1">IF(AL236&lt;0,AL236*SUMPRODUCT(_xlfn.XLOOKUP(AL$26,$C$4:$C$22,$I$4:$R$22)*$AO236:$AX236),0)</f>
        <v>0</v>
      </c>
      <c r="DA236" s="287" cm="1">
        <f t="array" aca="1" ref="DA236" ca="1">IF(AM236&lt;0,AM236*SUMPRODUCT(_xlfn.XLOOKUP(AM$26,$C$4:$C$22,$I$4:$R$22)*$AO236:$AX236),0)</f>
        <v>0</v>
      </c>
      <c r="DB236" s="290" cm="1">
        <f t="array" aca="1" ref="DB236" ca="1">IF(AN236&lt;0,AN236*SUMPRODUCT(_xlfn.XLOOKUP(AN$26,$C$4:$C$22,$I$4:$R$22)*$AO236:$AX236),0)</f>
        <v>0</v>
      </c>
      <c r="DC236" s="327">
        <f t="shared" ca="1" si="199"/>
        <v>0</v>
      </c>
    </row>
    <row r="237" spans="1:107" x14ac:dyDescent="0.25">
      <c r="A237" s="135">
        <f ca="1">MIN(H235:I253)</f>
        <v>-1.5</v>
      </c>
      <c r="B237" s="731"/>
      <c r="C237" s="292">
        <v>3</v>
      </c>
      <c r="D237" s="293" t="str">
        <f>_xlfn.XLOOKUP($C237,'Load Combinations'!$B$4:$B$22,'Load Combinations'!$C$4:$C$22)</f>
        <v>Component Pressure Test</v>
      </c>
      <c r="E237" s="86"/>
      <c r="F237" s="294"/>
      <c r="G237" s="125">
        <v>0</v>
      </c>
      <c r="H237" s="295">
        <f t="shared" ca="1" si="177"/>
        <v>0</v>
      </c>
      <c r="I237" s="295">
        <f t="shared" ca="1" si="178"/>
        <v>0</v>
      </c>
      <c r="J237" s="328"/>
      <c r="K237" s="99">
        <f t="shared" ref="K237:AB237" ca="1" si="213">OFFSET(K237,-2,0)</f>
        <v>0</v>
      </c>
      <c r="L237" s="96">
        <f t="shared" ca="1" si="213"/>
        <v>0</v>
      </c>
      <c r="M237" s="96">
        <f t="shared" ca="1" si="213"/>
        <v>0</v>
      </c>
      <c r="N237" s="96">
        <f t="shared" ca="1" si="213"/>
        <v>0</v>
      </c>
      <c r="O237" s="96">
        <f t="shared" ca="1" si="213"/>
        <v>0</v>
      </c>
      <c r="P237" s="96">
        <f t="shared" ca="1" si="213"/>
        <v>0</v>
      </c>
      <c r="Q237" s="96">
        <f t="shared" ca="1" si="213"/>
        <v>0</v>
      </c>
      <c r="R237" s="96">
        <f t="shared" ca="1" si="213"/>
        <v>0</v>
      </c>
      <c r="S237" s="96">
        <f t="shared" ca="1" si="213"/>
        <v>0</v>
      </c>
      <c r="T237" s="96">
        <f t="shared" ca="1" si="213"/>
        <v>0</v>
      </c>
      <c r="U237" s="96">
        <f t="shared" ca="1" si="213"/>
        <v>0</v>
      </c>
      <c r="V237" s="96">
        <f t="shared" ca="1" si="213"/>
        <v>0</v>
      </c>
      <c r="W237" s="96">
        <f t="shared" ca="1" si="213"/>
        <v>0</v>
      </c>
      <c r="X237" s="96">
        <f t="shared" ca="1" si="213"/>
        <v>0</v>
      </c>
      <c r="Y237" s="96">
        <f t="shared" ca="1" si="213"/>
        <v>0</v>
      </c>
      <c r="Z237" s="96">
        <f t="shared" ca="1" si="213"/>
        <v>0</v>
      </c>
      <c r="AA237" s="96">
        <f t="shared" ca="1" si="213"/>
        <v>0</v>
      </c>
      <c r="AB237" s="138">
        <f t="shared" ca="1" si="213"/>
        <v>0</v>
      </c>
      <c r="AC237" s="99">
        <f t="shared" ca="1" si="212"/>
        <v>0</v>
      </c>
      <c r="AD237" s="96">
        <f t="shared" ca="1" si="212"/>
        <v>0</v>
      </c>
      <c r="AE237" s="96">
        <f t="shared" ca="1" si="212"/>
        <v>1</v>
      </c>
      <c r="AF237" s="96">
        <f t="shared" ca="1" si="212"/>
        <v>1</v>
      </c>
      <c r="AG237" s="96">
        <f t="shared" ca="1" si="212"/>
        <v>0</v>
      </c>
      <c r="AH237" s="96">
        <f t="shared" ca="1" si="212"/>
        <v>0</v>
      </c>
      <c r="AI237" s="96">
        <f t="shared" ca="1" si="212"/>
        <v>0</v>
      </c>
      <c r="AJ237" s="96">
        <f t="shared" ca="1" si="212"/>
        <v>0</v>
      </c>
      <c r="AK237" s="96">
        <f t="shared" ca="1" si="212"/>
        <v>0</v>
      </c>
      <c r="AL237" s="96">
        <f t="shared" ca="1" si="212"/>
        <v>0</v>
      </c>
      <c r="AM237" s="96">
        <f t="shared" ca="1" si="212"/>
        <v>0</v>
      </c>
      <c r="AN237" s="100">
        <f t="shared" ca="1" si="212"/>
        <v>0</v>
      </c>
      <c r="AO237" s="97">
        <f>+INDEX('Load Combinations'!$D$4:$N$22,MATCH(Horizontal!$C237,'Load Combinations'!$B$4:$B$22,0),MATCH(Horizontal!AO$26,'Load Combinations'!$D$3:$N$3,0))</f>
        <v>1</v>
      </c>
      <c r="AP237" s="96">
        <f>+INDEX('Load Combinations'!$D$4:$N$22,MATCH(Horizontal!$C237,'Load Combinations'!$B$4:$B$22,0),MATCH(Horizontal!AP$26,'Load Combinations'!$D$3:$N$3,0))</f>
        <v>0</v>
      </c>
      <c r="AQ237" s="96">
        <f>+INDEX('Load Combinations'!$D$4:$N$22,MATCH(Horizontal!$C237,'Load Combinations'!$B$4:$B$22,0),MATCH(Horizontal!AQ$26,'Load Combinations'!$D$3:$N$3,0))</f>
        <v>0</v>
      </c>
      <c r="AR237" s="96">
        <f>+INDEX('Load Combinations'!$D$4:$N$22,MATCH(Horizontal!$C237,'Load Combinations'!$B$4:$B$22,0),MATCH(Horizontal!AR$26,'Load Combinations'!$D$3:$N$3,0))</f>
        <v>0</v>
      </c>
      <c r="AS237" s="96">
        <f>+INDEX('Load Combinations'!$D$4:$N$22,MATCH(Horizontal!$C237,'Load Combinations'!$B$4:$B$22,0),MATCH(Horizontal!AS$26,'Load Combinations'!$D$3:$N$3,0))</f>
        <v>1</v>
      </c>
      <c r="AT237" s="96">
        <f>+INDEX('Load Combinations'!$D$4:$N$22,MATCH(Horizontal!$C237,'Load Combinations'!$B$4:$B$22,0),MATCH(Horizontal!AT$26,'Load Combinations'!$D$3:$N$3,0))</f>
        <v>0</v>
      </c>
      <c r="AU237" s="96">
        <f>+INDEX('Load Combinations'!$D$4:$N$22,MATCH(Horizontal!$C237,'Load Combinations'!$B$4:$B$22,0),MATCH(Horizontal!AU$26,'Load Combinations'!$D$3:$N$3,0))</f>
        <v>0</v>
      </c>
      <c r="AV237" s="96">
        <f>+INDEX('Load Combinations'!$D$4:$N$22,MATCH(Horizontal!$C237,'Load Combinations'!$B$4:$B$22,0),MATCH(Horizontal!AV$26,'Load Combinations'!$D$3:$N$3,0))</f>
        <v>0</v>
      </c>
      <c r="AW237" s="96">
        <f>+INDEX('Load Combinations'!$D$4:$N$22,MATCH(Horizontal!$C237,'Load Combinations'!$B$4:$B$22,0),MATCH(Horizontal!AW$26,'Load Combinations'!$D$3:$N$3,0))</f>
        <v>0</v>
      </c>
      <c r="AX237" s="560">
        <f>+INDEX('Load Combinations'!$D$4:$N$22,MATCH(Horizontal!$C237,'Load Combinations'!$B$4:$B$22,0),MATCH(Horizontal!AX$26,'Load Combinations'!$D$3:$N$3,0))</f>
        <v>0</v>
      </c>
      <c r="AY237" s="661">
        <f>+INDEX('Load Combinations'!$D$4:$N$22,MATCH(Horizontal!$C237,'Load Combinations'!$B$4:$B$22,0),MATCH(Horizontal!AY$26,'Load Combinations'!$D$3:$N$3,0))</f>
        <v>0</v>
      </c>
      <c r="AZ237" s="297" cm="1">
        <f t="array" aca="1" ref="AZ237" ca="1">SUMPRODUCT(--($K237:$AB237&gt;0),INDEX($H$4:$H$22,MATCH($K$26:$AB$26,$C$4:$C$22,0)))</f>
        <v>0</v>
      </c>
      <c r="BA237" s="298" cm="1">
        <f t="array" aca="1" ref="BA237" ca="1">SUMPRODUCT(--($K237:$AB237&gt;0),INDEX($G$4:$G$22,MATCH($K$26:$AB$26,$C$4:$C$22,0)))</f>
        <v>0</v>
      </c>
      <c r="BB237" s="298" cm="1">
        <f t="array" aca="1" ref="BB237" ca="1">-1*SUMPRODUCT(--($K237:$AB237&lt;0),INDEX($H$4:$H$22,MATCH($K$26:$AB$26,$C$4:$C$22,0)))</f>
        <v>0</v>
      </c>
      <c r="BC237" s="298" cm="1">
        <f t="array" aca="1" ref="BC237" ca="1">-1*SUMPRODUCT(--($K237:$AB237&lt;0),INDEX($G$4:$G$22,MATCH($K$26:$AB$26,$C$4:$C$22,0)))</f>
        <v>0</v>
      </c>
      <c r="BD237" s="125" cm="1">
        <f t="array" aca="1" ref="BD237" ca="1">IF(AC237&gt;0,AC237*SUMPRODUCT(_xlfn.XLOOKUP(AC$26,$C$4:$C$22,$T$4:$AD$22)*$AO237:$AY237),0)</f>
        <v>0</v>
      </c>
      <c r="BE237" s="300" cm="1">
        <f t="array" aca="1" ref="BE237" ca="1">IF(AD237&gt;0,AD237*SUMPRODUCT(_xlfn.XLOOKUP(AD$26,$C$4:$C$22,$T$4:$AD$22)*$AO237:$AY237),0)</f>
        <v>0</v>
      </c>
      <c r="BF237" s="300" cm="1">
        <f t="array" aca="1" ref="BF237" ca="1">IF(AE237&gt;0,AE237*SUMPRODUCT(_xlfn.XLOOKUP(AE$26,$C$4:$C$22,$T$4:$AD$22)*$AO237:$AY237),0)</f>
        <v>0</v>
      </c>
      <c r="BG237" s="301" cm="1">
        <f t="array" aca="1" ref="BG237" ca="1">IF(AF237&gt;0,AF237*SUMPRODUCT(_xlfn.XLOOKUP(AF$26,$C$4:$C$22,$T$4:$AD$22)*$AO237:$AY237),0)</f>
        <v>0</v>
      </c>
      <c r="BH237" s="300" cm="1">
        <f t="array" aca="1" ref="BH237" ca="1">IF(AG237&gt;0,AG237*SUMPRODUCT(_xlfn.XLOOKUP(AG$26,$C$4:$C$22,$T$4:$AD$22)*$AO237:$AY237),0)</f>
        <v>0</v>
      </c>
      <c r="BI237" s="300" cm="1">
        <f t="array" aca="1" ref="BI237" ca="1">IF(AH237&gt;0,AH237*SUMPRODUCT(_xlfn.XLOOKUP(AH$26,$C$4:$C$22,$T$4:$AD$22)*$AO237:$AY237),0)</f>
        <v>0</v>
      </c>
      <c r="BJ237" s="300" cm="1">
        <f t="array" aca="1" ref="BJ237" ca="1">IF(AI237&gt;0,AI237*SUMPRODUCT(_xlfn.XLOOKUP(AI$26,$C$4:$C$22,$T$4:$AD$22)*$AO237:$AY237),0)</f>
        <v>0</v>
      </c>
      <c r="BK237" s="300" cm="1">
        <f t="array" aca="1" ref="BK237" ca="1">IF(AJ237&gt;0,AJ237*SUMPRODUCT(_xlfn.XLOOKUP(AJ$26,$C$4:$C$22,$T$4:$AD$22)*$AO237:$AY237),0)</f>
        <v>0</v>
      </c>
      <c r="BL237" s="300" cm="1">
        <f t="array" aca="1" ref="BL237" ca="1">IF(AK237&gt;0,AK237*SUMPRODUCT(_xlfn.XLOOKUP(AK$26,$C$4:$C$22,$T$4:$AD$22)*$AO237:$AY237),0)</f>
        <v>0</v>
      </c>
      <c r="BM237" s="300" cm="1">
        <f t="array" aca="1" ref="BM237" ca="1">IF(AL237&gt;0,AL237*SUMPRODUCT(_xlfn.XLOOKUP(AL$26,$C$4:$C$22,$T$4:$AD$22)*$AO237:$AY237),0)</f>
        <v>0</v>
      </c>
      <c r="BN237" s="300" cm="1">
        <f t="array" aca="1" ref="BN237" ca="1">IF(AM237&gt;0,AM237*SUMPRODUCT(_xlfn.XLOOKUP(AM$26,$C$4:$C$22,$T$4:$AD$22)*$AO237:$AY237),0)</f>
        <v>0</v>
      </c>
      <c r="BO237" s="304" cm="1">
        <f t="array" aca="1" ref="BO237" ca="1">IF(AN237&gt;0,AN237*SUMPRODUCT(_xlfn.XLOOKUP(AN$26,$C$4:$C$22,$T$4:$AD$22)*$AO237:$AY237),0)</f>
        <v>0</v>
      </c>
      <c r="BP237" s="305">
        <f t="shared" ca="1" si="196"/>
        <v>0</v>
      </c>
      <c r="BQ237" s="125" cm="1">
        <f t="array" aca="1" ref="BQ237" ca="1">IF(AC237&gt;0,AC237*SUMPRODUCT(_xlfn.XLOOKUP(AC$26,$C$4:$C$22,$I$4:$S$22)*$AO237:$AY237),0)</f>
        <v>0</v>
      </c>
      <c r="BR237" s="300" cm="1">
        <f t="array" aca="1" ref="BR237" ca="1">IF(AD237&gt;0,AD237*SUMPRODUCT(_xlfn.XLOOKUP(AD$26,$C$4:$C$22,$I$4:$S$22)*$AO237:$AY237),0)</f>
        <v>0</v>
      </c>
      <c r="BS237" s="300" cm="1">
        <f t="array" aca="1" ref="BS237" ca="1">IF(AE237&gt;0,AE237*SUMPRODUCT(_xlfn.XLOOKUP(AE$26,$C$4:$C$22,$I$4:$S$22)*$AO237:$AY237),0)</f>
        <v>0</v>
      </c>
      <c r="BT237" s="301" cm="1">
        <f t="array" aca="1" ref="BT237" ca="1">IF(AF237&gt;0,AF237*SUMPRODUCT(_xlfn.XLOOKUP(AF$26,$C$4:$C$22,$I$4:$S$22)*$AO237:$AY237),0)</f>
        <v>0</v>
      </c>
      <c r="BU237" s="300" cm="1">
        <f t="array" aca="1" ref="BU237" ca="1">IF(AG237&gt;0,AG237*SUMPRODUCT(_xlfn.XLOOKUP(AG$26,$C$4:$C$22,$I$4:$S$22)*$AO237:$AY237),0)</f>
        <v>0</v>
      </c>
      <c r="BV237" s="300" cm="1">
        <f t="array" aca="1" ref="BV237" ca="1">IF(AH237&gt;0,AH237*SUMPRODUCT(_xlfn.XLOOKUP(AH$26,$C$4:$C$22,$I$4:$S$22)*$AO237:$AY237),0)</f>
        <v>0</v>
      </c>
      <c r="BW237" s="300" cm="1">
        <f t="array" aca="1" ref="BW237" ca="1">IF(AI237&gt;0,AI237*SUMPRODUCT(_xlfn.XLOOKUP(AI$26,$C$4:$C$22,$I$4:$S$22)*$AO237:$AY237),0)</f>
        <v>0</v>
      </c>
      <c r="BX237" s="300" cm="1">
        <f t="array" aca="1" ref="BX237" ca="1">IF(AJ237&gt;0,AJ237*SUMPRODUCT(_xlfn.XLOOKUP(AJ$26,$C$4:$C$22,$I$4:$S$22)*$AO237:$AY237),0)</f>
        <v>0</v>
      </c>
      <c r="BY237" s="300" cm="1">
        <f t="array" aca="1" ref="BY237" ca="1">IF(AK237&gt;0,AK237*SUMPRODUCT(_xlfn.XLOOKUP(AK$26,$C$4:$C$22,$I$4:$S$22)*$AO237:$AY237),0)</f>
        <v>0</v>
      </c>
      <c r="BZ237" s="300" cm="1">
        <f t="array" aca="1" ref="BZ237" ca="1">IF(AL237&gt;0,AL237*SUMPRODUCT(_xlfn.XLOOKUP(AL$26,$C$4:$C$22,$I$4:$S$22)*$AO237:$AY237),0)</f>
        <v>0</v>
      </c>
      <c r="CA237" s="300" cm="1">
        <f t="array" aca="1" ref="CA237" ca="1">IF(AM237&gt;0,AM237*SUMPRODUCT(_xlfn.XLOOKUP(AM$26,$C$4:$C$22,$I$4:$S$22)*$AO237:$AY237),0)</f>
        <v>0</v>
      </c>
      <c r="CB237" s="304" cm="1">
        <f t="array" aca="1" ref="CB237" ca="1">IF(AN237&gt;0,AN237*SUMPRODUCT(_xlfn.XLOOKUP(AN$26,$C$4:$C$22,$I$4:$S$22)*$AO237:$AY237),0)</f>
        <v>0</v>
      </c>
      <c r="CC237" s="305">
        <f t="shared" ca="1" si="197"/>
        <v>0</v>
      </c>
      <c r="CD237" s="125" cm="1">
        <f t="array" aca="1" ref="CD237" ca="1">IF(AC237&lt;0,AC237*SUMPRODUCT(_xlfn.XLOOKUP(AC$26,$C$4:$C$22,$T$4:$AD$22)*$AO237:$AY237),0)</f>
        <v>0</v>
      </c>
      <c r="CE237" s="300" cm="1">
        <f t="array" aca="1" ref="CE237" ca="1">IF(AD237&lt;0,AD237*SUMPRODUCT(_xlfn.XLOOKUP(AD$26,$C$4:$C$22,$T$4:$AC$22)*$AO237:$AX237),0)</f>
        <v>0</v>
      </c>
      <c r="CF237" s="300" cm="1">
        <f t="array" aca="1" ref="CF237" ca="1">IF(AE237&lt;0,AE237*SUMPRODUCT(_xlfn.XLOOKUP(AE$26,$C$4:$C$22,$T$4:$AC$22)*$AO237:$AX237),0)</f>
        <v>0</v>
      </c>
      <c r="CG237" s="301" cm="1">
        <f t="array" aca="1" ref="CG237" ca="1">IF(AF237&lt;0,AF237*SUMPRODUCT(_xlfn.XLOOKUP(AF$26,$C$4:$C$22,$T$4:$AC$22)*$AO237:$AX237),0)</f>
        <v>0</v>
      </c>
      <c r="CH237" s="300" cm="1">
        <f t="array" aca="1" ref="CH237" ca="1">IF(AG237&lt;0,AG237*SUMPRODUCT(_xlfn.XLOOKUP(AG$26,$C$4:$C$22,$T$4:$AC$22)*$AO237:$AX237),0)</f>
        <v>0</v>
      </c>
      <c r="CI237" s="300" cm="1">
        <f t="array" aca="1" ref="CI237" ca="1">IF(AH237&lt;0,AH237*SUMPRODUCT(_xlfn.XLOOKUP(AH$26,$C$4:$C$22,$T$4:$AC$22)*$AO237:$AX237),0)</f>
        <v>0</v>
      </c>
      <c r="CJ237" s="300" cm="1">
        <f t="array" aca="1" ref="CJ237" ca="1">IF(AI237&lt;0,AI237*SUMPRODUCT(_xlfn.XLOOKUP(AI$26,$C$4:$C$22,$T$4:$AC$22)*$AO237:$AX237),0)</f>
        <v>0</v>
      </c>
      <c r="CK237" s="300" cm="1">
        <f t="array" aca="1" ref="CK237" ca="1">IF(AJ237&lt;0,AJ237*SUMPRODUCT(_xlfn.XLOOKUP(AJ$26,$C$4:$C$22,$T$4:$AC$22)*$AO237:$AX237),0)</f>
        <v>0</v>
      </c>
      <c r="CL237" s="300" cm="1">
        <f t="array" aca="1" ref="CL237" ca="1">IF(AK237&lt;0,AK237*SUMPRODUCT(_xlfn.XLOOKUP(AK$26,$C$4:$C$22,$T$4:$AC$22)*$AO237:$AX237),0)</f>
        <v>0</v>
      </c>
      <c r="CM237" s="300" cm="1">
        <f t="array" aca="1" ref="CM237" ca="1">IF(AL237&lt;0,AL237*SUMPRODUCT(_xlfn.XLOOKUP(AL$26,$C$4:$C$22,$T$4:$AC$22)*$AO237:$AX237),0)</f>
        <v>0</v>
      </c>
      <c r="CN237" s="300" cm="1">
        <f t="array" aca="1" ref="CN237" ca="1">IF(AM237&lt;0,AM237*SUMPRODUCT(_xlfn.XLOOKUP(AM$26,$C$4:$C$22,$T$4:$AC$22)*$AO237:$AX237),0)</f>
        <v>0</v>
      </c>
      <c r="CO237" s="304" cm="1">
        <f t="array" aca="1" ref="CO237" ca="1">IF(AN237&lt;0,AN237*SUMPRODUCT(_xlfn.XLOOKUP(AN$26,$C$4:$C$22,$T$4:$AC$22)*$AO237:$AX237),0)</f>
        <v>0</v>
      </c>
      <c r="CP237" s="305">
        <f t="shared" ca="1" si="198"/>
        <v>0</v>
      </c>
      <c r="CQ237" s="125" cm="1">
        <f t="array" aca="1" ref="CQ237" ca="1">IF(AC237&lt;0,AC237*SUMPRODUCT(_xlfn.XLOOKUP(AC$26,$C$4:$C$22,$I$4:$S$22)*$AO237:$AY237),0)</f>
        <v>0</v>
      </c>
      <c r="CR237" s="300" cm="1">
        <f t="array" aca="1" ref="CR237" ca="1">IF(AD237&lt;0,AD237*SUMPRODUCT(_xlfn.XLOOKUP(AD$26,$C$4:$C$22,$I$4:$R$22)*$AO237:$AX237),0)</f>
        <v>0</v>
      </c>
      <c r="CS237" s="300" cm="1">
        <f t="array" aca="1" ref="CS237" ca="1">IF(AE237&lt;0,AE237*SUMPRODUCT(_xlfn.XLOOKUP(AE$26,$C$4:$C$22,$I$4:$R$22)*$AO237:$AX237),0)</f>
        <v>0</v>
      </c>
      <c r="CT237" s="301" cm="1">
        <f t="array" aca="1" ref="CT237" ca="1">IF(AF237&lt;0,AF237*SUMPRODUCT(_xlfn.XLOOKUP(AF$26,$C$4:$C$22,$I$4:$R$22)*$AO237:$AX237),0)</f>
        <v>0</v>
      </c>
      <c r="CU237" s="300" cm="1">
        <f t="array" aca="1" ref="CU237" ca="1">IF(AG237&lt;0,AG237*SUMPRODUCT(_xlfn.XLOOKUP(AG$26,$C$4:$C$22,$I$4:$R$22)*$AO237:$AX237),0)</f>
        <v>0</v>
      </c>
      <c r="CV237" s="300" cm="1">
        <f t="array" aca="1" ref="CV237" ca="1">IF(AH237&lt;0,AH237*SUMPRODUCT(_xlfn.XLOOKUP(AH$26,$C$4:$C$22,$I$4:$R$22)*$AO237:$AX237),0)</f>
        <v>0</v>
      </c>
      <c r="CW237" s="300" cm="1">
        <f t="array" aca="1" ref="CW237" ca="1">IF(AI237&lt;0,AI237*SUMPRODUCT(_xlfn.XLOOKUP(AI$26,$C$4:$C$22,$I$4:$R$22)*$AO237:$AX237),0)</f>
        <v>0</v>
      </c>
      <c r="CX237" s="300" cm="1">
        <f t="array" aca="1" ref="CX237" ca="1">IF(AJ237&lt;0,AJ237*SUMPRODUCT(_xlfn.XLOOKUP(AJ$26,$C$4:$C$22,$I$4:$R$22)*$AO237:$AX237),0)</f>
        <v>0</v>
      </c>
      <c r="CY237" s="300" cm="1">
        <f t="array" aca="1" ref="CY237" ca="1">IF(AK237&lt;0,AK237*SUMPRODUCT(_xlfn.XLOOKUP(AK$26,$C$4:$C$22,$I$4:$R$22)*$AO237:$AX237),0)</f>
        <v>0</v>
      </c>
      <c r="CZ237" s="300" cm="1">
        <f t="array" aca="1" ref="CZ237" ca="1">IF(AL237&lt;0,AL237*SUMPRODUCT(_xlfn.XLOOKUP(AL$26,$C$4:$C$22,$I$4:$R$22)*$AO237:$AX237),0)</f>
        <v>0</v>
      </c>
      <c r="DA237" s="300" cm="1">
        <f t="array" aca="1" ref="DA237" ca="1">IF(AM237&lt;0,AM237*SUMPRODUCT(_xlfn.XLOOKUP(AM$26,$C$4:$C$22,$I$4:$R$22)*$AO237:$AX237),0)</f>
        <v>0</v>
      </c>
      <c r="DB237" s="304" cm="1">
        <f t="array" aca="1" ref="DB237" ca="1">IF(AN237&lt;0,AN237*SUMPRODUCT(_xlfn.XLOOKUP(AN$26,$C$4:$C$22,$I$4:$R$22)*$AO237:$AX237),0)</f>
        <v>0</v>
      </c>
      <c r="DC237" s="329">
        <f t="shared" ca="1" si="199"/>
        <v>0</v>
      </c>
    </row>
    <row r="238" spans="1:107" x14ac:dyDescent="0.25">
      <c r="A238" s="134" t="s">
        <v>166</v>
      </c>
      <c r="B238" s="255"/>
      <c r="C238" s="278">
        <v>4</v>
      </c>
      <c r="D238" s="279" t="str">
        <f>_xlfn.XLOOKUP($C238,'Load Combinations'!$B$4:$B$22,'Load Combinations'!$C$4:$C$22)</f>
        <v>Core Vessel Vacuum, No Beam</v>
      </c>
      <c r="E238" s="280"/>
      <c r="F238" s="281"/>
      <c r="G238" s="111">
        <v>0</v>
      </c>
      <c r="H238" s="282">
        <f t="shared" ca="1" si="177"/>
        <v>0.5</v>
      </c>
      <c r="I238" s="282">
        <f t="shared" ca="1" si="178"/>
        <v>-0.5</v>
      </c>
      <c r="J238" s="326"/>
      <c r="K238" s="87">
        <f t="shared" ref="K238:AB238" ca="1" si="214">OFFSET(K238,-3,0)</f>
        <v>0</v>
      </c>
      <c r="L238" s="84">
        <f t="shared" ca="1" si="214"/>
        <v>0</v>
      </c>
      <c r="M238" s="84">
        <f t="shared" ca="1" si="214"/>
        <v>0</v>
      </c>
      <c r="N238" s="84">
        <f t="shared" ca="1" si="214"/>
        <v>0</v>
      </c>
      <c r="O238" s="84">
        <f t="shared" ca="1" si="214"/>
        <v>0</v>
      </c>
      <c r="P238" s="84">
        <f t="shared" ca="1" si="214"/>
        <v>0</v>
      </c>
      <c r="Q238" s="84">
        <f t="shared" ca="1" si="214"/>
        <v>0</v>
      </c>
      <c r="R238" s="84">
        <f t="shared" ca="1" si="214"/>
        <v>0</v>
      </c>
      <c r="S238" s="84">
        <f t="shared" ca="1" si="214"/>
        <v>0</v>
      </c>
      <c r="T238" s="84">
        <f t="shared" ca="1" si="214"/>
        <v>0</v>
      </c>
      <c r="U238" s="84">
        <f t="shared" ca="1" si="214"/>
        <v>0</v>
      </c>
      <c r="V238" s="84">
        <f t="shared" ca="1" si="214"/>
        <v>0</v>
      </c>
      <c r="W238" s="84">
        <f t="shared" ca="1" si="214"/>
        <v>0</v>
      </c>
      <c r="X238" s="84">
        <f t="shared" ca="1" si="214"/>
        <v>0</v>
      </c>
      <c r="Y238" s="84">
        <f t="shared" ca="1" si="214"/>
        <v>0</v>
      </c>
      <c r="Z238" s="84">
        <f t="shared" ca="1" si="214"/>
        <v>0</v>
      </c>
      <c r="AA238" s="84">
        <f t="shared" ca="1" si="214"/>
        <v>0</v>
      </c>
      <c r="AB238" s="89">
        <f t="shared" ca="1" si="214"/>
        <v>0</v>
      </c>
      <c r="AC238" s="87">
        <f t="shared" ca="1" si="212"/>
        <v>0</v>
      </c>
      <c r="AD238" s="84">
        <f t="shared" ca="1" si="212"/>
        <v>0</v>
      </c>
      <c r="AE238" s="84">
        <f t="shared" ca="1" si="212"/>
        <v>1</v>
      </c>
      <c r="AF238" s="84">
        <f t="shared" ca="1" si="212"/>
        <v>1</v>
      </c>
      <c r="AG238" s="84">
        <f t="shared" ca="1" si="212"/>
        <v>0</v>
      </c>
      <c r="AH238" s="84">
        <f t="shared" ca="1" si="212"/>
        <v>0</v>
      </c>
      <c r="AI238" s="84">
        <f t="shared" ca="1" si="212"/>
        <v>0</v>
      </c>
      <c r="AJ238" s="84">
        <f t="shared" ca="1" si="212"/>
        <v>0</v>
      </c>
      <c r="AK238" s="84">
        <f t="shared" ca="1" si="212"/>
        <v>0</v>
      </c>
      <c r="AL238" s="84">
        <f t="shared" ca="1" si="212"/>
        <v>0</v>
      </c>
      <c r="AM238" s="84">
        <f t="shared" ca="1" si="212"/>
        <v>0</v>
      </c>
      <c r="AN238" s="98">
        <f t="shared" ca="1" si="212"/>
        <v>0</v>
      </c>
      <c r="AO238" s="91">
        <f>+INDEX('Load Combinations'!$D$4:$N$22,MATCH(Horizontal!$C238,'Load Combinations'!$B$4:$B$22,0),MATCH(Horizontal!AO$26,'Load Combinations'!$D$3:$N$3,0))</f>
        <v>1</v>
      </c>
      <c r="AP238" s="84">
        <f>+INDEX('Load Combinations'!$D$4:$N$22,MATCH(Horizontal!$C238,'Load Combinations'!$B$4:$B$22,0),MATCH(Horizontal!AP$26,'Load Combinations'!$D$3:$N$3,0))</f>
        <v>1</v>
      </c>
      <c r="AQ238" s="84">
        <f>+INDEX('Load Combinations'!$D$4:$N$22,MATCH(Horizontal!$C238,'Load Combinations'!$B$4:$B$22,0),MATCH(Horizontal!AQ$26,'Load Combinations'!$D$3:$N$3,0))</f>
        <v>0</v>
      </c>
      <c r="AR238" s="84">
        <f>+INDEX('Load Combinations'!$D$4:$N$22,MATCH(Horizontal!$C238,'Load Combinations'!$B$4:$B$22,0),MATCH(Horizontal!AR$26,'Load Combinations'!$D$3:$N$3,0))</f>
        <v>1</v>
      </c>
      <c r="AS238" s="84">
        <f>+INDEX('Load Combinations'!$D$4:$N$22,MATCH(Horizontal!$C238,'Load Combinations'!$B$4:$B$22,0),MATCH(Horizontal!AS$26,'Load Combinations'!$D$3:$N$3,0))</f>
        <v>0</v>
      </c>
      <c r="AT238" s="84">
        <f>+INDEX('Load Combinations'!$D$4:$N$22,MATCH(Horizontal!$C238,'Load Combinations'!$B$4:$B$22,0),MATCH(Horizontal!AT$26,'Load Combinations'!$D$3:$N$3,0))</f>
        <v>0</v>
      </c>
      <c r="AU238" s="84">
        <f>+INDEX('Load Combinations'!$D$4:$N$22,MATCH(Horizontal!$C238,'Load Combinations'!$B$4:$B$22,0),MATCH(Horizontal!AU$26,'Load Combinations'!$D$3:$N$3,0))</f>
        <v>0</v>
      </c>
      <c r="AV238" s="84">
        <f>+INDEX('Load Combinations'!$D$4:$N$22,MATCH(Horizontal!$C238,'Load Combinations'!$B$4:$B$22,0),MATCH(Horizontal!AV$26,'Load Combinations'!$D$3:$N$3,0))</f>
        <v>0</v>
      </c>
      <c r="AW238" s="84">
        <f>+INDEX('Load Combinations'!$D$4:$N$22,MATCH(Horizontal!$C238,'Load Combinations'!$B$4:$B$22,0),MATCH(Horizontal!AW$26,'Load Combinations'!$D$3:$N$3,0))</f>
        <v>1</v>
      </c>
      <c r="AX238" s="559">
        <f>+INDEX('Load Combinations'!$D$4:$N$22,MATCH(Horizontal!$C238,'Load Combinations'!$B$4:$B$22,0),MATCH(Horizontal!AX$26,'Load Combinations'!$D$3:$N$3,0))</f>
        <v>0</v>
      </c>
      <c r="AY238" s="660">
        <f>+INDEX('Load Combinations'!$D$4:$N$22,MATCH(Horizontal!$C238,'Load Combinations'!$B$4:$B$22,0),MATCH(Horizontal!AY$26,'Load Combinations'!$D$3:$N$3,0))</f>
        <v>0</v>
      </c>
      <c r="AZ238" s="284" cm="1">
        <f t="array" aca="1" ref="AZ238" ca="1">SUMPRODUCT(--($K238:$AB238&gt;0),INDEX($H$4:$H$22,MATCH($K$26:$AB$26,$C$4:$C$22,0)))</f>
        <v>0</v>
      </c>
      <c r="BA238" s="194" cm="1">
        <f t="array" aca="1" ref="BA238" ca="1">SUMPRODUCT(--($K238:$AB238&gt;0),INDEX($G$4:$G$22,MATCH($K$26:$AB$26,$C$4:$C$22,0)))</f>
        <v>0</v>
      </c>
      <c r="BB238" s="194" cm="1">
        <f t="array" aca="1" ref="BB238" ca="1">-1*SUMPRODUCT(--($K238:$AB238&lt;0),INDEX($H$4:$H$22,MATCH($K$26:$AB$26,$C$4:$C$22,0)))</f>
        <v>0</v>
      </c>
      <c r="BC238" s="194" cm="1">
        <f t="array" aca="1" ref="BC238" ca="1">-1*SUMPRODUCT(--($K238:$AB238&lt;0),INDEX($G$4:$G$22,MATCH($K$26:$AB$26,$C$4:$C$22,0)))</f>
        <v>0</v>
      </c>
      <c r="BD238" s="286" cm="1">
        <f t="array" aca="1" ref="BD238" ca="1">IF(AC238&gt;0,AC238*SUMPRODUCT(_xlfn.XLOOKUP(AC$26,$C$4:$C$22,$T$4:$AD$22)*$AO238:$AY238),0)</f>
        <v>0</v>
      </c>
      <c r="BE238" s="287" cm="1">
        <f t="array" aca="1" ref="BE238" ca="1">IF(AD238&gt;0,AD238*SUMPRODUCT(_xlfn.XLOOKUP(AD$26,$C$4:$C$22,$T$4:$AD$22)*$AO238:$AY238),0)</f>
        <v>0</v>
      </c>
      <c r="BF238" s="287" cm="1">
        <f t="array" aca="1" ref="BF238" ca="1">IF(AE238&gt;0,AE238*SUMPRODUCT(_xlfn.XLOOKUP(AE$26,$C$4:$C$22,$T$4:$AD$22)*$AO238:$AY238),0)</f>
        <v>0</v>
      </c>
      <c r="BG238" s="287" cm="1">
        <f t="array" aca="1" ref="BG238" ca="1">IF(AF238&gt;0,AF238*SUMPRODUCT(_xlfn.XLOOKUP(AF$26,$C$4:$C$22,$T$4:$AD$22)*$AO238:$AY238),0)</f>
        <v>0.5</v>
      </c>
      <c r="BH238" s="287" cm="1">
        <f t="array" aca="1" ref="BH238" ca="1">IF(AG238&gt;0,AG238*SUMPRODUCT(_xlfn.XLOOKUP(AG$26,$C$4:$C$22,$T$4:$AD$22)*$AO238:$AY238),0)</f>
        <v>0</v>
      </c>
      <c r="BI238" s="287" cm="1">
        <f t="array" aca="1" ref="BI238" ca="1">IF(AH238&gt;0,AH238*SUMPRODUCT(_xlfn.XLOOKUP(AH$26,$C$4:$C$22,$T$4:$AD$22)*$AO238:$AY238),0)</f>
        <v>0</v>
      </c>
      <c r="BJ238" s="287" cm="1">
        <f t="array" aca="1" ref="BJ238" ca="1">IF(AI238&gt;0,AI238*SUMPRODUCT(_xlfn.XLOOKUP(AI$26,$C$4:$C$22,$T$4:$AD$22)*$AO238:$AY238),0)</f>
        <v>0</v>
      </c>
      <c r="BK238" s="287" cm="1">
        <f t="array" aca="1" ref="BK238" ca="1">IF(AJ238&gt;0,AJ238*SUMPRODUCT(_xlfn.XLOOKUP(AJ$26,$C$4:$C$22,$T$4:$AD$22)*$AO238:$AY238),0)</f>
        <v>0</v>
      </c>
      <c r="BL238" s="287" cm="1">
        <f t="array" aca="1" ref="BL238" ca="1">IF(AK238&gt;0,AK238*SUMPRODUCT(_xlfn.XLOOKUP(AK$26,$C$4:$C$22,$T$4:$AD$22)*$AO238:$AY238),0)</f>
        <v>0</v>
      </c>
      <c r="BM238" s="287" cm="1">
        <f t="array" aca="1" ref="BM238" ca="1">IF(AL238&gt;0,AL238*SUMPRODUCT(_xlfn.XLOOKUP(AL$26,$C$4:$C$22,$T$4:$AD$22)*$AO238:$AY238),0)</f>
        <v>0</v>
      </c>
      <c r="BN238" s="287" cm="1">
        <f t="array" aca="1" ref="BN238" ca="1">IF(AM238&gt;0,AM238*SUMPRODUCT(_xlfn.XLOOKUP(AM$26,$C$4:$C$22,$T$4:$AD$22)*$AO238:$AY238),0)</f>
        <v>0</v>
      </c>
      <c r="BO238" s="290" cm="1">
        <f t="array" aca="1" ref="BO238" ca="1">IF(AN238&gt;0,AN238*SUMPRODUCT(_xlfn.XLOOKUP(AN$26,$C$4:$C$22,$T$4:$AD$22)*$AO238:$AY238),0)</f>
        <v>0</v>
      </c>
      <c r="BP238" s="291">
        <f t="shared" ca="1" si="196"/>
        <v>0.5</v>
      </c>
      <c r="BQ238" s="286" cm="1">
        <f t="array" aca="1" ref="BQ238" ca="1">IF(AC238&gt;0,AC238*SUMPRODUCT(_xlfn.XLOOKUP(AC$26,$C$4:$C$22,$I$4:$S$22)*$AO238:$AY238),0)</f>
        <v>0</v>
      </c>
      <c r="BR238" s="287" cm="1">
        <f t="array" aca="1" ref="BR238" ca="1">IF(AD238&gt;0,AD238*SUMPRODUCT(_xlfn.XLOOKUP(AD$26,$C$4:$C$22,$I$4:$S$22)*$AO238:$AY238),0)</f>
        <v>0</v>
      </c>
      <c r="BS238" s="287" cm="1">
        <f t="array" aca="1" ref="BS238" ca="1">IF(AE238&gt;0,AE238*SUMPRODUCT(_xlfn.XLOOKUP(AE$26,$C$4:$C$22,$I$4:$S$22)*$AO238:$AY238),0)</f>
        <v>0</v>
      </c>
      <c r="BT238" s="287" cm="1">
        <f t="array" aca="1" ref="BT238" ca="1">IF(AF238&gt;0,AF238*SUMPRODUCT(_xlfn.XLOOKUP(AF$26,$C$4:$C$22,$I$4:$S$22)*$AO238:$AY238),0)</f>
        <v>-0.5</v>
      </c>
      <c r="BU238" s="287" cm="1">
        <f t="array" aca="1" ref="BU238" ca="1">IF(AG238&gt;0,AG238*SUMPRODUCT(_xlfn.XLOOKUP(AG$26,$C$4:$C$22,$I$4:$S$22)*$AO238:$AY238),0)</f>
        <v>0</v>
      </c>
      <c r="BV238" s="287" cm="1">
        <f t="array" aca="1" ref="BV238" ca="1">IF(AH238&gt;0,AH238*SUMPRODUCT(_xlfn.XLOOKUP(AH$26,$C$4:$C$22,$I$4:$S$22)*$AO238:$AY238),0)</f>
        <v>0</v>
      </c>
      <c r="BW238" s="287" cm="1">
        <f t="array" aca="1" ref="BW238" ca="1">IF(AI238&gt;0,AI238*SUMPRODUCT(_xlfn.XLOOKUP(AI$26,$C$4:$C$22,$I$4:$S$22)*$AO238:$AY238),0)</f>
        <v>0</v>
      </c>
      <c r="BX238" s="287" cm="1">
        <f t="array" aca="1" ref="BX238" ca="1">IF(AJ238&gt;0,AJ238*SUMPRODUCT(_xlfn.XLOOKUP(AJ$26,$C$4:$C$22,$I$4:$S$22)*$AO238:$AY238),0)</f>
        <v>0</v>
      </c>
      <c r="BY238" s="287" cm="1">
        <f t="array" aca="1" ref="BY238" ca="1">IF(AK238&gt;0,AK238*SUMPRODUCT(_xlfn.XLOOKUP(AK$26,$C$4:$C$22,$I$4:$S$22)*$AO238:$AY238),0)</f>
        <v>0</v>
      </c>
      <c r="BZ238" s="287" cm="1">
        <f t="array" aca="1" ref="BZ238" ca="1">IF(AL238&gt;0,AL238*SUMPRODUCT(_xlfn.XLOOKUP(AL$26,$C$4:$C$22,$I$4:$S$22)*$AO238:$AY238),0)</f>
        <v>0</v>
      </c>
      <c r="CA238" s="287" cm="1">
        <f t="array" aca="1" ref="CA238" ca="1">IF(AM238&gt;0,AM238*SUMPRODUCT(_xlfn.XLOOKUP(AM$26,$C$4:$C$22,$I$4:$S$22)*$AO238:$AY238),0)</f>
        <v>0</v>
      </c>
      <c r="CB238" s="290" cm="1">
        <f t="array" aca="1" ref="CB238" ca="1">IF(AN238&gt;0,AN238*SUMPRODUCT(_xlfn.XLOOKUP(AN$26,$C$4:$C$22,$I$4:$S$22)*$AO238:$AY238),0)</f>
        <v>0</v>
      </c>
      <c r="CC238" s="291">
        <f t="shared" ca="1" si="197"/>
        <v>-0.5</v>
      </c>
      <c r="CD238" s="286" cm="1">
        <f t="array" aca="1" ref="CD238" ca="1">IF(AC238&lt;0,AC238*SUMPRODUCT(_xlfn.XLOOKUP(AC$26,$C$4:$C$22,$T$4:$AD$22)*$AO238:$AY238),0)</f>
        <v>0</v>
      </c>
      <c r="CE238" s="287" cm="1">
        <f t="array" aca="1" ref="CE238" ca="1">IF(AD238&lt;0,AD238*SUMPRODUCT(_xlfn.XLOOKUP(AD$26,$C$4:$C$22,$T$4:$AC$22)*$AO238:$AX238),0)</f>
        <v>0</v>
      </c>
      <c r="CF238" s="287" cm="1">
        <f t="array" aca="1" ref="CF238" ca="1">IF(AE238&lt;0,AE238*SUMPRODUCT(_xlfn.XLOOKUP(AE$26,$C$4:$C$22,$T$4:$AC$22)*$AO238:$AX238),0)</f>
        <v>0</v>
      </c>
      <c r="CG238" s="287" cm="1">
        <f t="array" aca="1" ref="CG238" ca="1">IF(AF238&lt;0,AF238*SUMPRODUCT(_xlfn.XLOOKUP(AF$26,$C$4:$C$22,$T$4:$AC$22)*$AO238:$AX238),0)</f>
        <v>0</v>
      </c>
      <c r="CH238" s="287" cm="1">
        <f t="array" aca="1" ref="CH238" ca="1">IF(AG238&lt;0,AG238*SUMPRODUCT(_xlfn.XLOOKUP(AG$26,$C$4:$C$22,$T$4:$AC$22)*$AO238:$AX238),0)</f>
        <v>0</v>
      </c>
      <c r="CI238" s="287" cm="1">
        <f t="array" aca="1" ref="CI238" ca="1">IF(AH238&lt;0,AH238*SUMPRODUCT(_xlfn.XLOOKUP(AH$26,$C$4:$C$22,$T$4:$AC$22)*$AO238:$AX238),0)</f>
        <v>0</v>
      </c>
      <c r="CJ238" s="287" cm="1">
        <f t="array" aca="1" ref="CJ238" ca="1">IF(AI238&lt;0,AI238*SUMPRODUCT(_xlfn.XLOOKUP(AI$26,$C$4:$C$22,$T$4:$AC$22)*$AO238:$AX238),0)</f>
        <v>0</v>
      </c>
      <c r="CK238" s="287" cm="1">
        <f t="array" aca="1" ref="CK238" ca="1">IF(AJ238&lt;0,AJ238*SUMPRODUCT(_xlfn.XLOOKUP(AJ$26,$C$4:$C$22,$T$4:$AC$22)*$AO238:$AX238),0)</f>
        <v>0</v>
      </c>
      <c r="CL238" s="287" cm="1">
        <f t="array" aca="1" ref="CL238" ca="1">IF(AK238&lt;0,AK238*SUMPRODUCT(_xlfn.XLOOKUP(AK$26,$C$4:$C$22,$T$4:$AC$22)*$AO238:$AX238),0)</f>
        <v>0</v>
      </c>
      <c r="CM238" s="287" cm="1">
        <f t="array" aca="1" ref="CM238" ca="1">IF(AL238&lt;0,AL238*SUMPRODUCT(_xlfn.XLOOKUP(AL$26,$C$4:$C$22,$T$4:$AC$22)*$AO238:$AX238),0)</f>
        <v>0</v>
      </c>
      <c r="CN238" s="287" cm="1">
        <f t="array" aca="1" ref="CN238" ca="1">IF(AM238&lt;0,AM238*SUMPRODUCT(_xlfn.XLOOKUP(AM$26,$C$4:$C$22,$T$4:$AC$22)*$AO238:$AX238),0)</f>
        <v>0</v>
      </c>
      <c r="CO238" s="290" cm="1">
        <f t="array" aca="1" ref="CO238" ca="1">IF(AN238&lt;0,AN238*SUMPRODUCT(_xlfn.XLOOKUP(AN$26,$C$4:$C$22,$T$4:$AC$22)*$AO238:$AX238),0)</f>
        <v>0</v>
      </c>
      <c r="CP238" s="291">
        <f t="shared" ca="1" si="198"/>
        <v>0</v>
      </c>
      <c r="CQ238" s="286" cm="1">
        <f t="array" aca="1" ref="CQ238" ca="1">IF(AC238&lt;0,AC238*SUMPRODUCT(_xlfn.XLOOKUP(AC$26,$C$4:$C$22,$I$4:$S$22)*$AO238:$AY238),0)</f>
        <v>0</v>
      </c>
      <c r="CR238" s="287" cm="1">
        <f t="array" aca="1" ref="CR238" ca="1">IF(AD238&lt;0,AD238*SUMPRODUCT(_xlfn.XLOOKUP(AD$26,$C$4:$C$22,$I$4:$R$22)*$AO238:$AX238),0)</f>
        <v>0</v>
      </c>
      <c r="CS238" s="287" cm="1">
        <f t="array" aca="1" ref="CS238" ca="1">IF(AE238&lt;0,AE238*SUMPRODUCT(_xlfn.XLOOKUP(AE$26,$C$4:$C$22,$I$4:$R$22)*$AO238:$AX238),0)</f>
        <v>0</v>
      </c>
      <c r="CT238" s="287" cm="1">
        <f t="array" aca="1" ref="CT238" ca="1">IF(AF238&lt;0,AF238*SUMPRODUCT(_xlfn.XLOOKUP(AF$26,$C$4:$C$22,$I$4:$R$22)*$AO238:$AX238),0)</f>
        <v>0</v>
      </c>
      <c r="CU238" s="287" cm="1">
        <f t="array" aca="1" ref="CU238" ca="1">IF(AG238&lt;0,AG238*SUMPRODUCT(_xlfn.XLOOKUP(AG$26,$C$4:$C$22,$I$4:$R$22)*$AO238:$AX238),0)</f>
        <v>0</v>
      </c>
      <c r="CV238" s="287" cm="1">
        <f t="array" aca="1" ref="CV238" ca="1">IF(AH238&lt;0,AH238*SUMPRODUCT(_xlfn.XLOOKUP(AH$26,$C$4:$C$22,$I$4:$R$22)*$AO238:$AX238),0)</f>
        <v>0</v>
      </c>
      <c r="CW238" s="287" cm="1">
        <f t="array" aca="1" ref="CW238" ca="1">IF(AI238&lt;0,AI238*SUMPRODUCT(_xlfn.XLOOKUP(AI$26,$C$4:$C$22,$I$4:$R$22)*$AO238:$AX238),0)</f>
        <v>0</v>
      </c>
      <c r="CX238" s="287" cm="1">
        <f t="array" aca="1" ref="CX238" ca="1">IF(AJ238&lt;0,AJ238*SUMPRODUCT(_xlfn.XLOOKUP(AJ$26,$C$4:$C$22,$I$4:$R$22)*$AO238:$AX238),0)</f>
        <v>0</v>
      </c>
      <c r="CY238" s="287" cm="1">
        <f t="array" aca="1" ref="CY238" ca="1">IF(AK238&lt;0,AK238*SUMPRODUCT(_xlfn.XLOOKUP(AK$26,$C$4:$C$22,$I$4:$R$22)*$AO238:$AX238),0)</f>
        <v>0</v>
      </c>
      <c r="CZ238" s="287" cm="1">
        <f t="array" aca="1" ref="CZ238" ca="1">IF(AL238&lt;0,AL238*SUMPRODUCT(_xlfn.XLOOKUP(AL$26,$C$4:$C$22,$I$4:$R$22)*$AO238:$AX238),0)</f>
        <v>0</v>
      </c>
      <c r="DA238" s="287" cm="1">
        <f t="array" aca="1" ref="DA238" ca="1">IF(AM238&lt;0,AM238*SUMPRODUCT(_xlfn.XLOOKUP(AM$26,$C$4:$C$22,$I$4:$R$22)*$AO238:$AX238),0)</f>
        <v>0</v>
      </c>
      <c r="DB238" s="290" cm="1">
        <f t="array" aca="1" ref="DB238" ca="1">IF(AN238&lt;0,AN238*SUMPRODUCT(_xlfn.XLOOKUP(AN$26,$C$4:$C$22,$I$4:$R$22)*$AO238:$AX238),0)</f>
        <v>0</v>
      </c>
      <c r="DC238" s="327">
        <f t="shared" ca="1" si="199"/>
        <v>0</v>
      </c>
    </row>
    <row r="239" spans="1:107" x14ac:dyDescent="0.25">
      <c r="A239" s="135">
        <f ca="1">MAX(H235:I253)</f>
        <v>1.5</v>
      </c>
      <c r="B239" s="731"/>
      <c r="C239" s="292">
        <v>5</v>
      </c>
      <c r="D239" s="293" t="str">
        <f>_xlfn.XLOOKUP($C239,'Load Combinations'!$B$4:$B$22,'Load Combinations'!$C$4:$C$22)</f>
        <v>Core Vessel Vacuum, Beam on</v>
      </c>
      <c r="E239" s="86"/>
      <c r="F239" s="294"/>
      <c r="G239" s="125">
        <v>0</v>
      </c>
      <c r="H239" s="295">
        <f t="shared" ca="1" si="177"/>
        <v>0.5</v>
      </c>
      <c r="I239" s="295">
        <f t="shared" ca="1" si="178"/>
        <v>-0.5</v>
      </c>
      <c r="J239" s="328"/>
      <c r="K239" s="99">
        <f t="shared" ref="K239:AB239" ca="1" si="215">OFFSET(K239,-4,0)</f>
        <v>0</v>
      </c>
      <c r="L239" s="96">
        <f t="shared" ca="1" si="215"/>
        <v>0</v>
      </c>
      <c r="M239" s="96">
        <f t="shared" ca="1" si="215"/>
        <v>0</v>
      </c>
      <c r="N239" s="96">
        <f t="shared" ca="1" si="215"/>
        <v>0</v>
      </c>
      <c r="O239" s="96">
        <f t="shared" ca="1" si="215"/>
        <v>0</v>
      </c>
      <c r="P239" s="96">
        <f t="shared" ca="1" si="215"/>
        <v>0</v>
      </c>
      <c r="Q239" s="96">
        <f t="shared" ca="1" si="215"/>
        <v>0</v>
      </c>
      <c r="R239" s="96">
        <f t="shared" ca="1" si="215"/>
        <v>0</v>
      </c>
      <c r="S239" s="96">
        <f t="shared" ca="1" si="215"/>
        <v>0</v>
      </c>
      <c r="T239" s="96">
        <f t="shared" ca="1" si="215"/>
        <v>0</v>
      </c>
      <c r="U239" s="96">
        <f t="shared" ca="1" si="215"/>
        <v>0</v>
      </c>
      <c r="V239" s="96">
        <f t="shared" ca="1" si="215"/>
        <v>0</v>
      </c>
      <c r="W239" s="96">
        <f t="shared" ca="1" si="215"/>
        <v>0</v>
      </c>
      <c r="X239" s="96">
        <f t="shared" ca="1" si="215"/>
        <v>0</v>
      </c>
      <c r="Y239" s="96">
        <f t="shared" ca="1" si="215"/>
        <v>0</v>
      </c>
      <c r="Z239" s="96">
        <f t="shared" ca="1" si="215"/>
        <v>0</v>
      </c>
      <c r="AA239" s="96">
        <f t="shared" ca="1" si="215"/>
        <v>0</v>
      </c>
      <c r="AB239" s="138">
        <f t="shared" ca="1" si="215"/>
        <v>0</v>
      </c>
      <c r="AC239" s="99">
        <f t="shared" ca="1" si="212"/>
        <v>0</v>
      </c>
      <c r="AD239" s="96">
        <f t="shared" ca="1" si="212"/>
        <v>0</v>
      </c>
      <c r="AE239" s="96">
        <f t="shared" ca="1" si="212"/>
        <v>1</v>
      </c>
      <c r="AF239" s="96">
        <f t="shared" ca="1" si="212"/>
        <v>1</v>
      </c>
      <c r="AG239" s="96">
        <f t="shared" ca="1" si="212"/>
        <v>0</v>
      </c>
      <c r="AH239" s="96">
        <f t="shared" ca="1" si="212"/>
        <v>0</v>
      </c>
      <c r="AI239" s="96">
        <f t="shared" ca="1" si="212"/>
        <v>0</v>
      </c>
      <c r="AJ239" s="96">
        <f t="shared" ca="1" si="212"/>
        <v>0</v>
      </c>
      <c r="AK239" s="96">
        <f t="shared" ca="1" si="212"/>
        <v>0</v>
      </c>
      <c r="AL239" s="96">
        <f t="shared" ca="1" si="212"/>
        <v>0</v>
      </c>
      <c r="AM239" s="96">
        <f t="shared" ca="1" si="212"/>
        <v>0</v>
      </c>
      <c r="AN239" s="100">
        <f t="shared" ca="1" si="212"/>
        <v>0</v>
      </c>
      <c r="AO239" s="97">
        <f>+INDEX('Load Combinations'!$D$4:$N$22,MATCH(Horizontal!$C239,'Load Combinations'!$B$4:$B$22,0),MATCH(Horizontal!AO$26,'Load Combinations'!$D$3:$N$3,0))</f>
        <v>1</v>
      </c>
      <c r="AP239" s="96">
        <f>+INDEX('Load Combinations'!$D$4:$N$22,MATCH(Horizontal!$C239,'Load Combinations'!$B$4:$B$22,0),MATCH(Horizontal!AP$26,'Load Combinations'!$D$3:$N$3,0))</f>
        <v>1</v>
      </c>
      <c r="AQ239" s="96">
        <f>+INDEX('Load Combinations'!$D$4:$N$22,MATCH(Horizontal!$C239,'Load Combinations'!$B$4:$B$22,0),MATCH(Horizontal!AQ$26,'Load Combinations'!$D$3:$N$3,0))</f>
        <v>0</v>
      </c>
      <c r="AR239" s="96">
        <f>+INDEX('Load Combinations'!$D$4:$N$22,MATCH(Horizontal!$C239,'Load Combinations'!$B$4:$B$22,0),MATCH(Horizontal!AR$26,'Load Combinations'!$D$3:$N$3,0))</f>
        <v>1</v>
      </c>
      <c r="AS239" s="96">
        <f>+INDEX('Load Combinations'!$D$4:$N$22,MATCH(Horizontal!$C239,'Load Combinations'!$B$4:$B$22,0),MATCH(Horizontal!AS$26,'Load Combinations'!$D$3:$N$3,0))</f>
        <v>0</v>
      </c>
      <c r="AT239" s="96">
        <f>+INDEX('Load Combinations'!$D$4:$N$22,MATCH(Horizontal!$C239,'Load Combinations'!$B$4:$B$22,0),MATCH(Horizontal!AT$26,'Load Combinations'!$D$3:$N$3,0))</f>
        <v>1</v>
      </c>
      <c r="AU239" s="96">
        <f>+INDEX('Load Combinations'!$D$4:$N$22,MATCH(Horizontal!$C239,'Load Combinations'!$B$4:$B$22,0),MATCH(Horizontal!AU$26,'Load Combinations'!$D$3:$N$3,0))</f>
        <v>0</v>
      </c>
      <c r="AV239" s="96">
        <f>+INDEX('Load Combinations'!$D$4:$N$22,MATCH(Horizontal!$C239,'Load Combinations'!$B$4:$B$22,0),MATCH(Horizontal!AV$26,'Load Combinations'!$D$3:$N$3,0))</f>
        <v>0</v>
      </c>
      <c r="AW239" s="96">
        <f>+INDEX('Load Combinations'!$D$4:$N$22,MATCH(Horizontal!$C239,'Load Combinations'!$B$4:$B$22,0),MATCH(Horizontal!AW$26,'Load Combinations'!$D$3:$N$3,0))</f>
        <v>1</v>
      </c>
      <c r="AX239" s="560">
        <f>+INDEX('Load Combinations'!$D$4:$N$22,MATCH(Horizontal!$C239,'Load Combinations'!$B$4:$B$22,0),MATCH(Horizontal!AX$26,'Load Combinations'!$D$3:$N$3,0))</f>
        <v>0</v>
      </c>
      <c r="AY239" s="661">
        <f>+INDEX('Load Combinations'!$D$4:$N$22,MATCH(Horizontal!$C239,'Load Combinations'!$B$4:$B$22,0),MATCH(Horizontal!AY$26,'Load Combinations'!$D$3:$N$3,0))</f>
        <v>0</v>
      </c>
      <c r="AZ239" s="297" cm="1">
        <f t="array" aca="1" ref="AZ239" ca="1">SUMPRODUCT(--($K239:$AB239&gt;0),INDEX($H$4:$H$22,MATCH($K$26:$AB$26,$C$4:$C$22,0)))</f>
        <v>0</v>
      </c>
      <c r="BA239" s="298" cm="1">
        <f t="array" aca="1" ref="BA239" ca="1">SUMPRODUCT(--($K239:$AB239&gt;0),INDEX($G$4:$G$22,MATCH($K$26:$AB$26,$C$4:$C$22,0)))</f>
        <v>0</v>
      </c>
      <c r="BB239" s="298" cm="1">
        <f t="array" aca="1" ref="BB239" ca="1">-1*SUMPRODUCT(--($K239:$AB239&lt;0),INDEX($H$4:$H$22,MATCH($K$26:$AB$26,$C$4:$C$22,0)))</f>
        <v>0</v>
      </c>
      <c r="BC239" s="298" cm="1">
        <f t="array" aca="1" ref="BC239" ca="1">-1*SUMPRODUCT(--($K239:$AB239&lt;0),INDEX($G$4:$G$22,MATCH($K$26:$AB$26,$C$4:$C$22,0)))</f>
        <v>0</v>
      </c>
      <c r="BD239" s="125" cm="1">
        <f t="array" aca="1" ref="BD239" ca="1">IF(AC239&gt;0,AC239*SUMPRODUCT(_xlfn.XLOOKUP(AC$26,$C$4:$C$22,$T$4:$AD$22)*$AO239:$AY239),0)</f>
        <v>0</v>
      </c>
      <c r="BE239" s="300" cm="1">
        <f t="array" aca="1" ref="BE239" ca="1">IF(AD239&gt;0,AD239*SUMPRODUCT(_xlfn.XLOOKUP(AD$26,$C$4:$C$22,$T$4:$AD$22)*$AO239:$AY239),0)</f>
        <v>0</v>
      </c>
      <c r="BF239" s="300" cm="1">
        <f t="array" aca="1" ref="BF239" ca="1">IF(AE239&gt;0,AE239*SUMPRODUCT(_xlfn.XLOOKUP(AE$26,$C$4:$C$22,$T$4:$AD$22)*$AO239:$AY239),0)</f>
        <v>0</v>
      </c>
      <c r="BG239" s="301" cm="1">
        <f t="array" aca="1" ref="BG239" ca="1">IF(AF239&gt;0,AF239*SUMPRODUCT(_xlfn.XLOOKUP(AF$26,$C$4:$C$22,$T$4:$AD$22)*$AO239:$AY239),0)</f>
        <v>0.5</v>
      </c>
      <c r="BH239" s="300" cm="1">
        <f t="array" aca="1" ref="BH239" ca="1">IF(AG239&gt;0,AG239*SUMPRODUCT(_xlfn.XLOOKUP(AG$26,$C$4:$C$22,$T$4:$AD$22)*$AO239:$AY239),0)</f>
        <v>0</v>
      </c>
      <c r="BI239" s="300" cm="1">
        <f t="array" aca="1" ref="BI239" ca="1">IF(AH239&gt;0,AH239*SUMPRODUCT(_xlfn.XLOOKUP(AH$26,$C$4:$C$22,$T$4:$AD$22)*$AO239:$AY239),0)</f>
        <v>0</v>
      </c>
      <c r="BJ239" s="300" cm="1">
        <f t="array" aca="1" ref="BJ239" ca="1">IF(AI239&gt;0,AI239*SUMPRODUCT(_xlfn.XLOOKUP(AI$26,$C$4:$C$22,$T$4:$AD$22)*$AO239:$AY239),0)</f>
        <v>0</v>
      </c>
      <c r="BK239" s="300" cm="1">
        <f t="array" aca="1" ref="BK239" ca="1">IF(AJ239&gt;0,AJ239*SUMPRODUCT(_xlfn.XLOOKUP(AJ$26,$C$4:$C$22,$T$4:$AD$22)*$AO239:$AY239),0)</f>
        <v>0</v>
      </c>
      <c r="BL239" s="300" cm="1">
        <f t="array" aca="1" ref="BL239" ca="1">IF(AK239&gt;0,AK239*SUMPRODUCT(_xlfn.XLOOKUP(AK$26,$C$4:$C$22,$T$4:$AD$22)*$AO239:$AY239),0)</f>
        <v>0</v>
      </c>
      <c r="BM239" s="300" cm="1">
        <f t="array" aca="1" ref="BM239" ca="1">IF(AL239&gt;0,AL239*SUMPRODUCT(_xlfn.XLOOKUP(AL$26,$C$4:$C$22,$T$4:$AD$22)*$AO239:$AY239),0)</f>
        <v>0</v>
      </c>
      <c r="BN239" s="300" cm="1">
        <f t="array" aca="1" ref="BN239" ca="1">IF(AM239&gt;0,AM239*SUMPRODUCT(_xlfn.XLOOKUP(AM$26,$C$4:$C$22,$T$4:$AD$22)*$AO239:$AY239),0)</f>
        <v>0</v>
      </c>
      <c r="BO239" s="304" cm="1">
        <f t="array" aca="1" ref="BO239" ca="1">IF(AN239&gt;0,AN239*SUMPRODUCT(_xlfn.XLOOKUP(AN$26,$C$4:$C$22,$T$4:$AD$22)*$AO239:$AY239),0)</f>
        <v>0</v>
      </c>
      <c r="BP239" s="305">
        <f t="shared" ca="1" si="196"/>
        <v>0.5</v>
      </c>
      <c r="BQ239" s="125" cm="1">
        <f t="array" aca="1" ref="BQ239" ca="1">IF(AC239&gt;0,AC239*SUMPRODUCT(_xlfn.XLOOKUP(AC$26,$C$4:$C$22,$I$4:$S$22)*$AO239:$AY239),0)</f>
        <v>0</v>
      </c>
      <c r="BR239" s="300" cm="1">
        <f t="array" aca="1" ref="BR239" ca="1">IF(AD239&gt;0,AD239*SUMPRODUCT(_xlfn.XLOOKUP(AD$26,$C$4:$C$22,$I$4:$S$22)*$AO239:$AY239),0)</f>
        <v>0</v>
      </c>
      <c r="BS239" s="300" cm="1">
        <f t="array" aca="1" ref="BS239" ca="1">IF(AE239&gt;0,AE239*SUMPRODUCT(_xlfn.XLOOKUP(AE$26,$C$4:$C$22,$I$4:$S$22)*$AO239:$AY239),0)</f>
        <v>0</v>
      </c>
      <c r="BT239" s="301" cm="1">
        <f t="array" aca="1" ref="BT239" ca="1">IF(AF239&gt;0,AF239*SUMPRODUCT(_xlfn.XLOOKUP(AF$26,$C$4:$C$22,$I$4:$S$22)*$AO239:$AY239),0)</f>
        <v>-0.5</v>
      </c>
      <c r="BU239" s="300" cm="1">
        <f t="array" aca="1" ref="BU239" ca="1">IF(AG239&gt;0,AG239*SUMPRODUCT(_xlfn.XLOOKUP(AG$26,$C$4:$C$22,$I$4:$S$22)*$AO239:$AY239),0)</f>
        <v>0</v>
      </c>
      <c r="BV239" s="300" cm="1">
        <f t="array" aca="1" ref="BV239" ca="1">IF(AH239&gt;0,AH239*SUMPRODUCT(_xlfn.XLOOKUP(AH$26,$C$4:$C$22,$I$4:$S$22)*$AO239:$AY239),0)</f>
        <v>0</v>
      </c>
      <c r="BW239" s="300" cm="1">
        <f t="array" aca="1" ref="BW239" ca="1">IF(AI239&gt;0,AI239*SUMPRODUCT(_xlfn.XLOOKUP(AI$26,$C$4:$C$22,$I$4:$S$22)*$AO239:$AY239),0)</f>
        <v>0</v>
      </c>
      <c r="BX239" s="300" cm="1">
        <f t="array" aca="1" ref="BX239" ca="1">IF(AJ239&gt;0,AJ239*SUMPRODUCT(_xlfn.XLOOKUP(AJ$26,$C$4:$C$22,$I$4:$S$22)*$AO239:$AY239),0)</f>
        <v>0</v>
      </c>
      <c r="BY239" s="300" cm="1">
        <f t="array" aca="1" ref="BY239" ca="1">IF(AK239&gt;0,AK239*SUMPRODUCT(_xlfn.XLOOKUP(AK$26,$C$4:$C$22,$I$4:$S$22)*$AO239:$AY239),0)</f>
        <v>0</v>
      </c>
      <c r="BZ239" s="300" cm="1">
        <f t="array" aca="1" ref="BZ239" ca="1">IF(AL239&gt;0,AL239*SUMPRODUCT(_xlfn.XLOOKUP(AL$26,$C$4:$C$22,$I$4:$S$22)*$AO239:$AY239),0)</f>
        <v>0</v>
      </c>
      <c r="CA239" s="300" cm="1">
        <f t="array" aca="1" ref="CA239" ca="1">IF(AM239&gt;0,AM239*SUMPRODUCT(_xlfn.XLOOKUP(AM$26,$C$4:$C$22,$I$4:$S$22)*$AO239:$AY239),0)</f>
        <v>0</v>
      </c>
      <c r="CB239" s="304" cm="1">
        <f t="array" aca="1" ref="CB239" ca="1">IF(AN239&gt;0,AN239*SUMPRODUCT(_xlfn.XLOOKUP(AN$26,$C$4:$C$22,$I$4:$S$22)*$AO239:$AY239),0)</f>
        <v>0</v>
      </c>
      <c r="CC239" s="305">
        <f t="shared" ca="1" si="197"/>
        <v>-0.5</v>
      </c>
      <c r="CD239" s="125" cm="1">
        <f t="array" aca="1" ref="CD239" ca="1">IF(AC239&lt;0,AC239*SUMPRODUCT(_xlfn.XLOOKUP(AC$26,$C$4:$C$22,$T$4:$AD$22)*$AO239:$AY239),0)</f>
        <v>0</v>
      </c>
      <c r="CE239" s="300" cm="1">
        <f t="array" aca="1" ref="CE239" ca="1">IF(AD239&lt;0,AD239*SUMPRODUCT(_xlfn.XLOOKUP(AD$26,$C$4:$C$22,$T$4:$AC$22)*$AO239:$AX239),0)</f>
        <v>0</v>
      </c>
      <c r="CF239" s="300" cm="1">
        <f t="array" aca="1" ref="CF239" ca="1">IF(AE239&lt;0,AE239*SUMPRODUCT(_xlfn.XLOOKUP(AE$26,$C$4:$C$22,$T$4:$AC$22)*$AO239:$AX239),0)</f>
        <v>0</v>
      </c>
      <c r="CG239" s="301" cm="1">
        <f t="array" aca="1" ref="CG239" ca="1">IF(AF239&lt;0,AF239*SUMPRODUCT(_xlfn.XLOOKUP(AF$26,$C$4:$C$22,$T$4:$AC$22)*$AO239:$AX239),0)</f>
        <v>0</v>
      </c>
      <c r="CH239" s="300" cm="1">
        <f t="array" aca="1" ref="CH239" ca="1">IF(AG239&lt;0,AG239*SUMPRODUCT(_xlfn.XLOOKUP(AG$26,$C$4:$C$22,$T$4:$AC$22)*$AO239:$AX239),0)</f>
        <v>0</v>
      </c>
      <c r="CI239" s="300" cm="1">
        <f t="array" aca="1" ref="CI239" ca="1">IF(AH239&lt;0,AH239*SUMPRODUCT(_xlfn.XLOOKUP(AH$26,$C$4:$C$22,$T$4:$AC$22)*$AO239:$AX239),0)</f>
        <v>0</v>
      </c>
      <c r="CJ239" s="300" cm="1">
        <f t="array" aca="1" ref="CJ239" ca="1">IF(AI239&lt;0,AI239*SUMPRODUCT(_xlfn.XLOOKUP(AI$26,$C$4:$C$22,$T$4:$AC$22)*$AO239:$AX239),0)</f>
        <v>0</v>
      </c>
      <c r="CK239" s="300" cm="1">
        <f t="array" aca="1" ref="CK239" ca="1">IF(AJ239&lt;0,AJ239*SUMPRODUCT(_xlfn.XLOOKUP(AJ$26,$C$4:$C$22,$T$4:$AC$22)*$AO239:$AX239),0)</f>
        <v>0</v>
      </c>
      <c r="CL239" s="300" cm="1">
        <f t="array" aca="1" ref="CL239" ca="1">IF(AK239&lt;0,AK239*SUMPRODUCT(_xlfn.XLOOKUP(AK$26,$C$4:$C$22,$T$4:$AC$22)*$AO239:$AX239),0)</f>
        <v>0</v>
      </c>
      <c r="CM239" s="300" cm="1">
        <f t="array" aca="1" ref="CM239" ca="1">IF(AL239&lt;0,AL239*SUMPRODUCT(_xlfn.XLOOKUP(AL$26,$C$4:$C$22,$T$4:$AC$22)*$AO239:$AX239),0)</f>
        <v>0</v>
      </c>
      <c r="CN239" s="300" cm="1">
        <f t="array" aca="1" ref="CN239" ca="1">IF(AM239&lt;0,AM239*SUMPRODUCT(_xlfn.XLOOKUP(AM$26,$C$4:$C$22,$T$4:$AC$22)*$AO239:$AX239),0)</f>
        <v>0</v>
      </c>
      <c r="CO239" s="304" cm="1">
        <f t="array" aca="1" ref="CO239" ca="1">IF(AN239&lt;0,AN239*SUMPRODUCT(_xlfn.XLOOKUP(AN$26,$C$4:$C$22,$T$4:$AC$22)*$AO239:$AX239),0)</f>
        <v>0</v>
      </c>
      <c r="CP239" s="305">
        <f t="shared" ca="1" si="198"/>
        <v>0</v>
      </c>
      <c r="CQ239" s="125" cm="1">
        <f t="array" aca="1" ref="CQ239" ca="1">IF(AC239&lt;0,AC239*SUMPRODUCT(_xlfn.XLOOKUP(AC$26,$C$4:$C$22,$I$4:$S$22)*$AO239:$AY239),0)</f>
        <v>0</v>
      </c>
      <c r="CR239" s="300" cm="1">
        <f t="array" aca="1" ref="CR239" ca="1">IF(AD239&lt;0,AD239*SUMPRODUCT(_xlfn.XLOOKUP(AD$26,$C$4:$C$22,$I$4:$R$22)*$AO239:$AX239),0)</f>
        <v>0</v>
      </c>
      <c r="CS239" s="300" cm="1">
        <f t="array" aca="1" ref="CS239" ca="1">IF(AE239&lt;0,AE239*SUMPRODUCT(_xlfn.XLOOKUP(AE$26,$C$4:$C$22,$I$4:$R$22)*$AO239:$AX239),0)</f>
        <v>0</v>
      </c>
      <c r="CT239" s="301" cm="1">
        <f t="array" aca="1" ref="CT239" ca="1">IF(AF239&lt;0,AF239*SUMPRODUCT(_xlfn.XLOOKUP(AF$26,$C$4:$C$22,$I$4:$R$22)*$AO239:$AX239),0)</f>
        <v>0</v>
      </c>
      <c r="CU239" s="300" cm="1">
        <f t="array" aca="1" ref="CU239" ca="1">IF(AG239&lt;0,AG239*SUMPRODUCT(_xlfn.XLOOKUP(AG$26,$C$4:$C$22,$I$4:$R$22)*$AO239:$AX239),0)</f>
        <v>0</v>
      </c>
      <c r="CV239" s="300" cm="1">
        <f t="array" aca="1" ref="CV239" ca="1">IF(AH239&lt;0,AH239*SUMPRODUCT(_xlfn.XLOOKUP(AH$26,$C$4:$C$22,$I$4:$R$22)*$AO239:$AX239),0)</f>
        <v>0</v>
      </c>
      <c r="CW239" s="300" cm="1">
        <f t="array" aca="1" ref="CW239" ca="1">IF(AI239&lt;0,AI239*SUMPRODUCT(_xlfn.XLOOKUP(AI$26,$C$4:$C$22,$I$4:$R$22)*$AO239:$AX239),0)</f>
        <v>0</v>
      </c>
      <c r="CX239" s="300" cm="1">
        <f t="array" aca="1" ref="CX239" ca="1">IF(AJ239&lt;0,AJ239*SUMPRODUCT(_xlfn.XLOOKUP(AJ$26,$C$4:$C$22,$I$4:$R$22)*$AO239:$AX239),0)</f>
        <v>0</v>
      </c>
      <c r="CY239" s="300" cm="1">
        <f t="array" aca="1" ref="CY239" ca="1">IF(AK239&lt;0,AK239*SUMPRODUCT(_xlfn.XLOOKUP(AK$26,$C$4:$C$22,$I$4:$R$22)*$AO239:$AX239),0)</f>
        <v>0</v>
      </c>
      <c r="CZ239" s="300" cm="1">
        <f t="array" aca="1" ref="CZ239" ca="1">IF(AL239&lt;0,AL239*SUMPRODUCT(_xlfn.XLOOKUP(AL$26,$C$4:$C$22,$I$4:$R$22)*$AO239:$AX239),0)</f>
        <v>0</v>
      </c>
      <c r="DA239" s="300" cm="1">
        <f t="array" aca="1" ref="DA239" ca="1">IF(AM239&lt;0,AM239*SUMPRODUCT(_xlfn.XLOOKUP(AM$26,$C$4:$C$22,$I$4:$R$22)*$AO239:$AX239),0)</f>
        <v>0</v>
      </c>
      <c r="DB239" s="304" cm="1">
        <f t="array" aca="1" ref="DB239" ca="1">IF(AN239&lt;0,AN239*SUMPRODUCT(_xlfn.XLOOKUP(AN$26,$C$4:$C$22,$I$4:$R$22)*$AO239:$AX239),0)</f>
        <v>0</v>
      </c>
      <c r="DC239" s="329">
        <f t="shared" ca="1" si="199"/>
        <v>0</v>
      </c>
    </row>
    <row r="240" spans="1:107" x14ac:dyDescent="0.25">
      <c r="C240" s="278">
        <v>6</v>
      </c>
      <c r="D240" s="279" t="str">
        <f>_xlfn.XLOOKUP($C240,'Load Combinations'!$B$4:$B$22,'Load Combinations'!$C$4:$C$22)</f>
        <v>Core Vessel Vaccuum,  No Beam, Seismic</v>
      </c>
      <c r="E240" s="280"/>
      <c r="F240" s="281"/>
      <c r="G240" s="111">
        <v>0</v>
      </c>
      <c r="H240" s="282">
        <f t="shared" ca="1" si="177"/>
        <v>1.5</v>
      </c>
      <c r="I240" s="282">
        <f t="shared" ca="1" si="178"/>
        <v>-1.5</v>
      </c>
      <c r="J240" s="326"/>
      <c r="K240" s="87">
        <f t="shared" ref="K240:AB240" ca="1" si="216">OFFSET(K240,-5,0)</f>
        <v>0</v>
      </c>
      <c r="L240" s="84">
        <f t="shared" ca="1" si="216"/>
        <v>0</v>
      </c>
      <c r="M240" s="84">
        <f t="shared" ca="1" si="216"/>
        <v>0</v>
      </c>
      <c r="N240" s="84">
        <f t="shared" ca="1" si="216"/>
        <v>0</v>
      </c>
      <c r="O240" s="84">
        <f t="shared" ca="1" si="216"/>
        <v>0</v>
      </c>
      <c r="P240" s="84">
        <f t="shared" ca="1" si="216"/>
        <v>0</v>
      </c>
      <c r="Q240" s="84">
        <f t="shared" ca="1" si="216"/>
        <v>0</v>
      </c>
      <c r="R240" s="84">
        <f t="shared" ca="1" si="216"/>
        <v>0</v>
      </c>
      <c r="S240" s="84">
        <f t="shared" ca="1" si="216"/>
        <v>0</v>
      </c>
      <c r="T240" s="84">
        <f t="shared" ca="1" si="216"/>
        <v>0</v>
      </c>
      <c r="U240" s="84">
        <f t="shared" ca="1" si="216"/>
        <v>0</v>
      </c>
      <c r="V240" s="84">
        <f t="shared" ca="1" si="216"/>
        <v>0</v>
      </c>
      <c r="W240" s="84">
        <f t="shared" ca="1" si="216"/>
        <v>0</v>
      </c>
      <c r="X240" s="84">
        <f t="shared" ca="1" si="216"/>
        <v>0</v>
      </c>
      <c r="Y240" s="84">
        <f t="shared" ca="1" si="216"/>
        <v>0</v>
      </c>
      <c r="Z240" s="84">
        <f t="shared" ca="1" si="216"/>
        <v>0</v>
      </c>
      <c r="AA240" s="84">
        <f t="shared" ca="1" si="216"/>
        <v>0</v>
      </c>
      <c r="AB240" s="89">
        <f t="shared" ca="1" si="216"/>
        <v>0</v>
      </c>
      <c r="AC240" s="87">
        <f t="shared" ca="1" si="212"/>
        <v>0</v>
      </c>
      <c r="AD240" s="84">
        <f t="shared" ca="1" si="212"/>
        <v>0</v>
      </c>
      <c r="AE240" s="84">
        <f t="shared" ca="1" si="212"/>
        <v>1</v>
      </c>
      <c r="AF240" s="84">
        <f t="shared" ca="1" si="212"/>
        <v>1</v>
      </c>
      <c r="AG240" s="84">
        <f t="shared" ca="1" si="212"/>
        <v>0</v>
      </c>
      <c r="AH240" s="84">
        <f t="shared" ca="1" si="212"/>
        <v>0</v>
      </c>
      <c r="AI240" s="84">
        <f t="shared" ca="1" si="212"/>
        <v>0</v>
      </c>
      <c r="AJ240" s="84">
        <f t="shared" ca="1" si="212"/>
        <v>0</v>
      </c>
      <c r="AK240" s="84">
        <f t="shared" ca="1" si="212"/>
        <v>0</v>
      </c>
      <c r="AL240" s="84">
        <f t="shared" ca="1" si="212"/>
        <v>0</v>
      </c>
      <c r="AM240" s="84">
        <f t="shared" ca="1" si="212"/>
        <v>0</v>
      </c>
      <c r="AN240" s="98">
        <f t="shared" ca="1" si="212"/>
        <v>0</v>
      </c>
      <c r="AO240" s="91">
        <f>+INDEX('Load Combinations'!$D$4:$N$22,MATCH(Horizontal!$C240,'Load Combinations'!$B$4:$B$22,0),MATCH(Horizontal!AO$26,'Load Combinations'!$D$3:$N$3,0))</f>
        <v>1</v>
      </c>
      <c r="AP240" s="84">
        <f>+INDEX('Load Combinations'!$D$4:$N$22,MATCH(Horizontal!$C240,'Load Combinations'!$B$4:$B$22,0),MATCH(Horizontal!AP$26,'Load Combinations'!$D$3:$N$3,0))</f>
        <v>1</v>
      </c>
      <c r="AQ240" s="84">
        <f>+INDEX('Load Combinations'!$D$4:$N$22,MATCH(Horizontal!$C240,'Load Combinations'!$B$4:$B$22,0),MATCH(Horizontal!AQ$26,'Load Combinations'!$D$3:$N$3,0))</f>
        <v>0</v>
      </c>
      <c r="AR240" s="84">
        <f>+INDEX('Load Combinations'!$D$4:$N$22,MATCH(Horizontal!$C240,'Load Combinations'!$B$4:$B$22,0),MATCH(Horizontal!AR$26,'Load Combinations'!$D$3:$N$3,0))</f>
        <v>1</v>
      </c>
      <c r="AS240" s="84">
        <f>+INDEX('Load Combinations'!$D$4:$N$22,MATCH(Horizontal!$C240,'Load Combinations'!$B$4:$B$22,0),MATCH(Horizontal!AS$26,'Load Combinations'!$D$3:$N$3,0))</f>
        <v>0</v>
      </c>
      <c r="AT240" s="84">
        <f>+INDEX('Load Combinations'!$D$4:$N$22,MATCH(Horizontal!$C240,'Load Combinations'!$B$4:$B$22,0),MATCH(Horizontal!AT$26,'Load Combinations'!$D$3:$N$3,0))</f>
        <v>0</v>
      </c>
      <c r="AU240" s="84">
        <f>+INDEX('Load Combinations'!$D$4:$N$22,MATCH(Horizontal!$C240,'Load Combinations'!$B$4:$B$22,0),MATCH(Horizontal!AU$26,'Load Combinations'!$D$3:$N$3,0))</f>
        <v>0</v>
      </c>
      <c r="AV240" s="84">
        <f>+INDEX('Load Combinations'!$D$4:$N$22,MATCH(Horizontal!$C240,'Load Combinations'!$B$4:$B$22,0),MATCH(Horizontal!AV$26,'Load Combinations'!$D$3:$N$3,0))</f>
        <v>0</v>
      </c>
      <c r="AW240" s="84">
        <f>+INDEX('Load Combinations'!$D$4:$N$22,MATCH(Horizontal!$C240,'Load Combinations'!$B$4:$B$22,0),MATCH(Horizontal!AW$26,'Load Combinations'!$D$3:$N$3,0))</f>
        <v>1</v>
      </c>
      <c r="AX240" s="559">
        <f>+INDEX('Load Combinations'!$D$4:$N$22,MATCH(Horizontal!$C240,'Load Combinations'!$B$4:$B$22,0),MATCH(Horizontal!AX$26,'Load Combinations'!$D$3:$N$3,0))</f>
        <v>1</v>
      </c>
      <c r="AY240" s="660">
        <f>+INDEX('Load Combinations'!$D$4:$N$22,MATCH(Horizontal!$C240,'Load Combinations'!$B$4:$B$22,0),MATCH(Horizontal!AY$26,'Load Combinations'!$D$3:$N$3,0))</f>
        <v>0</v>
      </c>
      <c r="AZ240" s="284" cm="1">
        <f t="array" aca="1" ref="AZ240" ca="1">SUMPRODUCT(--($K240:$AB240&gt;0),INDEX($H$4:$H$22,MATCH($K$26:$AB$26,$C$4:$C$22,0)))</f>
        <v>0</v>
      </c>
      <c r="BA240" s="194" cm="1">
        <f t="array" aca="1" ref="BA240" ca="1">SUMPRODUCT(--($K240:$AB240&gt;0),INDEX($G$4:$G$22,MATCH($K$26:$AB$26,$C$4:$C$22,0)))</f>
        <v>0</v>
      </c>
      <c r="BB240" s="194" cm="1">
        <f t="array" aca="1" ref="BB240" ca="1">-1*SUMPRODUCT(--($K240:$AB240&lt;0),INDEX($H$4:$H$22,MATCH($K$26:$AB$26,$C$4:$C$22,0)))</f>
        <v>0</v>
      </c>
      <c r="BC240" s="194" cm="1">
        <f t="array" aca="1" ref="BC240" ca="1">-1*SUMPRODUCT(--($K240:$AB240&lt;0),INDEX($G$4:$G$22,MATCH($K$26:$AB$26,$C$4:$C$22,0)))</f>
        <v>0</v>
      </c>
      <c r="BD240" s="286" cm="1">
        <f t="array" aca="1" ref="BD240" ca="1">IF(AC240&gt;0,AC240*SUMPRODUCT(_xlfn.XLOOKUP(AC$26,$C$4:$C$22,$T$4:$AD$22)*$AO240:$AY240),0)</f>
        <v>0</v>
      </c>
      <c r="BE240" s="287" cm="1">
        <f t="array" aca="1" ref="BE240" ca="1">IF(AD240&gt;0,AD240*SUMPRODUCT(_xlfn.XLOOKUP(AD$26,$C$4:$C$22,$T$4:$AD$22)*$AO240:$AY240),0)</f>
        <v>0</v>
      </c>
      <c r="BF240" s="287" cm="1">
        <f t="array" aca="1" ref="BF240" ca="1">IF(AE240&gt;0,AE240*SUMPRODUCT(_xlfn.XLOOKUP(AE$26,$C$4:$C$22,$T$4:$AD$22)*$AO240:$AY240),0)</f>
        <v>0</v>
      </c>
      <c r="BG240" s="287" cm="1">
        <f t="array" aca="1" ref="BG240" ca="1">IF(AF240&gt;0,AF240*SUMPRODUCT(_xlfn.XLOOKUP(AF$26,$C$4:$C$22,$T$4:$AD$22)*$AO240:$AY240),0)</f>
        <v>1.5</v>
      </c>
      <c r="BH240" s="287" cm="1">
        <f t="array" aca="1" ref="BH240" ca="1">IF(AG240&gt;0,AG240*SUMPRODUCT(_xlfn.XLOOKUP(AG$26,$C$4:$C$22,$T$4:$AD$22)*$AO240:$AY240),0)</f>
        <v>0</v>
      </c>
      <c r="BI240" s="287" cm="1">
        <f t="array" aca="1" ref="BI240" ca="1">IF(AH240&gt;0,AH240*SUMPRODUCT(_xlfn.XLOOKUP(AH$26,$C$4:$C$22,$T$4:$AD$22)*$AO240:$AY240),0)</f>
        <v>0</v>
      </c>
      <c r="BJ240" s="287" cm="1">
        <f t="array" aca="1" ref="BJ240" ca="1">IF(AI240&gt;0,AI240*SUMPRODUCT(_xlfn.XLOOKUP(AI$26,$C$4:$C$22,$T$4:$AD$22)*$AO240:$AY240),0)</f>
        <v>0</v>
      </c>
      <c r="BK240" s="287" cm="1">
        <f t="array" aca="1" ref="BK240" ca="1">IF(AJ240&gt;0,AJ240*SUMPRODUCT(_xlfn.XLOOKUP(AJ$26,$C$4:$C$22,$T$4:$AD$22)*$AO240:$AY240),0)</f>
        <v>0</v>
      </c>
      <c r="BL240" s="287" cm="1">
        <f t="array" aca="1" ref="BL240" ca="1">IF(AK240&gt;0,AK240*SUMPRODUCT(_xlfn.XLOOKUP(AK$26,$C$4:$C$22,$T$4:$AD$22)*$AO240:$AY240),0)</f>
        <v>0</v>
      </c>
      <c r="BM240" s="287" cm="1">
        <f t="array" aca="1" ref="BM240" ca="1">IF(AL240&gt;0,AL240*SUMPRODUCT(_xlfn.XLOOKUP(AL$26,$C$4:$C$22,$T$4:$AD$22)*$AO240:$AY240),0)</f>
        <v>0</v>
      </c>
      <c r="BN240" s="287" cm="1">
        <f t="array" aca="1" ref="BN240" ca="1">IF(AM240&gt;0,AM240*SUMPRODUCT(_xlfn.XLOOKUP(AM$26,$C$4:$C$22,$T$4:$AD$22)*$AO240:$AY240),0)</f>
        <v>0</v>
      </c>
      <c r="BO240" s="290" cm="1">
        <f t="array" aca="1" ref="BO240" ca="1">IF(AN240&gt;0,AN240*SUMPRODUCT(_xlfn.XLOOKUP(AN$26,$C$4:$C$22,$T$4:$AD$22)*$AO240:$AY240),0)</f>
        <v>0</v>
      </c>
      <c r="BP240" s="291">
        <f t="shared" ca="1" si="196"/>
        <v>1.5</v>
      </c>
      <c r="BQ240" s="286" cm="1">
        <f t="array" aca="1" ref="BQ240" ca="1">IF(AC240&gt;0,AC240*SUMPRODUCT(_xlfn.XLOOKUP(AC$26,$C$4:$C$22,$I$4:$S$22)*$AO240:$AY240),0)</f>
        <v>0</v>
      </c>
      <c r="BR240" s="287" cm="1">
        <f t="array" aca="1" ref="BR240" ca="1">IF(AD240&gt;0,AD240*SUMPRODUCT(_xlfn.XLOOKUP(AD$26,$C$4:$C$22,$I$4:$S$22)*$AO240:$AY240),0)</f>
        <v>0</v>
      </c>
      <c r="BS240" s="287" cm="1">
        <f t="array" aca="1" ref="BS240" ca="1">IF(AE240&gt;0,AE240*SUMPRODUCT(_xlfn.XLOOKUP(AE$26,$C$4:$C$22,$I$4:$S$22)*$AO240:$AY240),0)</f>
        <v>0</v>
      </c>
      <c r="BT240" s="287" cm="1">
        <f t="array" aca="1" ref="BT240" ca="1">IF(AF240&gt;0,AF240*SUMPRODUCT(_xlfn.XLOOKUP(AF$26,$C$4:$C$22,$I$4:$S$22)*$AO240:$AY240),0)</f>
        <v>-1.5</v>
      </c>
      <c r="BU240" s="287" cm="1">
        <f t="array" aca="1" ref="BU240" ca="1">IF(AG240&gt;0,AG240*SUMPRODUCT(_xlfn.XLOOKUP(AG$26,$C$4:$C$22,$I$4:$S$22)*$AO240:$AY240),0)</f>
        <v>0</v>
      </c>
      <c r="BV240" s="287" cm="1">
        <f t="array" aca="1" ref="BV240" ca="1">IF(AH240&gt;0,AH240*SUMPRODUCT(_xlfn.XLOOKUP(AH$26,$C$4:$C$22,$I$4:$S$22)*$AO240:$AY240),0)</f>
        <v>0</v>
      </c>
      <c r="BW240" s="287" cm="1">
        <f t="array" aca="1" ref="BW240" ca="1">IF(AI240&gt;0,AI240*SUMPRODUCT(_xlfn.XLOOKUP(AI$26,$C$4:$C$22,$I$4:$S$22)*$AO240:$AY240),0)</f>
        <v>0</v>
      </c>
      <c r="BX240" s="287" cm="1">
        <f t="array" aca="1" ref="BX240" ca="1">IF(AJ240&gt;0,AJ240*SUMPRODUCT(_xlfn.XLOOKUP(AJ$26,$C$4:$C$22,$I$4:$S$22)*$AO240:$AY240),0)</f>
        <v>0</v>
      </c>
      <c r="BY240" s="287" cm="1">
        <f t="array" aca="1" ref="BY240" ca="1">IF(AK240&gt;0,AK240*SUMPRODUCT(_xlfn.XLOOKUP(AK$26,$C$4:$C$22,$I$4:$S$22)*$AO240:$AY240),0)</f>
        <v>0</v>
      </c>
      <c r="BZ240" s="287" cm="1">
        <f t="array" aca="1" ref="BZ240" ca="1">IF(AL240&gt;0,AL240*SUMPRODUCT(_xlfn.XLOOKUP(AL$26,$C$4:$C$22,$I$4:$S$22)*$AO240:$AY240),0)</f>
        <v>0</v>
      </c>
      <c r="CA240" s="287" cm="1">
        <f t="array" aca="1" ref="CA240" ca="1">IF(AM240&gt;0,AM240*SUMPRODUCT(_xlfn.XLOOKUP(AM$26,$C$4:$C$22,$I$4:$S$22)*$AO240:$AY240),0)</f>
        <v>0</v>
      </c>
      <c r="CB240" s="290" cm="1">
        <f t="array" aca="1" ref="CB240" ca="1">IF(AN240&gt;0,AN240*SUMPRODUCT(_xlfn.XLOOKUP(AN$26,$C$4:$C$22,$I$4:$S$22)*$AO240:$AY240),0)</f>
        <v>0</v>
      </c>
      <c r="CC240" s="291">
        <f t="shared" ca="1" si="197"/>
        <v>-1.5</v>
      </c>
      <c r="CD240" s="286" cm="1">
        <f t="array" aca="1" ref="CD240" ca="1">IF(AC240&lt;0,AC240*SUMPRODUCT(_xlfn.XLOOKUP(AC$26,$C$4:$C$22,$T$4:$AD$22)*$AO240:$AY240),0)</f>
        <v>0</v>
      </c>
      <c r="CE240" s="287" cm="1">
        <f t="array" aca="1" ref="CE240" ca="1">IF(AD240&lt;0,AD240*SUMPRODUCT(_xlfn.XLOOKUP(AD$26,$C$4:$C$22,$T$4:$AC$22)*$AO240:$AX240),0)</f>
        <v>0</v>
      </c>
      <c r="CF240" s="287" cm="1">
        <f t="array" aca="1" ref="CF240" ca="1">IF(AE240&lt;0,AE240*SUMPRODUCT(_xlfn.XLOOKUP(AE$26,$C$4:$C$22,$T$4:$AC$22)*$AO240:$AX240),0)</f>
        <v>0</v>
      </c>
      <c r="CG240" s="287" cm="1">
        <f t="array" aca="1" ref="CG240" ca="1">IF(AF240&lt;0,AF240*SUMPRODUCT(_xlfn.XLOOKUP(AF$26,$C$4:$C$22,$T$4:$AC$22)*$AO240:$AX240),0)</f>
        <v>0</v>
      </c>
      <c r="CH240" s="287" cm="1">
        <f t="array" aca="1" ref="CH240" ca="1">IF(AG240&lt;0,AG240*SUMPRODUCT(_xlfn.XLOOKUP(AG$26,$C$4:$C$22,$T$4:$AC$22)*$AO240:$AX240),0)</f>
        <v>0</v>
      </c>
      <c r="CI240" s="287" cm="1">
        <f t="array" aca="1" ref="CI240" ca="1">IF(AH240&lt;0,AH240*SUMPRODUCT(_xlfn.XLOOKUP(AH$26,$C$4:$C$22,$T$4:$AC$22)*$AO240:$AX240),0)</f>
        <v>0</v>
      </c>
      <c r="CJ240" s="287" cm="1">
        <f t="array" aca="1" ref="CJ240" ca="1">IF(AI240&lt;0,AI240*SUMPRODUCT(_xlfn.XLOOKUP(AI$26,$C$4:$C$22,$T$4:$AC$22)*$AO240:$AX240),0)</f>
        <v>0</v>
      </c>
      <c r="CK240" s="287" cm="1">
        <f t="array" aca="1" ref="CK240" ca="1">IF(AJ240&lt;0,AJ240*SUMPRODUCT(_xlfn.XLOOKUP(AJ$26,$C$4:$C$22,$T$4:$AC$22)*$AO240:$AX240),0)</f>
        <v>0</v>
      </c>
      <c r="CL240" s="287" cm="1">
        <f t="array" aca="1" ref="CL240" ca="1">IF(AK240&lt;0,AK240*SUMPRODUCT(_xlfn.XLOOKUP(AK$26,$C$4:$C$22,$T$4:$AC$22)*$AO240:$AX240),0)</f>
        <v>0</v>
      </c>
      <c r="CM240" s="287" cm="1">
        <f t="array" aca="1" ref="CM240" ca="1">IF(AL240&lt;0,AL240*SUMPRODUCT(_xlfn.XLOOKUP(AL$26,$C$4:$C$22,$T$4:$AC$22)*$AO240:$AX240),0)</f>
        <v>0</v>
      </c>
      <c r="CN240" s="287" cm="1">
        <f t="array" aca="1" ref="CN240" ca="1">IF(AM240&lt;0,AM240*SUMPRODUCT(_xlfn.XLOOKUP(AM$26,$C$4:$C$22,$T$4:$AC$22)*$AO240:$AX240),0)</f>
        <v>0</v>
      </c>
      <c r="CO240" s="290" cm="1">
        <f t="array" aca="1" ref="CO240" ca="1">IF(AN240&lt;0,AN240*SUMPRODUCT(_xlfn.XLOOKUP(AN$26,$C$4:$C$22,$T$4:$AC$22)*$AO240:$AX240),0)</f>
        <v>0</v>
      </c>
      <c r="CP240" s="291">
        <f t="shared" ca="1" si="198"/>
        <v>0</v>
      </c>
      <c r="CQ240" s="286" cm="1">
        <f t="array" aca="1" ref="CQ240" ca="1">IF(AC240&lt;0,AC240*SUMPRODUCT(_xlfn.XLOOKUP(AC$26,$C$4:$C$22,$I$4:$S$22)*$AO240:$AY240),0)</f>
        <v>0</v>
      </c>
      <c r="CR240" s="287" cm="1">
        <f t="array" aca="1" ref="CR240" ca="1">IF(AD240&lt;0,AD240*SUMPRODUCT(_xlfn.XLOOKUP(AD$26,$C$4:$C$22,$I$4:$R$22)*$AO240:$AX240),0)</f>
        <v>0</v>
      </c>
      <c r="CS240" s="287" cm="1">
        <f t="array" aca="1" ref="CS240" ca="1">IF(AE240&lt;0,AE240*SUMPRODUCT(_xlfn.XLOOKUP(AE$26,$C$4:$C$22,$I$4:$R$22)*$AO240:$AX240),0)</f>
        <v>0</v>
      </c>
      <c r="CT240" s="287" cm="1">
        <f t="array" aca="1" ref="CT240" ca="1">IF(AF240&lt;0,AF240*SUMPRODUCT(_xlfn.XLOOKUP(AF$26,$C$4:$C$22,$I$4:$R$22)*$AO240:$AX240),0)</f>
        <v>0</v>
      </c>
      <c r="CU240" s="287" cm="1">
        <f t="array" aca="1" ref="CU240" ca="1">IF(AG240&lt;0,AG240*SUMPRODUCT(_xlfn.XLOOKUP(AG$26,$C$4:$C$22,$I$4:$R$22)*$AO240:$AX240),0)</f>
        <v>0</v>
      </c>
      <c r="CV240" s="287" cm="1">
        <f t="array" aca="1" ref="CV240" ca="1">IF(AH240&lt;0,AH240*SUMPRODUCT(_xlfn.XLOOKUP(AH$26,$C$4:$C$22,$I$4:$R$22)*$AO240:$AX240),0)</f>
        <v>0</v>
      </c>
      <c r="CW240" s="287" cm="1">
        <f t="array" aca="1" ref="CW240" ca="1">IF(AI240&lt;0,AI240*SUMPRODUCT(_xlfn.XLOOKUP(AI$26,$C$4:$C$22,$I$4:$R$22)*$AO240:$AX240),0)</f>
        <v>0</v>
      </c>
      <c r="CX240" s="287" cm="1">
        <f t="array" aca="1" ref="CX240" ca="1">IF(AJ240&lt;0,AJ240*SUMPRODUCT(_xlfn.XLOOKUP(AJ$26,$C$4:$C$22,$I$4:$R$22)*$AO240:$AX240),0)</f>
        <v>0</v>
      </c>
      <c r="CY240" s="287" cm="1">
        <f t="array" aca="1" ref="CY240" ca="1">IF(AK240&lt;0,AK240*SUMPRODUCT(_xlfn.XLOOKUP(AK$26,$C$4:$C$22,$I$4:$R$22)*$AO240:$AX240),0)</f>
        <v>0</v>
      </c>
      <c r="CZ240" s="287" cm="1">
        <f t="array" aca="1" ref="CZ240" ca="1">IF(AL240&lt;0,AL240*SUMPRODUCT(_xlfn.XLOOKUP(AL$26,$C$4:$C$22,$I$4:$R$22)*$AO240:$AX240),0)</f>
        <v>0</v>
      </c>
      <c r="DA240" s="287" cm="1">
        <f t="array" aca="1" ref="DA240" ca="1">IF(AM240&lt;0,AM240*SUMPRODUCT(_xlfn.XLOOKUP(AM$26,$C$4:$C$22,$I$4:$R$22)*$AO240:$AX240),0)</f>
        <v>0</v>
      </c>
      <c r="DB240" s="290" cm="1">
        <f t="array" aca="1" ref="DB240" ca="1">IF(AN240&lt;0,AN240*SUMPRODUCT(_xlfn.XLOOKUP(AN$26,$C$4:$C$22,$I$4:$R$22)*$AO240:$AX240),0)</f>
        <v>0</v>
      </c>
      <c r="DC240" s="327">
        <f t="shared" ca="1" si="199"/>
        <v>0</v>
      </c>
    </row>
    <row r="241" spans="1:107" x14ac:dyDescent="0.25">
      <c r="C241" s="292">
        <v>7</v>
      </c>
      <c r="D241" s="501" t="str">
        <f>_xlfn.XLOOKUP($C241,'Load Combinations'!$B$4:$B$22,'Load Combinations'!$C$4:$C$22)</f>
        <v>Core Vessel Vaccuum,  Beam On, Seismic</v>
      </c>
      <c r="E241" s="86"/>
      <c r="F241" s="294"/>
      <c r="G241" s="125">
        <v>0</v>
      </c>
      <c r="H241" s="295">
        <f t="shared" ca="1" si="177"/>
        <v>1.5</v>
      </c>
      <c r="I241" s="295">
        <f t="shared" ca="1" si="178"/>
        <v>-1.5</v>
      </c>
      <c r="J241" s="328"/>
      <c r="K241" s="99">
        <f t="shared" ref="K241:AB241" ca="1" si="217">OFFSET(K241,-6,0)</f>
        <v>0</v>
      </c>
      <c r="L241" s="96">
        <f t="shared" ca="1" si="217"/>
        <v>0</v>
      </c>
      <c r="M241" s="96">
        <f t="shared" ca="1" si="217"/>
        <v>0</v>
      </c>
      <c r="N241" s="96">
        <f t="shared" ca="1" si="217"/>
        <v>0</v>
      </c>
      <c r="O241" s="96">
        <f t="shared" ca="1" si="217"/>
        <v>0</v>
      </c>
      <c r="P241" s="96">
        <f t="shared" ca="1" si="217"/>
        <v>0</v>
      </c>
      <c r="Q241" s="96">
        <f t="shared" ca="1" si="217"/>
        <v>0</v>
      </c>
      <c r="R241" s="96">
        <f t="shared" ca="1" si="217"/>
        <v>0</v>
      </c>
      <c r="S241" s="96">
        <f t="shared" ca="1" si="217"/>
        <v>0</v>
      </c>
      <c r="T241" s="96">
        <f t="shared" ca="1" si="217"/>
        <v>0</v>
      </c>
      <c r="U241" s="96">
        <f t="shared" ca="1" si="217"/>
        <v>0</v>
      </c>
      <c r="V241" s="96">
        <f t="shared" ca="1" si="217"/>
        <v>0</v>
      </c>
      <c r="W241" s="96">
        <f t="shared" ca="1" si="217"/>
        <v>0</v>
      </c>
      <c r="X241" s="96">
        <f t="shared" ca="1" si="217"/>
        <v>0</v>
      </c>
      <c r="Y241" s="96">
        <f t="shared" ca="1" si="217"/>
        <v>0</v>
      </c>
      <c r="Z241" s="96">
        <f t="shared" ca="1" si="217"/>
        <v>0</v>
      </c>
      <c r="AA241" s="96">
        <f t="shared" ca="1" si="217"/>
        <v>0</v>
      </c>
      <c r="AB241" s="138">
        <f t="shared" ca="1" si="217"/>
        <v>0</v>
      </c>
      <c r="AC241" s="99">
        <f t="shared" ca="1" si="212"/>
        <v>0</v>
      </c>
      <c r="AD241" s="96">
        <f t="shared" ca="1" si="212"/>
        <v>0</v>
      </c>
      <c r="AE241" s="96">
        <f t="shared" ca="1" si="212"/>
        <v>1</v>
      </c>
      <c r="AF241" s="96">
        <f t="shared" ca="1" si="212"/>
        <v>1</v>
      </c>
      <c r="AG241" s="96">
        <f t="shared" ca="1" si="212"/>
        <v>0</v>
      </c>
      <c r="AH241" s="96">
        <f t="shared" ca="1" si="212"/>
        <v>0</v>
      </c>
      <c r="AI241" s="96">
        <f t="shared" ca="1" si="212"/>
        <v>0</v>
      </c>
      <c r="AJ241" s="96">
        <f t="shared" ca="1" si="212"/>
        <v>0</v>
      </c>
      <c r="AK241" s="96">
        <f t="shared" ca="1" si="212"/>
        <v>0</v>
      </c>
      <c r="AL241" s="96">
        <f t="shared" ca="1" si="212"/>
        <v>0</v>
      </c>
      <c r="AM241" s="96">
        <f t="shared" ca="1" si="212"/>
        <v>0</v>
      </c>
      <c r="AN241" s="100">
        <f t="shared" ca="1" si="212"/>
        <v>0</v>
      </c>
      <c r="AO241" s="97">
        <f>+INDEX('Load Combinations'!$D$4:$N$22,MATCH(Horizontal!$C241,'Load Combinations'!$B$4:$B$22,0),MATCH(Horizontal!AO$26,'Load Combinations'!$D$3:$N$3,0))</f>
        <v>1</v>
      </c>
      <c r="AP241" s="96">
        <f>+INDEX('Load Combinations'!$D$4:$N$22,MATCH(Horizontal!$C241,'Load Combinations'!$B$4:$B$22,0),MATCH(Horizontal!AP$26,'Load Combinations'!$D$3:$N$3,0))</f>
        <v>1</v>
      </c>
      <c r="AQ241" s="96">
        <f>+INDEX('Load Combinations'!$D$4:$N$22,MATCH(Horizontal!$C241,'Load Combinations'!$B$4:$B$22,0),MATCH(Horizontal!AQ$26,'Load Combinations'!$D$3:$N$3,0))</f>
        <v>0</v>
      </c>
      <c r="AR241" s="96">
        <f>+INDEX('Load Combinations'!$D$4:$N$22,MATCH(Horizontal!$C241,'Load Combinations'!$B$4:$B$22,0),MATCH(Horizontal!AR$26,'Load Combinations'!$D$3:$N$3,0))</f>
        <v>1</v>
      </c>
      <c r="AS241" s="96">
        <f>+INDEX('Load Combinations'!$D$4:$N$22,MATCH(Horizontal!$C241,'Load Combinations'!$B$4:$B$22,0),MATCH(Horizontal!AS$26,'Load Combinations'!$D$3:$N$3,0))</f>
        <v>0</v>
      </c>
      <c r="AT241" s="96">
        <f>+INDEX('Load Combinations'!$D$4:$N$22,MATCH(Horizontal!$C241,'Load Combinations'!$B$4:$B$22,0),MATCH(Horizontal!AT$26,'Load Combinations'!$D$3:$N$3,0))</f>
        <v>1</v>
      </c>
      <c r="AU241" s="96">
        <f>+INDEX('Load Combinations'!$D$4:$N$22,MATCH(Horizontal!$C241,'Load Combinations'!$B$4:$B$22,0),MATCH(Horizontal!AU$26,'Load Combinations'!$D$3:$N$3,0))</f>
        <v>0</v>
      </c>
      <c r="AV241" s="96">
        <f>+INDEX('Load Combinations'!$D$4:$N$22,MATCH(Horizontal!$C241,'Load Combinations'!$B$4:$B$22,0),MATCH(Horizontal!AV$26,'Load Combinations'!$D$3:$N$3,0))</f>
        <v>0</v>
      </c>
      <c r="AW241" s="96">
        <f>+INDEX('Load Combinations'!$D$4:$N$22,MATCH(Horizontal!$C241,'Load Combinations'!$B$4:$B$22,0),MATCH(Horizontal!AW$26,'Load Combinations'!$D$3:$N$3,0))</f>
        <v>1</v>
      </c>
      <c r="AX241" s="560">
        <f>+INDEX('Load Combinations'!$D$4:$N$22,MATCH(Horizontal!$C241,'Load Combinations'!$B$4:$B$22,0),MATCH(Horizontal!AX$26,'Load Combinations'!$D$3:$N$3,0))</f>
        <v>1</v>
      </c>
      <c r="AY241" s="661">
        <f>+INDEX('Load Combinations'!$D$4:$N$22,MATCH(Horizontal!$C241,'Load Combinations'!$B$4:$B$22,0),MATCH(Horizontal!AY$26,'Load Combinations'!$D$3:$N$3,0))</f>
        <v>0</v>
      </c>
      <c r="AZ241" s="297" cm="1">
        <f t="array" aca="1" ref="AZ241" ca="1">SUMPRODUCT(--($K241:$AB241&gt;0),INDEX($H$4:$H$22,MATCH($K$26:$AB$26,$C$4:$C$22,0)))</f>
        <v>0</v>
      </c>
      <c r="BA241" s="298" cm="1">
        <f t="array" aca="1" ref="BA241" ca="1">SUMPRODUCT(--($K241:$AB241&gt;0),INDEX($G$4:$G$22,MATCH($K$26:$AB$26,$C$4:$C$22,0)))</f>
        <v>0</v>
      </c>
      <c r="BB241" s="298" cm="1">
        <f t="array" aca="1" ref="BB241" ca="1">-1*SUMPRODUCT(--($K241:$AB241&lt;0),INDEX($H$4:$H$22,MATCH($K$26:$AB$26,$C$4:$C$22,0)))</f>
        <v>0</v>
      </c>
      <c r="BC241" s="298" cm="1">
        <f t="array" aca="1" ref="BC241" ca="1">-1*SUMPRODUCT(--($K241:$AB241&lt;0),INDEX($G$4:$G$22,MATCH($K$26:$AB$26,$C$4:$C$22,0)))</f>
        <v>0</v>
      </c>
      <c r="BD241" s="125" cm="1">
        <f t="array" aca="1" ref="BD241" ca="1">IF(AC241&gt;0,AC241*SUMPRODUCT(_xlfn.XLOOKUP(AC$26,$C$4:$C$22,$T$4:$AD$22)*$AO241:$AY241),0)</f>
        <v>0</v>
      </c>
      <c r="BE241" s="300" cm="1">
        <f t="array" aca="1" ref="BE241" ca="1">IF(AD241&gt;0,AD241*SUMPRODUCT(_xlfn.XLOOKUP(AD$26,$C$4:$C$22,$T$4:$AD$22)*$AO241:$AY241),0)</f>
        <v>0</v>
      </c>
      <c r="BF241" s="300" cm="1">
        <f t="array" aca="1" ref="BF241" ca="1">IF(AE241&gt;0,AE241*SUMPRODUCT(_xlfn.XLOOKUP(AE$26,$C$4:$C$22,$T$4:$AD$22)*$AO241:$AY241),0)</f>
        <v>0</v>
      </c>
      <c r="BG241" s="301" cm="1">
        <f t="array" aca="1" ref="BG241" ca="1">IF(AF241&gt;0,AF241*SUMPRODUCT(_xlfn.XLOOKUP(AF$26,$C$4:$C$22,$T$4:$AD$22)*$AO241:$AY241),0)</f>
        <v>1.5</v>
      </c>
      <c r="BH241" s="300" cm="1">
        <f t="array" aca="1" ref="BH241" ca="1">IF(AG241&gt;0,AG241*SUMPRODUCT(_xlfn.XLOOKUP(AG$26,$C$4:$C$22,$T$4:$AD$22)*$AO241:$AY241),0)</f>
        <v>0</v>
      </c>
      <c r="BI241" s="300" cm="1">
        <f t="array" aca="1" ref="BI241" ca="1">IF(AH241&gt;0,AH241*SUMPRODUCT(_xlfn.XLOOKUP(AH$26,$C$4:$C$22,$T$4:$AD$22)*$AO241:$AY241),0)</f>
        <v>0</v>
      </c>
      <c r="BJ241" s="300" cm="1">
        <f t="array" aca="1" ref="BJ241" ca="1">IF(AI241&gt;0,AI241*SUMPRODUCT(_xlfn.XLOOKUP(AI$26,$C$4:$C$22,$T$4:$AD$22)*$AO241:$AY241),0)</f>
        <v>0</v>
      </c>
      <c r="BK241" s="300" cm="1">
        <f t="array" aca="1" ref="BK241" ca="1">IF(AJ241&gt;0,AJ241*SUMPRODUCT(_xlfn.XLOOKUP(AJ$26,$C$4:$C$22,$T$4:$AD$22)*$AO241:$AY241),0)</f>
        <v>0</v>
      </c>
      <c r="BL241" s="300" cm="1">
        <f t="array" aca="1" ref="BL241" ca="1">IF(AK241&gt;0,AK241*SUMPRODUCT(_xlfn.XLOOKUP(AK$26,$C$4:$C$22,$T$4:$AD$22)*$AO241:$AY241),0)</f>
        <v>0</v>
      </c>
      <c r="BM241" s="300" cm="1">
        <f t="array" aca="1" ref="BM241" ca="1">IF(AL241&gt;0,AL241*SUMPRODUCT(_xlfn.XLOOKUP(AL$26,$C$4:$C$22,$T$4:$AD$22)*$AO241:$AY241),0)</f>
        <v>0</v>
      </c>
      <c r="BN241" s="300" cm="1">
        <f t="array" aca="1" ref="BN241" ca="1">IF(AM241&gt;0,AM241*SUMPRODUCT(_xlfn.XLOOKUP(AM$26,$C$4:$C$22,$T$4:$AD$22)*$AO241:$AY241),0)</f>
        <v>0</v>
      </c>
      <c r="BO241" s="304" cm="1">
        <f t="array" aca="1" ref="BO241" ca="1">IF(AN241&gt;0,AN241*SUMPRODUCT(_xlfn.XLOOKUP(AN$26,$C$4:$C$22,$T$4:$AD$22)*$AO241:$AY241),0)</f>
        <v>0</v>
      </c>
      <c r="BP241" s="305">
        <f t="shared" ca="1" si="196"/>
        <v>1.5</v>
      </c>
      <c r="BQ241" s="125" cm="1">
        <f t="array" aca="1" ref="BQ241" ca="1">IF(AC241&gt;0,AC241*SUMPRODUCT(_xlfn.XLOOKUP(AC$26,$C$4:$C$22,$I$4:$S$22)*$AO241:$AY241),0)</f>
        <v>0</v>
      </c>
      <c r="BR241" s="300" cm="1">
        <f t="array" aca="1" ref="BR241" ca="1">IF(AD241&gt;0,AD241*SUMPRODUCT(_xlfn.XLOOKUP(AD$26,$C$4:$C$22,$I$4:$S$22)*$AO241:$AY241),0)</f>
        <v>0</v>
      </c>
      <c r="BS241" s="300" cm="1">
        <f t="array" aca="1" ref="BS241" ca="1">IF(AE241&gt;0,AE241*SUMPRODUCT(_xlfn.XLOOKUP(AE$26,$C$4:$C$22,$I$4:$S$22)*$AO241:$AY241),0)</f>
        <v>0</v>
      </c>
      <c r="BT241" s="301" cm="1">
        <f t="array" aca="1" ref="BT241" ca="1">IF(AF241&gt;0,AF241*SUMPRODUCT(_xlfn.XLOOKUP(AF$26,$C$4:$C$22,$I$4:$S$22)*$AO241:$AY241),0)</f>
        <v>-1.5</v>
      </c>
      <c r="BU241" s="300" cm="1">
        <f t="array" aca="1" ref="BU241" ca="1">IF(AG241&gt;0,AG241*SUMPRODUCT(_xlfn.XLOOKUP(AG$26,$C$4:$C$22,$I$4:$S$22)*$AO241:$AY241),0)</f>
        <v>0</v>
      </c>
      <c r="BV241" s="300" cm="1">
        <f t="array" aca="1" ref="BV241" ca="1">IF(AH241&gt;0,AH241*SUMPRODUCT(_xlfn.XLOOKUP(AH$26,$C$4:$C$22,$I$4:$S$22)*$AO241:$AY241),0)</f>
        <v>0</v>
      </c>
      <c r="BW241" s="300" cm="1">
        <f t="array" aca="1" ref="BW241" ca="1">IF(AI241&gt;0,AI241*SUMPRODUCT(_xlfn.XLOOKUP(AI$26,$C$4:$C$22,$I$4:$S$22)*$AO241:$AY241),0)</f>
        <v>0</v>
      </c>
      <c r="BX241" s="300" cm="1">
        <f t="array" aca="1" ref="BX241" ca="1">IF(AJ241&gt;0,AJ241*SUMPRODUCT(_xlfn.XLOOKUP(AJ$26,$C$4:$C$22,$I$4:$S$22)*$AO241:$AY241),0)</f>
        <v>0</v>
      </c>
      <c r="BY241" s="300" cm="1">
        <f t="array" aca="1" ref="BY241" ca="1">IF(AK241&gt;0,AK241*SUMPRODUCT(_xlfn.XLOOKUP(AK$26,$C$4:$C$22,$I$4:$S$22)*$AO241:$AY241),0)</f>
        <v>0</v>
      </c>
      <c r="BZ241" s="300" cm="1">
        <f t="array" aca="1" ref="BZ241" ca="1">IF(AL241&gt;0,AL241*SUMPRODUCT(_xlfn.XLOOKUP(AL$26,$C$4:$C$22,$I$4:$S$22)*$AO241:$AY241),0)</f>
        <v>0</v>
      </c>
      <c r="CA241" s="300" cm="1">
        <f t="array" aca="1" ref="CA241" ca="1">IF(AM241&gt;0,AM241*SUMPRODUCT(_xlfn.XLOOKUP(AM$26,$C$4:$C$22,$I$4:$S$22)*$AO241:$AY241),0)</f>
        <v>0</v>
      </c>
      <c r="CB241" s="304" cm="1">
        <f t="array" aca="1" ref="CB241" ca="1">IF(AN241&gt;0,AN241*SUMPRODUCT(_xlfn.XLOOKUP(AN$26,$C$4:$C$22,$I$4:$S$22)*$AO241:$AY241),0)</f>
        <v>0</v>
      </c>
      <c r="CC241" s="305">
        <f t="shared" ca="1" si="197"/>
        <v>-1.5</v>
      </c>
      <c r="CD241" s="125" cm="1">
        <f t="array" aca="1" ref="CD241" ca="1">IF(AC241&lt;0,AC241*SUMPRODUCT(_xlfn.XLOOKUP(AC$26,$C$4:$C$22,$T$4:$AD$22)*$AO241:$AY241),0)</f>
        <v>0</v>
      </c>
      <c r="CE241" s="300" cm="1">
        <f t="array" aca="1" ref="CE241" ca="1">IF(AD241&lt;0,AD241*SUMPRODUCT(_xlfn.XLOOKUP(AD$26,$C$4:$C$22,$T$4:$AC$22)*$AO241:$AX241),0)</f>
        <v>0</v>
      </c>
      <c r="CF241" s="300" cm="1">
        <f t="array" aca="1" ref="CF241" ca="1">IF(AE241&lt;0,AE241*SUMPRODUCT(_xlfn.XLOOKUP(AE$26,$C$4:$C$22,$T$4:$AC$22)*$AO241:$AX241),0)</f>
        <v>0</v>
      </c>
      <c r="CG241" s="301" cm="1">
        <f t="array" aca="1" ref="CG241" ca="1">IF(AF241&lt;0,AF241*SUMPRODUCT(_xlfn.XLOOKUP(AF$26,$C$4:$C$22,$T$4:$AC$22)*$AO241:$AX241),0)</f>
        <v>0</v>
      </c>
      <c r="CH241" s="300" cm="1">
        <f t="array" aca="1" ref="CH241" ca="1">IF(AG241&lt;0,AG241*SUMPRODUCT(_xlfn.XLOOKUP(AG$26,$C$4:$C$22,$T$4:$AC$22)*$AO241:$AX241),0)</f>
        <v>0</v>
      </c>
      <c r="CI241" s="300" cm="1">
        <f t="array" aca="1" ref="CI241" ca="1">IF(AH241&lt;0,AH241*SUMPRODUCT(_xlfn.XLOOKUP(AH$26,$C$4:$C$22,$T$4:$AC$22)*$AO241:$AX241),0)</f>
        <v>0</v>
      </c>
      <c r="CJ241" s="300" cm="1">
        <f t="array" aca="1" ref="CJ241" ca="1">IF(AI241&lt;0,AI241*SUMPRODUCT(_xlfn.XLOOKUP(AI$26,$C$4:$C$22,$T$4:$AC$22)*$AO241:$AX241),0)</f>
        <v>0</v>
      </c>
      <c r="CK241" s="300" cm="1">
        <f t="array" aca="1" ref="CK241" ca="1">IF(AJ241&lt;0,AJ241*SUMPRODUCT(_xlfn.XLOOKUP(AJ$26,$C$4:$C$22,$T$4:$AC$22)*$AO241:$AX241),0)</f>
        <v>0</v>
      </c>
      <c r="CL241" s="300" cm="1">
        <f t="array" aca="1" ref="CL241" ca="1">IF(AK241&lt;0,AK241*SUMPRODUCT(_xlfn.XLOOKUP(AK$26,$C$4:$C$22,$T$4:$AC$22)*$AO241:$AX241),0)</f>
        <v>0</v>
      </c>
      <c r="CM241" s="300" cm="1">
        <f t="array" aca="1" ref="CM241" ca="1">IF(AL241&lt;0,AL241*SUMPRODUCT(_xlfn.XLOOKUP(AL$26,$C$4:$C$22,$T$4:$AC$22)*$AO241:$AX241),0)</f>
        <v>0</v>
      </c>
      <c r="CN241" s="300" cm="1">
        <f t="array" aca="1" ref="CN241" ca="1">IF(AM241&lt;0,AM241*SUMPRODUCT(_xlfn.XLOOKUP(AM$26,$C$4:$C$22,$T$4:$AC$22)*$AO241:$AX241),0)</f>
        <v>0</v>
      </c>
      <c r="CO241" s="304" cm="1">
        <f t="array" aca="1" ref="CO241" ca="1">IF(AN241&lt;0,AN241*SUMPRODUCT(_xlfn.XLOOKUP(AN$26,$C$4:$C$22,$T$4:$AC$22)*$AO241:$AX241),0)</f>
        <v>0</v>
      </c>
      <c r="CP241" s="305">
        <f t="shared" ca="1" si="198"/>
        <v>0</v>
      </c>
      <c r="CQ241" s="125" cm="1">
        <f t="array" aca="1" ref="CQ241" ca="1">IF(AC241&lt;0,AC241*SUMPRODUCT(_xlfn.XLOOKUP(AC$26,$C$4:$C$22,$I$4:$S$22)*$AO241:$AY241),0)</f>
        <v>0</v>
      </c>
      <c r="CR241" s="300" cm="1">
        <f t="array" aca="1" ref="CR241" ca="1">IF(AD241&lt;0,AD241*SUMPRODUCT(_xlfn.XLOOKUP(AD$26,$C$4:$C$22,$I$4:$R$22)*$AO241:$AX241),0)</f>
        <v>0</v>
      </c>
      <c r="CS241" s="300" cm="1">
        <f t="array" aca="1" ref="CS241" ca="1">IF(AE241&lt;0,AE241*SUMPRODUCT(_xlfn.XLOOKUP(AE$26,$C$4:$C$22,$I$4:$R$22)*$AO241:$AX241),0)</f>
        <v>0</v>
      </c>
      <c r="CT241" s="301" cm="1">
        <f t="array" aca="1" ref="CT241" ca="1">IF(AF241&lt;0,AF241*SUMPRODUCT(_xlfn.XLOOKUP(AF$26,$C$4:$C$22,$I$4:$R$22)*$AO241:$AX241),0)</f>
        <v>0</v>
      </c>
      <c r="CU241" s="300" cm="1">
        <f t="array" aca="1" ref="CU241" ca="1">IF(AG241&lt;0,AG241*SUMPRODUCT(_xlfn.XLOOKUP(AG$26,$C$4:$C$22,$I$4:$R$22)*$AO241:$AX241),0)</f>
        <v>0</v>
      </c>
      <c r="CV241" s="300" cm="1">
        <f t="array" aca="1" ref="CV241" ca="1">IF(AH241&lt;0,AH241*SUMPRODUCT(_xlfn.XLOOKUP(AH$26,$C$4:$C$22,$I$4:$R$22)*$AO241:$AX241),0)</f>
        <v>0</v>
      </c>
      <c r="CW241" s="300" cm="1">
        <f t="array" aca="1" ref="CW241" ca="1">IF(AI241&lt;0,AI241*SUMPRODUCT(_xlfn.XLOOKUP(AI$26,$C$4:$C$22,$I$4:$R$22)*$AO241:$AX241),0)</f>
        <v>0</v>
      </c>
      <c r="CX241" s="300" cm="1">
        <f t="array" aca="1" ref="CX241" ca="1">IF(AJ241&lt;0,AJ241*SUMPRODUCT(_xlfn.XLOOKUP(AJ$26,$C$4:$C$22,$I$4:$R$22)*$AO241:$AX241),0)</f>
        <v>0</v>
      </c>
      <c r="CY241" s="300" cm="1">
        <f t="array" aca="1" ref="CY241" ca="1">IF(AK241&lt;0,AK241*SUMPRODUCT(_xlfn.XLOOKUP(AK$26,$C$4:$C$22,$I$4:$R$22)*$AO241:$AX241),0)</f>
        <v>0</v>
      </c>
      <c r="CZ241" s="300" cm="1">
        <f t="array" aca="1" ref="CZ241" ca="1">IF(AL241&lt;0,AL241*SUMPRODUCT(_xlfn.XLOOKUP(AL$26,$C$4:$C$22,$I$4:$R$22)*$AO241:$AX241),0)</f>
        <v>0</v>
      </c>
      <c r="DA241" s="300" cm="1">
        <f t="array" aca="1" ref="DA241" ca="1">IF(AM241&lt;0,AM241*SUMPRODUCT(_xlfn.XLOOKUP(AM$26,$C$4:$C$22,$I$4:$R$22)*$AO241:$AX241),0)</f>
        <v>0</v>
      </c>
      <c r="DB241" s="304" cm="1">
        <f t="array" aca="1" ref="DB241" ca="1">IF(AN241&lt;0,AN241*SUMPRODUCT(_xlfn.XLOOKUP(AN$26,$C$4:$C$22,$I$4:$R$22)*$AO241:$AX241),0)</f>
        <v>0</v>
      </c>
      <c r="DC241" s="329">
        <f t="shared" ca="1" si="199"/>
        <v>0</v>
      </c>
    </row>
    <row r="242" spans="1:107" x14ac:dyDescent="0.25">
      <c r="A242" s="136"/>
      <c r="B242" s="389"/>
      <c r="C242" s="278">
        <v>8</v>
      </c>
      <c r="D242" s="279" t="str">
        <f>_xlfn.XLOOKUP($C242,'Load Combinations'!$B$4:$B$22,'Load Combinations'!$C$4:$C$22)</f>
        <v>CV Vac, Component MAWP, No Beam</v>
      </c>
      <c r="E242" s="280"/>
      <c r="F242" s="281"/>
      <c r="G242" s="111">
        <v>0</v>
      </c>
      <c r="H242" s="282">
        <f t="shared" ca="1" si="177"/>
        <v>0.5</v>
      </c>
      <c r="I242" s="282">
        <f t="shared" ca="1" si="178"/>
        <v>-0.5</v>
      </c>
      <c r="J242" s="326"/>
      <c r="K242" s="87">
        <f t="shared" ref="K242:AB242" ca="1" si="218">OFFSET(K242,-7,0)</f>
        <v>0</v>
      </c>
      <c r="L242" s="84">
        <f t="shared" ca="1" si="218"/>
        <v>0</v>
      </c>
      <c r="M242" s="84">
        <f t="shared" ca="1" si="218"/>
        <v>0</v>
      </c>
      <c r="N242" s="84">
        <f t="shared" ca="1" si="218"/>
        <v>0</v>
      </c>
      <c r="O242" s="84">
        <f t="shared" ca="1" si="218"/>
        <v>0</v>
      </c>
      <c r="P242" s="84">
        <f t="shared" ca="1" si="218"/>
        <v>0</v>
      </c>
      <c r="Q242" s="84">
        <f t="shared" ca="1" si="218"/>
        <v>0</v>
      </c>
      <c r="R242" s="84">
        <f t="shared" ca="1" si="218"/>
        <v>0</v>
      </c>
      <c r="S242" s="84">
        <f t="shared" ca="1" si="218"/>
        <v>0</v>
      </c>
      <c r="T242" s="84">
        <f t="shared" ca="1" si="218"/>
        <v>0</v>
      </c>
      <c r="U242" s="84">
        <f t="shared" ca="1" si="218"/>
        <v>0</v>
      </c>
      <c r="V242" s="84">
        <f t="shared" ca="1" si="218"/>
        <v>0</v>
      </c>
      <c r="W242" s="84">
        <f t="shared" ca="1" si="218"/>
        <v>0</v>
      </c>
      <c r="X242" s="84">
        <f t="shared" ca="1" si="218"/>
        <v>0</v>
      </c>
      <c r="Y242" s="84">
        <f t="shared" ca="1" si="218"/>
        <v>0</v>
      </c>
      <c r="Z242" s="84">
        <f t="shared" ca="1" si="218"/>
        <v>0</v>
      </c>
      <c r="AA242" s="84">
        <f t="shared" ca="1" si="218"/>
        <v>0</v>
      </c>
      <c r="AB242" s="89">
        <f t="shared" ca="1" si="218"/>
        <v>0</v>
      </c>
      <c r="AC242" s="87">
        <f t="shared" ca="1" si="212"/>
        <v>0</v>
      </c>
      <c r="AD242" s="84">
        <f t="shared" ca="1" si="212"/>
        <v>0</v>
      </c>
      <c r="AE242" s="84">
        <f t="shared" ca="1" si="212"/>
        <v>1</v>
      </c>
      <c r="AF242" s="84">
        <f t="shared" ca="1" si="212"/>
        <v>1</v>
      </c>
      <c r="AG242" s="84">
        <f t="shared" ca="1" si="212"/>
        <v>0</v>
      </c>
      <c r="AH242" s="84">
        <f t="shared" ca="1" si="212"/>
        <v>0</v>
      </c>
      <c r="AI242" s="84">
        <f t="shared" ca="1" si="212"/>
        <v>0</v>
      </c>
      <c r="AJ242" s="84">
        <f t="shared" ca="1" si="212"/>
        <v>0</v>
      </c>
      <c r="AK242" s="84">
        <f t="shared" ca="1" si="212"/>
        <v>0</v>
      </c>
      <c r="AL242" s="84">
        <f t="shared" ca="1" si="212"/>
        <v>0</v>
      </c>
      <c r="AM242" s="84">
        <f t="shared" ca="1" si="212"/>
        <v>0</v>
      </c>
      <c r="AN242" s="98">
        <f t="shared" ca="1" si="212"/>
        <v>0</v>
      </c>
      <c r="AO242" s="91">
        <f>+INDEX('Load Combinations'!$D$4:$N$22,MATCH(Horizontal!$C242,'Load Combinations'!$B$4:$B$22,0),MATCH(Horizontal!AO$26,'Load Combinations'!$D$3:$N$3,0))</f>
        <v>1</v>
      </c>
      <c r="AP242" s="84">
        <f>+INDEX('Load Combinations'!$D$4:$N$22,MATCH(Horizontal!$C242,'Load Combinations'!$B$4:$B$22,0),MATCH(Horizontal!AP$26,'Load Combinations'!$D$3:$N$3,0))</f>
        <v>1</v>
      </c>
      <c r="AQ242" s="84">
        <f>+INDEX('Load Combinations'!$D$4:$N$22,MATCH(Horizontal!$C242,'Load Combinations'!$B$4:$B$22,0),MATCH(Horizontal!AQ$26,'Load Combinations'!$D$3:$N$3,0))</f>
        <v>0</v>
      </c>
      <c r="AR242" s="84">
        <f>+INDEX('Load Combinations'!$D$4:$N$22,MATCH(Horizontal!$C242,'Load Combinations'!$B$4:$B$22,0),MATCH(Horizontal!AR$26,'Load Combinations'!$D$3:$N$3,0))</f>
        <v>0</v>
      </c>
      <c r="AS242" s="84">
        <f>+INDEX('Load Combinations'!$D$4:$N$22,MATCH(Horizontal!$C242,'Load Combinations'!$B$4:$B$22,0),MATCH(Horizontal!AS$26,'Load Combinations'!$D$3:$N$3,0))</f>
        <v>1</v>
      </c>
      <c r="AT242" s="84">
        <f>+INDEX('Load Combinations'!$D$4:$N$22,MATCH(Horizontal!$C242,'Load Combinations'!$B$4:$B$22,0),MATCH(Horizontal!AT$26,'Load Combinations'!$D$3:$N$3,0))</f>
        <v>0</v>
      </c>
      <c r="AU242" s="84">
        <f>+INDEX('Load Combinations'!$D$4:$N$22,MATCH(Horizontal!$C242,'Load Combinations'!$B$4:$B$22,0),MATCH(Horizontal!AU$26,'Load Combinations'!$D$3:$N$3,0))</f>
        <v>0</v>
      </c>
      <c r="AV242" s="84">
        <f>+INDEX('Load Combinations'!$D$4:$N$22,MATCH(Horizontal!$C242,'Load Combinations'!$B$4:$B$22,0),MATCH(Horizontal!AV$26,'Load Combinations'!$D$3:$N$3,0))</f>
        <v>0</v>
      </c>
      <c r="AW242" s="84">
        <f>+INDEX('Load Combinations'!$D$4:$N$22,MATCH(Horizontal!$C242,'Load Combinations'!$B$4:$B$22,0),MATCH(Horizontal!AW$26,'Load Combinations'!$D$3:$N$3,0))</f>
        <v>1</v>
      </c>
      <c r="AX242" s="559">
        <f>+INDEX('Load Combinations'!$D$4:$N$22,MATCH(Horizontal!$C242,'Load Combinations'!$B$4:$B$22,0),MATCH(Horizontal!AX$26,'Load Combinations'!$D$3:$N$3,0))</f>
        <v>0</v>
      </c>
      <c r="AY242" s="660">
        <f>+INDEX('Load Combinations'!$D$4:$N$22,MATCH(Horizontal!$C242,'Load Combinations'!$B$4:$B$22,0),MATCH(Horizontal!AY$26,'Load Combinations'!$D$3:$N$3,0))</f>
        <v>0</v>
      </c>
      <c r="AZ242" s="284" cm="1">
        <f t="array" aca="1" ref="AZ242" ca="1">SUMPRODUCT(--($K242:$AB242&gt;0),INDEX($H$4:$H$22,MATCH($K$26:$AB$26,$C$4:$C$22,0)))</f>
        <v>0</v>
      </c>
      <c r="BA242" s="194" cm="1">
        <f t="array" aca="1" ref="BA242" ca="1">SUMPRODUCT(--($K242:$AB242&gt;0),INDEX($G$4:$G$22,MATCH($K$26:$AB$26,$C$4:$C$22,0)))</f>
        <v>0</v>
      </c>
      <c r="BB242" s="194" cm="1">
        <f t="array" aca="1" ref="BB242" ca="1">-1*SUMPRODUCT(--($K242:$AB242&lt;0),INDEX($H$4:$H$22,MATCH($K$26:$AB$26,$C$4:$C$22,0)))</f>
        <v>0</v>
      </c>
      <c r="BC242" s="194" cm="1">
        <f t="array" aca="1" ref="BC242" ca="1">-1*SUMPRODUCT(--($K242:$AB242&lt;0),INDEX($G$4:$G$22,MATCH($K$26:$AB$26,$C$4:$C$22,0)))</f>
        <v>0</v>
      </c>
      <c r="BD242" s="286" cm="1">
        <f t="array" aca="1" ref="BD242" ca="1">IF(AC242&gt;0,AC242*SUMPRODUCT(_xlfn.XLOOKUP(AC$26,$C$4:$C$22,$T$4:$AD$22)*$AO242:$AY242),0)</f>
        <v>0</v>
      </c>
      <c r="BE242" s="287" cm="1">
        <f t="array" aca="1" ref="BE242" ca="1">IF(AD242&gt;0,AD242*SUMPRODUCT(_xlfn.XLOOKUP(AD$26,$C$4:$C$22,$T$4:$AD$22)*$AO242:$AY242),0)</f>
        <v>0</v>
      </c>
      <c r="BF242" s="287" cm="1">
        <f t="array" aca="1" ref="BF242" ca="1">IF(AE242&gt;0,AE242*SUMPRODUCT(_xlfn.XLOOKUP(AE$26,$C$4:$C$22,$T$4:$AD$22)*$AO242:$AY242),0)</f>
        <v>0</v>
      </c>
      <c r="BG242" s="287" cm="1">
        <f t="array" aca="1" ref="BG242" ca="1">IF(AF242&gt;0,AF242*SUMPRODUCT(_xlfn.XLOOKUP(AF$26,$C$4:$C$22,$T$4:$AD$22)*$AO242:$AY242),0)</f>
        <v>0.5</v>
      </c>
      <c r="BH242" s="287" cm="1">
        <f t="array" aca="1" ref="BH242" ca="1">IF(AG242&gt;0,AG242*SUMPRODUCT(_xlfn.XLOOKUP(AG$26,$C$4:$C$22,$T$4:$AD$22)*$AO242:$AY242),0)</f>
        <v>0</v>
      </c>
      <c r="BI242" s="287" cm="1">
        <f t="array" aca="1" ref="BI242" ca="1">IF(AH242&gt;0,AH242*SUMPRODUCT(_xlfn.XLOOKUP(AH$26,$C$4:$C$22,$T$4:$AD$22)*$AO242:$AY242),0)</f>
        <v>0</v>
      </c>
      <c r="BJ242" s="287" cm="1">
        <f t="array" aca="1" ref="BJ242" ca="1">IF(AI242&gt;0,AI242*SUMPRODUCT(_xlfn.XLOOKUP(AI$26,$C$4:$C$22,$T$4:$AD$22)*$AO242:$AY242),0)</f>
        <v>0</v>
      </c>
      <c r="BK242" s="287" cm="1">
        <f t="array" aca="1" ref="BK242" ca="1">IF(AJ242&gt;0,AJ242*SUMPRODUCT(_xlfn.XLOOKUP(AJ$26,$C$4:$C$22,$T$4:$AD$22)*$AO242:$AY242),0)</f>
        <v>0</v>
      </c>
      <c r="BL242" s="287" cm="1">
        <f t="array" aca="1" ref="BL242" ca="1">IF(AK242&gt;0,AK242*SUMPRODUCT(_xlfn.XLOOKUP(AK$26,$C$4:$C$22,$T$4:$AD$22)*$AO242:$AY242),0)</f>
        <v>0</v>
      </c>
      <c r="BM242" s="287" cm="1">
        <f t="array" aca="1" ref="BM242" ca="1">IF(AL242&gt;0,AL242*SUMPRODUCT(_xlfn.XLOOKUP(AL$26,$C$4:$C$22,$T$4:$AD$22)*$AO242:$AY242),0)</f>
        <v>0</v>
      </c>
      <c r="BN242" s="287" cm="1">
        <f t="array" aca="1" ref="BN242" ca="1">IF(AM242&gt;0,AM242*SUMPRODUCT(_xlfn.XLOOKUP(AM$26,$C$4:$C$22,$T$4:$AD$22)*$AO242:$AY242),0)</f>
        <v>0</v>
      </c>
      <c r="BO242" s="290" cm="1">
        <f t="array" aca="1" ref="BO242" ca="1">IF(AN242&gt;0,AN242*SUMPRODUCT(_xlfn.XLOOKUP(AN$26,$C$4:$C$22,$T$4:$AD$22)*$AO242:$AY242),0)</f>
        <v>0</v>
      </c>
      <c r="BP242" s="291">
        <f t="shared" ca="1" si="196"/>
        <v>0.5</v>
      </c>
      <c r="BQ242" s="286" cm="1">
        <f t="array" aca="1" ref="BQ242" ca="1">IF(AC242&gt;0,AC242*SUMPRODUCT(_xlfn.XLOOKUP(AC$26,$C$4:$C$22,$I$4:$S$22)*$AO242:$AY242),0)</f>
        <v>0</v>
      </c>
      <c r="BR242" s="287" cm="1">
        <f t="array" aca="1" ref="BR242" ca="1">IF(AD242&gt;0,AD242*SUMPRODUCT(_xlfn.XLOOKUP(AD$26,$C$4:$C$22,$I$4:$S$22)*$AO242:$AY242),0)</f>
        <v>0</v>
      </c>
      <c r="BS242" s="287" cm="1">
        <f t="array" aca="1" ref="BS242" ca="1">IF(AE242&gt;0,AE242*SUMPRODUCT(_xlfn.XLOOKUP(AE$26,$C$4:$C$22,$I$4:$S$22)*$AO242:$AY242),0)</f>
        <v>0</v>
      </c>
      <c r="BT242" s="287" cm="1">
        <f t="array" aca="1" ref="BT242" ca="1">IF(AF242&gt;0,AF242*SUMPRODUCT(_xlfn.XLOOKUP(AF$26,$C$4:$C$22,$I$4:$S$22)*$AO242:$AY242),0)</f>
        <v>-0.5</v>
      </c>
      <c r="BU242" s="287" cm="1">
        <f t="array" aca="1" ref="BU242" ca="1">IF(AG242&gt;0,AG242*SUMPRODUCT(_xlfn.XLOOKUP(AG$26,$C$4:$C$22,$I$4:$S$22)*$AO242:$AY242),0)</f>
        <v>0</v>
      </c>
      <c r="BV242" s="287" cm="1">
        <f t="array" aca="1" ref="BV242" ca="1">IF(AH242&gt;0,AH242*SUMPRODUCT(_xlfn.XLOOKUP(AH$26,$C$4:$C$22,$I$4:$S$22)*$AO242:$AY242),0)</f>
        <v>0</v>
      </c>
      <c r="BW242" s="287" cm="1">
        <f t="array" aca="1" ref="BW242" ca="1">IF(AI242&gt;0,AI242*SUMPRODUCT(_xlfn.XLOOKUP(AI$26,$C$4:$C$22,$I$4:$S$22)*$AO242:$AY242),0)</f>
        <v>0</v>
      </c>
      <c r="BX242" s="287" cm="1">
        <f t="array" aca="1" ref="BX242" ca="1">IF(AJ242&gt;0,AJ242*SUMPRODUCT(_xlfn.XLOOKUP(AJ$26,$C$4:$C$22,$I$4:$S$22)*$AO242:$AY242),0)</f>
        <v>0</v>
      </c>
      <c r="BY242" s="287" cm="1">
        <f t="array" aca="1" ref="BY242" ca="1">IF(AK242&gt;0,AK242*SUMPRODUCT(_xlfn.XLOOKUP(AK$26,$C$4:$C$22,$I$4:$S$22)*$AO242:$AY242),0)</f>
        <v>0</v>
      </c>
      <c r="BZ242" s="287" cm="1">
        <f t="array" aca="1" ref="BZ242" ca="1">IF(AL242&gt;0,AL242*SUMPRODUCT(_xlfn.XLOOKUP(AL$26,$C$4:$C$22,$I$4:$S$22)*$AO242:$AY242),0)</f>
        <v>0</v>
      </c>
      <c r="CA242" s="287" cm="1">
        <f t="array" aca="1" ref="CA242" ca="1">IF(AM242&gt;0,AM242*SUMPRODUCT(_xlfn.XLOOKUP(AM$26,$C$4:$C$22,$I$4:$S$22)*$AO242:$AY242),0)</f>
        <v>0</v>
      </c>
      <c r="CB242" s="290" cm="1">
        <f t="array" aca="1" ref="CB242" ca="1">IF(AN242&gt;0,AN242*SUMPRODUCT(_xlfn.XLOOKUP(AN$26,$C$4:$C$22,$I$4:$S$22)*$AO242:$AY242),0)</f>
        <v>0</v>
      </c>
      <c r="CC242" s="291">
        <f t="shared" ca="1" si="197"/>
        <v>-0.5</v>
      </c>
      <c r="CD242" s="286" cm="1">
        <f t="array" aca="1" ref="CD242" ca="1">IF(AC242&lt;0,AC242*SUMPRODUCT(_xlfn.XLOOKUP(AC$26,$C$4:$C$22,$T$4:$AD$22)*$AO242:$AY242),0)</f>
        <v>0</v>
      </c>
      <c r="CE242" s="287" cm="1">
        <f t="array" aca="1" ref="CE242" ca="1">IF(AD242&lt;0,AD242*SUMPRODUCT(_xlfn.XLOOKUP(AD$26,$C$4:$C$22,$T$4:$AC$22)*$AO242:$AX242),0)</f>
        <v>0</v>
      </c>
      <c r="CF242" s="287" cm="1">
        <f t="array" aca="1" ref="CF242" ca="1">IF(AE242&lt;0,AE242*SUMPRODUCT(_xlfn.XLOOKUP(AE$26,$C$4:$C$22,$T$4:$AC$22)*$AO242:$AX242),0)</f>
        <v>0</v>
      </c>
      <c r="CG242" s="287" cm="1">
        <f t="array" aca="1" ref="CG242" ca="1">IF(AF242&lt;0,AF242*SUMPRODUCT(_xlfn.XLOOKUP(AF$26,$C$4:$C$22,$T$4:$AC$22)*$AO242:$AX242),0)</f>
        <v>0</v>
      </c>
      <c r="CH242" s="287" cm="1">
        <f t="array" aca="1" ref="CH242" ca="1">IF(AG242&lt;0,AG242*SUMPRODUCT(_xlfn.XLOOKUP(AG$26,$C$4:$C$22,$T$4:$AC$22)*$AO242:$AX242),0)</f>
        <v>0</v>
      </c>
      <c r="CI242" s="287" cm="1">
        <f t="array" aca="1" ref="CI242" ca="1">IF(AH242&lt;0,AH242*SUMPRODUCT(_xlfn.XLOOKUP(AH$26,$C$4:$C$22,$T$4:$AC$22)*$AO242:$AX242),0)</f>
        <v>0</v>
      </c>
      <c r="CJ242" s="287" cm="1">
        <f t="array" aca="1" ref="CJ242" ca="1">IF(AI242&lt;0,AI242*SUMPRODUCT(_xlfn.XLOOKUP(AI$26,$C$4:$C$22,$T$4:$AC$22)*$AO242:$AX242),0)</f>
        <v>0</v>
      </c>
      <c r="CK242" s="287" cm="1">
        <f t="array" aca="1" ref="CK242" ca="1">IF(AJ242&lt;0,AJ242*SUMPRODUCT(_xlfn.XLOOKUP(AJ$26,$C$4:$C$22,$T$4:$AC$22)*$AO242:$AX242),0)</f>
        <v>0</v>
      </c>
      <c r="CL242" s="287" cm="1">
        <f t="array" aca="1" ref="CL242" ca="1">IF(AK242&lt;0,AK242*SUMPRODUCT(_xlfn.XLOOKUP(AK$26,$C$4:$C$22,$T$4:$AC$22)*$AO242:$AX242),0)</f>
        <v>0</v>
      </c>
      <c r="CM242" s="287" cm="1">
        <f t="array" aca="1" ref="CM242" ca="1">IF(AL242&lt;0,AL242*SUMPRODUCT(_xlfn.XLOOKUP(AL$26,$C$4:$C$22,$T$4:$AC$22)*$AO242:$AX242),0)</f>
        <v>0</v>
      </c>
      <c r="CN242" s="287" cm="1">
        <f t="array" aca="1" ref="CN242" ca="1">IF(AM242&lt;0,AM242*SUMPRODUCT(_xlfn.XLOOKUP(AM$26,$C$4:$C$22,$T$4:$AC$22)*$AO242:$AX242),0)</f>
        <v>0</v>
      </c>
      <c r="CO242" s="290" cm="1">
        <f t="array" aca="1" ref="CO242" ca="1">IF(AN242&lt;0,AN242*SUMPRODUCT(_xlfn.XLOOKUP(AN$26,$C$4:$C$22,$T$4:$AC$22)*$AO242:$AX242),0)</f>
        <v>0</v>
      </c>
      <c r="CP242" s="291">
        <f t="shared" ca="1" si="198"/>
        <v>0</v>
      </c>
      <c r="CQ242" s="286" cm="1">
        <f t="array" aca="1" ref="CQ242" ca="1">IF(AC242&lt;0,AC242*SUMPRODUCT(_xlfn.XLOOKUP(AC$26,$C$4:$C$22,$I$4:$S$22)*$AO242:$AY242),0)</f>
        <v>0</v>
      </c>
      <c r="CR242" s="287" cm="1">
        <f t="array" aca="1" ref="CR242" ca="1">IF(AD242&lt;0,AD242*SUMPRODUCT(_xlfn.XLOOKUP(AD$26,$C$4:$C$22,$I$4:$R$22)*$AO242:$AX242),0)</f>
        <v>0</v>
      </c>
      <c r="CS242" s="287" cm="1">
        <f t="array" aca="1" ref="CS242" ca="1">IF(AE242&lt;0,AE242*SUMPRODUCT(_xlfn.XLOOKUP(AE$26,$C$4:$C$22,$I$4:$R$22)*$AO242:$AX242),0)</f>
        <v>0</v>
      </c>
      <c r="CT242" s="287" cm="1">
        <f t="array" aca="1" ref="CT242" ca="1">IF(AF242&lt;0,AF242*SUMPRODUCT(_xlfn.XLOOKUP(AF$26,$C$4:$C$22,$I$4:$R$22)*$AO242:$AX242),0)</f>
        <v>0</v>
      </c>
      <c r="CU242" s="287" cm="1">
        <f t="array" aca="1" ref="CU242" ca="1">IF(AG242&lt;0,AG242*SUMPRODUCT(_xlfn.XLOOKUP(AG$26,$C$4:$C$22,$I$4:$R$22)*$AO242:$AX242),0)</f>
        <v>0</v>
      </c>
      <c r="CV242" s="287" cm="1">
        <f t="array" aca="1" ref="CV242" ca="1">IF(AH242&lt;0,AH242*SUMPRODUCT(_xlfn.XLOOKUP(AH$26,$C$4:$C$22,$I$4:$R$22)*$AO242:$AX242),0)</f>
        <v>0</v>
      </c>
      <c r="CW242" s="287" cm="1">
        <f t="array" aca="1" ref="CW242" ca="1">IF(AI242&lt;0,AI242*SUMPRODUCT(_xlfn.XLOOKUP(AI$26,$C$4:$C$22,$I$4:$R$22)*$AO242:$AX242),0)</f>
        <v>0</v>
      </c>
      <c r="CX242" s="287" cm="1">
        <f t="array" aca="1" ref="CX242" ca="1">IF(AJ242&lt;0,AJ242*SUMPRODUCT(_xlfn.XLOOKUP(AJ$26,$C$4:$C$22,$I$4:$R$22)*$AO242:$AX242),0)</f>
        <v>0</v>
      </c>
      <c r="CY242" s="287" cm="1">
        <f t="array" aca="1" ref="CY242" ca="1">IF(AK242&lt;0,AK242*SUMPRODUCT(_xlfn.XLOOKUP(AK$26,$C$4:$C$22,$I$4:$R$22)*$AO242:$AX242),0)</f>
        <v>0</v>
      </c>
      <c r="CZ242" s="287" cm="1">
        <f t="array" aca="1" ref="CZ242" ca="1">IF(AL242&lt;0,AL242*SUMPRODUCT(_xlfn.XLOOKUP(AL$26,$C$4:$C$22,$I$4:$R$22)*$AO242:$AX242),0)</f>
        <v>0</v>
      </c>
      <c r="DA242" s="287" cm="1">
        <f t="array" aca="1" ref="DA242" ca="1">IF(AM242&lt;0,AM242*SUMPRODUCT(_xlfn.XLOOKUP(AM$26,$C$4:$C$22,$I$4:$R$22)*$AO242:$AX242),0)</f>
        <v>0</v>
      </c>
      <c r="DB242" s="290" cm="1">
        <f t="array" aca="1" ref="DB242" ca="1">IF(AN242&lt;0,AN242*SUMPRODUCT(_xlfn.XLOOKUP(AN$26,$C$4:$C$22,$I$4:$R$22)*$AO242:$AX242),0)</f>
        <v>0</v>
      </c>
      <c r="DC242" s="327">
        <f t="shared" ca="1" si="199"/>
        <v>0</v>
      </c>
    </row>
    <row r="243" spans="1:107" x14ac:dyDescent="0.25">
      <c r="A243" s="136"/>
      <c r="B243" s="389"/>
      <c r="C243" s="292">
        <v>9</v>
      </c>
      <c r="D243" s="293" t="str">
        <f>_xlfn.XLOOKUP($C243,'Load Combinations'!$B$4:$B$22,'Load Combinations'!$C$4:$C$22)</f>
        <v>CV Vac, Component MAWP, Beam On</v>
      </c>
      <c r="E243" s="86"/>
      <c r="F243" s="294"/>
      <c r="G243" s="125">
        <v>0</v>
      </c>
      <c r="H243" s="295">
        <f t="shared" ca="1" si="177"/>
        <v>0.5</v>
      </c>
      <c r="I243" s="295">
        <f t="shared" ca="1" si="178"/>
        <v>-0.5</v>
      </c>
      <c r="J243" s="328"/>
      <c r="K243" s="99">
        <f t="shared" ref="K243:AB243" ca="1" si="219">OFFSET(K243,-8,0)</f>
        <v>0</v>
      </c>
      <c r="L243" s="96">
        <f t="shared" ca="1" si="219"/>
        <v>0</v>
      </c>
      <c r="M243" s="96">
        <f t="shared" ca="1" si="219"/>
        <v>0</v>
      </c>
      <c r="N243" s="96">
        <f t="shared" ca="1" si="219"/>
        <v>0</v>
      </c>
      <c r="O243" s="96">
        <f t="shared" ca="1" si="219"/>
        <v>0</v>
      </c>
      <c r="P243" s="96">
        <f t="shared" ca="1" si="219"/>
        <v>0</v>
      </c>
      <c r="Q243" s="96">
        <f t="shared" ca="1" si="219"/>
        <v>0</v>
      </c>
      <c r="R243" s="96">
        <f t="shared" ca="1" si="219"/>
        <v>0</v>
      </c>
      <c r="S243" s="96">
        <f t="shared" ca="1" si="219"/>
        <v>0</v>
      </c>
      <c r="T243" s="96">
        <f t="shared" ca="1" si="219"/>
        <v>0</v>
      </c>
      <c r="U243" s="96">
        <f t="shared" ca="1" si="219"/>
        <v>0</v>
      </c>
      <c r="V243" s="96">
        <f t="shared" ca="1" si="219"/>
        <v>0</v>
      </c>
      <c r="W243" s="96">
        <f t="shared" ca="1" si="219"/>
        <v>0</v>
      </c>
      <c r="X243" s="96">
        <f t="shared" ca="1" si="219"/>
        <v>0</v>
      </c>
      <c r="Y243" s="96">
        <f t="shared" ca="1" si="219"/>
        <v>0</v>
      </c>
      <c r="Z243" s="96">
        <f t="shared" ca="1" si="219"/>
        <v>0</v>
      </c>
      <c r="AA243" s="96">
        <f t="shared" ca="1" si="219"/>
        <v>0</v>
      </c>
      <c r="AB243" s="138">
        <f t="shared" ca="1" si="219"/>
        <v>0</v>
      </c>
      <c r="AC243" s="99">
        <f t="shared" ca="1" si="212"/>
        <v>0</v>
      </c>
      <c r="AD243" s="96">
        <f t="shared" ca="1" si="212"/>
        <v>0</v>
      </c>
      <c r="AE243" s="96">
        <f t="shared" ca="1" si="212"/>
        <v>1</v>
      </c>
      <c r="AF243" s="96">
        <f t="shared" ca="1" si="212"/>
        <v>1</v>
      </c>
      <c r="AG243" s="96">
        <f t="shared" ca="1" si="212"/>
        <v>0</v>
      </c>
      <c r="AH243" s="96">
        <f t="shared" ca="1" si="212"/>
        <v>0</v>
      </c>
      <c r="AI243" s="96">
        <f t="shared" ca="1" si="212"/>
        <v>0</v>
      </c>
      <c r="AJ243" s="96">
        <f t="shared" ca="1" si="212"/>
        <v>0</v>
      </c>
      <c r="AK243" s="96">
        <f t="shared" ca="1" si="212"/>
        <v>0</v>
      </c>
      <c r="AL243" s="96">
        <f t="shared" ca="1" si="212"/>
        <v>0</v>
      </c>
      <c r="AM243" s="96">
        <f t="shared" ca="1" si="212"/>
        <v>0</v>
      </c>
      <c r="AN243" s="100">
        <f t="shared" ca="1" si="212"/>
        <v>0</v>
      </c>
      <c r="AO243" s="97">
        <f>+INDEX('Load Combinations'!$D$4:$N$22,MATCH(Horizontal!$C243,'Load Combinations'!$B$4:$B$22,0),MATCH(Horizontal!AO$26,'Load Combinations'!$D$3:$N$3,0))</f>
        <v>1</v>
      </c>
      <c r="AP243" s="96">
        <f>+INDEX('Load Combinations'!$D$4:$N$22,MATCH(Horizontal!$C243,'Load Combinations'!$B$4:$B$22,0),MATCH(Horizontal!AP$26,'Load Combinations'!$D$3:$N$3,0))</f>
        <v>1</v>
      </c>
      <c r="AQ243" s="96">
        <f>+INDEX('Load Combinations'!$D$4:$N$22,MATCH(Horizontal!$C243,'Load Combinations'!$B$4:$B$22,0),MATCH(Horizontal!AQ$26,'Load Combinations'!$D$3:$N$3,0))</f>
        <v>0</v>
      </c>
      <c r="AR243" s="96">
        <f>+INDEX('Load Combinations'!$D$4:$N$22,MATCH(Horizontal!$C243,'Load Combinations'!$B$4:$B$22,0),MATCH(Horizontal!AR$26,'Load Combinations'!$D$3:$N$3,0))</f>
        <v>0</v>
      </c>
      <c r="AS243" s="96">
        <f>+INDEX('Load Combinations'!$D$4:$N$22,MATCH(Horizontal!$C243,'Load Combinations'!$B$4:$B$22,0),MATCH(Horizontal!AS$26,'Load Combinations'!$D$3:$N$3,0))</f>
        <v>1</v>
      </c>
      <c r="AT243" s="96">
        <f>+INDEX('Load Combinations'!$D$4:$N$22,MATCH(Horizontal!$C243,'Load Combinations'!$B$4:$B$22,0),MATCH(Horizontal!AT$26,'Load Combinations'!$D$3:$N$3,0))</f>
        <v>1</v>
      </c>
      <c r="AU243" s="96">
        <f>+INDEX('Load Combinations'!$D$4:$N$22,MATCH(Horizontal!$C243,'Load Combinations'!$B$4:$B$22,0),MATCH(Horizontal!AU$26,'Load Combinations'!$D$3:$N$3,0))</f>
        <v>0</v>
      </c>
      <c r="AV243" s="96">
        <f>+INDEX('Load Combinations'!$D$4:$N$22,MATCH(Horizontal!$C243,'Load Combinations'!$B$4:$B$22,0),MATCH(Horizontal!AV$26,'Load Combinations'!$D$3:$N$3,0))</f>
        <v>0</v>
      </c>
      <c r="AW243" s="96">
        <f>+INDEX('Load Combinations'!$D$4:$N$22,MATCH(Horizontal!$C243,'Load Combinations'!$B$4:$B$22,0),MATCH(Horizontal!AW$26,'Load Combinations'!$D$3:$N$3,0))</f>
        <v>1</v>
      </c>
      <c r="AX243" s="560">
        <f>+INDEX('Load Combinations'!$D$4:$N$22,MATCH(Horizontal!$C243,'Load Combinations'!$B$4:$B$22,0),MATCH(Horizontal!AX$26,'Load Combinations'!$D$3:$N$3,0))</f>
        <v>0</v>
      </c>
      <c r="AY243" s="661">
        <f>+INDEX('Load Combinations'!$D$4:$N$22,MATCH(Horizontal!$C243,'Load Combinations'!$B$4:$B$22,0),MATCH(Horizontal!AY$26,'Load Combinations'!$D$3:$N$3,0))</f>
        <v>0</v>
      </c>
      <c r="AZ243" s="297" cm="1">
        <f t="array" aca="1" ref="AZ243" ca="1">SUMPRODUCT(--($K243:$AB243&gt;0),INDEX($H$4:$H$22,MATCH($K$26:$AB$26,$C$4:$C$22,0)))</f>
        <v>0</v>
      </c>
      <c r="BA243" s="298" cm="1">
        <f t="array" aca="1" ref="BA243" ca="1">SUMPRODUCT(--($K243:$AB243&gt;0),INDEX($G$4:$G$22,MATCH($K$26:$AB$26,$C$4:$C$22,0)))</f>
        <v>0</v>
      </c>
      <c r="BB243" s="298" cm="1">
        <f t="array" aca="1" ref="BB243" ca="1">-1*SUMPRODUCT(--($K243:$AB243&lt;0),INDEX($H$4:$H$22,MATCH($K$26:$AB$26,$C$4:$C$22,0)))</f>
        <v>0</v>
      </c>
      <c r="BC243" s="298" cm="1">
        <f t="array" aca="1" ref="BC243" ca="1">-1*SUMPRODUCT(--($K243:$AB243&lt;0),INDEX($G$4:$G$22,MATCH($K$26:$AB$26,$C$4:$C$22,0)))</f>
        <v>0</v>
      </c>
      <c r="BD243" s="125" cm="1">
        <f t="array" aca="1" ref="BD243" ca="1">IF(AC243&gt;0,AC243*SUMPRODUCT(_xlfn.XLOOKUP(AC$26,$C$4:$C$22,$T$4:$AD$22)*$AO243:$AY243),0)</f>
        <v>0</v>
      </c>
      <c r="BE243" s="300" cm="1">
        <f t="array" aca="1" ref="BE243" ca="1">IF(AD243&gt;0,AD243*SUMPRODUCT(_xlfn.XLOOKUP(AD$26,$C$4:$C$22,$T$4:$AD$22)*$AO243:$AY243),0)</f>
        <v>0</v>
      </c>
      <c r="BF243" s="300" cm="1">
        <f t="array" aca="1" ref="BF243" ca="1">IF(AE243&gt;0,AE243*SUMPRODUCT(_xlfn.XLOOKUP(AE$26,$C$4:$C$22,$T$4:$AD$22)*$AO243:$AY243),0)</f>
        <v>0</v>
      </c>
      <c r="BG243" s="301" cm="1">
        <f t="array" aca="1" ref="BG243" ca="1">IF(AF243&gt;0,AF243*SUMPRODUCT(_xlfn.XLOOKUP(AF$26,$C$4:$C$22,$T$4:$AD$22)*$AO243:$AY243),0)</f>
        <v>0.5</v>
      </c>
      <c r="BH243" s="300" cm="1">
        <f t="array" aca="1" ref="BH243" ca="1">IF(AG243&gt;0,AG243*SUMPRODUCT(_xlfn.XLOOKUP(AG$26,$C$4:$C$22,$T$4:$AD$22)*$AO243:$AY243),0)</f>
        <v>0</v>
      </c>
      <c r="BI243" s="300" cm="1">
        <f t="array" aca="1" ref="BI243" ca="1">IF(AH243&gt;0,AH243*SUMPRODUCT(_xlfn.XLOOKUP(AH$26,$C$4:$C$22,$T$4:$AD$22)*$AO243:$AY243),0)</f>
        <v>0</v>
      </c>
      <c r="BJ243" s="300" cm="1">
        <f t="array" aca="1" ref="BJ243" ca="1">IF(AI243&gt;0,AI243*SUMPRODUCT(_xlfn.XLOOKUP(AI$26,$C$4:$C$22,$T$4:$AD$22)*$AO243:$AY243),0)</f>
        <v>0</v>
      </c>
      <c r="BK243" s="300" cm="1">
        <f t="array" aca="1" ref="BK243" ca="1">IF(AJ243&gt;0,AJ243*SUMPRODUCT(_xlfn.XLOOKUP(AJ$26,$C$4:$C$22,$T$4:$AD$22)*$AO243:$AY243),0)</f>
        <v>0</v>
      </c>
      <c r="BL243" s="300" cm="1">
        <f t="array" aca="1" ref="BL243" ca="1">IF(AK243&gt;0,AK243*SUMPRODUCT(_xlfn.XLOOKUP(AK$26,$C$4:$C$22,$T$4:$AD$22)*$AO243:$AY243),0)</f>
        <v>0</v>
      </c>
      <c r="BM243" s="300" cm="1">
        <f t="array" aca="1" ref="BM243" ca="1">IF(AL243&gt;0,AL243*SUMPRODUCT(_xlfn.XLOOKUP(AL$26,$C$4:$C$22,$T$4:$AD$22)*$AO243:$AY243),0)</f>
        <v>0</v>
      </c>
      <c r="BN243" s="300" cm="1">
        <f t="array" aca="1" ref="BN243" ca="1">IF(AM243&gt;0,AM243*SUMPRODUCT(_xlfn.XLOOKUP(AM$26,$C$4:$C$22,$T$4:$AD$22)*$AO243:$AY243),0)</f>
        <v>0</v>
      </c>
      <c r="BO243" s="304" cm="1">
        <f t="array" aca="1" ref="BO243" ca="1">IF(AN243&gt;0,AN243*SUMPRODUCT(_xlfn.XLOOKUP(AN$26,$C$4:$C$22,$T$4:$AD$22)*$AO243:$AY243),0)</f>
        <v>0</v>
      </c>
      <c r="BP243" s="305">
        <f t="shared" ca="1" si="196"/>
        <v>0.5</v>
      </c>
      <c r="BQ243" s="125" cm="1">
        <f t="array" aca="1" ref="BQ243" ca="1">IF(AC243&gt;0,AC243*SUMPRODUCT(_xlfn.XLOOKUP(AC$26,$C$4:$C$22,$I$4:$S$22)*$AO243:$AY243),0)</f>
        <v>0</v>
      </c>
      <c r="BR243" s="300" cm="1">
        <f t="array" aca="1" ref="BR243" ca="1">IF(AD243&gt;0,AD243*SUMPRODUCT(_xlfn.XLOOKUP(AD$26,$C$4:$C$22,$I$4:$S$22)*$AO243:$AY243),0)</f>
        <v>0</v>
      </c>
      <c r="BS243" s="300" cm="1">
        <f t="array" aca="1" ref="BS243" ca="1">IF(AE243&gt;0,AE243*SUMPRODUCT(_xlfn.XLOOKUP(AE$26,$C$4:$C$22,$I$4:$S$22)*$AO243:$AY243),0)</f>
        <v>0</v>
      </c>
      <c r="BT243" s="301" cm="1">
        <f t="array" aca="1" ref="BT243" ca="1">IF(AF243&gt;0,AF243*SUMPRODUCT(_xlfn.XLOOKUP(AF$26,$C$4:$C$22,$I$4:$S$22)*$AO243:$AY243),0)</f>
        <v>-0.5</v>
      </c>
      <c r="BU243" s="300" cm="1">
        <f t="array" aca="1" ref="BU243" ca="1">IF(AG243&gt;0,AG243*SUMPRODUCT(_xlfn.XLOOKUP(AG$26,$C$4:$C$22,$I$4:$S$22)*$AO243:$AY243),0)</f>
        <v>0</v>
      </c>
      <c r="BV243" s="300" cm="1">
        <f t="array" aca="1" ref="BV243" ca="1">IF(AH243&gt;0,AH243*SUMPRODUCT(_xlfn.XLOOKUP(AH$26,$C$4:$C$22,$I$4:$S$22)*$AO243:$AY243),0)</f>
        <v>0</v>
      </c>
      <c r="BW243" s="300" cm="1">
        <f t="array" aca="1" ref="BW243" ca="1">IF(AI243&gt;0,AI243*SUMPRODUCT(_xlfn.XLOOKUP(AI$26,$C$4:$C$22,$I$4:$S$22)*$AO243:$AY243),0)</f>
        <v>0</v>
      </c>
      <c r="BX243" s="300" cm="1">
        <f t="array" aca="1" ref="BX243" ca="1">IF(AJ243&gt;0,AJ243*SUMPRODUCT(_xlfn.XLOOKUP(AJ$26,$C$4:$C$22,$I$4:$S$22)*$AO243:$AY243),0)</f>
        <v>0</v>
      </c>
      <c r="BY243" s="300" cm="1">
        <f t="array" aca="1" ref="BY243" ca="1">IF(AK243&gt;0,AK243*SUMPRODUCT(_xlfn.XLOOKUP(AK$26,$C$4:$C$22,$I$4:$S$22)*$AO243:$AY243),0)</f>
        <v>0</v>
      </c>
      <c r="BZ243" s="300" cm="1">
        <f t="array" aca="1" ref="BZ243" ca="1">IF(AL243&gt;0,AL243*SUMPRODUCT(_xlfn.XLOOKUP(AL$26,$C$4:$C$22,$I$4:$S$22)*$AO243:$AY243),0)</f>
        <v>0</v>
      </c>
      <c r="CA243" s="300" cm="1">
        <f t="array" aca="1" ref="CA243" ca="1">IF(AM243&gt;0,AM243*SUMPRODUCT(_xlfn.XLOOKUP(AM$26,$C$4:$C$22,$I$4:$S$22)*$AO243:$AY243),0)</f>
        <v>0</v>
      </c>
      <c r="CB243" s="304" cm="1">
        <f t="array" aca="1" ref="CB243" ca="1">IF(AN243&gt;0,AN243*SUMPRODUCT(_xlfn.XLOOKUP(AN$26,$C$4:$C$22,$I$4:$S$22)*$AO243:$AY243),0)</f>
        <v>0</v>
      </c>
      <c r="CC243" s="305">
        <f t="shared" ca="1" si="197"/>
        <v>-0.5</v>
      </c>
      <c r="CD243" s="125" cm="1">
        <f t="array" aca="1" ref="CD243" ca="1">IF(AC243&lt;0,AC243*SUMPRODUCT(_xlfn.XLOOKUP(AC$26,$C$4:$C$22,$T$4:$AD$22)*$AO243:$AY243),0)</f>
        <v>0</v>
      </c>
      <c r="CE243" s="300" cm="1">
        <f t="array" aca="1" ref="CE243" ca="1">IF(AD243&lt;0,AD243*SUMPRODUCT(_xlfn.XLOOKUP(AD$26,$C$4:$C$22,$T$4:$AC$22)*$AO243:$AX243),0)</f>
        <v>0</v>
      </c>
      <c r="CF243" s="300" cm="1">
        <f t="array" aca="1" ref="CF243" ca="1">IF(AE243&lt;0,AE243*SUMPRODUCT(_xlfn.XLOOKUP(AE$26,$C$4:$C$22,$T$4:$AC$22)*$AO243:$AX243),0)</f>
        <v>0</v>
      </c>
      <c r="CG243" s="301" cm="1">
        <f t="array" aca="1" ref="CG243" ca="1">IF(AF243&lt;0,AF243*SUMPRODUCT(_xlfn.XLOOKUP(AF$26,$C$4:$C$22,$T$4:$AC$22)*$AO243:$AX243),0)</f>
        <v>0</v>
      </c>
      <c r="CH243" s="300" cm="1">
        <f t="array" aca="1" ref="CH243" ca="1">IF(AG243&lt;0,AG243*SUMPRODUCT(_xlfn.XLOOKUP(AG$26,$C$4:$C$22,$T$4:$AC$22)*$AO243:$AX243),0)</f>
        <v>0</v>
      </c>
      <c r="CI243" s="300" cm="1">
        <f t="array" aca="1" ref="CI243" ca="1">IF(AH243&lt;0,AH243*SUMPRODUCT(_xlfn.XLOOKUP(AH$26,$C$4:$C$22,$T$4:$AC$22)*$AO243:$AX243),0)</f>
        <v>0</v>
      </c>
      <c r="CJ243" s="300" cm="1">
        <f t="array" aca="1" ref="CJ243" ca="1">IF(AI243&lt;0,AI243*SUMPRODUCT(_xlfn.XLOOKUP(AI$26,$C$4:$C$22,$T$4:$AC$22)*$AO243:$AX243),0)</f>
        <v>0</v>
      </c>
      <c r="CK243" s="300" cm="1">
        <f t="array" aca="1" ref="CK243" ca="1">IF(AJ243&lt;0,AJ243*SUMPRODUCT(_xlfn.XLOOKUP(AJ$26,$C$4:$C$22,$T$4:$AC$22)*$AO243:$AX243),0)</f>
        <v>0</v>
      </c>
      <c r="CL243" s="300" cm="1">
        <f t="array" aca="1" ref="CL243" ca="1">IF(AK243&lt;0,AK243*SUMPRODUCT(_xlfn.XLOOKUP(AK$26,$C$4:$C$22,$T$4:$AC$22)*$AO243:$AX243),0)</f>
        <v>0</v>
      </c>
      <c r="CM243" s="300" cm="1">
        <f t="array" aca="1" ref="CM243" ca="1">IF(AL243&lt;0,AL243*SUMPRODUCT(_xlfn.XLOOKUP(AL$26,$C$4:$C$22,$T$4:$AC$22)*$AO243:$AX243),0)</f>
        <v>0</v>
      </c>
      <c r="CN243" s="300" cm="1">
        <f t="array" aca="1" ref="CN243" ca="1">IF(AM243&lt;0,AM243*SUMPRODUCT(_xlfn.XLOOKUP(AM$26,$C$4:$C$22,$T$4:$AC$22)*$AO243:$AX243),0)</f>
        <v>0</v>
      </c>
      <c r="CO243" s="304" cm="1">
        <f t="array" aca="1" ref="CO243" ca="1">IF(AN243&lt;0,AN243*SUMPRODUCT(_xlfn.XLOOKUP(AN$26,$C$4:$C$22,$T$4:$AC$22)*$AO243:$AX243),0)</f>
        <v>0</v>
      </c>
      <c r="CP243" s="305">
        <f t="shared" ca="1" si="198"/>
        <v>0</v>
      </c>
      <c r="CQ243" s="125" cm="1">
        <f t="array" aca="1" ref="CQ243" ca="1">IF(AC243&lt;0,AC243*SUMPRODUCT(_xlfn.XLOOKUP(AC$26,$C$4:$C$22,$I$4:$S$22)*$AO243:$AY243),0)</f>
        <v>0</v>
      </c>
      <c r="CR243" s="300" cm="1">
        <f t="array" aca="1" ref="CR243" ca="1">IF(AD243&lt;0,AD243*SUMPRODUCT(_xlfn.XLOOKUP(AD$26,$C$4:$C$22,$I$4:$R$22)*$AO243:$AX243),0)</f>
        <v>0</v>
      </c>
      <c r="CS243" s="300" cm="1">
        <f t="array" aca="1" ref="CS243" ca="1">IF(AE243&lt;0,AE243*SUMPRODUCT(_xlfn.XLOOKUP(AE$26,$C$4:$C$22,$I$4:$R$22)*$AO243:$AX243),0)</f>
        <v>0</v>
      </c>
      <c r="CT243" s="301" cm="1">
        <f t="array" aca="1" ref="CT243" ca="1">IF(AF243&lt;0,AF243*SUMPRODUCT(_xlfn.XLOOKUP(AF$26,$C$4:$C$22,$I$4:$R$22)*$AO243:$AX243),0)</f>
        <v>0</v>
      </c>
      <c r="CU243" s="300" cm="1">
        <f t="array" aca="1" ref="CU243" ca="1">IF(AG243&lt;0,AG243*SUMPRODUCT(_xlfn.XLOOKUP(AG$26,$C$4:$C$22,$I$4:$R$22)*$AO243:$AX243),0)</f>
        <v>0</v>
      </c>
      <c r="CV243" s="300" cm="1">
        <f t="array" aca="1" ref="CV243" ca="1">IF(AH243&lt;0,AH243*SUMPRODUCT(_xlfn.XLOOKUP(AH$26,$C$4:$C$22,$I$4:$R$22)*$AO243:$AX243),0)</f>
        <v>0</v>
      </c>
      <c r="CW243" s="300" cm="1">
        <f t="array" aca="1" ref="CW243" ca="1">IF(AI243&lt;0,AI243*SUMPRODUCT(_xlfn.XLOOKUP(AI$26,$C$4:$C$22,$I$4:$R$22)*$AO243:$AX243),0)</f>
        <v>0</v>
      </c>
      <c r="CX243" s="300" cm="1">
        <f t="array" aca="1" ref="CX243" ca="1">IF(AJ243&lt;0,AJ243*SUMPRODUCT(_xlfn.XLOOKUP(AJ$26,$C$4:$C$22,$I$4:$R$22)*$AO243:$AX243),0)</f>
        <v>0</v>
      </c>
      <c r="CY243" s="300" cm="1">
        <f t="array" aca="1" ref="CY243" ca="1">IF(AK243&lt;0,AK243*SUMPRODUCT(_xlfn.XLOOKUP(AK$26,$C$4:$C$22,$I$4:$R$22)*$AO243:$AX243),0)</f>
        <v>0</v>
      </c>
      <c r="CZ243" s="300" cm="1">
        <f t="array" aca="1" ref="CZ243" ca="1">IF(AL243&lt;0,AL243*SUMPRODUCT(_xlfn.XLOOKUP(AL$26,$C$4:$C$22,$I$4:$R$22)*$AO243:$AX243),0)</f>
        <v>0</v>
      </c>
      <c r="DA243" s="300" cm="1">
        <f t="array" aca="1" ref="DA243" ca="1">IF(AM243&lt;0,AM243*SUMPRODUCT(_xlfn.XLOOKUP(AM$26,$C$4:$C$22,$I$4:$R$22)*$AO243:$AX243),0)</f>
        <v>0</v>
      </c>
      <c r="DB243" s="304" cm="1">
        <f t="array" aca="1" ref="DB243" ca="1">IF(AN243&lt;0,AN243*SUMPRODUCT(_xlfn.XLOOKUP(AN$26,$C$4:$C$22,$I$4:$R$22)*$AO243:$AX243),0)</f>
        <v>0</v>
      </c>
      <c r="DC243" s="329">
        <f t="shared" ca="1" si="199"/>
        <v>0</v>
      </c>
    </row>
    <row r="244" spans="1:107" x14ac:dyDescent="0.25">
      <c r="A244" s="136"/>
      <c r="B244" s="389"/>
      <c r="C244" s="278">
        <v>10</v>
      </c>
      <c r="D244" s="279" t="str">
        <f>_xlfn.XLOOKUP($C244,'Load Combinations'!$B$4:$B$22,'Load Combinations'!$C$4:$C$22)</f>
        <v>CV Helium Mode, No Beam</v>
      </c>
      <c r="E244" s="280"/>
      <c r="F244" s="281"/>
      <c r="G244" s="111">
        <v>0</v>
      </c>
      <c r="H244" s="282">
        <f t="shared" ca="1" si="177"/>
        <v>0.5</v>
      </c>
      <c r="I244" s="282">
        <f t="shared" ca="1" si="178"/>
        <v>-0.5</v>
      </c>
      <c r="J244" s="326"/>
      <c r="K244" s="87">
        <f t="shared" ref="K244:AB244" ca="1" si="220">OFFSET(K244,-9,0)</f>
        <v>0</v>
      </c>
      <c r="L244" s="84">
        <f t="shared" ca="1" si="220"/>
        <v>0</v>
      </c>
      <c r="M244" s="84">
        <f t="shared" ca="1" si="220"/>
        <v>0</v>
      </c>
      <c r="N244" s="84">
        <f t="shared" ca="1" si="220"/>
        <v>0</v>
      </c>
      <c r="O244" s="84">
        <f t="shared" ca="1" si="220"/>
        <v>0</v>
      </c>
      <c r="P244" s="84">
        <f t="shared" ca="1" si="220"/>
        <v>0</v>
      </c>
      <c r="Q244" s="84">
        <f t="shared" ca="1" si="220"/>
        <v>0</v>
      </c>
      <c r="R244" s="84">
        <f t="shared" ca="1" si="220"/>
        <v>0</v>
      </c>
      <c r="S244" s="84">
        <f t="shared" ca="1" si="220"/>
        <v>0</v>
      </c>
      <c r="T244" s="84">
        <f t="shared" ca="1" si="220"/>
        <v>0</v>
      </c>
      <c r="U244" s="84">
        <f t="shared" ca="1" si="220"/>
        <v>0</v>
      </c>
      <c r="V244" s="84">
        <f t="shared" ca="1" si="220"/>
        <v>0</v>
      </c>
      <c r="W244" s="84">
        <f t="shared" ca="1" si="220"/>
        <v>0</v>
      </c>
      <c r="X244" s="84">
        <f t="shared" ca="1" si="220"/>
        <v>0</v>
      </c>
      <c r="Y244" s="84">
        <f t="shared" ca="1" si="220"/>
        <v>0</v>
      </c>
      <c r="Z244" s="84">
        <f t="shared" ca="1" si="220"/>
        <v>0</v>
      </c>
      <c r="AA244" s="84">
        <f t="shared" ca="1" si="220"/>
        <v>0</v>
      </c>
      <c r="AB244" s="89">
        <f t="shared" ca="1" si="220"/>
        <v>0</v>
      </c>
      <c r="AC244" s="87">
        <f t="shared" ca="1" si="212"/>
        <v>0</v>
      </c>
      <c r="AD244" s="84">
        <f t="shared" ca="1" si="212"/>
        <v>0</v>
      </c>
      <c r="AE244" s="84">
        <f t="shared" ca="1" si="212"/>
        <v>1</v>
      </c>
      <c r="AF244" s="84">
        <f t="shared" ca="1" si="212"/>
        <v>1</v>
      </c>
      <c r="AG244" s="84">
        <f t="shared" ca="1" si="212"/>
        <v>0</v>
      </c>
      <c r="AH244" s="84">
        <f t="shared" ca="1" si="212"/>
        <v>0</v>
      </c>
      <c r="AI244" s="84">
        <f t="shared" ca="1" si="212"/>
        <v>0</v>
      </c>
      <c r="AJ244" s="84">
        <f t="shared" ca="1" si="212"/>
        <v>0</v>
      </c>
      <c r="AK244" s="84">
        <f t="shared" ca="1" si="212"/>
        <v>0</v>
      </c>
      <c r="AL244" s="84">
        <f t="shared" ca="1" si="212"/>
        <v>0</v>
      </c>
      <c r="AM244" s="84">
        <f t="shared" ca="1" si="212"/>
        <v>0</v>
      </c>
      <c r="AN244" s="98">
        <f t="shared" ca="1" si="212"/>
        <v>0</v>
      </c>
      <c r="AO244" s="91">
        <f>+INDEX('Load Combinations'!$D$4:$N$22,MATCH(Horizontal!$C244,'Load Combinations'!$B$4:$B$22,0),MATCH(Horizontal!AO$26,'Load Combinations'!$D$3:$N$3,0))</f>
        <v>1</v>
      </c>
      <c r="AP244" s="84">
        <f>+INDEX('Load Combinations'!$D$4:$N$22,MATCH(Horizontal!$C244,'Load Combinations'!$B$4:$B$22,0),MATCH(Horizontal!AP$26,'Load Combinations'!$D$3:$N$3,0))</f>
        <v>1</v>
      </c>
      <c r="AQ244" s="84">
        <f>+INDEX('Load Combinations'!$D$4:$N$22,MATCH(Horizontal!$C244,'Load Combinations'!$B$4:$B$22,0),MATCH(Horizontal!AQ$26,'Load Combinations'!$D$3:$N$3,0))</f>
        <v>0</v>
      </c>
      <c r="AR244" s="84">
        <f>+INDEX('Load Combinations'!$D$4:$N$22,MATCH(Horizontal!$C244,'Load Combinations'!$B$4:$B$22,0),MATCH(Horizontal!AR$26,'Load Combinations'!$D$3:$N$3,0))</f>
        <v>1</v>
      </c>
      <c r="AS244" s="84">
        <f>+INDEX('Load Combinations'!$D$4:$N$22,MATCH(Horizontal!$C244,'Load Combinations'!$B$4:$B$22,0),MATCH(Horizontal!AS$26,'Load Combinations'!$D$3:$N$3,0))</f>
        <v>0</v>
      </c>
      <c r="AT244" s="84">
        <f>+INDEX('Load Combinations'!$D$4:$N$22,MATCH(Horizontal!$C244,'Load Combinations'!$B$4:$B$22,0),MATCH(Horizontal!AT$26,'Load Combinations'!$D$3:$N$3,0))</f>
        <v>0</v>
      </c>
      <c r="AU244" s="84">
        <f>+INDEX('Load Combinations'!$D$4:$N$22,MATCH(Horizontal!$C244,'Load Combinations'!$B$4:$B$22,0),MATCH(Horizontal!AU$26,'Load Combinations'!$D$3:$N$3,0))</f>
        <v>0</v>
      </c>
      <c r="AV244" s="84">
        <f>+INDEX('Load Combinations'!$D$4:$N$22,MATCH(Horizontal!$C244,'Load Combinations'!$B$4:$B$22,0),MATCH(Horizontal!AV$26,'Load Combinations'!$D$3:$N$3,0))</f>
        <v>1</v>
      </c>
      <c r="AW244" s="84">
        <f>+INDEX('Load Combinations'!$D$4:$N$22,MATCH(Horizontal!$C244,'Load Combinations'!$B$4:$B$22,0),MATCH(Horizontal!AW$26,'Load Combinations'!$D$3:$N$3,0))</f>
        <v>0</v>
      </c>
      <c r="AX244" s="559">
        <f>+INDEX('Load Combinations'!$D$4:$N$22,MATCH(Horizontal!$C244,'Load Combinations'!$B$4:$B$22,0),MATCH(Horizontal!AX$26,'Load Combinations'!$D$3:$N$3,0))</f>
        <v>0</v>
      </c>
      <c r="AY244" s="660">
        <f>+INDEX('Load Combinations'!$D$4:$N$22,MATCH(Horizontal!$C244,'Load Combinations'!$B$4:$B$22,0),MATCH(Horizontal!AY$26,'Load Combinations'!$D$3:$N$3,0))</f>
        <v>0</v>
      </c>
      <c r="AZ244" s="284" cm="1">
        <f t="array" aca="1" ref="AZ244" ca="1">SUMPRODUCT(--($K244:$AB244&gt;0),INDEX($H$4:$H$22,MATCH($K$26:$AB$26,$C$4:$C$22,0)))</f>
        <v>0</v>
      </c>
      <c r="BA244" s="194" cm="1">
        <f t="array" aca="1" ref="BA244" ca="1">SUMPRODUCT(--($K244:$AB244&gt;0),INDEX($G$4:$G$22,MATCH($K$26:$AB$26,$C$4:$C$22,0)))</f>
        <v>0</v>
      </c>
      <c r="BB244" s="194" cm="1">
        <f t="array" aca="1" ref="BB244" ca="1">-1*SUMPRODUCT(--($K244:$AB244&lt;0),INDEX($H$4:$H$22,MATCH($K$26:$AB$26,$C$4:$C$22,0)))</f>
        <v>0</v>
      </c>
      <c r="BC244" s="194" cm="1">
        <f t="array" aca="1" ref="BC244" ca="1">-1*SUMPRODUCT(--($K244:$AB244&lt;0),INDEX($G$4:$G$22,MATCH($K$26:$AB$26,$C$4:$C$22,0)))</f>
        <v>0</v>
      </c>
      <c r="BD244" s="286" cm="1">
        <f t="array" aca="1" ref="BD244" ca="1">IF(AC244&gt;0,AC244*SUMPRODUCT(_xlfn.XLOOKUP(AC$26,$C$4:$C$22,$T$4:$AD$22)*$AO244:$AY244),0)</f>
        <v>0</v>
      </c>
      <c r="BE244" s="287" cm="1">
        <f t="array" aca="1" ref="BE244" ca="1">IF(AD244&gt;0,AD244*SUMPRODUCT(_xlfn.XLOOKUP(AD$26,$C$4:$C$22,$T$4:$AD$22)*$AO244:$AY244),0)</f>
        <v>0</v>
      </c>
      <c r="BF244" s="287" cm="1">
        <f t="array" aca="1" ref="BF244" ca="1">IF(AE244&gt;0,AE244*SUMPRODUCT(_xlfn.XLOOKUP(AE$26,$C$4:$C$22,$T$4:$AD$22)*$AO244:$AY244),0)</f>
        <v>0</v>
      </c>
      <c r="BG244" s="287" cm="1">
        <f t="array" aca="1" ref="BG244" ca="1">IF(AF244&gt;0,AF244*SUMPRODUCT(_xlfn.XLOOKUP(AF$26,$C$4:$C$22,$T$4:$AD$22)*$AO244:$AY244),0)</f>
        <v>0.5</v>
      </c>
      <c r="BH244" s="287" cm="1">
        <f t="array" aca="1" ref="BH244" ca="1">IF(AG244&gt;0,AG244*SUMPRODUCT(_xlfn.XLOOKUP(AG$26,$C$4:$C$22,$T$4:$AD$22)*$AO244:$AY244),0)</f>
        <v>0</v>
      </c>
      <c r="BI244" s="287" cm="1">
        <f t="array" aca="1" ref="BI244" ca="1">IF(AH244&gt;0,AH244*SUMPRODUCT(_xlfn.XLOOKUP(AH$26,$C$4:$C$22,$T$4:$AD$22)*$AO244:$AY244),0)</f>
        <v>0</v>
      </c>
      <c r="BJ244" s="287" cm="1">
        <f t="array" aca="1" ref="BJ244" ca="1">IF(AI244&gt;0,AI244*SUMPRODUCT(_xlfn.XLOOKUP(AI$26,$C$4:$C$22,$T$4:$AD$22)*$AO244:$AY244),0)</f>
        <v>0</v>
      </c>
      <c r="BK244" s="287" cm="1">
        <f t="array" aca="1" ref="BK244" ca="1">IF(AJ244&gt;0,AJ244*SUMPRODUCT(_xlfn.XLOOKUP(AJ$26,$C$4:$C$22,$T$4:$AD$22)*$AO244:$AY244),0)</f>
        <v>0</v>
      </c>
      <c r="BL244" s="287" cm="1">
        <f t="array" aca="1" ref="BL244" ca="1">IF(AK244&gt;0,AK244*SUMPRODUCT(_xlfn.XLOOKUP(AK$26,$C$4:$C$22,$T$4:$AD$22)*$AO244:$AY244),0)</f>
        <v>0</v>
      </c>
      <c r="BM244" s="287" cm="1">
        <f t="array" aca="1" ref="BM244" ca="1">IF(AL244&gt;0,AL244*SUMPRODUCT(_xlfn.XLOOKUP(AL$26,$C$4:$C$22,$T$4:$AD$22)*$AO244:$AY244),0)</f>
        <v>0</v>
      </c>
      <c r="BN244" s="287" cm="1">
        <f t="array" aca="1" ref="BN244" ca="1">IF(AM244&gt;0,AM244*SUMPRODUCT(_xlfn.XLOOKUP(AM$26,$C$4:$C$22,$T$4:$AD$22)*$AO244:$AY244),0)</f>
        <v>0</v>
      </c>
      <c r="BO244" s="290" cm="1">
        <f t="array" aca="1" ref="BO244" ca="1">IF(AN244&gt;0,AN244*SUMPRODUCT(_xlfn.XLOOKUP(AN$26,$C$4:$C$22,$T$4:$AD$22)*$AO244:$AY244),0)</f>
        <v>0</v>
      </c>
      <c r="BP244" s="291">
        <f t="shared" ca="1" si="196"/>
        <v>0.5</v>
      </c>
      <c r="BQ244" s="286" cm="1">
        <f t="array" aca="1" ref="BQ244" ca="1">IF(AC244&gt;0,AC244*SUMPRODUCT(_xlfn.XLOOKUP(AC$26,$C$4:$C$22,$I$4:$S$22)*$AO244:$AY244),0)</f>
        <v>0</v>
      </c>
      <c r="BR244" s="287" cm="1">
        <f t="array" aca="1" ref="BR244" ca="1">IF(AD244&gt;0,AD244*SUMPRODUCT(_xlfn.XLOOKUP(AD$26,$C$4:$C$22,$I$4:$S$22)*$AO244:$AY244),0)</f>
        <v>0</v>
      </c>
      <c r="BS244" s="287" cm="1">
        <f t="array" aca="1" ref="BS244" ca="1">IF(AE244&gt;0,AE244*SUMPRODUCT(_xlfn.XLOOKUP(AE$26,$C$4:$C$22,$I$4:$S$22)*$AO244:$AY244),0)</f>
        <v>0</v>
      </c>
      <c r="BT244" s="287" cm="1">
        <f t="array" aca="1" ref="BT244" ca="1">IF(AF244&gt;0,AF244*SUMPRODUCT(_xlfn.XLOOKUP(AF$26,$C$4:$C$22,$I$4:$S$22)*$AO244:$AY244),0)</f>
        <v>-0.5</v>
      </c>
      <c r="BU244" s="287" cm="1">
        <f t="array" aca="1" ref="BU244" ca="1">IF(AG244&gt;0,AG244*SUMPRODUCT(_xlfn.XLOOKUP(AG$26,$C$4:$C$22,$I$4:$S$22)*$AO244:$AY244),0)</f>
        <v>0</v>
      </c>
      <c r="BV244" s="287" cm="1">
        <f t="array" aca="1" ref="BV244" ca="1">IF(AH244&gt;0,AH244*SUMPRODUCT(_xlfn.XLOOKUP(AH$26,$C$4:$C$22,$I$4:$S$22)*$AO244:$AY244),0)</f>
        <v>0</v>
      </c>
      <c r="BW244" s="287" cm="1">
        <f t="array" aca="1" ref="BW244" ca="1">IF(AI244&gt;0,AI244*SUMPRODUCT(_xlfn.XLOOKUP(AI$26,$C$4:$C$22,$I$4:$S$22)*$AO244:$AY244),0)</f>
        <v>0</v>
      </c>
      <c r="BX244" s="287" cm="1">
        <f t="array" aca="1" ref="BX244" ca="1">IF(AJ244&gt;0,AJ244*SUMPRODUCT(_xlfn.XLOOKUP(AJ$26,$C$4:$C$22,$I$4:$S$22)*$AO244:$AY244),0)</f>
        <v>0</v>
      </c>
      <c r="BY244" s="287" cm="1">
        <f t="array" aca="1" ref="BY244" ca="1">IF(AK244&gt;0,AK244*SUMPRODUCT(_xlfn.XLOOKUP(AK$26,$C$4:$C$22,$I$4:$S$22)*$AO244:$AY244),0)</f>
        <v>0</v>
      </c>
      <c r="BZ244" s="287" cm="1">
        <f t="array" aca="1" ref="BZ244" ca="1">IF(AL244&gt;0,AL244*SUMPRODUCT(_xlfn.XLOOKUP(AL$26,$C$4:$C$22,$I$4:$S$22)*$AO244:$AY244),0)</f>
        <v>0</v>
      </c>
      <c r="CA244" s="287" cm="1">
        <f t="array" aca="1" ref="CA244" ca="1">IF(AM244&gt;0,AM244*SUMPRODUCT(_xlfn.XLOOKUP(AM$26,$C$4:$C$22,$I$4:$S$22)*$AO244:$AY244),0)</f>
        <v>0</v>
      </c>
      <c r="CB244" s="290" cm="1">
        <f t="array" aca="1" ref="CB244" ca="1">IF(AN244&gt;0,AN244*SUMPRODUCT(_xlfn.XLOOKUP(AN$26,$C$4:$C$22,$I$4:$S$22)*$AO244:$AY244),0)</f>
        <v>0</v>
      </c>
      <c r="CC244" s="291">
        <f t="shared" ca="1" si="197"/>
        <v>-0.5</v>
      </c>
      <c r="CD244" s="286" cm="1">
        <f t="array" aca="1" ref="CD244" ca="1">IF(AC244&lt;0,AC244*SUMPRODUCT(_xlfn.XLOOKUP(AC$26,$C$4:$C$22,$T$4:$AD$22)*$AO244:$AY244),0)</f>
        <v>0</v>
      </c>
      <c r="CE244" s="287" cm="1">
        <f t="array" aca="1" ref="CE244" ca="1">IF(AD244&lt;0,AD244*SUMPRODUCT(_xlfn.XLOOKUP(AD$26,$C$4:$C$22,$T$4:$AC$22)*$AO244:$AX244),0)</f>
        <v>0</v>
      </c>
      <c r="CF244" s="287" cm="1">
        <f t="array" aca="1" ref="CF244" ca="1">IF(AE244&lt;0,AE244*SUMPRODUCT(_xlfn.XLOOKUP(AE$26,$C$4:$C$22,$T$4:$AC$22)*$AO244:$AX244),0)</f>
        <v>0</v>
      </c>
      <c r="CG244" s="287" cm="1">
        <f t="array" aca="1" ref="CG244" ca="1">IF(AF244&lt;0,AF244*SUMPRODUCT(_xlfn.XLOOKUP(AF$26,$C$4:$C$22,$T$4:$AC$22)*$AO244:$AX244),0)</f>
        <v>0</v>
      </c>
      <c r="CH244" s="287" cm="1">
        <f t="array" aca="1" ref="CH244" ca="1">IF(AG244&lt;0,AG244*SUMPRODUCT(_xlfn.XLOOKUP(AG$26,$C$4:$C$22,$T$4:$AC$22)*$AO244:$AX244),0)</f>
        <v>0</v>
      </c>
      <c r="CI244" s="287" cm="1">
        <f t="array" aca="1" ref="CI244" ca="1">IF(AH244&lt;0,AH244*SUMPRODUCT(_xlfn.XLOOKUP(AH$26,$C$4:$C$22,$T$4:$AC$22)*$AO244:$AX244),0)</f>
        <v>0</v>
      </c>
      <c r="CJ244" s="287" cm="1">
        <f t="array" aca="1" ref="CJ244" ca="1">IF(AI244&lt;0,AI244*SUMPRODUCT(_xlfn.XLOOKUP(AI$26,$C$4:$C$22,$T$4:$AC$22)*$AO244:$AX244),0)</f>
        <v>0</v>
      </c>
      <c r="CK244" s="287" cm="1">
        <f t="array" aca="1" ref="CK244" ca="1">IF(AJ244&lt;0,AJ244*SUMPRODUCT(_xlfn.XLOOKUP(AJ$26,$C$4:$C$22,$T$4:$AC$22)*$AO244:$AX244),0)</f>
        <v>0</v>
      </c>
      <c r="CL244" s="287" cm="1">
        <f t="array" aca="1" ref="CL244" ca="1">IF(AK244&lt;0,AK244*SUMPRODUCT(_xlfn.XLOOKUP(AK$26,$C$4:$C$22,$T$4:$AC$22)*$AO244:$AX244),0)</f>
        <v>0</v>
      </c>
      <c r="CM244" s="287" cm="1">
        <f t="array" aca="1" ref="CM244" ca="1">IF(AL244&lt;0,AL244*SUMPRODUCT(_xlfn.XLOOKUP(AL$26,$C$4:$C$22,$T$4:$AC$22)*$AO244:$AX244),0)</f>
        <v>0</v>
      </c>
      <c r="CN244" s="287" cm="1">
        <f t="array" aca="1" ref="CN244" ca="1">IF(AM244&lt;0,AM244*SUMPRODUCT(_xlfn.XLOOKUP(AM$26,$C$4:$C$22,$T$4:$AC$22)*$AO244:$AX244),0)</f>
        <v>0</v>
      </c>
      <c r="CO244" s="290" cm="1">
        <f t="array" aca="1" ref="CO244" ca="1">IF(AN244&lt;0,AN244*SUMPRODUCT(_xlfn.XLOOKUP(AN$26,$C$4:$C$22,$T$4:$AC$22)*$AO244:$AX244),0)</f>
        <v>0</v>
      </c>
      <c r="CP244" s="291">
        <f t="shared" ca="1" si="198"/>
        <v>0</v>
      </c>
      <c r="CQ244" s="286" cm="1">
        <f t="array" aca="1" ref="CQ244" ca="1">IF(AC244&lt;0,AC244*SUMPRODUCT(_xlfn.XLOOKUP(AC$26,$C$4:$C$22,$I$4:$S$22)*$AO244:$AY244),0)</f>
        <v>0</v>
      </c>
      <c r="CR244" s="287" cm="1">
        <f t="array" aca="1" ref="CR244" ca="1">IF(AD244&lt;0,AD244*SUMPRODUCT(_xlfn.XLOOKUP(AD$26,$C$4:$C$22,$I$4:$R$22)*$AO244:$AX244),0)</f>
        <v>0</v>
      </c>
      <c r="CS244" s="287" cm="1">
        <f t="array" aca="1" ref="CS244" ca="1">IF(AE244&lt;0,AE244*SUMPRODUCT(_xlfn.XLOOKUP(AE$26,$C$4:$C$22,$I$4:$R$22)*$AO244:$AX244),0)</f>
        <v>0</v>
      </c>
      <c r="CT244" s="287" cm="1">
        <f t="array" aca="1" ref="CT244" ca="1">IF(AF244&lt;0,AF244*SUMPRODUCT(_xlfn.XLOOKUP(AF$26,$C$4:$C$22,$I$4:$R$22)*$AO244:$AX244),0)</f>
        <v>0</v>
      </c>
      <c r="CU244" s="287" cm="1">
        <f t="array" aca="1" ref="CU244" ca="1">IF(AG244&lt;0,AG244*SUMPRODUCT(_xlfn.XLOOKUP(AG$26,$C$4:$C$22,$I$4:$R$22)*$AO244:$AX244),0)</f>
        <v>0</v>
      </c>
      <c r="CV244" s="287" cm="1">
        <f t="array" aca="1" ref="CV244" ca="1">IF(AH244&lt;0,AH244*SUMPRODUCT(_xlfn.XLOOKUP(AH$26,$C$4:$C$22,$I$4:$R$22)*$AO244:$AX244),0)</f>
        <v>0</v>
      </c>
      <c r="CW244" s="287" cm="1">
        <f t="array" aca="1" ref="CW244" ca="1">IF(AI244&lt;0,AI244*SUMPRODUCT(_xlfn.XLOOKUP(AI$26,$C$4:$C$22,$I$4:$R$22)*$AO244:$AX244),0)</f>
        <v>0</v>
      </c>
      <c r="CX244" s="287" cm="1">
        <f t="array" aca="1" ref="CX244" ca="1">IF(AJ244&lt;0,AJ244*SUMPRODUCT(_xlfn.XLOOKUP(AJ$26,$C$4:$C$22,$I$4:$R$22)*$AO244:$AX244),0)</f>
        <v>0</v>
      </c>
      <c r="CY244" s="287" cm="1">
        <f t="array" aca="1" ref="CY244" ca="1">IF(AK244&lt;0,AK244*SUMPRODUCT(_xlfn.XLOOKUP(AK$26,$C$4:$C$22,$I$4:$R$22)*$AO244:$AX244),0)</f>
        <v>0</v>
      </c>
      <c r="CZ244" s="287" cm="1">
        <f t="array" aca="1" ref="CZ244" ca="1">IF(AL244&lt;0,AL244*SUMPRODUCT(_xlfn.XLOOKUP(AL$26,$C$4:$C$22,$I$4:$R$22)*$AO244:$AX244),0)</f>
        <v>0</v>
      </c>
      <c r="DA244" s="287" cm="1">
        <f t="array" aca="1" ref="DA244" ca="1">IF(AM244&lt;0,AM244*SUMPRODUCT(_xlfn.XLOOKUP(AM$26,$C$4:$C$22,$I$4:$R$22)*$AO244:$AX244),0)</f>
        <v>0</v>
      </c>
      <c r="DB244" s="290" cm="1">
        <f t="array" aca="1" ref="DB244" ca="1">IF(AN244&lt;0,AN244*SUMPRODUCT(_xlfn.XLOOKUP(AN$26,$C$4:$C$22,$I$4:$R$22)*$AO244:$AX244),0)</f>
        <v>0</v>
      </c>
      <c r="DC244" s="327">
        <f t="shared" ca="1" si="199"/>
        <v>0</v>
      </c>
    </row>
    <row r="245" spans="1:107" x14ac:dyDescent="0.25">
      <c r="A245" s="136"/>
      <c r="B245" s="389"/>
      <c r="C245" s="292">
        <v>11</v>
      </c>
      <c r="D245" s="293" t="str">
        <f>_xlfn.XLOOKUP($C245,'Load Combinations'!$B$4:$B$22,'Load Combinations'!$C$4:$C$22)</f>
        <v>CV Helium Mode, Beam On</v>
      </c>
      <c r="E245" s="86"/>
      <c r="F245" s="294"/>
      <c r="G245" s="125">
        <v>0</v>
      </c>
      <c r="H245" s="295">
        <f t="shared" ca="1" si="177"/>
        <v>0.5</v>
      </c>
      <c r="I245" s="295">
        <f t="shared" ca="1" si="178"/>
        <v>-0.5</v>
      </c>
      <c r="J245" s="328"/>
      <c r="K245" s="99">
        <f t="shared" ref="K245:AB245" ca="1" si="221">OFFSET(K245,-10,0)</f>
        <v>0</v>
      </c>
      <c r="L245" s="96">
        <f t="shared" ca="1" si="221"/>
        <v>0</v>
      </c>
      <c r="M245" s="96">
        <f t="shared" ca="1" si="221"/>
        <v>0</v>
      </c>
      <c r="N245" s="96">
        <f t="shared" ca="1" si="221"/>
        <v>0</v>
      </c>
      <c r="O245" s="96">
        <f t="shared" ca="1" si="221"/>
        <v>0</v>
      </c>
      <c r="P245" s="96">
        <f t="shared" ca="1" si="221"/>
        <v>0</v>
      </c>
      <c r="Q245" s="96">
        <f t="shared" ca="1" si="221"/>
        <v>0</v>
      </c>
      <c r="R245" s="96">
        <f t="shared" ca="1" si="221"/>
        <v>0</v>
      </c>
      <c r="S245" s="96">
        <f t="shared" ca="1" si="221"/>
        <v>0</v>
      </c>
      <c r="T245" s="96">
        <f t="shared" ca="1" si="221"/>
        <v>0</v>
      </c>
      <c r="U245" s="96">
        <f t="shared" ca="1" si="221"/>
        <v>0</v>
      </c>
      <c r="V245" s="96">
        <f t="shared" ca="1" si="221"/>
        <v>0</v>
      </c>
      <c r="W245" s="96">
        <f t="shared" ca="1" si="221"/>
        <v>0</v>
      </c>
      <c r="X245" s="96">
        <f t="shared" ca="1" si="221"/>
        <v>0</v>
      </c>
      <c r="Y245" s="96">
        <f t="shared" ca="1" si="221"/>
        <v>0</v>
      </c>
      <c r="Z245" s="96">
        <f t="shared" ca="1" si="221"/>
        <v>0</v>
      </c>
      <c r="AA245" s="96">
        <f t="shared" ca="1" si="221"/>
        <v>0</v>
      </c>
      <c r="AB245" s="138">
        <f t="shared" ca="1" si="221"/>
        <v>0</v>
      </c>
      <c r="AC245" s="99">
        <f t="shared" ca="1" si="212"/>
        <v>0</v>
      </c>
      <c r="AD245" s="96">
        <f t="shared" ca="1" si="212"/>
        <v>0</v>
      </c>
      <c r="AE245" s="96">
        <f t="shared" ca="1" si="212"/>
        <v>1</v>
      </c>
      <c r="AF245" s="96">
        <f t="shared" ca="1" si="212"/>
        <v>1</v>
      </c>
      <c r="AG245" s="96">
        <f t="shared" ca="1" si="212"/>
        <v>0</v>
      </c>
      <c r="AH245" s="96">
        <f t="shared" ca="1" si="212"/>
        <v>0</v>
      </c>
      <c r="AI245" s="96">
        <f t="shared" ca="1" si="212"/>
        <v>0</v>
      </c>
      <c r="AJ245" s="96">
        <f t="shared" ca="1" si="212"/>
        <v>0</v>
      </c>
      <c r="AK245" s="96">
        <f t="shared" ca="1" si="212"/>
        <v>0</v>
      </c>
      <c r="AL245" s="96">
        <f t="shared" ca="1" si="212"/>
        <v>0</v>
      </c>
      <c r="AM245" s="96">
        <f t="shared" ca="1" si="212"/>
        <v>0</v>
      </c>
      <c r="AN245" s="100">
        <f t="shared" ca="1" si="212"/>
        <v>0</v>
      </c>
      <c r="AO245" s="97">
        <f>+INDEX('Load Combinations'!$D$4:$N$22,MATCH(Horizontal!$C245,'Load Combinations'!$B$4:$B$22,0),MATCH(Horizontal!AO$26,'Load Combinations'!$D$3:$N$3,0))</f>
        <v>1</v>
      </c>
      <c r="AP245" s="96">
        <f>+INDEX('Load Combinations'!$D$4:$N$22,MATCH(Horizontal!$C245,'Load Combinations'!$B$4:$B$22,0),MATCH(Horizontal!AP$26,'Load Combinations'!$D$3:$N$3,0))</f>
        <v>1</v>
      </c>
      <c r="AQ245" s="96">
        <f>+INDEX('Load Combinations'!$D$4:$N$22,MATCH(Horizontal!$C245,'Load Combinations'!$B$4:$B$22,0),MATCH(Horizontal!AQ$26,'Load Combinations'!$D$3:$N$3,0))</f>
        <v>0</v>
      </c>
      <c r="AR245" s="96">
        <f>+INDEX('Load Combinations'!$D$4:$N$22,MATCH(Horizontal!$C245,'Load Combinations'!$B$4:$B$22,0),MATCH(Horizontal!AR$26,'Load Combinations'!$D$3:$N$3,0))</f>
        <v>1</v>
      </c>
      <c r="AS245" s="96">
        <f>+INDEX('Load Combinations'!$D$4:$N$22,MATCH(Horizontal!$C245,'Load Combinations'!$B$4:$B$22,0),MATCH(Horizontal!AS$26,'Load Combinations'!$D$3:$N$3,0))</f>
        <v>0</v>
      </c>
      <c r="AT245" s="96">
        <f>+INDEX('Load Combinations'!$D$4:$N$22,MATCH(Horizontal!$C245,'Load Combinations'!$B$4:$B$22,0),MATCH(Horizontal!AT$26,'Load Combinations'!$D$3:$N$3,0))</f>
        <v>1</v>
      </c>
      <c r="AU245" s="96">
        <f>+INDEX('Load Combinations'!$D$4:$N$22,MATCH(Horizontal!$C245,'Load Combinations'!$B$4:$B$22,0),MATCH(Horizontal!AU$26,'Load Combinations'!$D$3:$N$3,0))</f>
        <v>0</v>
      </c>
      <c r="AV245" s="96">
        <f>+INDEX('Load Combinations'!$D$4:$N$22,MATCH(Horizontal!$C245,'Load Combinations'!$B$4:$B$22,0),MATCH(Horizontal!AV$26,'Load Combinations'!$D$3:$N$3,0))</f>
        <v>1</v>
      </c>
      <c r="AW245" s="96">
        <f>+INDEX('Load Combinations'!$D$4:$N$22,MATCH(Horizontal!$C245,'Load Combinations'!$B$4:$B$22,0),MATCH(Horizontal!AW$26,'Load Combinations'!$D$3:$N$3,0))</f>
        <v>0</v>
      </c>
      <c r="AX245" s="560">
        <f>+INDEX('Load Combinations'!$D$4:$N$22,MATCH(Horizontal!$C245,'Load Combinations'!$B$4:$B$22,0),MATCH(Horizontal!AX$26,'Load Combinations'!$D$3:$N$3,0))</f>
        <v>0</v>
      </c>
      <c r="AY245" s="661">
        <f>+INDEX('Load Combinations'!$D$4:$N$22,MATCH(Horizontal!$C245,'Load Combinations'!$B$4:$B$22,0),MATCH(Horizontal!AY$26,'Load Combinations'!$D$3:$N$3,0))</f>
        <v>0</v>
      </c>
      <c r="AZ245" s="297" cm="1">
        <f t="array" aca="1" ref="AZ245" ca="1">SUMPRODUCT(--($K245:$AB245&gt;0),INDEX($H$4:$H$22,MATCH($K$26:$AB$26,$C$4:$C$22,0)))</f>
        <v>0</v>
      </c>
      <c r="BA245" s="298" cm="1">
        <f t="array" aca="1" ref="BA245" ca="1">SUMPRODUCT(--($K245:$AB245&gt;0),INDEX($G$4:$G$22,MATCH($K$26:$AB$26,$C$4:$C$22,0)))</f>
        <v>0</v>
      </c>
      <c r="BB245" s="298" cm="1">
        <f t="array" aca="1" ref="BB245" ca="1">-1*SUMPRODUCT(--($K245:$AB245&lt;0),INDEX($H$4:$H$22,MATCH($K$26:$AB$26,$C$4:$C$22,0)))</f>
        <v>0</v>
      </c>
      <c r="BC245" s="298" cm="1">
        <f t="array" aca="1" ref="BC245" ca="1">-1*SUMPRODUCT(--($K245:$AB245&lt;0),INDEX($G$4:$G$22,MATCH($K$26:$AB$26,$C$4:$C$22,0)))</f>
        <v>0</v>
      </c>
      <c r="BD245" s="125" cm="1">
        <f t="array" aca="1" ref="BD245" ca="1">IF(AC245&gt;0,AC245*SUMPRODUCT(_xlfn.XLOOKUP(AC$26,$C$4:$C$22,$T$4:$AD$22)*$AO245:$AY245),0)</f>
        <v>0</v>
      </c>
      <c r="BE245" s="300" cm="1">
        <f t="array" aca="1" ref="BE245" ca="1">IF(AD245&gt;0,AD245*SUMPRODUCT(_xlfn.XLOOKUP(AD$26,$C$4:$C$22,$T$4:$AD$22)*$AO245:$AY245),0)</f>
        <v>0</v>
      </c>
      <c r="BF245" s="300" cm="1">
        <f t="array" aca="1" ref="BF245" ca="1">IF(AE245&gt;0,AE245*SUMPRODUCT(_xlfn.XLOOKUP(AE$26,$C$4:$C$22,$T$4:$AD$22)*$AO245:$AY245),0)</f>
        <v>0</v>
      </c>
      <c r="BG245" s="301" cm="1">
        <f t="array" aca="1" ref="BG245" ca="1">IF(AF245&gt;0,AF245*SUMPRODUCT(_xlfn.XLOOKUP(AF$26,$C$4:$C$22,$T$4:$AD$22)*$AO245:$AY245),0)</f>
        <v>0.5</v>
      </c>
      <c r="BH245" s="300" cm="1">
        <f t="array" aca="1" ref="BH245" ca="1">IF(AG245&gt;0,AG245*SUMPRODUCT(_xlfn.XLOOKUP(AG$26,$C$4:$C$22,$T$4:$AD$22)*$AO245:$AY245),0)</f>
        <v>0</v>
      </c>
      <c r="BI245" s="300" cm="1">
        <f t="array" aca="1" ref="BI245" ca="1">IF(AH245&gt;0,AH245*SUMPRODUCT(_xlfn.XLOOKUP(AH$26,$C$4:$C$22,$T$4:$AD$22)*$AO245:$AY245),0)</f>
        <v>0</v>
      </c>
      <c r="BJ245" s="300" cm="1">
        <f t="array" aca="1" ref="BJ245" ca="1">IF(AI245&gt;0,AI245*SUMPRODUCT(_xlfn.XLOOKUP(AI$26,$C$4:$C$22,$T$4:$AD$22)*$AO245:$AY245),0)</f>
        <v>0</v>
      </c>
      <c r="BK245" s="300" cm="1">
        <f t="array" aca="1" ref="BK245" ca="1">IF(AJ245&gt;0,AJ245*SUMPRODUCT(_xlfn.XLOOKUP(AJ$26,$C$4:$C$22,$T$4:$AD$22)*$AO245:$AY245),0)</f>
        <v>0</v>
      </c>
      <c r="BL245" s="300" cm="1">
        <f t="array" aca="1" ref="BL245" ca="1">IF(AK245&gt;0,AK245*SUMPRODUCT(_xlfn.XLOOKUP(AK$26,$C$4:$C$22,$T$4:$AD$22)*$AO245:$AY245),0)</f>
        <v>0</v>
      </c>
      <c r="BM245" s="300" cm="1">
        <f t="array" aca="1" ref="BM245" ca="1">IF(AL245&gt;0,AL245*SUMPRODUCT(_xlfn.XLOOKUP(AL$26,$C$4:$C$22,$T$4:$AD$22)*$AO245:$AY245),0)</f>
        <v>0</v>
      </c>
      <c r="BN245" s="300" cm="1">
        <f t="array" aca="1" ref="BN245" ca="1">IF(AM245&gt;0,AM245*SUMPRODUCT(_xlfn.XLOOKUP(AM$26,$C$4:$C$22,$T$4:$AD$22)*$AO245:$AY245),0)</f>
        <v>0</v>
      </c>
      <c r="BO245" s="304" cm="1">
        <f t="array" aca="1" ref="BO245" ca="1">IF(AN245&gt;0,AN245*SUMPRODUCT(_xlfn.XLOOKUP(AN$26,$C$4:$C$22,$T$4:$AD$22)*$AO245:$AY245),0)</f>
        <v>0</v>
      </c>
      <c r="BP245" s="305">
        <f t="shared" ca="1" si="196"/>
        <v>0.5</v>
      </c>
      <c r="BQ245" s="125" cm="1">
        <f t="array" aca="1" ref="BQ245" ca="1">IF(AC245&gt;0,AC245*SUMPRODUCT(_xlfn.XLOOKUP(AC$26,$C$4:$C$22,$I$4:$S$22)*$AO245:$AY245),0)</f>
        <v>0</v>
      </c>
      <c r="BR245" s="300" cm="1">
        <f t="array" aca="1" ref="BR245" ca="1">IF(AD245&gt;0,AD245*SUMPRODUCT(_xlfn.XLOOKUP(AD$26,$C$4:$C$22,$I$4:$S$22)*$AO245:$AY245),0)</f>
        <v>0</v>
      </c>
      <c r="BS245" s="300" cm="1">
        <f t="array" aca="1" ref="BS245" ca="1">IF(AE245&gt;0,AE245*SUMPRODUCT(_xlfn.XLOOKUP(AE$26,$C$4:$C$22,$I$4:$S$22)*$AO245:$AY245),0)</f>
        <v>0</v>
      </c>
      <c r="BT245" s="301" cm="1">
        <f t="array" aca="1" ref="BT245" ca="1">IF(AF245&gt;0,AF245*SUMPRODUCT(_xlfn.XLOOKUP(AF$26,$C$4:$C$22,$I$4:$S$22)*$AO245:$AY245),0)</f>
        <v>-0.5</v>
      </c>
      <c r="BU245" s="300" cm="1">
        <f t="array" aca="1" ref="BU245" ca="1">IF(AG245&gt;0,AG245*SUMPRODUCT(_xlfn.XLOOKUP(AG$26,$C$4:$C$22,$I$4:$S$22)*$AO245:$AY245),0)</f>
        <v>0</v>
      </c>
      <c r="BV245" s="300" cm="1">
        <f t="array" aca="1" ref="BV245" ca="1">IF(AH245&gt;0,AH245*SUMPRODUCT(_xlfn.XLOOKUP(AH$26,$C$4:$C$22,$I$4:$S$22)*$AO245:$AY245),0)</f>
        <v>0</v>
      </c>
      <c r="BW245" s="300" cm="1">
        <f t="array" aca="1" ref="BW245" ca="1">IF(AI245&gt;0,AI245*SUMPRODUCT(_xlfn.XLOOKUP(AI$26,$C$4:$C$22,$I$4:$S$22)*$AO245:$AY245),0)</f>
        <v>0</v>
      </c>
      <c r="BX245" s="300" cm="1">
        <f t="array" aca="1" ref="BX245" ca="1">IF(AJ245&gt;0,AJ245*SUMPRODUCT(_xlfn.XLOOKUP(AJ$26,$C$4:$C$22,$I$4:$S$22)*$AO245:$AY245),0)</f>
        <v>0</v>
      </c>
      <c r="BY245" s="300" cm="1">
        <f t="array" aca="1" ref="BY245" ca="1">IF(AK245&gt;0,AK245*SUMPRODUCT(_xlfn.XLOOKUP(AK$26,$C$4:$C$22,$I$4:$S$22)*$AO245:$AY245),0)</f>
        <v>0</v>
      </c>
      <c r="BZ245" s="300" cm="1">
        <f t="array" aca="1" ref="BZ245" ca="1">IF(AL245&gt;0,AL245*SUMPRODUCT(_xlfn.XLOOKUP(AL$26,$C$4:$C$22,$I$4:$S$22)*$AO245:$AY245),0)</f>
        <v>0</v>
      </c>
      <c r="CA245" s="300" cm="1">
        <f t="array" aca="1" ref="CA245" ca="1">IF(AM245&gt;0,AM245*SUMPRODUCT(_xlfn.XLOOKUP(AM$26,$C$4:$C$22,$I$4:$S$22)*$AO245:$AY245),0)</f>
        <v>0</v>
      </c>
      <c r="CB245" s="304" cm="1">
        <f t="array" aca="1" ref="CB245" ca="1">IF(AN245&gt;0,AN245*SUMPRODUCT(_xlfn.XLOOKUP(AN$26,$C$4:$C$22,$I$4:$S$22)*$AO245:$AY245),0)</f>
        <v>0</v>
      </c>
      <c r="CC245" s="305">
        <f t="shared" ca="1" si="197"/>
        <v>-0.5</v>
      </c>
      <c r="CD245" s="125" cm="1">
        <f t="array" aca="1" ref="CD245" ca="1">IF(AC245&lt;0,AC245*SUMPRODUCT(_xlfn.XLOOKUP(AC$26,$C$4:$C$22,$T$4:$AD$22)*$AO245:$AY245),0)</f>
        <v>0</v>
      </c>
      <c r="CE245" s="300" cm="1">
        <f t="array" aca="1" ref="CE245" ca="1">IF(AD245&lt;0,AD245*SUMPRODUCT(_xlfn.XLOOKUP(AD$26,$C$4:$C$22,$T$4:$AC$22)*$AO245:$AX245),0)</f>
        <v>0</v>
      </c>
      <c r="CF245" s="300" cm="1">
        <f t="array" aca="1" ref="CF245" ca="1">IF(AE245&lt;0,AE245*SUMPRODUCT(_xlfn.XLOOKUP(AE$26,$C$4:$C$22,$T$4:$AC$22)*$AO245:$AX245),0)</f>
        <v>0</v>
      </c>
      <c r="CG245" s="301" cm="1">
        <f t="array" aca="1" ref="CG245" ca="1">IF(AF245&lt;0,AF245*SUMPRODUCT(_xlfn.XLOOKUP(AF$26,$C$4:$C$22,$T$4:$AC$22)*$AO245:$AX245),0)</f>
        <v>0</v>
      </c>
      <c r="CH245" s="300" cm="1">
        <f t="array" aca="1" ref="CH245" ca="1">IF(AG245&lt;0,AG245*SUMPRODUCT(_xlfn.XLOOKUP(AG$26,$C$4:$C$22,$T$4:$AC$22)*$AO245:$AX245),0)</f>
        <v>0</v>
      </c>
      <c r="CI245" s="300" cm="1">
        <f t="array" aca="1" ref="CI245" ca="1">IF(AH245&lt;0,AH245*SUMPRODUCT(_xlfn.XLOOKUP(AH$26,$C$4:$C$22,$T$4:$AC$22)*$AO245:$AX245),0)</f>
        <v>0</v>
      </c>
      <c r="CJ245" s="300" cm="1">
        <f t="array" aca="1" ref="CJ245" ca="1">IF(AI245&lt;0,AI245*SUMPRODUCT(_xlfn.XLOOKUP(AI$26,$C$4:$C$22,$T$4:$AC$22)*$AO245:$AX245),0)</f>
        <v>0</v>
      </c>
      <c r="CK245" s="300" cm="1">
        <f t="array" aca="1" ref="CK245" ca="1">IF(AJ245&lt;0,AJ245*SUMPRODUCT(_xlfn.XLOOKUP(AJ$26,$C$4:$C$22,$T$4:$AC$22)*$AO245:$AX245),0)</f>
        <v>0</v>
      </c>
      <c r="CL245" s="300" cm="1">
        <f t="array" aca="1" ref="CL245" ca="1">IF(AK245&lt;0,AK245*SUMPRODUCT(_xlfn.XLOOKUP(AK$26,$C$4:$C$22,$T$4:$AC$22)*$AO245:$AX245),0)</f>
        <v>0</v>
      </c>
      <c r="CM245" s="300" cm="1">
        <f t="array" aca="1" ref="CM245" ca="1">IF(AL245&lt;0,AL245*SUMPRODUCT(_xlfn.XLOOKUP(AL$26,$C$4:$C$22,$T$4:$AC$22)*$AO245:$AX245),0)</f>
        <v>0</v>
      </c>
      <c r="CN245" s="300" cm="1">
        <f t="array" aca="1" ref="CN245" ca="1">IF(AM245&lt;0,AM245*SUMPRODUCT(_xlfn.XLOOKUP(AM$26,$C$4:$C$22,$T$4:$AC$22)*$AO245:$AX245),0)</f>
        <v>0</v>
      </c>
      <c r="CO245" s="304" cm="1">
        <f t="array" aca="1" ref="CO245" ca="1">IF(AN245&lt;0,AN245*SUMPRODUCT(_xlfn.XLOOKUP(AN$26,$C$4:$C$22,$T$4:$AC$22)*$AO245:$AX245),0)</f>
        <v>0</v>
      </c>
      <c r="CP245" s="305">
        <f t="shared" ca="1" si="198"/>
        <v>0</v>
      </c>
      <c r="CQ245" s="125" cm="1">
        <f t="array" aca="1" ref="CQ245" ca="1">IF(AC245&lt;0,AC245*SUMPRODUCT(_xlfn.XLOOKUP(AC$26,$C$4:$C$22,$I$4:$S$22)*$AO245:$AY245),0)</f>
        <v>0</v>
      </c>
      <c r="CR245" s="300" cm="1">
        <f t="array" aca="1" ref="CR245" ca="1">IF(AD245&lt;0,AD245*SUMPRODUCT(_xlfn.XLOOKUP(AD$26,$C$4:$C$22,$I$4:$R$22)*$AO245:$AX245),0)</f>
        <v>0</v>
      </c>
      <c r="CS245" s="300" cm="1">
        <f t="array" aca="1" ref="CS245" ca="1">IF(AE245&lt;0,AE245*SUMPRODUCT(_xlfn.XLOOKUP(AE$26,$C$4:$C$22,$I$4:$R$22)*$AO245:$AX245),0)</f>
        <v>0</v>
      </c>
      <c r="CT245" s="301" cm="1">
        <f t="array" aca="1" ref="CT245" ca="1">IF(AF245&lt;0,AF245*SUMPRODUCT(_xlfn.XLOOKUP(AF$26,$C$4:$C$22,$I$4:$R$22)*$AO245:$AX245),0)</f>
        <v>0</v>
      </c>
      <c r="CU245" s="300" cm="1">
        <f t="array" aca="1" ref="CU245" ca="1">IF(AG245&lt;0,AG245*SUMPRODUCT(_xlfn.XLOOKUP(AG$26,$C$4:$C$22,$I$4:$R$22)*$AO245:$AX245),0)</f>
        <v>0</v>
      </c>
      <c r="CV245" s="300" cm="1">
        <f t="array" aca="1" ref="CV245" ca="1">IF(AH245&lt;0,AH245*SUMPRODUCT(_xlfn.XLOOKUP(AH$26,$C$4:$C$22,$I$4:$R$22)*$AO245:$AX245),0)</f>
        <v>0</v>
      </c>
      <c r="CW245" s="300" cm="1">
        <f t="array" aca="1" ref="CW245" ca="1">IF(AI245&lt;0,AI245*SUMPRODUCT(_xlfn.XLOOKUP(AI$26,$C$4:$C$22,$I$4:$R$22)*$AO245:$AX245),0)</f>
        <v>0</v>
      </c>
      <c r="CX245" s="300" cm="1">
        <f t="array" aca="1" ref="CX245" ca="1">IF(AJ245&lt;0,AJ245*SUMPRODUCT(_xlfn.XLOOKUP(AJ$26,$C$4:$C$22,$I$4:$R$22)*$AO245:$AX245),0)</f>
        <v>0</v>
      </c>
      <c r="CY245" s="300" cm="1">
        <f t="array" aca="1" ref="CY245" ca="1">IF(AK245&lt;0,AK245*SUMPRODUCT(_xlfn.XLOOKUP(AK$26,$C$4:$C$22,$I$4:$R$22)*$AO245:$AX245),0)</f>
        <v>0</v>
      </c>
      <c r="CZ245" s="300" cm="1">
        <f t="array" aca="1" ref="CZ245" ca="1">IF(AL245&lt;0,AL245*SUMPRODUCT(_xlfn.XLOOKUP(AL$26,$C$4:$C$22,$I$4:$R$22)*$AO245:$AX245),0)</f>
        <v>0</v>
      </c>
      <c r="DA245" s="300" cm="1">
        <f t="array" aca="1" ref="DA245" ca="1">IF(AM245&lt;0,AM245*SUMPRODUCT(_xlfn.XLOOKUP(AM$26,$C$4:$C$22,$I$4:$R$22)*$AO245:$AX245),0)</f>
        <v>0</v>
      </c>
      <c r="DB245" s="304" cm="1">
        <f t="array" aca="1" ref="DB245" ca="1">IF(AN245&lt;0,AN245*SUMPRODUCT(_xlfn.XLOOKUP(AN$26,$C$4:$C$22,$I$4:$R$22)*$AO245:$AX245),0)</f>
        <v>0</v>
      </c>
      <c r="DC245" s="329">
        <f t="shared" ca="1" si="199"/>
        <v>0</v>
      </c>
    </row>
    <row r="246" spans="1:107" x14ac:dyDescent="0.25">
      <c r="A246" s="136"/>
      <c r="B246" s="389"/>
      <c r="C246" s="278">
        <v>12</v>
      </c>
      <c r="D246" s="279" t="str">
        <f>_xlfn.XLOOKUP($C246,'Load Combinations'!$B$4:$B$22,'Load Combinations'!$C$4:$C$22)</f>
        <v>CV Helium Mode, No Beam, Seismic</v>
      </c>
      <c r="E246" s="280"/>
      <c r="F246" s="281"/>
      <c r="G246" s="111">
        <v>0</v>
      </c>
      <c r="H246" s="282">
        <f t="shared" ca="1" si="177"/>
        <v>1.5</v>
      </c>
      <c r="I246" s="282">
        <f t="shared" ca="1" si="178"/>
        <v>-1.5</v>
      </c>
      <c r="J246" s="326"/>
      <c r="K246" s="87">
        <f t="shared" ref="K246:AB246" ca="1" si="222">OFFSET(K246,-11,0)</f>
        <v>0</v>
      </c>
      <c r="L246" s="84">
        <f t="shared" ca="1" si="222"/>
        <v>0</v>
      </c>
      <c r="M246" s="84">
        <f t="shared" ca="1" si="222"/>
        <v>0</v>
      </c>
      <c r="N246" s="84">
        <f t="shared" ca="1" si="222"/>
        <v>0</v>
      </c>
      <c r="O246" s="84">
        <f t="shared" ca="1" si="222"/>
        <v>0</v>
      </c>
      <c r="P246" s="84">
        <f t="shared" ca="1" si="222"/>
        <v>0</v>
      </c>
      <c r="Q246" s="84">
        <f t="shared" ca="1" si="222"/>
        <v>0</v>
      </c>
      <c r="R246" s="84">
        <f t="shared" ca="1" si="222"/>
        <v>0</v>
      </c>
      <c r="S246" s="84">
        <f t="shared" ca="1" si="222"/>
        <v>0</v>
      </c>
      <c r="T246" s="84">
        <f t="shared" ca="1" si="222"/>
        <v>0</v>
      </c>
      <c r="U246" s="84">
        <f t="shared" ca="1" si="222"/>
        <v>0</v>
      </c>
      <c r="V246" s="84">
        <f t="shared" ca="1" si="222"/>
        <v>0</v>
      </c>
      <c r="W246" s="84">
        <f t="shared" ca="1" si="222"/>
        <v>0</v>
      </c>
      <c r="X246" s="84">
        <f t="shared" ca="1" si="222"/>
        <v>0</v>
      </c>
      <c r="Y246" s="84">
        <f t="shared" ca="1" si="222"/>
        <v>0</v>
      </c>
      <c r="Z246" s="84">
        <f t="shared" ca="1" si="222"/>
        <v>0</v>
      </c>
      <c r="AA246" s="84">
        <f t="shared" ca="1" si="222"/>
        <v>0</v>
      </c>
      <c r="AB246" s="89">
        <f t="shared" ca="1" si="222"/>
        <v>0</v>
      </c>
      <c r="AC246" s="87">
        <f t="shared" ca="1" si="212"/>
        <v>0</v>
      </c>
      <c r="AD246" s="84">
        <f t="shared" ca="1" si="212"/>
        <v>0</v>
      </c>
      <c r="AE246" s="84">
        <f t="shared" ca="1" si="212"/>
        <v>1</v>
      </c>
      <c r="AF246" s="84">
        <f t="shared" ca="1" si="212"/>
        <v>1</v>
      </c>
      <c r="AG246" s="84">
        <f t="shared" ca="1" si="212"/>
        <v>0</v>
      </c>
      <c r="AH246" s="84">
        <f t="shared" ca="1" si="212"/>
        <v>0</v>
      </c>
      <c r="AI246" s="84">
        <f t="shared" ca="1" si="212"/>
        <v>0</v>
      </c>
      <c r="AJ246" s="84">
        <f t="shared" ca="1" si="212"/>
        <v>0</v>
      </c>
      <c r="AK246" s="84">
        <f t="shared" ca="1" si="212"/>
        <v>0</v>
      </c>
      <c r="AL246" s="84">
        <f t="shared" ca="1" si="212"/>
        <v>0</v>
      </c>
      <c r="AM246" s="84">
        <f t="shared" ca="1" si="212"/>
        <v>0</v>
      </c>
      <c r="AN246" s="98">
        <f t="shared" ca="1" si="212"/>
        <v>0</v>
      </c>
      <c r="AO246" s="91">
        <f>+INDEX('Load Combinations'!$D$4:$N$22,MATCH(Horizontal!$C246,'Load Combinations'!$B$4:$B$22,0),MATCH(Horizontal!AO$26,'Load Combinations'!$D$3:$N$3,0))</f>
        <v>1</v>
      </c>
      <c r="AP246" s="84">
        <f>+INDEX('Load Combinations'!$D$4:$N$22,MATCH(Horizontal!$C246,'Load Combinations'!$B$4:$B$22,0),MATCH(Horizontal!AP$26,'Load Combinations'!$D$3:$N$3,0))</f>
        <v>1</v>
      </c>
      <c r="AQ246" s="84">
        <f>+INDEX('Load Combinations'!$D$4:$N$22,MATCH(Horizontal!$C246,'Load Combinations'!$B$4:$B$22,0),MATCH(Horizontal!AQ$26,'Load Combinations'!$D$3:$N$3,0))</f>
        <v>0</v>
      </c>
      <c r="AR246" s="84">
        <f>+INDEX('Load Combinations'!$D$4:$N$22,MATCH(Horizontal!$C246,'Load Combinations'!$B$4:$B$22,0),MATCH(Horizontal!AR$26,'Load Combinations'!$D$3:$N$3,0))</f>
        <v>1</v>
      </c>
      <c r="AS246" s="84">
        <f>+INDEX('Load Combinations'!$D$4:$N$22,MATCH(Horizontal!$C246,'Load Combinations'!$B$4:$B$22,0),MATCH(Horizontal!AS$26,'Load Combinations'!$D$3:$N$3,0))</f>
        <v>0</v>
      </c>
      <c r="AT246" s="84">
        <f>+INDEX('Load Combinations'!$D$4:$N$22,MATCH(Horizontal!$C246,'Load Combinations'!$B$4:$B$22,0),MATCH(Horizontal!AT$26,'Load Combinations'!$D$3:$N$3,0))</f>
        <v>0</v>
      </c>
      <c r="AU246" s="84">
        <f>+INDEX('Load Combinations'!$D$4:$N$22,MATCH(Horizontal!$C246,'Load Combinations'!$B$4:$B$22,0),MATCH(Horizontal!AU$26,'Load Combinations'!$D$3:$N$3,0))</f>
        <v>0</v>
      </c>
      <c r="AV246" s="84">
        <f>+INDEX('Load Combinations'!$D$4:$N$22,MATCH(Horizontal!$C246,'Load Combinations'!$B$4:$B$22,0),MATCH(Horizontal!AV$26,'Load Combinations'!$D$3:$N$3,0))</f>
        <v>1</v>
      </c>
      <c r="AW246" s="84">
        <f>+INDEX('Load Combinations'!$D$4:$N$22,MATCH(Horizontal!$C246,'Load Combinations'!$B$4:$B$22,0),MATCH(Horizontal!AW$26,'Load Combinations'!$D$3:$N$3,0))</f>
        <v>0</v>
      </c>
      <c r="AX246" s="559">
        <f>+INDEX('Load Combinations'!$D$4:$N$22,MATCH(Horizontal!$C246,'Load Combinations'!$B$4:$B$22,0),MATCH(Horizontal!AX$26,'Load Combinations'!$D$3:$N$3,0))</f>
        <v>1</v>
      </c>
      <c r="AY246" s="660">
        <f>+INDEX('Load Combinations'!$D$4:$N$22,MATCH(Horizontal!$C246,'Load Combinations'!$B$4:$B$22,0),MATCH(Horizontal!AY$26,'Load Combinations'!$D$3:$N$3,0))</f>
        <v>0</v>
      </c>
      <c r="AZ246" s="284" cm="1">
        <f t="array" aca="1" ref="AZ246" ca="1">SUMPRODUCT(--($K246:$AB246&gt;0),INDEX($H$4:$H$22,MATCH($K$26:$AB$26,$C$4:$C$22,0)))</f>
        <v>0</v>
      </c>
      <c r="BA246" s="194" cm="1">
        <f t="array" aca="1" ref="BA246" ca="1">SUMPRODUCT(--($K246:$AB246&gt;0),INDEX($G$4:$G$22,MATCH($K$26:$AB$26,$C$4:$C$22,0)))</f>
        <v>0</v>
      </c>
      <c r="BB246" s="194" cm="1">
        <f t="array" aca="1" ref="BB246" ca="1">-1*SUMPRODUCT(--($K246:$AB246&lt;0),INDEX($H$4:$H$22,MATCH($K$26:$AB$26,$C$4:$C$22,0)))</f>
        <v>0</v>
      </c>
      <c r="BC246" s="194" cm="1">
        <f t="array" aca="1" ref="BC246" ca="1">-1*SUMPRODUCT(--($K246:$AB246&lt;0),INDEX($G$4:$G$22,MATCH($K$26:$AB$26,$C$4:$C$22,0)))</f>
        <v>0</v>
      </c>
      <c r="BD246" s="286" cm="1">
        <f t="array" aca="1" ref="BD246" ca="1">IF(AC246&gt;0,AC246*SUMPRODUCT(_xlfn.XLOOKUP(AC$26,$C$4:$C$22,$T$4:$AD$22)*$AO246:$AY246),0)</f>
        <v>0</v>
      </c>
      <c r="BE246" s="287" cm="1">
        <f t="array" aca="1" ref="BE246" ca="1">IF(AD246&gt;0,AD246*SUMPRODUCT(_xlfn.XLOOKUP(AD$26,$C$4:$C$22,$T$4:$AD$22)*$AO246:$AY246),0)</f>
        <v>0</v>
      </c>
      <c r="BF246" s="287" cm="1">
        <f t="array" aca="1" ref="BF246" ca="1">IF(AE246&gt;0,AE246*SUMPRODUCT(_xlfn.XLOOKUP(AE$26,$C$4:$C$22,$T$4:$AD$22)*$AO246:$AY246),0)</f>
        <v>0</v>
      </c>
      <c r="BG246" s="287" cm="1">
        <f t="array" aca="1" ref="BG246" ca="1">IF(AF246&gt;0,AF246*SUMPRODUCT(_xlfn.XLOOKUP(AF$26,$C$4:$C$22,$T$4:$AD$22)*$AO246:$AY246),0)</f>
        <v>1.5</v>
      </c>
      <c r="BH246" s="287" cm="1">
        <f t="array" aca="1" ref="BH246" ca="1">IF(AG246&gt;0,AG246*SUMPRODUCT(_xlfn.XLOOKUP(AG$26,$C$4:$C$22,$T$4:$AD$22)*$AO246:$AY246),0)</f>
        <v>0</v>
      </c>
      <c r="BI246" s="287" cm="1">
        <f t="array" aca="1" ref="BI246" ca="1">IF(AH246&gt;0,AH246*SUMPRODUCT(_xlfn.XLOOKUP(AH$26,$C$4:$C$22,$T$4:$AD$22)*$AO246:$AY246),0)</f>
        <v>0</v>
      </c>
      <c r="BJ246" s="287" cm="1">
        <f t="array" aca="1" ref="BJ246" ca="1">IF(AI246&gt;0,AI246*SUMPRODUCT(_xlfn.XLOOKUP(AI$26,$C$4:$C$22,$T$4:$AD$22)*$AO246:$AY246),0)</f>
        <v>0</v>
      </c>
      <c r="BK246" s="287" cm="1">
        <f t="array" aca="1" ref="BK246" ca="1">IF(AJ246&gt;0,AJ246*SUMPRODUCT(_xlfn.XLOOKUP(AJ$26,$C$4:$C$22,$T$4:$AD$22)*$AO246:$AY246),0)</f>
        <v>0</v>
      </c>
      <c r="BL246" s="287" cm="1">
        <f t="array" aca="1" ref="BL246" ca="1">IF(AK246&gt;0,AK246*SUMPRODUCT(_xlfn.XLOOKUP(AK$26,$C$4:$C$22,$T$4:$AD$22)*$AO246:$AY246),0)</f>
        <v>0</v>
      </c>
      <c r="BM246" s="287" cm="1">
        <f t="array" aca="1" ref="BM246" ca="1">IF(AL246&gt;0,AL246*SUMPRODUCT(_xlfn.XLOOKUP(AL$26,$C$4:$C$22,$T$4:$AD$22)*$AO246:$AY246),0)</f>
        <v>0</v>
      </c>
      <c r="BN246" s="287" cm="1">
        <f t="array" aca="1" ref="BN246" ca="1">IF(AM246&gt;0,AM246*SUMPRODUCT(_xlfn.XLOOKUP(AM$26,$C$4:$C$22,$T$4:$AD$22)*$AO246:$AY246),0)</f>
        <v>0</v>
      </c>
      <c r="BO246" s="290" cm="1">
        <f t="array" aca="1" ref="BO246" ca="1">IF(AN246&gt;0,AN246*SUMPRODUCT(_xlfn.XLOOKUP(AN$26,$C$4:$C$22,$T$4:$AD$22)*$AO246:$AY246),0)</f>
        <v>0</v>
      </c>
      <c r="BP246" s="291">
        <f t="shared" ca="1" si="196"/>
        <v>1.5</v>
      </c>
      <c r="BQ246" s="286" cm="1">
        <f t="array" aca="1" ref="BQ246" ca="1">IF(AC246&gt;0,AC246*SUMPRODUCT(_xlfn.XLOOKUP(AC$26,$C$4:$C$22,$I$4:$S$22)*$AO246:$AY246),0)</f>
        <v>0</v>
      </c>
      <c r="BR246" s="287" cm="1">
        <f t="array" aca="1" ref="BR246" ca="1">IF(AD246&gt;0,AD246*SUMPRODUCT(_xlfn.XLOOKUP(AD$26,$C$4:$C$22,$I$4:$S$22)*$AO246:$AY246),0)</f>
        <v>0</v>
      </c>
      <c r="BS246" s="287" cm="1">
        <f t="array" aca="1" ref="BS246" ca="1">IF(AE246&gt;0,AE246*SUMPRODUCT(_xlfn.XLOOKUP(AE$26,$C$4:$C$22,$I$4:$S$22)*$AO246:$AY246),0)</f>
        <v>0</v>
      </c>
      <c r="BT246" s="287" cm="1">
        <f t="array" aca="1" ref="BT246" ca="1">IF(AF246&gt;0,AF246*SUMPRODUCT(_xlfn.XLOOKUP(AF$26,$C$4:$C$22,$I$4:$S$22)*$AO246:$AY246),0)</f>
        <v>-1.5</v>
      </c>
      <c r="BU246" s="287" cm="1">
        <f t="array" aca="1" ref="BU246" ca="1">IF(AG246&gt;0,AG246*SUMPRODUCT(_xlfn.XLOOKUP(AG$26,$C$4:$C$22,$I$4:$S$22)*$AO246:$AY246),0)</f>
        <v>0</v>
      </c>
      <c r="BV246" s="287" cm="1">
        <f t="array" aca="1" ref="BV246" ca="1">IF(AH246&gt;0,AH246*SUMPRODUCT(_xlfn.XLOOKUP(AH$26,$C$4:$C$22,$I$4:$S$22)*$AO246:$AY246),0)</f>
        <v>0</v>
      </c>
      <c r="BW246" s="287" cm="1">
        <f t="array" aca="1" ref="BW246" ca="1">IF(AI246&gt;0,AI246*SUMPRODUCT(_xlfn.XLOOKUP(AI$26,$C$4:$C$22,$I$4:$S$22)*$AO246:$AY246),0)</f>
        <v>0</v>
      </c>
      <c r="BX246" s="287" cm="1">
        <f t="array" aca="1" ref="BX246" ca="1">IF(AJ246&gt;0,AJ246*SUMPRODUCT(_xlfn.XLOOKUP(AJ$26,$C$4:$C$22,$I$4:$S$22)*$AO246:$AY246),0)</f>
        <v>0</v>
      </c>
      <c r="BY246" s="287" cm="1">
        <f t="array" aca="1" ref="BY246" ca="1">IF(AK246&gt;0,AK246*SUMPRODUCT(_xlfn.XLOOKUP(AK$26,$C$4:$C$22,$I$4:$S$22)*$AO246:$AY246),0)</f>
        <v>0</v>
      </c>
      <c r="BZ246" s="287" cm="1">
        <f t="array" aca="1" ref="BZ246" ca="1">IF(AL246&gt;0,AL246*SUMPRODUCT(_xlfn.XLOOKUP(AL$26,$C$4:$C$22,$I$4:$S$22)*$AO246:$AY246),0)</f>
        <v>0</v>
      </c>
      <c r="CA246" s="287" cm="1">
        <f t="array" aca="1" ref="CA246" ca="1">IF(AM246&gt;0,AM246*SUMPRODUCT(_xlfn.XLOOKUP(AM$26,$C$4:$C$22,$I$4:$S$22)*$AO246:$AY246),0)</f>
        <v>0</v>
      </c>
      <c r="CB246" s="290" cm="1">
        <f t="array" aca="1" ref="CB246" ca="1">IF(AN246&gt;0,AN246*SUMPRODUCT(_xlfn.XLOOKUP(AN$26,$C$4:$C$22,$I$4:$S$22)*$AO246:$AY246),0)</f>
        <v>0</v>
      </c>
      <c r="CC246" s="291">
        <f t="shared" ca="1" si="197"/>
        <v>-1.5</v>
      </c>
      <c r="CD246" s="286" cm="1">
        <f t="array" aca="1" ref="CD246" ca="1">IF(AC246&lt;0,AC246*SUMPRODUCT(_xlfn.XLOOKUP(AC$26,$C$4:$C$22,$T$4:$AD$22)*$AO246:$AY246),0)</f>
        <v>0</v>
      </c>
      <c r="CE246" s="287" cm="1">
        <f t="array" aca="1" ref="CE246" ca="1">IF(AD246&lt;0,AD246*SUMPRODUCT(_xlfn.XLOOKUP(AD$26,$C$4:$C$22,$T$4:$AC$22)*$AO246:$AX246),0)</f>
        <v>0</v>
      </c>
      <c r="CF246" s="287" cm="1">
        <f t="array" aca="1" ref="CF246" ca="1">IF(AE246&lt;0,AE246*SUMPRODUCT(_xlfn.XLOOKUP(AE$26,$C$4:$C$22,$T$4:$AC$22)*$AO246:$AX246),0)</f>
        <v>0</v>
      </c>
      <c r="CG246" s="287" cm="1">
        <f t="array" aca="1" ref="CG246" ca="1">IF(AF246&lt;0,AF246*SUMPRODUCT(_xlfn.XLOOKUP(AF$26,$C$4:$C$22,$T$4:$AC$22)*$AO246:$AX246),0)</f>
        <v>0</v>
      </c>
      <c r="CH246" s="287" cm="1">
        <f t="array" aca="1" ref="CH246" ca="1">IF(AG246&lt;0,AG246*SUMPRODUCT(_xlfn.XLOOKUP(AG$26,$C$4:$C$22,$T$4:$AC$22)*$AO246:$AX246),0)</f>
        <v>0</v>
      </c>
      <c r="CI246" s="287" cm="1">
        <f t="array" aca="1" ref="CI246" ca="1">IF(AH246&lt;0,AH246*SUMPRODUCT(_xlfn.XLOOKUP(AH$26,$C$4:$C$22,$T$4:$AC$22)*$AO246:$AX246),0)</f>
        <v>0</v>
      </c>
      <c r="CJ246" s="287" cm="1">
        <f t="array" aca="1" ref="CJ246" ca="1">IF(AI246&lt;0,AI246*SUMPRODUCT(_xlfn.XLOOKUP(AI$26,$C$4:$C$22,$T$4:$AC$22)*$AO246:$AX246),0)</f>
        <v>0</v>
      </c>
      <c r="CK246" s="287" cm="1">
        <f t="array" aca="1" ref="CK246" ca="1">IF(AJ246&lt;0,AJ246*SUMPRODUCT(_xlfn.XLOOKUP(AJ$26,$C$4:$C$22,$T$4:$AC$22)*$AO246:$AX246),0)</f>
        <v>0</v>
      </c>
      <c r="CL246" s="287" cm="1">
        <f t="array" aca="1" ref="CL246" ca="1">IF(AK246&lt;0,AK246*SUMPRODUCT(_xlfn.XLOOKUP(AK$26,$C$4:$C$22,$T$4:$AC$22)*$AO246:$AX246),0)</f>
        <v>0</v>
      </c>
      <c r="CM246" s="287" cm="1">
        <f t="array" aca="1" ref="CM246" ca="1">IF(AL246&lt;0,AL246*SUMPRODUCT(_xlfn.XLOOKUP(AL$26,$C$4:$C$22,$T$4:$AC$22)*$AO246:$AX246),0)</f>
        <v>0</v>
      </c>
      <c r="CN246" s="287" cm="1">
        <f t="array" aca="1" ref="CN246" ca="1">IF(AM246&lt;0,AM246*SUMPRODUCT(_xlfn.XLOOKUP(AM$26,$C$4:$C$22,$T$4:$AC$22)*$AO246:$AX246),0)</f>
        <v>0</v>
      </c>
      <c r="CO246" s="290" cm="1">
        <f t="array" aca="1" ref="CO246" ca="1">IF(AN246&lt;0,AN246*SUMPRODUCT(_xlfn.XLOOKUP(AN$26,$C$4:$C$22,$T$4:$AC$22)*$AO246:$AX246),0)</f>
        <v>0</v>
      </c>
      <c r="CP246" s="291">
        <f t="shared" ca="1" si="198"/>
        <v>0</v>
      </c>
      <c r="CQ246" s="286" cm="1">
        <f t="array" aca="1" ref="CQ246" ca="1">IF(AC246&lt;0,AC246*SUMPRODUCT(_xlfn.XLOOKUP(AC$26,$C$4:$C$22,$I$4:$S$22)*$AO246:$AY246),0)</f>
        <v>0</v>
      </c>
      <c r="CR246" s="287" cm="1">
        <f t="array" aca="1" ref="CR246" ca="1">IF(AD246&lt;0,AD246*SUMPRODUCT(_xlfn.XLOOKUP(AD$26,$C$4:$C$22,$I$4:$R$22)*$AO246:$AX246),0)</f>
        <v>0</v>
      </c>
      <c r="CS246" s="287" cm="1">
        <f t="array" aca="1" ref="CS246" ca="1">IF(AE246&lt;0,AE246*SUMPRODUCT(_xlfn.XLOOKUP(AE$26,$C$4:$C$22,$I$4:$R$22)*$AO246:$AX246),0)</f>
        <v>0</v>
      </c>
      <c r="CT246" s="287" cm="1">
        <f t="array" aca="1" ref="CT246" ca="1">IF(AF246&lt;0,AF246*SUMPRODUCT(_xlfn.XLOOKUP(AF$26,$C$4:$C$22,$I$4:$R$22)*$AO246:$AX246),0)</f>
        <v>0</v>
      </c>
      <c r="CU246" s="287" cm="1">
        <f t="array" aca="1" ref="CU246" ca="1">IF(AG246&lt;0,AG246*SUMPRODUCT(_xlfn.XLOOKUP(AG$26,$C$4:$C$22,$I$4:$R$22)*$AO246:$AX246),0)</f>
        <v>0</v>
      </c>
      <c r="CV246" s="287" cm="1">
        <f t="array" aca="1" ref="CV246" ca="1">IF(AH246&lt;0,AH246*SUMPRODUCT(_xlfn.XLOOKUP(AH$26,$C$4:$C$22,$I$4:$R$22)*$AO246:$AX246),0)</f>
        <v>0</v>
      </c>
      <c r="CW246" s="287" cm="1">
        <f t="array" aca="1" ref="CW246" ca="1">IF(AI246&lt;0,AI246*SUMPRODUCT(_xlfn.XLOOKUP(AI$26,$C$4:$C$22,$I$4:$R$22)*$AO246:$AX246),0)</f>
        <v>0</v>
      </c>
      <c r="CX246" s="287" cm="1">
        <f t="array" aca="1" ref="CX246" ca="1">IF(AJ246&lt;0,AJ246*SUMPRODUCT(_xlfn.XLOOKUP(AJ$26,$C$4:$C$22,$I$4:$R$22)*$AO246:$AX246),0)</f>
        <v>0</v>
      </c>
      <c r="CY246" s="287" cm="1">
        <f t="array" aca="1" ref="CY246" ca="1">IF(AK246&lt;0,AK246*SUMPRODUCT(_xlfn.XLOOKUP(AK$26,$C$4:$C$22,$I$4:$R$22)*$AO246:$AX246),0)</f>
        <v>0</v>
      </c>
      <c r="CZ246" s="287" cm="1">
        <f t="array" aca="1" ref="CZ246" ca="1">IF(AL246&lt;0,AL246*SUMPRODUCT(_xlfn.XLOOKUP(AL$26,$C$4:$C$22,$I$4:$R$22)*$AO246:$AX246),0)</f>
        <v>0</v>
      </c>
      <c r="DA246" s="287" cm="1">
        <f t="array" aca="1" ref="DA246" ca="1">IF(AM246&lt;0,AM246*SUMPRODUCT(_xlfn.XLOOKUP(AM$26,$C$4:$C$22,$I$4:$R$22)*$AO246:$AX246),0)</f>
        <v>0</v>
      </c>
      <c r="DB246" s="290" cm="1">
        <f t="array" aca="1" ref="DB246" ca="1">IF(AN246&lt;0,AN246*SUMPRODUCT(_xlfn.XLOOKUP(AN$26,$C$4:$C$22,$I$4:$R$22)*$AO246:$AX246),0)</f>
        <v>0</v>
      </c>
      <c r="DC246" s="327">
        <f t="shared" ca="1" si="199"/>
        <v>0</v>
      </c>
    </row>
    <row r="247" spans="1:107" x14ac:dyDescent="0.25">
      <c r="A247" s="136"/>
      <c r="B247" s="389"/>
      <c r="C247" s="292">
        <v>13</v>
      </c>
      <c r="D247" s="293" t="str">
        <f>_xlfn.XLOOKUP($C247,'Load Combinations'!$B$4:$B$22,'Load Combinations'!$C$4:$C$22)</f>
        <v>CV Helium Mode, Beam On, Seismic</v>
      </c>
      <c r="E247" s="86"/>
      <c r="F247" s="294"/>
      <c r="G247" s="125">
        <v>0</v>
      </c>
      <c r="H247" s="295">
        <f t="shared" ca="1" si="177"/>
        <v>1.5</v>
      </c>
      <c r="I247" s="295">
        <f t="shared" ca="1" si="178"/>
        <v>-1.5</v>
      </c>
      <c r="J247" s="328"/>
      <c r="K247" s="99">
        <f t="shared" ref="K247:AB247" ca="1" si="223">OFFSET(K247,-12,0)</f>
        <v>0</v>
      </c>
      <c r="L247" s="96">
        <f t="shared" ca="1" si="223"/>
        <v>0</v>
      </c>
      <c r="M247" s="96">
        <f t="shared" ca="1" si="223"/>
        <v>0</v>
      </c>
      <c r="N247" s="96">
        <f t="shared" ca="1" si="223"/>
        <v>0</v>
      </c>
      <c r="O247" s="96">
        <f t="shared" ca="1" si="223"/>
        <v>0</v>
      </c>
      <c r="P247" s="96">
        <f t="shared" ca="1" si="223"/>
        <v>0</v>
      </c>
      <c r="Q247" s="96">
        <f t="shared" ca="1" si="223"/>
        <v>0</v>
      </c>
      <c r="R247" s="96">
        <f t="shared" ca="1" si="223"/>
        <v>0</v>
      </c>
      <c r="S247" s="96">
        <f t="shared" ca="1" si="223"/>
        <v>0</v>
      </c>
      <c r="T247" s="96">
        <f t="shared" ca="1" si="223"/>
        <v>0</v>
      </c>
      <c r="U247" s="96">
        <f t="shared" ca="1" si="223"/>
        <v>0</v>
      </c>
      <c r="V247" s="96">
        <f t="shared" ca="1" si="223"/>
        <v>0</v>
      </c>
      <c r="W247" s="96">
        <f t="shared" ca="1" si="223"/>
        <v>0</v>
      </c>
      <c r="X247" s="96">
        <f t="shared" ca="1" si="223"/>
        <v>0</v>
      </c>
      <c r="Y247" s="96">
        <f t="shared" ca="1" si="223"/>
        <v>0</v>
      </c>
      <c r="Z247" s="96">
        <f t="shared" ca="1" si="223"/>
        <v>0</v>
      </c>
      <c r="AA247" s="96">
        <f t="shared" ca="1" si="223"/>
        <v>0</v>
      </c>
      <c r="AB247" s="138">
        <f t="shared" ca="1" si="223"/>
        <v>0</v>
      </c>
      <c r="AC247" s="99">
        <f t="shared" ca="1" si="212"/>
        <v>0</v>
      </c>
      <c r="AD247" s="96">
        <f t="shared" ca="1" si="212"/>
        <v>0</v>
      </c>
      <c r="AE247" s="96">
        <f t="shared" ca="1" si="212"/>
        <v>1</v>
      </c>
      <c r="AF247" s="96">
        <f t="shared" ca="1" si="212"/>
        <v>1</v>
      </c>
      <c r="AG247" s="96">
        <f t="shared" ca="1" si="212"/>
        <v>0</v>
      </c>
      <c r="AH247" s="96">
        <f t="shared" ca="1" si="212"/>
        <v>0</v>
      </c>
      <c r="AI247" s="96">
        <f t="shared" ca="1" si="212"/>
        <v>0</v>
      </c>
      <c r="AJ247" s="96">
        <f t="shared" ca="1" si="212"/>
        <v>0</v>
      </c>
      <c r="AK247" s="96">
        <f t="shared" ca="1" si="212"/>
        <v>0</v>
      </c>
      <c r="AL247" s="96">
        <f t="shared" ca="1" si="212"/>
        <v>0</v>
      </c>
      <c r="AM247" s="96">
        <f t="shared" ca="1" si="212"/>
        <v>0</v>
      </c>
      <c r="AN247" s="100">
        <f t="shared" ca="1" si="212"/>
        <v>0</v>
      </c>
      <c r="AO247" s="97">
        <f>+INDEX('Load Combinations'!$D$4:$N$22,MATCH(Horizontal!$C247,'Load Combinations'!$B$4:$B$22,0),MATCH(Horizontal!AO$26,'Load Combinations'!$D$3:$N$3,0))</f>
        <v>1</v>
      </c>
      <c r="AP247" s="96">
        <f>+INDEX('Load Combinations'!$D$4:$N$22,MATCH(Horizontal!$C247,'Load Combinations'!$B$4:$B$22,0),MATCH(Horizontal!AP$26,'Load Combinations'!$D$3:$N$3,0))</f>
        <v>1</v>
      </c>
      <c r="AQ247" s="96">
        <f>+INDEX('Load Combinations'!$D$4:$N$22,MATCH(Horizontal!$C247,'Load Combinations'!$B$4:$B$22,0),MATCH(Horizontal!AQ$26,'Load Combinations'!$D$3:$N$3,0))</f>
        <v>0</v>
      </c>
      <c r="AR247" s="96">
        <f>+INDEX('Load Combinations'!$D$4:$N$22,MATCH(Horizontal!$C247,'Load Combinations'!$B$4:$B$22,0),MATCH(Horizontal!AR$26,'Load Combinations'!$D$3:$N$3,0))</f>
        <v>1</v>
      </c>
      <c r="AS247" s="96">
        <f>+INDEX('Load Combinations'!$D$4:$N$22,MATCH(Horizontal!$C247,'Load Combinations'!$B$4:$B$22,0),MATCH(Horizontal!AS$26,'Load Combinations'!$D$3:$N$3,0))</f>
        <v>0</v>
      </c>
      <c r="AT247" s="96">
        <f>+INDEX('Load Combinations'!$D$4:$N$22,MATCH(Horizontal!$C247,'Load Combinations'!$B$4:$B$22,0),MATCH(Horizontal!AT$26,'Load Combinations'!$D$3:$N$3,0))</f>
        <v>1</v>
      </c>
      <c r="AU247" s="96">
        <f>+INDEX('Load Combinations'!$D$4:$N$22,MATCH(Horizontal!$C247,'Load Combinations'!$B$4:$B$22,0),MATCH(Horizontal!AU$26,'Load Combinations'!$D$3:$N$3,0))</f>
        <v>0</v>
      </c>
      <c r="AV247" s="96">
        <f>+INDEX('Load Combinations'!$D$4:$N$22,MATCH(Horizontal!$C247,'Load Combinations'!$B$4:$B$22,0),MATCH(Horizontal!AV$26,'Load Combinations'!$D$3:$N$3,0))</f>
        <v>1</v>
      </c>
      <c r="AW247" s="96">
        <f>+INDEX('Load Combinations'!$D$4:$N$22,MATCH(Horizontal!$C247,'Load Combinations'!$B$4:$B$22,0),MATCH(Horizontal!AW$26,'Load Combinations'!$D$3:$N$3,0))</f>
        <v>0</v>
      </c>
      <c r="AX247" s="560">
        <f>+INDEX('Load Combinations'!$D$4:$N$22,MATCH(Horizontal!$C247,'Load Combinations'!$B$4:$B$22,0),MATCH(Horizontal!AX$26,'Load Combinations'!$D$3:$N$3,0))</f>
        <v>1</v>
      </c>
      <c r="AY247" s="661">
        <f>+INDEX('Load Combinations'!$D$4:$N$22,MATCH(Horizontal!$C247,'Load Combinations'!$B$4:$B$22,0),MATCH(Horizontal!AY$26,'Load Combinations'!$D$3:$N$3,0))</f>
        <v>0</v>
      </c>
      <c r="AZ247" s="297" cm="1">
        <f t="array" aca="1" ref="AZ247" ca="1">SUMPRODUCT(--($K247:$AB247&gt;0),INDEX($H$4:$H$22,MATCH($K$26:$AB$26,$C$4:$C$22,0)))</f>
        <v>0</v>
      </c>
      <c r="BA247" s="298" cm="1">
        <f t="array" aca="1" ref="BA247" ca="1">SUMPRODUCT(--($K247:$AB247&gt;0),INDEX($G$4:$G$22,MATCH($K$26:$AB$26,$C$4:$C$22,0)))</f>
        <v>0</v>
      </c>
      <c r="BB247" s="298" cm="1">
        <f t="array" aca="1" ref="BB247" ca="1">-1*SUMPRODUCT(--($K247:$AB247&lt;0),INDEX($H$4:$H$22,MATCH($K$26:$AB$26,$C$4:$C$22,0)))</f>
        <v>0</v>
      </c>
      <c r="BC247" s="298" cm="1">
        <f t="array" aca="1" ref="BC247" ca="1">-1*SUMPRODUCT(--($K247:$AB247&lt;0),INDEX($G$4:$G$22,MATCH($K$26:$AB$26,$C$4:$C$22,0)))</f>
        <v>0</v>
      </c>
      <c r="BD247" s="125" cm="1">
        <f t="array" aca="1" ref="BD247" ca="1">IF(AC247&gt;0,AC247*SUMPRODUCT(_xlfn.XLOOKUP(AC$26,$C$4:$C$22,$T$4:$AD$22)*$AO247:$AY247),0)</f>
        <v>0</v>
      </c>
      <c r="BE247" s="300" cm="1">
        <f t="array" aca="1" ref="BE247" ca="1">IF(AD247&gt;0,AD247*SUMPRODUCT(_xlfn.XLOOKUP(AD$26,$C$4:$C$22,$T$4:$AD$22)*$AO247:$AY247),0)</f>
        <v>0</v>
      </c>
      <c r="BF247" s="300" cm="1">
        <f t="array" aca="1" ref="BF247" ca="1">IF(AE247&gt;0,AE247*SUMPRODUCT(_xlfn.XLOOKUP(AE$26,$C$4:$C$22,$T$4:$AD$22)*$AO247:$AY247),0)</f>
        <v>0</v>
      </c>
      <c r="BG247" s="301" cm="1">
        <f t="array" aca="1" ref="BG247" ca="1">IF(AF247&gt;0,AF247*SUMPRODUCT(_xlfn.XLOOKUP(AF$26,$C$4:$C$22,$T$4:$AD$22)*$AO247:$AY247),0)</f>
        <v>1.5</v>
      </c>
      <c r="BH247" s="300" cm="1">
        <f t="array" aca="1" ref="BH247" ca="1">IF(AG247&gt;0,AG247*SUMPRODUCT(_xlfn.XLOOKUP(AG$26,$C$4:$C$22,$T$4:$AD$22)*$AO247:$AY247),0)</f>
        <v>0</v>
      </c>
      <c r="BI247" s="300" cm="1">
        <f t="array" aca="1" ref="BI247" ca="1">IF(AH247&gt;0,AH247*SUMPRODUCT(_xlfn.XLOOKUP(AH$26,$C$4:$C$22,$T$4:$AD$22)*$AO247:$AY247),0)</f>
        <v>0</v>
      </c>
      <c r="BJ247" s="300" cm="1">
        <f t="array" aca="1" ref="BJ247" ca="1">IF(AI247&gt;0,AI247*SUMPRODUCT(_xlfn.XLOOKUP(AI$26,$C$4:$C$22,$T$4:$AD$22)*$AO247:$AY247),0)</f>
        <v>0</v>
      </c>
      <c r="BK247" s="300" cm="1">
        <f t="array" aca="1" ref="BK247" ca="1">IF(AJ247&gt;0,AJ247*SUMPRODUCT(_xlfn.XLOOKUP(AJ$26,$C$4:$C$22,$T$4:$AD$22)*$AO247:$AY247),0)</f>
        <v>0</v>
      </c>
      <c r="BL247" s="300" cm="1">
        <f t="array" aca="1" ref="BL247" ca="1">IF(AK247&gt;0,AK247*SUMPRODUCT(_xlfn.XLOOKUP(AK$26,$C$4:$C$22,$T$4:$AD$22)*$AO247:$AY247),0)</f>
        <v>0</v>
      </c>
      <c r="BM247" s="300" cm="1">
        <f t="array" aca="1" ref="BM247" ca="1">IF(AL247&gt;0,AL247*SUMPRODUCT(_xlfn.XLOOKUP(AL$26,$C$4:$C$22,$T$4:$AD$22)*$AO247:$AY247),0)</f>
        <v>0</v>
      </c>
      <c r="BN247" s="300" cm="1">
        <f t="array" aca="1" ref="BN247" ca="1">IF(AM247&gt;0,AM247*SUMPRODUCT(_xlfn.XLOOKUP(AM$26,$C$4:$C$22,$T$4:$AD$22)*$AO247:$AY247),0)</f>
        <v>0</v>
      </c>
      <c r="BO247" s="304" cm="1">
        <f t="array" aca="1" ref="BO247" ca="1">IF(AN247&gt;0,AN247*SUMPRODUCT(_xlfn.XLOOKUP(AN$26,$C$4:$C$22,$T$4:$AD$22)*$AO247:$AY247),0)</f>
        <v>0</v>
      </c>
      <c r="BP247" s="305">
        <f t="shared" ca="1" si="196"/>
        <v>1.5</v>
      </c>
      <c r="BQ247" s="125" cm="1">
        <f t="array" aca="1" ref="BQ247" ca="1">IF(AC247&gt;0,AC247*SUMPRODUCT(_xlfn.XLOOKUP(AC$26,$C$4:$C$22,$I$4:$S$22)*$AO247:$AY247),0)</f>
        <v>0</v>
      </c>
      <c r="BR247" s="300" cm="1">
        <f t="array" aca="1" ref="BR247" ca="1">IF(AD247&gt;0,AD247*SUMPRODUCT(_xlfn.XLOOKUP(AD$26,$C$4:$C$22,$I$4:$S$22)*$AO247:$AY247),0)</f>
        <v>0</v>
      </c>
      <c r="BS247" s="300" cm="1">
        <f t="array" aca="1" ref="BS247" ca="1">IF(AE247&gt;0,AE247*SUMPRODUCT(_xlfn.XLOOKUP(AE$26,$C$4:$C$22,$I$4:$S$22)*$AO247:$AY247),0)</f>
        <v>0</v>
      </c>
      <c r="BT247" s="301" cm="1">
        <f t="array" aca="1" ref="BT247" ca="1">IF(AF247&gt;0,AF247*SUMPRODUCT(_xlfn.XLOOKUP(AF$26,$C$4:$C$22,$I$4:$S$22)*$AO247:$AY247),0)</f>
        <v>-1.5</v>
      </c>
      <c r="BU247" s="300" cm="1">
        <f t="array" aca="1" ref="BU247" ca="1">IF(AG247&gt;0,AG247*SUMPRODUCT(_xlfn.XLOOKUP(AG$26,$C$4:$C$22,$I$4:$S$22)*$AO247:$AY247),0)</f>
        <v>0</v>
      </c>
      <c r="BV247" s="300" cm="1">
        <f t="array" aca="1" ref="BV247" ca="1">IF(AH247&gt;0,AH247*SUMPRODUCT(_xlfn.XLOOKUP(AH$26,$C$4:$C$22,$I$4:$S$22)*$AO247:$AY247),0)</f>
        <v>0</v>
      </c>
      <c r="BW247" s="300" cm="1">
        <f t="array" aca="1" ref="BW247" ca="1">IF(AI247&gt;0,AI247*SUMPRODUCT(_xlfn.XLOOKUP(AI$26,$C$4:$C$22,$I$4:$S$22)*$AO247:$AY247),0)</f>
        <v>0</v>
      </c>
      <c r="BX247" s="300" cm="1">
        <f t="array" aca="1" ref="BX247" ca="1">IF(AJ247&gt;0,AJ247*SUMPRODUCT(_xlfn.XLOOKUP(AJ$26,$C$4:$C$22,$I$4:$S$22)*$AO247:$AY247),0)</f>
        <v>0</v>
      </c>
      <c r="BY247" s="300" cm="1">
        <f t="array" aca="1" ref="BY247" ca="1">IF(AK247&gt;0,AK247*SUMPRODUCT(_xlfn.XLOOKUP(AK$26,$C$4:$C$22,$I$4:$S$22)*$AO247:$AY247),0)</f>
        <v>0</v>
      </c>
      <c r="BZ247" s="300" cm="1">
        <f t="array" aca="1" ref="BZ247" ca="1">IF(AL247&gt;0,AL247*SUMPRODUCT(_xlfn.XLOOKUP(AL$26,$C$4:$C$22,$I$4:$S$22)*$AO247:$AY247),0)</f>
        <v>0</v>
      </c>
      <c r="CA247" s="300" cm="1">
        <f t="array" aca="1" ref="CA247" ca="1">IF(AM247&gt;0,AM247*SUMPRODUCT(_xlfn.XLOOKUP(AM$26,$C$4:$C$22,$I$4:$S$22)*$AO247:$AY247),0)</f>
        <v>0</v>
      </c>
      <c r="CB247" s="304" cm="1">
        <f t="array" aca="1" ref="CB247" ca="1">IF(AN247&gt;0,AN247*SUMPRODUCT(_xlfn.XLOOKUP(AN$26,$C$4:$C$22,$I$4:$S$22)*$AO247:$AY247),0)</f>
        <v>0</v>
      </c>
      <c r="CC247" s="305">
        <f t="shared" ca="1" si="197"/>
        <v>-1.5</v>
      </c>
      <c r="CD247" s="125" cm="1">
        <f t="array" aca="1" ref="CD247" ca="1">IF(AC247&lt;0,AC247*SUMPRODUCT(_xlfn.XLOOKUP(AC$26,$C$4:$C$22,$T$4:$AD$22)*$AO247:$AY247),0)</f>
        <v>0</v>
      </c>
      <c r="CE247" s="300" cm="1">
        <f t="array" aca="1" ref="CE247" ca="1">IF(AD247&lt;0,AD247*SUMPRODUCT(_xlfn.XLOOKUP(AD$26,$C$4:$C$22,$T$4:$AC$22)*$AO247:$AX247),0)</f>
        <v>0</v>
      </c>
      <c r="CF247" s="300" cm="1">
        <f t="array" aca="1" ref="CF247" ca="1">IF(AE247&lt;0,AE247*SUMPRODUCT(_xlfn.XLOOKUP(AE$26,$C$4:$C$22,$T$4:$AC$22)*$AO247:$AX247),0)</f>
        <v>0</v>
      </c>
      <c r="CG247" s="301" cm="1">
        <f t="array" aca="1" ref="CG247" ca="1">IF(AF247&lt;0,AF247*SUMPRODUCT(_xlfn.XLOOKUP(AF$26,$C$4:$C$22,$T$4:$AC$22)*$AO247:$AX247),0)</f>
        <v>0</v>
      </c>
      <c r="CH247" s="300" cm="1">
        <f t="array" aca="1" ref="CH247" ca="1">IF(AG247&lt;0,AG247*SUMPRODUCT(_xlfn.XLOOKUP(AG$26,$C$4:$C$22,$T$4:$AC$22)*$AO247:$AX247),0)</f>
        <v>0</v>
      </c>
      <c r="CI247" s="300" cm="1">
        <f t="array" aca="1" ref="CI247" ca="1">IF(AH247&lt;0,AH247*SUMPRODUCT(_xlfn.XLOOKUP(AH$26,$C$4:$C$22,$T$4:$AC$22)*$AO247:$AX247),0)</f>
        <v>0</v>
      </c>
      <c r="CJ247" s="300" cm="1">
        <f t="array" aca="1" ref="CJ247" ca="1">IF(AI247&lt;0,AI247*SUMPRODUCT(_xlfn.XLOOKUP(AI$26,$C$4:$C$22,$T$4:$AC$22)*$AO247:$AX247),0)</f>
        <v>0</v>
      </c>
      <c r="CK247" s="300" cm="1">
        <f t="array" aca="1" ref="CK247" ca="1">IF(AJ247&lt;0,AJ247*SUMPRODUCT(_xlfn.XLOOKUP(AJ$26,$C$4:$C$22,$T$4:$AC$22)*$AO247:$AX247),0)</f>
        <v>0</v>
      </c>
      <c r="CL247" s="300" cm="1">
        <f t="array" aca="1" ref="CL247" ca="1">IF(AK247&lt;0,AK247*SUMPRODUCT(_xlfn.XLOOKUP(AK$26,$C$4:$C$22,$T$4:$AC$22)*$AO247:$AX247),0)</f>
        <v>0</v>
      </c>
      <c r="CM247" s="300" cm="1">
        <f t="array" aca="1" ref="CM247" ca="1">IF(AL247&lt;0,AL247*SUMPRODUCT(_xlfn.XLOOKUP(AL$26,$C$4:$C$22,$T$4:$AC$22)*$AO247:$AX247),0)</f>
        <v>0</v>
      </c>
      <c r="CN247" s="300" cm="1">
        <f t="array" aca="1" ref="CN247" ca="1">IF(AM247&lt;0,AM247*SUMPRODUCT(_xlfn.XLOOKUP(AM$26,$C$4:$C$22,$T$4:$AC$22)*$AO247:$AX247),0)</f>
        <v>0</v>
      </c>
      <c r="CO247" s="304" cm="1">
        <f t="array" aca="1" ref="CO247" ca="1">IF(AN247&lt;0,AN247*SUMPRODUCT(_xlfn.XLOOKUP(AN$26,$C$4:$C$22,$T$4:$AC$22)*$AO247:$AX247),0)</f>
        <v>0</v>
      </c>
      <c r="CP247" s="305">
        <f t="shared" ca="1" si="198"/>
        <v>0</v>
      </c>
      <c r="CQ247" s="125" cm="1">
        <f t="array" aca="1" ref="CQ247" ca="1">IF(AC247&lt;0,AC247*SUMPRODUCT(_xlfn.XLOOKUP(AC$26,$C$4:$C$22,$I$4:$S$22)*$AO247:$AY247),0)</f>
        <v>0</v>
      </c>
      <c r="CR247" s="300" cm="1">
        <f t="array" aca="1" ref="CR247" ca="1">IF(AD247&lt;0,AD247*SUMPRODUCT(_xlfn.XLOOKUP(AD$26,$C$4:$C$22,$I$4:$R$22)*$AO247:$AX247),0)</f>
        <v>0</v>
      </c>
      <c r="CS247" s="300" cm="1">
        <f t="array" aca="1" ref="CS247" ca="1">IF(AE247&lt;0,AE247*SUMPRODUCT(_xlfn.XLOOKUP(AE$26,$C$4:$C$22,$I$4:$R$22)*$AO247:$AX247),0)</f>
        <v>0</v>
      </c>
      <c r="CT247" s="301" cm="1">
        <f t="array" aca="1" ref="CT247" ca="1">IF(AF247&lt;0,AF247*SUMPRODUCT(_xlfn.XLOOKUP(AF$26,$C$4:$C$22,$I$4:$R$22)*$AO247:$AX247),0)</f>
        <v>0</v>
      </c>
      <c r="CU247" s="300" cm="1">
        <f t="array" aca="1" ref="CU247" ca="1">IF(AG247&lt;0,AG247*SUMPRODUCT(_xlfn.XLOOKUP(AG$26,$C$4:$C$22,$I$4:$R$22)*$AO247:$AX247),0)</f>
        <v>0</v>
      </c>
      <c r="CV247" s="300" cm="1">
        <f t="array" aca="1" ref="CV247" ca="1">IF(AH247&lt;0,AH247*SUMPRODUCT(_xlfn.XLOOKUP(AH$26,$C$4:$C$22,$I$4:$R$22)*$AO247:$AX247),0)</f>
        <v>0</v>
      </c>
      <c r="CW247" s="300" cm="1">
        <f t="array" aca="1" ref="CW247" ca="1">IF(AI247&lt;0,AI247*SUMPRODUCT(_xlfn.XLOOKUP(AI$26,$C$4:$C$22,$I$4:$R$22)*$AO247:$AX247),0)</f>
        <v>0</v>
      </c>
      <c r="CX247" s="300" cm="1">
        <f t="array" aca="1" ref="CX247" ca="1">IF(AJ247&lt;0,AJ247*SUMPRODUCT(_xlfn.XLOOKUP(AJ$26,$C$4:$C$22,$I$4:$R$22)*$AO247:$AX247),0)</f>
        <v>0</v>
      </c>
      <c r="CY247" s="300" cm="1">
        <f t="array" aca="1" ref="CY247" ca="1">IF(AK247&lt;0,AK247*SUMPRODUCT(_xlfn.XLOOKUP(AK$26,$C$4:$C$22,$I$4:$R$22)*$AO247:$AX247),0)</f>
        <v>0</v>
      </c>
      <c r="CZ247" s="300" cm="1">
        <f t="array" aca="1" ref="CZ247" ca="1">IF(AL247&lt;0,AL247*SUMPRODUCT(_xlfn.XLOOKUP(AL$26,$C$4:$C$22,$I$4:$R$22)*$AO247:$AX247),0)</f>
        <v>0</v>
      </c>
      <c r="DA247" s="300" cm="1">
        <f t="array" aca="1" ref="DA247" ca="1">IF(AM247&lt;0,AM247*SUMPRODUCT(_xlfn.XLOOKUP(AM$26,$C$4:$C$22,$I$4:$R$22)*$AO247:$AX247),0)</f>
        <v>0</v>
      </c>
      <c r="DB247" s="304" cm="1">
        <f t="array" aca="1" ref="DB247" ca="1">IF(AN247&lt;0,AN247*SUMPRODUCT(_xlfn.XLOOKUP(AN$26,$C$4:$C$22,$I$4:$R$22)*$AO247:$AX247),0)</f>
        <v>0</v>
      </c>
      <c r="DC247" s="329">
        <f t="shared" ca="1" si="199"/>
        <v>0</v>
      </c>
    </row>
    <row r="248" spans="1:107" x14ac:dyDescent="0.25">
      <c r="A248" s="136"/>
      <c r="B248" s="389"/>
      <c r="C248" s="278">
        <v>14</v>
      </c>
      <c r="D248" s="502" t="str">
        <f>_xlfn.XLOOKUP($C248,'Load Combinations'!$B$4:$B$22,'Load Combinations'!$C$4:$C$22)</f>
        <v>CV He, No Beam,Component MAWP</v>
      </c>
      <c r="E248" s="280"/>
      <c r="F248" s="281"/>
      <c r="G248" s="111">
        <v>0</v>
      </c>
      <c r="H248" s="282">
        <f t="shared" ca="1" si="177"/>
        <v>0.5</v>
      </c>
      <c r="I248" s="282">
        <f t="shared" ca="1" si="178"/>
        <v>-0.5</v>
      </c>
      <c r="J248" s="326"/>
      <c r="K248" s="87">
        <f t="shared" ref="K248:AB248" ca="1" si="224">OFFSET(K248,-13,0)</f>
        <v>0</v>
      </c>
      <c r="L248" s="84">
        <f t="shared" ca="1" si="224"/>
        <v>0</v>
      </c>
      <c r="M248" s="84">
        <f t="shared" ca="1" si="224"/>
        <v>0</v>
      </c>
      <c r="N248" s="84">
        <f t="shared" ca="1" si="224"/>
        <v>0</v>
      </c>
      <c r="O248" s="84">
        <f t="shared" ca="1" si="224"/>
        <v>0</v>
      </c>
      <c r="P248" s="84">
        <f t="shared" ca="1" si="224"/>
        <v>0</v>
      </c>
      <c r="Q248" s="84">
        <f t="shared" ca="1" si="224"/>
        <v>0</v>
      </c>
      <c r="R248" s="84">
        <f t="shared" ca="1" si="224"/>
        <v>0</v>
      </c>
      <c r="S248" s="84">
        <f t="shared" ca="1" si="224"/>
        <v>0</v>
      </c>
      <c r="T248" s="84">
        <f t="shared" ca="1" si="224"/>
        <v>0</v>
      </c>
      <c r="U248" s="84">
        <f t="shared" ca="1" si="224"/>
        <v>0</v>
      </c>
      <c r="V248" s="84">
        <f t="shared" ca="1" si="224"/>
        <v>0</v>
      </c>
      <c r="W248" s="84">
        <f t="shared" ca="1" si="224"/>
        <v>0</v>
      </c>
      <c r="X248" s="84">
        <f t="shared" ca="1" si="224"/>
        <v>0</v>
      </c>
      <c r="Y248" s="84">
        <f t="shared" ca="1" si="224"/>
        <v>0</v>
      </c>
      <c r="Z248" s="84">
        <f t="shared" ca="1" si="224"/>
        <v>0</v>
      </c>
      <c r="AA248" s="84">
        <f t="shared" ca="1" si="224"/>
        <v>0</v>
      </c>
      <c r="AB248" s="89">
        <f t="shared" ca="1" si="224"/>
        <v>0</v>
      </c>
      <c r="AC248" s="87">
        <f t="shared" ca="1" si="212"/>
        <v>0</v>
      </c>
      <c r="AD248" s="84">
        <f t="shared" ca="1" si="212"/>
        <v>0</v>
      </c>
      <c r="AE248" s="84">
        <f t="shared" ca="1" si="212"/>
        <v>1</v>
      </c>
      <c r="AF248" s="84">
        <f t="shared" ca="1" si="212"/>
        <v>1</v>
      </c>
      <c r="AG248" s="84">
        <f t="shared" ca="1" si="212"/>
        <v>0</v>
      </c>
      <c r="AH248" s="84">
        <f t="shared" ca="1" si="212"/>
        <v>0</v>
      </c>
      <c r="AI248" s="84">
        <f t="shared" ca="1" si="212"/>
        <v>0</v>
      </c>
      <c r="AJ248" s="84">
        <f t="shared" ca="1" si="212"/>
        <v>0</v>
      </c>
      <c r="AK248" s="84">
        <f t="shared" ca="1" si="212"/>
        <v>0</v>
      </c>
      <c r="AL248" s="84">
        <f t="shared" ca="1" si="212"/>
        <v>0</v>
      </c>
      <c r="AM248" s="84">
        <f t="shared" ca="1" si="212"/>
        <v>0</v>
      </c>
      <c r="AN248" s="98">
        <f t="shared" ca="1" si="212"/>
        <v>0</v>
      </c>
      <c r="AO248" s="91">
        <f>+INDEX('Load Combinations'!$D$4:$N$22,MATCH(Horizontal!$C248,'Load Combinations'!$B$4:$B$22,0),MATCH(Horizontal!AO$26,'Load Combinations'!$D$3:$N$3,0))</f>
        <v>1</v>
      </c>
      <c r="AP248" s="84">
        <f>+INDEX('Load Combinations'!$D$4:$N$22,MATCH(Horizontal!$C248,'Load Combinations'!$B$4:$B$22,0),MATCH(Horizontal!AP$26,'Load Combinations'!$D$3:$N$3,0))</f>
        <v>1</v>
      </c>
      <c r="AQ248" s="84">
        <f>+INDEX('Load Combinations'!$D$4:$N$22,MATCH(Horizontal!$C248,'Load Combinations'!$B$4:$B$22,0),MATCH(Horizontal!AQ$26,'Load Combinations'!$D$3:$N$3,0))</f>
        <v>0</v>
      </c>
      <c r="AR248" s="84">
        <f>+INDEX('Load Combinations'!$D$4:$N$22,MATCH(Horizontal!$C248,'Load Combinations'!$B$4:$B$22,0),MATCH(Horizontal!AR$26,'Load Combinations'!$D$3:$N$3,0))</f>
        <v>0</v>
      </c>
      <c r="AS248" s="84">
        <f>+INDEX('Load Combinations'!$D$4:$N$22,MATCH(Horizontal!$C248,'Load Combinations'!$B$4:$B$22,0),MATCH(Horizontal!AS$26,'Load Combinations'!$D$3:$N$3,0))</f>
        <v>1</v>
      </c>
      <c r="AT248" s="84">
        <f>+INDEX('Load Combinations'!$D$4:$N$22,MATCH(Horizontal!$C248,'Load Combinations'!$B$4:$B$22,0),MATCH(Horizontal!AT$26,'Load Combinations'!$D$3:$N$3,0))</f>
        <v>0</v>
      </c>
      <c r="AU248" s="84">
        <f>+INDEX('Load Combinations'!$D$4:$N$22,MATCH(Horizontal!$C248,'Load Combinations'!$B$4:$B$22,0),MATCH(Horizontal!AU$26,'Load Combinations'!$D$3:$N$3,0))</f>
        <v>0</v>
      </c>
      <c r="AV248" s="84">
        <f>+INDEX('Load Combinations'!$D$4:$N$22,MATCH(Horizontal!$C248,'Load Combinations'!$B$4:$B$22,0),MATCH(Horizontal!AV$26,'Load Combinations'!$D$3:$N$3,0))</f>
        <v>1</v>
      </c>
      <c r="AW248" s="84">
        <f>+INDEX('Load Combinations'!$D$4:$N$22,MATCH(Horizontal!$C248,'Load Combinations'!$B$4:$B$22,0),MATCH(Horizontal!AW$26,'Load Combinations'!$D$3:$N$3,0))</f>
        <v>0</v>
      </c>
      <c r="AX248" s="559">
        <f>+INDEX('Load Combinations'!$D$4:$N$22,MATCH(Horizontal!$C248,'Load Combinations'!$B$4:$B$22,0),MATCH(Horizontal!AX$26,'Load Combinations'!$D$3:$N$3,0))</f>
        <v>0</v>
      </c>
      <c r="AY248" s="660">
        <f>+INDEX('Load Combinations'!$D$4:$N$22,MATCH(Horizontal!$C248,'Load Combinations'!$B$4:$B$22,0),MATCH(Horizontal!AY$26,'Load Combinations'!$D$3:$N$3,0))</f>
        <v>0</v>
      </c>
      <c r="AZ248" s="284" cm="1">
        <f t="array" aca="1" ref="AZ248" ca="1">SUMPRODUCT(--($K248:$AB248&gt;0),INDEX($H$4:$H$22,MATCH($K$26:$AB$26,$C$4:$C$22,0)))</f>
        <v>0</v>
      </c>
      <c r="BA248" s="194" cm="1">
        <f t="array" aca="1" ref="BA248" ca="1">SUMPRODUCT(--($K248:$AB248&gt;0),INDEX($G$4:$G$22,MATCH($K$26:$AB$26,$C$4:$C$22,0)))</f>
        <v>0</v>
      </c>
      <c r="BB248" s="194" cm="1">
        <f t="array" aca="1" ref="BB248" ca="1">-1*SUMPRODUCT(--($K248:$AB248&lt;0),INDEX($H$4:$H$22,MATCH($K$26:$AB$26,$C$4:$C$22,0)))</f>
        <v>0</v>
      </c>
      <c r="BC248" s="194" cm="1">
        <f t="array" aca="1" ref="BC248" ca="1">-1*SUMPRODUCT(--($K248:$AB248&lt;0),INDEX($G$4:$G$22,MATCH($K$26:$AB$26,$C$4:$C$22,0)))</f>
        <v>0</v>
      </c>
      <c r="BD248" s="286" cm="1">
        <f t="array" aca="1" ref="BD248" ca="1">IF(AC248&gt;0,AC248*SUMPRODUCT(_xlfn.XLOOKUP(AC$26,$C$4:$C$22,$T$4:$AD$22)*$AO248:$AY248),0)</f>
        <v>0</v>
      </c>
      <c r="BE248" s="287" cm="1">
        <f t="array" aca="1" ref="BE248" ca="1">IF(AD248&gt;0,AD248*SUMPRODUCT(_xlfn.XLOOKUP(AD$26,$C$4:$C$22,$T$4:$AD$22)*$AO248:$AY248),0)</f>
        <v>0</v>
      </c>
      <c r="BF248" s="287" cm="1">
        <f t="array" aca="1" ref="BF248" ca="1">IF(AE248&gt;0,AE248*SUMPRODUCT(_xlfn.XLOOKUP(AE$26,$C$4:$C$22,$T$4:$AD$22)*$AO248:$AY248),0)</f>
        <v>0</v>
      </c>
      <c r="BG248" s="287" cm="1">
        <f t="array" aca="1" ref="BG248" ca="1">IF(AF248&gt;0,AF248*SUMPRODUCT(_xlfn.XLOOKUP(AF$26,$C$4:$C$22,$T$4:$AD$22)*$AO248:$AY248),0)</f>
        <v>0.5</v>
      </c>
      <c r="BH248" s="287" cm="1">
        <f t="array" aca="1" ref="BH248" ca="1">IF(AG248&gt;0,AG248*SUMPRODUCT(_xlfn.XLOOKUP(AG$26,$C$4:$C$22,$T$4:$AD$22)*$AO248:$AY248),0)</f>
        <v>0</v>
      </c>
      <c r="BI248" s="287" cm="1">
        <f t="array" aca="1" ref="BI248" ca="1">IF(AH248&gt;0,AH248*SUMPRODUCT(_xlfn.XLOOKUP(AH$26,$C$4:$C$22,$T$4:$AD$22)*$AO248:$AY248),0)</f>
        <v>0</v>
      </c>
      <c r="BJ248" s="287" cm="1">
        <f t="array" aca="1" ref="BJ248" ca="1">IF(AI248&gt;0,AI248*SUMPRODUCT(_xlfn.XLOOKUP(AI$26,$C$4:$C$22,$T$4:$AD$22)*$AO248:$AY248),0)</f>
        <v>0</v>
      </c>
      <c r="BK248" s="287" cm="1">
        <f t="array" aca="1" ref="BK248" ca="1">IF(AJ248&gt;0,AJ248*SUMPRODUCT(_xlfn.XLOOKUP(AJ$26,$C$4:$C$22,$T$4:$AD$22)*$AO248:$AY248),0)</f>
        <v>0</v>
      </c>
      <c r="BL248" s="287" cm="1">
        <f t="array" aca="1" ref="BL248" ca="1">IF(AK248&gt;0,AK248*SUMPRODUCT(_xlfn.XLOOKUP(AK$26,$C$4:$C$22,$T$4:$AD$22)*$AO248:$AY248),0)</f>
        <v>0</v>
      </c>
      <c r="BM248" s="287" cm="1">
        <f t="array" aca="1" ref="BM248" ca="1">IF(AL248&gt;0,AL248*SUMPRODUCT(_xlfn.XLOOKUP(AL$26,$C$4:$C$22,$T$4:$AD$22)*$AO248:$AY248),0)</f>
        <v>0</v>
      </c>
      <c r="BN248" s="287" cm="1">
        <f t="array" aca="1" ref="BN248" ca="1">IF(AM248&gt;0,AM248*SUMPRODUCT(_xlfn.XLOOKUP(AM$26,$C$4:$C$22,$T$4:$AD$22)*$AO248:$AY248),0)</f>
        <v>0</v>
      </c>
      <c r="BO248" s="290" cm="1">
        <f t="array" aca="1" ref="BO248" ca="1">IF(AN248&gt;0,AN248*SUMPRODUCT(_xlfn.XLOOKUP(AN$26,$C$4:$C$22,$T$4:$AD$22)*$AO248:$AY248),0)</f>
        <v>0</v>
      </c>
      <c r="BP248" s="291">
        <f t="shared" ca="1" si="196"/>
        <v>0.5</v>
      </c>
      <c r="BQ248" s="286" cm="1">
        <f t="array" aca="1" ref="BQ248" ca="1">IF(AC248&gt;0,AC248*SUMPRODUCT(_xlfn.XLOOKUP(AC$26,$C$4:$C$22,$I$4:$S$22)*$AO248:$AY248),0)</f>
        <v>0</v>
      </c>
      <c r="BR248" s="287" cm="1">
        <f t="array" aca="1" ref="BR248" ca="1">IF(AD248&gt;0,AD248*SUMPRODUCT(_xlfn.XLOOKUP(AD$26,$C$4:$C$22,$I$4:$S$22)*$AO248:$AY248),0)</f>
        <v>0</v>
      </c>
      <c r="BS248" s="287" cm="1">
        <f t="array" aca="1" ref="BS248" ca="1">IF(AE248&gt;0,AE248*SUMPRODUCT(_xlfn.XLOOKUP(AE$26,$C$4:$C$22,$I$4:$S$22)*$AO248:$AY248),0)</f>
        <v>0</v>
      </c>
      <c r="BT248" s="287" cm="1">
        <f t="array" aca="1" ref="BT248" ca="1">IF(AF248&gt;0,AF248*SUMPRODUCT(_xlfn.XLOOKUP(AF$26,$C$4:$C$22,$I$4:$S$22)*$AO248:$AY248),0)</f>
        <v>-0.5</v>
      </c>
      <c r="BU248" s="287" cm="1">
        <f t="array" aca="1" ref="BU248" ca="1">IF(AG248&gt;0,AG248*SUMPRODUCT(_xlfn.XLOOKUP(AG$26,$C$4:$C$22,$I$4:$S$22)*$AO248:$AY248),0)</f>
        <v>0</v>
      </c>
      <c r="BV248" s="287" cm="1">
        <f t="array" aca="1" ref="BV248" ca="1">IF(AH248&gt;0,AH248*SUMPRODUCT(_xlfn.XLOOKUP(AH$26,$C$4:$C$22,$I$4:$S$22)*$AO248:$AY248),0)</f>
        <v>0</v>
      </c>
      <c r="BW248" s="287" cm="1">
        <f t="array" aca="1" ref="BW248" ca="1">IF(AI248&gt;0,AI248*SUMPRODUCT(_xlfn.XLOOKUP(AI$26,$C$4:$C$22,$I$4:$S$22)*$AO248:$AY248),0)</f>
        <v>0</v>
      </c>
      <c r="BX248" s="287" cm="1">
        <f t="array" aca="1" ref="BX248" ca="1">IF(AJ248&gt;0,AJ248*SUMPRODUCT(_xlfn.XLOOKUP(AJ$26,$C$4:$C$22,$I$4:$S$22)*$AO248:$AY248),0)</f>
        <v>0</v>
      </c>
      <c r="BY248" s="287" cm="1">
        <f t="array" aca="1" ref="BY248" ca="1">IF(AK248&gt;0,AK248*SUMPRODUCT(_xlfn.XLOOKUP(AK$26,$C$4:$C$22,$I$4:$S$22)*$AO248:$AY248),0)</f>
        <v>0</v>
      </c>
      <c r="BZ248" s="287" cm="1">
        <f t="array" aca="1" ref="BZ248" ca="1">IF(AL248&gt;0,AL248*SUMPRODUCT(_xlfn.XLOOKUP(AL$26,$C$4:$C$22,$I$4:$S$22)*$AO248:$AY248),0)</f>
        <v>0</v>
      </c>
      <c r="CA248" s="287" cm="1">
        <f t="array" aca="1" ref="CA248" ca="1">IF(AM248&gt;0,AM248*SUMPRODUCT(_xlfn.XLOOKUP(AM$26,$C$4:$C$22,$I$4:$S$22)*$AO248:$AY248),0)</f>
        <v>0</v>
      </c>
      <c r="CB248" s="290" cm="1">
        <f t="array" aca="1" ref="CB248" ca="1">IF(AN248&gt;0,AN248*SUMPRODUCT(_xlfn.XLOOKUP(AN$26,$C$4:$C$22,$I$4:$S$22)*$AO248:$AY248),0)</f>
        <v>0</v>
      </c>
      <c r="CC248" s="291">
        <f t="shared" ca="1" si="197"/>
        <v>-0.5</v>
      </c>
      <c r="CD248" s="286" cm="1">
        <f t="array" aca="1" ref="CD248" ca="1">IF(AC248&lt;0,AC248*SUMPRODUCT(_xlfn.XLOOKUP(AC$26,$C$4:$C$22,$T$4:$AD$22)*$AO248:$AY248),0)</f>
        <v>0</v>
      </c>
      <c r="CE248" s="287" cm="1">
        <f t="array" aca="1" ref="CE248" ca="1">IF(AD248&lt;0,AD248*SUMPRODUCT(_xlfn.XLOOKUP(AD$26,$C$4:$C$22,$T$4:$AC$22)*$AO248:$AX248),0)</f>
        <v>0</v>
      </c>
      <c r="CF248" s="287" cm="1">
        <f t="array" aca="1" ref="CF248" ca="1">IF(AE248&lt;0,AE248*SUMPRODUCT(_xlfn.XLOOKUP(AE$26,$C$4:$C$22,$T$4:$AC$22)*$AO248:$AX248),0)</f>
        <v>0</v>
      </c>
      <c r="CG248" s="287" cm="1">
        <f t="array" aca="1" ref="CG248" ca="1">IF(AF248&lt;0,AF248*SUMPRODUCT(_xlfn.XLOOKUP(AF$26,$C$4:$C$22,$T$4:$AC$22)*$AO248:$AX248),0)</f>
        <v>0</v>
      </c>
      <c r="CH248" s="287" cm="1">
        <f t="array" aca="1" ref="CH248" ca="1">IF(AG248&lt;0,AG248*SUMPRODUCT(_xlfn.XLOOKUP(AG$26,$C$4:$C$22,$T$4:$AC$22)*$AO248:$AX248),0)</f>
        <v>0</v>
      </c>
      <c r="CI248" s="287" cm="1">
        <f t="array" aca="1" ref="CI248" ca="1">IF(AH248&lt;0,AH248*SUMPRODUCT(_xlfn.XLOOKUP(AH$26,$C$4:$C$22,$T$4:$AC$22)*$AO248:$AX248),0)</f>
        <v>0</v>
      </c>
      <c r="CJ248" s="287" cm="1">
        <f t="array" aca="1" ref="CJ248" ca="1">IF(AI248&lt;0,AI248*SUMPRODUCT(_xlfn.XLOOKUP(AI$26,$C$4:$C$22,$T$4:$AC$22)*$AO248:$AX248),0)</f>
        <v>0</v>
      </c>
      <c r="CK248" s="287" cm="1">
        <f t="array" aca="1" ref="CK248" ca="1">IF(AJ248&lt;0,AJ248*SUMPRODUCT(_xlfn.XLOOKUP(AJ$26,$C$4:$C$22,$T$4:$AC$22)*$AO248:$AX248),0)</f>
        <v>0</v>
      </c>
      <c r="CL248" s="287" cm="1">
        <f t="array" aca="1" ref="CL248" ca="1">IF(AK248&lt;0,AK248*SUMPRODUCT(_xlfn.XLOOKUP(AK$26,$C$4:$C$22,$T$4:$AC$22)*$AO248:$AX248),0)</f>
        <v>0</v>
      </c>
      <c r="CM248" s="287" cm="1">
        <f t="array" aca="1" ref="CM248" ca="1">IF(AL248&lt;0,AL248*SUMPRODUCT(_xlfn.XLOOKUP(AL$26,$C$4:$C$22,$T$4:$AC$22)*$AO248:$AX248),0)</f>
        <v>0</v>
      </c>
      <c r="CN248" s="287" cm="1">
        <f t="array" aca="1" ref="CN248" ca="1">IF(AM248&lt;0,AM248*SUMPRODUCT(_xlfn.XLOOKUP(AM$26,$C$4:$C$22,$T$4:$AC$22)*$AO248:$AX248),0)</f>
        <v>0</v>
      </c>
      <c r="CO248" s="290" cm="1">
        <f t="array" aca="1" ref="CO248" ca="1">IF(AN248&lt;0,AN248*SUMPRODUCT(_xlfn.XLOOKUP(AN$26,$C$4:$C$22,$T$4:$AC$22)*$AO248:$AX248),0)</f>
        <v>0</v>
      </c>
      <c r="CP248" s="291">
        <f t="shared" ca="1" si="198"/>
        <v>0</v>
      </c>
      <c r="CQ248" s="286" cm="1">
        <f t="array" aca="1" ref="CQ248" ca="1">IF(AC248&lt;0,AC248*SUMPRODUCT(_xlfn.XLOOKUP(AC$26,$C$4:$C$22,$I$4:$S$22)*$AO248:$AY248),0)</f>
        <v>0</v>
      </c>
      <c r="CR248" s="287" cm="1">
        <f t="array" aca="1" ref="CR248" ca="1">IF(AD248&lt;0,AD248*SUMPRODUCT(_xlfn.XLOOKUP(AD$26,$C$4:$C$22,$I$4:$R$22)*$AO248:$AX248),0)</f>
        <v>0</v>
      </c>
      <c r="CS248" s="287" cm="1">
        <f t="array" aca="1" ref="CS248" ca="1">IF(AE248&lt;0,AE248*SUMPRODUCT(_xlfn.XLOOKUP(AE$26,$C$4:$C$22,$I$4:$R$22)*$AO248:$AX248),0)</f>
        <v>0</v>
      </c>
      <c r="CT248" s="287" cm="1">
        <f t="array" aca="1" ref="CT248" ca="1">IF(AF248&lt;0,AF248*SUMPRODUCT(_xlfn.XLOOKUP(AF$26,$C$4:$C$22,$I$4:$R$22)*$AO248:$AX248),0)</f>
        <v>0</v>
      </c>
      <c r="CU248" s="287" cm="1">
        <f t="array" aca="1" ref="CU248" ca="1">IF(AG248&lt;0,AG248*SUMPRODUCT(_xlfn.XLOOKUP(AG$26,$C$4:$C$22,$I$4:$R$22)*$AO248:$AX248),0)</f>
        <v>0</v>
      </c>
      <c r="CV248" s="287" cm="1">
        <f t="array" aca="1" ref="CV248" ca="1">IF(AH248&lt;0,AH248*SUMPRODUCT(_xlfn.XLOOKUP(AH$26,$C$4:$C$22,$I$4:$R$22)*$AO248:$AX248),0)</f>
        <v>0</v>
      </c>
      <c r="CW248" s="287" cm="1">
        <f t="array" aca="1" ref="CW248" ca="1">IF(AI248&lt;0,AI248*SUMPRODUCT(_xlfn.XLOOKUP(AI$26,$C$4:$C$22,$I$4:$R$22)*$AO248:$AX248),0)</f>
        <v>0</v>
      </c>
      <c r="CX248" s="287" cm="1">
        <f t="array" aca="1" ref="CX248" ca="1">IF(AJ248&lt;0,AJ248*SUMPRODUCT(_xlfn.XLOOKUP(AJ$26,$C$4:$C$22,$I$4:$R$22)*$AO248:$AX248),0)</f>
        <v>0</v>
      </c>
      <c r="CY248" s="287" cm="1">
        <f t="array" aca="1" ref="CY248" ca="1">IF(AK248&lt;0,AK248*SUMPRODUCT(_xlfn.XLOOKUP(AK$26,$C$4:$C$22,$I$4:$R$22)*$AO248:$AX248),0)</f>
        <v>0</v>
      </c>
      <c r="CZ248" s="287" cm="1">
        <f t="array" aca="1" ref="CZ248" ca="1">IF(AL248&lt;0,AL248*SUMPRODUCT(_xlfn.XLOOKUP(AL$26,$C$4:$C$22,$I$4:$R$22)*$AO248:$AX248),0)</f>
        <v>0</v>
      </c>
      <c r="DA248" s="287" cm="1">
        <f t="array" aca="1" ref="DA248" ca="1">IF(AM248&lt;0,AM248*SUMPRODUCT(_xlfn.XLOOKUP(AM$26,$C$4:$C$22,$I$4:$R$22)*$AO248:$AX248),0)</f>
        <v>0</v>
      </c>
      <c r="DB248" s="290" cm="1">
        <f t="array" aca="1" ref="DB248" ca="1">IF(AN248&lt;0,AN248*SUMPRODUCT(_xlfn.XLOOKUP(AN$26,$C$4:$C$22,$I$4:$R$22)*$AO248:$AX248),0)</f>
        <v>0</v>
      </c>
      <c r="DC248" s="327">
        <f t="shared" ca="1" si="199"/>
        <v>0</v>
      </c>
    </row>
    <row r="249" spans="1:107" x14ac:dyDescent="0.25">
      <c r="A249" s="136"/>
      <c r="B249" s="389"/>
      <c r="C249" s="292">
        <v>15</v>
      </c>
      <c r="D249" s="501" t="str">
        <f>_xlfn.XLOOKUP($C249,'Load Combinations'!$B$4:$B$22,'Load Combinations'!$C$4:$C$22)</f>
        <v>CV He, Beam On, Component MAWP</v>
      </c>
      <c r="E249" s="86"/>
      <c r="F249" s="294"/>
      <c r="G249" s="125">
        <v>0</v>
      </c>
      <c r="H249" s="295">
        <f t="shared" ca="1" si="177"/>
        <v>0.5</v>
      </c>
      <c r="I249" s="295">
        <f t="shared" ca="1" si="178"/>
        <v>-0.5</v>
      </c>
      <c r="J249" s="328"/>
      <c r="K249" s="99">
        <f t="shared" ref="K249:AB249" ca="1" si="225">OFFSET(K249,-14,0)</f>
        <v>0</v>
      </c>
      <c r="L249" s="96">
        <f t="shared" ca="1" si="225"/>
        <v>0</v>
      </c>
      <c r="M249" s="96">
        <f t="shared" ca="1" si="225"/>
        <v>0</v>
      </c>
      <c r="N249" s="96">
        <f t="shared" ca="1" si="225"/>
        <v>0</v>
      </c>
      <c r="O249" s="96">
        <f t="shared" ca="1" si="225"/>
        <v>0</v>
      </c>
      <c r="P249" s="96">
        <f t="shared" ca="1" si="225"/>
        <v>0</v>
      </c>
      <c r="Q249" s="96">
        <f t="shared" ca="1" si="225"/>
        <v>0</v>
      </c>
      <c r="R249" s="96">
        <f t="shared" ca="1" si="225"/>
        <v>0</v>
      </c>
      <c r="S249" s="96">
        <f t="shared" ca="1" si="225"/>
        <v>0</v>
      </c>
      <c r="T249" s="96">
        <f t="shared" ca="1" si="225"/>
        <v>0</v>
      </c>
      <c r="U249" s="96">
        <f t="shared" ca="1" si="225"/>
        <v>0</v>
      </c>
      <c r="V249" s="96">
        <f t="shared" ca="1" si="225"/>
        <v>0</v>
      </c>
      <c r="W249" s="96">
        <f t="shared" ca="1" si="225"/>
        <v>0</v>
      </c>
      <c r="X249" s="96">
        <f t="shared" ca="1" si="225"/>
        <v>0</v>
      </c>
      <c r="Y249" s="96">
        <f t="shared" ca="1" si="225"/>
        <v>0</v>
      </c>
      <c r="Z249" s="96">
        <f t="shared" ca="1" si="225"/>
        <v>0</v>
      </c>
      <c r="AA249" s="96">
        <f t="shared" ca="1" si="225"/>
        <v>0</v>
      </c>
      <c r="AB249" s="138">
        <f t="shared" ca="1" si="225"/>
        <v>0</v>
      </c>
      <c r="AC249" s="99">
        <f t="shared" ca="1" si="212"/>
        <v>0</v>
      </c>
      <c r="AD249" s="96">
        <f t="shared" ca="1" si="212"/>
        <v>0</v>
      </c>
      <c r="AE249" s="96">
        <f t="shared" ca="1" si="212"/>
        <v>1</v>
      </c>
      <c r="AF249" s="96">
        <f t="shared" ca="1" si="212"/>
        <v>1</v>
      </c>
      <c r="AG249" s="96">
        <f t="shared" ca="1" si="212"/>
        <v>0</v>
      </c>
      <c r="AH249" s="96">
        <f t="shared" ca="1" si="212"/>
        <v>0</v>
      </c>
      <c r="AI249" s="96">
        <f t="shared" ca="1" si="212"/>
        <v>0</v>
      </c>
      <c r="AJ249" s="96">
        <f t="shared" ca="1" si="212"/>
        <v>0</v>
      </c>
      <c r="AK249" s="96">
        <f t="shared" ca="1" si="212"/>
        <v>0</v>
      </c>
      <c r="AL249" s="96">
        <f t="shared" ca="1" si="212"/>
        <v>0</v>
      </c>
      <c r="AM249" s="96">
        <f t="shared" ca="1" si="212"/>
        <v>0</v>
      </c>
      <c r="AN249" s="100">
        <f t="shared" ca="1" si="212"/>
        <v>0</v>
      </c>
      <c r="AO249" s="97">
        <f>+INDEX('Load Combinations'!$D$4:$N$22,MATCH(Horizontal!$C249,'Load Combinations'!$B$4:$B$22,0),MATCH(Horizontal!AO$26,'Load Combinations'!$D$3:$N$3,0))</f>
        <v>1</v>
      </c>
      <c r="AP249" s="96">
        <f>+INDEX('Load Combinations'!$D$4:$N$22,MATCH(Horizontal!$C249,'Load Combinations'!$B$4:$B$22,0),MATCH(Horizontal!AP$26,'Load Combinations'!$D$3:$N$3,0))</f>
        <v>1</v>
      </c>
      <c r="AQ249" s="96">
        <f>+INDEX('Load Combinations'!$D$4:$N$22,MATCH(Horizontal!$C249,'Load Combinations'!$B$4:$B$22,0),MATCH(Horizontal!AQ$26,'Load Combinations'!$D$3:$N$3,0))</f>
        <v>0</v>
      </c>
      <c r="AR249" s="96">
        <f>+INDEX('Load Combinations'!$D$4:$N$22,MATCH(Horizontal!$C249,'Load Combinations'!$B$4:$B$22,0),MATCH(Horizontal!AR$26,'Load Combinations'!$D$3:$N$3,0))</f>
        <v>0</v>
      </c>
      <c r="AS249" s="96">
        <f>+INDEX('Load Combinations'!$D$4:$N$22,MATCH(Horizontal!$C249,'Load Combinations'!$B$4:$B$22,0),MATCH(Horizontal!AS$26,'Load Combinations'!$D$3:$N$3,0))</f>
        <v>1</v>
      </c>
      <c r="AT249" s="96">
        <f>+INDEX('Load Combinations'!$D$4:$N$22,MATCH(Horizontal!$C249,'Load Combinations'!$B$4:$B$22,0),MATCH(Horizontal!AT$26,'Load Combinations'!$D$3:$N$3,0))</f>
        <v>1</v>
      </c>
      <c r="AU249" s="96">
        <f>+INDEX('Load Combinations'!$D$4:$N$22,MATCH(Horizontal!$C249,'Load Combinations'!$B$4:$B$22,0),MATCH(Horizontal!AU$26,'Load Combinations'!$D$3:$N$3,0))</f>
        <v>0</v>
      </c>
      <c r="AV249" s="96">
        <f>+INDEX('Load Combinations'!$D$4:$N$22,MATCH(Horizontal!$C249,'Load Combinations'!$B$4:$B$22,0),MATCH(Horizontal!AV$26,'Load Combinations'!$D$3:$N$3,0))</f>
        <v>1</v>
      </c>
      <c r="AW249" s="96">
        <f>+INDEX('Load Combinations'!$D$4:$N$22,MATCH(Horizontal!$C249,'Load Combinations'!$B$4:$B$22,0),MATCH(Horizontal!AW$26,'Load Combinations'!$D$3:$N$3,0))</f>
        <v>0</v>
      </c>
      <c r="AX249" s="560">
        <f>+INDEX('Load Combinations'!$D$4:$N$22,MATCH(Horizontal!$C249,'Load Combinations'!$B$4:$B$22,0),MATCH(Horizontal!AX$26,'Load Combinations'!$D$3:$N$3,0))</f>
        <v>0</v>
      </c>
      <c r="AY249" s="661">
        <f>+INDEX('Load Combinations'!$D$4:$N$22,MATCH(Horizontal!$C249,'Load Combinations'!$B$4:$B$22,0),MATCH(Horizontal!AY$26,'Load Combinations'!$D$3:$N$3,0))</f>
        <v>0</v>
      </c>
      <c r="AZ249" s="297" cm="1">
        <f t="array" aca="1" ref="AZ249" ca="1">SUMPRODUCT(--($K249:$AB249&gt;0),INDEX($H$4:$H$22,MATCH($K$26:$AB$26,$C$4:$C$22,0)))</f>
        <v>0</v>
      </c>
      <c r="BA249" s="298" cm="1">
        <f t="array" aca="1" ref="BA249" ca="1">SUMPRODUCT(--($K249:$AB249&gt;0),INDEX($G$4:$G$22,MATCH($K$26:$AB$26,$C$4:$C$22,0)))</f>
        <v>0</v>
      </c>
      <c r="BB249" s="298" cm="1">
        <f t="array" aca="1" ref="BB249" ca="1">-1*SUMPRODUCT(--($K249:$AB249&lt;0),INDEX($H$4:$H$22,MATCH($K$26:$AB$26,$C$4:$C$22,0)))</f>
        <v>0</v>
      </c>
      <c r="BC249" s="298" cm="1">
        <f t="array" aca="1" ref="BC249" ca="1">-1*SUMPRODUCT(--($K249:$AB249&lt;0),INDEX($G$4:$G$22,MATCH($K$26:$AB$26,$C$4:$C$22,0)))</f>
        <v>0</v>
      </c>
      <c r="BD249" s="125" cm="1">
        <f t="array" aca="1" ref="BD249" ca="1">IF(AC249&gt;0,AC249*SUMPRODUCT(_xlfn.XLOOKUP(AC$26,$C$4:$C$22,$T$4:$AD$22)*$AO249:$AY249),0)</f>
        <v>0</v>
      </c>
      <c r="BE249" s="300" cm="1">
        <f t="array" aca="1" ref="BE249" ca="1">IF(AD249&gt;0,AD249*SUMPRODUCT(_xlfn.XLOOKUP(AD$26,$C$4:$C$22,$T$4:$AD$22)*$AO249:$AY249),0)</f>
        <v>0</v>
      </c>
      <c r="BF249" s="300" cm="1">
        <f t="array" aca="1" ref="BF249" ca="1">IF(AE249&gt;0,AE249*SUMPRODUCT(_xlfn.XLOOKUP(AE$26,$C$4:$C$22,$T$4:$AD$22)*$AO249:$AY249),0)</f>
        <v>0</v>
      </c>
      <c r="BG249" s="301" cm="1">
        <f t="array" aca="1" ref="BG249" ca="1">IF(AF249&gt;0,AF249*SUMPRODUCT(_xlfn.XLOOKUP(AF$26,$C$4:$C$22,$T$4:$AD$22)*$AO249:$AY249),0)</f>
        <v>0.5</v>
      </c>
      <c r="BH249" s="300" cm="1">
        <f t="array" aca="1" ref="BH249" ca="1">IF(AG249&gt;0,AG249*SUMPRODUCT(_xlfn.XLOOKUP(AG$26,$C$4:$C$22,$T$4:$AD$22)*$AO249:$AY249),0)</f>
        <v>0</v>
      </c>
      <c r="BI249" s="300" cm="1">
        <f t="array" aca="1" ref="BI249" ca="1">IF(AH249&gt;0,AH249*SUMPRODUCT(_xlfn.XLOOKUP(AH$26,$C$4:$C$22,$T$4:$AD$22)*$AO249:$AY249),0)</f>
        <v>0</v>
      </c>
      <c r="BJ249" s="300" cm="1">
        <f t="array" aca="1" ref="BJ249" ca="1">IF(AI249&gt;0,AI249*SUMPRODUCT(_xlfn.XLOOKUP(AI$26,$C$4:$C$22,$T$4:$AD$22)*$AO249:$AY249),0)</f>
        <v>0</v>
      </c>
      <c r="BK249" s="300" cm="1">
        <f t="array" aca="1" ref="BK249" ca="1">IF(AJ249&gt;0,AJ249*SUMPRODUCT(_xlfn.XLOOKUP(AJ$26,$C$4:$C$22,$T$4:$AD$22)*$AO249:$AY249),0)</f>
        <v>0</v>
      </c>
      <c r="BL249" s="300" cm="1">
        <f t="array" aca="1" ref="BL249" ca="1">IF(AK249&gt;0,AK249*SUMPRODUCT(_xlfn.XLOOKUP(AK$26,$C$4:$C$22,$T$4:$AD$22)*$AO249:$AY249),0)</f>
        <v>0</v>
      </c>
      <c r="BM249" s="300" cm="1">
        <f t="array" aca="1" ref="BM249" ca="1">IF(AL249&gt;0,AL249*SUMPRODUCT(_xlfn.XLOOKUP(AL$26,$C$4:$C$22,$T$4:$AD$22)*$AO249:$AY249),0)</f>
        <v>0</v>
      </c>
      <c r="BN249" s="300" cm="1">
        <f t="array" aca="1" ref="BN249" ca="1">IF(AM249&gt;0,AM249*SUMPRODUCT(_xlfn.XLOOKUP(AM$26,$C$4:$C$22,$T$4:$AD$22)*$AO249:$AY249),0)</f>
        <v>0</v>
      </c>
      <c r="BO249" s="304" cm="1">
        <f t="array" aca="1" ref="BO249" ca="1">IF(AN249&gt;0,AN249*SUMPRODUCT(_xlfn.XLOOKUP(AN$26,$C$4:$C$22,$T$4:$AD$22)*$AO249:$AY249),0)</f>
        <v>0</v>
      </c>
      <c r="BP249" s="305">
        <f t="shared" ca="1" si="196"/>
        <v>0.5</v>
      </c>
      <c r="BQ249" s="125" cm="1">
        <f t="array" aca="1" ref="BQ249" ca="1">IF(AC249&gt;0,AC249*SUMPRODUCT(_xlfn.XLOOKUP(AC$26,$C$4:$C$22,$I$4:$S$22)*$AO249:$AY249),0)</f>
        <v>0</v>
      </c>
      <c r="BR249" s="300" cm="1">
        <f t="array" aca="1" ref="BR249" ca="1">IF(AD249&gt;0,AD249*SUMPRODUCT(_xlfn.XLOOKUP(AD$26,$C$4:$C$22,$I$4:$S$22)*$AO249:$AY249),0)</f>
        <v>0</v>
      </c>
      <c r="BS249" s="300" cm="1">
        <f t="array" aca="1" ref="BS249" ca="1">IF(AE249&gt;0,AE249*SUMPRODUCT(_xlfn.XLOOKUP(AE$26,$C$4:$C$22,$I$4:$S$22)*$AO249:$AY249),0)</f>
        <v>0</v>
      </c>
      <c r="BT249" s="301" cm="1">
        <f t="array" aca="1" ref="BT249" ca="1">IF(AF249&gt;0,AF249*SUMPRODUCT(_xlfn.XLOOKUP(AF$26,$C$4:$C$22,$I$4:$S$22)*$AO249:$AY249),0)</f>
        <v>-0.5</v>
      </c>
      <c r="BU249" s="300" cm="1">
        <f t="array" aca="1" ref="BU249" ca="1">IF(AG249&gt;0,AG249*SUMPRODUCT(_xlfn.XLOOKUP(AG$26,$C$4:$C$22,$I$4:$S$22)*$AO249:$AY249),0)</f>
        <v>0</v>
      </c>
      <c r="BV249" s="300" cm="1">
        <f t="array" aca="1" ref="BV249" ca="1">IF(AH249&gt;0,AH249*SUMPRODUCT(_xlfn.XLOOKUP(AH$26,$C$4:$C$22,$I$4:$S$22)*$AO249:$AY249),0)</f>
        <v>0</v>
      </c>
      <c r="BW249" s="300" cm="1">
        <f t="array" aca="1" ref="BW249" ca="1">IF(AI249&gt;0,AI249*SUMPRODUCT(_xlfn.XLOOKUP(AI$26,$C$4:$C$22,$I$4:$S$22)*$AO249:$AY249),0)</f>
        <v>0</v>
      </c>
      <c r="BX249" s="300" cm="1">
        <f t="array" aca="1" ref="BX249" ca="1">IF(AJ249&gt;0,AJ249*SUMPRODUCT(_xlfn.XLOOKUP(AJ$26,$C$4:$C$22,$I$4:$S$22)*$AO249:$AY249),0)</f>
        <v>0</v>
      </c>
      <c r="BY249" s="300" cm="1">
        <f t="array" aca="1" ref="BY249" ca="1">IF(AK249&gt;0,AK249*SUMPRODUCT(_xlfn.XLOOKUP(AK$26,$C$4:$C$22,$I$4:$S$22)*$AO249:$AY249),0)</f>
        <v>0</v>
      </c>
      <c r="BZ249" s="300" cm="1">
        <f t="array" aca="1" ref="BZ249" ca="1">IF(AL249&gt;0,AL249*SUMPRODUCT(_xlfn.XLOOKUP(AL$26,$C$4:$C$22,$I$4:$S$22)*$AO249:$AY249),0)</f>
        <v>0</v>
      </c>
      <c r="CA249" s="300" cm="1">
        <f t="array" aca="1" ref="CA249" ca="1">IF(AM249&gt;0,AM249*SUMPRODUCT(_xlfn.XLOOKUP(AM$26,$C$4:$C$22,$I$4:$S$22)*$AO249:$AY249),0)</f>
        <v>0</v>
      </c>
      <c r="CB249" s="304" cm="1">
        <f t="array" aca="1" ref="CB249" ca="1">IF(AN249&gt;0,AN249*SUMPRODUCT(_xlfn.XLOOKUP(AN$26,$C$4:$C$22,$I$4:$S$22)*$AO249:$AY249),0)</f>
        <v>0</v>
      </c>
      <c r="CC249" s="305">
        <f t="shared" ca="1" si="197"/>
        <v>-0.5</v>
      </c>
      <c r="CD249" s="125" cm="1">
        <f t="array" aca="1" ref="CD249" ca="1">IF(AC249&lt;0,AC249*SUMPRODUCT(_xlfn.XLOOKUP(AC$26,$C$4:$C$22,$T$4:$AD$22)*$AO249:$AY249),0)</f>
        <v>0</v>
      </c>
      <c r="CE249" s="300" cm="1">
        <f t="array" aca="1" ref="CE249" ca="1">IF(AD249&lt;0,AD249*SUMPRODUCT(_xlfn.XLOOKUP(AD$26,$C$4:$C$22,$T$4:$AC$22)*$AO249:$AX249),0)</f>
        <v>0</v>
      </c>
      <c r="CF249" s="300" cm="1">
        <f t="array" aca="1" ref="CF249" ca="1">IF(AE249&lt;0,AE249*SUMPRODUCT(_xlfn.XLOOKUP(AE$26,$C$4:$C$22,$T$4:$AC$22)*$AO249:$AX249),0)</f>
        <v>0</v>
      </c>
      <c r="CG249" s="301" cm="1">
        <f t="array" aca="1" ref="CG249" ca="1">IF(AF249&lt;0,AF249*SUMPRODUCT(_xlfn.XLOOKUP(AF$26,$C$4:$C$22,$T$4:$AC$22)*$AO249:$AX249),0)</f>
        <v>0</v>
      </c>
      <c r="CH249" s="300" cm="1">
        <f t="array" aca="1" ref="CH249" ca="1">IF(AG249&lt;0,AG249*SUMPRODUCT(_xlfn.XLOOKUP(AG$26,$C$4:$C$22,$T$4:$AC$22)*$AO249:$AX249),0)</f>
        <v>0</v>
      </c>
      <c r="CI249" s="300" cm="1">
        <f t="array" aca="1" ref="CI249" ca="1">IF(AH249&lt;0,AH249*SUMPRODUCT(_xlfn.XLOOKUP(AH$26,$C$4:$C$22,$T$4:$AC$22)*$AO249:$AX249),0)</f>
        <v>0</v>
      </c>
      <c r="CJ249" s="300" cm="1">
        <f t="array" aca="1" ref="CJ249" ca="1">IF(AI249&lt;0,AI249*SUMPRODUCT(_xlfn.XLOOKUP(AI$26,$C$4:$C$22,$T$4:$AC$22)*$AO249:$AX249),0)</f>
        <v>0</v>
      </c>
      <c r="CK249" s="300" cm="1">
        <f t="array" aca="1" ref="CK249" ca="1">IF(AJ249&lt;0,AJ249*SUMPRODUCT(_xlfn.XLOOKUP(AJ$26,$C$4:$C$22,$T$4:$AC$22)*$AO249:$AX249),0)</f>
        <v>0</v>
      </c>
      <c r="CL249" s="300" cm="1">
        <f t="array" aca="1" ref="CL249" ca="1">IF(AK249&lt;0,AK249*SUMPRODUCT(_xlfn.XLOOKUP(AK$26,$C$4:$C$22,$T$4:$AC$22)*$AO249:$AX249),0)</f>
        <v>0</v>
      </c>
      <c r="CM249" s="300" cm="1">
        <f t="array" aca="1" ref="CM249" ca="1">IF(AL249&lt;0,AL249*SUMPRODUCT(_xlfn.XLOOKUP(AL$26,$C$4:$C$22,$T$4:$AC$22)*$AO249:$AX249),0)</f>
        <v>0</v>
      </c>
      <c r="CN249" s="300" cm="1">
        <f t="array" aca="1" ref="CN249" ca="1">IF(AM249&lt;0,AM249*SUMPRODUCT(_xlfn.XLOOKUP(AM$26,$C$4:$C$22,$T$4:$AC$22)*$AO249:$AX249),0)</f>
        <v>0</v>
      </c>
      <c r="CO249" s="304" cm="1">
        <f t="array" aca="1" ref="CO249" ca="1">IF(AN249&lt;0,AN249*SUMPRODUCT(_xlfn.XLOOKUP(AN$26,$C$4:$C$22,$T$4:$AC$22)*$AO249:$AX249),0)</f>
        <v>0</v>
      </c>
      <c r="CP249" s="305">
        <f t="shared" ca="1" si="198"/>
        <v>0</v>
      </c>
      <c r="CQ249" s="125" cm="1">
        <f t="array" aca="1" ref="CQ249" ca="1">IF(AC249&lt;0,AC249*SUMPRODUCT(_xlfn.XLOOKUP(AC$26,$C$4:$C$22,$I$4:$S$22)*$AO249:$AY249),0)</f>
        <v>0</v>
      </c>
      <c r="CR249" s="300" cm="1">
        <f t="array" aca="1" ref="CR249" ca="1">IF(AD249&lt;0,AD249*SUMPRODUCT(_xlfn.XLOOKUP(AD$26,$C$4:$C$22,$I$4:$R$22)*$AO249:$AX249),0)</f>
        <v>0</v>
      </c>
      <c r="CS249" s="300" cm="1">
        <f t="array" aca="1" ref="CS249" ca="1">IF(AE249&lt;0,AE249*SUMPRODUCT(_xlfn.XLOOKUP(AE$26,$C$4:$C$22,$I$4:$R$22)*$AO249:$AX249),0)</f>
        <v>0</v>
      </c>
      <c r="CT249" s="301" cm="1">
        <f t="array" aca="1" ref="CT249" ca="1">IF(AF249&lt;0,AF249*SUMPRODUCT(_xlfn.XLOOKUP(AF$26,$C$4:$C$22,$I$4:$R$22)*$AO249:$AX249),0)</f>
        <v>0</v>
      </c>
      <c r="CU249" s="300" cm="1">
        <f t="array" aca="1" ref="CU249" ca="1">IF(AG249&lt;0,AG249*SUMPRODUCT(_xlfn.XLOOKUP(AG$26,$C$4:$C$22,$I$4:$R$22)*$AO249:$AX249),0)</f>
        <v>0</v>
      </c>
      <c r="CV249" s="300" cm="1">
        <f t="array" aca="1" ref="CV249" ca="1">IF(AH249&lt;0,AH249*SUMPRODUCT(_xlfn.XLOOKUP(AH$26,$C$4:$C$22,$I$4:$R$22)*$AO249:$AX249),0)</f>
        <v>0</v>
      </c>
      <c r="CW249" s="300" cm="1">
        <f t="array" aca="1" ref="CW249" ca="1">IF(AI249&lt;0,AI249*SUMPRODUCT(_xlfn.XLOOKUP(AI$26,$C$4:$C$22,$I$4:$R$22)*$AO249:$AX249),0)</f>
        <v>0</v>
      </c>
      <c r="CX249" s="300" cm="1">
        <f t="array" aca="1" ref="CX249" ca="1">IF(AJ249&lt;0,AJ249*SUMPRODUCT(_xlfn.XLOOKUP(AJ$26,$C$4:$C$22,$I$4:$R$22)*$AO249:$AX249),0)</f>
        <v>0</v>
      </c>
      <c r="CY249" s="300" cm="1">
        <f t="array" aca="1" ref="CY249" ca="1">IF(AK249&lt;0,AK249*SUMPRODUCT(_xlfn.XLOOKUP(AK$26,$C$4:$C$22,$I$4:$R$22)*$AO249:$AX249),0)</f>
        <v>0</v>
      </c>
      <c r="CZ249" s="300" cm="1">
        <f t="array" aca="1" ref="CZ249" ca="1">IF(AL249&lt;0,AL249*SUMPRODUCT(_xlfn.XLOOKUP(AL$26,$C$4:$C$22,$I$4:$R$22)*$AO249:$AX249),0)</f>
        <v>0</v>
      </c>
      <c r="DA249" s="300" cm="1">
        <f t="array" aca="1" ref="DA249" ca="1">IF(AM249&lt;0,AM249*SUMPRODUCT(_xlfn.XLOOKUP(AM$26,$C$4:$C$22,$I$4:$R$22)*$AO249:$AX249),0)</f>
        <v>0</v>
      </c>
      <c r="DB249" s="304" cm="1">
        <f t="array" aca="1" ref="DB249" ca="1">IF(AN249&lt;0,AN249*SUMPRODUCT(_xlfn.XLOOKUP(AN$26,$C$4:$C$22,$I$4:$R$22)*$AO249:$AX249),0)</f>
        <v>0</v>
      </c>
      <c r="DC249" s="329">
        <f t="shared" ca="1" si="199"/>
        <v>0</v>
      </c>
    </row>
    <row r="250" spans="1:107" x14ac:dyDescent="0.25">
      <c r="A250" s="136"/>
      <c r="B250" s="389"/>
      <c r="C250" s="278">
        <v>16</v>
      </c>
      <c r="D250" s="279" t="str">
        <f>_xlfn.XLOOKUP($C250,'Load Combinations'!$B$4:$B$22,'Load Combinations'!$C$4:$C$22)</f>
        <v>CV MAWP, No Beam</v>
      </c>
      <c r="E250" s="280"/>
      <c r="F250" s="281"/>
      <c r="G250" s="111">
        <v>0</v>
      </c>
      <c r="H250" s="282">
        <f t="shared" ca="1" si="177"/>
        <v>0</v>
      </c>
      <c r="I250" s="282">
        <f t="shared" ca="1" si="178"/>
        <v>0</v>
      </c>
      <c r="J250" s="326"/>
      <c r="K250" s="87">
        <f t="shared" ref="K250:AB250" ca="1" si="226">OFFSET(K250,-15,0)</f>
        <v>0</v>
      </c>
      <c r="L250" s="84">
        <f t="shared" ca="1" si="226"/>
        <v>0</v>
      </c>
      <c r="M250" s="84">
        <f t="shared" ca="1" si="226"/>
        <v>0</v>
      </c>
      <c r="N250" s="84">
        <f t="shared" ca="1" si="226"/>
        <v>0</v>
      </c>
      <c r="O250" s="84">
        <f t="shared" ca="1" si="226"/>
        <v>0</v>
      </c>
      <c r="P250" s="84">
        <f t="shared" ca="1" si="226"/>
        <v>0</v>
      </c>
      <c r="Q250" s="84">
        <f t="shared" ca="1" si="226"/>
        <v>0</v>
      </c>
      <c r="R250" s="84">
        <f t="shared" ca="1" si="226"/>
        <v>0</v>
      </c>
      <c r="S250" s="84">
        <f t="shared" ca="1" si="226"/>
        <v>0</v>
      </c>
      <c r="T250" s="84">
        <f t="shared" ca="1" si="226"/>
        <v>0</v>
      </c>
      <c r="U250" s="84">
        <f t="shared" ca="1" si="226"/>
        <v>0</v>
      </c>
      <c r="V250" s="84">
        <f t="shared" ca="1" si="226"/>
        <v>0</v>
      </c>
      <c r="W250" s="84">
        <f t="shared" ca="1" si="226"/>
        <v>0</v>
      </c>
      <c r="X250" s="84">
        <f t="shared" ca="1" si="226"/>
        <v>0</v>
      </c>
      <c r="Y250" s="84">
        <f t="shared" ca="1" si="226"/>
        <v>0</v>
      </c>
      <c r="Z250" s="84">
        <f t="shared" ca="1" si="226"/>
        <v>0</v>
      </c>
      <c r="AA250" s="84">
        <f t="shared" ca="1" si="226"/>
        <v>0</v>
      </c>
      <c r="AB250" s="89">
        <f t="shared" ca="1" si="226"/>
        <v>0</v>
      </c>
      <c r="AC250" s="87">
        <f t="shared" ca="1" si="212"/>
        <v>0</v>
      </c>
      <c r="AD250" s="84">
        <f t="shared" ca="1" si="212"/>
        <v>0</v>
      </c>
      <c r="AE250" s="84">
        <f t="shared" ca="1" si="212"/>
        <v>1</v>
      </c>
      <c r="AF250" s="84">
        <f t="shared" ca="1" si="212"/>
        <v>1</v>
      </c>
      <c r="AG250" s="84">
        <f t="shared" ca="1" si="212"/>
        <v>0</v>
      </c>
      <c r="AH250" s="84">
        <f t="shared" ca="1" si="212"/>
        <v>0</v>
      </c>
      <c r="AI250" s="84">
        <f t="shared" ca="1" si="212"/>
        <v>0</v>
      </c>
      <c r="AJ250" s="84">
        <f t="shared" ca="1" si="212"/>
        <v>0</v>
      </c>
      <c r="AK250" s="84">
        <f t="shared" ca="1" si="212"/>
        <v>0</v>
      </c>
      <c r="AL250" s="84">
        <f t="shared" ca="1" si="212"/>
        <v>0</v>
      </c>
      <c r="AM250" s="84">
        <f t="shared" ca="1" si="212"/>
        <v>0</v>
      </c>
      <c r="AN250" s="98">
        <f t="shared" ca="1" si="212"/>
        <v>0</v>
      </c>
      <c r="AO250" s="91">
        <f>+INDEX('Load Combinations'!$D$4:$N$22,MATCH(Horizontal!$C250,'Load Combinations'!$B$4:$B$22,0),MATCH(Horizontal!AO$26,'Load Combinations'!$D$3:$N$3,0))</f>
        <v>1</v>
      </c>
      <c r="AP250" s="84">
        <f>+INDEX('Load Combinations'!$D$4:$N$22,MATCH(Horizontal!$C250,'Load Combinations'!$B$4:$B$22,0),MATCH(Horizontal!AP$26,'Load Combinations'!$D$3:$N$3,0))</f>
        <v>0</v>
      </c>
      <c r="AQ250" s="84">
        <f>+INDEX('Load Combinations'!$D$4:$N$22,MATCH(Horizontal!$C250,'Load Combinations'!$B$4:$B$22,0),MATCH(Horizontal!AQ$26,'Load Combinations'!$D$3:$N$3,0))</f>
        <v>0</v>
      </c>
      <c r="AR250" s="84">
        <f>+INDEX('Load Combinations'!$D$4:$N$22,MATCH(Horizontal!$C250,'Load Combinations'!$B$4:$B$22,0),MATCH(Horizontal!AR$26,'Load Combinations'!$D$3:$N$3,0))</f>
        <v>1</v>
      </c>
      <c r="AS250" s="84">
        <f>+INDEX('Load Combinations'!$D$4:$N$22,MATCH(Horizontal!$C250,'Load Combinations'!$B$4:$B$22,0),MATCH(Horizontal!AS$26,'Load Combinations'!$D$3:$N$3,0))</f>
        <v>0</v>
      </c>
      <c r="AT250" s="84">
        <f>+INDEX('Load Combinations'!$D$4:$N$22,MATCH(Horizontal!$C250,'Load Combinations'!$B$4:$B$22,0),MATCH(Horizontal!AT$26,'Load Combinations'!$D$3:$N$3,0))</f>
        <v>0</v>
      </c>
      <c r="AU250" s="84">
        <f>+INDEX('Load Combinations'!$D$4:$N$22,MATCH(Horizontal!$C250,'Load Combinations'!$B$4:$B$22,0),MATCH(Horizontal!AU$26,'Load Combinations'!$D$3:$N$3,0))</f>
        <v>1</v>
      </c>
      <c r="AV250" s="84">
        <f>+INDEX('Load Combinations'!$D$4:$N$22,MATCH(Horizontal!$C250,'Load Combinations'!$B$4:$B$22,0),MATCH(Horizontal!AV$26,'Load Combinations'!$D$3:$N$3,0))</f>
        <v>0</v>
      </c>
      <c r="AW250" s="84">
        <f>+INDEX('Load Combinations'!$D$4:$N$22,MATCH(Horizontal!$C250,'Load Combinations'!$B$4:$B$22,0),MATCH(Horizontal!AW$26,'Load Combinations'!$D$3:$N$3,0))</f>
        <v>0</v>
      </c>
      <c r="AX250" s="559">
        <f>+INDEX('Load Combinations'!$D$4:$N$22,MATCH(Horizontal!$C250,'Load Combinations'!$B$4:$B$22,0),MATCH(Horizontal!AX$26,'Load Combinations'!$D$3:$N$3,0))</f>
        <v>0</v>
      </c>
      <c r="AY250" s="660">
        <f>+INDEX('Load Combinations'!$D$4:$N$22,MATCH(Horizontal!$C250,'Load Combinations'!$B$4:$B$22,0),MATCH(Horizontal!AY$26,'Load Combinations'!$D$3:$N$3,0))</f>
        <v>0</v>
      </c>
      <c r="AZ250" s="284" cm="1">
        <f t="array" aca="1" ref="AZ250" ca="1">SUMPRODUCT(--($K250:$AB250&gt;0),INDEX($H$4:$H$22,MATCH($K$26:$AB$26,$C$4:$C$22,0)))</f>
        <v>0</v>
      </c>
      <c r="BA250" s="194" cm="1">
        <f t="array" aca="1" ref="BA250" ca="1">SUMPRODUCT(--($K250:$AB250&gt;0),INDEX($G$4:$G$22,MATCH($K$26:$AB$26,$C$4:$C$22,0)))</f>
        <v>0</v>
      </c>
      <c r="BB250" s="194" cm="1">
        <f t="array" aca="1" ref="BB250" ca="1">-1*SUMPRODUCT(--($K250:$AB250&lt;0),INDEX($H$4:$H$22,MATCH($K$26:$AB$26,$C$4:$C$22,0)))</f>
        <v>0</v>
      </c>
      <c r="BC250" s="194" cm="1">
        <f t="array" aca="1" ref="BC250" ca="1">-1*SUMPRODUCT(--($K250:$AB250&lt;0),INDEX($G$4:$G$22,MATCH($K$26:$AB$26,$C$4:$C$22,0)))</f>
        <v>0</v>
      </c>
      <c r="BD250" s="286" cm="1">
        <f t="array" aca="1" ref="BD250" ca="1">IF(AC250&gt;0,AC250*SUMPRODUCT(_xlfn.XLOOKUP(AC$26,$C$4:$C$22,$T$4:$AD$22)*$AO250:$AY250),0)</f>
        <v>0</v>
      </c>
      <c r="BE250" s="287" cm="1">
        <f t="array" aca="1" ref="BE250" ca="1">IF(AD250&gt;0,AD250*SUMPRODUCT(_xlfn.XLOOKUP(AD$26,$C$4:$C$22,$T$4:$AD$22)*$AO250:$AY250),0)</f>
        <v>0</v>
      </c>
      <c r="BF250" s="287" cm="1">
        <f t="array" aca="1" ref="BF250" ca="1">IF(AE250&gt;0,AE250*SUMPRODUCT(_xlfn.XLOOKUP(AE$26,$C$4:$C$22,$T$4:$AD$22)*$AO250:$AY250),0)</f>
        <v>0</v>
      </c>
      <c r="BG250" s="287" cm="1">
        <f t="array" aca="1" ref="BG250" ca="1">IF(AF250&gt;0,AF250*SUMPRODUCT(_xlfn.XLOOKUP(AF$26,$C$4:$C$22,$T$4:$AD$22)*$AO250:$AY250),0)</f>
        <v>0</v>
      </c>
      <c r="BH250" s="287" cm="1">
        <f t="array" aca="1" ref="BH250" ca="1">IF(AG250&gt;0,AG250*SUMPRODUCT(_xlfn.XLOOKUP(AG$26,$C$4:$C$22,$T$4:$AD$22)*$AO250:$AY250),0)</f>
        <v>0</v>
      </c>
      <c r="BI250" s="287" cm="1">
        <f t="array" aca="1" ref="BI250" ca="1">IF(AH250&gt;0,AH250*SUMPRODUCT(_xlfn.XLOOKUP(AH$26,$C$4:$C$22,$T$4:$AD$22)*$AO250:$AY250),0)</f>
        <v>0</v>
      </c>
      <c r="BJ250" s="287" cm="1">
        <f t="array" aca="1" ref="BJ250" ca="1">IF(AI250&gt;0,AI250*SUMPRODUCT(_xlfn.XLOOKUP(AI$26,$C$4:$C$22,$T$4:$AD$22)*$AO250:$AY250),0)</f>
        <v>0</v>
      </c>
      <c r="BK250" s="287" cm="1">
        <f t="array" aca="1" ref="BK250" ca="1">IF(AJ250&gt;0,AJ250*SUMPRODUCT(_xlfn.XLOOKUP(AJ$26,$C$4:$C$22,$T$4:$AD$22)*$AO250:$AY250),0)</f>
        <v>0</v>
      </c>
      <c r="BL250" s="287" cm="1">
        <f t="array" aca="1" ref="BL250" ca="1">IF(AK250&gt;0,AK250*SUMPRODUCT(_xlfn.XLOOKUP(AK$26,$C$4:$C$22,$T$4:$AD$22)*$AO250:$AY250),0)</f>
        <v>0</v>
      </c>
      <c r="BM250" s="287" cm="1">
        <f t="array" aca="1" ref="BM250" ca="1">IF(AL250&gt;0,AL250*SUMPRODUCT(_xlfn.XLOOKUP(AL$26,$C$4:$C$22,$T$4:$AD$22)*$AO250:$AY250),0)</f>
        <v>0</v>
      </c>
      <c r="BN250" s="287" cm="1">
        <f t="array" aca="1" ref="BN250" ca="1">IF(AM250&gt;0,AM250*SUMPRODUCT(_xlfn.XLOOKUP(AM$26,$C$4:$C$22,$T$4:$AD$22)*$AO250:$AY250),0)</f>
        <v>0</v>
      </c>
      <c r="BO250" s="290" cm="1">
        <f t="array" aca="1" ref="BO250" ca="1">IF(AN250&gt;0,AN250*SUMPRODUCT(_xlfn.XLOOKUP(AN$26,$C$4:$C$22,$T$4:$AD$22)*$AO250:$AY250),0)</f>
        <v>0</v>
      </c>
      <c r="BP250" s="291">
        <f t="shared" ca="1" si="196"/>
        <v>0</v>
      </c>
      <c r="BQ250" s="286" cm="1">
        <f t="array" aca="1" ref="BQ250" ca="1">IF(AC250&gt;0,AC250*SUMPRODUCT(_xlfn.XLOOKUP(AC$26,$C$4:$C$22,$I$4:$S$22)*$AO250:$AY250),0)</f>
        <v>0</v>
      </c>
      <c r="BR250" s="287" cm="1">
        <f t="array" aca="1" ref="BR250" ca="1">IF(AD250&gt;0,AD250*SUMPRODUCT(_xlfn.XLOOKUP(AD$26,$C$4:$C$22,$I$4:$S$22)*$AO250:$AY250),0)</f>
        <v>0</v>
      </c>
      <c r="BS250" s="287" cm="1">
        <f t="array" aca="1" ref="BS250" ca="1">IF(AE250&gt;0,AE250*SUMPRODUCT(_xlfn.XLOOKUP(AE$26,$C$4:$C$22,$I$4:$S$22)*$AO250:$AY250),0)</f>
        <v>0</v>
      </c>
      <c r="BT250" s="287" cm="1">
        <f t="array" aca="1" ref="BT250" ca="1">IF(AF250&gt;0,AF250*SUMPRODUCT(_xlfn.XLOOKUP(AF$26,$C$4:$C$22,$I$4:$S$22)*$AO250:$AY250),0)</f>
        <v>0</v>
      </c>
      <c r="BU250" s="287" cm="1">
        <f t="array" aca="1" ref="BU250" ca="1">IF(AG250&gt;0,AG250*SUMPRODUCT(_xlfn.XLOOKUP(AG$26,$C$4:$C$22,$I$4:$S$22)*$AO250:$AY250),0)</f>
        <v>0</v>
      </c>
      <c r="BV250" s="287" cm="1">
        <f t="array" aca="1" ref="BV250" ca="1">IF(AH250&gt;0,AH250*SUMPRODUCT(_xlfn.XLOOKUP(AH$26,$C$4:$C$22,$I$4:$S$22)*$AO250:$AY250),0)</f>
        <v>0</v>
      </c>
      <c r="BW250" s="287" cm="1">
        <f t="array" aca="1" ref="BW250" ca="1">IF(AI250&gt;0,AI250*SUMPRODUCT(_xlfn.XLOOKUP(AI$26,$C$4:$C$22,$I$4:$S$22)*$AO250:$AY250),0)</f>
        <v>0</v>
      </c>
      <c r="BX250" s="287" cm="1">
        <f t="array" aca="1" ref="BX250" ca="1">IF(AJ250&gt;0,AJ250*SUMPRODUCT(_xlfn.XLOOKUP(AJ$26,$C$4:$C$22,$I$4:$S$22)*$AO250:$AY250),0)</f>
        <v>0</v>
      </c>
      <c r="BY250" s="287" cm="1">
        <f t="array" aca="1" ref="BY250" ca="1">IF(AK250&gt;0,AK250*SUMPRODUCT(_xlfn.XLOOKUP(AK$26,$C$4:$C$22,$I$4:$S$22)*$AO250:$AY250),0)</f>
        <v>0</v>
      </c>
      <c r="BZ250" s="287" cm="1">
        <f t="array" aca="1" ref="BZ250" ca="1">IF(AL250&gt;0,AL250*SUMPRODUCT(_xlfn.XLOOKUP(AL$26,$C$4:$C$22,$I$4:$S$22)*$AO250:$AY250),0)</f>
        <v>0</v>
      </c>
      <c r="CA250" s="287" cm="1">
        <f t="array" aca="1" ref="CA250" ca="1">IF(AM250&gt;0,AM250*SUMPRODUCT(_xlfn.XLOOKUP(AM$26,$C$4:$C$22,$I$4:$S$22)*$AO250:$AY250),0)</f>
        <v>0</v>
      </c>
      <c r="CB250" s="290" cm="1">
        <f t="array" aca="1" ref="CB250" ca="1">IF(AN250&gt;0,AN250*SUMPRODUCT(_xlfn.XLOOKUP(AN$26,$C$4:$C$22,$I$4:$S$22)*$AO250:$AY250),0)</f>
        <v>0</v>
      </c>
      <c r="CC250" s="291">
        <f t="shared" ca="1" si="197"/>
        <v>0</v>
      </c>
      <c r="CD250" s="286" cm="1">
        <f t="array" aca="1" ref="CD250" ca="1">IF(AC250&lt;0,AC250*SUMPRODUCT(_xlfn.XLOOKUP(AC$26,$C$4:$C$22,$T$4:$AD$22)*$AO250:$AY250),0)</f>
        <v>0</v>
      </c>
      <c r="CE250" s="287" cm="1">
        <f t="array" aca="1" ref="CE250" ca="1">IF(AD250&lt;0,AD250*SUMPRODUCT(_xlfn.XLOOKUP(AD$26,$C$4:$C$22,$T$4:$AC$22)*$AO250:$AX250),0)</f>
        <v>0</v>
      </c>
      <c r="CF250" s="287" cm="1">
        <f t="array" aca="1" ref="CF250" ca="1">IF(AE250&lt;0,AE250*SUMPRODUCT(_xlfn.XLOOKUP(AE$26,$C$4:$C$22,$T$4:$AC$22)*$AO250:$AX250),0)</f>
        <v>0</v>
      </c>
      <c r="CG250" s="287" cm="1">
        <f t="array" aca="1" ref="CG250" ca="1">IF(AF250&lt;0,AF250*SUMPRODUCT(_xlfn.XLOOKUP(AF$26,$C$4:$C$22,$T$4:$AC$22)*$AO250:$AX250),0)</f>
        <v>0</v>
      </c>
      <c r="CH250" s="287" cm="1">
        <f t="array" aca="1" ref="CH250" ca="1">IF(AG250&lt;0,AG250*SUMPRODUCT(_xlfn.XLOOKUP(AG$26,$C$4:$C$22,$T$4:$AC$22)*$AO250:$AX250),0)</f>
        <v>0</v>
      </c>
      <c r="CI250" s="287" cm="1">
        <f t="array" aca="1" ref="CI250" ca="1">IF(AH250&lt;0,AH250*SUMPRODUCT(_xlfn.XLOOKUP(AH$26,$C$4:$C$22,$T$4:$AC$22)*$AO250:$AX250),0)</f>
        <v>0</v>
      </c>
      <c r="CJ250" s="287" cm="1">
        <f t="array" aca="1" ref="CJ250" ca="1">IF(AI250&lt;0,AI250*SUMPRODUCT(_xlfn.XLOOKUP(AI$26,$C$4:$C$22,$T$4:$AC$22)*$AO250:$AX250),0)</f>
        <v>0</v>
      </c>
      <c r="CK250" s="287" cm="1">
        <f t="array" aca="1" ref="CK250" ca="1">IF(AJ250&lt;0,AJ250*SUMPRODUCT(_xlfn.XLOOKUP(AJ$26,$C$4:$C$22,$T$4:$AC$22)*$AO250:$AX250),0)</f>
        <v>0</v>
      </c>
      <c r="CL250" s="287" cm="1">
        <f t="array" aca="1" ref="CL250" ca="1">IF(AK250&lt;0,AK250*SUMPRODUCT(_xlfn.XLOOKUP(AK$26,$C$4:$C$22,$T$4:$AC$22)*$AO250:$AX250),0)</f>
        <v>0</v>
      </c>
      <c r="CM250" s="287" cm="1">
        <f t="array" aca="1" ref="CM250" ca="1">IF(AL250&lt;0,AL250*SUMPRODUCT(_xlfn.XLOOKUP(AL$26,$C$4:$C$22,$T$4:$AC$22)*$AO250:$AX250),0)</f>
        <v>0</v>
      </c>
      <c r="CN250" s="287" cm="1">
        <f t="array" aca="1" ref="CN250" ca="1">IF(AM250&lt;0,AM250*SUMPRODUCT(_xlfn.XLOOKUP(AM$26,$C$4:$C$22,$T$4:$AC$22)*$AO250:$AX250),0)</f>
        <v>0</v>
      </c>
      <c r="CO250" s="290" cm="1">
        <f t="array" aca="1" ref="CO250" ca="1">IF(AN250&lt;0,AN250*SUMPRODUCT(_xlfn.XLOOKUP(AN$26,$C$4:$C$22,$T$4:$AC$22)*$AO250:$AX250),0)</f>
        <v>0</v>
      </c>
      <c r="CP250" s="291">
        <f t="shared" ca="1" si="198"/>
        <v>0</v>
      </c>
      <c r="CQ250" s="286" cm="1">
        <f t="array" aca="1" ref="CQ250" ca="1">IF(AC250&lt;0,AC250*SUMPRODUCT(_xlfn.XLOOKUP(AC$26,$C$4:$C$22,$I$4:$S$22)*$AO250:$AY250),0)</f>
        <v>0</v>
      </c>
      <c r="CR250" s="287" cm="1">
        <f t="array" aca="1" ref="CR250" ca="1">IF(AD250&lt;0,AD250*SUMPRODUCT(_xlfn.XLOOKUP(AD$26,$C$4:$C$22,$I$4:$R$22)*$AO250:$AX250),0)</f>
        <v>0</v>
      </c>
      <c r="CS250" s="287" cm="1">
        <f t="array" aca="1" ref="CS250" ca="1">IF(AE250&lt;0,AE250*SUMPRODUCT(_xlfn.XLOOKUP(AE$26,$C$4:$C$22,$I$4:$R$22)*$AO250:$AX250),0)</f>
        <v>0</v>
      </c>
      <c r="CT250" s="287" cm="1">
        <f t="array" aca="1" ref="CT250" ca="1">IF(AF250&lt;0,AF250*SUMPRODUCT(_xlfn.XLOOKUP(AF$26,$C$4:$C$22,$I$4:$R$22)*$AO250:$AX250),0)</f>
        <v>0</v>
      </c>
      <c r="CU250" s="287" cm="1">
        <f t="array" aca="1" ref="CU250" ca="1">IF(AG250&lt;0,AG250*SUMPRODUCT(_xlfn.XLOOKUP(AG$26,$C$4:$C$22,$I$4:$R$22)*$AO250:$AX250),0)</f>
        <v>0</v>
      </c>
      <c r="CV250" s="287" cm="1">
        <f t="array" aca="1" ref="CV250" ca="1">IF(AH250&lt;0,AH250*SUMPRODUCT(_xlfn.XLOOKUP(AH$26,$C$4:$C$22,$I$4:$R$22)*$AO250:$AX250),0)</f>
        <v>0</v>
      </c>
      <c r="CW250" s="287" cm="1">
        <f t="array" aca="1" ref="CW250" ca="1">IF(AI250&lt;0,AI250*SUMPRODUCT(_xlfn.XLOOKUP(AI$26,$C$4:$C$22,$I$4:$R$22)*$AO250:$AX250),0)</f>
        <v>0</v>
      </c>
      <c r="CX250" s="287" cm="1">
        <f t="array" aca="1" ref="CX250" ca="1">IF(AJ250&lt;0,AJ250*SUMPRODUCT(_xlfn.XLOOKUP(AJ$26,$C$4:$C$22,$I$4:$R$22)*$AO250:$AX250),0)</f>
        <v>0</v>
      </c>
      <c r="CY250" s="287" cm="1">
        <f t="array" aca="1" ref="CY250" ca="1">IF(AK250&lt;0,AK250*SUMPRODUCT(_xlfn.XLOOKUP(AK$26,$C$4:$C$22,$I$4:$R$22)*$AO250:$AX250),0)</f>
        <v>0</v>
      </c>
      <c r="CZ250" s="287" cm="1">
        <f t="array" aca="1" ref="CZ250" ca="1">IF(AL250&lt;0,AL250*SUMPRODUCT(_xlfn.XLOOKUP(AL$26,$C$4:$C$22,$I$4:$R$22)*$AO250:$AX250),0)</f>
        <v>0</v>
      </c>
      <c r="DA250" s="287" cm="1">
        <f t="array" aca="1" ref="DA250" ca="1">IF(AM250&lt;0,AM250*SUMPRODUCT(_xlfn.XLOOKUP(AM$26,$C$4:$C$22,$I$4:$R$22)*$AO250:$AX250),0)</f>
        <v>0</v>
      </c>
      <c r="DB250" s="290" cm="1">
        <f t="array" aca="1" ref="DB250" ca="1">IF(AN250&lt;0,AN250*SUMPRODUCT(_xlfn.XLOOKUP(AN$26,$C$4:$C$22,$I$4:$R$22)*$AO250:$AX250),0)</f>
        <v>0</v>
      </c>
      <c r="DC250" s="327">
        <f t="shared" ca="1" si="199"/>
        <v>0</v>
      </c>
    </row>
    <row r="251" spans="1:107" x14ac:dyDescent="0.25">
      <c r="A251" s="136"/>
      <c r="B251" s="389"/>
      <c r="C251" s="292">
        <v>17</v>
      </c>
      <c r="D251" s="293" t="str">
        <f>_xlfn.XLOOKUP($C251,'Load Combinations'!$B$4:$B$22,'Load Combinations'!$C$4:$C$22)</f>
        <v>CV MAWP, Beam On</v>
      </c>
      <c r="E251" s="86"/>
      <c r="F251" s="294"/>
      <c r="G251" s="125">
        <v>0</v>
      </c>
      <c r="H251" s="295">
        <f t="shared" ca="1" si="177"/>
        <v>0</v>
      </c>
      <c r="I251" s="295">
        <f t="shared" ca="1" si="178"/>
        <v>0</v>
      </c>
      <c r="J251" s="328"/>
      <c r="K251" s="99">
        <f t="shared" ref="K251:AB251" ca="1" si="227">OFFSET(K251,-16,0)</f>
        <v>0</v>
      </c>
      <c r="L251" s="96">
        <f t="shared" ca="1" si="227"/>
        <v>0</v>
      </c>
      <c r="M251" s="96">
        <f t="shared" ca="1" si="227"/>
        <v>0</v>
      </c>
      <c r="N251" s="96">
        <f t="shared" ca="1" si="227"/>
        <v>0</v>
      </c>
      <c r="O251" s="96">
        <f t="shared" ca="1" si="227"/>
        <v>0</v>
      </c>
      <c r="P251" s="96">
        <f t="shared" ca="1" si="227"/>
        <v>0</v>
      </c>
      <c r="Q251" s="96">
        <f t="shared" ca="1" si="227"/>
        <v>0</v>
      </c>
      <c r="R251" s="96">
        <f t="shared" ca="1" si="227"/>
        <v>0</v>
      </c>
      <c r="S251" s="96">
        <f t="shared" ca="1" si="227"/>
        <v>0</v>
      </c>
      <c r="T251" s="96">
        <f t="shared" ca="1" si="227"/>
        <v>0</v>
      </c>
      <c r="U251" s="96">
        <f t="shared" ca="1" si="227"/>
        <v>0</v>
      </c>
      <c r="V251" s="96">
        <f t="shared" ca="1" si="227"/>
        <v>0</v>
      </c>
      <c r="W251" s="96">
        <f t="shared" ca="1" si="227"/>
        <v>0</v>
      </c>
      <c r="X251" s="96">
        <f t="shared" ca="1" si="227"/>
        <v>0</v>
      </c>
      <c r="Y251" s="96">
        <f t="shared" ca="1" si="227"/>
        <v>0</v>
      </c>
      <c r="Z251" s="96">
        <f t="shared" ca="1" si="227"/>
        <v>0</v>
      </c>
      <c r="AA251" s="96">
        <f t="shared" ca="1" si="227"/>
        <v>0</v>
      </c>
      <c r="AB251" s="138">
        <f t="shared" ca="1" si="227"/>
        <v>0</v>
      </c>
      <c r="AC251" s="99">
        <f t="shared" ca="1" si="212"/>
        <v>0</v>
      </c>
      <c r="AD251" s="96">
        <f t="shared" ca="1" si="212"/>
        <v>0</v>
      </c>
      <c r="AE251" s="96">
        <f t="shared" ca="1" si="212"/>
        <v>1</v>
      </c>
      <c r="AF251" s="96">
        <f t="shared" ca="1" si="212"/>
        <v>1</v>
      </c>
      <c r="AG251" s="96">
        <f t="shared" ca="1" si="212"/>
        <v>0</v>
      </c>
      <c r="AH251" s="96">
        <f t="shared" ca="1" si="212"/>
        <v>0</v>
      </c>
      <c r="AI251" s="96">
        <f t="shared" ca="1" si="212"/>
        <v>0</v>
      </c>
      <c r="AJ251" s="96">
        <f t="shared" ca="1" si="212"/>
        <v>0</v>
      </c>
      <c r="AK251" s="96">
        <f t="shared" ca="1" si="212"/>
        <v>0</v>
      </c>
      <c r="AL251" s="96">
        <f t="shared" ca="1" si="212"/>
        <v>0</v>
      </c>
      <c r="AM251" s="96">
        <f t="shared" ca="1" si="212"/>
        <v>0</v>
      </c>
      <c r="AN251" s="100">
        <f t="shared" ca="1" si="212"/>
        <v>0</v>
      </c>
      <c r="AO251" s="97">
        <f>+INDEX('Load Combinations'!$D$4:$N$22,MATCH(Horizontal!$C251,'Load Combinations'!$B$4:$B$22,0),MATCH(Horizontal!AO$26,'Load Combinations'!$D$3:$N$3,0))</f>
        <v>1</v>
      </c>
      <c r="AP251" s="96">
        <f>+INDEX('Load Combinations'!$D$4:$N$22,MATCH(Horizontal!$C251,'Load Combinations'!$B$4:$B$22,0),MATCH(Horizontal!AP$26,'Load Combinations'!$D$3:$N$3,0))</f>
        <v>0</v>
      </c>
      <c r="AQ251" s="96">
        <f>+INDEX('Load Combinations'!$D$4:$N$22,MATCH(Horizontal!$C251,'Load Combinations'!$B$4:$B$22,0),MATCH(Horizontal!AQ$26,'Load Combinations'!$D$3:$N$3,0))</f>
        <v>0</v>
      </c>
      <c r="AR251" s="96">
        <f>+INDEX('Load Combinations'!$D$4:$N$22,MATCH(Horizontal!$C251,'Load Combinations'!$B$4:$B$22,0),MATCH(Horizontal!AR$26,'Load Combinations'!$D$3:$N$3,0))</f>
        <v>1</v>
      </c>
      <c r="AS251" s="96">
        <f>+INDEX('Load Combinations'!$D$4:$N$22,MATCH(Horizontal!$C251,'Load Combinations'!$B$4:$B$22,0),MATCH(Horizontal!AS$26,'Load Combinations'!$D$3:$N$3,0))</f>
        <v>0</v>
      </c>
      <c r="AT251" s="96">
        <f>+INDEX('Load Combinations'!$D$4:$N$22,MATCH(Horizontal!$C251,'Load Combinations'!$B$4:$B$22,0),MATCH(Horizontal!AT$26,'Load Combinations'!$D$3:$N$3,0))</f>
        <v>1</v>
      </c>
      <c r="AU251" s="96">
        <f>+INDEX('Load Combinations'!$D$4:$N$22,MATCH(Horizontal!$C251,'Load Combinations'!$B$4:$B$22,0),MATCH(Horizontal!AU$26,'Load Combinations'!$D$3:$N$3,0))</f>
        <v>1</v>
      </c>
      <c r="AV251" s="96">
        <f>+INDEX('Load Combinations'!$D$4:$N$22,MATCH(Horizontal!$C251,'Load Combinations'!$B$4:$B$22,0),MATCH(Horizontal!AV$26,'Load Combinations'!$D$3:$N$3,0))</f>
        <v>0</v>
      </c>
      <c r="AW251" s="96">
        <f>+INDEX('Load Combinations'!$D$4:$N$22,MATCH(Horizontal!$C251,'Load Combinations'!$B$4:$B$22,0),MATCH(Horizontal!AW$26,'Load Combinations'!$D$3:$N$3,0))</f>
        <v>0</v>
      </c>
      <c r="AX251" s="560">
        <f>+INDEX('Load Combinations'!$D$4:$N$22,MATCH(Horizontal!$C251,'Load Combinations'!$B$4:$B$22,0),MATCH(Horizontal!AX$26,'Load Combinations'!$D$3:$N$3,0))</f>
        <v>0</v>
      </c>
      <c r="AY251" s="661">
        <f>+INDEX('Load Combinations'!$D$4:$N$22,MATCH(Horizontal!$C251,'Load Combinations'!$B$4:$B$22,0),MATCH(Horizontal!AY$26,'Load Combinations'!$D$3:$N$3,0))</f>
        <v>0</v>
      </c>
      <c r="AZ251" s="297" cm="1">
        <f t="array" aca="1" ref="AZ251" ca="1">SUMPRODUCT(--($K251:$AB251&gt;0),INDEX($H$4:$H$22,MATCH($K$26:$AB$26,$C$4:$C$22,0)))</f>
        <v>0</v>
      </c>
      <c r="BA251" s="298" cm="1">
        <f t="array" aca="1" ref="BA251" ca="1">SUMPRODUCT(--($K251:$AB251&gt;0),INDEX($G$4:$G$22,MATCH($K$26:$AB$26,$C$4:$C$22,0)))</f>
        <v>0</v>
      </c>
      <c r="BB251" s="298" cm="1">
        <f t="array" aca="1" ref="BB251" ca="1">-1*SUMPRODUCT(--($K251:$AB251&lt;0),INDEX($H$4:$H$22,MATCH($K$26:$AB$26,$C$4:$C$22,0)))</f>
        <v>0</v>
      </c>
      <c r="BC251" s="298" cm="1">
        <f t="array" aca="1" ref="BC251" ca="1">-1*SUMPRODUCT(--($K251:$AB251&lt;0),INDEX($G$4:$G$22,MATCH($K$26:$AB$26,$C$4:$C$22,0)))</f>
        <v>0</v>
      </c>
      <c r="BD251" s="125" cm="1">
        <f t="array" aca="1" ref="BD251" ca="1">IF(AC251&gt;0,AC251*SUMPRODUCT(_xlfn.XLOOKUP(AC$26,$C$4:$C$22,$T$4:$AD$22)*$AO251:$AY251),0)</f>
        <v>0</v>
      </c>
      <c r="BE251" s="300" cm="1">
        <f t="array" aca="1" ref="BE251" ca="1">IF(AD251&gt;0,AD251*SUMPRODUCT(_xlfn.XLOOKUP(AD$26,$C$4:$C$22,$T$4:$AD$22)*$AO251:$AY251),0)</f>
        <v>0</v>
      </c>
      <c r="BF251" s="300" cm="1">
        <f t="array" aca="1" ref="BF251" ca="1">IF(AE251&gt;0,AE251*SUMPRODUCT(_xlfn.XLOOKUP(AE$26,$C$4:$C$22,$T$4:$AD$22)*$AO251:$AY251),0)</f>
        <v>0</v>
      </c>
      <c r="BG251" s="301" cm="1">
        <f t="array" aca="1" ref="BG251" ca="1">IF(AF251&gt;0,AF251*SUMPRODUCT(_xlfn.XLOOKUP(AF$26,$C$4:$C$22,$T$4:$AD$22)*$AO251:$AY251),0)</f>
        <v>0</v>
      </c>
      <c r="BH251" s="300" cm="1">
        <f t="array" aca="1" ref="BH251" ca="1">IF(AG251&gt;0,AG251*SUMPRODUCT(_xlfn.XLOOKUP(AG$26,$C$4:$C$22,$T$4:$AD$22)*$AO251:$AY251),0)</f>
        <v>0</v>
      </c>
      <c r="BI251" s="300" cm="1">
        <f t="array" aca="1" ref="BI251" ca="1">IF(AH251&gt;0,AH251*SUMPRODUCT(_xlfn.XLOOKUP(AH$26,$C$4:$C$22,$T$4:$AD$22)*$AO251:$AY251),0)</f>
        <v>0</v>
      </c>
      <c r="BJ251" s="300" cm="1">
        <f t="array" aca="1" ref="BJ251" ca="1">IF(AI251&gt;0,AI251*SUMPRODUCT(_xlfn.XLOOKUP(AI$26,$C$4:$C$22,$T$4:$AD$22)*$AO251:$AY251),0)</f>
        <v>0</v>
      </c>
      <c r="BK251" s="300" cm="1">
        <f t="array" aca="1" ref="BK251" ca="1">IF(AJ251&gt;0,AJ251*SUMPRODUCT(_xlfn.XLOOKUP(AJ$26,$C$4:$C$22,$T$4:$AD$22)*$AO251:$AY251),0)</f>
        <v>0</v>
      </c>
      <c r="BL251" s="300" cm="1">
        <f t="array" aca="1" ref="BL251" ca="1">IF(AK251&gt;0,AK251*SUMPRODUCT(_xlfn.XLOOKUP(AK$26,$C$4:$C$22,$T$4:$AD$22)*$AO251:$AY251),0)</f>
        <v>0</v>
      </c>
      <c r="BM251" s="300" cm="1">
        <f t="array" aca="1" ref="BM251" ca="1">IF(AL251&gt;0,AL251*SUMPRODUCT(_xlfn.XLOOKUP(AL$26,$C$4:$C$22,$T$4:$AD$22)*$AO251:$AY251),0)</f>
        <v>0</v>
      </c>
      <c r="BN251" s="300" cm="1">
        <f t="array" aca="1" ref="BN251" ca="1">IF(AM251&gt;0,AM251*SUMPRODUCT(_xlfn.XLOOKUP(AM$26,$C$4:$C$22,$T$4:$AD$22)*$AO251:$AY251),0)</f>
        <v>0</v>
      </c>
      <c r="BO251" s="304" cm="1">
        <f t="array" aca="1" ref="BO251" ca="1">IF(AN251&gt;0,AN251*SUMPRODUCT(_xlfn.XLOOKUP(AN$26,$C$4:$C$22,$T$4:$AD$22)*$AO251:$AY251),0)</f>
        <v>0</v>
      </c>
      <c r="BP251" s="305">
        <f t="shared" ca="1" si="196"/>
        <v>0</v>
      </c>
      <c r="BQ251" s="125" cm="1">
        <f t="array" aca="1" ref="BQ251" ca="1">IF(AC251&gt;0,AC251*SUMPRODUCT(_xlfn.XLOOKUP(AC$26,$C$4:$C$22,$I$4:$S$22)*$AO251:$AY251),0)</f>
        <v>0</v>
      </c>
      <c r="BR251" s="300" cm="1">
        <f t="array" aca="1" ref="BR251" ca="1">IF(AD251&gt;0,AD251*SUMPRODUCT(_xlfn.XLOOKUP(AD$26,$C$4:$C$22,$I$4:$S$22)*$AO251:$AY251),0)</f>
        <v>0</v>
      </c>
      <c r="BS251" s="300" cm="1">
        <f t="array" aca="1" ref="BS251" ca="1">IF(AE251&gt;0,AE251*SUMPRODUCT(_xlfn.XLOOKUP(AE$26,$C$4:$C$22,$I$4:$S$22)*$AO251:$AY251),0)</f>
        <v>0</v>
      </c>
      <c r="BT251" s="301" cm="1">
        <f t="array" aca="1" ref="BT251" ca="1">IF(AF251&gt;0,AF251*SUMPRODUCT(_xlfn.XLOOKUP(AF$26,$C$4:$C$22,$I$4:$S$22)*$AO251:$AY251),0)</f>
        <v>0</v>
      </c>
      <c r="BU251" s="300" cm="1">
        <f t="array" aca="1" ref="BU251" ca="1">IF(AG251&gt;0,AG251*SUMPRODUCT(_xlfn.XLOOKUP(AG$26,$C$4:$C$22,$I$4:$S$22)*$AO251:$AY251),0)</f>
        <v>0</v>
      </c>
      <c r="BV251" s="300" cm="1">
        <f t="array" aca="1" ref="BV251" ca="1">IF(AH251&gt;0,AH251*SUMPRODUCT(_xlfn.XLOOKUP(AH$26,$C$4:$C$22,$I$4:$S$22)*$AO251:$AY251),0)</f>
        <v>0</v>
      </c>
      <c r="BW251" s="300" cm="1">
        <f t="array" aca="1" ref="BW251" ca="1">IF(AI251&gt;0,AI251*SUMPRODUCT(_xlfn.XLOOKUP(AI$26,$C$4:$C$22,$I$4:$S$22)*$AO251:$AY251),0)</f>
        <v>0</v>
      </c>
      <c r="BX251" s="300" cm="1">
        <f t="array" aca="1" ref="BX251" ca="1">IF(AJ251&gt;0,AJ251*SUMPRODUCT(_xlfn.XLOOKUP(AJ$26,$C$4:$C$22,$I$4:$S$22)*$AO251:$AY251),0)</f>
        <v>0</v>
      </c>
      <c r="BY251" s="300" cm="1">
        <f t="array" aca="1" ref="BY251" ca="1">IF(AK251&gt;0,AK251*SUMPRODUCT(_xlfn.XLOOKUP(AK$26,$C$4:$C$22,$I$4:$S$22)*$AO251:$AY251),0)</f>
        <v>0</v>
      </c>
      <c r="BZ251" s="300" cm="1">
        <f t="array" aca="1" ref="BZ251" ca="1">IF(AL251&gt;0,AL251*SUMPRODUCT(_xlfn.XLOOKUP(AL$26,$C$4:$C$22,$I$4:$S$22)*$AO251:$AY251),0)</f>
        <v>0</v>
      </c>
      <c r="CA251" s="300" cm="1">
        <f t="array" aca="1" ref="CA251" ca="1">IF(AM251&gt;0,AM251*SUMPRODUCT(_xlfn.XLOOKUP(AM$26,$C$4:$C$22,$I$4:$S$22)*$AO251:$AY251),0)</f>
        <v>0</v>
      </c>
      <c r="CB251" s="304" cm="1">
        <f t="array" aca="1" ref="CB251" ca="1">IF(AN251&gt;0,AN251*SUMPRODUCT(_xlfn.XLOOKUP(AN$26,$C$4:$C$22,$I$4:$S$22)*$AO251:$AY251),0)</f>
        <v>0</v>
      </c>
      <c r="CC251" s="305">
        <f t="shared" ca="1" si="197"/>
        <v>0</v>
      </c>
      <c r="CD251" s="125" cm="1">
        <f t="array" aca="1" ref="CD251" ca="1">IF(AC251&lt;0,AC251*SUMPRODUCT(_xlfn.XLOOKUP(AC$26,$C$4:$C$22,$T$4:$AD$22)*$AO251:$AY251),0)</f>
        <v>0</v>
      </c>
      <c r="CE251" s="300" cm="1">
        <f t="array" aca="1" ref="CE251" ca="1">IF(AD251&lt;0,AD251*SUMPRODUCT(_xlfn.XLOOKUP(AD$26,$C$4:$C$22,$T$4:$AC$22)*$AO251:$AX251),0)</f>
        <v>0</v>
      </c>
      <c r="CF251" s="300" cm="1">
        <f t="array" aca="1" ref="CF251" ca="1">IF(AE251&lt;0,AE251*SUMPRODUCT(_xlfn.XLOOKUP(AE$26,$C$4:$C$22,$T$4:$AC$22)*$AO251:$AX251),0)</f>
        <v>0</v>
      </c>
      <c r="CG251" s="301" cm="1">
        <f t="array" aca="1" ref="CG251" ca="1">IF(AF251&lt;0,AF251*SUMPRODUCT(_xlfn.XLOOKUP(AF$26,$C$4:$C$22,$T$4:$AC$22)*$AO251:$AX251),0)</f>
        <v>0</v>
      </c>
      <c r="CH251" s="300" cm="1">
        <f t="array" aca="1" ref="CH251" ca="1">IF(AG251&lt;0,AG251*SUMPRODUCT(_xlfn.XLOOKUP(AG$26,$C$4:$C$22,$T$4:$AC$22)*$AO251:$AX251),0)</f>
        <v>0</v>
      </c>
      <c r="CI251" s="300" cm="1">
        <f t="array" aca="1" ref="CI251" ca="1">IF(AH251&lt;0,AH251*SUMPRODUCT(_xlfn.XLOOKUP(AH$26,$C$4:$C$22,$T$4:$AC$22)*$AO251:$AX251),0)</f>
        <v>0</v>
      </c>
      <c r="CJ251" s="300" cm="1">
        <f t="array" aca="1" ref="CJ251" ca="1">IF(AI251&lt;0,AI251*SUMPRODUCT(_xlfn.XLOOKUP(AI$26,$C$4:$C$22,$T$4:$AC$22)*$AO251:$AX251),0)</f>
        <v>0</v>
      </c>
      <c r="CK251" s="300" cm="1">
        <f t="array" aca="1" ref="CK251" ca="1">IF(AJ251&lt;0,AJ251*SUMPRODUCT(_xlfn.XLOOKUP(AJ$26,$C$4:$C$22,$T$4:$AC$22)*$AO251:$AX251),0)</f>
        <v>0</v>
      </c>
      <c r="CL251" s="300" cm="1">
        <f t="array" aca="1" ref="CL251" ca="1">IF(AK251&lt;0,AK251*SUMPRODUCT(_xlfn.XLOOKUP(AK$26,$C$4:$C$22,$T$4:$AC$22)*$AO251:$AX251),0)</f>
        <v>0</v>
      </c>
      <c r="CM251" s="300" cm="1">
        <f t="array" aca="1" ref="CM251" ca="1">IF(AL251&lt;0,AL251*SUMPRODUCT(_xlfn.XLOOKUP(AL$26,$C$4:$C$22,$T$4:$AC$22)*$AO251:$AX251),0)</f>
        <v>0</v>
      </c>
      <c r="CN251" s="300" cm="1">
        <f t="array" aca="1" ref="CN251" ca="1">IF(AM251&lt;0,AM251*SUMPRODUCT(_xlfn.XLOOKUP(AM$26,$C$4:$C$22,$T$4:$AC$22)*$AO251:$AX251),0)</f>
        <v>0</v>
      </c>
      <c r="CO251" s="304" cm="1">
        <f t="array" aca="1" ref="CO251" ca="1">IF(AN251&lt;0,AN251*SUMPRODUCT(_xlfn.XLOOKUP(AN$26,$C$4:$C$22,$T$4:$AC$22)*$AO251:$AX251),0)</f>
        <v>0</v>
      </c>
      <c r="CP251" s="305">
        <f t="shared" ca="1" si="198"/>
        <v>0</v>
      </c>
      <c r="CQ251" s="125" cm="1">
        <f t="array" aca="1" ref="CQ251" ca="1">IF(AC251&lt;0,AC251*SUMPRODUCT(_xlfn.XLOOKUP(AC$26,$C$4:$C$22,$I$4:$S$22)*$AO251:$AY251),0)</f>
        <v>0</v>
      </c>
      <c r="CR251" s="300" cm="1">
        <f t="array" aca="1" ref="CR251" ca="1">IF(AD251&lt;0,AD251*SUMPRODUCT(_xlfn.XLOOKUP(AD$26,$C$4:$C$22,$I$4:$R$22)*$AO251:$AX251),0)</f>
        <v>0</v>
      </c>
      <c r="CS251" s="300" cm="1">
        <f t="array" aca="1" ref="CS251" ca="1">IF(AE251&lt;0,AE251*SUMPRODUCT(_xlfn.XLOOKUP(AE$26,$C$4:$C$22,$I$4:$R$22)*$AO251:$AX251),0)</f>
        <v>0</v>
      </c>
      <c r="CT251" s="301" cm="1">
        <f t="array" aca="1" ref="CT251" ca="1">IF(AF251&lt;0,AF251*SUMPRODUCT(_xlfn.XLOOKUP(AF$26,$C$4:$C$22,$I$4:$R$22)*$AO251:$AX251),0)</f>
        <v>0</v>
      </c>
      <c r="CU251" s="300" cm="1">
        <f t="array" aca="1" ref="CU251" ca="1">IF(AG251&lt;0,AG251*SUMPRODUCT(_xlfn.XLOOKUP(AG$26,$C$4:$C$22,$I$4:$R$22)*$AO251:$AX251),0)</f>
        <v>0</v>
      </c>
      <c r="CV251" s="300" cm="1">
        <f t="array" aca="1" ref="CV251" ca="1">IF(AH251&lt;0,AH251*SUMPRODUCT(_xlfn.XLOOKUP(AH$26,$C$4:$C$22,$I$4:$R$22)*$AO251:$AX251),0)</f>
        <v>0</v>
      </c>
      <c r="CW251" s="300" cm="1">
        <f t="array" aca="1" ref="CW251" ca="1">IF(AI251&lt;0,AI251*SUMPRODUCT(_xlfn.XLOOKUP(AI$26,$C$4:$C$22,$I$4:$R$22)*$AO251:$AX251),0)</f>
        <v>0</v>
      </c>
      <c r="CX251" s="300" cm="1">
        <f t="array" aca="1" ref="CX251" ca="1">IF(AJ251&lt;0,AJ251*SUMPRODUCT(_xlfn.XLOOKUP(AJ$26,$C$4:$C$22,$I$4:$R$22)*$AO251:$AX251),0)</f>
        <v>0</v>
      </c>
      <c r="CY251" s="300" cm="1">
        <f t="array" aca="1" ref="CY251" ca="1">IF(AK251&lt;0,AK251*SUMPRODUCT(_xlfn.XLOOKUP(AK$26,$C$4:$C$22,$I$4:$R$22)*$AO251:$AX251),0)</f>
        <v>0</v>
      </c>
      <c r="CZ251" s="300" cm="1">
        <f t="array" aca="1" ref="CZ251" ca="1">IF(AL251&lt;0,AL251*SUMPRODUCT(_xlfn.XLOOKUP(AL$26,$C$4:$C$22,$I$4:$R$22)*$AO251:$AX251),0)</f>
        <v>0</v>
      </c>
      <c r="DA251" s="300" cm="1">
        <f t="array" aca="1" ref="DA251" ca="1">IF(AM251&lt;0,AM251*SUMPRODUCT(_xlfn.XLOOKUP(AM$26,$C$4:$C$22,$I$4:$R$22)*$AO251:$AX251),0)</f>
        <v>0</v>
      </c>
      <c r="DB251" s="304" cm="1">
        <f t="array" aca="1" ref="DB251" ca="1">IF(AN251&lt;0,AN251*SUMPRODUCT(_xlfn.XLOOKUP(AN$26,$C$4:$C$22,$I$4:$R$22)*$AO251:$AX251),0)</f>
        <v>0</v>
      </c>
      <c r="DC251" s="329">
        <f t="shared" ca="1" si="199"/>
        <v>0</v>
      </c>
    </row>
    <row r="252" spans="1:107" x14ac:dyDescent="0.25">
      <c r="A252" s="136"/>
      <c r="B252" s="389"/>
      <c r="C252" s="278">
        <v>18</v>
      </c>
      <c r="D252" s="279" t="str">
        <f>_xlfn.XLOOKUP($C252,'Load Combinations'!$B$4:$B$22,'Load Combinations'!$C$4:$C$22)</f>
        <v>Target Change Out</v>
      </c>
      <c r="E252" s="280"/>
      <c r="F252" s="281"/>
      <c r="G252" s="111">
        <v>0</v>
      </c>
      <c r="H252" s="282">
        <f t="shared" ca="1" si="177"/>
        <v>0.125</v>
      </c>
      <c r="I252" s="282">
        <f t="shared" ca="1" si="178"/>
        <v>-0.1</v>
      </c>
      <c r="J252" s="326"/>
      <c r="K252" s="87">
        <f t="shared" ref="K252:AB252" ca="1" si="228">OFFSET(K252,-17,0)</f>
        <v>0</v>
      </c>
      <c r="L252" s="84">
        <f t="shared" ca="1" si="228"/>
        <v>0</v>
      </c>
      <c r="M252" s="84">
        <f t="shared" ca="1" si="228"/>
        <v>0</v>
      </c>
      <c r="N252" s="84">
        <f t="shared" ca="1" si="228"/>
        <v>0</v>
      </c>
      <c r="O252" s="84">
        <f t="shared" ca="1" si="228"/>
        <v>0</v>
      </c>
      <c r="P252" s="84">
        <f t="shared" ca="1" si="228"/>
        <v>0</v>
      </c>
      <c r="Q252" s="84">
        <f t="shared" ca="1" si="228"/>
        <v>0</v>
      </c>
      <c r="R252" s="84">
        <f t="shared" ca="1" si="228"/>
        <v>0</v>
      </c>
      <c r="S252" s="84">
        <f t="shared" ca="1" si="228"/>
        <v>0</v>
      </c>
      <c r="T252" s="84">
        <f t="shared" ca="1" si="228"/>
        <v>0</v>
      </c>
      <c r="U252" s="84">
        <f t="shared" ca="1" si="228"/>
        <v>0</v>
      </c>
      <c r="V252" s="84">
        <f t="shared" ca="1" si="228"/>
        <v>0</v>
      </c>
      <c r="W252" s="84">
        <f t="shared" ca="1" si="228"/>
        <v>0</v>
      </c>
      <c r="X252" s="84">
        <f t="shared" ca="1" si="228"/>
        <v>0</v>
      </c>
      <c r="Y252" s="84">
        <f t="shared" ca="1" si="228"/>
        <v>0</v>
      </c>
      <c r="Z252" s="84">
        <f t="shared" ca="1" si="228"/>
        <v>0</v>
      </c>
      <c r="AA252" s="84">
        <f t="shared" ca="1" si="228"/>
        <v>0</v>
      </c>
      <c r="AB252" s="89">
        <f t="shared" ca="1" si="228"/>
        <v>0</v>
      </c>
      <c r="AC252" s="87">
        <f t="shared" ref="AC252:AN253" ca="1" si="229">OFFSET(AC252,-1*($C252-1),0)</f>
        <v>0</v>
      </c>
      <c r="AD252" s="84">
        <f t="shared" ca="1" si="229"/>
        <v>0</v>
      </c>
      <c r="AE252" s="84">
        <f t="shared" ca="1" si="229"/>
        <v>1</v>
      </c>
      <c r="AF252" s="84">
        <f t="shared" ca="1" si="229"/>
        <v>1</v>
      </c>
      <c r="AG252" s="84">
        <f t="shared" ca="1" si="229"/>
        <v>0</v>
      </c>
      <c r="AH252" s="84">
        <f t="shared" ca="1" si="229"/>
        <v>0</v>
      </c>
      <c r="AI252" s="84">
        <f t="shared" ca="1" si="229"/>
        <v>0</v>
      </c>
      <c r="AJ252" s="84">
        <f t="shared" ca="1" si="229"/>
        <v>0</v>
      </c>
      <c r="AK252" s="84">
        <f t="shared" ca="1" si="229"/>
        <v>0</v>
      </c>
      <c r="AL252" s="84">
        <f t="shared" ca="1" si="229"/>
        <v>0</v>
      </c>
      <c r="AM252" s="84">
        <f t="shared" ca="1" si="229"/>
        <v>0</v>
      </c>
      <c r="AN252" s="98">
        <f t="shared" ca="1" si="229"/>
        <v>0</v>
      </c>
      <c r="AO252" s="91">
        <f>+INDEX('Load Combinations'!$D$4:$N$22,MATCH(Horizontal!$C252,'Load Combinations'!$B$4:$B$22,0),MATCH(Horizontal!AO$26,'Load Combinations'!$D$3:$N$3,0))</f>
        <v>1</v>
      </c>
      <c r="AP252" s="84">
        <f>+INDEX('Load Combinations'!$D$4:$N$22,MATCH(Horizontal!$C252,'Load Combinations'!$B$4:$B$22,0),MATCH(Horizontal!AP$26,'Load Combinations'!$D$3:$N$3,0))</f>
        <v>0</v>
      </c>
      <c r="AQ252" s="84">
        <f>+INDEX('Load Combinations'!$D$4:$N$22,MATCH(Horizontal!$C252,'Load Combinations'!$B$4:$B$22,0),MATCH(Horizontal!AQ$26,'Load Combinations'!$D$3:$N$3,0))</f>
        <v>1</v>
      </c>
      <c r="AR252" s="84">
        <f>+INDEX('Load Combinations'!$D$4:$N$22,MATCH(Horizontal!$C252,'Load Combinations'!$B$4:$B$22,0),MATCH(Horizontal!AR$26,'Load Combinations'!$D$3:$N$3,0))</f>
        <v>1</v>
      </c>
      <c r="AS252" s="84">
        <f>+INDEX('Load Combinations'!$D$4:$N$22,MATCH(Horizontal!$C252,'Load Combinations'!$B$4:$B$22,0),MATCH(Horizontal!AS$26,'Load Combinations'!$D$3:$N$3,0))</f>
        <v>0</v>
      </c>
      <c r="AT252" s="84">
        <f>+INDEX('Load Combinations'!$D$4:$N$22,MATCH(Horizontal!$C252,'Load Combinations'!$B$4:$B$22,0),MATCH(Horizontal!AT$26,'Load Combinations'!$D$3:$N$3,0))</f>
        <v>0</v>
      </c>
      <c r="AU252" s="84">
        <f>+INDEX('Load Combinations'!$D$4:$N$22,MATCH(Horizontal!$C252,'Load Combinations'!$B$4:$B$22,0),MATCH(Horizontal!AU$26,'Load Combinations'!$D$3:$N$3,0))</f>
        <v>0</v>
      </c>
      <c r="AV252" s="84">
        <f>+INDEX('Load Combinations'!$D$4:$N$22,MATCH(Horizontal!$C252,'Load Combinations'!$B$4:$B$22,0),MATCH(Horizontal!AV$26,'Load Combinations'!$D$3:$N$3,0))</f>
        <v>0</v>
      </c>
      <c r="AW252" s="84">
        <f>+INDEX('Load Combinations'!$D$4:$N$22,MATCH(Horizontal!$C252,'Load Combinations'!$B$4:$B$22,0),MATCH(Horizontal!AW$26,'Load Combinations'!$D$3:$N$3,0))</f>
        <v>0</v>
      </c>
      <c r="AX252" s="559">
        <f>+INDEX('Load Combinations'!$D$4:$N$22,MATCH(Horizontal!$C252,'Load Combinations'!$B$4:$B$22,0),MATCH(Horizontal!AX$26,'Load Combinations'!$D$3:$N$3,0))</f>
        <v>0</v>
      </c>
      <c r="AY252" s="660">
        <f>+INDEX('Load Combinations'!$D$4:$N$22,MATCH(Horizontal!$C252,'Load Combinations'!$B$4:$B$22,0),MATCH(Horizontal!AY$26,'Load Combinations'!$D$3:$N$3,0))</f>
        <v>0</v>
      </c>
      <c r="AZ252" s="284" cm="1">
        <f t="array" aca="1" ref="AZ252" ca="1">SUMPRODUCT(--($K252:$AB252&gt;0),INDEX($H$4:$H$22,MATCH($K$26:$AB$26,$C$4:$C$22,0)))</f>
        <v>0</v>
      </c>
      <c r="BA252" s="194" cm="1">
        <f t="array" aca="1" ref="BA252" ca="1">SUMPRODUCT(--($K252:$AB252&gt;0),INDEX($G$4:$G$22,MATCH($K$26:$AB$26,$C$4:$C$22,0)))</f>
        <v>0</v>
      </c>
      <c r="BB252" s="194" cm="1">
        <f t="array" aca="1" ref="BB252" ca="1">-1*SUMPRODUCT(--($K252:$AB252&lt;0),INDEX($H$4:$H$22,MATCH($K$26:$AB$26,$C$4:$C$22,0)))</f>
        <v>0</v>
      </c>
      <c r="BC252" s="194" cm="1">
        <f t="array" aca="1" ref="BC252" ca="1">-1*SUMPRODUCT(--($K252:$AB252&lt;0),INDEX($G$4:$G$22,MATCH($K$26:$AB$26,$C$4:$C$22,0)))</f>
        <v>0</v>
      </c>
      <c r="BD252" s="286" cm="1">
        <f t="array" aca="1" ref="BD252" ca="1">IF(AC252&gt;0,AC252*SUMPRODUCT(_xlfn.XLOOKUP(AC$26,$C$4:$C$22,$T$4:$AD$22)*$AO252:$AY252),0)</f>
        <v>0</v>
      </c>
      <c r="BE252" s="287" cm="1">
        <f t="array" aca="1" ref="BE252" ca="1">IF(AD252&gt;0,AD252*SUMPRODUCT(_xlfn.XLOOKUP(AD$26,$C$4:$C$22,$T$4:$AD$22)*$AO252:$AY252),0)</f>
        <v>0</v>
      </c>
      <c r="BF252" s="287" cm="1">
        <f t="array" aca="1" ref="BF252" ca="1">IF(AE252&gt;0,AE252*SUMPRODUCT(_xlfn.XLOOKUP(AE$26,$C$4:$C$22,$T$4:$AD$22)*$AO252:$AY252),0)</f>
        <v>0</v>
      </c>
      <c r="BG252" s="287" cm="1">
        <f t="array" aca="1" ref="BG252" ca="1">IF(AF252&gt;0,AF252*SUMPRODUCT(_xlfn.XLOOKUP(AF$26,$C$4:$C$22,$T$4:$AD$22)*$AO252:$AY252),0)</f>
        <v>0.125</v>
      </c>
      <c r="BH252" s="287" cm="1">
        <f t="array" aca="1" ref="BH252" ca="1">IF(AG252&gt;0,AG252*SUMPRODUCT(_xlfn.XLOOKUP(AG$26,$C$4:$C$22,$T$4:$AD$22)*$AO252:$AY252),0)</f>
        <v>0</v>
      </c>
      <c r="BI252" s="287" cm="1">
        <f t="array" aca="1" ref="BI252" ca="1">IF(AH252&gt;0,AH252*SUMPRODUCT(_xlfn.XLOOKUP(AH$26,$C$4:$C$22,$T$4:$AD$22)*$AO252:$AY252),0)</f>
        <v>0</v>
      </c>
      <c r="BJ252" s="287" cm="1">
        <f t="array" aca="1" ref="BJ252" ca="1">IF(AI252&gt;0,AI252*SUMPRODUCT(_xlfn.XLOOKUP(AI$26,$C$4:$C$22,$T$4:$AD$22)*$AO252:$AY252),0)</f>
        <v>0</v>
      </c>
      <c r="BK252" s="287" cm="1">
        <f t="array" aca="1" ref="BK252" ca="1">IF(AJ252&gt;0,AJ252*SUMPRODUCT(_xlfn.XLOOKUP(AJ$26,$C$4:$C$22,$T$4:$AD$22)*$AO252:$AY252),0)</f>
        <v>0</v>
      </c>
      <c r="BL252" s="287" cm="1">
        <f t="array" aca="1" ref="BL252" ca="1">IF(AK252&gt;0,AK252*SUMPRODUCT(_xlfn.XLOOKUP(AK$26,$C$4:$C$22,$T$4:$AD$22)*$AO252:$AY252),0)</f>
        <v>0</v>
      </c>
      <c r="BM252" s="287" cm="1">
        <f t="array" aca="1" ref="BM252" ca="1">IF(AL252&gt;0,AL252*SUMPRODUCT(_xlfn.XLOOKUP(AL$26,$C$4:$C$22,$T$4:$AD$22)*$AO252:$AY252),0)</f>
        <v>0</v>
      </c>
      <c r="BN252" s="287" cm="1">
        <f t="array" aca="1" ref="BN252" ca="1">IF(AM252&gt;0,AM252*SUMPRODUCT(_xlfn.XLOOKUP(AM$26,$C$4:$C$22,$T$4:$AD$22)*$AO252:$AY252),0)</f>
        <v>0</v>
      </c>
      <c r="BO252" s="290" cm="1">
        <f t="array" aca="1" ref="BO252" ca="1">IF(AN252&gt;0,AN252*SUMPRODUCT(_xlfn.XLOOKUP(AN$26,$C$4:$C$22,$T$4:$AD$22)*$AO252:$AY252),0)</f>
        <v>0</v>
      </c>
      <c r="BP252" s="291">
        <f t="shared" ca="1" si="196"/>
        <v>0.125</v>
      </c>
      <c r="BQ252" s="286" cm="1">
        <f t="array" aca="1" ref="BQ252" ca="1">IF(AC252&gt;0,AC252*SUMPRODUCT(_xlfn.XLOOKUP(AC$26,$C$4:$C$22,$I$4:$S$22)*$AO252:$AY252),0)</f>
        <v>0</v>
      </c>
      <c r="BR252" s="287" cm="1">
        <f t="array" aca="1" ref="BR252" ca="1">IF(AD252&gt;0,AD252*SUMPRODUCT(_xlfn.XLOOKUP(AD$26,$C$4:$C$22,$I$4:$S$22)*$AO252:$AY252),0)</f>
        <v>0</v>
      </c>
      <c r="BS252" s="287" cm="1">
        <f t="array" aca="1" ref="BS252" ca="1">IF(AE252&gt;0,AE252*SUMPRODUCT(_xlfn.XLOOKUP(AE$26,$C$4:$C$22,$I$4:$S$22)*$AO252:$AY252),0)</f>
        <v>0</v>
      </c>
      <c r="BT252" s="287" cm="1">
        <f t="array" aca="1" ref="BT252" ca="1">IF(AF252&gt;0,AF252*SUMPRODUCT(_xlfn.XLOOKUP(AF$26,$C$4:$C$22,$I$4:$S$22)*$AO252:$AY252),0)</f>
        <v>-0.1</v>
      </c>
      <c r="BU252" s="287" cm="1">
        <f t="array" aca="1" ref="BU252" ca="1">IF(AG252&gt;0,AG252*SUMPRODUCT(_xlfn.XLOOKUP(AG$26,$C$4:$C$22,$I$4:$S$22)*$AO252:$AY252),0)</f>
        <v>0</v>
      </c>
      <c r="BV252" s="287" cm="1">
        <f t="array" aca="1" ref="BV252" ca="1">IF(AH252&gt;0,AH252*SUMPRODUCT(_xlfn.XLOOKUP(AH$26,$C$4:$C$22,$I$4:$S$22)*$AO252:$AY252),0)</f>
        <v>0</v>
      </c>
      <c r="BW252" s="287" cm="1">
        <f t="array" aca="1" ref="BW252" ca="1">IF(AI252&gt;0,AI252*SUMPRODUCT(_xlfn.XLOOKUP(AI$26,$C$4:$C$22,$I$4:$S$22)*$AO252:$AY252),0)</f>
        <v>0</v>
      </c>
      <c r="BX252" s="287" cm="1">
        <f t="array" aca="1" ref="BX252" ca="1">IF(AJ252&gt;0,AJ252*SUMPRODUCT(_xlfn.XLOOKUP(AJ$26,$C$4:$C$22,$I$4:$S$22)*$AO252:$AY252),0)</f>
        <v>0</v>
      </c>
      <c r="BY252" s="287" cm="1">
        <f t="array" aca="1" ref="BY252" ca="1">IF(AK252&gt;0,AK252*SUMPRODUCT(_xlfn.XLOOKUP(AK$26,$C$4:$C$22,$I$4:$S$22)*$AO252:$AY252),0)</f>
        <v>0</v>
      </c>
      <c r="BZ252" s="287" cm="1">
        <f t="array" aca="1" ref="BZ252" ca="1">IF(AL252&gt;0,AL252*SUMPRODUCT(_xlfn.XLOOKUP(AL$26,$C$4:$C$22,$I$4:$S$22)*$AO252:$AY252),0)</f>
        <v>0</v>
      </c>
      <c r="CA252" s="287" cm="1">
        <f t="array" aca="1" ref="CA252" ca="1">IF(AM252&gt;0,AM252*SUMPRODUCT(_xlfn.XLOOKUP(AM$26,$C$4:$C$22,$I$4:$S$22)*$AO252:$AY252),0)</f>
        <v>0</v>
      </c>
      <c r="CB252" s="290" cm="1">
        <f t="array" aca="1" ref="CB252" ca="1">IF(AN252&gt;0,AN252*SUMPRODUCT(_xlfn.XLOOKUP(AN$26,$C$4:$C$22,$I$4:$S$22)*$AO252:$AY252),0)</f>
        <v>0</v>
      </c>
      <c r="CC252" s="291">
        <f t="shared" ca="1" si="197"/>
        <v>-0.1</v>
      </c>
      <c r="CD252" s="286" cm="1">
        <f t="array" aca="1" ref="CD252" ca="1">IF(AC252&lt;0,AC252*SUMPRODUCT(_xlfn.XLOOKUP(AC$26,$C$4:$C$22,$T$4:$AD$22)*$AO252:$AY252),0)</f>
        <v>0</v>
      </c>
      <c r="CE252" s="287" cm="1">
        <f t="array" aca="1" ref="CE252" ca="1">IF(AD252&lt;0,AD252*SUMPRODUCT(_xlfn.XLOOKUP(AD$26,$C$4:$C$22,$T$4:$AC$22)*$AO252:$AX252),0)</f>
        <v>0</v>
      </c>
      <c r="CF252" s="287" cm="1">
        <f t="array" aca="1" ref="CF252" ca="1">IF(AE252&lt;0,AE252*SUMPRODUCT(_xlfn.XLOOKUP(AE$26,$C$4:$C$22,$T$4:$AC$22)*$AO252:$AX252),0)</f>
        <v>0</v>
      </c>
      <c r="CG252" s="287" cm="1">
        <f t="array" aca="1" ref="CG252" ca="1">IF(AF252&lt;0,AF252*SUMPRODUCT(_xlfn.XLOOKUP(AF$26,$C$4:$C$22,$T$4:$AC$22)*$AO252:$AX252),0)</f>
        <v>0</v>
      </c>
      <c r="CH252" s="287" cm="1">
        <f t="array" aca="1" ref="CH252" ca="1">IF(AG252&lt;0,AG252*SUMPRODUCT(_xlfn.XLOOKUP(AG$26,$C$4:$C$22,$T$4:$AC$22)*$AO252:$AX252),0)</f>
        <v>0</v>
      </c>
      <c r="CI252" s="287" cm="1">
        <f t="array" aca="1" ref="CI252" ca="1">IF(AH252&lt;0,AH252*SUMPRODUCT(_xlfn.XLOOKUP(AH$26,$C$4:$C$22,$T$4:$AC$22)*$AO252:$AX252),0)</f>
        <v>0</v>
      </c>
      <c r="CJ252" s="287" cm="1">
        <f t="array" aca="1" ref="CJ252" ca="1">IF(AI252&lt;0,AI252*SUMPRODUCT(_xlfn.XLOOKUP(AI$26,$C$4:$C$22,$T$4:$AC$22)*$AO252:$AX252),0)</f>
        <v>0</v>
      </c>
      <c r="CK252" s="287" cm="1">
        <f t="array" aca="1" ref="CK252" ca="1">IF(AJ252&lt;0,AJ252*SUMPRODUCT(_xlfn.XLOOKUP(AJ$26,$C$4:$C$22,$T$4:$AC$22)*$AO252:$AX252),0)</f>
        <v>0</v>
      </c>
      <c r="CL252" s="287" cm="1">
        <f t="array" aca="1" ref="CL252" ca="1">IF(AK252&lt;0,AK252*SUMPRODUCT(_xlfn.XLOOKUP(AK$26,$C$4:$C$22,$T$4:$AC$22)*$AO252:$AX252),0)</f>
        <v>0</v>
      </c>
      <c r="CM252" s="287" cm="1">
        <f t="array" aca="1" ref="CM252" ca="1">IF(AL252&lt;0,AL252*SUMPRODUCT(_xlfn.XLOOKUP(AL$26,$C$4:$C$22,$T$4:$AC$22)*$AO252:$AX252),0)</f>
        <v>0</v>
      </c>
      <c r="CN252" s="287" cm="1">
        <f t="array" aca="1" ref="CN252" ca="1">IF(AM252&lt;0,AM252*SUMPRODUCT(_xlfn.XLOOKUP(AM$26,$C$4:$C$22,$T$4:$AC$22)*$AO252:$AX252),0)</f>
        <v>0</v>
      </c>
      <c r="CO252" s="290" cm="1">
        <f t="array" aca="1" ref="CO252" ca="1">IF(AN252&lt;0,AN252*SUMPRODUCT(_xlfn.XLOOKUP(AN$26,$C$4:$C$22,$T$4:$AC$22)*$AO252:$AX252),0)</f>
        <v>0</v>
      </c>
      <c r="CP252" s="291">
        <f t="shared" ca="1" si="198"/>
        <v>0</v>
      </c>
      <c r="CQ252" s="286" cm="1">
        <f t="array" aca="1" ref="CQ252" ca="1">IF(AC252&lt;0,AC252*SUMPRODUCT(_xlfn.XLOOKUP(AC$26,$C$4:$C$22,$I$4:$S$22)*$AO252:$AY252),0)</f>
        <v>0</v>
      </c>
      <c r="CR252" s="287" cm="1">
        <f t="array" aca="1" ref="CR252" ca="1">IF(AD252&lt;0,AD252*SUMPRODUCT(_xlfn.XLOOKUP(AD$26,$C$4:$C$22,$I$4:$R$22)*$AO252:$AX252),0)</f>
        <v>0</v>
      </c>
      <c r="CS252" s="287" cm="1">
        <f t="array" aca="1" ref="CS252" ca="1">IF(AE252&lt;0,AE252*SUMPRODUCT(_xlfn.XLOOKUP(AE$26,$C$4:$C$22,$I$4:$R$22)*$AO252:$AX252),0)</f>
        <v>0</v>
      </c>
      <c r="CT252" s="287" cm="1">
        <f t="array" aca="1" ref="CT252" ca="1">IF(AF252&lt;0,AF252*SUMPRODUCT(_xlfn.XLOOKUP(AF$26,$C$4:$C$22,$I$4:$R$22)*$AO252:$AX252),0)</f>
        <v>0</v>
      </c>
      <c r="CU252" s="287" cm="1">
        <f t="array" aca="1" ref="CU252" ca="1">IF(AG252&lt;0,AG252*SUMPRODUCT(_xlfn.XLOOKUP(AG$26,$C$4:$C$22,$I$4:$R$22)*$AO252:$AX252),0)</f>
        <v>0</v>
      </c>
      <c r="CV252" s="287" cm="1">
        <f t="array" aca="1" ref="CV252" ca="1">IF(AH252&lt;0,AH252*SUMPRODUCT(_xlfn.XLOOKUP(AH$26,$C$4:$C$22,$I$4:$R$22)*$AO252:$AX252),0)</f>
        <v>0</v>
      </c>
      <c r="CW252" s="287" cm="1">
        <f t="array" aca="1" ref="CW252" ca="1">IF(AI252&lt;0,AI252*SUMPRODUCT(_xlfn.XLOOKUP(AI$26,$C$4:$C$22,$I$4:$R$22)*$AO252:$AX252),0)</f>
        <v>0</v>
      </c>
      <c r="CX252" s="287" cm="1">
        <f t="array" aca="1" ref="CX252" ca="1">IF(AJ252&lt;0,AJ252*SUMPRODUCT(_xlfn.XLOOKUP(AJ$26,$C$4:$C$22,$I$4:$R$22)*$AO252:$AX252),0)</f>
        <v>0</v>
      </c>
      <c r="CY252" s="287" cm="1">
        <f t="array" aca="1" ref="CY252" ca="1">IF(AK252&lt;0,AK252*SUMPRODUCT(_xlfn.XLOOKUP(AK$26,$C$4:$C$22,$I$4:$R$22)*$AO252:$AX252),0)</f>
        <v>0</v>
      </c>
      <c r="CZ252" s="287" cm="1">
        <f t="array" aca="1" ref="CZ252" ca="1">IF(AL252&lt;0,AL252*SUMPRODUCT(_xlfn.XLOOKUP(AL$26,$C$4:$C$22,$I$4:$R$22)*$AO252:$AX252),0)</f>
        <v>0</v>
      </c>
      <c r="DA252" s="287" cm="1">
        <f t="array" aca="1" ref="DA252" ca="1">IF(AM252&lt;0,AM252*SUMPRODUCT(_xlfn.XLOOKUP(AM$26,$C$4:$C$22,$I$4:$R$22)*$AO252:$AX252),0)</f>
        <v>0</v>
      </c>
      <c r="DB252" s="290" cm="1">
        <f t="array" aca="1" ref="DB252" ca="1">IF(AN252&lt;0,AN252*SUMPRODUCT(_xlfn.XLOOKUP(AN$26,$C$4:$C$22,$I$4:$R$22)*$AO252:$AX252),0)</f>
        <v>0</v>
      </c>
      <c r="DC252" s="327">
        <f t="shared" ca="1" si="199"/>
        <v>0</v>
      </c>
    </row>
    <row r="253" spans="1:107" ht="15.75" thickBot="1" x14ac:dyDescent="0.3">
      <c r="A253" s="136"/>
      <c r="B253" s="389"/>
      <c r="C253" s="292">
        <v>19</v>
      </c>
      <c r="D253" s="293" t="str">
        <f>_xlfn.XLOOKUP($C253,'Load Combinations'!$B$4:$B$22,'Load Combinations'!$C$4:$C$22)</f>
        <v>Bearing Change Out (Shaft on lid)</v>
      </c>
      <c r="E253" s="86"/>
      <c r="F253" s="294"/>
      <c r="G253" s="125">
        <v>0</v>
      </c>
      <c r="H253" s="295">
        <f t="shared" ca="1" si="177"/>
        <v>0</v>
      </c>
      <c r="I253" s="295">
        <f t="shared" ca="1" si="178"/>
        <v>0</v>
      </c>
      <c r="J253" s="328"/>
      <c r="K253" s="99">
        <f t="shared" ref="K253:AB253" ca="1" si="230">OFFSET(K253,-18,0)</f>
        <v>0</v>
      </c>
      <c r="L253" s="96">
        <f t="shared" ca="1" si="230"/>
        <v>0</v>
      </c>
      <c r="M253" s="96">
        <f t="shared" ca="1" si="230"/>
        <v>0</v>
      </c>
      <c r="N253" s="96">
        <f t="shared" ca="1" si="230"/>
        <v>0</v>
      </c>
      <c r="O253" s="96">
        <f t="shared" ca="1" si="230"/>
        <v>0</v>
      </c>
      <c r="P253" s="96">
        <f t="shared" ca="1" si="230"/>
        <v>0</v>
      </c>
      <c r="Q253" s="96">
        <f t="shared" ca="1" si="230"/>
        <v>0</v>
      </c>
      <c r="R253" s="96">
        <f t="shared" ca="1" si="230"/>
        <v>0</v>
      </c>
      <c r="S253" s="96">
        <f t="shared" ca="1" si="230"/>
        <v>0</v>
      </c>
      <c r="T253" s="96">
        <f t="shared" ca="1" si="230"/>
        <v>0</v>
      </c>
      <c r="U253" s="96">
        <f t="shared" ca="1" si="230"/>
        <v>0</v>
      </c>
      <c r="V253" s="96">
        <f t="shared" ca="1" si="230"/>
        <v>0</v>
      </c>
      <c r="W253" s="96">
        <f t="shared" ca="1" si="230"/>
        <v>0</v>
      </c>
      <c r="X253" s="96">
        <f t="shared" ca="1" si="230"/>
        <v>0</v>
      </c>
      <c r="Y253" s="96">
        <f t="shared" ca="1" si="230"/>
        <v>0</v>
      </c>
      <c r="Z253" s="96">
        <f t="shared" ca="1" si="230"/>
        <v>0</v>
      </c>
      <c r="AA253" s="96">
        <f t="shared" ca="1" si="230"/>
        <v>0</v>
      </c>
      <c r="AB253" s="138">
        <f t="shared" ca="1" si="230"/>
        <v>0</v>
      </c>
      <c r="AC253" s="99">
        <f t="shared" ca="1" si="229"/>
        <v>0</v>
      </c>
      <c r="AD253" s="96">
        <f t="shared" ca="1" si="229"/>
        <v>0</v>
      </c>
      <c r="AE253" s="96">
        <f t="shared" ca="1" si="229"/>
        <v>1</v>
      </c>
      <c r="AF253" s="96">
        <f t="shared" ca="1" si="229"/>
        <v>1</v>
      </c>
      <c r="AG253" s="96">
        <f t="shared" ca="1" si="229"/>
        <v>0</v>
      </c>
      <c r="AH253" s="96">
        <f t="shared" ca="1" si="229"/>
        <v>0</v>
      </c>
      <c r="AI253" s="96">
        <f t="shared" ca="1" si="229"/>
        <v>0</v>
      </c>
      <c r="AJ253" s="96">
        <f t="shared" ca="1" si="229"/>
        <v>0</v>
      </c>
      <c r="AK253" s="96">
        <f t="shared" ca="1" si="229"/>
        <v>0</v>
      </c>
      <c r="AL253" s="96">
        <f t="shared" ca="1" si="229"/>
        <v>0</v>
      </c>
      <c r="AM253" s="96">
        <f t="shared" ca="1" si="229"/>
        <v>0</v>
      </c>
      <c r="AN253" s="100">
        <f t="shared" ca="1" si="229"/>
        <v>0</v>
      </c>
      <c r="AO253" s="97">
        <f>+INDEX('Load Combinations'!$D$4:$N$22,MATCH(Horizontal!$C253,'Load Combinations'!$B$4:$B$22,0),MATCH(Horizontal!AO$26,'Load Combinations'!$D$3:$N$3,0))</f>
        <v>1</v>
      </c>
      <c r="AP253" s="96">
        <f>+INDEX('Load Combinations'!$D$4:$N$22,MATCH(Horizontal!$C253,'Load Combinations'!$B$4:$B$22,0),MATCH(Horizontal!AP$26,'Load Combinations'!$D$3:$N$3,0))</f>
        <v>0</v>
      </c>
      <c r="AQ253" s="96">
        <f>+INDEX('Load Combinations'!$D$4:$N$22,MATCH(Horizontal!$C253,'Load Combinations'!$B$4:$B$22,0),MATCH(Horizontal!AQ$26,'Load Combinations'!$D$3:$N$3,0))</f>
        <v>0</v>
      </c>
      <c r="AR253" s="96">
        <f>+INDEX('Load Combinations'!$D$4:$N$22,MATCH(Horizontal!$C253,'Load Combinations'!$B$4:$B$22,0),MATCH(Horizontal!AR$26,'Load Combinations'!$D$3:$N$3,0))</f>
        <v>0</v>
      </c>
      <c r="AS253" s="96">
        <f>+INDEX('Load Combinations'!$D$4:$N$22,MATCH(Horizontal!$C253,'Load Combinations'!$B$4:$B$22,0),MATCH(Horizontal!AS$26,'Load Combinations'!$D$3:$N$3,0))</f>
        <v>0</v>
      </c>
      <c r="AT253" s="96">
        <f>+INDEX('Load Combinations'!$D$4:$N$22,MATCH(Horizontal!$C253,'Load Combinations'!$B$4:$B$22,0),MATCH(Horizontal!AT$26,'Load Combinations'!$D$3:$N$3,0))</f>
        <v>0</v>
      </c>
      <c r="AU253" s="96">
        <f>+INDEX('Load Combinations'!$D$4:$N$22,MATCH(Horizontal!$C253,'Load Combinations'!$B$4:$B$22,0),MATCH(Horizontal!AU$26,'Load Combinations'!$D$3:$N$3,0))</f>
        <v>0</v>
      </c>
      <c r="AV253" s="96">
        <f>+INDEX('Load Combinations'!$D$4:$N$22,MATCH(Horizontal!$C253,'Load Combinations'!$B$4:$B$22,0),MATCH(Horizontal!AV$26,'Load Combinations'!$D$3:$N$3,0))</f>
        <v>0</v>
      </c>
      <c r="AW253" s="96">
        <f>+INDEX('Load Combinations'!$D$4:$N$22,MATCH(Horizontal!$C253,'Load Combinations'!$B$4:$B$22,0),MATCH(Horizontal!AW$26,'Load Combinations'!$D$3:$N$3,0))</f>
        <v>0</v>
      </c>
      <c r="AX253" s="560">
        <f>+INDEX('Load Combinations'!$D$4:$N$22,MATCH(Horizontal!$C253,'Load Combinations'!$B$4:$B$22,0),MATCH(Horizontal!AX$26,'Load Combinations'!$D$3:$N$3,0))</f>
        <v>0</v>
      </c>
      <c r="AY253" s="661">
        <f>+INDEX('Load Combinations'!$D$4:$N$22,MATCH(Horizontal!$C253,'Load Combinations'!$B$4:$B$22,0),MATCH(Horizontal!AY$26,'Load Combinations'!$D$3:$N$3,0))</f>
        <v>1</v>
      </c>
      <c r="AZ253" s="297" cm="1">
        <f t="array" aca="1" ref="AZ253" ca="1">SUMPRODUCT(--($K253:$AB253&gt;0),INDEX($H$4:$H$22,MATCH($K$26:$AB$26,$C$4:$C$22,0)))</f>
        <v>0</v>
      </c>
      <c r="BA253" s="298" cm="1">
        <f t="array" aca="1" ref="BA253" ca="1">SUMPRODUCT(--($K253:$AB253&gt;0),INDEX($G$4:$G$22,MATCH($K$26:$AB$26,$C$4:$C$22,0)))</f>
        <v>0</v>
      </c>
      <c r="BB253" s="298" cm="1">
        <f t="array" aca="1" ref="BB253" ca="1">-1*SUMPRODUCT(--($K253:$AB253&lt;0),INDEX($H$4:$H$22,MATCH($K$26:$AB$26,$C$4:$C$22,0)))</f>
        <v>0</v>
      </c>
      <c r="BC253" s="298" cm="1">
        <f t="array" aca="1" ref="BC253" ca="1">-1*SUMPRODUCT(--($K253:$AB253&lt;0),INDEX($G$4:$G$22,MATCH($K$26:$AB$26,$C$4:$C$22,0)))</f>
        <v>0</v>
      </c>
      <c r="BD253" s="125" cm="1">
        <f t="array" aca="1" ref="BD253" ca="1">IF(AC253&gt;0,AC253*SUMPRODUCT(_xlfn.XLOOKUP(AC$26,$C$4:$C$22,$T$4:$AD$22)*$AO253:$AY253),0)</f>
        <v>0</v>
      </c>
      <c r="BE253" s="300" cm="1">
        <f t="array" aca="1" ref="BE253" ca="1">IF(AD253&gt;0,AD253*SUMPRODUCT(_xlfn.XLOOKUP(AD$26,$C$4:$C$22,$T$4:$AD$22)*$AO253:$AY253),0)</f>
        <v>0</v>
      </c>
      <c r="BF253" s="300" cm="1">
        <f t="array" aca="1" ref="BF253" ca="1">IF(AE253&gt;0,AE253*SUMPRODUCT(_xlfn.XLOOKUP(AE$26,$C$4:$C$22,$T$4:$AD$22)*$AO253:$AY253),0)</f>
        <v>0</v>
      </c>
      <c r="BG253" s="301" cm="1">
        <f t="array" aca="1" ref="BG253" ca="1">IF(AF253&gt;0,AF253*SUMPRODUCT(_xlfn.XLOOKUP(AF$26,$C$4:$C$22,$T$4:$AD$22)*$AO253:$AY253),0)</f>
        <v>0</v>
      </c>
      <c r="BH253" s="300" cm="1">
        <f t="array" aca="1" ref="BH253" ca="1">IF(AG253&gt;0,AG253*SUMPRODUCT(_xlfn.XLOOKUP(AG$26,$C$4:$C$22,$T$4:$AD$22)*$AO253:$AY253),0)</f>
        <v>0</v>
      </c>
      <c r="BI253" s="300" cm="1">
        <f t="array" aca="1" ref="BI253" ca="1">IF(AH253&gt;0,AH253*SUMPRODUCT(_xlfn.XLOOKUP(AH$26,$C$4:$C$22,$T$4:$AD$22)*$AO253:$AY253),0)</f>
        <v>0</v>
      </c>
      <c r="BJ253" s="300" cm="1">
        <f t="array" aca="1" ref="BJ253" ca="1">IF(AI253&gt;0,AI253*SUMPRODUCT(_xlfn.XLOOKUP(AI$26,$C$4:$C$22,$T$4:$AD$22)*$AO253:$AY253),0)</f>
        <v>0</v>
      </c>
      <c r="BK253" s="300" cm="1">
        <f t="array" aca="1" ref="BK253" ca="1">IF(AJ253&gt;0,AJ253*SUMPRODUCT(_xlfn.XLOOKUP(AJ$26,$C$4:$C$22,$T$4:$AD$22)*$AO253:$AY253),0)</f>
        <v>0</v>
      </c>
      <c r="BL253" s="300" cm="1">
        <f t="array" aca="1" ref="BL253" ca="1">IF(AK253&gt;0,AK253*SUMPRODUCT(_xlfn.XLOOKUP(AK$26,$C$4:$C$22,$T$4:$AD$22)*$AO253:$AY253),0)</f>
        <v>0</v>
      </c>
      <c r="BM253" s="300" cm="1">
        <f t="array" aca="1" ref="BM253" ca="1">IF(AL253&gt;0,AL253*SUMPRODUCT(_xlfn.XLOOKUP(AL$26,$C$4:$C$22,$T$4:$AD$22)*$AO253:$AY253),0)</f>
        <v>0</v>
      </c>
      <c r="BN253" s="300" cm="1">
        <f t="array" aca="1" ref="BN253" ca="1">IF(AM253&gt;0,AM253*SUMPRODUCT(_xlfn.XLOOKUP(AM$26,$C$4:$C$22,$T$4:$AD$22)*$AO253:$AY253),0)</f>
        <v>0</v>
      </c>
      <c r="BO253" s="304" cm="1">
        <f t="array" aca="1" ref="BO253" ca="1">IF(AN253&gt;0,AN253*SUMPRODUCT(_xlfn.XLOOKUP(AN$26,$C$4:$C$22,$T$4:$AD$22)*$AO253:$AY253),0)</f>
        <v>0</v>
      </c>
      <c r="BP253" s="305">
        <f t="shared" ca="1" si="196"/>
        <v>0</v>
      </c>
      <c r="BQ253" s="125" cm="1">
        <f t="array" aca="1" ref="BQ253" ca="1">IF(AC253&gt;0,AC253*SUMPRODUCT(_xlfn.XLOOKUP(AC$26,$C$4:$C$22,$I$4:$S$22)*$AO253:$AY253),0)</f>
        <v>0</v>
      </c>
      <c r="BR253" s="300" cm="1">
        <f t="array" aca="1" ref="BR253" ca="1">IF(AD253&gt;0,AD253*SUMPRODUCT(_xlfn.XLOOKUP(AD$26,$C$4:$C$22,$I$4:$S$22)*$AO253:$AY253),0)</f>
        <v>0</v>
      </c>
      <c r="BS253" s="300" cm="1">
        <f t="array" aca="1" ref="BS253" ca="1">IF(AE253&gt;0,AE253*SUMPRODUCT(_xlfn.XLOOKUP(AE$26,$C$4:$C$22,$I$4:$S$22)*$AO253:$AY253),0)</f>
        <v>0</v>
      </c>
      <c r="BT253" s="301" cm="1">
        <f t="array" aca="1" ref="BT253" ca="1">IF(AF253&gt;0,AF253*SUMPRODUCT(_xlfn.XLOOKUP(AF$26,$C$4:$C$22,$I$4:$S$22)*$AO253:$AY253),0)</f>
        <v>0</v>
      </c>
      <c r="BU253" s="300" cm="1">
        <f t="array" aca="1" ref="BU253" ca="1">IF(AG253&gt;0,AG253*SUMPRODUCT(_xlfn.XLOOKUP(AG$26,$C$4:$C$22,$I$4:$S$22)*$AO253:$AY253),0)</f>
        <v>0</v>
      </c>
      <c r="BV253" s="300" cm="1">
        <f t="array" aca="1" ref="BV253" ca="1">IF(AH253&gt;0,AH253*SUMPRODUCT(_xlfn.XLOOKUP(AH$26,$C$4:$C$22,$I$4:$S$22)*$AO253:$AY253),0)</f>
        <v>0</v>
      </c>
      <c r="BW253" s="300" cm="1">
        <f t="array" aca="1" ref="BW253" ca="1">IF(AI253&gt;0,AI253*SUMPRODUCT(_xlfn.XLOOKUP(AI$26,$C$4:$C$22,$I$4:$S$22)*$AO253:$AY253),0)</f>
        <v>0</v>
      </c>
      <c r="BX253" s="300" cm="1">
        <f t="array" aca="1" ref="BX253" ca="1">IF(AJ253&gt;0,AJ253*SUMPRODUCT(_xlfn.XLOOKUP(AJ$26,$C$4:$C$22,$I$4:$S$22)*$AO253:$AY253),0)</f>
        <v>0</v>
      </c>
      <c r="BY253" s="300" cm="1">
        <f t="array" aca="1" ref="BY253" ca="1">IF(AK253&gt;0,AK253*SUMPRODUCT(_xlfn.XLOOKUP(AK$26,$C$4:$C$22,$I$4:$S$22)*$AO253:$AY253),0)</f>
        <v>0</v>
      </c>
      <c r="BZ253" s="300" cm="1">
        <f t="array" aca="1" ref="BZ253" ca="1">IF(AL253&gt;0,AL253*SUMPRODUCT(_xlfn.XLOOKUP(AL$26,$C$4:$C$22,$I$4:$S$22)*$AO253:$AY253),0)</f>
        <v>0</v>
      </c>
      <c r="CA253" s="300" cm="1">
        <f t="array" aca="1" ref="CA253" ca="1">IF(AM253&gt;0,AM253*SUMPRODUCT(_xlfn.XLOOKUP(AM$26,$C$4:$C$22,$I$4:$S$22)*$AO253:$AY253),0)</f>
        <v>0</v>
      </c>
      <c r="CB253" s="304" cm="1">
        <f t="array" aca="1" ref="CB253" ca="1">IF(AN253&gt;0,AN253*SUMPRODUCT(_xlfn.XLOOKUP(AN$26,$C$4:$C$22,$I$4:$S$22)*$AO253:$AY253),0)</f>
        <v>0</v>
      </c>
      <c r="CC253" s="305">
        <f t="shared" ca="1" si="197"/>
        <v>0</v>
      </c>
      <c r="CD253" s="125" cm="1">
        <f t="array" aca="1" ref="CD253" ca="1">IF(AC253&lt;0,AC253*SUMPRODUCT(_xlfn.XLOOKUP(AC$26,$C$4:$C$22,$T$4:$AD$22)*$AO253:$AY253),0)</f>
        <v>0</v>
      </c>
      <c r="CE253" s="300" cm="1">
        <f t="array" aca="1" ref="CE253" ca="1">IF(AD253&lt;0,AD253*SUMPRODUCT(_xlfn.XLOOKUP(AD$26,$C$4:$C$22,$T$4:$AC$22)*$AO253:$AX253),0)</f>
        <v>0</v>
      </c>
      <c r="CF253" s="300" cm="1">
        <f t="array" aca="1" ref="CF253" ca="1">IF(AE253&lt;0,AE253*SUMPRODUCT(_xlfn.XLOOKUP(AE$26,$C$4:$C$22,$T$4:$AC$22)*$AO253:$AX253),0)</f>
        <v>0</v>
      </c>
      <c r="CG253" s="301" cm="1">
        <f t="array" aca="1" ref="CG253" ca="1">IF(AF253&lt;0,AF253*SUMPRODUCT(_xlfn.XLOOKUP(AF$26,$C$4:$C$22,$T$4:$AC$22)*$AO253:$AX253),0)</f>
        <v>0</v>
      </c>
      <c r="CH253" s="300" cm="1">
        <f t="array" aca="1" ref="CH253" ca="1">IF(AG253&lt;0,AG253*SUMPRODUCT(_xlfn.XLOOKUP(AG$26,$C$4:$C$22,$T$4:$AC$22)*$AO253:$AX253),0)</f>
        <v>0</v>
      </c>
      <c r="CI253" s="300" cm="1">
        <f t="array" aca="1" ref="CI253" ca="1">IF(AH253&lt;0,AH253*SUMPRODUCT(_xlfn.XLOOKUP(AH$26,$C$4:$C$22,$T$4:$AC$22)*$AO253:$AX253),0)</f>
        <v>0</v>
      </c>
      <c r="CJ253" s="300" cm="1">
        <f t="array" aca="1" ref="CJ253" ca="1">IF(AI253&lt;0,AI253*SUMPRODUCT(_xlfn.XLOOKUP(AI$26,$C$4:$C$22,$T$4:$AC$22)*$AO253:$AX253),0)</f>
        <v>0</v>
      </c>
      <c r="CK253" s="300" cm="1">
        <f t="array" aca="1" ref="CK253" ca="1">IF(AJ253&lt;0,AJ253*SUMPRODUCT(_xlfn.XLOOKUP(AJ$26,$C$4:$C$22,$T$4:$AC$22)*$AO253:$AX253),0)</f>
        <v>0</v>
      </c>
      <c r="CL253" s="300" cm="1">
        <f t="array" aca="1" ref="CL253" ca="1">IF(AK253&lt;0,AK253*SUMPRODUCT(_xlfn.XLOOKUP(AK$26,$C$4:$C$22,$T$4:$AC$22)*$AO253:$AX253),0)</f>
        <v>0</v>
      </c>
      <c r="CM253" s="300" cm="1">
        <f t="array" aca="1" ref="CM253" ca="1">IF(AL253&lt;0,AL253*SUMPRODUCT(_xlfn.XLOOKUP(AL$26,$C$4:$C$22,$T$4:$AC$22)*$AO253:$AX253),0)</f>
        <v>0</v>
      </c>
      <c r="CN253" s="300" cm="1">
        <f t="array" aca="1" ref="CN253" ca="1">IF(AM253&lt;0,AM253*SUMPRODUCT(_xlfn.XLOOKUP(AM$26,$C$4:$C$22,$T$4:$AC$22)*$AO253:$AX253),0)</f>
        <v>0</v>
      </c>
      <c r="CO253" s="304" cm="1">
        <f t="array" aca="1" ref="CO253" ca="1">IF(AN253&lt;0,AN253*SUMPRODUCT(_xlfn.XLOOKUP(AN$26,$C$4:$C$22,$T$4:$AC$22)*$AO253:$AX253),0)</f>
        <v>0</v>
      </c>
      <c r="CP253" s="305">
        <f t="shared" ca="1" si="198"/>
        <v>0</v>
      </c>
      <c r="CQ253" s="125" cm="1">
        <f t="array" aca="1" ref="CQ253" ca="1">IF(AC253&lt;0,AC253*SUMPRODUCT(_xlfn.XLOOKUP(AC$26,$C$4:$C$22,$I$4:$S$22)*$AO253:$AY253),0)</f>
        <v>0</v>
      </c>
      <c r="CR253" s="300" cm="1">
        <f t="array" aca="1" ref="CR253" ca="1">IF(AD253&lt;0,AD253*SUMPRODUCT(_xlfn.XLOOKUP(AD$26,$C$4:$C$22,$I$4:$R$22)*$AO253:$AX253),0)</f>
        <v>0</v>
      </c>
      <c r="CS253" s="300" cm="1">
        <f t="array" aca="1" ref="CS253" ca="1">IF(AE253&lt;0,AE253*SUMPRODUCT(_xlfn.XLOOKUP(AE$26,$C$4:$C$22,$I$4:$R$22)*$AO253:$AX253),0)</f>
        <v>0</v>
      </c>
      <c r="CT253" s="301" cm="1">
        <f t="array" aca="1" ref="CT253" ca="1">IF(AF253&lt;0,AF253*SUMPRODUCT(_xlfn.XLOOKUP(AF$26,$C$4:$C$22,$I$4:$R$22)*$AO253:$AX253),0)</f>
        <v>0</v>
      </c>
      <c r="CU253" s="300" cm="1">
        <f t="array" aca="1" ref="CU253" ca="1">IF(AG253&lt;0,AG253*SUMPRODUCT(_xlfn.XLOOKUP(AG$26,$C$4:$C$22,$I$4:$R$22)*$AO253:$AX253),0)</f>
        <v>0</v>
      </c>
      <c r="CV253" s="300" cm="1">
        <f t="array" aca="1" ref="CV253" ca="1">IF(AH253&lt;0,AH253*SUMPRODUCT(_xlfn.XLOOKUP(AH$26,$C$4:$C$22,$I$4:$R$22)*$AO253:$AX253),0)</f>
        <v>0</v>
      </c>
      <c r="CW253" s="300" cm="1">
        <f t="array" aca="1" ref="CW253" ca="1">IF(AI253&lt;0,AI253*SUMPRODUCT(_xlfn.XLOOKUP(AI$26,$C$4:$C$22,$I$4:$R$22)*$AO253:$AX253),0)</f>
        <v>0</v>
      </c>
      <c r="CX253" s="300" cm="1">
        <f t="array" aca="1" ref="CX253" ca="1">IF(AJ253&lt;0,AJ253*SUMPRODUCT(_xlfn.XLOOKUP(AJ$26,$C$4:$C$22,$I$4:$R$22)*$AO253:$AX253),0)</f>
        <v>0</v>
      </c>
      <c r="CY253" s="300" cm="1">
        <f t="array" aca="1" ref="CY253" ca="1">IF(AK253&lt;0,AK253*SUMPRODUCT(_xlfn.XLOOKUP(AK$26,$C$4:$C$22,$I$4:$R$22)*$AO253:$AX253),0)</f>
        <v>0</v>
      </c>
      <c r="CZ253" s="300" cm="1">
        <f t="array" aca="1" ref="CZ253" ca="1">IF(AL253&lt;0,AL253*SUMPRODUCT(_xlfn.XLOOKUP(AL$26,$C$4:$C$22,$I$4:$R$22)*$AO253:$AX253),0)</f>
        <v>0</v>
      </c>
      <c r="DA253" s="300" cm="1">
        <f t="array" aca="1" ref="DA253" ca="1">IF(AM253&lt;0,AM253*SUMPRODUCT(_xlfn.XLOOKUP(AM$26,$C$4:$C$22,$I$4:$R$22)*$AO253:$AX253),0)</f>
        <v>0</v>
      </c>
      <c r="DB253" s="304" cm="1">
        <f t="array" aca="1" ref="DB253" ca="1">IF(AN253&lt;0,AN253*SUMPRODUCT(_xlfn.XLOOKUP(AN$26,$C$4:$C$22,$I$4:$R$22)*$AO253:$AX253),0)</f>
        <v>0</v>
      </c>
      <c r="DC253" s="329">
        <f t="shared" ca="1" si="199"/>
        <v>0</v>
      </c>
    </row>
    <row r="254" spans="1:107" ht="15.75" x14ac:dyDescent="0.25">
      <c r="A254" s="261" t="s">
        <v>170</v>
      </c>
      <c r="B254" s="733"/>
      <c r="C254" s="262">
        <v>1</v>
      </c>
      <c r="D254" s="263" t="str">
        <f>_xlfn.XLOOKUP($C254,'Load Combinations'!$B$4:$B$22,'Load Combinations'!$C$4:$C$22)</f>
        <v xml:space="preserve">Installation - Target Assembly </v>
      </c>
      <c r="E254" s="264">
        <v>3</v>
      </c>
      <c r="F254" s="265">
        <v>7</v>
      </c>
      <c r="G254" s="266">
        <v>0</v>
      </c>
      <c r="H254" s="267">
        <f t="shared" si="177"/>
        <v>0</v>
      </c>
      <c r="I254" s="267">
        <f t="shared" si="178"/>
        <v>0</v>
      </c>
      <c r="J254" s="323"/>
      <c r="K254" s="264"/>
      <c r="L254" s="269"/>
      <c r="M254" s="269"/>
      <c r="N254" s="269"/>
      <c r="O254" s="269"/>
      <c r="P254" s="269"/>
      <c r="Q254" s="269"/>
      <c r="R254" s="269"/>
      <c r="S254" s="269"/>
      <c r="T254" s="269"/>
      <c r="U254" s="269"/>
      <c r="V254" s="269"/>
      <c r="W254" s="269"/>
      <c r="X254" s="269"/>
      <c r="Y254" s="269"/>
      <c r="Z254" s="269"/>
      <c r="AA254" s="269"/>
      <c r="AB254" s="270"/>
      <c r="AC254" s="264"/>
      <c r="AD254" s="269"/>
      <c r="AE254" s="269"/>
      <c r="AF254" s="269"/>
      <c r="AG254" s="269"/>
      <c r="AH254" s="269">
        <v>1</v>
      </c>
      <c r="AI254" s="269"/>
      <c r="AJ254" s="269"/>
      <c r="AK254" s="269"/>
      <c r="AL254" s="269"/>
      <c r="AM254" s="269"/>
      <c r="AN254" s="265"/>
      <c r="AO254" s="271">
        <f>+INDEX('Load Combinations'!$D$4:$N$22,MATCH(Horizontal!$C254,'Load Combinations'!$B$4:$B$22,0),MATCH(Horizontal!AO$26,'Load Combinations'!$D$3:$N$3,0))</f>
        <v>0</v>
      </c>
      <c r="AP254" s="269">
        <f>+INDEX('Load Combinations'!$D$4:$N$22,MATCH(Horizontal!$C254,'Load Combinations'!$B$4:$B$22,0),MATCH(Horizontal!AP$26,'Load Combinations'!$D$3:$N$3,0))</f>
        <v>0</v>
      </c>
      <c r="AQ254" s="269">
        <f>+INDEX('Load Combinations'!$D$4:$N$22,MATCH(Horizontal!$C254,'Load Combinations'!$B$4:$B$22,0),MATCH(Horizontal!AQ$26,'Load Combinations'!$D$3:$N$3,0))</f>
        <v>0</v>
      </c>
      <c r="AR254" s="269">
        <f>+INDEX('Load Combinations'!$D$4:$N$22,MATCH(Horizontal!$C254,'Load Combinations'!$B$4:$B$22,0),MATCH(Horizontal!AR$26,'Load Combinations'!$D$3:$N$3,0))</f>
        <v>0</v>
      </c>
      <c r="AS254" s="269">
        <f>+INDEX('Load Combinations'!$D$4:$N$22,MATCH(Horizontal!$C254,'Load Combinations'!$B$4:$B$22,0),MATCH(Horizontal!AS$26,'Load Combinations'!$D$3:$N$3,0))</f>
        <v>0</v>
      </c>
      <c r="AT254" s="269">
        <f>+INDEX('Load Combinations'!$D$4:$N$22,MATCH(Horizontal!$C254,'Load Combinations'!$B$4:$B$22,0),MATCH(Horizontal!AT$26,'Load Combinations'!$D$3:$N$3,0))</f>
        <v>0</v>
      </c>
      <c r="AU254" s="269">
        <f>+INDEX('Load Combinations'!$D$4:$N$22,MATCH(Horizontal!$C254,'Load Combinations'!$B$4:$B$22,0),MATCH(Horizontal!AU$26,'Load Combinations'!$D$3:$N$3,0))</f>
        <v>0</v>
      </c>
      <c r="AV254" s="269">
        <f>+INDEX('Load Combinations'!$D$4:$N$22,MATCH(Horizontal!$C254,'Load Combinations'!$B$4:$B$22,0),MATCH(Horizontal!AV$26,'Load Combinations'!$D$3:$N$3,0))</f>
        <v>0</v>
      </c>
      <c r="AW254" s="269">
        <f>+INDEX('Load Combinations'!$D$4:$N$22,MATCH(Horizontal!$C254,'Load Combinations'!$B$4:$B$22,0),MATCH(Horizontal!AW$26,'Load Combinations'!$D$3:$N$3,0))</f>
        <v>0</v>
      </c>
      <c r="AX254" s="558">
        <f>+INDEX('Load Combinations'!$D$4:$N$22,MATCH(Horizontal!$C254,'Load Combinations'!$B$4:$B$22,0),MATCH(Horizontal!AX$26,'Load Combinations'!$D$3:$N$3,0))</f>
        <v>0</v>
      </c>
      <c r="AY254" s="659">
        <f>+INDEX('Load Combinations'!$D$4:$N$22,MATCH(Horizontal!$C254,'Load Combinations'!$B$4:$B$22,0),MATCH(Horizontal!AY$26,'Load Combinations'!$D$3:$N$3,0))</f>
        <v>0</v>
      </c>
      <c r="AZ254" s="324" cm="1">
        <f t="array" ref="AZ254">SUMPRODUCT(--($K254:$AB254&gt;0),INDEX($H$4:$H$22,MATCH($K$26:$AB$26,$C$4:$C$22,0)))</f>
        <v>0</v>
      </c>
      <c r="BA254" s="325" cm="1">
        <f t="array" ref="BA254">SUMPRODUCT(--($K254:$AB254&gt;0),INDEX($G$4:$G$22,MATCH($K$26:$AB$26,$C$4:$C$22,0)))</f>
        <v>0</v>
      </c>
      <c r="BB254" s="325" cm="1">
        <f t="array" ref="BB254">-1*SUMPRODUCT(--($K254:$AB254&lt;0),INDEX($H$4:$H$22,MATCH($K$26:$AB$26,$C$4:$C$22,0)))</f>
        <v>0</v>
      </c>
      <c r="BC254" s="325" cm="1">
        <f t="array" ref="BC254">-1*SUMPRODUCT(--($K254:$AB254&lt;0),INDEX($G$4:$G$22,MATCH($K$26:$AB$26,$C$4:$C$22,0)))</f>
        <v>0</v>
      </c>
      <c r="BD254" s="272" cm="1">
        <f t="array" ref="BD254">IF(AC254&gt;0,AC254*SUMPRODUCT(_xlfn.XLOOKUP(AC$26,$C$4:$C$22,$T$4:$AD$22)*$AO254:$AY254),0)</f>
        <v>0</v>
      </c>
      <c r="BE254" s="273" cm="1">
        <f t="array" ref="BE254">IF(AD254&gt;0,AD254*SUMPRODUCT(_xlfn.XLOOKUP(AD$26,$C$4:$C$22,$T$4:$AD$22)*$AO254:$AY254),0)</f>
        <v>0</v>
      </c>
      <c r="BF254" s="273" cm="1">
        <f t="array" ref="BF254">IF(AE254&gt;0,AE254*SUMPRODUCT(_xlfn.XLOOKUP(AE$26,$C$4:$C$22,$T$4:$AD$22)*$AO254:$AY254),0)</f>
        <v>0</v>
      </c>
      <c r="BG254" s="273" cm="1">
        <f t="array" ref="BG254">IF(AF254&gt;0,AF254*SUMPRODUCT(_xlfn.XLOOKUP(AF$26,$C$4:$C$22,$T$4:$AD$22)*$AO254:$AY254),0)</f>
        <v>0</v>
      </c>
      <c r="BH254" s="273" cm="1">
        <f t="array" ref="BH254">IF(AG254&gt;0,AG254*SUMPRODUCT(_xlfn.XLOOKUP(AG$26,$C$4:$C$22,$T$4:$AD$22)*$AO254:$AY254),0)</f>
        <v>0</v>
      </c>
      <c r="BI254" s="273" cm="1">
        <f t="array" ref="BI254">IF(AH254&gt;0,AH254*SUMPRODUCT(_xlfn.XLOOKUP(AH$26,$C$4:$C$22,$T$4:$AD$22)*$AO254:$AY254),0)</f>
        <v>0</v>
      </c>
      <c r="BJ254" s="273" cm="1">
        <f t="array" ref="BJ254">IF(AI254&gt;0,AI254*SUMPRODUCT(_xlfn.XLOOKUP(AI$26,$C$4:$C$22,$T$4:$AD$22)*$AO254:$AY254),0)</f>
        <v>0</v>
      </c>
      <c r="BK254" s="273" cm="1">
        <f t="array" ref="BK254">IF(AJ254&gt;0,AJ254*SUMPRODUCT(_xlfn.XLOOKUP(AJ$26,$C$4:$C$22,$T$4:$AD$22)*$AO254:$AY254),0)</f>
        <v>0</v>
      </c>
      <c r="BL254" s="273" cm="1">
        <f t="array" ref="BL254">IF(AK254&gt;0,AK254*SUMPRODUCT(_xlfn.XLOOKUP(AK$26,$C$4:$C$22,$T$4:$AD$22)*$AO254:$AY254),0)</f>
        <v>0</v>
      </c>
      <c r="BM254" s="273" cm="1">
        <f t="array" ref="BM254">IF(AL254&gt;0,AL254*SUMPRODUCT(_xlfn.XLOOKUP(AL$26,$C$4:$C$22,$T$4:$AD$22)*$AO254:$AY254),0)</f>
        <v>0</v>
      </c>
      <c r="BN254" s="273" cm="1">
        <f t="array" ref="BN254">IF(AM254&gt;0,AM254*SUMPRODUCT(_xlfn.XLOOKUP(AM$26,$C$4:$C$22,$T$4:$AD$22)*$AO254:$AY254),0)</f>
        <v>0</v>
      </c>
      <c r="BO254" s="276" cm="1">
        <f t="array" ref="BO254">IF(AN254&gt;0,AN254*SUMPRODUCT(_xlfn.XLOOKUP(AN$26,$C$4:$C$22,$T$4:$AD$22)*$AO254:$AY254),0)</f>
        <v>0</v>
      </c>
      <c r="BP254" s="277">
        <f t="shared" si="196"/>
        <v>0</v>
      </c>
      <c r="BQ254" s="272" cm="1">
        <f t="array" ref="BQ254">IF(AC254&gt;0,AC254*SUMPRODUCT(_xlfn.XLOOKUP(AC$26,$C$4:$C$22,$I$4:$S$22)*$AO254:$AY254),0)</f>
        <v>0</v>
      </c>
      <c r="BR254" s="273" cm="1">
        <f t="array" ref="BR254">IF(AD254&gt;0,AD254*SUMPRODUCT(_xlfn.XLOOKUP(AD$26,$C$4:$C$22,$I$4:$S$22)*$AO254:$AY254),0)</f>
        <v>0</v>
      </c>
      <c r="BS254" s="273" cm="1">
        <f t="array" ref="BS254">IF(AE254&gt;0,AE254*SUMPRODUCT(_xlfn.XLOOKUP(AE$26,$C$4:$C$22,$I$4:$S$22)*$AO254:$AY254),0)</f>
        <v>0</v>
      </c>
      <c r="BT254" s="273" cm="1">
        <f t="array" ref="BT254">IF(AF254&gt;0,AF254*SUMPRODUCT(_xlfn.XLOOKUP(AF$26,$C$4:$C$22,$I$4:$S$22)*$AO254:$AY254),0)</f>
        <v>0</v>
      </c>
      <c r="BU254" s="273" cm="1">
        <f t="array" ref="BU254">IF(AG254&gt;0,AG254*SUMPRODUCT(_xlfn.XLOOKUP(AG$26,$C$4:$C$22,$I$4:$S$22)*$AO254:$AY254),0)</f>
        <v>0</v>
      </c>
      <c r="BV254" s="273" cm="1">
        <f t="array" ref="BV254">IF(AH254&gt;0,AH254*SUMPRODUCT(_xlfn.XLOOKUP(AH$26,$C$4:$C$22,$I$4:$S$22)*$AO254:$AY254),0)</f>
        <v>0</v>
      </c>
      <c r="BW254" s="273" cm="1">
        <f t="array" ref="BW254">IF(AI254&gt;0,AI254*SUMPRODUCT(_xlfn.XLOOKUP(AI$26,$C$4:$C$22,$I$4:$S$22)*$AO254:$AY254),0)</f>
        <v>0</v>
      </c>
      <c r="BX254" s="273" cm="1">
        <f t="array" ref="BX254">IF(AJ254&gt;0,AJ254*SUMPRODUCT(_xlfn.XLOOKUP(AJ$26,$C$4:$C$22,$I$4:$S$22)*$AO254:$AY254),0)</f>
        <v>0</v>
      </c>
      <c r="BY254" s="273" cm="1">
        <f t="array" ref="BY254">IF(AK254&gt;0,AK254*SUMPRODUCT(_xlfn.XLOOKUP(AK$26,$C$4:$C$22,$I$4:$S$22)*$AO254:$AY254),0)</f>
        <v>0</v>
      </c>
      <c r="BZ254" s="273" cm="1">
        <f t="array" ref="BZ254">IF(AL254&gt;0,AL254*SUMPRODUCT(_xlfn.XLOOKUP(AL$26,$C$4:$C$22,$I$4:$S$22)*$AO254:$AY254),0)</f>
        <v>0</v>
      </c>
      <c r="CA254" s="273" cm="1">
        <f t="array" ref="CA254">IF(AM254&gt;0,AM254*SUMPRODUCT(_xlfn.XLOOKUP(AM$26,$C$4:$C$22,$I$4:$S$22)*$AO254:$AY254),0)</f>
        <v>0</v>
      </c>
      <c r="CB254" s="276" cm="1">
        <f t="array" ref="CB254">IF(AN254&gt;0,AN254*SUMPRODUCT(_xlfn.XLOOKUP(AN$26,$C$4:$C$22,$I$4:$S$22)*$AO254:$AY254),0)</f>
        <v>0</v>
      </c>
      <c r="CC254" s="277">
        <f t="shared" si="197"/>
        <v>0</v>
      </c>
      <c r="CD254" s="272" cm="1">
        <f t="array" ref="CD254">IF(AC254&lt;0,AC254*SUMPRODUCT(_xlfn.XLOOKUP(AC$26,$C$4:$C$22,$T$4:$AD$22)*$AO254:$AY254),0)</f>
        <v>0</v>
      </c>
      <c r="CE254" s="273" cm="1">
        <f t="array" ref="CE254">IF(AD254&lt;0,AD254*SUMPRODUCT(_xlfn.XLOOKUP(AD$26,$C$4:$C$22,$T$4:$AC$22)*$AO254:$AX254),0)</f>
        <v>0</v>
      </c>
      <c r="CF254" s="273" cm="1">
        <f t="array" ref="CF254">IF(AE254&lt;0,AE254*SUMPRODUCT(_xlfn.XLOOKUP(AE$26,$C$4:$C$22,$T$4:$AC$22)*$AO254:$AX254),0)</f>
        <v>0</v>
      </c>
      <c r="CG254" s="273" cm="1">
        <f t="array" ref="CG254">IF(AF254&lt;0,AF254*SUMPRODUCT(_xlfn.XLOOKUP(AF$26,$C$4:$C$22,$T$4:$AC$22)*$AO254:$AX254),0)</f>
        <v>0</v>
      </c>
      <c r="CH254" s="273" cm="1">
        <f t="array" ref="CH254">IF(AG254&lt;0,AG254*SUMPRODUCT(_xlfn.XLOOKUP(AG$26,$C$4:$C$22,$T$4:$AC$22)*$AO254:$AX254),0)</f>
        <v>0</v>
      </c>
      <c r="CI254" s="273" cm="1">
        <f t="array" ref="CI254">IF(AH254&lt;0,AH254*SUMPRODUCT(_xlfn.XLOOKUP(AH$26,$C$4:$C$22,$T$4:$AC$22)*$AO254:$AX254),0)</f>
        <v>0</v>
      </c>
      <c r="CJ254" s="273" cm="1">
        <f t="array" ref="CJ254">IF(AI254&lt;0,AI254*SUMPRODUCT(_xlfn.XLOOKUP(AI$26,$C$4:$C$22,$T$4:$AC$22)*$AO254:$AX254),0)</f>
        <v>0</v>
      </c>
      <c r="CK254" s="273" cm="1">
        <f t="array" ref="CK254">IF(AJ254&lt;0,AJ254*SUMPRODUCT(_xlfn.XLOOKUP(AJ$26,$C$4:$C$22,$T$4:$AC$22)*$AO254:$AX254),0)</f>
        <v>0</v>
      </c>
      <c r="CL254" s="273" cm="1">
        <f t="array" ref="CL254">IF(AK254&lt;0,AK254*SUMPRODUCT(_xlfn.XLOOKUP(AK$26,$C$4:$C$22,$T$4:$AC$22)*$AO254:$AX254),0)</f>
        <v>0</v>
      </c>
      <c r="CM254" s="273" cm="1">
        <f t="array" ref="CM254">IF(AL254&lt;0,AL254*SUMPRODUCT(_xlfn.XLOOKUP(AL$26,$C$4:$C$22,$T$4:$AC$22)*$AO254:$AX254),0)</f>
        <v>0</v>
      </c>
      <c r="CN254" s="273" cm="1">
        <f t="array" ref="CN254">IF(AM254&lt;0,AM254*SUMPRODUCT(_xlfn.XLOOKUP(AM$26,$C$4:$C$22,$T$4:$AC$22)*$AO254:$AX254),0)</f>
        <v>0</v>
      </c>
      <c r="CO254" s="276" cm="1">
        <f t="array" ref="CO254">IF(AN254&lt;0,AN254*SUMPRODUCT(_xlfn.XLOOKUP(AN$26,$C$4:$C$22,$T$4:$AC$22)*$AO254:$AX254),0)</f>
        <v>0</v>
      </c>
      <c r="CP254" s="277">
        <f t="shared" si="198"/>
        <v>0</v>
      </c>
      <c r="CQ254" s="272" cm="1">
        <f t="array" ref="CQ254">IF(AC254&lt;0,AC254*SUMPRODUCT(_xlfn.XLOOKUP(AC$26,$C$4:$C$22,$I$4:$S$22)*$AO254:$AY254),0)</f>
        <v>0</v>
      </c>
      <c r="CR254" s="273" cm="1">
        <f t="array" ref="CR254">IF(AD254&lt;0,AD254*SUMPRODUCT(_xlfn.XLOOKUP(AD$26,$C$4:$C$22,$I$4:$R$22)*$AO254:$AX254),0)</f>
        <v>0</v>
      </c>
      <c r="CS254" s="273" cm="1">
        <f t="array" ref="CS254">IF(AE254&lt;0,AE254*SUMPRODUCT(_xlfn.XLOOKUP(AE$26,$C$4:$C$22,$I$4:$R$22)*$AO254:$AX254),0)</f>
        <v>0</v>
      </c>
      <c r="CT254" s="273" cm="1">
        <f t="array" ref="CT254">IF(AF254&lt;0,AF254*SUMPRODUCT(_xlfn.XLOOKUP(AF$26,$C$4:$C$22,$I$4:$R$22)*$AO254:$AX254),0)</f>
        <v>0</v>
      </c>
      <c r="CU254" s="273" cm="1">
        <f t="array" ref="CU254">IF(AG254&lt;0,AG254*SUMPRODUCT(_xlfn.XLOOKUP(AG$26,$C$4:$C$22,$I$4:$R$22)*$AO254:$AX254),0)</f>
        <v>0</v>
      </c>
      <c r="CV254" s="273" cm="1">
        <f t="array" ref="CV254">IF(AH254&lt;0,AH254*SUMPRODUCT(_xlfn.XLOOKUP(AH$26,$C$4:$C$22,$I$4:$R$22)*$AO254:$AX254),0)</f>
        <v>0</v>
      </c>
      <c r="CW254" s="273" cm="1">
        <f t="array" ref="CW254">IF(AI254&lt;0,AI254*SUMPRODUCT(_xlfn.XLOOKUP(AI$26,$C$4:$C$22,$I$4:$R$22)*$AO254:$AX254),0)</f>
        <v>0</v>
      </c>
      <c r="CX254" s="273" cm="1">
        <f t="array" ref="CX254">IF(AJ254&lt;0,AJ254*SUMPRODUCT(_xlfn.XLOOKUP(AJ$26,$C$4:$C$22,$I$4:$R$22)*$AO254:$AX254),0)</f>
        <v>0</v>
      </c>
      <c r="CY254" s="273" cm="1">
        <f t="array" ref="CY254">IF(AK254&lt;0,AK254*SUMPRODUCT(_xlfn.XLOOKUP(AK$26,$C$4:$C$22,$I$4:$R$22)*$AO254:$AX254),0)</f>
        <v>0</v>
      </c>
      <c r="CZ254" s="273" cm="1">
        <f t="array" ref="CZ254">IF(AL254&lt;0,AL254*SUMPRODUCT(_xlfn.XLOOKUP(AL$26,$C$4:$C$22,$I$4:$R$22)*$AO254:$AX254),0)</f>
        <v>0</v>
      </c>
      <c r="DA254" s="273" cm="1">
        <f t="array" ref="DA254">IF(AM254&lt;0,AM254*SUMPRODUCT(_xlfn.XLOOKUP(AM$26,$C$4:$C$22,$I$4:$R$22)*$AO254:$AX254),0)</f>
        <v>0</v>
      </c>
      <c r="DB254" s="276" cm="1">
        <f t="array" ref="DB254">IF(AN254&lt;0,AN254*SUMPRODUCT(_xlfn.XLOOKUP(AN$26,$C$4:$C$22,$I$4:$R$22)*$AO254:$AX254),0)</f>
        <v>0</v>
      </c>
      <c r="DC254" s="330">
        <f t="shared" si="199"/>
        <v>0</v>
      </c>
    </row>
    <row r="255" spans="1:107" x14ac:dyDescent="0.25">
      <c r="A255" s="134" t="s">
        <v>165</v>
      </c>
      <c r="B255" s="255"/>
      <c r="C255" s="278">
        <v>2</v>
      </c>
      <c r="D255" s="279" t="str">
        <f>_xlfn.XLOOKUP($C255,'Load Combinations'!$B$4:$B$22,'Load Combinations'!$C$4:$C$22)</f>
        <v>Rotation Test, Target Assembly</v>
      </c>
      <c r="E255" s="280"/>
      <c r="F255" s="281"/>
      <c r="G255" s="111">
        <v>0</v>
      </c>
      <c r="H255" s="282">
        <f t="shared" ca="1" si="177"/>
        <v>0</v>
      </c>
      <c r="I255" s="282">
        <f t="shared" ca="1" si="178"/>
        <v>0</v>
      </c>
      <c r="J255" s="326"/>
      <c r="K255" s="87">
        <f t="shared" ref="K255:AB255" ca="1" si="231">OFFSET(K255,-1,0)</f>
        <v>0</v>
      </c>
      <c r="L255" s="84">
        <f t="shared" ca="1" si="231"/>
        <v>0</v>
      </c>
      <c r="M255" s="84">
        <f t="shared" ca="1" si="231"/>
        <v>0</v>
      </c>
      <c r="N255" s="84">
        <f t="shared" ca="1" si="231"/>
        <v>0</v>
      </c>
      <c r="O255" s="84">
        <f t="shared" ca="1" si="231"/>
        <v>0</v>
      </c>
      <c r="P255" s="84">
        <f t="shared" ca="1" si="231"/>
        <v>0</v>
      </c>
      <c r="Q255" s="84">
        <f t="shared" ca="1" si="231"/>
        <v>0</v>
      </c>
      <c r="R255" s="84">
        <f t="shared" ca="1" si="231"/>
        <v>0</v>
      </c>
      <c r="S255" s="84">
        <f t="shared" ca="1" si="231"/>
        <v>0</v>
      </c>
      <c r="T255" s="84">
        <f t="shared" ca="1" si="231"/>
        <v>0</v>
      </c>
      <c r="U255" s="84">
        <f t="shared" ca="1" si="231"/>
        <v>0</v>
      </c>
      <c r="V255" s="84">
        <f t="shared" ca="1" si="231"/>
        <v>0</v>
      </c>
      <c r="W255" s="84">
        <f t="shared" ca="1" si="231"/>
        <v>0</v>
      </c>
      <c r="X255" s="84">
        <f t="shared" ca="1" si="231"/>
        <v>0</v>
      </c>
      <c r="Y255" s="84">
        <f t="shared" ca="1" si="231"/>
        <v>0</v>
      </c>
      <c r="Z255" s="84">
        <f t="shared" ca="1" si="231"/>
        <v>0</v>
      </c>
      <c r="AA255" s="84">
        <f t="shared" ca="1" si="231"/>
        <v>0</v>
      </c>
      <c r="AB255" s="89">
        <f t="shared" ca="1" si="231"/>
        <v>0</v>
      </c>
      <c r="AC255" s="87">
        <f t="shared" ref="AC255:AN270" ca="1" si="232">OFFSET(AC255,-1*($C255-1),0)</f>
        <v>0</v>
      </c>
      <c r="AD255" s="84">
        <f t="shared" ca="1" si="232"/>
        <v>0</v>
      </c>
      <c r="AE255" s="84">
        <f t="shared" ca="1" si="232"/>
        <v>0</v>
      </c>
      <c r="AF255" s="84">
        <f t="shared" ca="1" si="232"/>
        <v>0</v>
      </c>
      <c r="AG255" s="84">
        <f t="shared" ca="1" si="232"/>
        <v>0</v>
      </c>
      <c r="AH255" s="84">
        <f t="shared" ca="1" si="232"/>
        <v>1</v>
      </c>
      <c r="AI255" s="84">
        <f t="shared" ca="1" si="232"/>
        <v>0</v>
      </c>
      <c r="AJ255" s="84">
        <f t="shared" ca="1" si="232"/>
        <v>0</v>
      </c>
      <c r="AK255" s="84">
        <f t="shared" ca="1" si="232"/>
        <v>0</v>
      </c>
      <c r="AL255" s="84">
        <f t="shared" ca="1" si="232"/>
        <v>0</v>
      </c>
      <c r="AM255" s="84">
        <f t="shared" ca="1" si="232"/>
        <v>0</v>
      </c>
      <c r="AN255" s="98">
        <f t="shared" ca="1" si="232"/>
        <v>0</v>
      </c>
      <c r="AO255" s="91">
        <f>+INDEX('Load Combinations'!$D$4:$N$22,MATCH(Horizontal!$C255,'Load Combinations'!$B$4:$B$22,0),MATCH(Horizontal!AO$26,'Load Combinations'!$D$3:$N$3,0))</f>
        <v>1</v>
      </c>
      <c r="AP255" s="84">
        <f>+INDEX('Load Combinations'!$D$4:$N$22,MATCH(Horizontal!$C255,'Load Combinations'!$B$4:$B$22,0),MATCH(Horizontal!AP$26,'Load Combinations'!$D$3:$N$3,0))</f>
        <v>1</v>
      </c>
      <c r="AQ255" s="84">
        <f>+INDEX('Load Combinations'!$D$4:$N$22,MATCH(Horizontal!$C255,'Load Combinations'!$B$4:$B$22,0),MATCH(Horizontal!AQ$26,'Load Combinations'!$D$3:$N$3,0))</f>
        <v>0</v>
      </c>
      <c r="AR255" s="84">
        <f>+INDEX('Load Combinations'!$D$4:$N$22,MATCH(Horizontal!$C255,'Load Combinations'!$B$4:$B$22,0),MATCH(Horizontal!AR$26,'Load Combinations'!$D$3:$N$3,0))</f>
        <v>0</v>
      </c>
      <c r="AS255" s="84">
        <f>+INDEX('Load Combinations'!$D$4:$N$22,MATCH(Horizontal!$C255,'Load Combinations'!$B$4:$B$22,0),MATCH(Horizontal!AS$26,'Load Combinations'!$D$3:$N$3,0))</f>
        <v>0</v>
      </c>
      <c r="AT255" s="84">
        <f>+INDEX('Load Combinations'!$D$4:$N$22,MATCH(Horizontal!$C255,'Load Combinations'!$B$4:$B$22,0),MATCH(Horizontal!AT$26,'Load Combinations'!$D$3:$N$3,0))</f>
        <v>0</v>
      </c>
      <c r="AU255" s="84">
        <f>+INDEX('Load Combinations'!$D$4:$N$22,MATCH(Horizontal!$C255,'Load Combinations'!$B$4:$B$22,0),MATCH(Horizontal!AU$26,'Load Combinations'!$D$3:$N$3,0))</f>
        <v>0</v>
      </c>
      <c r="AV255" s="84">
        <f>+INDEX('Load Combinations'!$D$4:$N$22,MATCH(Horizontal!$C255,'Load Combinations'!$B$4:$B$22,0),MATCH(Horizontal!AV$26,'Load Combinations'!$D$3:$N$3,0))</f>
        <v>0</v>
      </c>
      <c r="AW255" s="84">
        <f>+INDEX('Load Combinations'!$D$4:$N$22,MATCH(Horizontal!$C255,'Load Combinations'!$B$4:$B$22,0),MATCH(Horizontal!AW$26,'Load Combinations'!$D$3:$N$3,0))</f>
        <v>0</v>
      </c>
      <c r="AX255" s="559">
        <f>+INDEX('Load Combinations'!$D$4:$N$22,MATCH(Horizontal!$C255,'Load Combinations'!$B$4:$B$22,0),MATCH(Horizontal!AX$26,'Load Combinations'!$D$3:$N$3,0))</f>
        <v>0</v>
      </c>
      <c r="AY255" s="660">
        <f>+INDEX('Load Combinations'!$D$4:$N$22,MATCH(Horizontal!$C255,'Load Combinations'!$B$4:$B$22,0),MATCH(Horizontal!AY$26,'Load Combinations'!$D$3:$N$3,0))</f>
        <v>0</v>
      </c>
      <c r="AZ255" s="284" cm="1">
        <f t="array" aca="1" ref="AZ255" ca="1">SUMPRODUCT(--($K255:$AB255&gt;0),INDEX($H$4:$H$22,MATCH($K$26:$AB$26,$C$4:$C$22,0)))</f>
        <v>0</v>
      </c>
      <c r="BA255" s="194" cm="1">
        <f t="array" aca="1" ref="BA255" ca="1">SUMPRODUCT(--($K255:$AB255&gt;0),INDEX($G$4:$G$22,MATCH($K$26:$AB$26,$C$4:$C$22,0)))</f>
        <v>0</v>
      </c>
      <c r="BB255" s="194" cm="1">
        <f t="array" aca="1" ref="BB255" ca="1">-1*SUMPRODUCT(--($K255:$AB255&lt;0),INDEX($H$4:$H$22,MATCH($K$26:$AB$26,$C$4:$C$22,0)))</f>
        <v>0</v>
      </c>
      <c r="BC255" s="194" cm="1">
        <f t="array" aca="1" ref="BC255" ca="1">-1*SUMPRODUCT(--($K255:$AB255&lt;0),INDEX($G$4:$G$22,MATCH($K$26:$AB$26,$C$4:$C$22,0)))</f>
        <v>0</v>
      </c>
      <c r="BD255" s="286" cm="1">
        <f t="array" aca="1" ref="BD255" ca="1">IF(AC255&gt;0,AC255*SUMPRODUCT(_xlfn.XLOOKUP(AC$26,$C$4:$C$22,$T$4:$AD$22)*$AO255:$AY255),0)</f>
        <v>0</v>
      </c>
      <c r="BE255" s="287" cm="1">
        <f t="array" aca="1" ref="BE255" ca="1">IF(AD255&gt;0,AD255*SUMPRODUCT(_xlfn.XLOOKUP(AD$26,$C$4:$C$22,$T$4:$AD$22)*$AO255:$AY255),0)</f>
        <v>0</v>
      </c>
      <c r="BF255" s="287" cm="1">
        <f t="array" aca="1" ref="BF255" ca="1">IF(AE255&gt;0,AE255*SUMPRODUCT(_xlfn.XLOOKUP(AE$26,$C$4:$C$22,$T$4:$AD$22)*$AO255:$AY255),0)</f>
        <v>0</v>
      </c>
      <c r="BG255" s="287" cm="1">
        <f t="array" aca="1" ref="BG255" ca="1">IF(AF255&gt;0,AF255*SUMPRODUCT(_xlfn.XLOOKUP(AF$26,$C$4:$C$22,$T$4:$AD$22)*$AO255:$AY255),0)</f>
        <v>0</v>
      </c>
      <c r="BH255" s="287" cm="1">
        <f t="array" aca="1" ref="BH255" ca="1">IF(AG255&gt;0,AG255*SUMPRODUCT(_xlfn.XLOOKUP(AG$26,$C$4:$C$22,$T$4:$AD$22)*$AO255:$AY255),0)</f>
        <v>0</v>
      </c>
      <c r="BI255" s="287" cm="1">
        <f t="array" aca="1" ref="BI255" ca="1">IF(AH255&gt;0,AH255*SUMPRODUCT(_xlfn.XLOOKUP(AH$26,$C$4:$C$22,$T$4:$AD$22)*$AO255:$AY255),0)</f>
        <v>0</v>
      </c>
      <c r="BJ255" s="287" cm="1">
        <f t="array" aca="1" ref="BJ255" ca="1">IF(AI255&gt;0,AI255*SUMPRODUCT(_xlfn.XLOOKUP(AI$26,$C$4:$C$22,$T$4:$AD$22)*$AO255:$AY255),0)</f>
        <v>0</v>
      </c>
      <c r="BK255" s="287" cm="1">
        <f t="array" aca="1" ref="BK255" ca="1">IF(AJ255&gt;0,AJ255*SUMPRODUCT(_xlfn.XLOOKUP(AJ$26,$C$4:$C$22,$T$4:$AD$22)*$AO255:$AY255),0)</f>
        <v>0</v>
      </c>
      <c r="BL255" s="287" cm="1">
        <f t="array" aca="1" ref="BL255" ca="1">IF(AK255&gt;0,AK255*SUMPRODUCT(_xlfn.XLOOKUP(AK$26,$C$4:$C$22,$T$4:$AD$22)*$AO255:$AY255),0)</f>
        <v>0</v>
      </c>
      <c r="BM255" s="287" cm="1">
        <f t="array" aca="1" ref="BM255" ca="1">IF(AL255&gt;0,AL255*SUMPRODUCT(_xlfn.XLOOKUP(AL$26,$C$4:$C$22,$T$4:$AD$22)*$AO255:$AY255),0)</f>
        <v>0</v>
      </c>
      <c r="BN255" s="287" cm="1">
        <f t="array" aca="1" ref="BN255" ca="1">IF(AM255&gt;0,AM255*SUMPRODUCT(_xlfn.XLOOKUP(AM$26,$C$4:$C$22,$T$4:$AD$22)*$AO255:$AY255),0)</f>
        <v>0</v>
      </c>
      <c r="BO255" s="290" cm="1">
        <f t="array" aca="1" ref="BO255" ca="1">IF(AN255&gt;0,AN255*SUMPRODUCT(_xlfn.XLOOKUP(AN$26,$C$4:$C$22,$T$4:$AD$22)*$AO255:$AY255),0)</f>
        <v>0</v>
      </c>
      <c r="BP255" s="291">
        <f t="shared" ca="1" si="196"/>
        <v>0</v>
      </c>
      <c r="BQ255" s="286" cm="1">
        <f t="array" aca="1" ref="BQ255" ca="1">IF(AC255&gt;0,AC255*SUMPRODUCT(_xlfn.XLOOKUP(AC$26,$C$4:$C$22,$I$4:$S$22)*$AO255:$AY255),0)</f>
        <v>0</v>
      </c>
      <c r="BR255" s="287" cm="1">
        <f t="array" aca="1" ref="BR255" ca="1">IF(AD255&gt;0,AD255*SUMPRODUCT(_xlfn.XLOOKUP(AD$26,$C$4:$C$22,$I$4:$S$22)*$AO255:$AY255),0)</f>
        <v>0</v>
      </c>
      <c r="BS255" s="287" cm="1">
        <f t="array" aca="1" ref="BS255" ca="1">IF(AE255&gt;0,AE255*SUMPRODUCT(_xlfn.XLOOKUP(AE$26,$C$4:$C$22,$I$4:$S$22)*$AO255:$AY255),0)</f>
        <v>0</v>
      </c>
      <c r="BT255" s="287" cm="1">
        <f t="array" aca="1" ref="BT255" ca="1">IF(AF255&gt;0,AF255*SUMPRODUCT(_xlfn.XLOOKUP(AF$26,$C$4:$C$22,$I$4:$S$22)*$AO255:$AY255),0)</f>
        <v>0</v>
      </c>
      <c r="BU255" s="287" cm="1">
        <f t="array" aca="1" ref="BU255" ca="1">IF(AG255&gt;0,AG255*SUMPRODUCT(_xlfn.XLOOKUP(AG$26,$C$4:$C$22,$I$4:$S$22)*$AO255:$AY255),0)</f>
        <v>0</v>
      </c>
      <c r="BV255" s="287" cm="1">
        <f t="array" aca="1" ref="BV255" ca="1">IF(AH255&gt;0,AH255*SUMPRODUCT(_xlfn.XLOOKUP(AH$26,$C$4:$C$22,$I$4:$S$22)*$AO255:$AY255),0)</f>
        <v>0</v>
      </c>
      <c r="BW255" s="287" cm="1">
        <f t="array" aca="1" ref="BW255" ca="1">IF(AI255&gt;0,AI255*SUMPRODUCT(_xlfn.XLOOKUP(AI$26,$C$4:$C$22,$I$4:$S$22)*$AO255:$AY255),0)</f>
        <v>0</v>
      </c>
      <c r="BX255" s="287" cm="1">
        <f t="array" aca="1" ref="BX255" ca="1">IF(AJ255&gt;0,AJ255*SUMPRODUCT(_xlfn.XLOOKUP(AJ$26,$C$4:$C$22,$I$4:$S$22)*$AO255:$AY255),0)</f>
        <v>0</v>
      </c>
      <c r="BY255" s="287" cm="1">
        <f t="array" aca="1" ref="BY255" ca="1">IF(AK255&gt;0,AK255*SUMPRODUCT(_xlfn.XLOOKUP(AK$26,$C$4:$C$22,$I$4:$S$22)*$AO255:$AY255),0)</f>
        <v>0</v>
      </c>
      <c r="BZ255" s="287" cm="1">
        <f t="array" aca="1" ref="BZ255" ca="1">IF(AL255&gt;0,AL255*SUMPRODUCT(_xlfn.XLOOKUP(AL$26,$C$4:$C$22,$I$4:$S$22)*$AO255:$AY255),0)</f>
        <v>0</v>
      </c>
      <c r="CA255" s="287" cm="1">
        <f t="array" aca="1" ref="CA255" ca="1">IF(AM255&gt;0,AM255*SUMPRODUCT(_xlfn.XLOOKUP(AM$26,$C$4:$C$22,$I$4:$S$22)*$AO255:$AY255),0)</f>
        <v>0</v>
      </c>
      <c r="CB255" s="290" cm="1">
        <f t="array" aca="1" ref="CB255" ca="1">IF(AN255&gt;0,AN255*SUMPRODUCT(_xlfn.XLOOKUP(AN$26,$C$4:$C$22,$I$4:$S$22)*$AO255:$AY255),0)</f>
        <v>0</v>
      </c>
      <c r="CC255" s="291">
        <f t="shared" ca="1" si="197"/>
        <v>0</v>
      </c>
      <c r="CD255" s="286" cm="1">
        <f t="array" aca="1" ref="CD255" ca="1">IF(AC255&lt;0,AC255*SUMPRODUCT(_xlfn.XLOOKUP(AC$26,$C$4:$C$22,$T$4:$AD$22)*$AO255:$AY255),0)</f>
        <v>0</v>
      </c>
      <c r="CE255" s="287" cm="1">
        <f t="array" aca="1" ref="CE255" ca="1">IF(AD255&lt;0,AD255*SUMPRODUCT(_xlfn.XLOOKUP(AD$26,$C$4:$C$22,$T$4:$AC$22)*$AO255:$AX255),0)</f>
        <v>0</v>
      </c>
      <c r="CF255" s="287" cm="1">
        <f t="array" aca="1" ref="CF255" ca="1">IF(AE255&lt;0,AE255*SUMPRODUCT(_xlfn.XLOOKUP(AE$26,$C$4:$C$22,$T$4:$AC$22)*$AO255:$AX255),0)</f>
        <v>0</v>
      </c>
      <c r="CG255" s="287" cm="1">
        <f t="array" aca="1" ref="CG255" ca="1">IF(AF255&lt;0,AF255*SUMPRODUCT(_xlfn.XLOOKUP(AF$26,$C$4:$C$22,$T$4:$AC$22)*$AO255:$AX255),0)</f>
        <v>0</v>
      </c>
      <c r="CH255" s="287" cm="1">
        <f t="array" aca="1" ref="CH255" ca="1">IF(AG255&lt;0,AG255*SUMPRODUCT(_xlfn.XLOOKUP(AG$26,$C$4:$C$22,$T$4:$AC$22)*$AO255:$AX255),0)</f>
        <v>0</v>
      </c>
      <c r="CI255" s="287" cm="1">
        <f t="array" aca="1" ref="CI255" ca="1">IF(AH255&lt;0,AH255*SUMPRODUCT(_xlfn.XLOOKUP(AH$26,$C$4:$C$22,$T$4:$AC$22)*$AO255:$AX255),0)</f>
        <v>0</v>
      </c>
      <c r="CJ255" s="287" cm="1">
        <f t="array" aca="1" ref="CJ255" ca="1">IF(AI255&lt;0,AI255*SUMPRODUCT(_xlfn.XLOOKUP(AI$26,$C$4:$C$22,$T$4:$AC$22)*$AO255:$AX255),0)</f>
        <v>0</v>
      </c>
      <c r="CK255" s="287" cm="1">
        <f t="array" aca="1" ref="CK255" ca="1">IF(AJ255&lt;0,AJ255*SUMPRODUCT(_xlfn.XLOOKUP(AJ$26,$C$4:$C$22,$T$4:$AC$22)*$AO255:$AX255),0)</f>
        <v>0</v>
      </c>
      <c r="CL255" s="287" cm="1">
        <f t="array" aca="1" ref="CL255" ca="1">IF(AK255&lt;0,AK255*SUMPRODUCT(_xlfn.XLOOKUP(AK$26,$C$4:$C$22,$T$4:$AC$22)*$AO255:$AX255),0)</f>
        <v>0</v>
      </c>
      <c r="CM255" s="287" cm="1">
        <f t="array" aca="1" ref="CM255" ca="1">IF(AL255&lt;0,AL255*SUMPRODUCT(_xlfn.XLOOKUP(AL$26,$C$4:$C$22,$T$4:$AC$22)*$AO255:$AX255),0)</f>
        <v>0</v>
      </c>
      <c r="CN255" s="287" cm="1">
        <f t="array" aca="1" ref="CN255" ca="1">IF(AM255&lt;0,AM255*SUMPRODUCT(_xlfn.XLOOKUP(AM$26,$C$4:$C$22,$T$4:$AC$22)*$AO255:$AX255),0)</f>
        <v>0</v>
      </c>
      <c r="CO255" s="290" cm="1">
        <f t="array" aca="1" ref="CO255" ca="1">IF(AN255&lt;0,AN255*SUMPRODUCT(_xlfn.XLOOKUP(AN$26,$C$4:$C$22,$T$4:$AC$22)*$AO255:$AX255),0)</f>
        <v>0</v>
      </c>
      <c r="CP255" s="291">
        <f t="shared" ca="1" si="198"/>
        <v>0</v>
      </c>
      <c r="CQ255" s="286" cm="1">
        <f t="array" aca="1" ref="CQ255" ca="1">IF(AC255&lt;0,AC255*SUMPRODUCT(_xlfn.XLOOKUP(AC$26,$C$4:$C$22,$I$4:$S$22)*$AO255:$AY255),0)</f>
        <v>0</v>
      </c>
      <c r="CR255" s="287" cm="1">
        <f t="array" aca="1" ref="CR255" ca="1">IF(AD255&lt;0,AD255*SUMPRODUCT(_xlfn.XLOOKUP(AD$26,$C$4:$C$22,$I$4:$R$22)*$AO255:$AX255),0)</f>
        <v>0</v>
      </c>
      <c r="CS255" s="287" cm="1">
        <f t="array" aca="1" ref="CS255" ca="1">IF(AE255&lt;0,AE255*SUMPRODUCT(_xlfn.XLOOKUP(AE$26,$C$4:$C$22,$I$4:$R$22)*$AO255:$AX255),0)</f>
        <v>0</v>
      </c>
      <c r="CT255" s="287" cm="1">
        <f t="array" aca="1" ref="CT255" ca="1">IF(AF255&lt;0,AF255*SUMPRODUCT(_xlfn.XLOOKUP(AF$26,$C$4:$C$22,$I$4:$R$22)*$AO255:$AX255),0)</f>
        <v>0</v>
      </c>
      <c r="CU255" s="287" cm="1">
        <f t="array" aca="1" ref="CU255" ca="1">IF(AG255&lt;0,AG255*SUMPRODUCT(_xlfn.XLOOKUP(AG$26,$C$4:$C$22,$I$4:$R$22)*$AO255:$AX255),0)</f>
        <v>0</v>
      </c>
      <c r="CV255" s="287" cm="1">
        <f t="array" aca="1" ref="CV255" ca="1">IF(AH255&lt;0,AH255*SUMPRODUCT(_xlfn.XLOOKUP(AH$26,$C$4:$C$22,$I$4:$R$22)*$AO255:$AX255),0)</f>
        <v>0</v>
      </c>
      <c r="CW255" s="287" cm="1">
        <f t="array" aca="1" ref="CW255" ca="1">IF(AI255&lt;0,AI255*SUMPRODUCT(_xlfn.XLOOKUP(AI$26,$C$4:$C$22,$I$4:$R$22)*$AO255:$AX255),0)</f>
        <v>0</v>
      </c>
      <c r="CX255" s="287" cm="1">
        <f t="array" aca="1" ref="CX255" ca="1">IF(AJ255&lt;0,AJ255*SUMPRODUCT(_xlfn.XLOOKUP(AJ$26,$C$4:$C$22,$I$4:$R$22)*$AO255:$AX255),0)</f>
        <v>0</v>
      </c>
      <c r="CY255" s="287" cm="1">
        <f t="array" aca="1" ref="CY255" ca="1">IF(AK255&lt;0,AK255*SUMPRODUCT(_xlfn.XLOOKUP(AK$26,$C$4:$C$22,$I$4:$R$22)*$AO255:$AX255),0)</f>
        <v>0</v>
      </c>
      <c r="CZ255" s="287" cm="1">
        <f t="array" aca="1" ref="CZ255" ca="1">IF(AL255&lt;0,AL255*SUMPRODUCT(_xlfn.XLOOKUP(AL$26,$C$4:$C$22,$I$4:$R$22)*$AO255:$AX255),0)</f>
        <v>0</v>
      </c>
      <c r="DA255" s="287" cm="1">
        <f t="array" aca="1" ref="DA255" ca="1">IF(AM255&lt;0,AM255*SUMPRODUCT(_xlfn.XLOOKUP(AM$26,$C$4:$C$22,$I$4:$R$22)*$AO255:$AX255),0)</f>
        <v>0</v>
      </c>
      <c r="DB255" s="290" cm="1">
        <f t="array" aca="1" ref="DB255" ca="1">IF(AN255&lt;0,AN255*SUMPRODUCT(_xlfn.XLOOKUP(AN$26,$C$4:$C$22,$I$4:$R$22)*$AO255:$AX255),0)</f>
        <v>0</v>
      </c>
      <c r="DC255" s="327">
        <f t="shared" ca="1" si="199"/>
        <v>0</v>
      </c>
    </row>
    <row r="256" spans="1:107" x14ac:dyDescent="0.25">
      <c r="A256" s="135">
        <f ca="1">MIN(H254:I272)</f>
        <v>-0.25</v>
      </c>
      <c r="B256" s="731"/>
      <c r="C256" s="292">
        <v>3</v>
      </c>
      <c r="D256" s="293" t="str">
        <f>_xlfn.XLOOKUP($C256,'Load Combinations'!$B$4:$B$22,'Load Combinations'!$C$4:$C$22)</f>
        <v>Component Pressure Test</v>
      </c>
      <c r="E256" s="86"/>
      <c r="F256" s="294"/>
      <c r="G256" s="125">
        <v>0</v>
      </c>
      <c r="H256" s="295">
        <f t="shared" ca="1" si="177"/>
        <v>0</v>
      </c>
      <c r="I256" s="295">
        <f t="shared" ca="1" si="178"/>
        <v>0</v>
      </c>
      <c r="J256" s="328"/>
      <c r="K256" s="99">
        <f t="shared" ref="K256:AB256" ca="1" si="233">OFFSET(K256,-2,0)</f>
        <v>0</v>
      </c>
      <c r="L256" s="96">
        <f t="shared" ca="1" si="233"/>
        <v>0</v>
      </c>
      <c r="M256" s="96">
        <f t="shared" ca="1" si="233"/>
        <v>0</v>
      </c>
      <c r="N256" s="96">
        <f t="shared" ca="1" si="233"/>
        <v>0</v>
      </c>
      <c r="O256" s="96">
        <f t="shared" ca="1" si="233"/>
        <v>0</v>
      </c>
      <c r="P256" s="96">
        <f t="shared" ca="1" si="233"/>
        <v>0</v>
      </c>
      <c r="Q256" s="96">
        <f t="shared" ca="1" si="233"/>
        <v>0</v>
      </c>
      <c r="R256" s="96">
        <f t="shared" ca="1" si="233"/>
        <v>0</v>
      </c>
      <c r="S256" s="96">
        <f t="shared" ca="1" si="233"/>
        <v>0</v>
      </c>
      <c r="T256" s="96">
        <f t="shared" ca="1" si="233"/>
        <v>0</v>
      </c>
      <c r="U256" s="96">
        <f t="shared" ca="1" si="233"/>
        <v>0</v>
      </c>
      <c r="V256" s="96">
        <f t="shared" ca="1" si="233"/>
        <v>0</v>
      </c>
      <c r="W256" s="96">
        <f t="shared" ca="1" si="233"/>
        <v>0</v>
      </c>
      <c r="X256" s="96">
        <f t="shared" ca="1" si="233"/>
        <v>0</v>
      </c>
      <c r="Y256" s="96">
        <f t="shared" ca="1" si="233"/>
        <v>0</v>
      </c>
      <c r="Z256" s="96">
        <f t="shared" ca="1" si="233"/>
        <v>0</v>
      </c>
      <c r="AA256" s="96">
        <f t="shared" ca="1" si="233"/>
        <v>0</v>
      </c>
      <c r="AB256" s="138">
        <f t="shared" ca="1" si="233"/>
        <v>0</v>
      </c>
      <c r="AC256" s="99">
        <f t="shared" ca="1" si="232"/>
        <v>0</v>
      </c>
      <c r="AD256" s="96">
        <f t="shared" ca="1" si="232"/>
        <v>0</v>
      </c>
      <c r="AE256" s="96">
        <f t="shared" ca="1" si="232"/>
        <v>0</v>
      </c>
      <c r="AF256" s="96">
        <f t="shared" ca="1" si="232"/>
        <v>0</v>
      </c>
      <c r="AG256" s="96">
        <f t="shared" ca="1" si="232"/>
        <v>0</v>
      </c>
      <c r="AH256" s="96">
        <f t="shared" ca="1" si="232"/>
        <v>1</v>
      </c>
      <c r="AI256" s="96">
        <f t="shared" ca="1" si="232"/>
        <v>0</v>
      </c>
      <c r="AJ256" s="96">
        <f t="shared" ca="1" si="232"/>
        <v>0</v>
      </c>
      <c r="AK256" s="96">
        <f t="shared" ca="1" si="232"/>
        <v>0</v>
      </c>
      <c r="AL256" s="96">
        <f t="shared" ca="1" si="232"/>
        <v>0</v>
      </c>
      <c r="AM256" s="96">
        <f t="shared" ca="1" si="232"/>
        <v>0</v>
      </c>
      <c r="AN256" s="100">
        <f t="shared" ca="1" si="232"/>
        <v>0</v>
      </c>
      <c r="AO256" s="97">
        <f>+INDEX('Load Combinations'!$D$4:$N$22,MATCH(Horizontal!$C256,'Load Combinations'!$B$4:$B$22,0),MATCH(Horizontal!AO$26,'Load Combinations'!$D$3:$N$3,0))</f>
        <v>1</v>
      </c>
      <c r="AP256" s="96">
        <f>+INDEX('Load Combinations'!$D$4:$N$22,MATCH(Horizontal!$C256,'Load Combinations'!$B$4:$B$22,0),MATCH(Horizontal!AP$26,'Load Combinations'!$D$3:$N$3,0))</f>
        <v>0</v>
      </c>
      <c r="AQ256" s="96">
        <f>+INDEX('Load Combinations'!$D$4:$N$22,MATCH(Horizontal!$C256,'Load Combinations'!$B$4:$B$22,0),MATCH(Horizontal!AQ$26,'Load Combinations'!$D$3:$N$3,0))</f>
        <v>0</v>
      </c>
      <c r="AR256" s="96">
        <f>+INDEX('Load Combinations'!$D$4:$N$22,MATCH(Horizontal!$C256,'Load Combinations'!$B$4:$B$22,0),MATCH(Horizontal!AR$26,'Load Combinations'!$D$3:$N$3,0))</f>
        <v>0</v>
      </c>
      <c r="AS256" s="96">
        <f>+INDEX('Load Combinations'!$D$4:$N$22,MATCH(Horizontal!$C256,'Load Combinations'!$B$4:$B$22,0),MATCH(Horizontal!AS$26,'Load Combinations'!$D$3:$N$3,0))</f>
        <v>1</v>
      </c>
      <c r="AT256" s="96">
        <f>+INDEX('Load Combinations'!$D$4:$N$22,MATCH(Horizontal!$C256,'Load Combinations'!$B$4:$B$22,0),MATCH(Horizontal!AT$26,'Load Combinations'!$D$3:$N$3,0))</f>
        <v>0</v>
      </c>
      <c r="AU256" s="96">
        <f>+INDEX('Load Combinations'!$D$4:$N$22,MATCH(Horizontal!$C256,'Load Combinations'!$B$4:$B$22,0),MATCH(Horizontal!AU$26,'Load Combinations'!$D$3:$N$3,0))</f>
        <v>0</v>
      </c>
      <c r="AV256" s="96">
        <f>+INDEX('Load Combinations'!$D$4:$N$22,MATCH(Horizontal!$C256,'Load Combinations'!$B$4:$B$22,0),MATCH(Horizontal!AV$26,'Load Combinations'!$D$3:$N$3,0))</f>
        <v>0</v>
      </c>
      <c r="AW256" s="96">
        <f>+INDEX('Load Combinations'!$D$4:$N$22,MATCH(Horizontal!$C256,'Load Combinations'!$B$4:$B$22,0),MATCH(Horizontal!AW$26,'Load Combinations'!$D$3:$N$3,0))</f>
        <v>0</v>
      </c>
      <c r="AX256" s="560">
        <f>+INDEX('Load Combinations'!$D$4:$N$22,MATCH(Horizontal!$C256,'Load Combinations'!$B$4:$B$22,0),MATCH(Horizontal!AX$26,'Load Combinations'!$D$3:$N$3,0))</f>
        <v>0</v>
      </c>
      <c r="AY256" s="661">
        <f>+INDEX('Load Combinations'!$D$4:$N$22,MATCH(Horizontal!$C256,'Load Combinations'!$B$4:$B$22,0),MATCH(Horizontal!AY$26,'Load Combinations'!$D$3:$N$3,0))</f>
        <v>0</v>
      </c>
      <c r="AZ256" s="297" cm="1">
        <f t="array" aca="1" ref="AZ256" ca="1">SUMPRODUCT(--($K256:$AB256&gt;0),INDEX($H$4:$H$22,MATCH($K$26:$AB$26,$C$4:$C$22,0)))</f>
        <v>0</v>
      </c>
      <c r="BA256" s="298" cm="1">
        <f t="array" aca="1" ref="BA256" ca="1">SUMPRODUCT(--($K256:$AB256&gt;0),INDEX($G$4:$G$22,MATCH($K$26:$AB$26,$C$4:$C$22,0)))</f>
        <v>0</v>
      </c>
      <c r="BB256" s="298" cm="1">
        <f t="array" aca="1" ref="BB256" ca="1">-1*SUMPRODUCT(--($K256:$AB256&lt;0),INDEX($H$4:$H$22,MATCH($K$26:$AB$26,$C$4:$C$22,0)))</f>
        <v>0</v>
      </c>
      <c r="BC256" s="298" cm="1">
        <f t="array" aca="1" ref="BC256" ca="1">-1*SUMPRODUCT(--($K256:$AB256&lt;0),INDEX($G$4:$G$22,MATCH($K$26:$AB$26,$C$4:$C$22,0)))</f>
        <v>0</v>
      </c>
      <c r="BD256" s="125" cm="1">
        <f t="array" aca="1" ref="BD256" ca="1">IF(AC256&gt;0,AC256*SUMPRODUCT(_xlfn.XLOOKUP(AC$26,$C$4:$C$22,$T$4:$AD$22)*$AO256:$AY256),0)</f>
        <v>0</v>
      </c>
      <c r="BE256" s="300" cm="1">
        <f t="array" aca="1" ref="BE256" ca="1">IF(AD256&gt;0,AD256*SUMPRODUCT(_xlfn.XLOOKUP(AD$26,$C$4:$C$22,$T$4:$AD$22)*$AO256:$AY256),0)</f>
        <v>0</v>
      </c>
      <c r="BF256" s="300" cm="1">
        <f t="array" aca="1" ref="BF256" ca="1">IF(AE256&gt;0,AE256*SUMPRODUCT(_xlfn.XLOOKUP(AE$26,$C$4:$C$22,$T$4:$AD$22)*$AO256:$AY256),0)</f>
        <v>0</v>
      </c>
      <c r="BG256" s="301" cm="1">
        <f t="array" aca="1" ref="BG256" ca="1">IF(AF256&gt;0,AF256*SUMPRODUCT(_xlfn.XLOOKUP(AF$26,$C$4:$C$22,$T$4:$AD$22)*$AO256:$AY256),0)</f>
        <v>0</v>
      </c>
      <c r="BH256" s="300" cm="1">
        <f t="array" aca="1" ref="BH256" ca="1">IF(AG256&gt;0,AG256*SUMPRODUCT(_xlfn.XLOOKUP(AG$26,$C$4:$C$22,$T$4:$AD$22)*$AO256:$AY256),0)</f>
        <v>0</v>
      </c>
      <c r="BI256" s="300" cm="1">
        <f t="array" aca="1" ref="BI256" ca="1">IF(AH256&gt;0,AH256*SUMPRODUCT(_xlfn.XLOOKUP(AH$26,$C$4:$C$22,$T$4:$AD$22)*$AO256:$AY256),0)</f>
        <v>0</v>
      </c>
      <c r="BJ256" s="300" cm="1">
        <f t="array" aca="1" ref="BJ256" ca="1">IF(AI256&gt;0,AI256*SUMPRODUCT(_xlfn.XLOOKUP(AI$26,$C$4:$C$22,$T$4:$AD$22)*$AO256:$AY256),0)</f>
        <v>0</v>
      </c>
      <c r="BK256" s="300" cm="1">
        <f t="array" aca="1" ref="BK256" ca="1">IF(AJ256&gt;0,AJ256*SUMPRODUCT(_xlfn.XLOOKUP(AJ$26,$C$4:$C$22,$T$4:$AD$22)*$AO256:$AY256),0)</f>
        <v>0</v>
      </c>
      <c r="BL256" s="300" cm="1">
        <f t="array" aca="1" ref="BL256" ca="1">IF(AK256&gt;0,AK256*SUMPRODUCT(_xlfn.XLOOKUP(AK$26,$C$4:$C$22,$T$4:$AD$22)*$AO256:$AY256),0)</f>
        <v>0</v>
      </c>
      <c r="BM256" s="300" cm="1">
        <f t="array" aca="1" ref="BM256" ca="1">IF(AL256&gt;0,AL256*SUMPRODUCT(_xlfn.XLOOKUP(AL$26,$C$4:$C$22,$T$4:$AD$22)*$AO256:$AY256),0)</f>
        <v>0</v>
      </c>
      <c r="BN256" s="300" cm="1">
        <f t="array" aca="1" ref="BN256" ca="1">IF(AM256&gt;0,AM256*SUMPRODUCT(_xlfn.XLOOKUP(AM$26,$C$4:$C$22,$T$4:$AD$22)*$AO256:$AY256),0)</f>
        <v>0</v>
      </c>
      <c r="BO256" s="304" cm="1">
        <f t="array" aca="1" ref="BO256" ca="1">IF(AN256&gt;0,AN256*SUMPRODUCT(_xlfn.XLOOKUP(AN$26,$C$4:$C$22,$T$4:$AD$22)*$AO256:$AY256),0)</f>
        <v>0</v>
      </c>
      <c r="BP256" s="305">
        <f t="shared" ca="1" si="196"/>
        <v>0</v>
      </c>
      <c r="BQ256" s="125" cm="1">
        <f t="array" aca="1" ref="BQ256" ca="1">IF(AC256&gt;0,AC256*SUMPRODUCT(_xlfn.XLOOKUP(AC$26,$C$4:$C$22,$I$4:$S$22)*$AO256:$AY256),0)</f>
        <v>0</v>
      </c>
      <c r="BR256" s="300" cm="1">
        <f t="array" aca="1" ref="BR256" ca="1">IF(AD256&gt;0,AD256*SUMPRODUCT(_xlfn.XLOOKUP(AD$26,$C$4:$C$22,$I$4:$S$22)*$AO256:$AY256),0)</f>
        <v>0</v>
      </c>
      <c r="BS256" s="300" cm="1">
        <f t="array" aca="1" ref="BS256" ca="1">IF(AE256&gt;0,AE256*SUMPRODUCT(_xlfn.XLOOKUP(AE$26,$C$4:$C$22,$I$4:$S$22)*$AO256:$AY256),0)</f>
        <v>0</v>
      </c>
      <c r="BT256" s="301" cm="1">
        <f t="array" aca="1" ref="BT256" ca="1">IF(AF256&gt;0,AF256*SUMPRODUCT(_xlfn.XLOOKUP(AF$26,$C$4:$C$22,$I$4:$S$22)*$AO256:$AY256),0)</f>
        <v>0</v>
      </c>
      <c r="BU256" s="300" cm="1">
        <f t="array" aca="1" ref="BU256" ca="1">IF(AG256&gt;0,AG256*SUMPRODUCT(_xlfn.XLOOKUP(AG$26,$C$4:$C$22,$I$4:$S$22)*$AO256:$AY256),0)</f>
        <v>0</v>
      </c>
      <c r="BV256" s="300" cm="1">
        <f t="array" aca="1" ref="BV256" ca="1">IF(AH256&gt;0,AH256*SUMPRODUCT(_xlfn.XLOOKUP(AH$26,$C$4:$C$22,$I$4:$S$22)*$AO256:$AY256),0)</f>
        <v>0</v>
      </c>
      <c r="BW256" s="300" cm="1">
        <f t="array" aca="1" ref="BW256" ca="1">IF(AI256&gt;0,AI256*SUMPRODUCT(_xlfn.XLOOKUP(AI$26,$C$4:$C$22,$I$4:$S$22)*$AO256:$AY256),0)</f>
        <v>0</v>
      </c>
      <c r="BX256" s="300" cm="1">
        <f t="array" aca="1" ref="BX256" ca="1">IF(AJ256&gt;0,AJ256*SUMPRODUCT(_xlfn.XLOOKUP(AJ$26,$C$4:$C$22,$I$4:$S$22)*$AO256:$AY256),0)</f>
        <v>0</v>
      </c>
      <c r="BY256" s="300" cm="1">
        <f t="array" aca="1" ref="BY256" ca="1">IF(AK256&gt;0,AK256*SUMPRODUCT(_xlfn.XLOOKUP(AK$26,$C$4:$C$22,$I$4:$S$22)*$AO256:$AY256),0)</f>
        <v>0</v>
      </c>
      <c r="BZ256" s="300" cm="1">
        <f t="array" aca="1" ref="BZ256" ca="1">IF(AL256&gt;0,AL256*SUMPRODUCT(_xlfn.XLOOKUP(AL$26,$C$4:$C$22,$I$4:$S$22)*$AO256:$AY256),0)</f>
        <v>0</v>
      </c>
      <c r="CA256" s="300" cm="1">
        <f t="array" aca="1" ref="CA256" ca="1">IF(AM256&gt;0,AM256*SUMPRODUCT(_xlfn.XLOOKUP(AM$26,$C$4:$C$22,$I$4:$S$22)*$AO256:$AY256),0)</f>
        <v>0</v>
      </c>
      <c r="CB256" s="304" cm="1">
        <f t="array" aca="1" ref="CB256" ca="1">IF(AN256&gt;0,AN256*SUMPRODUCT(_xlfn.XLOOKUP(AN$26,$C$4:$C$22,$I$4:$S$22)*$AO256:$AY256),0)</f>
        <v>0</v>
      </c>
      <c r="CC256" s="305">
        <f t="shared" ca="1" si="197"/>
        <v>0</v>
      </c>
      <c r="CD256" s="125" cm="1">
        <f t="array" aca="1" ref="CD256" ca="1">IF(AC256&lt;0,AC256*SUMPRODUCT(_xlfn.XLOOKUP(AC$26,$C$4:$C$22,$T$4:$AD$22)*$AO256:$AY256),0)</f>
        <v>0</v>
      </c>
      <c r="CE256" s="300" cm="1">
        <f t="array" aca="1" ref="CE256" ca="1">IF(AD256&lt;0,AD256*SUMPRODUCT(_xlfn.XLOOKUP(AD$26,$C$4:$C$22,$T$4:$AC$22)*$AO256:$AX256),0)</f>
        <v>0</v>
      </c>
      <c r="CF256" s="300" cm="1">
        <f t="array" aca="1" ref="CF256" ca="1">IF(AE256&lt;0,AE256*SUMPRODUCT(_xlfn.XLOOKUP(AE$26,$C$4:$C$22,$T$4:$AC$22)*$AO256:$AX256),0)</f>
        <v>0</v>
      </c>
      <c r="CG256" s="301" cm="1">
        <f t="array" aca="1" ref="CG256" ca="1">IF(AF256&lt;0,AF256*SUMPRODUCT(_xlfn.XLOOKUP(AF$26,$C$4:$C$22,$T$4:$AC$22)*$AO256:$AX256),0)</f>
        <v>0</v>
      </c>
      <c r="CH256" s="300" cm="1">
        <f t="array" aca="1" ref="CH256" ca="1">IF(AG256&lt;0,AG256*SUMPRODUCT(_xlfn.XLOOKUP(AG$26,$C$4:$C$22,$T$4:$AC$22)*$AO256:$AX256),0)</f>
        <v>0</v>
      </c>
      <c r="CI256" s="300" cm="1">
        <f t="array" aca="1" ref="CI256" ca="1">IF(AH256&lt;0,AH256*SUMPRODUCT(_xlfn.XLOOKUP(AH$26,$C$4:$C$22,$T$4:$AC$22)*$AO256:$AX256),0)</f>
        <v>0</v>
      </c>
      <c r="CJ256" s="300" cm="1">
        <f t="array" aca="1" ref="CJ256" ca="1">IF(AI256&lt;0,AI256*SUMPRODUCT(_xlfn.XLOOKUP(AI$26,$C$4:$C$22,$T$4:$AC$22)*$AO256:$AX256),0)</f>
        <v>0</v>
      </c>
      <c r="CK256" s="300" cm="1">
        <f t="array" aca="1" ref="CK256" ca="1">IF(AJ256&lt;0,AJ256*SUMPRODUCT(_xlfn.XLOOKUP(AJ$26,$C$4:$C$22,$T$4:$AC$22)*$AO256:$AX256),0)</f>
        <v>0</v>
      </c>
      <c r="CL256" s="300" cm="1">
        <f t="array" aca="1" ref="CL256" ca="1">IF(AK256&lt;0,AK256*SUMPRODUCT(_xlfn.XLOOKUP(AK$26,$C$4:$C$22,$T$4:$AC$22)*$AO256:$AX256),0)</f>
        <v>0</v>
      </c>
      <c r="CM256" s="300" cm="1">
        <f t="array" aca="1" ref="CM256" ca="1">IF(AL256&lt;0,AL256*SUMPRODUCT(_xlfn.XLOOKUP(AL$26,$C$4:$C$22,$T$4:$AC$22)*$AO256:$AX256),0)</f>
        <v>0</v>
      </c>
      <c r="CN256" s="300" cm="1">
        <f t="array" aca="1" ref="CN256" ca="1">IF(AM256&lt;0,AM256*SUMPRODUCT(_xlfn.XLOOKUP(AM$26,$C$4:$C$22,$T$4:$AC$22)*$AO256:$AX256),0)</f>
        <v>0</v>
      </c>
      <c r="CO256" s="304" cm="1">
        <f t="array" aca="1" ref="CO256" ca="1">IF(AN256&lt;0,AN256*SUMPRODUCT(_xlfn.XLOOKUP(AN$26,$C$4:$C$22,$T$4:$AC$22)*$AO256:$AX256),0)</f>
        <v>0</v>
      </c>
      <c r="CP256" s="305">
        <f t="shared" ca="1" si="198"/>
        <v>0</v>
      </c>
      <c r="CQ256" s="125" cm="1">
        <f t="array" aca="1" ref="CQ256" ca="1">IF(AC256&lt;0,AC256*SUMPRODUCT(_xlfn.XLOOKUP(AC$26,$C$4:$C$22,$I$4:$S$22)*$AO256:$AY256),0)</f>
        <v>0</v>
      </c>
      <c r="CR256" s="300" cm="1">
        <f t="array" aca="1" ref="CR256" ca="1">IF(AD256&lt;0,AD256*SUMPRODUCT(_xlfn.XLOOKUP(AD$26,$C$4:$C$22,$I$4:$R$22)*$AO256:$AX256),0)</f>
        <v>0</v>
      </c>
      <c r="CS256" s="300" cm="1">
        <f t="array" aca="1" ref="CS256" ca="1">IF(AE256&lt;0,AE256*SUMPRODUCT(_xlfn.XLOOKUP(AE$26,$C$4:$C$22,$I$4:$R$22)*$AO256:$AX256),0)</f>
        <v>0</v>
      </c>
      <c r="CT256" s="301" cm="1">
        <f t="array" aca="1" ref="CT256" ca="1">IF(AF256&lt;0,AF256*SUMPRODUCT(_xlfn.XLOOKUP(AF$26,$C$4:$C$22,$I$4:$R$22)*$AO256:$AX256),0)</f>
        <v>0</v>
      </c>
      <c r="CU256" s="300" cm="1">
        <f t="array" aca="1" ref="CU256" ca="1">IF(AG256&lt;0,AG256*SUMPRODUCT(_xlfn.XLOOKUP(AG$26,$C$4:$C$22,$I$4:$R$22)*$AO256:$AX256),0)</f>
        <v>0</v>
      </c>
      <c r="CV256" s="300" cm="1">
        <f t="array" aca="1" ref="CV256" ca="1">IF(AH256&lt;0,AH256*SUMPRODUCT(_xlfn.XLOOKUP(AH$26,$C$4:$C$22,$I$4:$R$22)*$AO256:$AX256),0)</f>
        <v>0</v>
      </c>
      <c r="CW256" s="300" cm="1">
        <f t="array" aca="1" ref="CW256" ca="1">IF(AI256&lt;0,AI256*SUMPRODUCT(_xlfn.XLOOKUP(AI$26,$C$4:$C$22,$I$4:$R$22)*$AO256:$AX256),0)</f>
        <v>0</v>
      </c>
      <c r="CX256" s="300" cm="1">
        <f t="array" aca="1" ref="CX256" ca="1">IF(AJ256&lt;0,AJ256*SUMPRODUCT(_xlfn.XLOOKUP(AJ$26,$C$4:$C$22,$I$4:$R$22)*$AO256:$AX256),0)</f>
        <v>0</v>
      </c>
      <c r="CY256" s="300" cm="1">
        <f t="array" aca="1" ref="CY256" ca="1">IF(AK256&lt;0,AK256*SUMPRODUCT(_xlfn.XLOOKUP(AK$26,$C$4:$C$22,$I$4:$R$22)*$AO256:$AX256),0)</f>
        <v>0</v>
      </c>
      <c r="CZ256" s="300" cm="1">
        <f t="array" aca="1" ref="CZ256" ca="1">IF(AL256&lt;0,AL256*SUMPRODUCT(_xlfn.XLOOKUP(AL$26,$C$4:$C$22,$I$4:$R$22)*$AO256:$AX256),0)</f>
        <v>0</v>
      </c>
      <c r="DA256" s="300" cm="1">
        <f t="array" aca="1" ref="DA256" ca="1">IF(AM256&lt;0,AM256*SUMPRODUCT(_xlfn.XLOOKUP(AM$26,$C$4:$C$22,$I$4:$R$22)*$AO256:$AX256),0)</f>
        <v>0</v>
      </c>
      <c r="DB256" s="304" cm="1">
        <f t="array" aca="1" ref="DB256" ca="1">IF(AN256&lt;0,AN256*SUMPRODUCT(_xlfn.XLOOKUP(AN$26,$C$4:$C$22,$I$4:$R$22)*$AO256:$AX256),0)</f>
        <v>0</v>
      </c>
      <c r="DC256" s="329">
        <f t="shared" ca="1" si="199"/>
        <v>0</v>
      </c>
    </row>
    <row r="257" spans="1:107" x14ac:dyDescent="0.25">
      <c r="A257" s="134" t="s">
        <v>166</v>
      </c>
      <c r="B257" s="255"/>
      <c r="C257" s="278">
        <v>4</v>
      </c>
      <c r="D257" s="279" t="str">
        <f>_xlfn.XLOOKUP($C257,'Load Combinations'!$B$4:$B$22,'Load Combinations'!$C$4:$C$22)</f>
        <v>Core Vessel Vacuum, No Beam</v>
      </c>
      <c r="E257" s="280"/>
      <c r="F257" s="281"/>
      <c r="G257" s="111">
        <v>0</v>
      </c>
      <c r="H257" s="282">
        <f t="shared" ca="1" si="177"/>
        <v>0</v>
      </c>
      <c r="I257" s="282">
        <f t="shared" ca="1" si="178"/>
        <v>0</v>
      </c>
      <c r="J257" s="326"/>
      <c r="K257" s="87">
        <f t="shared" ref="K257:AB257" ca="1" si="234">OFFSET(K257,-3,0)</f>
        <v>0</v>
      </c>
      <c r="L257" s="84">
        <f t="shared" ca="1" si="234"/>
        <v>0</v>
      </c>
      <c r="M257" s="84">
        <f t="shared" ca="1" si="234"/>
        <v>0</v>
      </c>
      <c r="N257" s="84">
        <f t="shared" ca="1" si="234"/>
        <v>0</v>
      </c>
      <c r="O257" s="84">
        <f t="shared" ca="1" si="234"/>
        <v>0</v>
      </c>
      <c r="P257" s="84">
        <f t="shared" ca="1" si="234"/>
        <v>0</v>
      </c>
      <c r="Q257" s="84">
        <f t="shared" ca="1" si="234"/>
        <v>0</v>
      </c>
      <c r="R257" s="84">
        <f t="shared" ca="1" si="234"/>
        <v>0</v>
      </c>
      <c r="S257" s="84">
        <f t="shared" ca="1" si="234"/>
        <v>0</v>
      </c>
      <c r="T257" s="84">
        <f t="shared" ca="1" si="234"/>
        <v>0</v>
      </c>
      <c r="U257" s="84">
        <f t="shared" ca="1" si="234"/>
        <v>0</v>
      </c>
      <c r="V257" s="84">
        <f t="shared" ca="1" si="234"/>
        <v>0</v>
      </c>
      <c r="W257" s="84">
        <f t="shared" ca="1" si="234"/>
        <v>0</v>
      </c>
      <c r="X257" s="84">
        <f t="shared" ca="1" si="234"/>
        <v>0</v>
      </c>
      <c r="Y257" s="84">
        <f t="shared" ca="1" si="234"/>
        <v>0</v>
      </c>
      <c r="Z257" s="84">
        <f t="shared" ca="1" si="234"/>
        <v>0</v>
      </c>
      <c r="AA257" s="84">
        <f t="shared" ca="1" si="234"/>
        <v>0</v>
      </c>
      <c r="AB257" s="89">
        <f t="shared" ca="1" si="234"/>
        <v>0</v>
      </c>
      <c r="AC257" s="87">
        <f t="shared" ca="1" si="232"/>
        <v>0</v>
      </c>
      <c r="AD257" s="84">
        <f t="shared" ca="1" si="232"/>
        <v>0</v>
      </c>
      <c r="AE257" s="84">
        <f t="shared" ca="1" si="232"/>
        <v>0</v>
      </c>
      <c r="AF257" s="84">
        <f t="shared" ca="1" si="232"/>
        <v>0</v>
      </c>
      <c r="AG257" s="84">
        <f t="shared" ca="1" si="232"/>
        <v>0</v>
      </c>
      <c r="AH257" s="84">
        <f t="shared" ca="1" si="232"/>
        <v>1</v>
      </c>
      <c r="AI257" s="84">
        <f t="shared" ca="1" si="232"/>
        <v>0</v>
      </c>
      <c r="AJ257" s="84">
        <f t="shared" ca="1" si="232"/>
        <v>0</v>
      </c>
      <c r="AK257" s="84">
        <f t="shared" ca="1" si="232"/>
        <v>0</v>
      </c>
      <c r="AL257" s="84">
        <f t="shared" ca="1" si="232"/>
        <v>0</v>
      </c>
      <c r="AM257" s="84">
        <f t="shared" ca="1" si="232"/>
        <v>0</v>
      </c>
      <c r="AN257" s="98">
        <f t="shared" ca="1" si="232"/>
        <v>0</v>
      </c>
      <c r="AO257" s="91">
        <f>+INDEX('Load Combinations'!$D$4:$N$22,MATCH(Horizontal!$C257,'Load Combinations'!$B$4:$B$22,0),MATCH(Horizontal!AO$26,'Load Combinations'!$D$3:$N$3,0))</f>
        <v>1</v>
      </c>
      <c r="AP257" s="84">
        <f>+INDEX('Load Combinations'!$D$4:$N$22,MATCH(Horizontal!$C257,'Load Combinations'!$B$4:$B$22,0),MATCH(Horizontal!AP$26,'Load Combinations'!$D$3:$N$3,0))</f>
        <v>1</v>
      </c>
      <c r="AQ257" s="84">
        <f>+INDEX('Load Combinations'!$D$4:$N$22,MATCH(Horizontal!$C257,'Load Combinations'!$B$4:$B$22,0),MATCH(Horizontal!AQ$26,'Load Combinations'!$D$3:$N$3,0))</f>
        <v>0</v>
      </c>
      <c r="AR257" s="84">
        <f>+INDEX('Load Combinations'!$D$4:$N$22,MATCH(Horizontal!$C257,'Load Combinations'!$B$4:$B$22,0),MATCH(Horizontal!AR$26,'Load Combinations'!$D$3:$N$3,0))</f>
        <v>1</v>
      </c>
      <c r="AS257" s="84">
        <f>+INDEX('Load Combinations'!$D$4:$N$22,MATCH(Horizontal!$C257,'Load Combinations'!$B$4:$B$22,0),MATCH(Horizontal!AS$26,'Load Combinations'!$D$3:$N$3,0))</f>
        <v>0</v>
      </c>
      <c r="AT257" s="84">
        <f>+INDEX('Load Combinations'!$D$4:$N$22,MATCH(Horizontal!$C257,'Load Combinations'!$B$4:$B$22,0),MATCH(Horizontal!AT$26,'Load Combinations'!$D$3:$N$3,0))</f>
        <v>0</v>
      </c>
      <c r="AU257" s="84">
        <f>+INDEX('Load Combinations'!$D$4:$N$22,MATCH(Horizontal!$C257,'Load Combinations'!$B$4:$B$22,0),MATCH(Horizontal!AU$26,'Load Combinations'!$D$3:$N$3,0))</f>
        <v>0</v>
      </c>
      <c r="AV257" s="84">
        <f>+INDEX('Load Combinations'!$D$4:$N$22,MATCH(Horizontal!$C257,'Load Combinations'!$B$4:$B$22,0),MATCH(Horizontal!AV$26,'Load Combinations'!$D$3:$N$3,0))</f>
        <v>0</v>
      </c>
      <c r="AW257" s="84">
        <f>+INDEX('Load Combinations'!$D$4:$N$22,MATCH(Horizontal!$C257,'Load Combinations'!$B$4:$B$22,0),MATCH(Horizontal!AW$26,'Load Combinations'!$D$3:$N$3,0))</f>
        <v>1</v>
      </c>
      <c r="AX257" s="559">
        <f>+INDEX('Load Combinations'!$D$4:$N$22,MATCH(Horizontal!$C257,'Load Combinations'!$B$4:$B$22,0),MATCH(Horizontal!AX$26,'Load Combinations'!$D$3:$N$3,0))</f>
        <v>0</v>
      </c>
      <c r="AY257" s="660">
        <f>+INDEX('Load Combinations'!$D$4:$N$22,MATCH(Horizontal!$C257,'Load Combinations'!$B$4:$B$22,0),MATCH(Horizontal!AY$26,'Load Combinations'!$D$3:$N$3,0))</f>
        <v>0</v>
      </c>
      <c r="AZ257" s="284" cm="1">
        <f t="array" aca="1" ref="AZ257" ca="1">SUMPRODUCT(--($K257:$AB257&gt;0),INDEX($H$4:$H$22,MATCH($K$26:$AB$26,$C$4:$C$22,0)))</f>
        <v>0</v>
      </c>
      <c r="BA257" s="194" cm="1">
        <f t="array" aca="1" ref="BA257" ca="1">SUMPRODUCT(--($K257:$AB257&gt;0),INDEX($G$4:$G$22,MATCH($K$26:$AB$26,$C$4:$C$22,0)))</f>
        <v>0</v>
      </c>
      <c r="BB257" s="194" cm="1">
        <f t="array" aca="1" ref="BB257" ca="1">-1*SUMPRODUCT(--($K257:$AB257&lt;0),INDEX($H$4:$H$22,MATCH($K$26:$AB$26,$C$4:$C$22,0)))</f>
        <v>0</v>
      </c>
      <c r="BC257" s="194" cm="1">
        <f t="array" aca="1" ref="BC257" ca="1">-1*SUMPRODUCT(--($K257:$AB257&lt;0),INDEX($G$4:$G$22,MATCH($K$26:$AB$26,$C$4:$C$22,0)))</f>
        <v>0</v>
      </c>
      <c r="BD257" s="286" cm="1">
        <f t="array" aca="1" ref="BD257" ca="1">IF(AC257&gt;0,AC257*SUMPRODUCT(_xlfn.XLOOKUP(AC$26,$C$4:$C$22,$T$4:$AD$22)*$AO257:$AY257),0)</f>
        <v>0</v>
      </c>
      <c r="BE257" s="287" cm="1">
        <f t="array" aca="1" ref="BE257" ca="1">IF(AD257&gt;0,AD257*SUMPRODUCT(_xlfn.XLOOKUP(AD$26,$C$4:$C$22,$T$4:$AD$22)*$AO257:$AY257),0)</f>
        <v>0</v>
      </c>
      <c r="BF257" s="287" cm="1">
        <f t="array" aca="1" ref="BF257" ca="1">IF(AE257&gt;0,AE257*SUMPRODUCT(_xlfn.XLOOKUP(AE$26,$C$4:$C$22,$T$4:$AD$22)*$AO257:$AY257),0)</f>
        <v>0</v>
      </c>
      <c r="BG257" s="287" cm="1">
        <f t="array" aca="1" ref="BG257" ca="1">IF(AF257&gt;0,AF257*SUMPRODUCT(_xlfn.XLOOKUP(AF$26,$C$4:$C$22,$T$4:$AD$22)*$AO257:$AY257),0)</f>
        <v>0</v>
      </c>
      <c r="BH257" s="287" cm="1">
        <f t="array" aca="1" ref="BH257" ca="1">IF(AG257&gt;0,AG257*SUMPRODUCT(_xlfn.XLOOKUP(AG$26,$C$4:$C$22,$T$4:$AD$22)*$AO257:$AY257),0)</f>
        <v>0</v>
      </c>
      <c r="BI257" s="287" cm="1">
        <f t="array" aca="1" ref="BI257" ca="1">IF(AH257&gt;0,AH257*SUMPRODUCT(_xlfn.XLOOKUP(AH$26,$C$4:$C$22,$T$4:$AD$22)*$AO257:$AY257),0)</f>
        <v>0</v>
      </c>
      <c r="BJ257" s="287" cm="1">
        <f t="array" aca="1" ref="BJ257" ca="1">IF(AI257&gt;0,AI257*SUMPRODUCT(_xlfn.XLOOKUP(AI$26,$C$4:$C$22,$T$4:$AD$22)*$AO257:$AY257),0)</f>
        <v>0</v>
      </c>
      <c r="BK257" s="287" cm="1">
        <f t="array" aca="1" ref="BK257" ca="1">IF(AJ257&gt;0,AJ257*SUMPRODUCT(_xlfn.XLOOKUP(AJ$26,$C$4:$C$22,$T$4:$AD$22)*$AO257:$AY257),0)</f>
        <v>0</v>
      </c>
      <c r="BL257" s="287" cm="1">
        <f t="array" aca="1" ref="BL257" ca="1">IF(AK257&gt;0,AK257*SUMPRODUCT(_xlfn.XLOOKUP(AK$26,$C$4:$C$22,$T$4:$AD$22)*$AO257:$AY257),0)</f>
        <v>0</v>
      </c>
      <c r="BM257" s="287" cm="1">
        <f t="array" aca="1" ref="BM257" ca="1">IF(AL257&gt;0,AL257*SUMPRODUCT(_xlfn.XLOOKUP(AL$26,$C$4:$C$22,$T$4:$AD$22)*$AO257:$AY257),0)</f>
        <v>0</v>
      </c>
      <c r="BN257" s="287" cm="1">
        <f t="array" aca="1" ref="BN257" ca="1">IF(AM257&gt;0,AM257*SUMPRODUCT(_xlfn.XLOOKUP(AM$26,$C$4:$C$22,$T$4:$AD$22)*$AO257:$AY257),0)</f>
        <v>0</v>
      </c>
      <c r="BO257" s="290" cm="1">
        <f t="array" aca="1" ref="BO257" ca="1">IF(AN257&gt;0,AN257*SUMPRODUCT(_xlfn.XLOOKUP(AN$26,$C$4:$C$22,$T$4:$AD$22)*$AO257:$AY257),0)</f>
        <v>0</v>
      </c>
      <c r="BP257" s="291">
        <f t="shared" ca="1" si="196"/>
        <v>0</v>
      </c>
      <c r="BQ257" s="286" cm="1">
        <f t="array" aca="1" ref="BQ257" ca="1">IF(AC257&gt;0,AC257*SUMPRODUCT(_xlfn.XLOOKUP(AC$26,$C$4:$C$22,$I$4:$S$22)*$AO257:$AY257),0)</f>
        <v>0</v>
      </c>
      <c r="BR257" s="287" cm="1">
        <f t="array" aca="1" ref="BR257" ca="1">IF(AD257&gt;0,AD257*SUMPRODUCT(_xlfn.XLOOKUP(AD$26,$C$4:$C$22,$I$4:$S$22)*$AO257:$AY257),0)</f>
        <v>0</v>
      </c>
      <c r="BS257" s="287" cm="1">
        <f t="array" aca="1" ref="BS257" ca="1">IF(AE257&gt;0,AE257*SUMPRODUCT(_xlfn.XLOOKUP(AE$26,$C$4:$C$22,$I$4:$S$22)*$AO257:$AY257),0)</f>
        <v>0</v>
      </c>
      <c r="BT257" s="287" cm="1">
        <f t="array" aca="1" ref="BT257" ca="1">IF(AF257&gt;0,AF257*SUMPRODUCT(_xlfn.XLOOKUP(AF$26,$C$4:$C$22,$I$4:$S$22)*$AO257:$AY257),0)</f>
        <v>0</v>
      </c>
      <c r="BU257" s="287" cm="1">
        <f t="array" aca="1" ref="BU257" ca="1">IF(AG257&gt;0,AG257*SUMPRODUCT(_xlfn.XLOOKUP(AG$26,$C$4:$C$22,$I$4:$S$22)*$AO257:$AY257),0)</f>
        <v>0</v>
      </c>
      <c r="BV257" s="287" cm="1">
        <f t="array" aca="1" ref="BV257" ca="1">IF(AH257&gt;0,AH257*SUMPRODUCT(_xlfn.XLOOKUP(AH$26,$C$4:$C$22,$I$4:$S$22)*$AO257:$AY257),0)</f>
        <v>0</v>
      </c>
      <c r="BW257" s="287" cm="1">
        <f t="array" aca="1" ref="BW257" ca="1">IF(AI257&gt;0,AI257*SUMPRODUCT(_xlfn.XLOOKUP(AI$26,$C$4:$C$22,$I$4:$S$22)*$AO257:$AY257),0)</f>
        <v>0</v>
      </c>
      <c r="BX257" s="287" cm="1">
        <f t="array" aca="1" ref="BX257" ca="1">IF(AJ257&gt;0,AJ257*SUMPRODUCT(_xlfn.XLOOKUP(AJ$26,$C$4:$C$22,$I$4:$S$22)*$AO257:$AY257),0)</f>
        <v>0</v>
      </c>
      <c r="BY257" s="287" cm="1">
        <f t="array" aca="1" ref="BY257" ca="1">IF(AK257&gt;0,AK257*SUMPRODUCT(_xlfn.XLOOKUP(AK$26,$C$4:$C$22,$I$4:$S$22)*$AO257:$AY257),0)</f>
        <v>0</v>
      </c>
      <c r="BZ257" s="287" cm="1">
        <f t="array" aca="1" ref="BZ257" ca="1">IF(AL257&gt;0,AL257*SUMPRODUCT(_xlfn.XLOOKUP(AL$26,$C$4:$C$22,$I$4:$S$22)*$AO257:$AY257),0)</f>
        <v>0</v>
      </c>
      <c r="CA257" s="287" cm="1">
        <f t="array" aca="1" ref="CA257" ca="1">IF(AM257&gt;0,AM257*SUMPRODUCT(_xlfn.XLOOKUP(AM$26,$C$4:$C$22,$I$4:$S$22)*$AO257:$AY257),0)</f>
        <v>0</v>
      </c>
      <c r="CB257" s="290" cm="1">
        <f t="array" aca="1" ref="CB257" ca="1">IF(AN257&gt;0,AN257*SUMPRODUCT(_xlfn.XLOOKUP(AN$26,$C$4:$C$22,$I$4:$S$22)*$AO257:$AY257),0)</f>
        <v>0</v>
      </c>
      <c r="CC257" s="291">
        <f t="shared" ca="1" si="197"/>
        <v>0</v>
      </c>
      <c r="CD257" s="286" cm="1">
        <f t="array" aca="1" ref="CD257" ca="1">IF(AC257&lt;0,AC257*SUMPRODUCT(_xlfn.XLOOKUP(AC$26,$C$4:$C$22,$T$4:$AD$22)*$AO257:$AY257),0)</f>
        <v>0</v>
      </c>
      <c r="CE257" s="287" cm="1">
        <f t="array" aca="1" ref="CE257" ca="1">IF(AD257&lt;0,AD257*SUMPRODUCT(_xlfn.XLOOKUP(AD$26,$C$4:$C$22,$T$4:$AC$22)*$AO257:$AX257),0)</f>
        <v>0</v>
      </c>
      <c r="CF257" s="287" cm="1">
        <f t="array" aca="1" ref="CF257" ca="1">IF(AE257&lt;0,AE257*SUMPRODUCT(_xlfn.XLOOKUP(AE$26,$C$4:$C$22,$T$4:$AC$22)*$AO257:$AX257),0)</f>
        <v>0</v>
      </c>
      <c r="CG257" s="287" cm="1">
        <f t="array" aca="1" ref="CG257" ca="1">IF(AF257&lt;0,AF257*SUMPRODUCT(_xlfn.XLOOKUP(AF$26,$C$4:$C$22,$T$4:$AC$22)*$AO257:$AX257),0)</f>
        <v>0</v>
      </c>
      <c r="CH257" s="287" cm="1">
        <f t="array" aca="1" ref="CH257" ca="1">IF(AG257&lt;0,AG257*SUMPRODUCT(_xlfn.XLOOKUP(AG$26,$C$4:$C$22,$T$4:$AC$22)*$AO257:$AX257),0)</f>
        <v>0</v>
      </c>
      <c r="CI257" s="287" cm="1">
        <f t="array" aca="1" ref="CI257" ca="1">IF(AH257&lt;0,AH257*SUMPRODUCT(_xlfn.XLOOKUP(AH$26,$C$4:$C$22,$T$4:$AC$22)*$AO257:$AX257),0)</f>
        <v>0</v>
      </c>
      <c r="CJ257" s="287" cm="1">
        <f t="array" aca="1" ref="CJ257" ca="1">IF(AI257&lt;0,AI257*SUMPRODUCT(_xlfn.XLOOKUP(AI$26,$C$4:$C$22,$T$4:$AC$22)*$AO257:$AX257),0)</f>
        <v>0</v>
      </c>
      <c r="CK257" s="287" cm="1">
        <f t="array" aca="1" ref="CK257" ca="1">IF(AJ257&lt;0,AJ257*SUMPRODUCT(_xlfn.XLOOKUP(AJ$26,$C$4:$C$22,$T$4:$AC$22)*$AO257:$AX257),0)</f>
        <v>0</v>
      </c>
      <c r="CL257" s="287" cm="1">
        <f t="array" aca="1" ref="CL257" ca="1">IF(AK257&lt;0,AK257*SUMPRODUCT(_xlfn.XLOOKUP(AK$26,$C$4:$C$22,$T$4:$AC$22)*$AO257:$AX257),0)</f>
        <v>0</v>
      </c>
      <c r="CM257" s="287" cm="1">
        <f t="array" aca="1" ref="CM257" ca="1">IF(AL257&lt;0,AL257*SUMPRODUCT(_xlfn.XLOOKUP(AL$26,$C$4:$C$22,$T$4:$AC$22)*$AO257:$AX257),0)</f>
        <v>0</v>
      </c>
      <c r="CN257" s="287" cm="1">
        <f t="array" aca="1" ref="CN257" ca="1">IF(AM257&lt;0,AM257*SUMPRODUCT(_xlfn.XLOOKUP(AM$26,$C$4:$C$22,$T$4:$AC$22)*$AO257:$AX257),0)</f>
        <v>0</v>
      </c>
      <c r="CO257" s="290" cm="1">
        <f t="array" aca="1" ref="CO257" ca="1">IF(AN257&lt;0,AN257*SUMPRODUCT(_xlfn.XLOOKUP(AN$26,$C$4:$C$22,$T$4:$AC$22)*$AO257:$AX257),0)</f>
        <v>0</v>
      </c>
      <c r="CP257" s="291">
        <f t="shared" ca="1" si="198"/>
        <v>0</v>
      </c>
      <c r="CQ257" s="286" cm="1">
        <f t="array" aca="1" ref="CQ257" ca="1">IF(AC257&lt;0,AC257*SUMPRODUCT(_xlfn.XLOOKUP(AC$26,$C$4:$C$22,$I$4:$S$22)*$AO257:$AY257),0)</f>
        <v>0</v>
      </c>
      <c r="CR257" s="287" cm="1">
        <f t="array" aca="1" ref="CR257" ca="1">IF(AD257&lt;0,AD257*SUMPRODUCT(_xlfn.XLOOKUP(AD$26,$C$4:$C$22,$I$4:$R$22)*$AO257:$AX257),0)</f>
        <v>0</v>
      </c>
      <c r="CS257" s="287" cm="1">
        <f t="array" aca="1" ref="CS257" ca="1">IF(AE257&lt;0,AE257*SUMPRODUCT(_xlfn.XLOOKUP(AE$26,$C$4:$C$22,$I$4:$R$22)*$AO257:$AX257),0)</f>
        <v>0</v>
      </c>
      <c r="CT257" s="287" cm="1">
        <f t="array" aca="1" ref="CT257" ca="1">IF(AF257&lt;0,AF257*SUMPRODUCT(_xlfn.XLOOKUP(AF$26,$C$4:$C$22,$I$4:$R$22)*$AO257:$AX257),0)</f>
        <v>0</v>
      </c>
      <c r="CU257" s="287" cm="1">
        <f t="array" aca="1" ref="CU257" ca="1">IF(AG257&lt;0,AG257*SUMPRODUCT(_xlfn.XLOOKUP(AG$26,$C$4:$C$22,$I$4:$R$22)*$AO257:$AX257),0)</f>
        <v>0</v>
      </c>
      <c r="CV257" s="287" cm="1">
        <f t="array" aca="1" ref="CV257" ca="1">IF(AH257&lt;0,AH257*SUMPRODUCT(_xlfn.XLOOKUP(AH$26,$C$4:$C$22,$I$4:$R$22)*$AO257:$AX257),0)</f>
        <v>0</v>
      </c>
      <c r="CW257" s="287" cm="1">
        <f t="array" aca="1" ref="CW257" ca="1">IF(AI257&lt;0,AI257*SUMPRODUCT(_xlfn.XLOOKUP(AI$26,$C$4:$C$22,$I$4:$R$22)*$AO257:$AX257),0)</f>
        <v>0</v>
      </c>
      <c r="CX257" s="287" cm="1">
        <f t="array" aca="1" ref="CX257" ca="1">IF(AJ257&lt;0,AJ257*SUMPRODUCT(_xlfn.XLOOKUP(AJ$26,$C$4:$C$22,$I$4:$R$22)*$AO257:$AX257),0)</f>
        <v>0</v>
      </c>
      <c r="CY257" s="287" cm="1">
        <f t="array" aca="1" ref="CY257" ca="1">IF(AK257&lt;0,AK257*SUMPRODUCT(_xlfn.XLOOKUP(AK$26,$C$4:$C$22,$I$4:$R$22)*$AO257:$AX257),0)</f>
        <v>0</v>
      </c>
      <c r="CZ257" s="287" cm="1">
        <f t="array" aca="1" ref="CZ257" ca="1">IF(AL257&lt;0,AL257*SUMPRODUCT(_xlfn.XLOOKUP(AL$26,$C$4:$C$22,$I$4:$R$22)*$AO257:$AX257),0)</f>
        <v>0</v>
      </c>
      <c r="DA257" s="287" cm="1">
        <f t="array" aca="1" ref="DA257" ca="1">IF(AM257&lt;0,AM257*SUMPRODUCT(_xlfn.XLOOKUP(AM$26,$C$4:$C$22,$I$4:$R$22)*$AO257:$AX257),0)</f>
        <v>0</v>
      </c>
      <c r="DB257" s="290" cm="1">
        <f t="array" aca="1" ref="DB257" ca="1">IF(AN257&lt;0,AN257*SUMPRODUCT(_xlfn.XLOOKUP(AN$26,$C$4:$C$22,$I$4:$R$22)*$AO257:$AX257),0)</f>
        <v>0</v>
      </c>
      <c r="DC257" s="327">
        <f t="shared" ca="1" si="199"/>
        <v>0</v>
      </c>
    </row>
    <row r="258" spans="1:107" x14ac:dyDescent="0.25">
      <c r="A258" s="135">
        <f ca="1">MAX(H254:I272)</f>
        <v>0.25</v>
      </c>
      <c r="B258" s="731"/>
      <c r="C258" s="292">
        <v>5</v>
      </c>
      <c r="D258" s="293" t="str">
        <f>_xlfn.XLOOKUP($C258,'Load Combinations'!$B$4:$B$22,'Load Combinations'!$C$4:$C$22)</f>
        <v>Core Vessel Vacuum, Beam on</v>
      </c>
      <c r="E258" s="86"/>
      <c r="F258" s="294"/>
      <c r="G258" s="125">
        <v>0</v>
      </c>
      <c r="H258" s="295">
        <f t="shared" ca="1" si="177"/>
        <v>0</v>
      </c>
      <c r="I258" s="295">
        <f t="shared" ca="1" si="178"/>
        <v>0</v>
      </c>
      <c r="J258" s="328"/>
      <c r="K258" s="99">
        <f t="shared" ref="K258:AB258" ca="1" si="235">OFFSET(K258,-4,0)</f>
        <v>0</v>
      </c>
      <c r="L258" s="96">
        <f t="shared" ca="1" si="235"/>
        <v>0</v>
      </c>
      <c r="M258" s="96">
        <f t="shared" ca="1" si="235"/>
        <v>0</v>
      </c>
      <c r="N258" s="96">
        <f t="shared" ca="1" si="235"/>
        <v>0</v>
      </c>
      <c r="O258" s="96">
        <f t="shared" ca="1" si="235"/>
        <v>0</v>
      </c>
      <c r="P258" s="96">
        <f t="shared" ca="1" si="235"/>
        <v>0</v>
      </c>
      <c r="Q258" s="96">
        <f t="shared" ca="1" si="235"/>
        <v>0</v>
      </c>
      <c r="R258" s="96">
        <f t="shared" ca="1" si="235"/>
        <v>0</v>
      </c>
      <c r="S258" s="96">
        <f t="shared" ca="1" si="235"/>
        <v>0</v>
      </c>
      <c r="T258" s="96">
        <f t="shared" ca="1" si="235"/>
        <v>0</v>
      </c>
      <c r="U258" s="96">
        <f t="shared" ca="1" si="235"/>
        <v>0</v>
      </c>
      <c r="V258" s="96">
        <f t="shared" ca="1" si="235"/>
        <v>0</v>
      </c>
      <c r="W258" s="96">
        <f t="shared" ca="1" si="235"/>
        <v>0</v>
      </c>
      <c r="X258" s="96">
        <f t="shared" ca="1" si="235"/>
        <v>0</v>
      </c>
      <c r="Y258" s="96">
        <f t="shared" ca="1" si="235"/>
        <v>0</v>
      </c>
      <c r="Z258" s="96">
        <f t="shared" ca="1" si="235"/>
        <v>0</v>
      </c>
      <c r="AA258" s="96">
        <f t="shared" ca="1" si="235"/>
        <v>0</v>
      </c>
      <c r="AB258" s="138">
        <f t="shared" ca="1" si="235"/>
        <v>0</v>
      </c>
      <c r="AC258" s="99">
        <f t="shared" ca="1" si="232"/>
        <v>0</v>
      </c>
      <c r="AD258" s="96">
        <f t="shared" ca="1" si="232"/>
        <v>0</v>
      </c>
      <c r="AE258" s="96">
        <f t="shared" ca="1" si="232"/>
        <v>0</v>
      </c>
      <c r="AF258" s="96">
        <f t="shared" ca="1" si="232"/>
        <v>0</v>
      </c>
      <c r="AG258" s="96">
        <f t="shared" ca="1" si="232"/>
        <v>0</v>
      </c>
      <c r="AH258" s="96">
        <f t="shared" ca="1" si="232"/>
        <v>1</v>
      </c>
      <c r="AI258" s="96">
        <f t="shared" ca="1" si="232"/>
        <v>0</v>
      </c>
      <c r="AJ258" s="96">
        <f t="shared" ca="1" si="232"/>
        <v>0</v>
      </c>
      <c r="AK258" s="96">
        <f t="shared" ca="1" si="232"/>
        <v>0</v>
      </c>
      <c r="AL258" s="96">
        <f t="shared" ca="1" si="232"/>
        <v>0</v>
      </c>
      <c r="AM258" s="96">
        <f t="shared" ca="1" si="232"/>
        <v>0</v>
      </c>
      <c r="AN258" s="100">
        <f t="shared" ca="1" si="232"/>
        <v>0</v>
      </c>
      <c r="AO258" s="97">
        <f>+INDEX('Load Combinations'!$D$4:$N$22,MATCH(Horizontal!$C258,'Load Combinations'!$B$4:$B$22,0),MATCH(Horizontal!AO$26,'Load Combinations'!$D$3:$N$3,0))</f>
        <v>1</v>
      </c>
      <c r="AP258" s="96">
        <f>+INDEX('Load Combinations'!$D$4:$N$22,MATCH(Horizontal!$C258,'Load Combinations'!$B$4:$B$22,0),MATCH(Horizontal!AP$26,'Load Combinations'!$D$3:$N$3,0))</f>
        <v>1</v>
      </c>
      <c r="AQ258" s="96">
        <f>+INDEX('Load Combinations'!$D$4:$N$22,MATCH(Horizontal!$C258,'Load Combinations'!$B$4:$B$22,0),MATCH(Horizontal!AQ$26,'Load Combinations'!$D$3:$N$3,0))</f>
        <v>0</v>
      </c>
      <c r="AR258" s="96">
        <f>+INDEX('Load Combinations'!$D$4:$N$22,MATCH(Horizontal!$C258,'Load Combinations'!$B$4:$B$22,0),MATCH(Horizontal!AR$26,'Load Combinations'!$D$3:$N$3,0))</f>
        <v>1</v>
      </c>
      <c r="AS258" s="96">
        <f>+INDEX('Load Combinations'!$D$4:$N$22,MATCH(Horizontal!$C258,'Load Combinations'!$B$4:$B$22,0),MATCH(Horizontal!AS$26,'Load Combinations'!$D$3:$N$3,0))</f>
        <v>0</v>
      </c>
      <c r="AT258" s="96">
        <f>+INDEX('Load Combinations'!$D$4:$N$22,MATCH(Horizontal!$C258,'Load Combinations'!$B$4:$B$22,0),MATCH(Horizontal!AT$26,'Load Combinations'!$D$3:$N$3,0))</f>
        <v>1</v>
      </c>
      <c r="AU258" s="96">
        <f>+INDEX('Load Combinations'!$D$4:$N$22,MATCH(Horizontal!$C258,'Load Combinations'!$B$4:$B$22,0),MATCH(Horizontal!AU$26,'Load Combinations'!$D$3:$N$3,0))</f>
        <v>0</v>
      </c>
      <c r="AV258" s="96">
        <f>+INDEX('Load Combinations'!$D$4:$N$22,MATCH(Horizontal!$C258,'Load Combinations'!$B$4:$B$22,0),MATCH(Horizontal!AV$26,'Load Combinations'!$D$3:$N$3,0))</f>
        <v>0</v>
      </c>
      <c r="AW258" s="96">
        <f>+INDEX('Load Combinations'!$D$4:$N$22,MATCH(Horizontal!$C258,'Load Combinations'!$B$4:$B$22,0),MATCH(Horizontal!AW$26,'Load Combinations'!$D$3:$N$3,0))</f>
        <v>1</v>
      </c>
      <c r="AX258" s="560">
        <f>+INDEX('Load Combinations'!$D$4:$N$22,MATCH(Horizontal!$C258,'Load Combinations'!$B$4:$B$22,0),MATCH(Horizontal!AX$26,'Load Combinations'!$D$3:$N$3,0))</f>
        <v>0</v>
      </c>
      <c r="AY258" s="661">
        <f>+INDEX('Load Combinations'!$D$4:$N$22,MATCH(Horizontal!$C258,'Load Combinations'!$B$4:$B$22,0),MATCH(Horizontal!AY$26,'Load Combinations'!$D$3:$N$3,0))</f>
        <v>0</v>
      </c>
      <c r="AZ258" s="297" cm="1">
        <f t="array" aca="1" ref="AZ258" ca="1">SUMPRODUCT(--($K258:$AB258&gt;0),INDEX($H$4:$H$22,MATCH($K$26:$AB$26,$C$4:$C$22,0)))</f>
        <v>0</v>
      </c>
      <c r="BA258" s="298" cm="1">
        <f t="array" aca="1" ref="BA258" ca="1">SUMPRODUCT(--($K258:$AB258&gt;0),INDEX($G$4:$G$22,MATCH($K$26:$AB$26,$C$4:$C$22,0)))</f>
        <v>0</v>
      </c>
      <c r="BB258" s="298" cm="1">
        <f t="array" aca="1" ref="BB258" ca="1">-1*SUMPRODUCT(--($K258:$AB258&lt;0),INDEX($H$4:$H$22,MATCH($K$26:$AB$26,$C$4:$C$22,0)))</f>
        <v>0</v>
      </c>
      <c r="BC258" s="298" cm="1">
        <f t="array" aca="1" ref="BC258" ca="1">-1*SUMPRODUCT(--($K258:$AB258&lt;0),INDEX($G$4:$G$22,MATCH($K$26:$AB$26,$C$4:$C$22,0)))</f>
        <v>0</v>
      </c>
      <c r="BD258" s="125" cm="1">
        <f t="array" aca="1" ref="BD258" ca="1">IF(AC258&gt;0,AC258*SUMPRODUCT(_xlfn.XLOOKUP(AC$26,$C$4:$C$22,$T$4:$AD$22)*$AO258:$AY258),0)</f>
        <v>0</v>
      </c>
      <c r="BE258" s="300" cm="1">
        <f t="array" aca="1" ref="BE258" ca="1">IF(AD258&gt;0,AD258*SUMPRODUCT(_xlfn.XLOOKUP(AD$26,$C$4:$C$22,$T$4:$AD$22)*$AO258:$AY258),0)</f>
        <v>0</v>
      </c>
      <c r="BF258" s="300" cm="1">
        <f t="array" aca="1" ref="BF258" ca="1">IF(AE258&gt;0,AE258*SUMPRODUCT(_xlfn.XLOOKUP(AE$26,$C$4:$C$22,$T$4:$AD$22)*$AO258:$AY258),0)</f>
        <v>0</v>
      </c>
      <c r="BG258" s="301" cm="1">
        <f t="array" aca="1" ref="BG258" ca="1">IF(AF258&gt;0,AF258*SUMPRODUCT(_xlfn.XLOOKUP(AF$26,$C$4:$C$22,$T$4:$AD$22)*$AO258:$AY258),0)</f>
        <v>0</v>
      </c>
      <c r="BH258" s="300" cm="1">
        <f t="array" aca="1" ref="BH258" ca="1">IF(AG258&gt;0,AG258*SUMPRODUCT(_xlfn.XLOOKUP(AG$26,$C$4:$C$22,$T$4:$AD$22)*$AO258:$AY258),0)</f>
        <v>0</v>
      </c>
      <c r="BI258" s="300" cm="1">
        <f t="array" aca="1" ref="BI258" ca="1">IF(AH258&gt;0,AH258*SUMPRODUCT(_xlfn.XLOOKUP(AH$26,$C$4:$C$22,$T$4:$AD$22)*$AO258:$AY258),0)</f>
        <v>0</v>
      </c>
      <c r="BJ258" s="300" cm="1">
        <f t="array" aca="1" ref="BJ258" ca="1">IF(AI258&gt;0,AI258*SUMPRODUCT(_xlfn.XLOOKUP(AI$26,$C$4:$C$22,$T$4:$AD$22)*$AO258:$AY258),0)</f>
        <v>0</v>
      </c>
      <c r="BK258" s="300" cm="1">
        <f t="array" aca="1" ref="BK258" ca="1">IF(AJ258&gt;0,AJ258*SUMPRODUCT(_xlfn.XLOOKUP(AJ$26,$C$4:$C$22,$T$4:$AD$22)*$AO258:$AY258),0)</f>
        <v>0</v>
      </c>
      <c r="BL258" s="300" cm="1">
        <f t="array" aca="1" ref="BL258" ca="1">IF(AK258&gt;0,AK258*SUMPRODUCT(_xlfn.XLOOKUP(AK$26,$C$4:$C$22,$T$4:$AD$22)*$AO258:$AY258),0)</f>
        <v>0</v>
      </c>
      <c r="BM258" s="300" cm="1">
        <f t="array" aca="1" ref="BM258" ca="1">IF(AL258&gt;0,AL258*SUMPRODUCT(_xlfn.XLOOKUP(AL$26,$C$4:$C$22,$T$4:$AD$22)*$AO258:$AY258),0)</f>
        <v>0</v>
      </c>
      <c r="BN258" s="300" cm="1">
        <f t="array" aca="1" ref="BN258" ca="1">IF(AM258&gt;0,AM258*SUMPRODUCT(_xlfn.XLOOKUP(AM$26,$C$4:$C$22,$T$4:$AD$22)*$AO258:$AY258),0)</f>
        <v>0</v>
      </c>
      <c r="BO258" s="304" cm="1">
        <f t="array" aca="1" ref="BO258" ca="1">IF(AN258&gt;0,AN258*SUMPRODUCT(_xlfn.XLOOKUP(AN$26,$C$4:$C$22,$T$4:$AD$22)*$AO258:$AY258),0)</f>
        <v>0</v>
      </c>
      <c r="BP258" s="305">
        <f t="shared" ca="1" si="196"/>
        <v>0</v>
      </c>
      <c r="BQ258" s="125" cm="1">
        <f t="array" aca="1" ref="BQ258" ca="1">IF(AC258&gt;0,AC258*SUMPRODUCT(_xlfn.XLOOKUP(AC$26,$C$4:$C$22,$I$4:$S$22)*$AO258:$AY258),0)</f>
        <v>0</v>
      </c>
      <c r="BR258" s="300" cm="1">
        <f t="array" aca="1" ref="BR258" ca="1">IF(AD258&gt;0,AD258*SUMPRODUCT(_xlfn.XLOOKUP(AD$26,$C$4:$C$22,$I$4:$S$22)*$AO258:$AY258),0)</f>
        <v>0</v>
      </c>
      <c r="BS258" s="300" cm="1">
        <f t="array" aca="1" ref="BS258" ca="1">IF(AE258&gt;0,AE258*SUMPRODUCT(_xlfn.XLOOKUP(AE$26,$C$4:$C$22,$I$4:$S$22)*$AO258:$AY258),0)</f>
        <v>0</v>
      </c>
      <c r="BT258" s="301" cm="1">
        <f t="array" aca="1" ref="BT258" ca="1">IF(AF258&gt;0,AF258*SUMPRODUCT(_xlfn.XLOOKUP(AF$26,$C$4:$C$22,$I$4:$S$22)*$AO258:$AY258),0)</f>
        <v>0</v>
      </c>
      <c r="BU258" s="300" cm="1">
        <f t="array" aca="1" ref="BU258" ca="1">IF(AG258&gt;0,AG258*SUMPRODUCT(_xlfn.XLOOKUP(AG$26,$C$4:$C$22,$I$4:$S$22)*$AO258:$AY258),0)</f>
        <v>0</v>
      </c>
      <c r="BV258" s="300" cm="1">
        <f t="array" aca="1" ref="BV258" ca="1">IF(AH258&gt;0,AH258*SUMPRODUCT(_xlfn.XLOOKUP(AH$26,$C$4:$C$22,$I$4:$S$22)*$AO258:$AY258),0)</f>
        <v>0</v>
      </c>
      <c r="BW258" s="300" cm="1">
        <f t="array" aca="1" ref="BW258" ca="1">IF(AI258&gt;0,AI258*SUMPRODUCT(_xlfn.XLOOKUP(AI$26,$C$4:$C$22,$I$4:$S$22)*$AO258:$AY258),0)</f>
        <v>0</v>
      </c>
      <c r="BX258" s="300" cm="1">
        <f t="array" aca="1" ref="BX258" ca="1">IF(AJ258&gt;0,AJ258*SUMPRODUCT(_xlfn.XLOOKUP(AJ$26,$C$4:$C$22,$I$4:$S$22)*$AO258:$AY258),0)</f>
        <v>0</v>
      </c>
      <c r="BY258" s="300" cm="1">
        <f t="array" aca="1" ref="BY258" ca="1">IF(AK258&gt;0,AK258*SUMPRODUCT(_xlfn.XLOOKUP(AK$26,$C$4:$C$22,$I$4:$S$22)*$AO258:$AY258),0)</f>
        <v>0</v>
      </c>
      <c r="BZ258" s="300" cm="1">
        <f t="array" aca="1" ref="BZ258" ca="1">IF(AL258&gt;0,AL258*SUMPRODUCT(_xlfn.XLOOKUP(AL$26,$C$4:$C$22,$I$4:$S$22)*$AO258:$AY258),0)</f>
        <v>0</v>
      </c>
      <c r="CA258" s="300" cm="1">
        <f t="array" aca="1" ref="CA258" ca="1">IF(AM258&gt;0,AM258*SUMPRODUCT(_xlfn.XLOOKUP(AM$26,$C$4:$C$22,$I$4:$S$22)*$AO258:$AY258),0)</f>
        <v>0</v>
      </c>
      <c r="CB258" s="304" cm="1">
        <f t="array" aca="1" ref="CB258" ca="1">IF(AN258&gt;0,AN258*SUMPRODUCT(_xlfn.XLOOKUP(AN$26,$C$4:$C$22,$I$4:$S$22)*$AO258:$AY258),0)</f>
        <v>0</v>
      </c>
      <c r="CC258" s="305">
        <f t="shared" ca="1" si="197"/>
        <v>0</v>
      </c>
      <c r="CD258" s="125" cm="1">
        <f t="array" aca="1" ref="CD258" ca="1">IF(AC258&lt;0,AC258*SUMPRODUCT(_xlfn.XLOOKUP(AC$26,$C$4:$C$22,$T$4:$AD$22)*$AO258:$AY258),0)</f>
        <v>0</v>
      </c>
      <c r="CE258" s="300" cm="1">
        <f t="array" aca="1" ref="CE258" ca="1">IF(AD258&lt;0,AD258*SUMPRODUCT(_xlfn.XLOOKUP(AD$26,$C$4:$C$22,$T$4:$AC$22)*$AO258:$AX258),0)</f>
        <v>0</v>
      </c>
      <c r="CF258" s="300" cm="1">
        <f t="array" aca="1" ref="CF258" ca="1">IF(AE258&lt;0,AE258*SUMPRODUCT(_xlfn.XLOOKUP(AE$26,$C$4:$C$22,$T$4:$AC$22)*$AO258:$AX258),0)</f>
        <v>0</v>
      </c>
      <c r="CG258" s="301" cm="1">
        <f t="array" aca="1" ref="CG258" ca="1">IF(AF258&lt;0,AF258*SUMPRODUCT(_xlfn.XLOOKUP(AF$26,$C$4:$C$22,$T$4:$AC$22)*$AO258:$AX258),0)</f>
        <v>0</v>
      </c>
      <c r="CH258" s="300" cm="1">
        <f t="array" aca="1" ref="CH258" ca="1">IF(AG258&lt;0,AG258*SUMPRODUCT(_xlfn.XLOOKUP(AG$26,$C$4:$C$22,$T$4:$AC$22)*$AO258:$AX258),0)</f>
        <v>0</v>
      </c>
      <c r="CI258" s="300" cm="1">
        <f t="array" aca="1" ref="CI258" ca="1">IF(AH258&lt;0,AH258*SUMPRODUCT(_xlfn.XLOOKUP(AH$26,$C$4:$C$22,$T$4:$AC$22)*$AO258:$AX258),0)</f>
        <v>0</v>
      </c>
      <c r="CJ258" s="300" cm="1">
        <f t="array" aca="1" ref="CJ258" ca="1">IF(AI258&lt;0,AI258*SUMPRODUCT(_xlfn.XLOOKUP(AI$26,$C$4:$C$22,$T$4:$AC$22)*$AO258:$AX258),0)</f>
        <v>0</v>
      </c>
      <c r="CK258" s="300" cm="1">
        <f t="array" aca="1" ref="CK258" ca="1">IF(AJ258&lt;0,AJ258*SUMPRODUCT(_xlfn.XLOOKUP(AJ$26,$C$4:$C$22,$T$4:$AC$22)*$AO258:$AX258),0)</f>
        <v>0</v>
      </c>
      <c r="CL258" s="300" cm="1">
        <f t="array" aca="1" ref="CL258" ca="1">IF(AK258&lt;0,AK258*SUMPRODUCT(_xlfn.XLOOKUP(AK$26,$C$4:$C$22,$T$4:$AC$22)*$AO258:$AX258),0)</f>
        <v>0</v>
      </c>
      <c r="CM258" s="300" cm="1">
        <f t="array" aca="1" ref="CM258" ca="1">IF(AL258&lt;0,AL258*SUMPRODUCT(_xlfn.XLOOKUP(AL$26,$C$4:$C$22,$T$4:$AC$22)*$AO258:$AX258),0)</f>
        <v>0</v>
      </c>
      <c r="CN258" s="300" cm="1">
        <f t="array" aca="1" ref="CN258" ca="1">IF(AM258&lt;0,AM258*SUMPRODUCT(_xlfn.XLOOKUP(AM$26,$C$4:$C$22,$T$4:$AC$22)*$AO258:$AX258),0)</f>
        <v>0</v>
      </c>
      <c r="CO258" s="304" cm="1">
        <f t="array" aca="1" ref="CO258" ca="1">IF(AN258&lt;0,AN258*SUMPRODUCT(_xlfn.XLOOKUP(AN$26,$C$4:$C$22,$T$4:$AC$22)*$AO258:$AX258),0)</f>
        <v>0</v>
      </c>
      <c r="CP258" s="305">
        <f t="shared" ca="1" si="198"/>
        <v>0</v>
      </c>
      <c r="CQ258" s="125" cm="1">
        <f t="array" aca="1" ref="CQ258" ca="1">IF(AC258&lt;0,AC258*SUMPRODUCT(_xlfn.XLOOKUP(AC$26,$C$4:$C$22,$I$4:$S$22)*$AO258:$AY258),0)</f>
        <v>0</v>
      </c>
      <c r="CR258" s="300" cm="1">
        <f t="array" aca="1" ref="CR258" ca="1">IF(AD258&lt;0,AD258*SUMPRODUCT(_xlfn.XLOOKUP(AD$26,$C$4:$C$22,$I$4:$R$22)*$AO258:$AX258),0)</f>
        <v>0</v>
      </c>
      <c r="CS258" s="300" cm="1">
        <f t="array" aca="1" ref="CS258" ca="1">IF(AE258&lt;0,AE258*SUMPRODUCT(_xlfn.XLOOKUP(AE$26,$C$4:$C$22,$I$4:$R$22)*$AO258:$AX258),0)</f>
        <v>0</v>
      </c>
      <c r="CT258" s="301" cm="1">
        <f t="array" aca="1" ref="CT258" ca="1">IF(AF258&lt;0,AF258*SUMPRODUCT(_xlfn.XLOOKUP(AF$26,$C$4:$C$22,$I$4:$R$22)*$AO258:$AX258),0)</f>
        <v>0</v>
      </c>
      <c r="CU258" s="300" cm="1">
        <f t="array" aca="1" ref="CU258" ca="1">IF(AG258&lt;0,AG258*SUMPRODUCT(_xlfn.XLOOKUP(AG$26,$C$4:$C$22,$I$4:$R$22)*$AO258:$AX258),0)</f>
        <v>0</v>
      </c>
      <c r="CV258" s="300" cm="1">
        <f t="array" aca="1" ref="CV258" ca="1">IF(AH258&lt;0,AH258*SUMPRODUCT(_xlfn.XLOOKUP(AH$26,$C$4:$C$22,$I$4:$R$22)*$AO258:$AX258),0)</f>
        <v>0</v>
      </c>
      <c r="CW258" s="300" cm="1">
        <f t="array" aca="1" ref="CW258" ca="1">IF(AI258&lt;0,AI258*SUMPRODUCT(_xlfn.XLOOKUP(AI$26,$C$4:$C$22,$I$4:$R$22)*$AO258:$AX258),0)</f>
        <v>0</v>
      </c>
      <c r="CX258" s="300" cm="1">
        <f t="array" aca="1" ref="CX258" ca="1">IF(AJ258&lt;0,AJ258*SUMPRODUCT(_xlfn.XLOOKUP(AJ$26,$C$4:$C$22,$I$4:$R$22)*$AO258:$AX258),0)</f>
        <v>0</v>
      </c>
      <c r="CY258" s="300" cm="1">
        <f t="array" aca="1" ref="CY258" ca="1">IF(AK258&lt;0,AK258*SUMPRODUCT(_xlfn.XLOOKUP(AK$26,$C$4:$C$22,$I$4:$R$22)*$AO258:$AX258),0)</f>
        <v>0</v>
      </c>
      <c r="CZ258" s="300" cm="1">
        <f t="array" aca="1" ref="CZ258" ca="1">IF(AL258&lt;0,AL258*SUMPRODUCT(_xlfn.XLOOKUP(AL$26,$C$4:$C$22,$I$4:$R$22)*$AO258:$AX258),0)</f>
        <v>0</v>
      </c>
      <c r="DA258" s="300" cm="1">
        <f t="array" aca="1" ref="DA258" ca="1">IF(AM258&lt;0,AM258*SUMPRODUCT(_xlfn.XLOOKUP(AM$26,$C$4:$C$22,$I$4:$R$22)*$AO258:$AX258),0)</f>
        <v>0</v>
      </c>
      <c r="DB258" s="304" cm="1">
        <f t="array" aca="1" ref="DB258" ca="1">IF(AN258&lt;0,AN258*SUMPRODUCT(_xlfn.XLOOKUP(AN$26,$C$4:$C$22,$I$4:$R$22)*$AO258:$AX258),0)</f>
        <v>0</v>
      </c>
      <c r="DC258" s="329">
        <f t="shared" ca="1" si="199"/>
        <v>0</v>
      </c>
    </row>
    <row r="259" spans="1:107" x14ac:dyDescent="0.25">
      <c r="C259" s="278">
        <v>6</v>
      </c>
      <c r="D259" s="279" t="str">
        <f>_xlfn.XLOOKUP($C259,'Load Combinations'!$B$4:$B$22,'Load Combinations'!$C$4:$C$22)</f>
        <v>Core Vessel Vaccuum,  No Beam, Seismic</v>
      </c>
      <c r="E259" s="280"/>
      <c r="F259" s="281"/>
      <c r="G259" s="111">
        <v>0</v>
      </c>
      <c r="H259" s="282">
        <f t="shared" ca="1" si="177"/>
        <v>0.25</v>
      </c>
      <c r="I259" s="282">
        <f t="shared" ca="1" si="178"/>
        <v>-0.25</v>
      </c>
      <c r="J259" s="326"/>
      <c r="K259" s="87">
        <f t="shared" ref="K259:AB259" ca="1" si="236">OFFSET(K259,-5,0)</f>
        <v>0</v>
      </c>
      <c r="L259" s="84">
        <f t="shared" ca="1" si="236"/>
        <v>0</v>
      </c>
      <c r="M259" s="84">
        <f t="shared" ca="1" si="236"/>
        <v>0</v>
      </c>
      <c r="N259" s="84">
        <f t="shared" ca="1" si="236"/>
        <v>0</v>
      </c>
      <c r="O259" s="84">
        <f t="shared" ca="1" si="236"/>
        <v>0</v>
      </c>
      <c r="P259" s="84">
        <f t="shared" ca="1" si="236"/>
        <v>0</v>
      </c>
      <c r="Q259" s="84">
        <f t="shared" ca="1" si="236"/>
        <v>0</v>
      </c>
      <c r="R259" s="84">
        <f t="shared" ca="1" si="236"/>
        <v>0</v>
      </c>
      <c r="S259" s="84">
        <f t="shared" ca="1" si="236"/>
        <v>0</v>
      </c>
      <c r="T259" s="84">
        <f t="shared" ca="1" si="236"/>
        <v>0</v>
      </c>
      <c r="U259" s="84">
        <f t="shared" ca="1" si="236"/>
        <v>0</v>
      </c>
      <c r="V259" s="84">
        <f t="shared" ca="1" si="236"/>
        <v>0</v>
      </c>
      <c r="W259" s="84">
        <f t="shared" ca="1" si="236"/>
        <v>0</v>
      </c>
      <c r="X259" s="84">
        <f t="shared" ca="1" si="236"/>
        <v>0</v>
      </c>
      <c r="Y259" s="84">
        <f t="shared" ca="1" si="236"/>
        <v>0</v>
      </c>
      <c r="Z259" s="84">
        <f t="shared" ca="1" si="236"/>
        <v>0</v>
      </c>
      <c r="AA259" s="84">
        <f t="shared" ca="1" si="236"/>
        <v>0</v>
      </c>
      <c r="AB259" s="89">
        <f t="shared" ca="1" si="236"/>
        <v>0</v>
      </c>
      <c r="AC259" s="87">
        <f t="shared" ca="1" si="232"/>
        <v>0</v>
      </c>
      <c r="AD259" s="84">
        <f t="shared" ca="1" si="232"/>
        <v>0</v>
      </c>
      <c r="AE259" s="84">
        <f t="shared" ca="1" si="232"/>
        <v>0</v>
      </c>
      <c r="AF259" s="84">
        <f t="shared" ca="1" si="232"/>
        <v>0</v>
      </c>
      <c r="AG259" s="84">
        <f t="shared" ca="1" si="232"/>
        <v>0</v>
      </c>
      <c r="AH259" s="84">
        <f t="shared" ca="1" si="232"/>
        <v>1</v>
      </c>
      <c r="AI259" s="84">
        <f t="shared" ca="1" si="232"/>
        <v>0</v>
      </c>
      <c r="AJ259" s="84">
        <f t="shared" ca="1" si="232"/>
        <v>0</v>
      </c>
      <c r="AK259" s="84">
        <f t="shared" ca="1" si="232"/>
        <v>0</v>
      </c>
      <c r="AL259" s="84">
        <f t="shared" ca="1" si="232"/>
        <v>0</v>
      </c>
      <c r="AM259" s="84">
        <f t="shared" ca="1" si="232"/>
        <v>0</v>
      </c>
      <c r="AN259" s="98">
        <f t="shared" ca="1" si="232"/>
        <v>0</v>
      </c>
      <c r="AO259" s="91">
        <f>+INDEX('Load Combinations'!$D$4:$N$22,MATCH(Horizontal!$C259,'Load Combinations'!$B$4:$B$22,0),MATCH(Horizontal!AO$26,'Load Combinations'!$D$3:$N$3,0))</f>
        <v>1</v>
      </c>
      <c r="AP259" s="84">
        <f>+INDEX('Load Combinations'!$D$4:$N$22,MATCH(Horizontal!$C259,'Load Combinations'!$B$4:$B$22,0),MATCH(Horizontal!AP$26,'Load Combinations'!$D$3:$N$3,0))</f>
        <v>1</v>
      </c>
      <c r="AQ259" s="84">
        <f>+INDEX('Load Combinations'!$D$4:$N$22,MATCH(Horizontal!$C259,'Load Combinations'!$B$4:$B$22,0),MATCH(Horizontal!AQ$26,'Load Combinations'!$D$3:$N$3,0))</f>
        <v>0</v>
      </c>
      <c r="AR259" s="84">
        <f>+INDEX('Load Combinations'!$D$4:$N$22,MATCH(Horizontal!$C259,'Load Combinations'!$B$4:$B$22,0),MATCH(Horizontal!AR$26,'Load Combinations'!$D$3:$N$3,0))</f>
        <v>1</v>
      </c>
      <c r="AS259" s="84">
        <f>+INDEX('Load Combinations'!$D$4:$N$22,MATCH(Horizontal!$C259,'Load Combinations'!$B$4:$B$22,0),MATCH(Horizontal!AS$26,'Load Combinations'!$D$3:$N$3,0))</f>
        <v>0</v>
      </c>
      <c r="AT259" s="84">
        <f>+INDEX('Load Combinations'!$D$4:$N$22,MATCH(Horizontal!$C259,'Load Combinations'!$B$4:$B$22,0),MATCH(Horizontal!AT$26,'Load Combinations'!$D$3:$N$3,0))</f>
        <v>0</v>
      </c>
      <c r="AU259" s="84">
        <f>+INDEX('Load Combinations'!$D$4:$N$22,MATCH(Horizontal!$C259,'Load Combinations'!$B$4:$B$22,0),MATCH(Horizontal!AU$26,'Load Combinations'!$D$3:$N$3,0))</f>
        <v>0</v>
      </c>
      <c r="AV259" s="84">
        <f>+INDEX('Load Combinations'!$D$4:$N$22,MATCH(Horizontal!$C259,'Load Combinations'!$B$4:$B$22,0),MATCH(Horizontal!AV$26,'Load Combinations'!$D$3:$N$3,0))</f>
        <v>0</v>
      </c>
      <c r="AW259" s="84">
        <f>+INDEX('Load Combinations'!$D$4:$N$22,MATCH(Horizontal!$C259,'Load Combinations'!$B$4:$B$22,0),MATCH(Horizontal!AW$26,'Load Combinations'!$D$3:$N$3,0))</f>
        <v>1</v>
      </c>
      <c r="AX259" s="559">
        <f>+INDEX('Load Combinations'!$D$4:$N$22,MATCH(Horizontal!$C259,'Load Combinations'!$B$4:$B$22,0),MATCH(Horizontal!AX$26,'Load Combinations'!$D$3:$N$3,0))</f>
        <v>1</v>
      </c>
      <c r="AY259" s="660">
        <f>+INDEX('Load Combinations'!$D$4:$N$22,MATCH(Horizontal!$C259,'Load Combinations'!$B$4:$B$22,0),MATCH(Horizontal!AY$26,'Load Combinations'!$D$3:$N$3,0))</f>
        <v>0</v>
      </c>
      <c r="AZ259" s="284" cm="1">
        <f t="array" aca="1" ref="AZ259" ca="1">SUMPRODUCT(--($K259:$AB259&gt;0),INDEX($H$4:$H$22,MATCH($K$26:$AB$26,$C$4:$C$22,0)))</f>
        <v>0</v>
      </c>
      <c r="BA259" s="194" cm="1">
        <f t="array" aca="1" ref="BA259" ca="1">SUMPRODUCT(--($K259:$AB259&gt;0),INDEX($G$4:$G$22,MATCH($K$26:$AB$26,$C$4:$C$22,0)))</f>
        <v>0</v>
      </c>
      <c r="BB259" s="194" cm="1">
        <f t="array" aca="1" ref="BB259" ca="1">-1*SUMPRODUCT(--($K259:$AB259&lt;0),INDEX($H$4:$H$22,MATCH($K$26:$AB$26,$C$4:$C$22,0)))</f>
        <v>0</v>
      </c>
      <c r="BC259" s="194" cm="1">
        <f t="array" aca="1" ref="BC259" ca="1">-1*SUMPRODUCT(--($K259:$AB259&lt;0),INDEX($G$4:$G$22,MATCH($K$26:$AB$26,$C$4:$C$22,0)))</f>
        <v>0</v>
      </c>
      <c r="BD259" s="286" cm="1">
        <f t="array" aca="1" ref="BD259" ca="1">IF(AC259&gt;0,AC259*SUMPRODUCT(_xlfn.XLOOKUP(AC$26,$C$4:$C$22,$T$4:$AD$22)*$AO259:$AY259),0)</f>
        <v>0</v>
      </c>
      <c r="BE259" s="287" cm="1">
        <f t="array" aca="1" ref="BE259" ca="1">IF(AD259&gt;0,AD259*SUMPRODUCT(_xlfn.XLOOKUP(AD$26,$C$4:$C$22,$T$4:$AD$22)*$AO259:$AY259),0)</f>
        <v>0</v>
      </c>
      <c r="BF259" s="287" cm="1">
        <f t="array" aca="1" ref="BF259" ca="1">IF(AE259&gt;0,AE259*SUMPRODUCT(_xlfn.XLOOKUP(AE$26,$C$4:$C$22,$T$4:$AD$22)*$AO259:$AY259),0)</f>
        <v>0</v>
      </c>
      <c r="BG259" s="287" cm="1">
        <f t="array" aca="1" ref="BG259" ca="1">IF(AF259&gt;0,AF259*SUMPRODUCT(_xlfn.XLOOKUP(AF$26,$C$4:$C$22,$T$4:$AD$22)*$AO259:$AY259),0)</f>
        <v>0</v>
      </c>
      <c r="BH259" s="287" cm="1">
        <f t="array" aca="1" ref="BH259" ca="1">IF(AG259&gt;0,AG259*SUMPRODUCT(_xlfn.XLOOKUP(AG$26,$C$4:$C$22,$T$4:$AD$22)*$AO259:$AY259),0)</f>
        <v>0</v>
      </c>
      <c r="BI259" s="287" cm="1">
        <f t="array" aca="1" ref="BI259" ca="1">IF(AH259&gt;0,AH259*SUMPRODUCT(_xlfn.XLOOKUP(AH$26,$C$4:$C$22,$T$4:$AD$22)*$AO259:$AY259),0)</f>
        <v>0.25</v>
      </c>
      <c r="BJ259" s="287" cm="1">
        <f t="array" aca="1" ref="BJ259" ca="1">IF(AI259&gt;0,AI259*SUMPRODUCT(_xlfn.XLOOKUP(AI$26,$C$4:$C$22,$T$4:$AD$22)*$AO259:$AY259),0)</f>
        <v>0</v>
      </c>
      <c r="BK259" s="287" cm="1">
        <f t="array" aca="1" ref="BK259" ca="1">IF(AJ259&gt;0,AJ259*SUMPRODUCT(_xlfn.XLOOKUP(AJ$26,$C$4:$C$22,$T$4:$AD$22)*$AO259:$AY259),0)</f>
        <v>0</v>
      </c>
      <c r="BL259" s="287" cm="1">
        <f t="array" aca="1" ref="BL259" ca="1">IF(AK259&gt;0,AK259*SUMPRODUCT(_xlfn.XLOOKUP(AK$26,$C$4:$C$22,$T$4:$AD$22)*$AO259:$AY259),0)</f>
        <v>0</v>
      </c>
      <c r="BM259" s="287" cm="1">
        <f t="array" aca="1" ref="BM259" ca="1">IF(AL259&gt;0,AL259*SUMPRODUCT(_xlfn.XLOOKUP(AL$26,$C$4:$C$22,$T$4:$AD$22)*$AO259:$AY259),0)</f>
        <v>0</v>
      </c>
      <c r="BN259" s="287" cm="1">
        <f t="array" aca="1" ref="BN259" ca="1">IF(AM259&gt;0,AM259*SUMPRODUCT(_xlfn.XLOOKUP(AM$26,$C$4:$C$22,$T$4:$AD$22)*$AO259:$AY259),0)</f>
        <v>0</v>
      </c>
      <c r="BO259" s="290" cm="1">
        <f t="array" aca="1" ref="BO259" ca="1">IF(AN259&gt;0,AN259*SUMPRODUCT(_xlfn.XLOOKUP(AN$26,$C$4:$C$22,$T$4:$AD$22)*$AO259:$AY259),0)</f>
        <v>0</v>
      </c>
      <c r="BP259" s="291">
        <f t="shared" ca="1" si="196"/>
        <v>0.25</v>
      </c>
      <c r="BQ259" s="286" cm="1">
        <f t="array" aca="1" ref="BQ259" ca="1">IF(AC259&gt;0,AC259*SUMPRODUCT(_xlfn.XLOOKUP(AC$26,$C$4:$C$22,$I$4:$S$22)*$AO259:$AY259),0)</f>
        <v>0</v>
      </c>
      <c r="BR259" s="287" cm="1">
        <f t="array" aca="1" ref="BR259" ca="1">IF(AD259&gt;0,AD259*SUMPRODUCT(_xlfn.XLOOKUP(AD$26,$C$4:$C$22,$I$4:$S$22)*$AO259:$AY259),0)</f>
        <v>0</v>
      </c>
      <c r="BS259" s="287" cm="1">
        <f t="array" aca="1" ref="BS259" ca="1">IF(AE259&gt;0,AE259*SUMPRODUCT(_xlfn.XLOOKUP(AE$26,$C$4:$C$22,$I$4:$S$22)*$AO259:$AY259),0)</f>
        <v>0</v>
      </c>
      <c r="BT259" s="287" cm="1">
        <f t="array" aca="1" ref="BT259" ca="1">IF(AF259&gt;0,AF259*SUMPRODUCT(_xlfn.XLOOKUP(AF$26,$C$4:$C$22,$I$4:$S$22)*$AO259:$AY259),0)</f>
        <v>0</v>
      </c>
      <c r="BU259" s="287" cm="1">
        <f t="array" aca="1" ref="BU259" ca="1">IF(AG259&gt;0,AG259*SUMPRODUCT(_xlfn.XLOOKUP(AG$26,$C$4:$C$22,$I$4:$S$22)*$AO259:$AY259),0)</f>
        <v>0</v>
      </c>
      <c r="BV259" s="287" cm="1">
        <f t="array" aca="1" ref="BV259" ca="1">IF(AH259&gt;0,AH259*SUMPRODUCT(_xlfn.XLOOKUP(AH$26,$C$4:$C$22,$I$4:$S$22)*$AO259:$AY259),0)</f>
        <v>-0.25</v>
      </c>
      <c r="BW259" s="287" cm="1">
        <f t="array" aca="1" ref="BW259" ca="1">IF(AI259&gt;0,AI259*SUMPRODUCT(_xlfn.XLOOKUP(AI$26,$C$4:$C$22,$I$4:$S$22)*$AO259:$AY259),0)</f>
        <v>0</v>
      </c>
      <c r="BX259" s="287" cm="1">
        <f t="array" aca="1" ref="BX259" ca="1">IF(AJ259&gt;0,AJ259*SUMPRODUCT(_xlfn.XLOOKUP(AJ$26,$C$4:$C$22,$I$4:$S$22)*$AO259:$AY259),0)</f>
        <v>0</v>
      </c>
      <c r="BY259" s="287" cm="1">
        <f t="array" aca="1" ref="BY259" ca="1">IF(AK259&gt;0,AK259*SUMPRODUCT(_xlfn.XLOOKUP(AK$26,$C$4:$C$22,$I$4:$S$22)*$AO259:$AY259),0)</f>
        <v>0</v>
      </c>
      <c r="BZ259" s="287" cm="1">
        <f t="array" aca="1" ref="BZ259" ca="1">IF(AL259&gt;0,AL259*SUMPRODUCT(_xlfn.XLOOKUP(AL$26,$C$4:$C$22,$I$4:$S$22)*$AO259:$AY259),0)</f>
        <v>0</v>
      </c>
      <c r="CA259" s="287" cm="1">
        <f t="array" aca="1" ref="CA259" ca="1">IF(AM259&gt;0,AM259*SUMPRODUCT(_xlfn.XLOOKUP(AM$26,$C$4:$C$22,$I$4:$S$22)*$AO259:$AY259),0)</f>
        <v>0</v>
      </c>
      <c r="CB259" s="290" cm="1">
        <f t="array" aca="1" ref="CB259" ca="1">IF(AN259&gt;0,AN259*SUMPRODUCT(_xlfn.XLOOKUP(AN$26,$C$4:$C$22,$I$4:$S$22)*$AO259:$AY259),0)</f>
        <v>0</v>
      </c>
      <c r="CC259" s="291">
        <f t="shared" ca="1" si="197"/>
        <v>-0.25</v>
      </c>
      <c r="CD259" s="286" cm="1">
        <f t="array" aca="1" ref="CD259" ca="1">IF(AC259&lt;0,AC259*SUMPRODUCT(_xlfn.XLOOKUP(AC$26,$C$4:$C$22,$T$4:$AD$22)*$AO259:$AY259),0)</f>
        <v>0</v>
      </c>
      <c r="CE259" s="287" cm="1">
        <f t="array" aca="1" ref="CE259" ca="1">IF(AD259&lt;0,AD259*SUMPRODUCT(_xlfn.XLOOKUP(AD$26,$C$4:$C$22,$T$4:$AC$22)*$AO259:$AX259),0)</f>
        <v>0</v>
      </c>
      <c r="CF259" s="287" cm="1">
        <f t="array" aca="1" ref="CF259" ca="1">IF(AE259&lt;0,AE259*SUMPRODUCT(_xlfn.XLOOKUP(AE$26,$C$4:$C$22,$T$4:$AC$22)*$AO259:$AX259),0)</f>
        <v>0</v>
      </c>
      <c r="CG259" s="287" cm="1">
        <f t="array" aca="1" ref="CG259" ca="1">IF(AF259&lt;0,AF259*SUMPRODUCT(_xlfn.XLOOKUP(AF$26,$C$4:$C$22,$T$4:$AC$22)*$AO259:$AX259),0)</f>
        <v>0</v>
      </c>
      <c r="CH259" s="287" cm="1">
        <f t="array" aca="1" ref="CH259" ca="1">IF(AG259&lt;0,AG259*SUMPRODUCT(_xlfn.XLOOKUP(AG$26,$C$4:$C$22,$T$4:$AC$22)*$AO259:$AX259),0)</f>
        <v>0</v>
      </c>
      <c r="CI259" s="287" cm="1">
        <f t="array" aca="1" ref="CI259" ca="1">IF(AH259&lt;0,AH259*SUMPRODUCT(_xlfn.XLOOKUP(AH$26,$C$4:$C$22,$T$4:$AC$22)*$AO259:$AX259),0)</f>
        <v>0</v>
      </c>
      <c r="CJ259" s="287" cm="1">
        <f t="array" aca="1" ref="CJ259" ca="1">IF(AI259&lt;0,AI259*SUMPRODUCT(_xlfn.XLOOKUP(AI$26,$C$4:$C$22,$T$4:$AC$22)*$AO259:$AX259),0)</f>
        <v>0</v>
      </c>
      <c r="CK259" s="287" cm="1">
        <f t="array" aca="1" ref="CK259" ca="1">IF(AJ259&lt;0,AJ259*SUMPRODUCT(_xlfn.XLOOKUP(AJ$26,$C$4:$C$22,$T$4:$AC$22)*$AO259:$AX259),0)</f>
        <v>0</v>
      </c>
      <c r="CL259" s="287" cm="1">
        <f t="array" aca="1" ref="CL259" ca="1">IF(AK259&lt;0,AK259*SUMPRODUCT(_xlfn.XLOOKUP(AK$26,$C$4:$C$22,$T$4:$AC$22)*$AO259:$AX259),0)</f>
        <v>0</v>
      </c>
      <c r="CM259" s="287" cm="1">
        <f t="array" aca="1" ref="CM259" ca="1">IF(AL259&lt;0,AL259*SUMPRODUCT(_xlfn.XLOOKUP(AL$26,$C$4:$C$22,$T$4:$AC$22)*$AO259:$AX259),0)</f>
        <v>0</v>
      </c>
      <c r="CN259" s="287" cm="1">
        <f t="array" aca="1" ref="CN259" ca="1">IF(AM259&lt;0,AM259*SUMPRODUCT(_xlfn.XLOOKUP(AM$26,$C$4:$C$22,$T$4:$AC$22)*$AO259:$AX259),0)</f>
        <v>0</v>
      </c>
      <c r="CO259" s="290" cm="1">
        <f t="array" aca="1" ref="CO259" ca="1">IF(AN259&lt;0,AN259*SUMPRODUCT(_xlfn.XLOOKUP(AN$26,$C$4:$C$22,$T$4:$AC$22)*$AO259:$AX259),0)</f>
        <v>0</v>
      </c>
      <c r="CP259" s="291">
        <f t="shared" ca="1" si="198"/>
        <v>0</v>
      </c>
      <c r="CQ259" s="286" cm="1">
        <f t="array" aca="1" ref="CQ259" ca="1">IF(AC259&lt;0,AC259*SUMPRODUCT(_xlfn.XLOOKUP(AC$26,$C$4:$C$22,$I$4:$S$22)*$AO259:$AY259),0)</f>
        <v>0</v>
      </c>
      <c r="CR259" s="287" cm="1">
        <f t="array" aca="1" ref="CR259" ca="1">IF(AD259&lt;0,AD259*SUMPRODUCT(_xlfn.XLOOKUP(AD$26,$C$4:$C$22,$I$4:$R$22)*$AO259:$AX259),0)</f>
        <v>0</v>
      </c>
      <c r="CS259" s="287" cm="1">
        <f t="array" aca="1" ref="CS259" ca="1">IF(AE259&lt;0,AE259*SUMPRODUCT(_xlfn.XLOOKUP(AE$26,$C$4:$C$22,$I$4:$R$22)*$AO259:$AX259),0)</f>
        <v>0</v>
      </c>
      <c r="CT259" s="287" cm="1">
        <f t="array" aca="1" ref="CT259" ca="1">IF(AF259&lt;0,AF259*SUMPRODUCT(_xlfn.XLOOKUP(AF$26,$C$4:$C$22,$I$4:$R$22)*$AO259:$AX259),0)</f>
        <v>0</v>
      </c>
      <c r="CU259" s="287" cm="1">
        <f t="array" aca="1" ref="CU259" ca="1">IF(AG259&lt;0,AG259*SUMPRODUCT(_xlfn.XLOOKUP(AG$26,$C$4:$C$22,$I$4:$R$22)*$AO259:$AX259),0)</f>
        <v>0</v>
      </c>
      <c r="CV259" s="287" cm="1">
        <f t="array" aca="1" ref="CV259" ca="1">IF(AH259&lt;0,AH259*SUMPRODUCT(_xlfn.XLOOKUP(AH$26,$C$4:$C$22,$I$4:$R$22)*$AO259:$AX259),0)</f>
        <v>0</v>
      </c>
      <c r="CW259" s="287" cm="1">
        <f t="array" aca="1" ref="CW259" ca="1">IF(AI259&lt;0,AI259*SUMPRODUCT(_xlfn.XLOOKUP(AI$26,$C$4:$C$22,$I$4:$R$22)*$AO259:$AX259),0)</f>
        <v>0</v>
      </c>
      <c r="CX259" s="287" cm="1">
        <f t="array" aca="1" ref="CX259" ca="1">IF(AJ259&lt;0,AJ259*SUMPRODUCT(_xlfn.XLOOKUP(AJ$26,$C$4:$C$22,$I$4:$R$22)*$AO259:$AX259),0)</f>
        <v>0</v>
      </c>
      <c r="CY259" s="287" cm="1">
        <f t="array" aca="1" ref="CY259" ca="1">IF(AK259&lt;0,AK259*SUMPRODUCT(_xlfn.XLOOKUP(AK$26,$C$4:$C$22,$I$4:$R$22)*$AO259:$AX259),0)</f>
        <v>0</v>
      </c>
      <c r="CZ259" s="287" cm="1">
        <f t="array" aca="1" ref="CZ259" ca="1">IF(AL259&lt;0,AL259*SUMPRODUCT(_xlfn.XLOOKUP(AL$26,$C$4:$C$22,$I$4:$R$22)*$AO259:$AX259),0)</f>
        <v>0</v>
      </c>
      <c r="DA259" s="287" cm="1">
        <f t="array" aca="1" ref="DA259" ca="1">IF(AM259&lt;0,AM259*SUMPRODUCT(_xlfn.XLOOKUP(AM$26,$C$4:$C$22,$I$4:$R$22)*$AO259:$AX259),0)</f>
        <v>0</v>
      </c>
      <c r="DB259" s="290" cm="1">
        <f t="array" aca="1" ref="DB259" ca="1">IF(AN259&lt;0,AN259*SUMPRODUCT(_xlfn.XLOOKUP(AN$26,$C$4:$C$22,$I$4:$R$22)*$AO259:$AX259),0)</f>
        <v>0</v>
      </c>
      <c r="DC259" s="327">
        <f t="shared" ca="1" si="199"/>
        <v>0</v>
      </c>
    </row>
    <row r="260" spans="1:107" x14ac:dyDescent="0.25">
      <c r="C260" s="292">
        <v>7</v>
      </c>
      <c r="D260" s="293" t="str">
        <f>_xlfn.XLOOKUP($C260,'Load Combinations'!$B$4:$B$22,'Load Combinations'!$C$4:$C$22)</f>
        <v>Core Vessel Vaccuum,  Beam On, Seismic</v>
      </c>
      <c r="E260" s="86"/>
      <c r="F260" s="294"/>
      <c r="G260" s="125">
        <v>0</v>
      </c>
      <c r="H260" s="295">
        <f t="shared" ca="1" si="177"/>
        <v>0.25</v>
      </c>
      <c r="I260" s="295">
        <f t="shared" ca="1" si="178"/>
        <v>-0.25</v>
      </c>
      <c r="J260" s="328"/>
      <c r="K260" s="99">
        <f t="shared" ref="K260:AB260" ca="1" si="237">OFFSET(K260,-6,0)</f>
        <v>0</v>
      </c>
      <c r="L260" s="96">
        <f t="shared" ca="1" si="237"/>
        <v>0</v>
      </c>
      <c r="M260" s="96">
        <f t="shared" ca="1" si="237"/>
        <v>0</v>
      </c>
      <c r="N260" s="96">
        <f t="shared" ca="1" si="237"/>
        <v>0</v>
      </c>
      <c r="O260" s="96">
        <f t="shared" ca="1" si="237"/>
        <v>0</v>
      </c>
      <c r="P260" s="96">
        <f t="shared" ca="1" si="237"/>
        <v>0</v>
      </c>
      <c r="Q260" s="96">
        <f t="shared" ca="1" si="237"/>
        <v>0</v>
      </c>
      <c r="R260" s="96">
        <f t="shared" ca="1" si="237"/>
        <v>0</v>
      </c>
      <c r="S260" s="96">
        <f t="shared" ca="1" si="237"/>
        <v>0</v>
      </c>
      <c r="T260" s="96">
        <f t="shared" ca="1" si="237"/>
        <v>0</v>
      </c>
      <c r="U260" s="96">
        <f t="shared" ca="1" si="237"/>
        <v>0</v>
      </c>
      <c r="V260" s="96">
        <f t="shared" ca="1" si="237"/>
        <v>0</v>
      </c>
      <c r="W260" s="96">
        <f t="shared" ca="1" si="237"/>
        <v>0</v>
      </c>
      <c r="X260" s="96">
        <f t="shared" ca="1" si="237"/>
        <v>0</v>
      </c>
      <c r="Y260" s="96">
        <f t="shared" ca="1" si="237"/>
        <v>0</v>
      </c>
      <c r="Z260" s="96">
        <f t="shared" ca="1" si="237"/>
        <v>0</v>
      </c>
      <c r="AA260" s="96">
        <f t="shared" ca="1" si="237"/>
        <v>0</v>
      </c>
      <c r="AB260" s="138">
        <f t="shared" ca="1" si="237"/>
        <v>0</v>
      </c>
      <c r="AC260" s="99">
        <f t="shared" ca="1" si="232"/>
        <v>0</v>
      </c>
      <c r="AD260" s="96">
        <f t="shared" ca="1" si="232"/>
        <v>0</v>
      </c>
      <c r="AE260" s="96">
        <f t="shared" ca="1" si="232"/>
        <v>0</v>
      </c>
      <c r="AF260" s="96">
        <f t="shared" ca="1" si="232"/>
        <v>0</v>
      </c>
      <c r="AG260" s="96">
        <f t="shared" ca="1" si="232"/>
        <v>0</v>
      </c>
      <c r="AH260" s="96">
        <f t="shared" ca="1" si="232"/>
        <v>1</v>
      </c>
      <c r="AI260" s="96">
        <f t="shared" ca="1" si="232"/>
        <v>0</v>
      </c>
      <c r="AJ260" s="96">
        <f t="shared" ca="1" si="232"/>
        <v>0</v>
      </c>
      <c r="AK260" s="96">
        <f t="shared" ca="1" si="232"/>
        <v>0</v>
      </c>
      <c r="AL260" s="96">
        <f t="shared" ca="1" si="232"/>
        <v>0</v>
      </c>
      <c r="AM260" s="96">
        <f t="shared" ca="1" si="232"/>
        <v>0</v>
      </c>
      <c r="AN260" s="100">
        <f t="shared" ca="1" si="232"/>
        <v>0</v>
      </c>
      <c r="AO260" s="97">
        <f>+INDEX('Load Combinations'!$D$4:$N$22,MATCH(Horizontal!$C260,'Load Combinations'!$B$4:$B$22,0),MATCH(Horizontal!AO$26,'Load Combinations'!$D$3:$N$3,0))</f>
        <v>1</v>
      </c>
      <c r="AP260" s="96">
        <f>+INDEX('Load Combinations'!$D$4:$N$22,MATCH(Horizontal!$C260,'Load Combinations'!$B$4:$B$22,0),MATCH(Horizontal!AP$26,'Load Combinations'!$D$3:$N$3,0))</f>
        <v>1</v>
      </c>
      <c r="AQ260" s="96">
        <f>+INDEX('Load Combinations'!$D$4:$N$22,MATCH(Horizontal!$C260,'Load Combinations'!$B$4:$B$22,0),MATCH(Horizontal!AQ$26,'Load Combinations'!$D$3:$N$3,0))</f>
        <v>0</v>
      </c>
      <c r="AR260" s="96">
        <f>+INDEX('Load Combinations'!$D$4:$N$22,MATCH(Horizontal!$C260,'Load Combinations'!$B$4:$B$22,0),MATCH(Horizontal!AR$26,'Load Combinations'!$D$3:$N$3,0))</f>
        <v>1</v>
      </c>
      <c r="AS260" s="96">
        <f>+INDEX('Load Combinations'!$D$4:$N$22,MATCH(Horizontal!$C260,'Load Combinations'!$B$4:$B$22,0),MATCH(Horizontal!AS$26,'Load Combinations'!$D$3:$N$3,0))</f>
        <v>0</v>
      </c>
      <c r="AT260" s="96">
        <f>+INDEX('Load Combinations'!$D$4:$N$22,MATCH(Horizontal!$C260,'Load Combinations'!$B$4:$B$22,0),MATCH(Horizontal!AT$26,'Load Combinations'!$D$3:$N$3,0))</f>
        <v>1</v>
      </c>
      <c r="AU260" s="96">
        <f>+INDEX('Load Combinations'!$D$4:$N$22,MATCH(Horizontal!$C260,'Load Combinations'!$B$4:$B$22,0),MATCH(Horizontal!AU$26,'Load Combinations'!$D$3:$N$3,0))</f>
        <v>0</v>
      </c>
      <c r="AV260" s="96">
        <f>+INDEX('Load Combinations'!$D$4:$N$22,MATCH(Horizontal!$C260,'Load Combinations'!$B$4:$B$22,0),MATCH(Horizontal!AV$26,'Load Combinations'!$D$3:$N$3,0))</f>
        <v>0</v>
      </c>
      <c r="AW260" s="96">
        <f>+INDEX('Load Combinations'!$D$4:$N$22,MATCH(Horizontal!$C260,'Load Combinations'!$B$4:$B$22,0),MATCH(Horizontal!AW$26,'Load Combinations'!$D$3:$N$3,0))</f>
        <v>1</v>
      </c>
      <c r="AX260" s="560">
        <f>+INDEX('Load Combinations'!$D$4:$N$22,MATCH(Horizontal!$C260,'Load Combinations'!$B$4:$B$22,0),MATCH(Horizontal!AX$26,'Load Combinations'!$D$3:$N$3,0))</f>
        <v>1</v>
      </c>
      <c r="AY260" s="661">
        <f>+INDEX('Load Combinations'!$D$4:$N$22,MATCH(Horizontal!$C260,'Load Combinations'!$B$4:$B$22,0),MATCH(Horizontal!AY$26,'Load Combinations'!$D$3:$N$3,0))</f>
        <v>0</v>
      </c>
      <c r="AZ260" s="297" cm="1">
        <f t="array" aca="1" ref="AZ260" ca="1">SUMPRODUCT(--($K260:$AB260&gt;0),INDEX($H$4:$H$22,MATCH($K$26:$AB$26,$C$4:$C$22,0)))</f>
        <v>0</v>
      </c>
      <c r="BA260" s="298" cm="1">
        <f t="array" aca="1" ref="BA260" ca="1">SUMPRODUCT(--($K260:$AB260&gt;0),INDEX($G$4:$G$22,MATCH($K$26:$AB$26,$C$4:$C$22,0)))</f>
        <v>0</v>
      </c>
      <c r="BB260" s="298" cm="1">
        <f t="array" aca="1" ref="BB260" ca="1">-1*SUMPRODUCT(--($K260:$AB260&lt;0),INDEX($H$4:$H$22,MATCH($K$26:$AB$26,$C$4:$C$22,0)))</f>
        <v>0</v>
      </c>
      <c r="BC260" s="298" cm="1">
        <f t="array" aca="1" ref="BC260" ca="1">-1*SUMPRODUCT(--($K260:$AB260&lt;0),INDEX($G$4:$G$22,MATCH($K$26:$AB$26,$C$4:$C$22,0)))</f>
        <v>0</v>
      </c>
      <c r="BD260" s="125" cm="1">
        <f t="array" aca="1" ref="BD260" ca="1">IF(AC260&gt;0,AC260*SUMPRODUCT(_xlfn.XLOOKUP(AC$26,$C$4:$C$22,$T$4:$AD$22)*$AO260:$AY260),0)</f>
        <v>0</v>
      </c>
      <c r="BE260" s="300" cm="1">
        <f t="array" aca="1" ref="BE260" ca="1">IF(AD260&gt;0,AD260*SUMPRODUCT(_xlfn.XLOOKUP(AD$26,$C$4:$C$22,$T$4:$AD$22)*$AO260:$AY260),0)</f>
        <v>0</v>
      </c>
      <c r="BF260" s="300" cm="1">
        <f t="array" aca="1" ref="BF260" ca="1">IF(AE260&gt;0,AE260*SUMPRODUCT(_xlfn.XLOOKUP(AE$26,$C$4:$C$22,$T$4:$AD$22)*$AO260:$AY260),0)</f>
        <v>0</v>
      </c>
      <c r="BG260" s="301" cm="1">
        <f t="array" aca="1" ref="BG260" ca="1">IF(AF260&gt;0,AF260*SUMPRODUCT(_xlfn.XLOOKUP(AF$26,$C$4:$C$22,$T$4:$AD$22)*$AO260:$AY260),0)</f>
        <v>0</v>
      </c>
      <c r="BH260" s="300" cm="1">
        <f t="array" aca="1" ref="BH260" ca="1">IF(AG260&gt;0,AG260*SUMPRODUCT(_xlfn.XLOOKUP(AG$26,$C$4:$C$22,$T$4:$AD$22)*$AO260:$AY260),0)</f>
        <v>0</v>
      </c>
      <c r="BI260" s="300" cm="1">
        <f t="array" aca="1" ref="BI260" ca="1">IF(AH260&gt;0,AH260*SUMPRODUCT(_xlfn.XLOOKUP(AH$26,$C$4:$C$22,$T$4:$AD$22)*$AO260:$AY260),0)</f>
        <v>0.25</v>
      </c>
      <c r="BJ260" s="300" cm="1">
        <f t="array" aca="1" ref="BJ260" ca="1">IF(AI260&gt;0,AI260*SUMPRODUCT(_xlfn.XLOOKUP(AI$26,$C$4:$C$22,$T$4:$AD$22)*$AO260:$AY260),0)</f>
        <v>0</v>
      </c>
      <c r="BK260" s="300" cm="1">
        <f t="array" aca="1" ref="BK260" ca="1">IF(AJ260&gt;0,AJ260*SUMPRODUCT(_xlfn.XLOOKUP(AJ$26,$C$4:$C$22,$T$4:$AD$22)*$AO260:$AY260),0)</f>
        <v>0</v>
      </c>
      <c r="BL260" s="300" cm="1">
        <f t="array" aca="1" ref="BL260" ca="1">IF(AK260&gt;0,AK260*SUMPRODUCT(_xlfn.XLOOKUP(AK$26,$C$4:$C$22,$T$4:$AD$22)*$AO260:$AY260),0)</f>
        <v>0</v>
      </c>
      <c r="BM260" s="300" cm="1">
        <f t="array" aca="1" ref="BM260" ca="1">IF(AL260&gt;0,AL260*SUMPRODUCT(_xlfn.XLOOKUP(AL$26,$C$4:$C$22,$T$4:$AD$22)*$AO260:$AY260),0)</f>
        <v>0</v>
      </c>
      <c r="BN260" s="300" cm="1">
        <f t="array" aca="1" ref="BN260" ca="1">IF(AM260&gt;0,AM260*SUMPRODUCT(_xlfn.XLOOKUP(AM$26,$C$4:$C$22,$T$4:$AD$22)*$AO260:$AY260),0)</f>
        <v>0</v>
      </c>
      <c r="BO260" s="304" cm="1">
        <f t="array" aca="1" ref="BO260" ca="1">IF(AN260&gt;0,AN260*SUMPRODUCT(_xlfn.XLOOKUP(AN$26,$C$4:$C$22,$T$4:$AD$22)*$AO260:$AY260),0)</f>
        <v>0</v>
      </c>
      <c r="BP260" s="305">
        <f t="shared" ca="1" si="196"/>
        <v>0.25</v>
      </c>
      <c r="BQ260" s="125" cm="1">
        <f t="array" aca="1" ref="BQ260" ca="1">IF(AC260&gt;0,AC260*SUMPRODUCT(_xlfn.XLOOKUP(AC$26,$C$4:$C$22,$I$4:$S$22)*$AO260:$AY260),0)</f>
        <v>0</v>
      </c>
      <c r="BR260" s="300" cm="1">
        <f t="array" aca="1" ref="BR260" ca="1">IF(AD260&gt;0,AD260*SUMPRODUCT(_xlfn.XLOOKUP(AD$26,$C$4:$C$22,$I$4:$S$22)*$AO260:$AY260),0)</f>
        <v>0</v>
      </c>
      <c r="BS260" s="300" cm="1">
        <f t="array" aca="1" ref="BS260" ca="1">IF(AE260&gt;0,AE260*SUMPRODUCT(_xlfn.XLOOKUP(AE$26,$C$4:$C$22,$I$4:$S$22)*$AO260:$AY260),0)</f>
        <v>0</v>
      </c>
      <c r="BT260" s="301" cm="1">
        <f t="array" aca="1" ref="BT260" ca="1">IF(AF260&gt;0,AF260*SUMPRODUCT(_xlfn.XLOOKUP(AF$26,$C$4:$C$22,$I$4:$S$22)*$AO260:$AY260),0)</f>
        <v>0</v>
      </c>
      <c r="BU260" s="300" cm="1">
        <f t="array" aca="1" ref="BU260" ca="1">IF(AG260&gt;0,AG260*SUMPRODUCT(_xlfn.XLOOKUP(AG$26,$C$4:$C$22,$I$4:$S$22)*$AO260:$AY260),0)</f>
        <v>0</v>
      </c>
      <c r="BV260" s="300" cm="1">
        <f t="array" aca="1" ref="BV260" ca="1">IF(AH260&gt;0,AH260*SUMPRODUCT(_xlfn.XLOOKUP(AH$26,$C$4:$C$22,$I$4:$S$22)*$AO260:$AY260),0)</f>
        <v>-0.25</v>
      </c>
      <c r="BW260" s="300" cm="1">
        <f t="array" aca="1" ref="BW260" ca="1">IF(AI260&gt;0,AI260*SUMPRODUCT(_xlfn.XLOOKUP(AI$26,$C$4:$C$22,$I$4:$S$22)*$AO260:$AY260),0)</f>
        <v>0</v>
      </c>
      <c r="BX260" s="300" cm="1">
        <f t="array" aca="1" ref="BX260" ca="1">IF(AJ260&gt;0,AJ260*SUMPRODUCT(_xlfn.XLOOKUP(AJ$26,$C$4:$C$22,$I$4:$S$22)*$AO260:$AY260),0)</f>
        <v>0</v>
      </c>
      <c r="BY260" s="300" cm="1">
        <f t="array" aca="1" ref="BY260" ca="1">IF(AK260&gt;0,AK260*SUMPRODUCT(_xlfn.XLOOKUP(AK$26,$C$4:$C$22,$I$4:$S$22)*$AO260:$AY260),0)</f>
        <v>0</v>
      </c>
      <c r="BZ260" s="300" cm="1">
        <f t="array" aca="1" ref="BZ260" ca="1">IF(AL260&gt;0,AL260*SUMPRODUCT(_xlfn.XLOOKUP(AL$26,$C$4:$C$22,$I$4:$S$22)*$AO260:$AY260),0)</f>
        <v>0</v>
      </c>
      <c r="CA260" s="300" cm="1">
        <f t="array" aca="1" ref="CA260" ca="1">IF(AM260&gt;0,AM260*SUMPRODUCT(_xlfn.XLOOKUP(AM$26,$C$4:$C$22,$I$4:$S$22)*$AO260:$AY260),0)</f>
        <v>0</v>
      </c>
      <c r="CB260" s="304" cm="1">
        <f t="array" aca="1" ref="CB260" ca="1">IF(AN260&gt;0,AN260*SUMPRODUCT(_xlfn.XLOOKUP(AN$26,$C$4:$C$22,$I$4:$S$22)*$AO260:$AY260),0)</f>
        <v>0</v>
      </c>
      <c r="CC260" s="305">
        <f t="shared" ca="1" si="197"/>
        <v>-0.25</v>
      </c>
      <c r="CD260" s="125" cm="1">
        <f t="array" aca="1" ref="CD260" ca="1">IF(AC260&lt;0,AC260*SUMPRODUCT(_xlfn.XLOOKUP(AC$26,$C$4:$C$22,$T$4:$AD$22)*$AO260:$AY260),0)</f>
        <v>0</v>
      </c>
      <c r="CE260" s="300" cm="1">
        <f t="array" aca="1" ref="CE260" ca="1">IF(AD260&lt;0,AD260*SUMPRODUCT(_xlfn.XLOOKUP(AD$26,$C$4:$C$22,$T$4:$AC$22)*$AO260:$AX260),0)</f>
        <v>0</v>
      </c>
      <c r="CF260" s="300" cm="1">
        <f t="array" aca="1" ref="CF260" ca="1">IF(AE260&lt;0,AE260*SUMPRODUCT(_xlfn.XLOOKUP(AE$26,$C$4:$C$22,$T$4:$AC$22)*$AO260:$AX260),0)</f>
        <v>0</v>
      </c>
      <c r="CG260" s="301" cm="1">
        <f t="array" aca="1" ref="CG260" ca="1">IF(AF260&lt;0,AF260*SUMPRODUCT(_xlfn.XLOOKUP(AF$26,$C$4:$C$22,$T$4:$AC$22)*$AO260:$AX260),0)</f>
        <v>0</v>
      </c>
      <c r="CH260" s="300" cm="1">
        <f t="array" aca="1" ref="CH260" ca="1">IF(AG260&lt;0,AG260*SUMPRODUCT(_xlfn.XLOOKUP(AG$26,$C$4:$C$22,$T$4:$AC$22)*$AO260:$AX260),0)</f>
        <v>0</v>
      </c>
      <c r="CI260" s="300" cm="1">
        <f t="array" aca="1" ref="CI260" ca="1">IF(AH260&lt;0,AH260*SUMPRODUCT(_xlfn.XLOOKUP(AH$26,$C$4:$C$22,$T$4:$AC$22)*$AO260:$AX260),0)</f>
        <v>0</v>
      </c>
      <c r="CJ260" s="300" cm="1">
        <f t="array" aca="1" ref="CJ260" ca="1">IF(AI260&lt;0,AI260*SUMPRODUCT(_xlfn.XLOOKUP(AI$26,$C$4:$C$22,$T$4:$AC$22)*$AO260:$AX260),0)</f>
        <v>0</v>
      </c>
      <c r="CK260" s="300" cm="1">
        <f t="array" aca="1" ref="CK260" ca="1">IF(AJ260&lt;0,AJ260*SUMPRODUCT(_xlfn.XLOOKUP(AJ$26,$C$4:$C$22,$T$4:$AC$22)*$AO260:$AX260),0)</f>
        <v>0</v>
      </c>
      <c r="CL260" s="300" cm="1">
        <f t="array" aca="1" ref="CL260" ca="1">IF(AK260&lt;0,AK260*SUMPRODUCT(_xlfn.XLOOKUP(AK$26,$C$4:$C$22,$T$4:$AC$22)*$AO260:$AX260),0)</f>
        <v>0</v>
      </c>
      <c r="CM260" s="300" cm="1">
        <f t="array" aca="1" ref="CM260" ca="1">IF(AL260&lt;0,AL260*SUMPRODUCT(_xlfn.XLOOKUP(AL$26,$C$4:$C$22,$T$4:$AC$22)*$AO260:$AX260),0)</f>
        <v>0</v>
      </c>
      <c r="CN260" s="300" cm="1">
        <f t="array" aca="1" ref="CN260" ca="1">IF(AM260&lt;0,AM260*SUMPRODUCT(_xlfn.XLOOKUP(AM$26,$C$4:$C$22,$T$4:$AC$22)*$AO260:$AX260),0)</f>
        <v>0</v>
      </c>
      <c r="CO260" s="304" cm="1">
        <f t="array" aca="1" ref="CO260" ca="1">IF(AN260&lt;0,AN260*SUMPRODUCT(_xlfn.XLOOKUP(AN$26,$C$4:$C$22,$T$4:$AC$22)*$AO260:$AX260),0)</f>
        <v>0</v>
      </c>
      <c r="CP260" s="305">
        <f t="shared" ca="1" si="198"/>
        <v>0</v>
      </c>
      <c r="CQ260" s="125" cm="1">
        <f t="array" aca="1" ref="CQ260" ca="1">IF(AC260&lt;0,AC260*SUMPRODUCT(_xlfn.XLOOKUP(AC$26,$C$4:$C$22,$I$4:$S$22)*$AO260:$AY260),0)</f>
        <v>0</v>
      </c>
      <c r="CR260" s="300" cm="1">
        <f t="array" aca="1" ref="CR260" ca="1">IF(AD260&lt;0,AD260*SUMPRODUCT(_xlfn.XLOOKUP(AD$26,$C$4:$C$22,$I$4:$R$22)*$AO260:$AX260),0)</f>
        <v>0</v>
      </c>
      <c r="CS260" s="300" cm="1">
        <f t="array" aca="1" ref="CS260" ca="1">IF(AE260&lt;0,AE260*SUMPRODUCT(_xlfn.XLOOKUP(AE$26,$C$4:$C$22,$I$4:$R$22)*$AO260:$AX260),0)</f>
        <v>0</v>
      </c>
      <c r="CT260" s="301" cm="1">
        <f t="array" aca="1" ref="CT260" ca="1">IF(AF260&lt;0,AF260*SUMPRODUCT(_xlfn.XLOOKUP(AF$26,$C$4:$C$22,$I$4:$R$22)*$AO260:$AX260),0)</f>
        <v>0</v>
      </c>
      <c r="CU260" s="300" cm="1">
        <f t="array" aca="1" ref="CU260" ca="1">IF(AG260&lt;0,AG260*SUMPRODUCT(_xlfn.XLOOKUP(AG$26,$C$4:$C$22,$I$4:$R$22)*$AO260:$AX260),0)</f>
        <v>0</v>
      </c>
      <c r="CV260" s="300" cm="1">
        <f t="array" aca="1" ref="CV260" ca="1">IF(AH260&lt;0,AH260*SUMPRODUCT(_xlfn.XLOOKUP(AH$26,$C$4:$C$22,$I$4:$R$22)*$AO260:$AX260),0)</f>
        <v>0</v>
      </c>
      <c r="CW260" s="300" cm="1">
        <f t="array" aca="1" ref="CW260" ca="1">IF(AI260&lt;0,AI260*SUMPRODUCT(_xlfn.XLOOKUP(AI$26,$C$4:$C$22,$I$4:$R$22)*$AO260:$AX260),0)</f>
        <v>0</v>
      </c>
      <c r="CX260" s="300" cm="1">
        <f t="array" aca="1" ref="CX260" ca="1">IF(AJ260&lt;0,AJ260*SUMPRODUCT(_xlfn.XLOOKUP(AJ$26,$C$4:$C$22,$I$4:$R$22)*$AO260:$AX260),0)</f>
        <v>0</v>
      </c>
      <c r="CY260" s="300" cm="1">
        <f t="array" aca="1" ref="CY260" ca="1">IF(AK260&lt;0,AK260*SUMPRODUCT(_xlfn.XLOOKUP(AK$26,$C$4:$C$22,$I$4:$R$22)*$AO260:$AX260),0)</f>
        <v>0</v>
      </c>
      <c r="CZ260" s="300" cm="1">
        <f t="array" aca="1" ref="CZ260" ca="1">IF(AL260&lt;0,AL260*SUMPRODUCT(_xlfn.XLOOKUP(AL$26,$C$4:$C$22,$I$4:$R$22)*$AO260:$AX260),0)</f>
        <v>0</v>
      </c>
      <c r="DA260" s="300" cm="1">
        <f t="array" aca="1" ref="DA260" ca="1">IF(AM260&lt;0,AM260*SUMPRODUCT(_xlfn.XLOOKUP(AM$26,$C$4:$C$22,$I$4:$R$22)*$AO260:$AX260),0)</f>
        <v>0</v>
      </c>
      <c r="DB260" s="304" cm="1">
        <f t="array" aca="1" ref="DB260" ca="1">IF(AN260&lt;0,AN260*SUMPRODUCT(_xlfn.XLOOKUP(AN$26,$C$4:$C$22,$I$4:$R$22)*$AO260:$AX260),0)</f>
        <v>0</v>
      </c>
      <c r="DC260" s="329">
        <f t="shared" ca="1" si="199"/>
        <v>0</v>
      </c>
    </row>
    <row r="261" spans="1:107" x14ac:dyDescent="0.25">
      <c r="A261" s="136"/>
      <c r="B261" s="389"/>
      <c r="C261" s="278">
        <v>8</v>
      </c>
      <c r="D261" s="279" t="str">
        <f>_xlfn.XLOOKUP($C261,'Load Combinations'!$B$4:$B$22,'Load Combinations'!$C$4:$C$22)</f>
        <v>CV Vac, Component MAWP, No Beam</v>
      </c>
      <c r="E261" s="280"/>
      <c r="F261" s="281"/>
      <c r="G261" s="111">
        <v>0</v>
      </c>
      <c r="H261" s="282">
        <f t="shared" ref="H261:H312" ca="1" si="238">G261+AZ261+BC261+BP261+DC261</f>
        <v>0</v>
      </c>
      <c r="I261" s="282">
        <f t="shared" ref="I261:I312" ca="1" si="239">G261+BA261+BB261+CC261+CP261</f>
        <v>0</v>
      </c>
      <c r="J261" s="326"/>
      <c r="K261" s="87">
        <f t="shared" ref="K261:AB261" ca="1" si="240">OFFSET(K261,-7,0)</f>
        <v>0</v>
      </c>
      <c r="L261" s="84">
        <f t="shared" ca="1" si="240"/>
        <v>0</v>
      </c>
      <c r="M261" s="84">
        <f t="shared" ca="1" si="240"/>
        <v>0</v>
      </c>
      <c r="N261" s="84">
        <f t="shared" ca="1" si="240"/>
        <v>0</v>
      </c>
      <c r="O261" s="84">
        <f t="shared" ca="1" si="240"/>
        <v>0</v>
      </c>
      <c r="P261" s="84">
        <f t="shared" ca="1" si="240"/>
        <v>0</v>
      </c>
      <c r="Q261" s="84">
        <f t="shared" ca="1" si="240"/>
        <v>0</v>
      </c>
      <c r="R261" s="84">
        <f t="shared" ca="1" si="240"/>
        <v>0</v>
      </c>
      <c r="S261" s="84">
        <f t="shared" ca="1" si="240"/>
        <v>0</v>
      </c>
      <c r="T261" s="84">
        <f t="shared" ca="1" si="240"/>
        <v>0</v>
      </c>
      <c r="U261" s="84">
        <f t="shared" ca="1" si="240"/>
        <v>0</v>
      </c>
      <c r="V261" s="84">
        <f t="shared" ca="1" si="240"/>
        <v>0</v>
      </c>
      <c r="W261" s="84">
        <f t="shared" ca="1" si="240"/>
        <v>0</v>
      </c>
      <c r="X261" s="84">
        <f t="shared" ca="1" si="240"/>
        <v>0</v>
      </c>
      <c r="Y261" s="84">
        <f t="shared" ca="1" si="240"/>
        <v>0</v>
      </c>
      <c r="Z261" s="84">
        <f t="shared" ca="1" si="240"/>
        <v>0</v>
      </c>
      <c r="AA261" s="84">
        <f t="shared" ca="1" si="240"/>
        <v>0</v>
      </c>
      <c r="AB261" s="89">
        <f t="shared" ca="1" si="240"/>
        <v>0</v>
      </c>
      <c r="AC261" s="87">
        <f t="shared" ca="1" si="232"/>
        <v>0</v>
      </c>
      <c r="AD261" s="84">
        <f t="shared" ca="1" si="232"/>
        <v>0</v>
      </c>
      <c r="AE261" s="84">
        <f t="shared" ca="1" si="232"/>
        <v>0</v>
      </c>
      <c r="AF261" s="84">
        <f t="shared" ca="1" si="232"/>
        <v>0</v>
      </c>
      <c r="AG261" s="84">
        <f t="shared" ca="1" si="232"/>
        <v>0</v>
      </c>
      <c r="AH261" s="84">
        <f t="shared" ca="1" si="232"/>
        <v>1</v>
      </c>
      <c r="AI261" s="84">
        <f t="shared" ca="1" si="232"/>
        <v>0</v>
      </c>
      <c r="AJ261" s="84">
        <f t="shared" ca="1" si="232"/>
        <v>0</v>
      </c>
      <c r="AK261" s="84">
        <f t="shared" ca="1" si="232"/>
        <v>0</v>
      </c>
      <c r="AL261" s="84">
        <f t="shared" ca="1" si="232"/>
        <v>0</v>
      </c>
      <c r="AM261" s="84">
        <f t="shared" ca="1" si="232"/>
        <v>0</v>
      </c>
      <c r="AN261" s="98">
        <f t="shared" ca="1" si="232"/>
        <v>0</v>
      </c>
      <c r="AO261" s="91">
        <f>+INDEX('Load Combinations'!$D$4:$N$22,MATCH(Horizontal!$C261,'Load Combinations'!$B$4:$B$22,0),MATCH(Horizontal!AO$26,'Load Combinations'!$D$3:$N$3,0))</f>
        <v>1</v>
      </c>
      <c r="AP261" s="84">
        <f>+INDEX('Load Combinations'!$D$4:$N$22,MATCH(Horizontal!$C261,'Load Combinations'!$B$4:$B$22,0),MATCH(Horizontal!AP$26,'Load Combinations'!$D$3:$N$3,0))</f>
        <v>1</v>
      </c>
      <c r="AQ261" s="84">
        <f>+INDEX('Load Combinations'!$D$4:$N$22,MATCH(Horizontal!$C261,'Load Combinations'!$B$4:$B$22,0),MATCH(Horizontal!AQ$26,'Load Combinations'!$D$3:$N$3,0))</f>
        <v>0</v>
      </c>
      <c r="AR261" s="84">
        <f>+INDEX('Load Combinations'!$D$4:$N$22,MATCH(Horizontal!$C261,'Load Combinations'!$B$4:$B$22,0),MATCH(Horizontal!AR$26,'Load Combinations'!$D$3:$N$3,0))</f>
        <v>0</v>
      </c>
      <c r="AS261" s="84">
        <f>+INDEX('Load Combinations'!$D$4:$N$22,MATCH(Horizontal!$C261,'Load Combinations'!$B$4:$B$22,0),MATCH(Horizontal!AS$26,'Load Combinations'!$D$3:$N$3,0))</f>
        <v>1</v>
      </c>
      <c r="AT261" s="84">
        <f>+INDEX('Load Combinations'!$D$4:$N$22,MATCH(Horizontal!$C261,'Load Combinations'!$B$4:$B$22,0),MATCH(Horizontal!AT$26,'Load Combinations'!$D$3:$N$3,0))</f>
        <v>0</v>
      </c>
      <c r="AU261" s="84">
        <f>+INDEX('Load Combinations'!$D$4:$N$22,MATCH(Horizontal!$C261,'Load Combinations'!$B$4:$B$22,0),MATCH(Horizontal!AU$26,'Load Combinations'!$D$3:$N$3,0))</f>
        <v>0</v>
      </c>
      <c r="AV261" s="84">
        <f>+INDEX('Load Combinations'!$D$4:$N$22,MATCH(Horizontal!$C261,'Load Combinations'!$B$4:$B$22,0),MATCH(Horizontal!AV$26,'Load Combinations'!$D$3:$N$3,0))</f>
        <v>0</v>
      </c>
      <c r="AW261" s="84">
        <f>+INDEX('Load Combinations'!$D$4:$N$22,MATCH(Horizontal!$C261,'Load Combinations'!$B$4:$B$22,0),MATCH(Horizontal!AW$26,'Load Combinations'!$D$3:$N$3,0))</f>
        <v>1</v>
      </c>
      <c r="AX261" s="559">
        <f>+INDEX('Load Combinations'!$D$4:$N$22,MATCH(Horizontal!$C261,'Load Combinations'!$B$4:$B$22,0),MATCH(Horizontal!AX$26,'Load Combinations'!$D$3:$N$3,0))</f>
        <v>0</v>
      </c>
      <c r="AY261" s="660">
        <f>+INDEX('Load Combinations'!$D$4:$N$22,MATCH(Horizontal!$C261,'Load Combinations'!$B$4:$B$22,0),MATCH(Horizontal!AY$26,'Load Combinations'!$D$3:$N$3,0))</f>
        <v>0</v>
      </c>
      <c r="AZ261" s="284" cm="1">
        <f t="array" aca="1" ref="AZ261" ca="1">SUMPRODUCT(--($K261:$AB261&gt;0),INDEX($H$4:$H$22,MATCH($K$26:$AB$26,$C$4:$C$22,0)))</f>
        <v>0</v>
      </c>
      <c r="BA261" s="194" cm="1">
        <f t="array" aca="1" ref="BA261" ca="1">SUMPRODUCT(--($K261:$AB261&gt;0),INDEX($G$4:$G$22,MATCH($K$26:$AB$26,$C$4:$C$22,0)))</f>
        <v>0</v>
      </c>
      <c r="BB261" s="194" cm="1">
        <f t="array" aca="1" ref="BB261" ca="1">-1*SUMPRODUCT(--($K261:$AB261&lt;0),INDEX($H$4:$H$22,MATCH($K$26:$AB$26,$C$4:$C$22,0)))</f>
        <v>0</v>
      </c>
      <c r="BC261" s="194" cm="1">
        <f t="array" aca="1" ref="BC261" ca="1">-1*SUMPRODUCT(--($K261:$AB261&lt;0),INDEX($G$4:$G$22,MATCH($K$26:$AB$26,$C$4:$C$22,0)))</f>
        <v>0</v>
      </c>
      <c r="BD261" s="286" cm="1">
        <f t="array" aca="1" ref="BD261" ca="1">IF(AC261&gt;0,AC261*SUMPRODUCT(_xlfn.XLOOKUP(AC$26,$C$4:$C$22,$T$4:$AD$22)*$AO261:$AY261),0)</f>
        <v>0</v>
      </c>
      <c r="BE261" s="287" cm="1">
        <f t="array" aca="1" ref="BE261" ca="1">IF(AD261&gt;0,AD261*SUMPRODUCT(_xlfn.XLOOKUP(AD$26,$C$4:$C$22,$T$4:$AD$22)*$AO261:$AY261),0)</f>
        <v>0</v>
      </c>
      <c r="BF261" s="287" cm="1">
        <f t="array" aca="1" ref="BF261" ca="1">IF(AE261&gt;0,AE261*SUMPRODUCT(_xlfn.XLOOKUP(AE$26,$C$4:$C$22,$T$4:$AD$22)*$AO261:$AY261),0)</f>
        <v>0</v>
      </c>
      <c r="BG261" s="287" cm="1">
        <f t="array" aca="1" ref="BG261" ca="1">IF(AF261&gt;0,AF261*SUMPRODUCT(_xlfn.XLOOKUP(AF$26,$C$4:$C$22,$T$4:$AD$22)*$AO261:$AY261),0)</f>
        <v>0</v>
      </c>
      <c r="BH261" s="287" cm="1">
        <f t="array" aca="1" ref="BH261" ca="1">IF(AG261&gt;0,AG261*SUMPRODUCT(_xlfn.XLOOKUP(AG$26,$C$4:$C$22,$T$4:$AD$22)*$AO261:$AY261),0)</f>
        <v>0</v>
      </c>
      <c r="BI261" s="287" cm="1">
        <f t="array" aca="1" ref="BI261" ca="1">IF(AH261&gt;0,AH261*SUMPRODUCT(_xlfn.XLOOKUP(AH$26,$C$4:$C$22,$T$4:$AD$22)*$AO261:$AY261),0)</f>
        <v>0</v>
      </c>
      <c r="BJ261" s="287" cm="1">
        <f t="array" aca="1" ref="BJ261" ca="1">IF(AI261&gt;0,AI261*SUMPRODUCT(_xlfn.XLOOKUP(AI$26,$C$4:$C$22,$T$4:$AD$22)*$AO261:$AY261),0)</f>
        <v>0</v>
      </c>
      <c r="BK261" s="287" cm="1">
        <f t="array" aca="1" ref="BK261" ca="1">IF(AJ261&gt;0,AJ261*SUMPRODUCT(_xlfn.XLOOKUP(AJ$26,$C$4:$C$22,$T$4:$AD$22)*$AO261:$AY261),0)</f>
        <v>0</v>
      </c>
      <c r="BL261" s="287" cm="1">
        <f t="array" aca="1" ref="BL261" ca="1">IF(AK261&gt;0,AK261*SUMPRODUCT(_xlfn.XLOOKUP(AK$26,$C$4:$C$22,$T$4:$AD$22)*$AO261:$AY261),0)</f>
        <v>0</v>
      </c>
      <c r="BM261" s="287" cm="1">
        <f t="array" aca="1" ref="BM261" ca="1">IF(AL261&gt;0,AL261*SUMPRODUCT(_xlfn.XLOOKUP(AL$26,$C$4:$C$22,$T$4:$AD$22)*$AO261:$AY261),0)</f>
        <v>0</v>
      </c>
      <c r="BN261" s="287" cm="1">
        <f t="array" aca="1" ref="BN261" ca="1">IF(AM261&gt;0,AM261*SUMPRODUCT(_xlfn.XLOOKUP(AM$26,$C$4:$C$22,$T$4:$AD$22)*$AO261:$AY261),0)</f>
        <v>0</v>
      </c>
      <c r="BO261" s="290" cm="1">
        <f t="array" aca="1" ref="BO261" ca="1">IF(AN261&gt;0,AN261*SUMPRODUCT(_xlfn.XLOOKUP(AN$26,$C$4:$C$22,$T$4:$AD$22)*$AO261:$AY261),0)</f>
        <v>0</v>
      </c>
      <c r="BP261" s="291">
        <f t="shared" ca="1" si="196"/>
        <v>0</v>
      </c>
      <c r="BQ261" s="286" cm="1">
        <f t="array" aca="1" ref="BQ261" ca="1">IF(AC261&gt;0,AC261*SUMPRODUCT(_xlfn.XLOOKUP(AC$26,$C$4:$C$22,$I$4:$S$22)*$AO261:$AY261),0)</f>
        <v>0</v>
      </c>
      <c r="BR261" s="287" cm="1">
        <f t="array" aca="1" ref="BR261" ca="1">IF(AD261&gt;0,AD261*SUMPRODUCT(_xlfn.XLOOKUP(AD$26,$C$4:$C$22,$I$4:$S$22)*$AO261:$AY261),0)</f>
        <v>0</v>
      </c>
      <c r="BS261" s="287" cm="1">
        <f t="array" aca="1" ref="BS261" ca="1">IF(AE261&gt;0,AE261*SUMPRODUCT(_xlfn.XLOOKUP(AE$26,$C$4:$C$22,$I$4:$S$22)*$AO261:$AY261),0)</f>
        <v>0</v>
      </c>
      <c r="BT261" s="287" cm="1">
        <f t="array" aca="1" ref="BT261" ca="1">IF(AF261&gt;0,AF261*SUMPRODUCT(_xlfn.XLOOKUP(AF$26,$C$4:$C$22,$I$4:$S$22)*$AO261:$AY261),0)</f>
        <v>0</v>
      </c>
      <c r="BU261" s="287" cm="1">
        <f t="array" aca="1" ref="BU261" ca="1">IF(AG261&gt;0,AG261*SUMPRODUCT(_xlfn.XLOOKUP(AG$26,$C$4:$C$22,$I$4:$S$22)*$AO261:$AY261),0)</f>
        <v>0</v>
      </c>
      <c r="BV261" s="287" cm="1">
        <f t="array" aca="1" ref="BV261" ca="1">IF(AH261&gt;0,AH261*SUMPRODUCT(_xlfn.XLOOKUP(AH$26,$C$4:$C$22,$I$4:$S$22)*$AO261:$AY261),0)</f>
        <v>0</v>
      </c>
      <c r="BW261" s="287" cm="1">
        <f t="array" aca="1" ref="BW261" ca="1">IF(AI261&gt;0,AI261*SUMPRODUCT(_xlfn.XLOOKUP(AI$26,$C$4:$C$22,$I$4:$S$22)*$AO261:$AY261),0)</f>
        <v>0</v>
      </c>
      <c r="BX261" s="287" cm="1">
        <f t="array" aca="1" ref="BX261" ca="1">IF(AJ261&gt;0,AJ261*SUMPRODUCT(_xlfn.XLOOKUP(AJ$26,$C$4:$C$22,$I$4:$S$22)*$AO261:$AY261),0)</f>
        <v>0</v>
      </c>
      <c r="BY261" s="287" cm="1">
        <f t="array" aca="1" ref="BY261" ca="1">IF(AK261&gt;0,AK261*SUMPRODUCT(_xlfn.XLOOKUP(AK$26,$C$4:$C$22,$I$4:$S$22)*$AO261:$AY261),0)</f>
        <v>0</v>
      </c>
      <c r="BZ261" s="287" cm="1">
        <f t="array" aca="1" ref="BZ261" ca="1">IF(AL261&gt;0,AL261*SUMPRODUCT(_xlfn.XLOOKUP(AL$26,$C$4:$C$22,$I$4:$S$22)*$AO261:$AY261),0)</f>
        <v>0</v>
      </c>
      <c r="CA261" s="287" cm="1">
        <f t="array" aca="1" ref="CA261" ca="1">IF(AM261&gt;0,AM261*SUMPRODUCT(_xlfn.XLOOKUP(AM$26,$C$4:$C$22,$I$4:$S$22)*$AO261:$AY261),0)</f>
        <v>0</v>
      </c>
      <c r="CB261" s="290" cm="1">
        <f t="array" aca="1" ref="CB261" ca="1">IF(AN261&gt;0,AN261*SUMPRODUCT(_xlfn.XLOOKUP(AN$26,$C$4:$C$22,$I$4:$S$22)*$AO261:$AY261),0)</f>
        <v>0</v>
      </c>
      <c r="CC261" s="291">
        <f t="shared" ca="1" si="197"/>
        <v>0</v>
      </c>
      <c r="CD261" s="286" cm="1">
        <f t="array" aca="1" ref="CD261" ca="1">IF(AC261&lt;0,AC261*SUMPRODUCT(_xlfn.XLOOKUP(AC$26,$C$4:$C$22,$T$4:$AD$22)*$AO261:$AY261),0)</f>
        <v>0</v>
      </c>
      <c r="CE261" s="287" cm="1">
        <f t="array" aca="1" ref="CE261" ca="1">IF(AD261&lt;0,AD261*SUMPRODUCT(_xlfn.XLOOKUP(AD$26,$C$4:$C$22,$T$4:$AC$22)*$AO261:$AX261),0)</f>
        <v>0</v>
      </c>
      <c r="CF261" s="287" cm="1">
        <f t="array" aca="1" ref="CF261" ca="1">IF(AE261&lt;0,AE261*SUMPRODUCT(_xlfn.XLOOKUP(AE$26,$C$4:$C$22,$T$4:$AC$22)*$AO261:$AX261),0)</f>
        <v>0</v>
      </c>
      <c r="CG261" s="287" cm="1">
        <f t="array" aca="1" ref="CG261" ca="1">IF(AF261&lt;0,AF261*SUMPRODUCT(_xlfn.XLOOKUP(AF$26,$C$4:$C$22,$T$4:$AC$22)*$AO261:$AX261),0)</f>
        <v>0</v>
      </c>
      <c r="CH261" s="287" cm="1">
        <f t="array" aca="1" ref="CH261" ca="1">IF(AG261&lt;0,AG261*SUMPRODUCT(_xlfn.XLOOKUP(AG$26,$C$4:$C$22,$T$4:$AC$22)*$AO261:$AX261),0)</f>
        <v>0</v>
      </c>
      <c r="CI261" s="287" cm="1">
        <f t="array" aca="1" ref="CI261" ca="1">IF(AH261&lt;0,AH261*SUMPRODUCT(_xlfn.XLOOKUP(AH$26,$C$4:$C$22,$T$4:$AC$22)*$AO261:$AX261),0)</f>
        <v>0</v>
      </c>
      <c r="CJ261" s="287" cm="1">
        <f t="array" aca="1" ref="CJ261" ca="1">IF(AI261&lt;0,AI261*SUMPRODUCT(_xlfn.XLOOKUP(AI$26,$C$4:$C$22,$T$4:$AC$22)*$AO261:$AX261),0)</f>
        <v>0</v>
      </c>
      <c r="CK261" s="287" cm="1">
        <f t="array" aca="1" ref="CK261" ca="1">IF(AJ261&lt;0,AJ261*SUMPRODUCT(_xlfn.XLOOKUP(AJ$26,$C$4:$C$22,$T$4:$AC$22)*$AO261:$AX261),0)</f>
        <v>0</v>
      </c>
      <c r="CL261" s="287" cm="1">
        <f t="array" aca="1" ref="CL261" ca="1">IF(AK261&lt;0,AK261*SUMPRODUCT(_xlfn.XLOOKUP(AK$26,$C$4:$C$22,$T$4:$AC$22)*$AO261:$AX261),0)</f>
        <v>0</v>
      </c>
      <c r="CM261" s="287" cm="1">
        <f t="array" aca="1" ref="CM261" ca="1">IF(AL261&lt;0,AL261*SUMPRODUCT(_xlfn.XLOOKUP(AL$26,$C$4:$C$22,$T$4:$AC$22)*$AO261:$AX261),0)</f>
        <v>0</v>
      </c>
      <c r="CN261" s="287" cm="1">
        <f t="array" aca="1" ref="CN261" ca="1">IF(AM261&lt;0,AM261*SUMPRODUCT(_xlfn.XLOOKUP(AM$26,$C$4:$C$22,$T$4:$AC$22)*$AO261:$AX261),0)</f>
        <v>0</v>
      </c>
      <c r="CO261" s="290" cm="1">
        <f t="array" aca="1" ref="CO261" ca="1">IF(AN261&lt;0,AN261*SUMPRODUCT(_xlfn.XLOOKUP(AN$26,$C$4:$C$22,$T$4:$AC$22)*$AO261:$AX261),0)</f>
        <v>0</v>
      </c>
      <c r="CP261" s="291">
        <f t="shared" ca="1" si="198"/>
        <v>0</v>
      </c>
      <c r="CQ261" s="286" cm="1">
        <f t="array" aca="1" ref="CQ261" ca="1">IF(AC261&lt;0,AC261*SUMPRODUCT(_xlfn.XLOOKUP(AC$26,$C$4:$C$22,$I$4:$S$22)*$AO261:$AY261),0)</f>
        <v>0</v>
      </c>
      <c r="CR261" s="287" cm="1">
        <f t="array" aca="1" ref="CR261" ca="1">IF(AD261&lt;0,AD261*SUMPRODUCT(_xlfn.XLOOKUP(AD$26,$C$4:$C$22,$I$4:$R$22)*$AO261:$AX261),0)</f>
        <v>0</v>
      </c>
      <c r="CS261" s="287" cm="1">
        <f t="array" aca="1" ref="CS261" ca="1">IF(AE261&lt;0,AE261*SUMPRODUCT(_xlfn.XLOOKUP(AE$26,$C$4:$C$22,$I$4:$R$22)*$AO261:$AX261),0)</f>
        <v>0</v>
      </c>
      <c r="CT261" s="287" cm="1">
        <f t="array" aca="1" ref="CT261" ca="1">IF(AF261&lt;0,AF261*SUMPRODUCT(_xlfn.XLOOKUP(AF$26,$C$4:$C$22,$I$4:$R$22)*$AO261:$AX261),0)</f>
        <v>0</v>
      </c>
      <c r="CU261" s="287" cm="1">
        <f t="array" aca="1" ref="CU261" ca="1">IF(AG261&lt;0,AG261*SUMPRODUCT(_xlfn.XLOOKUP(AG$26,$C$4:$C$22,$I$4:$R$22)*$AO261:$AX261),0)</f>
        <v>0</v>
      </c>
      <c r="CV261" s="287" cm="1">
        <f t="array" aca="1" ref="CV261" ca="1">IF(AH261&lt;0,AH261*SUMPRODUCT(_xlfn.XLOOKUP(AH$26,$C$4:$C$22,$I$4:$R$22)*$AO261:$AX261),0)</f>
        <v>0</v>
      </c>
      <c r="CW261" s="287" cm="1">
        <f t="array" aca="1" ref="CW261" ca="1">IF(AI261&lt;0,AI261*SUMPRODUCT(_xlfn.XLOOKUP(AI$26,$C$4:$C$22,$I$4:$R$22)*$AO261:$AX261),0)</f>
        <v>0</v>
      </c>
      <c r="CX261" s="287" cm="1">
        <f t="array" aca="1" ref="CX261" ca="1">IF(AJ261&lt;0,AJ261*SUMPRODUCT(_xlfn.XLOOKUP(AJ$26,$C$4:$C$22,$I$4:$R$22)*$AO261:$AX261),0)</f>
        <v>0</v>
      </c>
      <c r="CY261" s="287" cm="1">
        <f t="array" aca="1" ref="CY261" ca="1">IF(AK261&lt;0,AK261*SUMPRODUCT(_xlfn.XLOOKUP(AK$26,$C$4:$C$22,$I$4:$R$22)*$AO261:$AX261),0)</f>
        <v>0</v>
      </c>
      <c r="CZ261" s="287" cm="1">
        <f t="array" aca="1" ref="CZ261" ca="1">IF(AL261&lt;0,AL261*SUMPRODUCT(_xlfn.XLOOKUP(AL$26,$C$4:$C$22,$I$4:$R$22)*$AO261:$AX261),0)</f>
        <v>0</v>
      </c>
      <c r="DA261" s="287" cm="1">
        <f t="array" aca="1" ref="DA261" ca="1">IF(AM261&lt;0,AM261*SUMPRODUCT(_xlfn.XLOOKUP(AM$26,$C$4:$C$22,$I$4:$R$22)*$AO261:$AX261),0)</f>
        <v>0</v>
      </c>
      <c r="DB261" s="290" cm="1">
        <f t="array" aca="1" ref="DB261" ca="1">IF(AN261&lt;0,AN261*SUMPRODUCT(_xlfn.XLOOKUP(AN$26,$C$4:$C$22,$I$4:$R$22)*$AO261:$AX261),0)</f>
        <v>0</v>
      </c>
      <c r="DC261" s="327">
        <f t="shared" ca="1" si="199"/>
        <v>0</v>
      </c>
    </row>
    <row r="262" spans="1:107" x14ac:dyDescent="0.25">
      <c r="A262" s="136"/>
      <c r="B262" s="389"/>
      <c r="C262" s="292">
        <v>9</v>
      </c>
      <c r="D262" s="293" t="str">
        <f>_xlfn.XLOOKUP($C262,'Load Combinations'!$B$4:$B$22,'Load Combinations'!$C$4:$C$22)</f>
        <v>CV Vac, Component MAWP, Beam On</v>
      </c>
      <c r="E262" s="86"/>
      <c r="F262" s="294"/>
      <c r="G262" s="125">
        <v>0</v>
      </c>
      <c r="H262" s="295">
        <f t="shared" ca="1" si="238"/>
        <v>0</v>
      </c>
      <c r="I262" s="295">
        <f t="shared" ca="1" si="239"/>
        <v>0</v>
      </c>
      <c r="J262" s="328"/>
      <c r="K262" s="99">
        <f t="shared" ref="K262:AB262" ca="1" si="241">OFFSET(K262,-8,0)</f>
        <v>0</v>
      </c>
      <c r="L262" s="96">
        <f t="shared" ca="1" si="241"/>
        <v>0</v>
      </c>
      <c r="M262" s="96">
        <f t="shared" ca="1" si="241"/>
        <v>0</v>
      </c>
      <c r="N262" s="96">
        <f t="shared" ca="1" si="241"/>
        <v>0</v>
      </c>
      <c r="O262" s="96">
        <f t="shared" ca="1" si="241"/>
        <v>0</v>
      </c>
      <c r="P262" s="96">
        <f t="shared" ca="1" si="241"/>
        <v>0</v>
      </c>
      <c r="Q262" s="96">
        <f t="shared" ca="1" si="241"/>
        <v>0</v>
      </c>
      <c r="R262" s="96">
        <f t="shared" ca="1" si="241"/>
        <v>0</v>
      </c>
      <c r="S262" s="96">
        <f t="shared" ca="1" si="241"/>
        <v>0</v>
      </c>
      <c r="T262" s="96">
        <f t="shared" ca="1" si="241"/>
        <v>0</v>
      </c>
      <c r="U262" s="96">
        <f t="shared" ca="1" si="241"/>
        <v>0</v>
      </c>
      <c r="V262" s="96">
        <f t="shared" ca="1" si="241"/>
        <v>0</v>
      </c>
      <c r="W262" s="96">
        <f t="shared" ca="1" si="241"/>
        <v>0</v>
      </c>
      <c r="X262" s="96">
        <f t="shared" ca="1" si="241"/>
        <v>0</v>
      </c>
      <c r="Y262" s="96">
        <f t="shared" ca="1" si="241"/>
        <v>0</v>
      </c>
      <c r="Z262" s="96">
        <f t="shared" ca="1" si="241"/>
        <v>0</v>
      </c>
      <c r="AA262" s="96">
        <f t="shared" ca="1" si="241"/>
        <v>0</v>
      </c>
      <c r="AB262" s="138">
        <f t="shared" ca="1" si="241"/>
        <v>0</v>
      </c>
      <c r="AC262" s="99">
        <f t="shared" ca="1" si="232"/>
        <v>0</v>
      </c>
      <c r="AD262" s="96">
        <f t="shared" ca="1" si="232"/>
        <v>0</v>
      </c>
      <c r="AE262" s="96">
        <f t="shared" ca="1" si="232"/>
        <v>0</v>
      </c>
      <c r="AF262" s="96">
        <f t="shared" ca="1" si="232"/>
        <v>0</v>
      </c>
      <c r="AG262" s="96">
        <f t="shared" ca="1" si="232"/>
        <v>0</v>
      </c>
      <c r="AH262" s="96">
        <f t="shared" ca="1" si="232"/>
        <v>1</v>
      </c>
      <c r="AI262" s="96">
        <f t="shared" ca="1" si="232"/>
        <v>0</v>
      </c>
      <c r="AJ262" s="96">
        <f t="shared" ca="1" si="232"/>
        <v>0</v>
      </c>
      <c r="AK262" s="96">
        <f t="shared" ca="1" si="232"/>
        <v>0</v>
      </c>
      <c r="AL262" s="96">
        <f t="shared" ca="1" si="232"/>
        <v>0</v>
      </c>
      <c r="AM262" s="96">
        <f t="shared" ca="1" si="232"/>
        <v>0</v>
      </c>
      <c r="AN262" s="100">
        <f t="shared" ca="1" si="232"/>
        <v>0</v>
      </c>
      <c r="AO262" s="97">
        <f>+INDEX('Load Combinations'!$D$4:$N$22,MATCH(Horizontal!$C262,'Load Combinations'!$B$4:$B$22,0),MATCH(Horizontal!AO$26,'Load Combinations'!$D$3:$N$3,0))</f>
        <v>1</v>
      </c>
      <c r="AP262" s="96">
        <f>+INDEX('Load Combinations'!$D$4:$N$22,MATCH(Horizontal!$C262,'Load Combinations'!$B$4:$B$22,0),MATCH(Horizontal!AP$26,'Load Combinations'!$D$3:$N$3,0))</f>
        <v>1</v>
      </c>
      <c r="AQ262" s="96">
        <f>+INDEX('Load Combinations'!$D$4:$N$22,MATCH(Horizontal!$C262,'Load Combinations'!$B$4:$B$22,0),MATCH(Horizontal!AQ$26,'Load Combinations'!$D$3:$N$3,0))</f>
        <v>0</v>
      </c>
      <c r="AR262" s="96">
        <f>+INDEX('Load Combinations'!$D$4:$N$22,MATCH(Horizontal!$C262,'Load Combinations'!$B$4:$B$22,0),MATCH(Horizontal!AR$26,'Load Combinations'!$D$3:$N$3,0))</f>
        <v>0</v>
      </c>
      <c r="AS262" s="96">
        <f>+INDEX('Load Combinations'!$D$4:$N$22,MATCH(Horizontal!$C262,'Load Combinations'!$B$4:$B$22,0),MATCH(Horizontal!AS$26,'Load Combinations'!$D$3:$N$3,0))</f>
        <v>1</v>
      </c>
      <c r="AT262" s="96">
        <f>+INDEX('Load Combinations'!$D$4:$N$22,MATCH(Horizontal!$C262,'Load Combinations'!$B$4:$B$22,0),MATCH(Horizontal!AT$26,'Load Combinations'!$D$3:$N$3,0))</f>
        <v>1</v>
      </c>
      <c r="AU262" s="96">
        <f>+INDEX('Load Combinations'!$D$4:$N$22,MATCH(Horizontal!$C262,'Load Combinations'!$B$4:$B$22,0),MATCH(Horizontal!AU$26,'Load Combinations'!$D$3:$N$3,0))</f>
        <v>0</v>
      </c>
      <c r="AV262" s="96">
        <f>+INDEX('Load Combinations'!$D$4:$N$22,MATCH(Horizontal!$C262,'Load Combinations'!$B$4:$B$22,0),MATCH(Horizontal!AV$26,'Load Combinations'!$D$3:$N$3,0))</f>
        <v>0</v>
      </c>
      <c r="AW262" s="96">
        <f>+INDEX('Load Combinations'!$D$4:$N$22,MATCH(Horizontal!$C262,'Load Combinations'!$B$4:$B$22,0),MATCH(Horizontal!AW$26,'Load Combinations'!$D$3:$N$3,0))</f>
        <v>1</v>
      </c>
      <c r="AX262" s="560">
        <f>+INDEX('Load Combinations'!$D$4:$N$22,MATCH(Horizontal!$C262,'Load Combinations'!$B$4:$B$22,0),MATCH(Horizontal!AX$26,'Load Combinations'!$D$3:$N$3,0))</f>
        <v>0</v>
      </c>
      <c r="AY262" s="661">
        <f>+INDEX('Load Combinations'!$D$4:$N$22,MATCH(Horizontal!$C262,'Load Combinations'!$B$4:$B$22,0),MATCH(Horizontal!AY$26,'Load Combinations'!$D$3:$N$3,0))</f>
        <v>0</v>
      </c>
      <c r="AZ262" s="297" cm="1">
        <f t="array" aca="1" ref="AZ262" ca="1">SUMPRODUCT(--($K262:$AB262&gt;0),INDEX($H$4:$H$22,MATCH($K$26:$AB$26,$C$4:$C$22,0)))</f>
        <v>0</v>
      </c>
      <c r="BA262" s="298" cm="1">
        <f t="array" aca="1" ref="BA262" ca="1">SUMPRODUCT(--($K262:$AB262&gt;0),INDEX($G$4:$G$22,MATCH($K$26:$AB$26,$C$4:$C$22,0)))</f>
        <v>0</v>
      </c>
      <c r="BB262" s="298" cm="1">
        <f t="array" aca="1" ref="BB262" ca="1">-1*SUMPRODUCT(--($K262:$AB262&lt;0),INDEX($H$4:$H$22,MATCH($K$26:$AB$26,$C$4:$C$22,0)))</f>
        <v>0</v>
      </c>
      <c r="BC262" s="298" cm="1">
        <f t="array" aca="1" ref="BC262" ca="1">-1*SUMPRODUCT(--($K262:$AB262&lt;0),INDEX($G$4:$G$22,MATCH($K$26:$AB$26,$C$4:$C$22,0)))</f>
        <v>0</v>
      </c>
      <c r="BD262" s="125" cm="1">
        <f t="array" aca="1" ref="BD262" ca="1">IF(AC262&gt;0,AC262*SUMPRODUCT(_xlfn.XLOOKUP(AC$26,$C$4:$C$22,$T$4:$AD$22)*$AO262:$AY262),0)</f>
        <v>0</v>
      </c>
      <c r="BE262" s="300" cm="1">
        <f t="array" aca="1" ref="BE262" ca="1">IF(AD262&gt;0,AD262*SUMPRODUCT(_xlfn.XLOOKUP(AD$26,$C$4:$C$22,$T$4:$AD$22)*$AO262:$AY262),0)</f>
        <v>0</v>
      </c>
      <c r="BF262" s="300" cm="1">
        <f t="array" aca="1" ref="BF262" ca="1">IF(AE262&gt;0,AE262*SUMPRODUCT(_xlfn.XLOOKUP(AE$26,$C$4:$C$22,$T$4:$AD$22)*$AO262:$AY262),0)</f>
        <v>0</v>
      </c>
      <c r="BG262" s="301" cm="1">
        <f t="array" aca="1" ref="BG262" ca="1">IF(AF262&gt;0,AF262*SUMPRODUCT(_xlfn.XLOOKUP(AF$26,$C$4:$C$22,$T$4:$AD$22)*$AO262:$AY262),0)</f>
        <v>0</v>
      </c>
      <c r="BH262" s="300" cm="1">
        <f t="array" aca="1" ref="BH262" ca="1">IF(AG262&gt;0,AG262*SUMPRODUCT(_xlfn.XLOOKUP(AG$26,$C$4:$C$22,$T$4:$AD$22)*$AO262:$AY262),0)</f>
        <v>0</v>
      </c>
      <c r="BI262" s="300" cm="1">
        <f t="array" aca="1" ref="BI262" ca="1">IF(AH262&gt;0,AH262*SUMPRODUCT(_xlfn.XLOOKUP(AH$26,$C$4:$C$22,$T$4:$AD$22)*$AO262:$AY262),0)</f>
        <v>0</v>
      </c>
      <c r="BJ262" s="300" cm="1">
        <f t="array" aca="1" ref="BJ262" ca="1">IF(AI262&gt;0,AI262*SUMPRODUCT(_xlfn.XLOOKUP(AI$26,$C$4:$C$22,$T$4:$AD$22)*$AO262:$AY262),0)</f>
        <v>0</v>
      </c>
      <c r="BK262" s="300" cm="1">
        <f t="array" aca="1" ref="BK262" ca="1">IF(AJ262&gt;0,AJ262*SUMPRODUCT(_xlfn.XLOOKUP(AJ$26,$C$4:$C$22,$T$4:$AD$22)*$AO262:$AY262),0)</f>
        <v>0</v>
      </c>
      <c r="BL262" s="300" cm="1">
        <f t="array" aca="1" ref="BL262" ca="1">IF(AK262&gt;0,AK262*SUMPRODUCT(_xlfn.XLOOKUP(AK$26,$C$4:$C$22,$T$4:$AD$22)*$AO262:$AY262),0)</f>
        <v>0</v>
      </c>
      <c r="BM262" s="300" cm="1">
        <f t="array" aca="1" ref="BM262" ca="1">IF(AL262&gt;0,AL262*SUMPRODUCT(_xlfn.XLOOKUP(AL$26,$C$4:$C$22,$T$4:$AD$22)*$AO262:$AY262),0)</f>
        <v>0</v>
      </c>
      <c r="BN262" s="300" cm="1">
        <f t="array" aca="1" ref="BN262" ca="1">IF(AM262&gt;0,AM262*SUMPRODUCT(_xlfn.XLOOKUP(AM$26,$C$4:$C$22,$T$4:$AD$22)*$AO262:$AY262),0)</f>
        <v>0</v>
      </c>
      <c r="BO262" s="304" cm="1">
        <f t="array" aca="1" ref="BO262" ca="1">IF(AN262&gt;0,AN262*SUMPRODUCT(_xlfn.XLOOKUP(AN$26,$C$4:$C$22,$T$4:$AD$22)*$AO262:$AY262),0)</f>
        <v>0</v>
      </c>
      <c r="BP262" s="305">
        <f t="shared" ca="1" si="196"/>
        <v>0</v>
      </c>
      <c r="BQ262" s="125" cm="1">
        <f t="array" aca="1" ref="BQ262" ca="1">IF(AC262&gt;0,AC262*SUMPRODUCT(_xlfn.XLOOKUP(AC$26,$C$4:$C$22,$I$4:$S$22)*$AO262:$AY262),0)</f>
        <v>0</v>
      </c>
      <c r="BR262" s="300" cm="1">
        <f t="array" aca="1" ref="BR262" ca="1">IF(AD262&gt;0,AD262*SUMPRODUCT(_xlfn.XLOOKUP(AD$26,$C$4:$C$22,$I$4:$S$22)*$AO262:$AY262),0)</f>
        <v>0</v>
      </c>
      <c r="BS262" s="300" cm="1">
        <f t="array" aca="1" ref="BS262" ca="1">IF(AE262&gt;0,AE262*SUMPRODUCT(_xlfn.XLOOKUP(AE$26,$C$4:$C$22,$I$4:$S$22)*$AO262:$AY262),0)</f>
        <v>0</v>
      </c>
      <c r="BT262" s="301" cm="1">
        <f t="array" aca="1" ref="BT262" ca="1">IF(AF262&gt;0,AF262*SUMPRODUCT(_xlfn.XLOOKUP(AF$26,$C$4:$C$22,$I$4:$S$22)*$AO262:$AY262),0)</f>
        <v>0</v>
      </c>
      <c r="BU262" s="300" cm="1">
        <f t="array" aca="1" ref="BU262" ca="1">IF(AG262&gt;0,AG262*SUMPRODUCT(_xlfn.XLOOKUP(AG$26,$C$4:$C$22,$I$4:$S$22)*$AO262:$AY262),0)</f>
        <v>0</v>
      </c>
      <c r="BV262" s="300" cm="1">
        <f t="array" aca="1" ref="BV262" ca="1">IF(AH262&gt;0,AH262*SUMPRODUCT(_xlfn.XLOOKUP(AH$26,$C$4:$C$22,$I$4:$S$22)*$AO262:$AY262),0)</f>
        <v>0</v>
      </c>
      <c r="BW262" s="300" cm="1">
        <f t="array" aca="1" ref="BW262" ca="1">IF(AI262&gt;0,AI262*SUMPRODUCT(_xlfn.XLOOKUP(AI$26,$C$4:$C$22,$I$4:$S$22)*$AO262:$AY262),0)</f>
        <v>0</v>
      </c>
      <c r="BX262" s="300" cm="1">
        <f t="array" aca="1" ref="BX262" ca="1">IF(AJ262&gt;0,AJ262*SUMPRODUCT(_xlfn.XLOOKUP(AJ$26,$C$4:$C$22,$I$4:$S$22)*$AO262:$AY262),0)</f>
        <v>0</v>
      </c>
      <c r="BY262" s="300" cm="1">
        <f t="array" aca="1" ref="BY262" ca="1">IF(AK262&gt;0,AK262*SUMPRODUCT(_xlfn.XLOOKUP(AK$26,$C$4:$C$22,$I$4:$S$22)*$AO262:$AY262),0)</f>
        <v>0</v>
      </c>
      <c r="BZ262" s="300" cm="1">
        <f t="array" aca="1" ref="BZ262" ca="1">IF(AL262&gt;0,AL262*SUMPRODUCT(_xlfn.XLOOKUP(AL$26,$C$4:$C$22,$I$4:$S$22)*$AO262:$AY262),0)</f>
        <v>0</v>
      </c>
      <c r="CA262" s="300" cm="1">
        <f t="array" aca="1" ref="CA262" ca="1">IF(AM262&gt;0,AM262*SUMPRODUCT(_xlfn.XLOOKUP(AM$26,$C$4:$C$22,$I$4:$S$22)*$AO262:$AY262),0)</f>
        <v>0</v>
      </c>
      <c r="CB262" s="304" cm="1">
        <f t="array" aca="1" ref="CB262" ca="1">IF(AN262&gt;0,AN262*SUMPRODUCT(_xlfn.XLOOKUP(AN$26,$C$4:$C$22,$I$4:$S$22)*$AO262:$AY262),0)</f>
        <v>0</v>
      </c>
      <c r="CC262" s="305">
        <f t="shared" ca="1" si="197"/>
        <v>0</v>
      </c>
      <c r="CD262" s="125" cm="1">
        <f t="array" aca="1" ref="CD262" ca="1">IF(AC262&lt;0,AC262*SUMPRODUCT(_xlfn.XLOOKUP(AC$26,$C$4:$C$22,$T$4:$AD$22)*$AO262:$AY262),0)</f>
        <v>0</v>
      </c>
      <c r="CE262" s="300" cm="1">
        <f t="array" aca="1" ref="CE262" ca="1">IF(AD262&lt;0,AD262*SUMPRODUCT(_xlfn.XLOOKUP(AD$26,$C$4:$C$22,$T$4:$AC$22)*$AO262:$AX262),0)</f>
        <v>0</v>
      </c>
      <c r="CF262" s="300" cm="1">
        <f t="array" aca="1" ref="CF262" ca="1">IF(AE262&lt;0,AE262*SUMPRODUCT(_xlfn.XLOOKUP(AE$26,$C$4:$C$22,$T$4:$AC$22)*$AO262:$AX262),0)</f>
        <v>0</v>
      </c>
      <c r="CG262" s="301" cm="1">
        <f t="array" aca="1" ref="CG262" ca="1">IF(AF262&lt;0,AF262*SUMPRODUCT(_xlfn.XLOOKUP(AF$26,$C$4:$C$22,$T$4:$AC$22)*$AO262:$AX262),0)</f>
        <v>0</v>
      </c>
      <c r="CH262" s="300" cm="1">
        <f t="array" aca="1" ref="CH262" ca="1">IF(AG262&lt;0,AG262*SUMPRODUCT(_xlfn.XLOOKUP(AG$26,$C$4:$C$22,$T$4:$AC$22)*$AO262:$AX262),0)</f>
        <v>0</v>
      </c>
      <c r="CI262" s="300" cm="1">
        <f t="array" aca="1" ref="CI262" ca="1">IF(AH262&lt;0,AH262*SUMPRODUCT(_xlfn.XLOOKUP(AH$26,$C$4:$C$22,$T$4:$AC$22)*$AO262:$AX262),0)</f>
        <v>0</v>
      </c>
      <c r="CJ262" s="300" cm="1">
        <f t="array" aca="1" ref="CJ262" ca="1">IF(AI262&lt;0,AI262*SUMPRODUCT(_xlfn.XLOOKUP(AI$26,$C$4:$C$22,$T$4:$AC$22)*$AO262:$AX262),0)</f>
        <v>0</v>
      </c>
      <c r="CK262" s="300" cm="1">
        <f t="array" aca="1" ref="CK262" ca="1">IF(AJ262&lt;0,AJ262*SUMPRODUCT(_xlfn.XLOOKUP(AJ$26,$C$4:$C$22,$T$4:$AC$22)*$AO262:$AX262),0)</f>
        <v>0</v>
      </c>
      <c r="CL262" s="300" cm="1">
        <f t="array" aca="1" ref="CL262" ca="1">IF(AK262&lt;0,AK262*SUMPRODUCT(_xlfn.XLOOKUP(AK$26,$C$4:$C$22,$T$4:$AC$22)*$AO262:$AX262),0)</f>
        <v>0</v>
      </c>
      <c r="CM262" s="300" cm="1">
        <f t="array" aca="1" ref="CM262" ca="1">IF(AL262&lt;0,AL262*SUMPRODUCT(_xlfn.XLOOKUP(AL$26,$C$4:$C$22,$T$4:$AC$22)*$AO262:$AX262),0)</f>
        <v>0</v>
      </c>
      <c r="CN262" s="300" cm="1">
        <f t="array" aca="1" ref="CN262" ca="1">IF(AM262&lt;0,AM262*SUMPRODUCT(_xlfn.XLOOKUP(AM$26,$C$4:$C$22,$T$4:$AC$22)*$AO262:$AX262),0)</f>
        <v>0</v>
      </c>
      <c r="CO262" s="304" cm="1">
        <f t="array" aca="1" ref="CO262" ca="1">IF(AN262&lt;0,AN262*SUMPRODUCT(_xlfn.XLOOKUP(AN$26,$C$4:$C$22,$T$4:$AC$22)*$AO262:$AX262),0)</f>
        <v>0</v>
      </c>
      <c r="CP262" s="305">
        <f t="shared" ca="1" si="198"/>
        <v>0</v>
      </c>
      <c r="CQ262" s="125" cm="1">
        <f t="array" aca="1" ref="CQ262" ca="1">IF(AC262&lt;0,AC262*SUMPRODUCT(_xlfn.XLOOKUP(AC$26,$C$4:$C$22,$I$4:$S$22)*$AO262:$AY262),0)</f>
        <v>0</v>
      </c>
      <c r="CR262" s="300" cm="1">
        <f t="array" aca="1" ref="CR262" ca="1">IF(AD262&lt;0,AD262*SUMPRODUCT(_xlfn.XLOOKUP(AD$26,$C$4:$C$22,$I$4:$R$22)*$AO262:$AX262),0)</f>
        <v>0</v>
      </c>
      <c r="CS262" s="300" cm="1">
        <f t="array" aca="1" ref="CS262" ca="1">IF(AE262&lt;0,AE262*SUMPRODUCT(_xlfn.XLOOKUP(AE$26,$C$4:$C$22,$I$4:$R$22)*$AO262:$AX262),0)</f>
        <v>0</v>
      </c>
      <c r="CT262" s="301" cm="1">
        <f t="array" aca="1" ref="CT262" ca="1">IF(AF262&lt;0,AF262*SUMPRODUCT(_xlfn.XLOOKUP(AF$26,$C$4:$C$22,$I$4:$R$22)*$AO262:$AX262),0)</f>
        <v>0</v>
      </c>
      <c r="CU262" s="300" cm="1">
        <f t="array" aca="1" ref="CU262" ca="1">IF(AG262&lt;0,AG262*SUMPRODUCT(_xlfn.XLOOKUP(AG$26,$C$4:$C$22,$I$4:$R$22)*$AO262:$AX262),0)</f>
        <v>0</v>
      </c>
      <c r="CV262" s="300" cm="1">
        <f t="array" aca="1" ref="CV262" ca="1">IF(AH262&lt;0,AH262*SUMPRODUCT(_xlfn.XLOOKUP(AH$26,$C$4:$C$22,$I$4:$R$22)*$AO262:$AX262),0)</f>
        <v>0</v>
      </c>
      <c r="CW262" s="300" cm="1">
        <f t="array" aca="1" ref="CW262" ca="1">IF(AI262&lt;0,AI262*SUMPRODUCT(_xlfn.XLOOKUP(AI$26,$C$4:$C$22,$I$4:$R$22)*$AO262:$AX262),0)</f>
        <v>0</v>
      </c>
      <c r="CX262" s="300" cm="1">
        <f t="array" aca="1" ref="CX262" ca="1">IF(AJ262&lt;0,AJ262*SUMPRODUCT(_xlfn.XLOOKUP(AJ$26,$C$4:$C$22,$I$4:$R$22)*$AO262:$AX262),0)</f>
        <v>0</v>
      </c>
      <c r="CY262" s="300" cm="1">
        <f t="array" aca="1" ref="CY262" ca="1">IF(AK262&lt;0,AK262*SUMPRODUCT(_xlfn.XLOOKUP(AK$26,$C$4:$C$22,$I$4:$R$22)*$AO262:$AX262),0)</f>
        <v>0</v>
      </c>
      <c r="CZ262" s="300" cm="1">
        <f t="array" aca="1" ref="CZ262" ca="1">IF(AL262&lt;0,AL262*SUMPRODUCT(_xlfn.XLOOKUP(AL$26,$C$4:$C$22,$I$4:$R$22)*$AO262:$AX262),0)</f>
        <v>0</v>
      </c>
      <c r="DA262" s="300" cm="1">
        <f t="array" aca="1" ref="DA262" ca="1">IF(AM262&lt;0,AM262*SUMPRODUCT(_xlfn.XLOOKUP(AM$26,$C$4:$C$22,$I$4:$R$22)*$AO262:$AX262),0)</f>
        <v>0</v>
      </c>
      <c r="DB262" s="304" cm="1">
        <f t="array" aca="1" ref="DB262" ca="1">IF(AN262&lt;0,AN262*SUMPRODUCT(_xlfn.XLOOKUP(AN$26,$C$4:$C$22,$I$4:$R$22)*$AO262:$AX262),0)</f>
        <v>0</v>
      </c>
      <c r="DC262" s="329">
        <f t="shared" ca="1" si="199"/>
        <v>0</v>
      </c>
    </row>
    <row r="263" spans="1:107" x14ac:dyDescent="0.25">
      <c r="A263" s="136"/>
      <c r="B263" s="389"/>
      <c r="C263" s="278">
        <v>10</v>
      </c>
      <c r="D263" s="279" t="str">
        <f>_xlfn.XLOOKUP($C263,'Load Combinations'!$B$4:$B$22,'Load Combinations'!$C$4:$C$22)</f>
        <v>CV Helium Mode, No Beam</v>
      </c>
      <c r="E263" s="280"/>
      <c r="F263" s="281"/>
      <c r="G263" s="111">
        <v>0</v>
      </c>
      <c r="H263" s="282">
        <f t="shared" ca="1" si="238"/>
        <v>0</v>
      </c>
      <c r="I263" s="282">
        <f t="shared" ca="1" si="239"/>
        <v>0</v>
      </c>
      <c r="J263" s="326"/>
      <c r="K263" s="87">
        <f t="shared" ref="K263:AB263" ca="1" si="242">OFFSET(K263,-9,0)</f>
        <v>0</v>
      </c>
      <c r="L263" s="84">
        <f t="shared" ca="1" si="242"/>
        <v>0</v>
      </c>
      <c r="M263" s="84">
        <f t="shared" ca="1" si="242"/>
        <v>0</v>
      </c>
      <c r="N263" s="84">
        <f t="shared" ca="1" si="242"/>
        <v>0</v>
      </c>
      <c r="O263" s="84">
        <f t="shared" ca="1" si="242"/>
        <v>0</v>
      </c>
      <c r="P263" s="84">
        <f t="shared" ca="1" si="242"/>
        <v>0</v>
      </c>
      <c r="Q263" s="84">
        <f t="shared" ca="1" si="242"/>
        <v>0</v>
      </c>
      <c r="R263" s="84">
        <f t="shared" ca="1" si="242"/>
        <v>0</v>
      </c>
      <c r="S263" s="84">
        <f t="shared" ca="1" si="242"/>
        <v>0</v>
      </c>
      <c r="T263" s="84">
        <f t="shared" ca="1" si="242"/>
        <v>0</v>
      </c>
      <c r="U263" s="84">
        <f t="shared" ca="1" si="242"/>
        <v>0</v>
      </c>
      <c r="V263" s="84">
        <f t="shared" ca="1" si="242"/>
        <v>0</v>
      </c>
      <c r="W263" s="84">
        <f t="shared" ca="1" si="242"/>
        <v>0</v>
      </c>
      <c r="X263" s="84">
        <f t="shared" ca="1" si="242"/>
        <v>0</v>
      </c>
      <c r="Y263" s="84">
        <f t="shared" ca="1" si="242"/>
        <v>0</v>
      </c>
      <c r="Z263" s="84">
        <f t="shared" ca="1" si="242"/>
        <v>0</v>
      </c>
      <c r="AA263" s="84">
        <f t="shared" ca="1" si="242"/>
        <v>0</v>
      </c>
      <c r="AB263" s="89">
        <f t="shared" ca="1" si="242"/>
        <v>0</v>
      </c>
      <c r="AC263" s="87">
        <f t="shared" ca="1" si="232"/>
        <v>0</v>
      </c>
      <c r="AD263" s="84">
        <f t="shared" ca="1" si="232"/>
        <v>0</v>
      </c>
      <c r="AE263" s="84">
        <f t="shared" ca="1" si="232"/>
        <v>0</v>
      </c>
      <c r="AF263" s="84">
        <f t="shared" ca="1" si="232"/>
        <v>0</v>
      </c>
      <c r="AG263" s="84">
        <f t="shared" ca="1" si="232"/>
        <v>0</v>
      </c>
      <c r="AH263" s="84">
        <f t="shared" ca="1" si="232"/>
        <v>1</v>
      </c>
      <c r="AI263" s="84">
        <f t="shared" ca="1" si="232"/>
        <v>0</v>
      </c>
      <c r="AJ263" s="84">
        <f t="shared" ca="1" si="232"/>
        <v>0</v>
      </c>
      <c r="AK263" s="84">
        <f t="shared" ca="1" si="232"/>
        <v>0</v>
      </c>
      <c r="AL263" s="84">
        <f t="shared" ca="1" si="232"/>
        <v>0</v>
      </c>
      <c r="AM263" s="84">
        <f t="shared" ca="1" si="232"/>
        <v>0</v>
      </c>
      <c r="AN263" s="98">
        <f t="shared" ca="1" si="232"/>
        <v>0</v>
      </c>
      <c r="AO263" s="91">
        <f>+INDEX('Load Combinations'!$D$4:$N$22,MATCH(Horizontal!$C263,'Load Combinations'!$B$4:$B$22,0),MATCH(Horizontal!AO$26,'Load Combinations'!$D$3:$N$3,0))</f>
        <v>1</v>
      </c>
      <c r="AP263" s="84">
        <f>+INDEX('Load Combinations'!$D$4:$N$22,MATCH(Horizontal!$C263,'Load Combinations'!$B$4:$B$22,0),MATCH(Horizontal!AP$26,'Load Combinations'!$D$3:$N$3,0))</f>
        <v>1</v>
      </c>
      <c r="AQ263" s="84">
        <f>+INDEX('Load Combinations'!$D$4:$N$22,MATCH(Horizontal!$C263,'Load Combinations'!$B$4:$B$22,0),MATCH(Horizontal!AQ$26,'Load Combinations'!$D$3:$N$3,0))</f>
        <v>0</v>
      </c>
      <c r="AR263" s="84">
        <f>+INDEX('Load Combinations'!$D$4:$N$22,MATCH(Horizontal!$C263,'Load Combinations'!$B$4:$B$22,0),MATCH(Horizontal!AR$26,'Load Combinations'!$D$3:$N$3,0))</f>
        <v>1</v>
      </c>
      <c r="AS263" s="84">
        <f>+INDEX('Load Combinations'!$D$4:$N$22,MATCH(Horizontal!$C263,'Load Combinations'!$B$4:$B$22,0),MATCH(Horizontal!AS$26,'Load Combinations'!$D$3:$N$3,0))</f>
        <v>0</v>
      </c>
      <c r="AT263" s="84">
        <f>+INDEX('Load Combinations'!$D$4:$N$22,MATCH(Horizontal!$C263,'Load Combinations'!$B$4:$B$22,0),MATCH(Horizontal!AT$26,'Load Combinations'!$D$3:$N$3,0))</f>
        <v>0</v>
      </c>
      <c r="AU263" s="84">
        <f>+INDEX('Load Combinations'!$D$4:$N$22,MATCH(Horizontal!$C263,'Load Combinations'!$B$4:$B$22,0),MATCH(Horizontal!AU$26,'Load Combinations'!$D$3:$N$3,0))</f>
        <v>0</v>
      </c>
      <c r="AV263" s="84">
        <f>+INDEX('Load Combinations'!$D$4:$N$22,MATCH(Horizontal!$C263,'Load Combinations'!$B$4:$B$22,0),MATCH(Horizontal!AV$26,'Load Combinations'!$D$3:$N$3,0))</f>
        <v>1</v>
      </c>
      <c r="AW263" s="84">
        <f>+INDEX('Load Combinations'!$D$4:$N$22,MATCH(Horizontal!$C263,'Load Combinations'!$B$4:$B$22,0),MATCH(Horizontal!AW$26,'Load Combinations'!$D$3:$N$3,0))</f>
        <v>0</v>
      </c>
      <c r="AX263" s="559">
        <f>+INDEX('Load Combinations'!$D$4:$N$22,MATCH(Horizontal!$C263,'Load Combinations'!$B$4:$B$22,0),MATCH(Horizontal!AX$26,'Load Combinations'!$D$3:$N$3,0))</f>
        <v>0</v>
      </c>
      <c r="AY263" s="660">
        <f>+INDEX('Load Combinations'!$D$4:$N$22,MATCH(Horizontal!$C263,'Load Combinations'!$B$4:$B$22,0),MATCH(Horizontal!AY$26,'Load Combinations'!$D$3:$N$3,0))</f>
        <v>0</v>
      </c>
      <c r="AZ263" s="284" cm="1">
        <f t="array" aca="1" ref="AZ263" ca="1">SUMPRODUCT(--($K263:$AB263&gt;0),INDEX($H$4:$H$22,MATCH($K$26:$AB$26,$C$4:$C$22,0)))</f>
        <v>0</v>
      </c>
      <c r="BA263" s="194" cm="1">
        <f t="array" aca="1" ref="BA263" ca="1">SUMPRODUCT(--($K263:$AB263&gt;0),INDEX($G$4:$G$22,MATCH($K$26:$AB$26,$C$4:$C$22,0)))</f>
        <v>0</v>
      </c>
      <c r="BB263" s="194" cm="1">
        <f t="array" aca="1" ref="BB263" ca="1">-1*SUMPRODUCT(--($K263:$AB263&lt;0),INDEX($H$4:$H$22,MATCH($K$26:$AB$26,$C$4:$C$22,0)))</f>
        <v>0</v>
      </c>
      <c r="BC263" s="194" cm="1">
        <f t="array" aca="1" ref="BC263" ca="1">-1*SUMPRODUCT(--($K263:$AB263&lt;0),INDEX($G$4:$G$22,MATCH($K$26:$AB$26,$C$4:$C$22,0)))</f>
        <v>0</v>
      </c>
      <c r="BD263" s="286" cm="1">
        <f t="array" aca="1" ref="BD263" ca="1">IF(AC263&gt;0,AC263*SUMPRODUCT(_xlfn.XLOOKUP(AC$26,$C$4:$C$22,$T$4:$AD$22)*$AO263:$AY263),0)</f>
        <v>0</v>
      </c>
      <c r="BE263" s="287" cm="1">
        <f t="array" aca="1" ref="BE263" ca="1">IF(AD263&gt;0,AD263*SUMPRODUCT(_xlfn.XLOOKUP(AD$26,$C$4:$C$22,$T$4:$AD$22)*$AO263:$AY263),0)</f>
        <v>0</v>
      </c>
      <c r="BF263" s="287" cm="1">
        <f t="array" aca="1" ref="BF263" ca="1">IF(AE263&gt;0,AE263*SUMPRODUCT(_xlfn.XLOOKUP(AE$26,$C$4:$C$22,$T$4:$AD$22)*$AO263:$AY263),0)</f>
        <v>0</v>
      </c>
      <c r="BG263" s="287" cm="1">
        <f t="array" aca="1" ref="BG263" ca="1">IF(AF263&gt;0,AF263*SUMPRODUCT(_xlfn.XLOOKUP(AF$26,$C$4:$C$22,$T$4:$AD$22)*$AO263:$AY263),0)</f>
        <v>0</v>
      </c>
      <c r="BH263" s="287" cm="1">
        <f t="array" aca="1" ref="BH263" ca="1">IF(AG263&gt;0,AG263*SUMPRODUCT(_xlfn.XLOOKUP(AG$26,$C$4:$C$22,$T$4:$AD$22)*$AO263:$AY263),0)</f>
        <v>0</v>
      </c>
      <c r="BI263" s="287" cm="1">
        <f t="array" aca="1" ref="BI263" ca="1">IF(AH263&gt;0,AH263*SUMPRODUCT(_xlfn.XLOOKUP(AH$26,$C$4:$C$22,$T$4:$AD$22)*$AO263:$AY263),0)</f>
        <v>0</v>
      </c>
      <c r="BJ263" s="287" cm="1">
        <f t="array" aca="1" ref="BJ263" ca="1">IF(AI263&gt;0,AI263*SUMPRODUCT(_xlfn.XLOOKUP(AI$26,$C$4:$C$22,$T$4:$AD$22)*$AO263:$AY263),0)</f>
        <v>0</v>
      </c>
      <c r="BK263" s="287" cm="1">
        <f t="array" aca="1" ref="BK263" ca="1">IF(AJ263&gt;0,AJ263*SUMPRODUCT(_xlfn.XLOOKUP(AJ$26,$C$4:$C$22,$T$4:$AD$22)*$AO263:$AY263),0)</f>
        <v>0</v>
      </c>
      <c r="BL263" s="287" cm="1">
        <f t="array" aca="1" ref="BL263" ca="1">IF(AK263&gt;0,AK263*SUMPRODUCT(_xlfn.XLOOKUP(AK$26,$C$4:$C$22,$T$4:$AD$22)*$AO263:$AY263),0)</f>
        <v>0</v>
      </c>
      <c r="BM263" s="287" cm="1">
        <f t="array" aca="1" ref="BM263" ca="1">IF(AL263&gt;0,AL263*SUMPRODUCT(_xlfn.XLOOKUP(AL$26,$C$4:$C$22,$T$4:$AD$22)*$AO263:$AY263),0)</f>
        <v>0</v>
      </c>
      <c r="BN263" s="287" cm="1">
        <f t="array" aca="1" ref="BN263" ca="1">IF(AM263&gt;0,AM263*SUMPRODUCT(_xlfn.XLOOKUP(AM$26,$C$4:$C$22,$T$4:$AD$22)*$AO263:$AY263),0)</f>
        <v>0</v>
      </c>
      <c r="BO263" s="290" cm="1">
        <f t="array" aca="1" ref="BO263" ca="1">IF(AN263&gt;0,AN263*SUMPRODUCT(_xlfn.XLOOKUP(AN$26,$C$4:$C$22,$T$4:$AD$22)*$AO263:$AY263),0)</f>
        <v>0</v>
      </c>
      <c r="BP263" s="291">
        <f t="shared" ca="1" si="196"/>
        <v>0</v>
      </c>
      <c r="BQ263" s="286" cm="1">
        <f t="array" aca="1" ref="BQ263" ca="1">IF(AC263&gt;0,AC263*SUMPRODUCT(_xlfn.XLOOKUP(AC$26,$C$4:$C$22,$I$4:$S$22)*$AO263:$AY263),0)</f>
        <v>0</v>
      </c>
      <c r="BR263" s="287" cm="1">
        <f t="array" aca="1" ref="BR263" ca="1">IF(AD263&gt;0,AD263*SUMPRODUCT(_xlfn.XLOOKUP(AD$26,$C$4:$C$22,$I$4:$S$22)*$AO263:$AY263),0)</f>
        <v>0</v>
      </c>
      <c r="BS263" s="287" cm="1">
        <f t="array" aca="1" ref="BS263" ca="1">IF(AE263&gt;0,AE263*SUMPRODUCT(_xlfn.XLOOKUP(AE$26,$C$4:$C$22,$I$4:$S$22)*$AO263:$AY263),0)</f>
        <v>0</v>
      </c>
      <c r="BT263" s="287" cm="1">
        <f t="array" aca="1" ref="BT263" ca="1">IF(AF263&gt;0,AF263*SUMPRODUCT(_xlfn.XLOOKUP(AF$26,$C$4:$C$22,$I$4:$S$22)*$AO263:$AY263),0)</f>
        <v>0</v>
      </c>
      <c r="BU263" s="287" cm="1">
        <f t="array" aca="1" ref="BU263" ca="1">IF(AG263&gt;0,AG263*SUMPRODUCT(_xlfn.XLOOKUP(AG$26,$C$4:$C$22,$I$4:$S$22)*$AO263:$AY263),0)</f>
        <v>0</v>
      </c>
      <c r="BV263" s="287" cm="1">
        <f t="array" aca="1" ref="BV263" ca="1">IF(AH263&gt;0,AH263*SUMPRODUCT(_xlfn.XLOOKUP(AH$26,$C$4:$C$22,$I$4:$S$22)*$AO263:$AY263),0)</f>
        <v>0</v>
      </c>
      <c r="BW263" s="287" cm="1">
        <f t="array" aca="1" ref="BW263" ca="1">IF(AI263&gt;0,AI263*SUMPRODUCT(_xlfn.XLOOKUP(AI$26,$C$4:$C$22,$I$4:$S$22)*$AO263:$AY263),0)</f>
        <v>0</v>
      </c>
      <c r="BX263" s="287" cm="1">
        <f t="array" aca="1" ref="BX263" ca="1">IF(AJ263&gt;0,AJ263*SUMPRODUCT(_xlfn.XLOOKUP(AJ$26,$C$4:$C$22,$I$4:$S$22)*$AO263:$AY263),0)</f>
        <v>0</v>
      </c>
      <c r="BY263" s="287" cm="1">
        <f t="array" aca="1" ref="BY263" ca="1">IF(AK263&gt;0,AK263*SUMPRODUCT(_xlfn.XLOOKUP(AK$26,$C$4:$C$22,$I$4:$S$22)*$AO263:$AY263),0)</f>
        <v>0</v>
      </c>
      <c r="BZ263" s="287" cm="1">
        <f t="array" aca="1" ref="BZ263" ca="1">IF(AL263&gt;0,AL263*SUMPRODUCT(_xlfn.XLOOKUP(AL$26,$C$4:$C$22,$I$4:$S$22)*$AO263:$AY263),0)</f>
        <v>0</v>
      </c>
      <c r="CA263" s="287" cm="1">
        <f t="array" aca="1" ref="CA263" ca="1">IF(AM263&gt;0,AM263*SUMPRODUCT(_xlfn.XLOOKUP(AM$26,$C$4:$C$22,$I$4:$S$22)*$AO263:$AY263),0)</f>
        <v>0</v>
      </c>
      <c r="CB263" s="290" cm="1">
        <f t="array" aca="1" ref="CB263" ca="1">IF(AN263&gt;0,AN263*SUMPRODUCT(_xlfn.XLOOKUP(AN$26,$C$4:$C$22,$I$4:$S$22)*$AO263:$AY263),0)</f>
        <v>0</v>
      </c>
      <c r="CC263" s="291">
        <f t="shared" ca="1" si="197"/>
        <v>0</v>
      </c>
      <c r="CD263" s="286" cm="1">
        <f t="array" aca="1" ref="CD263" ca="1">IF(AC263&lt;0,AC263*SUMPRODUCT(_xlfn.XLOOKUP(AC$26,$C$4:$C$22,$T$4:$AD$22)*$AO263:$AY263),0)</f>
        <v>0</v>
      </c>
      <c r="CE263" s="287" cm="1">
        <f t="array" aca="1" ref="CE263" ca="1">IF(AD263&lt;0,AD263*SUMPRODUCT(_xlfn.XLOOKUP(AD$26,$C$4:$C$22,$T$4:$AC$22)*$AO263:$AX263),0)</f>
        <v>0</v>
      </c>
      <c r="CF263" s="287" cm="1">
        <f t="array" aca="1" ref="CF263" ca="1">IF(AE263&lt;0,AE263*SUMPRODUCT(_xlfn.XLOOKUP(AE$26,$C$4:$C$22,$T$4:$AC$22)*$AO263:$AX263),0)</f>
        <v>0</v>
      </c>
      <c r="CG263" s="287" cm="1">
        <f t="array" aca="1" ref="CG263" ca="1">IF(AF263&lt;0,AF263*SUMPRODUCT(_xlfn.XLOOKUP(AF$26,$C$4:$C$22,$T$4:$AC$22)*$AO263:$AX263),0)</f>
        <v>0</v>
      </c>
      <c r="CH263" s="287" cm="1">
        <f t="array" aca="1" ref="CH263" ca="1">IF(AG263&lt;0,AG263*SUMPRODUCT(_xlfn.XLOOKUP(AG$26,$C$4:$C$22,$T$4:$AC$22)*$AO263:$AX263),0)</f>
        <v>0</v>
      </c>
      <c r="CI263" s="287" cm="1">
        <f t="array" aca="1" ref="CI263" ca="1">IF(AH263&lt;0,AH263*SUMPRODUCT(_xlfn.XLOOKUP(AH$26,$C$4:$C$22,$T$4:$AC$22)*$AO263:$AX263),0)</f>
        <v>0</v>
      </c>
      <c r="CJ263" s="287" cm="1">
        <f t="array" aca="1" ref="CJ263" ca="1">IF(AI263&lt;0,AI263*SUMPRODUCT(_xlfn.XLOOKUP(AI$26,$C$4:$C$22,$T$4:$AC$22)*$AO263:$AX263),0)</f>
        <v>0</v>
      </c>
      <c r="CK263" s="287" cm="1">
        <f t="array" aca="1" ref="CK263" ca="1">IF(AJ263&lt;0,AJ263*SUMPRODUCT(_xlfn.XLOOKUP(AJ$26,$C$4:$C$22,$T$4:$AC$22)*$AO263:$AX263),0)</f>
        <v>0</v>
      </c>
      <c r="CL263" s="287" cm="1">
        <f t="array" aca="1" ref="CL263" ca="1">IF(AK263&lt;0,AK263*SUMPRODUCT(_xlfn.XLOOKUP(AK$26,$C$4:$C$22,$T$4:$AC$22)*$AO263:$AX263),0)</f>
        <v>0</v>
      </c>
      <c r="CM263" s="287" cm="1">
        <f t="array" aca="1" ref="CM263" ca="1">IF(AL263&lt;0,AL263*SUMPRODUCT(_xlfn.XLOOKUP(AL$26,$C$4:$C$22,$T$4:$AC$22)*$AO263:$AX263),0)</f>
        <v>0</v>
      </c>
      <c r="CN263" s="287" cm="1">
        <f t="array" aca="1" ref="CN263" ca="1">IF(AM263&lt;0,AM263*SUMPRODUCT(_xlfn.XLOOKUP(AM$26,$C$4:$C$22,$T$4:$AC$22)*$AO263:$AX263),0)</f>
        <v>0</v>
      </c>
      <c r="CO263" s="290" cm="1">
        <f t="array" aca="1" ref="CO263" ca="1">IF(AN263&lt;0,AN263*SUMPRODUCT(_xlfn.XLOOKUP(AN$26,$C$4:$C$22,$T$4:$AC$22)*$AO263:$AX263),0)</f>
        <v>0</v>
      </c>
      <c r="CP263" s="291">
        <f t="shared" ca="1" si="198"/>
        <v>0</v>
      </c>
      <c r="CQ263" s="286" cm="1">
        <f t="array" aca="1" ref="CQ263" ca="1">IF(AC263&lt;0,AC263*SUMPRODUCT(_xlfn.XLOOKUP(AC$26,$C$4:$C$22,$I$4:$S$22)*$AO263:$AY263),0)</f>
        <v>0</v>
      </c>
      <c r="CR263" s="287" cm="1">
        <f t="array" aca="1" ref="CR263" ca="1">IF(AD263&lt;0,AD263*SUMPRODUCT(_xlfn.XLOOKUP(AD$26,$C$4:$C$22,$I$4:$R$22)*$AO263:$AX263),0)</f>
        <v>0</v>
      </c>
      <c r="CS263" s="287" cm="1">
        <f t="array" aca="1" ref="CS263" ca="1">IF(AE263&lt;0,AE263*SUMPRODUCT(_xlfn.XLOOKUP(AE$26,$C$4:$C$22,$I$4:$R$22)*$AO263:$AX263),0)</f>
        <v>0</v>
      </c>
      <c r="CT263" s="287" cm="1">
        <f t="array" aca="1" ref="CT263" ca="1">IF(AF263&lt;0,AF263*SUMPRODUCT(_xlfn.XLOOKUP(AF$26,$C$4:$C$22,$I$4:$R$22)*$AO263:$AX263),0)</f>
        <v>0</v>
      </c>
      <c r="CU263" s="287" cm="1">
        <f t="array" aca="1" ref="CU263" ca="1">IF(AG263&lt;0,AG263*SUMPRODUCT(_xlfn.XLOOKUP(AG$26,$C$4:$C$22,$I$4:$R$22)*$AO263:$AX263),0)</f>
        <v>0</v>
      </c>
      <c r="CV263" s="287" cm="1">
        <f t="array" aca="1" ref="CV263" ca="1">IF(AH263&lt;0,AH263*SUMPRODUCT(_xlfn.XLOOKUP(AH$26,$C$4:$C$22,$I$4:$R$22)*$AO263:$AX263),0)</f>
        <v>0</v>
      </c>
      <c r="CW263" s="287" cm="1">
        <f t="array" aca="1" ref="CW263" ca="1">IF(AI263&lt;0,AI263*SUMPRODUCT(_xlfn.XLOOKUP(AI$26,$C$4:$C$22,$I$4:$R$22)*$AO263:$AX263),0)</f>
        <v>0</v>
      </c>
      <c r="CX263" s="287" cm="1">
        <f t="array" aca="1" ref="CX263" ca="1">IF(AJ263&lt;0,AJ263*SUMPRODUCT(_xlfn.XLOOKUP(AJ$26,$C$4:$C$22,$I$4:$R$22)*$AO263:$AX263),0)</f>
        <v>0</v>
      </c>
      <c r="CY263" s="287" cm="1">
        <f t="array" aca="1" ref="CY263" ca="1">IF(AK263&lt;0,AK263*SUMPRODUCT(_xlfn.XLOOKUP(AK$26,$C$4:$C$22,$I$4:$R$22)*$AO263:$AX263),0)</f>
        <v>0</v>
      </c>
      <c r="CZ263" s="287" cm="1">
        <f t="array" aca="1" ref="CZ263" ca="1">IF(AL263&lt;0,AL263*SUMPRODUCT(_xlfn.XLOOKUP(AL$26,$C$4:$C$22,$I$4:$R$22)*$AO263:$AX263),0)</f>
        <v>0</v>
      </c>
      <c r="DA263" s="287" cm="1">
        <f t="array" aca="1" ref="DA263" ca="1">IF(AM263&lt;0,AM263*SUMPRODUCT(_xlfn.XLOOKUP(AM$26,$C$4:$C$22,$I$4:$R$22)*$AO263:$AX263),0)</f>
        <v>0</v>
      </c>
      <c r="DB263" s="290" cm="1">
        <f t="array" aca="1" ref="DB263" ca="1">IF(AN263&lt;0,AN263*SUMPRODUCT(_xlfn.XLOOKUP(AN$26,$C$4:$C$22,$I$4:$R$22)*$AO263:$AX263),0)</f>
        <v>0</v>
      </c>
      <c r="DC263" s="327">
        <f t="shared" ca="1" si="199"/>
        <v>0</v>
      </c>
    </row>
    <row r="264" spans="1:107" x14ac:dyDescent="0.25">
      <c r="A264" s="136"/>
      <c r="B264" s="389"/>
      <c r="C264" s="292">
        <v>11</v>
      </c>
      <c r="D264" s="293" t="str">
        <f>_xlfn.XLOOKUP($C264,'Load Combinations'!$B$4:$B$22,'Load Combinations'!$C$4:$C$22)</f>
        <v>CV Helium Mode, Beam On</v>
      </c>
      <c r="E264" s="86"/>
      <c r="F264" s="294"/>
      <c r="G264" s="125">
        <v>0</v>
      </c>
      <c r="H264" s="295">
        <f t="shared" ca="1" si="238"/>
        <v>0</v>
      </c>
      <c r="I264" s="295">
        <f t="shared" ca="1" si="239"/>
        <v>0</v>
      </c>
      <c r="J264" s="328"/>
      <c r="K264" s="99">
        <f t="shared" ref="K264:AB264" ca="1" si="243">OFFSET(K264,-10,0)</f>
        <v>0</v>
      </c>
      <c r="L264" s="96">
        <f t="shared" ca="1" si="243"/>
        <v>0</v>
      </c>
      <c r="M264" s="96">
        <f t="shared" ca="1" si="243"/>
        <v>0</v>
      </c>
      <c r="N264" s="96">
        <f t="shared" ca="1" si="243"/>
        <v>0</v>
      </c>
      <c r="O264" s="96">
        <f t="shared" ca="1" si="243"/>
        <v>0</v>
      </c>
      <c r="P264" s="96">
        <f t="shared" ca="1" si="243"/>
        <v>0</v>
      </c>
      <c r="Q264" s="96">
        <f t="shared" ca="1" si="243"/>
        <v>0</v>
      </c>
      <c r="R264" s="96">
        <f t="shared" ca="1" si="243"/>
        <v>0</v>
      </c>
      <c r="S264" s="96">
        <f t="shared" ca="1" si="243"/>
        <v>0</v>
      </c>
      <c r="T264" s="96">
        <f t="shared" ca="1" si="243"/>
        <v>0</v>
      </c>
      <c r="U264" s="96">
        <f t="shared" ca="1" si="243"/>
        <v>0</v>
      </c>
      <c r="V264" s="96">
        <f t="shared" ca="1" si="243"/>
        <v>0</v>
      </c>
      <c r="W264" s="96">
        <f t="shared" ca="1" si="243"/>
        <v>0</v>
      </c>
      <c r="X264" s="96">
        <f t="shared" ca="1" si="243"/>
        <v>0</v>
      </c>
      <c r="Y264" s="96">
        <f t="shared" ca="1" si="243"/>
        <v>0</v>
      </c>
      <c r="Z264" s="96">
        <f t="shared" ca="1" si="243"/>
        <v>0</v>
      </c>
      <c r="AA264" s="96">
        <f t="shared" ca="1" si="243"/>
        <v>0</v>
      </c>
      <c r="AB264" s="138">
        <f t="shared" ca="1" si="243"/>
        <v>0</v>
      </c>
      <c r="AC264" s="99">
        <f t="shared" ca="1" si="232"/>
        <v>0</v>
      </c>
      <c r="AD264" s="96">
        <f t="shared" ca="1" si="232"/>
        <v>0</v>
      </c>
      <c r="AE264" s="96">
        <f t="shared" ca="1" si="232"/>
        <v>0</v>
      </c>
      <c r="AF264" s="96">
        <f t="shared" ca="1" si="232"/>
        <v>0</v>
      </c>
      <c r="AG264" s="96">
        <f t="shared" ca="1" si="232"/>
        <v>0</v>
      </c>
      <c r="AH264" s="96">
        <f t="shared" ca="1" si="232"/>
        <v>1</v>
      </c>
      <c r="AI264" s="96">
        <f t="shared" ca="1" si="232"/>
        <v>0</v>
      </c>
      <c r="AJ264" s="96">
        <f t="shared" ca="1" si="232"/>
        <v>0</v>
      </c>
      <c r="AK264" s="96">
        <f t="shared" ca="1" si="232"/>
        <v>0</v>
      </c>
      <c r="AL264" s="96">
        <f t="shared" ca="1" si="232"/>
        <v>0</v>
      </c>
      <c r="AM264" s="96">
        <f t="shared" ca="1" si="232"/>
        <v>0</v>
      </c>
      <c r="AN264" s="100">
        <f t="shared" ca="1" si="232"/>
        <v>0</v>
      </c>
      <c r="AO264" s="97">
        <f>+INDEX('Load Combinations'!$D$4:$N$22,MATCH(Horizontal!$C264,'Load Combinations'!$B$4:$B$22,0),MATCH(Horizontal!AO$26,'Load Combinations'!$D$3:$N$3,0))</f>
        <v>1</v>
      </c>
      <c r="AP264" s="96">
        <f>+INDEX('Load Combinations'!$D$4:$N$22,MATCH(Horizontal!$C264,'Load Combinations'!$B$4:$B$22,0),MATCH(Horizontal!AP$26,'Load Combinations'!$D$3:$N$3,0))</f>
        <v>1</v>
      </c>
      <c r="AQ264" s="96">
        <f>+INDEX('Load Combinations'!$D$4:$N$22,MATCH(Horizontal!$C264,'Load Combinations'!$B$4:$B$22,0),MATCH(Horizontal!AQ$26,'Load Combinations'!$D$3:$N$3,0))</f>
        <v>0</v>
      </c>
      <c r="AR264" s="96">
        <f>+INDEX('Load Combinations'!$D$4:$N$22,MATCH(Horizontal!$C264,'Load Combinations'!$B$4:$B$22,0),MATCH(Horizontal!AR$26,'Load Combinations'!$D$3:$N$3,0))</f>
        <v>1</v>
      </c>
      <c r="AS264" s="96">
        <f>+INDEX('Load Combinations'!$D$4:$N$22,MATCH(Horizontal!$C264,'Load Combinations'!$B$4:$B$22,0),MATCH(Horizontal!AS$26,'Load Combinations'!$D$3:$N$3,0))</f>
        <v>0</v>
      </c>
      <c r="AT264" s="96">
        <f>+INDEX('Load Combinations'!$D$4:$N$22,MATCH(Horizontal!$C264,'Load Combinations'!$B$4:$B$22,0),MATCH(Horizontal!AT$26,'Load Combinations'!$D$3:$N$3,0))</f>
        <v>1</v>
      </c>
      <c r="AU264" s="96">
        <f>+INDEX('Load Combinations'!$D$4:$N$22,MATCH(Horizontal!$C264,'Load Combinations'!$B$4:$B$22,0),MATCH(Horizontal!AU$26,'Load Combinations'!$D$3:$N$3,0))</f>
        <v>0</v>
      </c>
      <c r="AV264" s="96">
        <f>+INDEX('Load Combinations'!$D$4:$N$22,MATCH(Horizontal!$C264,'Load Combinations'!$B$4:$B$22,0),MATCH(Horizontal!AV$26,'Load Combinations'!$D$3:$N$3,0))</f>
        <v>1</v>
      </c>
      <c r="AW264" s="96">
        <f>+INDEX('Load Combinations'!$D$4:$N$22,MATCH(Horizontal!$C264,'Load Combinations'!$B$4:$B$22,0),MATCH(Horizontal!AW$26,'Load Combinations'!$D$3:$N$3,0))</f>
        <v>0</v>
      </c>
      <c r="AX264" s="560">
        <f>+INDEX('Load Combinations'!$D$4:$N$22,MATCH(Horizontal!$C264,'Load Combinations'!$B$4:$B$22,0),MATCH(Horizontal!AX$26,'Load Combinations'!$D$3:$N$3,0))</f>
        <v>0</v>
      </c>
      <c r="AY264" s="661">
        <f>+INDEX('Load Combinations'!$D$4:$N$22,MATCH(Horizontal!$C264,'Load Combinations'!$B$4:$B$22,0),MATCH(Horizontal!AY$26,'Load Combinations'!$D$3:$N$3,0))</f>
        <v>0</v>
      </c>
      <c r="AZ264" s="297" cm="1">
        <f t="array" aca="1" ref="AZ264" ca="1">SUMPRODUCT(--($K264:$AB264&gt;0),INDEX($H$4:$H$22,MATCH($K$26:$AB$26,$C$4:$C$22,0)))</f>
        <v>0</v>
      </c>
      <c r="BA264" s="298" cm="1">
        <f t="array" aca="1" ref="BA264" ca="1">SUMPRODUCT(--($K264:$AB264&gt;0),INDEX($G$4:$G$22,MATCH($K$26:$AB$26,$C$4:$C$22,0)))</f>
        <v>0</v>
      </c>
      <c r="BB264" s="298" cm="1">
        <f t="array" aca="1" ref="BB264" ca="1">-1*SUMPRODUCT(--($K264:$AB264&lt;0),INDEX($H$4:$H$22,MATCH($K$26:$AB$26,$C$4:$C$22,0)))</f>
        <v>0</v>
      </c>
      <c r="BC264" s="298" cm="1">
        <f t="array" aca="1" ref="BC264" ca="1">-1*SUMPRODUCT(--($K264:$AB264&lt;0),INDEX($G$4:$G$22,MATCH($K$26:$AB$26,$C$4:$C$22,0)))</f>
        <v>0</v>
      </c>
      <c r="BD264" s="125" cm="1">
        <f t="array" aca="1" ref="BD264" ca="1">IF(AC264&gt;0,AC264*SUMPRODUCT(_xlfn.XLOOKUP(AC$26,$C$4:$C$22,$T$4:$AD$22)*$AO264:$AY264),0)</f>
        <v>0</v>
      </c>
      <c r="BE264" s="300" cm="1">
        <f t="array" aca="1" ref="BE264" ca="1">IF(AD264&gt;0,AD264*SUMPRODUCT(_xlfn.XLOOKUP(AD$26,$C$4:$C$22,$T$4:$AD$22)*$AO264:$AY264),0)</f>
        <v>0</v>
      </c>
      <c r="BF264" s="300" cm="1">
        <f t="array" aca="1" ref="BF264" ca="1">IF(AE264&gt;0,AE264*SUMPRODUCT(_xlfn.XLOOKUP(AE$26,$C$4:$C$22,$T$4:$AD$22)*$AO264:$AY264),0)</f>
        <v>0</v>
      </c>
      <c r="BG264" s="301" cm="1">
        <f t="array" aca="1" ref="BG264" ca="1">IF(AF264&gt;0,AF264*SUMPRODUCT(_xlfn.XLOOKUP(AF$26,$C$4:$C$22,$T$4:$AD$22)*$AO264:$AY264),0)</f>
        <v>0</v>
      </c>
      <c r="BH264" s="300" cm="1">
        <f t="array" aca="1" ref="BH264" ca="1">IF(AG264&gt;0,AG264*SUMPRODUCT(_xlfn.XLOOKUP(AG$26,$C$4:$C$22,$T$4:$AD$22)*$AO264:$AY264),0)</f>
        <v>0</v>
      </c>
      <c r="BI264" s="300" cm="1">
        <f t="array" aca="1" ref="BI264" ca="1">IF(AH264&gt;0,AH264*SUMPRODUCT(_xlfn.XLOOKUP(AH$26,$C$4:$C$22,$T$4:$AD$22)*$AO264:$AY264),0)</f>
        <v>0</v>
      </c>
      <c r="BJ264" s="300" cm="1">
        <f t="array" aca="1" ref="BJ264" ca="1">IF(AI264&gt;0,AI264*SUMPRODUCT(_xlfn.XLOOKUP(AI$26,$C$4:$C$22,$T$4:$AD$22)*$AO264:$AY264),0)</f>
        <v>0</v>
      </c>
      <c r="BK264" s="300" cm="1">
        <f t="array" aca="1" ref="BK264" ca="1">IF(AJ264&gt;0,AJ264*SUMPRODUCT(_xlfn.XLOOKUP(AJ$26,$C$4:$C$22,$T$4:$AD$22)*$AO264:$AY264),0)</f>
        <v>0</v>
      </c>
      <c r="BL264" s="300" cm="1">
        <f t="array" aca="1" ref="BL264" ca="1">IF(AK264&gt;0,AK264*SUMPRODUCT(_xlfn.XLOOKUP(AK$26,$C$4:$C$22,$T$4:$AD$22)*$AO264:$AY264),0)</f>
        <v>0</v>
      </c>
      <c r="BM264" s="300" cm="1">
        <f t="array" aca="1" ref="BM264" ca="1">IF(AL264&gt;0,AL264*SUMPRODUCT(_xlfn.XLOOKUP(AL$26,$C$4:$C$22,$T$4:$AD$22)*$AO264:$AY264),0)</f>
        <v>0</v>
      </c>
      <c r="BN264" s="300" cm="1">
        <f t="array" aca="1" ref="BN264" ca="1">IF(AM264&gt;0,AM264*SUMPRODUCT(_xlfn.XLOOKUP(AM$26,$C$4:$C$22,$T$4:$AD$22)*$AO264:$AY264),0)</f>
        <v>0</v>
      </c>
      <c r="BO264" s="304" cm="1">
        <f t="array" aca="1" ref="BO264" ca="1">IF(AN264&gt;0,AN264*SUMPRODUCT(_xlfn.XLOOKUP(AN$26,$C$4:$C$22,$T$4:$AD$22)*$AO264:$AY264),0)</f>
        <v>0</v>
      </c>
      <c r="BP264" s="305">
        <f t="shared" ca="1" si="196"/>
        <v>0</v>
      </c>
      <c r="BQ264" s="125" cm="1">
        <f t="array" aca="1" ref="BQ264" ca="1">IF(AC264&gt;0,AC264*SUMPRODUCT(_xlfn.XLOOKUP(AC$26,$C$4:$C$22,$I$4:$S$22)*$AO264:$AY264),0)</f>
        <v>0</v>
      </c>
      <c r="BR264" s="300" cm="1">
        <f t="array" aca="1" ref="BR264" ca="1">IF(AD264&gt;0,AD264*SUMPRODUCT(_xlfn.XLOOKUP(AD$26,$C$4:$C$22,$I$4:$S$22)*$AO264:$AY264),0)</f>
        <v>0</v>
      </c>
      <c r="BS264" s="300" cm="1">
        <f t="array" aca="1" ref="BS264" ca="1">IF(AE264&gt;0,AE264*SUMPRODUCT(_xlfn.XLOOKUP(AE$26,$C$4:$C$22,$I$4:$S$22)*$AO264:$AY264),0)</f>
        <v>0</v>
      </c>
      <c r="BT264" s="301" cm="1">
        <f t="array" aca="1" ref="BT264" ca="1">IF(AF264&gt;0,AF264*SUMPRODUCT(_xlfn.XLOOKUP(AF$26,$C$4:$C$22,$I$4:$S$22)*$AO264:$AY264),0)</f>
        <v>0</v>
      </c>
      <c r="BU264" s="300" cm="1">
        <f t="array" aca="1" ref="BU264" ca="1">IF(AG264&gt;0,AG264*SUMPRODUCT(_xlfn.XLOOKUP(AG$26,$C$4:$C$22,$I$4:$S$22)*$AO264:$AY264),0)</f>
        <v>0</v>
      </c>
      <c r="BV264" s="300" cm="1">
        <f t="array" aca="1" ref="BV264" ca="1">IF(AH264&gt;0,AH264*SUMPRODUCT(_xlfn.XLOOKUP(AH$26,$C$4:$C$22,$I$4:$S$22)*$AO264:$AY264),0)</f>
        <v>0</v>
      </c>
      <c r="BW264" s="300" cm="1">
        <f t="array" aca="1" ref="BW264" ca="1">IF(AI264&gt;0,AI264*SUMPRODUCT(_xlfn.XLOOKUP(AI$26,$C$4:$C$22,$I$4:$S$22)*$AO264:$AY264),0)</f>
        <v>0</v>
      </c>
      <c r="BX264" s="300" cm="1">
        <f t="array" aca="1" ref="BX264" ca="1">IF(AJ264&gt;0,AJ264*SUMPRODUCT(_xlfn.XLOOKUP(AJ$26,$C$4:$C$22,$I$4:$S$22)*$AO264:$AY264),0)</f>
        <v>0</v>
      </c>
      <c r="BY264" s="300" cm="1">
        <f t="array" aca="1" ref="BY264" ca="1">IF(AK264&gt;0,AK264*SUMPRODUCT(_xlfn.XLOOKUP(AK$26,$C$4:$C$22,$I$4:$S$22)*$AO264:$AY264),0)</f>
        <v>0</v>
      </c>
      <c r="BZ264" s="300" cm="1">
        <f t="array" aca="1" ref="BZ264" ca="1">IF(AL264&gt;0,AL264*SUMPRODUCT(_xlfn.XLOOKUP(AL$26,$C$4:$C$22,$I$4:$S$22)*$AO264:$AY264),0)</f>
        <v>0</v>
      </c>
      <c r="CA264" s="300" cm="1">
        <f t="array" aca="1" ref="CA264" ca="1">IF(AM264&gt;0,AM264*SUMPRODUCT(_xlfn.XLOOKUP(AM$26,$C$4:$C$22,$I$4:$S$22)*$AO264:$AY264),0)</f>
        <v>0</v>
      </c>
      <c r="CB264" s="304" cm="1">
        <f t="array" aca="1" ref="CB264" ca="1">IF(AN264&gt;0,AN264*SUMPRODUCT(_xlfn.XLOOKUP(AN$26,$C$4:$C$22,$I$4:$S$22)*$AO264:$AY264),0)</f>
        <v>0</v>
      </c>
      <c r="CC264" s="305">
        <f t="shared" ca="1" si="197"/>
        <v>0</v>
      </c>
      <c r="CD264" s="125" cm="1">
        <f t="array" aca="1" ref="CD264" ca="1">IF(AC264&lt;0,AC264*SUMPRODUCT(_xlfn.XLOOKUP(AC$26,$C$4:$C$22,$T$4:$AD$22)*$AO264:$AY264),0)</f>
        <v>0</v>
      </c>
      <c r="CE264" s="300" cm="1">
        <f t="array" aca="1" ref="CE264" ca="1">IF(AD264&lt;0,AD264*SUMPRODUCT(_xlfn.XLOOKUP(AD$26,$C$4:$C$22,$T$4:$AC$22)*$AO264:$AX264),0)</f>
        <v>0</v>
      </c>
      <c r="CF264" s="300" cm="1">
        <f t="array" aca="1" ref="CF264" ca="1">IF(AE264&lt;0,AE264*SUMPRODUCT(_xlfn.XLOOKUP(AE$26,$C$4:$C$22,$T$4:$AC$22)*$AO264:$AX264),0)</f>
        <v>0</v>
      </c>
      <c r="CG264" s="301" cm="1">
        <f t="array" aca="1" ref="CG264" ca="1">IF(AF264&lt;0,AF264*SUMPRODUCT(_xlfn.XLOOKUP(AF$26,$C$4:$C$22,$T$4:$AC$22)*$AO264:$AX264),0)</f>
        <v>0</v>
      </c>
      <c r="CH264" s="300" cm="1">
        <f t="array" aca="1" ref="CH264" ca="1">IF(AG264&lt;0,AG264*SUMPRODUCT(_xlfn.XLOOKUP(AG$26,$C$4:$C$22,$T$4:$AC$22)*$AO264:$AX264),0)</f>
        <v>0</v>
      </c>
      <c r="CI264" s="300" cm="1">
        <f t="array" aca="1" ref="CI264" ca="1">IF(AH264&lt;0,AH264*SUMPRODUCT(_xlfn.XLOOKUP(AH$26,$C$4:$C$22,$T$4:$AC$22)*$AO264:$AX264),0)</f>
        <v>0</v>
      </c>
      <c r="CJ264" s="300" cm="1">
        <f t="array" aca="1" ref="CJ264" ca="1">IF(AI264&lt;0,AI264*SUMPRODUCT(_xlfn.XLOOKUP(AI$26,$C$4:$C$22,$T$4:$AC$22)*$AO264:$AX264),0)</f>
        <v>0</v>
      </c>
      <c r="CK264" s="300" cm="1">
        <f t="array" aca="1" ref="CK264" ca="1">IF(AJ264&lt;0,AJ264*SUMPRODUCT(_xlfn.XLOOKUP(AJ$26,$C$4:$C$22,$T$4:$AC$22)*$AO264:$AX264),0)</f>
        <v>0</v>
      </c>
      <c r="CL264" s="300" cm="1">
        <f t="array" aca="1" ref="CL264" ca="1">IF(AK264&lt;0,AK264*SUMPRODUCT(_xlfn.XLOOKUP(AK$26,$C$4:$C$22,$T$4:$AC$22)*$AO264:$AX264),0)</f>
        <v>0</v>
      </c>
      <c r="CM264" s="300" cm="1">
        <f t="array" aca="1" ref="CM264" ca="1">IF(AL264&lt;0,AL264*SUMPRODUCT(_xlfn.XLOOKUP(AL$26,$C$4:$C$22,$T$4:$AC$22)*$AO264:$AX264),0)</f>
        <v>0</v>
      </c>
      <c r="CN264" s="300" cm="1">
        <f t="array" aca="1" ref="CN264" ca="1">IF(AM264&lt;0,AM264*SUMPRODUCT(_xlfn.XLOOKUP(AM$26,$C$4:$C$22,$T$4:$AC$22)*$AO264:$AX264),0)</f>
        <v>0</v>
      </c>
      <c r="CO264" s="304" cm="1">
        <f t="array" aca="1" ref="CO264" ca="1">IF(AN264&lt;0,AN264*SUMPRODUCT(_xlfn.XLOOKUP(AN$26,$C$4:$C$22,$T$4:$AC$22)*$AO264:$AX264),0)</f>
        <v>0</v>
      </c>
      <c r="CP264" s="305">
        <f t="shared" ca="1" si="198"/>
        <v>0</v>
      </c>
      <c r="CQ264" s="125" cm="1">
        <f t="array" aca="1" ref="CQ264" ca="1">IF(AC264&lt;0,AC264*SUMPRODUCT(_xlfn.XLOOKUP(AC$26,$C$4:$C$22,$I$4:$S$22)*$AO264:$AY264),0)</f>
        <v>0</v>
      </c>
      <c r="CR264" s="300" cm="1">
        <f t="array" aca="1" ref="CR264" ca="1">IF(AD264&lt;0,AD264*SUMPRODUCT(_xlfn.XLOOKUP(AD$26,$C$4:$C$22,$I$4:$R$22)*$AO264:$AX264),0)</f>
        <v>0</v>
      </c>
      <c r="CS264" s="300" cm="1">
        <f t="array" aca="1" ref="CS264" ca="1">IF(AE264&lt;0,AE264*SUMPRODUCT(_xlfn.XLOOKUP(AE$26,$C$4:$C$22,$I$4:$R$22)*$AO264:$AX264),0)</f>
        <v>0</v>
      </c>
      <c r="CT264" s="301" cm="1">
        <f t="array" aca="1" ref="CT264" ca="1">IF(AF264&lt;0,AF264*SUMPRODUCT(_xlfn.XLOOKUP(AF$26,$C$4:$C$22,$I$4:$R$22)*$AO264:$AX264),0)</f>
        <v>0</v>
      </c>
      <c r="CU264" s="300" cm="1">
        <f t="array" aca="1" ref="CU264" ca="1">IF(AG264&lt;0,AG264*SUMPRODUCT(_xlfn.XLOOKUP(AG$26,$C$4:$C$22,$I$4:$R$22)*$AO264:$AX264),0)</f>
        <v>0</v>
      </c>
      <c r="CV264" s="300" cm="1">
        <f t="array" aca="1" ref="CV264" ca="1">IF(AH264&lt;0,AH264*SUMPRODUCT(_xlfn.XLOOKUP(AH$26,$C$4:$C$22,$I$4:$R$22)*$AO264:$AX264),0)</f>
        <v>0</v>
      </c>
      <c r="CW264" s="300" cm="1">
        <f t="array" aca="1" ref="CW264" ca="1">IF(AI264&lt;0,AI264*SUMPRODUCT(_xlfn.XLOOKUP(AI$26,$C$4:$C$22,$I$4:$R$22)*$AO264:$AX264),0)</f>
        <v>0</v>
      </c>
      <c r="CX264" s="300" cm="1">
        <f t="array" aca="1" ref="CX264" ca="1">IF(AJ264&lt;0,AJ264*SUMPRODUCT(_xlfn.XLOOKUP(AJ$26,$C$4:$C$22,$I$4:$R$22)*$AO264:$AX264),0)</f>
        <v>0</v>
      </c>
      <c r="CY264" s="300" cm="1">
        <f t="array" aca="1" ref="CY264" ca="1">IF(AK264&lt;0,AK264*SUMPRODUCT(_xlfn.XLOOKUP(AK$26,$C$4:$C$22,$I$4:$R$22)*$AO264:$AX264),0)</f>
        <v>0</v>
      </c>
      <c r="CZ264" s="300" cm="1">
        <f t="array" aca="1" ref="CZ264" ca="1">IF(AL264&lt;0,AL264*SUMPRODUCT(_xlfn.XLOOKUP(AL$26,$C$4:$C$22,$I$4:$R$22)*$AO264:$AX264),0)</f>
        <v>0</v>
      </c>
      <c r="DA264" s="300" cm="1">
        <f t="array" aca="1" ref="DA264" ca="1">IF(AM264&lt;0,AM264*SUMPRODUCT(_xlfn.XLOOKUP(AM$26,$C$4:$C$22,$I$4:$R$22)*$AO264:$AX264),0)</f>
        <v>0</v>
      </c>
      <c r="DB264" s="304" cm="1">
        <f t="array" aca="1" ref="DB264" ca="1">IF(AN264&lt;0,AN264*SUMPRODUCT(_xlfn.XLOOKUP(AN$26,$C$4:$C$22,$I$4:$R$22)*$AO264:$AX264),0)</f>
        <v>0</v>
      </c>
      <c r="DC264" s="329">
        <f t="shared" ca="1" si="199"/>
        <v>0</v>
      </c>
    </row>
    <row r="265" spans="1:107" x14ac:dyDescent="0.25">
      <c r="A265" s="136"/>
      <c r="B265" s="389"/>
      <c r="C265" s="278">
        <v>12</v>
      </c>
      <c r="D265" s="279" t="str">
        <f>_xlfn.XLOOKUP($C265,'Load Combinations'!$B$4:$B$22,'Load Combinations'!$C$4:$C$22)</f>
        <v>CV Helium Mode, No Beam, Seismic</v>
      </c>
      <c r="E265" s="280"/>
      <c r="F265" s="281"/>
      <c r="G265" s="111">
        <v>0</v>
      </c>
      <c r="H265" s="282">
        <f t="shared" ca="1" si="238"/>
        <v>0.25</v>
      </c>
      <c r="I265" s="282">
        <f t="shared" ca="1" si="239"/>
        <v>-0.25</v>
      </c>
      <c r="J265" s="326"/>
      <c r="K265" s="87">
        <f t="shared" ref="K265:AB265" ca="1" si="244">OFFSET(K265,-11,0)</f>
        <v>0</v>
      </c>
      <c r="L265" s="84">
        <f t="shared" ca="1" si="244"/>
        <v>0</v>
      </c>
      <c r="M265" s="84">
        <f t="shared" ca="1" si="244"/>
        <v>0</v>
      </c>
      <c r="N265" s="84">
        <f t="shared" ca="1" si="244"/>
        <v>0</v>
      </c>
      <c r="O265" s="84">
        <f t="shared" ca="1" si="244"/>
        <v>0</v>
      </c>
      <c r="P265" s="84">
        <f t="shared" ca="1" si="244"/>
        <v>0</v>
      </c>
      <c r="Q265" s="84">
        <f t="shared" ca="1" si="244"/>
        <v>0</v>
      </c>
      <c r="R265" s="84">
        <f t="shared" ca="1" si="244"/>
        <v>0</v>
      </c>
      <c r="S265" s="84">
        <f t="shared" ca="1" si="244"/>
        <v>0</v>
      </c>
      <c r="T265" s="84">
        <f t="shared" ca="1" si="244"/>
        <v>0</v>
      </c>
      <c r="U265" s="84">
        <f t="shared" ca="1" si="244"/>
        <v>0</v>
      </c>
      <c r="V265" s="84">
        <f t="shared" ca="1" si="244"/>
        <v>0</v>
      </c>
      <c r="W265" s="84">
        <f t="shared" ca="1" si="244"/>
        <v>0</v>
      </c>
      <c r="X265" s="84">
        <f t="shared" ca="1" si="244"/>
        <v>0</v>
      </c>
      <c r="Y265" s="84">
        <f t="shared" ca="1" si="244"/>
        <v>0</v>
      </c>
      <c r="Z265" s="84">
        <f t="shared" ca="1" si="244"/>
        <v>0</v>
      </c>
      <c r="AA265" s="84">
        <f t="shared" ca="1" si="244"/>
        <v>0</v>
      </c>
      <c r="AB265" s="89">
        <f t="shared" ca="1" si="244"/>
        <v>0</v>
      </c>
      <c r="AC265" s="87">
        <f t="shared" ca="1" si="232"/>
        <v>0</v>
      </c>
      <c r="AD265" s="84">
        <f t="shared" ca="1" si="232"/>
        <v>0</v>
      </c>
      <c r="AE265" s="84">
        <f t="shared" ca="1" si="232"/>
        <v>0</v>
      </c>
      <c r="AF265" s="84">
        <f t="shared" ca="1" si="232"/>
        <v>0</v>
      </c>
      <c r="AG265" s="84">
        <f t="shared" ca="1" si="232"/>
        <v>0</v>
      </c>
      <c r="AH265" s="84">
        <f t="shared" ca="1" si="232"/>
        <v>1</v>
      </c>
      <c r="AI265" s="84">
        <f t="shared" ca="1" si="232"/>
        <v>0</v>
      </c>
      <c r="AJ265" s="84">
        <f t="shared" ca="1" si="232"/>
        <v>0</v>
      </c>
      <c r="AK265" s="84">
        <f t="shared" ca="1" si="232"/>
        <v>0</v>
      </c>
      <c r="AL265" s="84">
        <f t="shared" ca="1" si="232"/>
        <v>0</v>
      </c>
      <c r="AM265" s="84">
        <f t="shared" ca="1" si="232"/>
        <v>0</v>
      </c>
      <c r="AN265" s="98">
        <f t="shared" ca="1" si="232"/>
        <v>0</v>
      </c>
      <c r="AO265" s="91">
        <f>+INDEX('Load Combinations'!$D$4:$N$22,MATCH(Horizontal!$C265,'Load Combinations'!$B$4:$B$22,0),MATCH(Horizontal!AO$26,'Load Combinations'!$D$3:$N$3,0))</f>
        <v>1</v>
      </c>
      <c r="AP265" s="84">
        <f>+INDEX('Load Combinations'!$D$4:$N$22,MATCH(Horizontal!$C265,'Load Combinations'!$B$4:$B$22,0),MATCH(Horizontal!AP$26,'Load Combinations'!$D$3:$N$3,0))</f>
        <v>1</v>
      </c>
      <c r="AQ265" s="84">
        <f>+INDEX('Load Combinations'!$D$4:$N$22,MATCH(Horizontal!$C265,'Load Combinations'!$B$4:$B$22,0),MATCH(Horizontal!AQ$26,'Load Combinations'!$D$3:$N$3,0))</f>
        <v>0</v>
      </c>
      <c r="AR265" s="84">
        <f>+INDEX('Load Combinations'!$D$4:$N$22,MATCH(Horizontal!$C265,'Load Combinations'!$B$4:$B$22,0),MATCH(Horizontal!AR$26,'Load Combinations'!$D$3:$N$3,0))</f>
        <v>1</v>
      </c>
      <c r="AS265" s="84">
        <f>+INDEX('Load Combinations'!$D$4:$N$22,MATCH(Horizontal!$C265,'Load Combinations'!$B$4:$B$22,0),MATCH(Horizontal!AS$26,'Load Combinations'!$D$3:$N$3,0))</f>
        <v>0</v>
      </c>
      <c r="AT265" s="84">
        <f>+INDEX('Load Combinations'!$D$4:$N$22,MATCH(Horizontal!$C265,'Load Combinations'!$B$4:$B$22,0),MATCH(Horizontal!AT$26,'Load Combinations'!$D$3:$N$3,0))</f>
        <v>0</v>
      </c>
      <c r="AU265" s="84">
        <f>+INDEX('Load Combinations'!$D$4:$N$22,MATCH(Horizontal!$C265,'Load Combinations'!$B$4:$B$22,0),MATCH(Horizontal!AU$26,'Load Combinations'!$D$3:$N$3,0))</f>
        <v>0</v>
      </c>
      <c r="AV265" s="84">
        <f>+INDEX('Load Combinations'!$D$4:$N$22,MATCH(Horizontal!$C265,'Load Combinations'!$B$4:$B$22,0),MATCH(Horizontal!AV$26,'Load Combinations'!$D$3:$N$3,0))</f>
        <v>1</v>
      </c>
      <c r="AW265" s="84">
        <f>+INDEX('Load Combinations'!$D$4:$N$22,MATCH(Horizontal!$C265,'Load Combinations'!$B$4:$B$22,0),MATCH(Horizontal!AW$26,'Load Combinations'!$D$3:$N$3,0))</f>
        <v>0</v>
      </c>
      <c r="AX265" s="559">
        <f>+INDEX('Load Combinations'!$D$4:$N$22,MATCH(Horizontal!$C265,'Load Combinations'!$B$4:$B$22,0),MATCH(Horizontal!AX$26,'Load Combinations'!$D$3:$N$3,0))</f>
        <v>1</v>
      </c>
      <c r="AY265" s="660">
        <f>+INDEX('Load Combinations'!$D$4:$N$22,MATCH(Horizontal!$C265,'Load Combinations'!$B$4:$B$22,0),MATCH(Horizontal!AY$26,'Load Combinations'!$D$3:$N$3,0))</f>
        <v>0</v>
      </c>
      <c r="AZ265" s="284" cm="1">
        <f t="array" aca="1" ref="AZ265" ca="1">SUMPRODUCT(--($K265:$AB265&gt;0),INDEX($H$4:$H$22,MATCH($K$26:$AB$26,$C$4:$C$22,0)))</f>
        <v>0</v>
      </c>
      <c r="BA265" s="194" cm="1">
        <f t="array" aca="1" ref="BA265" ca="1">SUMPRODUCT(--($K265:$AB265&gt;0),INDEX($G$4:$G$22,MATCH($K$26:$AB$26,$C$4:$C$22,0)))</f>
        <v>0</v>
      </c>
      <c r="BB265" s="194" cm="1">
        <f t="array" aca="1" ref="BB265" ca="1">-1*SUMPRODUCT(--($K265:$AB265&lt;0),INDEX($H$4:$H$22,MATCH($K$26:$AB$26,$C$4:$C$22,0)))</f>
        <v>0</v>
      </c>
      <c r="BC265" s="194" cm="1">
        <f t="array" aca="1" ref="BC265" ca="1">-1*SUMPRODUCT(--($K265:$AB265&lt;0),INDEX($G$4:$G$22,MATCH($K$26:$AB$26,$C$4:$C$22,0)))</f>
        <v>0</v>
      </c>
      <c r="BD265" s="286" cm="1">
        <f t="array" aca="1" ref="BD265" ca="1">IF(AC265&gt;0,AC265*SUMPRODUCT(_xlfn.XLOOKUP(AC$26,$C$4:$C$22,$T$4:$AD$22)*$AO265:$AY265),0)</f>
        <v>0</v>
      </c>
      <c r="BE265" s="287" cm="1">
        <f t="array" aca="1" ref="BE265" ca="1">IF(AD265&gt;0,AD265*SUMPRODUCT(_xlfn.XLOOKUP(AD$26,$C$4:$C$22,$T$4:$AD$22)*$AO265:$AY265),0)</f>
        <v>0</v>
      </c>
      <c r="BF265" s="287" cm="1">
        <f t="array" aca="1" ref="BF265" ca="1">IF(AE265&gt;0,AE265*SUMPRODUCT(_xlfn.XLOOKUP(AE$26,$C$4:$C$22,$T$4:$AD$22)*$AO265:$AY265),0)</f>
        <v>0</v>
      </c>
      <c r="BG265" s="287" cm="1">
        <f t="array" aca="1" ref="BG265" ca="1">IF(AF265&gt;0,AF265*SUMPRODUCT(_xlfn.XLOOKUP(AF$26,$C$4:$C$22,$T$4:$AD$22)*$AO265:$AY265),0)</f>
        <v>0</v>
      </c>
      <c r="BH265" s="287" cm="1">
        <f t="array" aca="1" ref="BH265" ca="1">IF(AG265&gt;0,AG265*SUMPRODUCT(_xlfn.XLOOKUP(AG$26,$C$4:$C$22,$T$4:$AD$22)*$AO265:$AY265),0)</f>
        <v>0</v>
      </c>
      <c r="BI265" s="287" cm="1">
        <f t="array" aca="1" ref="BI265" ca="1">IF(AH265&gt;0,AH265*SUMPRODUCT(_xlfn.XLOOKUP(AH$26,$C$4:$C$22,$T$4:$AD$22)*$AO265:$AY265),0)</f>
        <v>0.25</v>
      </c>
      <c r="BJ265" s="287" cm="1">
        <f t="array" aca="1" ref="BJ265" ca="1">IF(AI265&gt;0,AI265*SUMPRODUCT(_xlfn.XLOOKUP(AI$26,$C$4:$C$22,$T$4:$AD$22)*$AO265:$AY265),0)</f>
        <v>0</v>
      </c>
      <c r="BK265" s="287" cm="1">
        <f t="array" aca="1" ref="BK265" ca="1">IF(AJ265&gt;0,AJ265*SUMPRODUCT(_xlfn.XLOOKUP(AJ$26,$C$4:$C$22,$T$4:$AD$22)*$AO265:$AY265),0)</f>
        <v>0</v>
      </c>
      <c r="BL265" s="287" cm="1">
        <f t="array" aca="1" ref="BL265" ca="1">IF(AK265&gt;0,AK265*SUMPRODUCT(_xlfn.XLOOKUP(AK$26,$C$4:$C$22,$T$4:$AD$22)*$AO265:$AY265),0)</f>
        <v>0</v>
      </c>
      <c r="BM265" s="287" cm="1">
        <f t="array" aca="1" ref="BM265" ca="1">IF(AL265&gt;0,AL265*SUMPRODUCT(_xlfn.XLOOKUP(AL$26,$C$4:$C$22,$T$4:$AD$22)*$AO265:$AY265),0)</f>
        <v>0</v>
      </c>
      <c r="BN265" s="287" cm="1">
        <f t="array" aca="1" ref="BN265" ca="1">IF(AM265&gt;0,AM265*SUMPRODUCT(_xlfn.XLOOKUP(AM$26,$C$4:$C$22,$T$4:$AD$22)*$AO265:$AY265),0)</f>
        <v>0</v>
      </c>
      <c r="BO265" s="290" cm="1">
        <f t="array" aca="1" ref="BO265" ca="1">IF(AN265&gt;0,AN265*SUMPRODUCT(_xlfn.XLOOKUP(AN$26,$C$4:$C$22,$T$4:$AD$22)*$AO265:$AY265),0)</f>
        <v>0</v>
      </c>
      <c r="BP265" s="291">
        <f t="shared" ca="1" si="196"/>
        <v>0.25</v>
      </c>
      <c r="BQ265" s="286" cm="1">
        <f t="array" aca="1" ref="BQ265" ca="1">IF(AC265&gt;0,AC265*SUMPRODUCT(_xlfn.XLOOKUP(AC$26,$C$4:$C$22,$I$4:$S$22)*$AO265:$AY265),0)</f>
        <v>0</v>
      </c>
      <c r="BR265" s="287" cm="1">
        <f t="array" aca="1" ref="BR265" ca="1">IF(AD265&gt;0,AD265*SUMPRODUCT(_xlfn.XLOOKUP(AD$26,$C$4:$C$22,$I$4:$S$22)*$AO265:$AY265),0)</f>
        <v>0</v>
      </c>
      <c r="BS265" s="287" cm="1">
        <f t="array" aca="1" ref="BS265" ca="1">IF(AE265&gt;0,AE265*SUMPRODUCT(_xlfn.XLOOKUP(AE$26,$C$4:$C$22,$I$4:$S$22)*$AO265:$AY265),0)</f>
        <v>0</v>
      </c>
      <c r="BT265" s="287" cm="1">
        <f t="array" aca="1" ref="BT265" ca="1">IF(AF265&gt;0,AF265*SUMPRODUCT(_xlfn.XLOOKUP(AF$26,$C$4:$C$22,$I$4:$S$22)*$AO265:$AY265),0)</f>
        <v>0</v>
      </c>
      <c r="BU265" s="287" cm="1">
        <f t="array" aca="1" ref="BU265" ca="1">IF(AG265&gt;0,AG265*SUMPRODUCT(_xlfn.XLOOKUP(AG$26,$C$4:$C$22,$I$4:$S$22)*$AO265:$AY265),0)</f>
        <v>0</v>
      </c>
      <c r="BV265" s="287" cm="1">
        <f t="array" aca="1" ref="BV265" ca="1">IF(AH265&gt;0,AH265*SUMPRODUCT(_xlfn.XLOOKUP(AH$26,$C$4:$C$22,$I$4:$S$22)*$AO265:$AY265),0)</f>
        <v>-0.25</v>
      </c>
      <c r="BW265" s="287" cm="1">
        <f t="array" aca="1" ref="BW265" ca="1">IF(AI265&gt;0,AI265*SUMPRODUCT(_xlfn.XLOOKUP(AI$26,$C$4:$C$22,$I$4:$S$22)*$AO265:$AY265),0)</f>
        <v>0</v>
      </c>
      <c r="BX265" s="287" cm="1">
        <f t="array" aca="1" ref="BX265" ca="1">IF(AJ265&gt;0,AJ265*SUMPRODUCT(_xlfn.XLOOKUP(AJ$26,$C$4:$C$22,$I$4:$S$22)*$AO265:$AY265),0)</f>
        <v>0</v>
      </c>
      <c r="BY265" s="287" cm="1">
        <f t="array" aca="1" ref="BY265" ca="1">IF(AK265&gt;0,AK265*SUMPRODUCT(_xlfn.XLOOKUP(AK$26,$C$4:$C$22,$I$4:$S$22)*$AO265:$AY265),0)</f>
        <v>0</v>
      </c>
      <c r="BZ265" s="287" cm="1">
        <f t="array" aca="1" ref="BZ265" ca="1">IF(AL265&gt;0,AL265*SUMPRODUCT(_xlfn.XLOOKUP(AL$26,$C$4:$C$22,$I$4:$S$22)*$AO265:$AY265),0)</f>
        <v>0</v>
      </c>
      <c r="CA265" s="287" cm="1">
        <f t="array" aca="1" ref="CA265" ca="1">IF(AM265&gt;0,AM265*SUMPRODUCT(_xlfn.XLOOKUP(AM$26,$C$4:$C$22,$I$4:$S$22)*$AO265:$AY265),0)</f>
        <v>0</v>
      </c>
      <c r="CB265" s="290" cm="1">
        <f t="array" aca="1" ref="CB265" ca="1">IF(AN265&gt;0,AN265*SUMPRODUCT(_xlfn.XLOOKUP(AN$26,$C$4:$C$22,$I$4:$S$22)*$AO265:$AY265),0)</f>
        <v>0</v>
      </c>
      <c r="CC265" s="291">
        <f t="shared" ca="1" si="197"/>
        <v>-0.25</v>
      </c>
      <c r="CD265" s="286" cm="1">
        <f t="array" aca="1" ref="CD265" ca="1">IF(AC265&lt;0,AC265*SUMPRODUCT(_xlfn.XLOOKUP(AC$26,$C$4:$C$22,$T$4:$AD$22)*$AO265:$AY265),0)</f>
        <v>0</v>
      </c>
      <c r="CE265" s="287" cm="1">
        <f t="array" aca="1" ref="CE265" ca="1">IF(AD265&lt;0,AD265*SUMPRODUCT(_xlfn.XLOOKUP(AD$26,$C$4:$C$22,$T$4:$AC$22)*$AO265:$AX265),0)</f>
        <v>0</v>
      </c>
      <c r="CF265" s="287" cm="1">
        <f t="array" aca="1" ref="CF265" ca="1">IF(AE265&lt;0,AE265*SUMPRODUCT(_xlfn.XLOOKUP(AE$26,$C$4:$C$22,$T$4:$AC$22)*$AO265:$AX265),0)</f>
        <v>0</v>
      </c>
      <c r="CG265" s="287" cm="1">
        <f t="array" aca="1" ref="CG265" ca="1">IF(AF265&lt;0,AF265*SUMPRODUCT(_xlfn.XLOOKUP(AF$26,$C$4:$C$22,$T$4:$AC$22)*$AO265:$AX265),0)</f>
        <v>0</v>
      </c>
      <c r="CH265" s="287" cm="1">
        <f t="array" aca="1" ref="CH265" ca="1">IF(AG265&lt;0,AG265*SUMPRODUCT(_xlfn.XLOOKUP(AG$26,$C$4:$C$22,$T$4:$AC$22)*$AO265:$AX265),0)</f>
        <v>0</v>
      </c>
      <c r="CI265" s="287" cm="1">
        <f t="array" aca="1" ref="CI265" ca="1">IF(AH265&lt;0,AH265*SUMPRODUCT(_xlfn.XLOOKUP(AH$26,$C$4:$C$22,$T$4:$AC$22)*$AO265:$AX265),0)</f>
        <v>0</v>
      </c>
      <c r="CJ265" s="287" cm="1">
        <f t="array" aca="1" ref="CJ265" ca="1">IF(AI265&lt;0,AI265*SUMPRODUCT(_xlfn.XLOOKUP(AI$26,$C$4:$C$22,$T$4:$AC$22)*$AO265:$AX265),0)</f>
        <v>0</v>
      </c>
      <c r="CK265" s="287" cm="1">
        <f t="array" aca="1" ref="CK265" ca="1">IF(AJ265&lt;0,AJ265*SUMPRODUCT(_xlfn.XLOOKUP(AJ$26,$C$4:$C$22,$T$4:$AC$22)*$AO265:$AX265),0)</f>
        <v>0</v>
      </c>
      <c r="CL265" s="287" cm="1">
        <f t="array" aca="1" ref="CL265" ca="1">IF(AK265&lt;0,AK265*SUMPRODUCT(_xlfn.XLOOKUP(AK$26,$C$4:$C$22,$T$4:$AC$22)*$AO265:$AX265),0)</f>
        <v>0</v>
      </c>
      <c r="CM265" s="287" cm="1">
        <f t="array" aca="1" ref="CM265" ca="1">IF(AL265&lt;0,AL265*SUMPRODUCT(_xlfn.XLOOKUP(AL$26,$C$4:$C$22,$T$4:$AC$22)*$AO265:$AX265),0)</f>
        <v>0</v>
      </c>
      <c r="CN265" s="287" cm="1">
        <f t="array" aca="1" ref="CN265" ca="1">IF(AM265&lt;0,AM265*SUMPRODUCT(_xlfn.XLOOKUP(AM$26,$C$4:$C$22,$T$4:$AC$22)*$AO265:$AX265),0)</f>
        <v>0</v>
      </c>
      <c r="CO265" s="290" cm="1">
        <f t="array" aca="1" ref="CO265" ca="1">IF(AN265&lt;0,AN265*SUMPRODUCT(_xlfn.XLOOKUP(AN$26,$C$4:$C$22,$T$4:$AC$22)*$AO265:$AX265),0)</f>
        <v>0</v>
      </c>
      <c r="CP265" s="291">
        <f t="shared" ca="1" si="198"/>
        <v>0</v>
      </c>
      <c r="CQ265" s="286" cm="1">
        <f t="array" aca="1" ref="CQ265" ca="1">IF(AC265&lt;0,AC265*SUMPRODUCT(_xlfn.XLOOKUP(AC$26,$C$4:$C$22,$I$4:$S$22)*$AO265:$AY265),0)</f>
        <v>0</v>
      </c>
      <c r="CR265" s="287" cm="1">
        <f t="array" aca="1" ref="CR265" ca="1">IF(AD265&lt;0,AD265*SUMPRODUCT(_xlfn.XLOOKUP(AD$26,$C$4:$C$22,$I$4:$R$22)*$AO265:$AX265),0)</f>
        <v>0</v>
      </c>
      <c r="CS265" s="287" cm="1">
        <f t="array" aca="1" ref="CS265" ca="1">IF(AE265&lt;0,AE265*SUMPRODUCT(_xlfn.XLOOKUP(AE$26,$C$4:$C$22,$I$4:$R$22)*$AO265:$AX265),0)</f>
        <v>0</v>
      </c>
      <c r="CT265" s="287" cm="1">
        <f t="array" aca="1" ref="CT265" ca="1">IF(AF265&lt;0,AF265*SUMPRODUCT(_xlfn.XLOOKUP(AF$26,$C$4:$C$22,$I$4:$R$22)*$AO265:$AX265),0)</f>
        <v>0</v>
      </c>
      <c r="CU265" s="287" cm="1">
        <f t="array" aca="1" ref="CU265" ca="1">IF(AG265&lt;0,AG265*SUMPRODUCT(_xlfn.XLOOKUP(AG$26,$C$4:$C$22,$I$4:$R$22)*$AO265:$AX265),0)</f>
        <v>0</v>
      </c>
      <c r="CV265" s="287" cm="1">
        <f t="array" aca="1" ref="CV265" ca="1">IF(AH265&lt;0,AH265*SUMPRODUCT(_xlfn.XLOOKUP(AH$26,$C$4:$C$22,$I$4:$R$22)*$AO265:$AX265),0)</f>
        <v>0</v>
      </c>
      <c r="CW265" s="287" cm="1">
        <f t="array" aca="1" ref="CW265" ca="1">IF(AI265&lt;0,AI265*SUMPRODUCT(_xlfn.XLOOKUP(AI$26,$C$4:$C$22,$I$4:$R$22)*$AO265:$AX265),0)</f>
        <v>0</v>
      </c>
      <c r="CX265" s="287" cm="1">
        <f t="array" aca="1" ref="CX265" ca="1">IF(AJ265&lt;0,AJ265*SUMPRODUCT(_xlfn.XLOOKUP(AJ$26,$C$4:$C$22,$I$4:$R$22)*$AO265:$AX265),0)</f>
        <v>0</v>
      </c>
      <c r="CY265" s="287" cm="1">
        <f t="array" aca="1" ref="CY265" ca="1">IF(AK265&lt;0,AK265*SUMPRODUCT(_xlfn.XLOOKUP(AK$26,$C$4:$C$22,$I$4:$R$22)*$AO265:$AX265),0)</f>
        <v>0</v>
      </c>
      <c r="CZ265" s="287" cm="1">
        <f t="array" aca="1" ref="CZ265" ca="1">IF(AL265&lt;0,AL265*SUMPRODUCT(_xlfn.XLOOKUP(AL$26,$C$4:$C$22,$I$4:$R$22)*$AO265:$AX265),0)</f>
        <v>0</v>
      </c>
      <c r="DA265" s="287" cm="1">
        <f t="array" aca="1" ref="DA265" ca="1">IF(AM265&lt;0,AM265*SUMPRODUCT(_xlfn.XLOOKUP(AM$26,$C$4:$C$22,$I$4:$R$22)*$AO265:$AX265),0)</f>
        <v>0</v>
      </c>
      <c r="DB265" s="290" cm="1">
        <f t="array" aca="1" ref="DB265" ca="1">IF(AN265&lt;0,AN265*SUMPRODUCT(_xlfn.XLOOKUP(AN$26,$C$4:$C$22,$I$4:$R$22)*$AO265:$AX265),0)</f>
        <v>0</v>
      </c>
      <c r="DC265" s="327">
        <f t="shared" ca="1" si="199"/>
        <v>0</v>
      </c>
    </row>
    <row r="266" spans="1:107" x14ac:dyDescent="0.25">
      <c r="A266" s="136"/>
      <c r="B266" s="389"/>
      <c r="C266" s="292">
        <v>13</v>
      </c>
      <c r="D266" s="293" t="str">
        <f>_xlfn.XLOOKUP($C266,'Load Combinations'!$B$4:$B$22,'Load Combinations'!$C$4:$C$22)</f>
        <v>CV Helium Mode, Beam On, Seismic</v>
      </c>
      <c r="E266" s="86"/>
      <c r="F266" s="294"/>
      <c r="G266" s="125">
        <v>0</v>
      </c>
      <c r="H266" s="295">
        <f t="shared" ca="1" si="238"/>
        <v>0.25</v>
      </c>
      <c r="I266" s="295">
        <f t="shared" ca="1" si="239"/>
        <v>-0.25</v>
      </c>
      <c r="J266" s="328"/>
      <c r="K266" s="99">
        <f t="shared" ref="K266:AB266" ca="1" si="245">OFFSET(K266,-12,0)</f>
        <v>0</v>
      </c>
      <c r="L266" s="96">
        <f t="shared" ca="1" si="245"/>
        <v>0</v>
      </c>
      <c r="M266" s="96">
        <f t="shared" ca="1" si="245"/>
        <v>0</v>
      </c>
      <c r="N266" s="96">
        <f t="shared" ca="1" si="245"/>
        <v>0</v>
      </c>
      <c r="O266" s="96">
        <f t="shared" ca="1" si="245"/>
        <v>0</v>
      </c>
      <c r="P266" s="96">
        <f t="shared" ca="1" si="245"/>
        <v>0</v>
      </c>
      <c r="Q266" s="96">
        <f t="shared" ca="1" si="245"/>
        <v>0</v>
      </c>
      <c r="R266" s="96">
        <f t="shared" ca="1" si="245"/>
        <v>0</v>
      </c>
      <c r="S266" s="96">
        <f t="shared" ca="1" si="245"/>
        <v>0</v>
      </c>
      <c r="T266" s="96">
        <f t="shared" ca="1" si="245"/>
        <v>0</v>
      </c>
      <c r="U266" s="96">
        <f t="shared" ca="1" si="245"/>
        <v>0</v>
      </c>
      <c r="V266" s="96">
        <f t="shared" ca="1" si="245"/>
        <v>0</v>
      </c>
      <c r="W266" s="96">
        <f t="shared" ca="1" si="245"/>
        <v>0</v>
      </c>
      <c r="X266" s="96">
        <f t="shared" ca="1" si="245"/>
        <v>0</v>
      </c>
      <c r="Y266" s="96">
        <f t="shared" ca="1" si="245"/>
        <v>0</v>
      </c>
      <c r="Z266" s="96">
        <f t="shared" ca="1" si="245"/>
        <v>0</v>
      </c>
      <c r="AA266" s="96">
        <f t="shared" ca="1" si="245"/>
        <v>0</v>
      </c>
      <c r="AB266" s="138">
        <f t="shared" ca="1" si="245"/>
        <v>0</v>
      </c>
      <c r="AC266" s="99">
        <f t="shared" ca="1" si="232"/>
        <v>0</v>
      </c>
      <c r="AD266" s="96">
        <f t="shared" ca="1" si="232"/>
        <v>0</v>
      </c>
      <c r="AE266" s="96">
        <f t="shared" ca="1" si="232"/>
        <v>0</v>
      </c>
      <c r="AF266" s="96">
        <f t="shared" ca="1" si="232"/>
        <v>0</v>
      </c>
      <c r="AG266" s="96">
        <f t="shared" ca="1" si="232"/>
        <v>0</v>
      </c>
      <c r="AH266" s="96">
        <f t="shared" ca="1" si="232"/>
        <v>1</v>
      </c>
      <c r="AI266" s="96">
        <f t="shared" ca="1" si="232"/>
        <v>0</v>
      </c>
      <c r="AJ266" s="96">
        <f t="shared" ca="1" si="232"/>
        <v>0</v>
      </c>
      <c r="AK266" s="96">
        <f t="shared" ca="1" si="232"/>
        <v>0</v>
      </c>
      <c r="AL266" s="96">
        <f t="shared" ca="1" si="232"/>
        <v>0</v>
      </c>
      <c r="AM266" s="96">
        <f t="shared" ca="1" si="232"/>
        <v>0</v>
      </c>
      <c r="AN266" s="100">
        <f t="shared" ca="1" si="232"/>
        <v>0</v>
      </c>
      <c r="AO266" s="97">
        <f>+INDEX('Load Combinations'!$D$4:$N$22,MATCH(Horizontal!$C266,'Load Combinations'!$B$4:$B$22,0),MATCH(Horizontal!AO$26,'Load Combinations'!$D$3:$N$3,0))</f>
        <v>1</v>
      </c>
      <c r="AP266" s="96">
        <f>+INDEX('Load Combinations'!$D$4:$N$22,MATCH(Horizontal!$C266,'Load Combinations'!$B$4:$B$22,0),MATCH(Horizontal!AP$26,'Load Combinations'!$D$3:$N$3,0))</f>
        <v>1</v>
      </c>
      <c r="AQ266" s="96">
        <f>+INDEX('Load Combinations'!$D$4:$N$22,MATCH(Horizontal!$C266,'Load Combinations'!$B$4:$B$22,0),MATCH(Horizontal!AQ$26,'Load Combinations'!$D$3:$N$3,0))</f>
        <v>0</v>
      </c>
      <c r="AR266" s="96">
        <f>+INDEX('Load Combinations'!$D$4:$N$22,MATCH(Horizontal!$C266,'Load Combinations'!$B$4:$B$22,0),MATCH(Horizontal!AR$26,'Load Combinations'!$D$3:$N$3,0))</f>
        <v>1</v>
      </c>
      <c r="AS266" s="96">
        <f>+INDEX('Load Combinations'!$D$4:$N$22,MATCH(Horizontal!$C266,'Load Combinations'!$B$4:$B$22,0),MATCH(Horizontal!AS$26,'Load Combinations'!$D$3:$N$3,0))</f>
        <v>0</v>
      </c>
      <c r="AT266" s="96">
        <f>+INDEX('Load Combinations'!$D$4:$N$22,MATCH(Horizontal!$C266,'Load Combinations'!$B$4:$B$22,0),MATCH(Horizontal!AT$26,'Load Combinations'!$D$3:$N$3,0))</f>
        <v>1</v>
      </c>
      <c r="AU266" s="96">
        <f>+INDEX('Load Combinations'!$D$4:$N$22,MATCH(Horizontal!$C266,'Load Combinations'!$B$4:$B$22,0),MATCH(Horizontal!AU$26,'Load Combinations'!$D$3:$N$3,0))</f>
        <v>0</v>
      </c>
      <c r="AV266" s="96">
        <f>+INDEX('Load Combinations'!$D$4:$N$22,MATCH(Horizontal!$C266,'Load Combinations'!$B$4:$B$22,0),MATCH(Horizontal!AV$26,'Load Combinations'!$D$3:$N$3,0))</f>
        <v>1</v>
      </c>
      <c r="AW266" s="96">
        <f>+INDEX('Load Combinations'!$D$4:$N$22,MATCH(Horizontal!$C266,'Load Combinations'!$B$4:$B$22,0),MATCH(Horizontal!AW$26,'Load Combinations'!$D$3:$N$3,0))</f>
        <v>0</v>
      </c>
      <c r="AX266" s="560">
        <f>+INDEX('Load Combinations'!$D$4:$N$22,MATCH(Horizontal!$C266,'Load Combinations'!$B$4:$B$22,0),MATCH(Horizontal!AX$26,'Load Combinations'!$D$3:$N$3,0))</f>
        <v>1</v>
      </c>
      <c r="AY266" s="661">
        <f>+INDEX('Load Combinations'!$D$4:$N$22,MATCH(Horizontal!$C266,'Load Combinations'!$B$4:$B$22,0),MATCH(Horizontal!AY$26,'Load Combinations'!$D$3:$N$3,0))</f>
        <v>0</v>
      </c>
      <c r="AZ266" s="297" cm="1">
        <f t="array" aca="1" ref="AZ266" ca="1">SUMPRODUCT(--($K266:$AB266&gt;0),INDEX($H$4:$H$22,MATCH($K$26:$AB$26,$C$4:$C$22,0)))</f>
        <v>0</v>
      </c>
      <c r="BA266" s="298" cm="1">
        <f t="array" aca="1" ref="BA266" ca="1">SUMPRODUCT(--($K266:$AB266&gt;0),INDEX($G$4:$G$22,MATCH($K$26:$AB$26,$C$4:$C$22,0)))</f>
        <v>0</v>
      </c>
      <c r="BB266" s="298" cm="1">
        <f t="array" aca="1" ref="BB266" ca="1">-1*SUMPRODUCT(--($K266:$AB266&lt;0),INDEX($H$4:$H$22,MATCH($K$26:$AB$26,$C$4:$C$22,0)))</f>
        <v>0</v>
      </c>
      <c r="BC266" s="298" cm="1">
        <f t="array" aca="1" ref="BC266" ca="1">-1*SUMPRODUCT(--($K266:$AB266&lt;0),INDEX($G$4:$G$22,MATCH($K$26:$AB$26,$C$4:$C$22,0)))</f>
        <v>0</v>
      </c>
      <c r="BD266" s="125" cm="1">
        <f t="array" aca="1" ref="BD266" ca="1">IF(AC266&gt;0,AC266*SUMPRODUCT(_xlfn.XLOOKUP(AC$26,$C$4:$C$22,$T$4:$AD$22)*$AO266:$AY266),0)</f>
        <v>0</v>
      </c>
      <c r="BE266" s="300" cm="1">
        <f t="array" aca="1" ref="BE266" ca="1">IF(AD266&gt;0,AD266*SUMPRODUCT(_xlfn.XLOOKUP(AD$26,$C$4:$C$22,$T$4:$AD$22)*$AO266:$AY266),0)</f>
        <v>0</v>
      </c>
      <c r="BF266" s="300" cm="1">
        <f t="array" aca="1" ref="BF266" ca="1">IF(AE266&gt;0,AE266*SUMPRODUCT(_xlfn.XLOOKUP(AE$26,$C$4:$C$22,$T$4:$AD$22)*$AO266:$AY266),0)</f>
        <v>0</v>
      </c>
      <c r="BG266" s="301" cm="1">
        <f t="array" aca="1" ref="BG266" ca="1">IF(AF266&gt;0,AF266*SUMPRODUCT(_xlfn.XLOOKUP(AF$26,$C$4:$C$22,$T$4:$AD$22)*$AO266:$AY266),0)</f>
        <v>0</v>
      </c>
      <c r="BH266" s="300" cm="1">
        <f t="array" aca="1" ref="BH266" ca="1">IF(AG266&gt;0,AG266*SUMPRODUCT(_xlfn.XLOOKUP(AG$26,$C$4:$C$22,$T$4:$AD$22)*$AO266:$AY266),0)</f>
        <v>0</v>
      </c>
      <c r="BI266" s="300" cm="1">
        <f t="array" aca="1" ref="BI266" ca="1">IF(AH266&gt;0,AH266*SUMPRODUCT(_xlfn.XLOOKUP(AH$26,$C$4:$C$22,$T$4:$AD$22)*$AO266:$AY266),0)</f>
        <v>0.25</v>
      </c>
      <c r="BJ266" s="300" cm="1">
        <f t="array" aca="1" ref="BJ266" ca="1">IF(AI266&gt;0,AI266*SUMPRODUCT(_xlfn.XLOOKUP(AI$26,$C$4:$C$22,$T$4:$AD$22)*$AO266:$AY266),0)</f>
        <v>0</v>
      </c>
      <c r="BK266" s="300" cm="1">
        <f t="array" aca="1" ref="BK266" ca="1">IF(AJ266&gt;0,AJ266*SUMPRODUCT(_xlfn.XLOOKUP(AJ$26,$C$4:$C$22,$T$4:$AD$22)*$AO266:$AY266),0)</f>
        <v>0</v>
      </c>
      <c r="BL266" s="300" cm="1">
        <f t="array" aca="1" ref="BL266" ca="1">IF(AK266&gt;0,AK266*SUMPRODUCT(_xlfn.XLOOKUP(AK$26,$C$4:$C$22,$T$4:$AD$22)*$AO266:$AY266),0)</f>
        <v>0</v>
      </c>
      <c r="BM266" s="300" cm="1">
        <f t="array" aca="1" ref="BM266" ca="1">IF(AL266&gt;0,AL266*SUMPRODUCT(_xlfn.XLOOKUP(AL$26,$C$4:$C$22,$T$4:$AD$22)*$AO266:$AY266),0)</f>
        <v>0</v>
      </c>
      <c r="BN266" s="300" cm="1">
        <f t="array" aca="1" ref="BN266" ca="1">IF(AM266&gt;0,AM266*SUMPRODUCT(_xlfn.XLOOKUP(AM$26,$C$4:$C$22,$T$4:$AD$22)*$AO266:$AY266),0)</f>
        <v>0</v>
      </c>
      <c r="BO266" s="304" cm="1">
        <f t="array" aca="1" ref="BO266" ca="1">IF(AN266&gt;0,AN266*SUMPRODUCT(_xlfn.XLOOKUP(AN$26,$C$4:$C$22,$T$4:$AD$22)*$AO266:$AY266),0)</f>
        <v>0</v>
      </c>
      <c r="BP266" s="305">
        <f t="shared" ca="1" si="196"/>
        <v>0.25</v>
      </c>
      <c r="BQ266" s="125" cm="1">
        <f t="array" aca="1" ref="BQ266" ca="1">IF(AC266&gt;0,AC266*SUMPRODUCT(_xlfn.XLOOKUP(AC$26,$C$4:$C$22,$I$4:$S$22)*$AO266:$AY266),0)</f>
        <v>0</v>
      </c>
      <c r="BR266" s="300" cm="1">
        <f t="array" aca="1" ref="BR266" ca="1">IF(AD266&gt;0,AD266*SUMPRODUCT(_xlfn.XLOOKUP(AD$26,$C$4:$C$22,$I$4:$S$22)*$AO266:$AY266),0)</f>
        <v>0</v>
      </c>
      <c r="BS266" s="300" cm="1">
        <f t="array" aca="1" ref="BS266" ca="1">IF(AE266&gt;0,AE266*SUMPRODUCT(_xlfn.XLOOKUP(AE$26,$C$4:$C$22,$I$4:$S$22)*$AO266:$AY266),0)</f>
        <v>0</v>
      </c>
      <c r="BT266" s="301" cm="1">
        <f t="array" aca="1" ref="BT266" ca="1">IF(AF266&gt;0,AF266*SUMPRODUCT(_xlfn.XLOOKUP(AF$26,$C$4:$C$22,$I$4:$S$22)*$AO266:$AY266),0)</f>
        <v>0</v>
      </c>
      <c r="BU266" s="300" cm="1">
        <f t="array" aca="1" ref="BU266" ca="1">IF(AG266&gt;0,AG266*SUMPRODUCT(_xlfn.XLOOKUP(AG$26,$C$4:$C$22,$I$4:$S$22)*$AO266:$AY266),0)</f>
        <v>0</v>
      </c>
      <c r="BV266" s="300" cm="1">
        <f t="array" aca="1" ref="BV266" ca="1">IF(AH266&gt;0,AH266*SUMPRODUCT(_xlfn.XLOOKUP(AH$26,$C$4:$C$22,$I$4:$S$22)*$AO266:$AY266),0)</f>
        <v>-0.25</v>
      </c>
      <c r="BW266" s="300" cm="1">
        <f t="array" aca="1" ref="BW266" ca="1">IF(AI266&gt;0,AI266*SUMPRODUCT(_xlfn.XLOOKUP(AI$26,$C$4:$C$22,$I$4:$S$22)*$AO266:$AY266),0)</f>
        <v>0</v>
      </c>
      <c r="BX266" s="300" cm="1">
        <f t="array" aca="1" ref="BX266" ca="1">IF(AJ266&gt;0,AJ266*SUMPRODUCT(_xlfn.XLOOKUP(AJ$26,$C$4:$C$22,$I$4:$S$22)*$AO266:$AY266),0)</f>
        <v>0</v>
      </c>
      <c r="BY266" s="300" cm="1">
        <f t="array" aca="1" ref="BY266" ca="1">IF(AK266&gt;0,AK266*SUMPRODUCT(_xlfn.XLOOKUP(AK$26,$C$4:$C$22,$I$4:$S$22)*$AO266:$AY266),0)</f>
        <v>0</v>
      </c>
      <c r="BZ266" s="300" cm="1">
        <f t="array" aca="1" ref="BZ266" ca="1">IF(AL266&gt;0,AL266*SUMPRODUCT(_xlfn.XLOOKUP(AL$26,$C$4:$C$22,$I$4:$S$22)*$AO266:$AY266),0)</f>
        <v>0</v>
      </c>
      <c r="CA266" s="300" cm="1">
        <f t="array" aca="1" ref="CA266" ca="1">IF(AM266&gt;0,AM266*SUMPRODUCT(_xlfn.XLOOKUP(AM$26,$C$4:$C$22,$I$4:$S$22)*$AO266:$AY266),0)</f>
        <v>0</v>
      </c>
      <c r="CB266" s="304" cm="1">
        <f t="array" aca="1" ref="CB266" ca="1">IF(AN266&gt;0,AN266*SUMPRODUCT(_xlfn.XLOOKUP(AN$26,$C$4:$C$22,$I$4:$S$22)*$AO266:$AY266),0)</f>
        <v>0</v>
      </c>
      <c r="CC266" s="305">
        <f t="shared" ca="1" si="197"/>
        <v>-0.25</v>
      </c>
      <c r="CD266" s="125" cm="1">
        <f t="array" aca="1" ref="CD266" ca="1">IF(AC266&lt;0,AC266*SUMPRODUCT(_xlfn.XLOOKUP(AC$26,$C$4:$C$22,$T$4:$AD$22)*$AO266:$AY266),0)</f>
        <v>0</v>
      </c>
      <c r="CE266" s="300" cm="1">
        <f t="array" aca="1" ref="CE266" ca="1">IF(AD266&lt;0,AD266*SUMPRODUCT(_xlfn.XLOOKUP(AD$26,$C$4:$C$22,$T$4:$AC$22)*$AO266:$AX266),0)</f>
        <v>0</v>
      </c>
      <c r="CF266" s="300" cm="1">
        <f t="array" aca="1" ref="CF266" ca="1">IF(AE266&lt;0,AE266*SUMPRODUCT(_xlfn.XLOOKUP(AE$26,$C$4:$C$22,$T$4:$AC$22)*$AO266:$AX266),0)</f>
        <v>0</v>
      </c>
      <c r="CG266" s="301" cm="1">
        <f t="array" aca="1" ref="CG266" ca="1">IF(AF266&lt;0,AF266*SUMPRODUCT(_xlfn.XLOOKUP(AF$26,$C$4:$C$22,$T$4:$AC$22)*$AO266:$AX266),0)</f>
        <v>0</v>
      </c>
      <c r="CH266" s="300" cm="1">
        <f t="array" aca="1" ref="CH266" ca="1">IF(AG266&lt;0,AG266*SUMPRODUCT(_xlfn.XLOOKUP(AG$26,$C$4:$C$22,$T$4:$AC$22)*$AO266:$AX266),0)</f>
        <v>0</v>
      </c>
      <c r="CI266" s="300" cm="1">
        <f t="array" aca="1" ref="CI266" ca="1">IF(AH266&lt;0,AH266*SUMPRODUCT(_xlfn.XLOOKUP(AH$26,$C$4:$C$22,$T$4:$AC$22)*$AO266:$AX266),0)</f>
        <v>0</v>
      </c>
      <c r="CJ266" s="300" cm="1">
        <f t="array" aca="1" ref="CJ266" ca="1">IF(AI266&lt;0,AI266*SUMPRODUCT(_xlfn.XLOOKUP(AI$26,$C$4:$C$22,$T$4:$AC$22)*$AO266:$AX266),0)</f>
        <v>0</v>
      </c>
      <c r="CK266" s="300" cm="1">
        <f t="array" aca="1" ref="CK266" ca="1">IF(AJ266&lt;0,AJ266*SUMPRODUCT(_xlfn.XLOOKUP(AJ$26,$C$4:$C$22,$T$4:$AC$22)*$AO266:$AX266),0)</f>
        <v>0</v>
      </c>
      <c r="CL266" s="300" cm="1">
        <f t="array" aca="1" ref="CL266" ca="1">IF(AK266&lt;0,AK266*SUMPRODUCT(_xlfn.XLOOKUP(AK$26,$C$4:$C$22,$T$4:$AC$22)*$AO266:$AX266),0)</f>
        <v>0</v>
      </c>
      <c r="CM266" s="300" cm="1">
        <f t="array" aca="1" ref="CM266" ca="1">IF(AL266&lt;0,AL266*SUMPRODUCT(_xlfn.XLOOKUP(AL$26,$C$4:$C$22,$T$4:$AC$22)*$AO266:$AX266),0)</f>
        <v>0</v>
      </c>
      <c r="CN266" s="300" cm="1">
        <f t="array" aca="1" ref="CN266" ca="1">IF(AM266&lt;0,AM266*SUMPRODUCT(_xlfn.XLOOKUP(AM$26,$C$4:$C$22,$T$4:$AC$22)*$AO266:$AX266),0)</f>
        <v>0</v>
      </c>
      <c r="CO266" s="304" cm="1">
        <f t="array" aca="1" ref="CO266" ca="1">IF(AN266&lt;0,AN266*SUMPRODUCT(_xlfn.XLOOKUP(AN$26,$C$4:$C$22,$T$4:$AC$22)*$AO266:$AX266),0)</f>
        <v>0</v>
      </c>
      <c r="CP266" s="305">
        <f t="shared" ca="1" si="198"/>
        <v>0</v>
      </c>
      <c r="CQ266" s="125" cm="1">
        <f t="array" aca="1" ref="CQ266" ca="1">IF(AC266&lt;0,AC266*SUMPRODUCT(_xlfn.XLOOKUP(AC$26,$C$4:$C$22,$I$4:$S$22)*$AO266:$AY266),0)</f>
        <v>0</v>
      </c>
      <c r="CR266" s="300" cm="1">
        <f t="array" aca="1" ref="CR266" ca="1">IF(AD266&lt;0,AD266*SUMPRODUCT(_xlfn.XLOOKUP(AD$26,$C$4:$C$22,$I$4:$R$22)*$AO266:$AX266),0)</f>
        <v>0</v>
      </c>
      <c r="CS266" s="300" cm="1">
        <f t="array" aca="1" ref="CS266" ca="1">IF(AE266&lt;0,AE266*SUMPRODUCT(_xlfn.XLOOKUP(AE$26,$C$4:$C$22,$I$4:$R$22)*$AO266:$AX266),0)</f>
        <v>0</v>
      </c>
      <c r="CT266" s="301" cm="1">
        <f t="array" aca="1" ref="CT266" ca="1">IF(AF266&lt;0,AF266*SUMPRODUCT(_xlfn.XLOOKUP(AF$26,$C$4:$C$22,$I$4:$R$22)*$AO266:$AX266),0)</f>
        <v>0</v>
      </c>
      <c r="CU266" s="300" cm="1">
        <f t="array" aca="1" ref="CU266" ca="1">IF(AG266&lt;0,AG266*SUMPRODUCT(_xlfn.XLOOKUP(AG$26,$C$4:$C$22,$I$4:$R$22)*$AO266:$AX266),0)</f>
        <v>0</v>
      </c>
      <c r="CV266" s="300" cm="1">
        <f t="array" aca="1" ref="CV266" ca="1">IF(AH266&lt;0,AH266*SUMPRODUCT(_xlfn.XLOOKUP(AH$26,$C$4:$C$22,$I$4:$R$22)*$AO266:$AX266),0)</f>
        <v>0</v>
      </c>
      <c r="CW266" s="300" cm="1">
        <f t="array" aca="1" ref="CW266" ca="1">IF(AI266&lt;0,AI266*SUMPRODUCT(_xlfn.XLOOKUP(AI$26,$C$4:$C$22,$I$4:$R$22)*$AO266:$AX266),0)</f>
        <v>0</v>
      </c>
      <c r="CX266" s="300" cm="1">
        <f t="array" aca="1" ref="CX266" ca="1">IF(AJ266&lt;0,AJ266*SUMPRODUCT(_xlfn.XLOOKUP(AJ$26,$C$4:$C$22,$I$4:$R$22)*$AO266:$AX266),0)</f>
        <v>0</v>
      </c>
      <c r="CY266" s="300" cm="1">
        <f t="array" aca="1" ref="CY266" ca="1">IF(AK266&lt;0,AK266*SUMPRODUCT(_xlfn.XLOOKUP(AK$26,$C$4:$C$22,$I$4:$R$22)*$AO266:$AX266),0)</f>
        <v>0</v>
      </c>
      <c r="CZ266" s="300" cm="1">
        <f t="array" aca="1" ref="CZ266" ca="1">IF(AL266&lt;0,AL266*SUMPRODUCT(_xlfn.XLOOKUP(AL$26,$C$4:$C$22,$I$4:$R$22)*$AO266:$AX266),0)</f>
        <v>0</v>
      </c>
      <c r="DA266" s="300" cm="1">
        <f t="array" aca="1" ref="DA266" ca="1">IF(AM266&lt;0,AM266*SUMPRODUCT(_xlfn.XLOOKUP(AM$26,$C$4:$C$22,$I$4:$R$22)*$AO266:$AX266),0)</f>
        <v>0</v>
      </c>
      <c r="DB266" s="304" cm="1">
        <f t="array" aca="1" ref="DB266" ca="1">IF(AN266&lt;0,AN266*SUMPRODUCT(_xlfn.XLOOKUP(AN$26,$C$4:$C$22,$I$4:$R$22)*$AO266:$AX266),0)</f>
        <v>0</v>
      </c>
      <c r="DC266" s="329">
        <f t="shared" ca="1" si="199"/>
        <v>0</v>
      </c>
    </row>
    <row r="267" spans="1:107" x14ac:dyDescent="0.25">
      <c r="A267" s="136"/>
      <c r="B267" s="389"/>
      <c r="C267" s="278">
        <v>14</v>
      </c>
      <c r="D267" s="279" t="str">
        <f>_xlfn.XLOOKUP($C267,'Load Combinations'!$B$4:$B$22,'Load Combinations'!$C$4:$C$22)</f>
        <v>CV He, No Beam,Component MAWP</v>
      </c>
      <c r="E267" s="280"/>
      <c r="F267" s="281"/>
      <c r="G267" s="111">
        <v>0</v>
      </c>
      <c r="H267" s="282">
        <f t="shared" ca="1" si="238"/>
        <v>0</v>
      </c>
      <c r="I267" s="282">
        <f t="shared" ca="1" si="239"/>
        <v>0</v>
      </c>
      <c r="J267" s="326"/>
      <c r="K267" s="87">
        <f t="shared" ref="K267:AB267" ca="1" si="246">OFFSET(K267,-13,0)</f>
        <v>0</v>
      </c>
      <c r="L267" s="84">
        <f t="shared" ca="1" si="246"/>
        <v>0</v>
      </c>
      <c r="M267" s="84">
        <f t="shared" ca="1" si="246"/>
        <v>0</v>
      </c>
      <c r="N267" s="84">
        <f t="shared" ca="1" si="246"/>
        <v>0</v>
      </c>
      <c r="O267" s="84">
        <f t="shared" ca="1" si="246"/>
        <v>0</v>
      </c>
      <c r="P267" s="84">
        <f t="shared" ca="1" si="246"/>
        <v>0</v>
      </c>
      <c r="Q267" s="84">
        <f t="shared" ca="1" si="246"/>
        <v>0</v>
      </c>
      <c r="R267" s="84">
        <f t="shared" ca="1" si="246"/>
        <v>0</v>
      </c>
      <c r="S267" s="84">
        <f t="shared" ca="1" si="246"/>
        <v>0</v>
      </c>
      <c r="T267" s="84">
        <f t="shared" ca="1" si="246"/>
        <v>0</v>
      </c>
      <c r="U267" s="84">
        <f t="shared" ca="1" si="246"/>
        <v>0</v>
      </c>
      <c r="V267" s="84">
        <f t="shared" ca="1" si="246"/>
        <v>0</v>
      </c>
      <c r="W267" s="84">
        <f t="shared" ca="1" si="246"/>
        <v>0</v>
      </c>
      <c r="X267" s="84">
        <f t="shared" ca="1" si="246"/>
        <v>0</v>
      </c>
      <c r="Y267" s="84">
        <f t="shared" ca="1" si="246"/>
        <v>0</v>
      </c>
      <c r="Z267" s="84">
        <f t="shared" ca="1" si="246"/>
        <v>0</v>
      </c>
      <c r="AA267" s="84">
        <f t="shared" ca="1" si="246"/>
        <v>0</v>
      </c>
      <c r="AB267" s="89">
        <f t="shared" ca="1" si="246"/>
        <v>0</v>
      </c>
      <c r="AC267" s="87">
        <f t="shared" ca="1" si="232"/>
        <v>0</v>
      </c>
      <c r="AD267" s="84">
        <f t="shared" ca="1" si="232"/>
        <v>0</v>
      </c>
      <c r="AE267" s="84">
        <f t="shared" ca="1" si="232"/>
        <v>0</v>
      </c>
      <c r="AF267" s="84">
        <f t="shared" ca="1" si="232"/>
        <v>0</v>
      </c>
      <c r="AG267" s="84">
        <f t="shared" ca="1" si="232"/>
        <v>0</v>
      </c>
      <c r="AH267" s="84">
        <f t="shared" ca="1" si="232"/>
        <v>1</v>
      </c>
      <c r="AI267" s="84">
        <f t="shared" ca="1" si="232"/>
        <v>0</v>
      </c>
      <c r="AJ267" s="84">
        <f t="shared" ca="1" si="232"/>
        <v>0</v>
      </c>
      <c r="AK267" s="84">
        <f t="shared" ca="1" si="232"/>
        <v>0</v>
      </c>
      <c r="AL267" s="84">
        <f t="shared" ca="1" si="232"/>
        <v>0</v>
      </c>
      <c r="AM267" s="84">
        <f t="shared" ca="1" si="232"/>
        <v>0</v>
      </c>
      <c r="AN267" s="98">
        <f t="shared" ca="1" si="232"/>
        <v>0</v>
      </c>
      <c r="AO267" s="91">
        <f>+INDEX('Load Combinations'!$D$4:$N$22,MATCH(Horizontal!$C267,'Load Combinations'!$B$4:$B$22,0),MATCH(Horizontal!AO$26,'Load Combinations'!$D$3:$N$3,0))</f>
        <v>1</v>
      </c>
      <c r="AP267" s="84">
        <f>+INDEX('Load Combinations'!$D$4:$N$22,MATCH(Horizontal!$C267,'Load Combinations'!$B$4:$B$22,0),MATCH(Horizontal!AP$26,'Load Combinations'!$D$3:$N$3,0))</f>
        <v>1</v>
      </c>
      <c r="AQ267" s="84">
        <f>+INDEX('Load Combinations'!$D$4:$N$22,MATCH(Horizontal!$C267,'Load Combinations'!$B$4:$B$22,0),MATCH(Horizontal!AQ$26,'Load Combinations'!$D$3:$N$3,0))</f>
        <v>0</v>
      </c>
      <c r="AR267" s="84">
        <f>+INDEX('Load Combinations'!$D$4:$N$22,MATCH(Horizontal!$C267,'Load Combinations'!$B$4:$B$22,0),MATCH(Horizontal!AR$26,'Load Combinations'!$D$3:$N$3,0))</f>
        <v>0</v>
      </c>
      <c r="AS267" s="84">
        <f>+INDEX('Load Combinations'!$D$4:$N$22,MATCH(Horizontal!$C267,'Load Combinations'!$B$4:$B$22,0),MATCH(Horizontal!AS$26,'Load Combinations'!$D$3:$N$3,0))</f>
        <v>1</v>
      </c>
      <c r="AT267" s="84">
        <f>+INDEX('Load Combinations'!$D$4:$N$22,MATCH(Horizontal!$C267,'Load Combinations'!$B$4:$B$22,0),MATCH(Horizontal!AT$26,'Load Combinations'!$D$3:$N$3,0))</f>
        <v>0</v>
      </c>
      <c r="AU267" s="84">
        <f>+INDEX('Load Combinations'!$D$4:$N$22,MATCH(Horizontal!$C267,'Load Combinations'!$B$4:$B$22,0),MATCH(Horizontal!AU$26,'Load Combinations'!$D$3:$N$3,0))</f>
        <v>0</v>
      </c>
      <c r="AV267" s="84">
        <f>+INDEX('Load Combinations'!$D$4:$N$22,MATCH(Horizontal!$C267,'Load Combinations'!$B$4:$B$22,0),MATCH(Horizontal!AV$26,'Load Combinations'!$D$3:$N$3,0))</f>
        <v>1</v>
      </c>
      <c r="AW267" s="84">
        <f>+INDEX('Load Combinations'!$D$4:$N$22,MATCH(Horizontal!$C267,'Load Combinations'!$B$4:$B$22,0),MATCH(Horizontal!AW$26,'Load Combinations'!$D$3:$N$3,0))</f>
        <v>0</v>
      </c>
      <c r="AX267" s="559">
        <f>+INDEX('Load Combinations'!$D$4:$N$22,MATCH(Horizontal!$C267,'Load Combinations'!$B$4:$B$22,0),MATCH(Horizontal!AX$26,'Load Combinations'!$D$3:$N$3,0))</f>
        <v>0</v>
      </c>
      <c r="AY267" s="660">
        <f>+INDEX('Load Combinations'!$D$4:$N$22,MATCH(Horizontal!$C267,'Load Combinations'!$B$4:$B$22,0),MATCH(Horizontal!AY$26,'Load Combinations'!$D$3:$N$3,0))</f>
        <v>0</v>
      </c>
      <c r="AZ267" s="284" cm="1">
        <f t="array" aca="1" ref="AZ267" ca="1">SUMPRODUCT(--($K267:$AB267&gt;0),INDEX($H$4:$H$22,MATCH($K$26:$AB$26,$C$4:$C$22,0)))</f>
        <v>0</v>
      </c>
      <c r="BA267" s="194" cm="1">
        <f t="array" aca="1" ref="BA267" ca="1">SUMPRODUCT(--($K267:$AB267&gt;0),INDEX($G$4:$G$22,MATCH($K$26:$AB$26,$C$4:$C$22,0)))</f>
        <v>0</v>
      </c>
      <c r="BB267" s="194" cm="1">
        <f t="array" aca="1" ref="BB267" ca="1">-1*SUMPRODUCT(--($K267:$AB267&lt;0),INDEX($H$4:$H$22,MATCH($K$26:$AB$26,$C$4:$C$22,0)))</f>
        <v>0</v>
      </c>
      <c r="BC267" s="194" cm="1">
        <f t="array" aca="1" ref="BC267" ca="1">-1*SUMPRODUCT(--($K267:$AB267&lt;0),INDEX($G$4:$G$22,MATCH($K$26:$AB$26,$C$4:$C$22,0)))</f>
        <v>0</v>
      </c>
      <c r="BD267" s="286" cm="1">
        <f t="array" aca="1" ref="BD267" ca="1">IF(AC267&gt;0,AC267*SUMPRODUCT(_xlfn.XLOOKUP(AC$26,$C$4:$C$22,$T$4:$AD$22)*$AO267:$AY267),0)</f>
        <v>0</v>
      </c>
      <c r="BE267" s="287" cm="1">
        <f t="array" aca="1" ref="BE267" ca="1">IF(AD267&gt;0,AD267*SUMPRODUCT(_xlfn.XLOOKUP(AD$26,$C$4:$C$22,$T$4:$AD$22)*$AO267:$AY267),0)</f>
        <v>0</v>
      </c>
      <c r="BF267" s="287" cm="1">
        <f t="array" aca="1" ref="BF267" ca="1">IF(AE267&gt;0,AE267*SUMPRODUCT(_xlfn.XLOOKUP(AE$26,$C$4:$C$22,$T$4:$AD$22)*$AO267:$AY267),0)</f>
        <v>0</v>
      </c>
      <c r="BG267" s="287" cm="1">
        <f t="array" aca="1" ref="BG267" ca="1">IF(AF267&gt;0,AF267*SUMPRODUCT(_xlfn.XLOOKUP(AF$26,$C$4:$C$22,$T$4:$AD$22)*$AO267:$AY267),0)</f>
        <v>0</v>
      </c>
      <c r="BH267" s="287" cm="1">
        <f t="array" aca="1" ref="BH267" ca="1">IF(AG267&gt;0,AG267*SUMPRODUCT(_xlfn.XLOOKUP(AG$26,$C$4:$C$22,$T$4:$AD$22)*$AO267:$AY267),0)</f>
        <v>0</v>
      </c>
      <c r="BI267" s="287" cm="1">
        <f t="array" aca="1" ref="BI267" ca="1">IF(AH267&gt;0,AH267*SUMPRODUCT(_xlfn.XLOOKUP(AH$26,$C$4:$C$22,$T$4:$AD$22)*$AO267:$AY267),0)</f>
        <v>0</v>
      </c>
      <c r="BJ267" s="287" cm="1">
        <f t="array" aca="1" ref="BJ267" ca="1">IF(AI267&gt;0,AI267*SUMPRODUCT(_xlfn.XLOOKUP(AI$26,$C$4:$C$22,$T$4:$AD$22)*$AO267:$AY267),0)</f>
        <v>0</v>
      </c>
      <c r="BK267" s="287" cm="1">
        <f t="array" aca="1" ref="BK267" ca="1">IF(AJ267&gt;0,AJ267*SUMPRODUCT(_xlfn.XLOOKUP(AJ$26,$C$4:$C$22,$T$4:$AD$22)*$AO267:$AY267),0)</f>
        <v>0</v>
      </c>
      <c r="BL267" s="287" cm="1">
        <f t="array" aca="1" ref="BL267" ca="1">IF(AK267&gt;0,AK267*SUMPRODUCT(_xlfn.XLOOKUP(AK$26,$C$4:$C$22,$T$4:$AD$22)*$AO267:$AY267),0)</f>
        <v>0</v>
      </c>
      <c r="BM267" s="287" cm="1">
        <f t="array" aca="1" ref="BM267" ca="1">IF(AL267&gt;0,AL267*SUMPRODUCT(_xlfn.XLOOKUP(AL$26,$C$4:$C$22,$T$4:$AD$22)*$AO267:$AY267),0)</f>
        <v>0</v>
      </c>
      <c r="BN267" s="287" cm="1">
        <f t="array" aca="1" ref="BN267" ca="1">IF(AM267&gt;0,AM267*SUMPRODUCT(_xlfn.XLOOKUP(AM$26,$C$4:$C$22,$T$4:$AD$22)*$AO267:$AY267),0)</f>
        <v>0</v>
      </c>
      <c r="BO267" s="290" cm="1">
        <f t="array" aca="1" ref="BO267" ca="1">IF(AN267&gt;0,AN267*SUMPRODUCT(_xlfn.XLOOKUP(AN$26,$C$4:$C$22,$T$4:$AD$22)*$AO267:$AY267),0)</f>
        <v>0</v>
      </c>
      <c r="BP267" s="291">
        <f t="shared" ca="1" si="196"/>
        <v>0</v>
      </c>
      <c r="BQ267" s="286" cm="1">
        <f t="array" aca="1" ref="BQ267" ca="1">IF(AC267&gt;0,AC267*SUMPRODUCT(_xlfn.XLOOKUP(AC$26,$C$4:$C$22,$I$4:$S$22)*$AO267:$AY267),0)</f>
        <v>0</v>
      </c>
      <c r="BR267" s="287" cm="1">
        <f t="array" aca="1" ref="BR267" ca="1">IF(AD267&gt;0,AD267*SUMPRODUCT(_xlfn.XLOOKUP(AD$26,$C$4:$C$22,$I$4:$S$22)*$AO267:$AY267),0)</f>
        <v>0</v>
      </c>
      <c r="BS267" s="287" cm="1">
        <f t="array" aca="1" ref="BS267" ca="1">IF(AE267&gt;0,AE267*SUMPRODUCT(_xlfn.XLOOKUP(AE$26,$C$4:$C$22,$I$4:$S$22)*$AO267:$AY267),0)</f>
        <v>0</v>
      </c>
      <c r="BT267" s="287" cm="1">
        <f t="array" aca="1" ref="BT267" ca="1">IF(AF267&gt;0,AF267*SUMPRODUCT(_xlfn.XLOOKUP(AF$26,$C$4:$C$22,$I$4:$S$22)*$AO267:$AY267),0)</f>
        <v>0</v>
      </c>
      <c r="BU267" s="287" cm="1">
        <f t="array" aca="1" ref="BU267" ca="1">IF(AG267&gt;0,AG267*SUMPRODUCT(_xlfn.XLOOKUP(AG$26,$C$4:$C$22,$I$4:$S$22)*$AO267:$AY267),0)</f>
        <v>0</v>
      </c>
      <c r="BV267" s="287" cm="1">
        <f t="array" aca="1" ref="BV267" ca="1">IF(AH267&gt;0,AH267*SUMPRODUCT(_xlfn.XLOOKUP(AH$26,$C$4:$C$22,$I$4:$S$22)*$AO267:$AY267),0)</f>
        <v>0</v>
      </c>
      <c r="BW267" s="287" cm="1">
        <f t="array" aca="1" ref="BW267" ca="1">IF(AI267&gt;0,AI267*SUMPRODUCT(_xlfn.XLOOKUP(AI$26,$C$4:$C$22,$I$4:$S$22)*$AO267:$AY267),0)</f>
        <v>0</v>
      </c>
      <c r="BX267" s="287" cm="1">
        <f t="array" aca="1" ref="BX267" ca="1">IF(AJ267&gt;0,AJ267*SUMPRODUCT(_xlfn.XLOOKUP(AJ$26,$C$4:$C$22,$I$4:$S$22)*$AO267:$AY267),0)</f>
        <v>0</v>
      </c>
      <c r="BY267" s="287" cm="1">
        <f t="array" aca="1" ref="BY267" ca="1">IF(AK267&gt;0,AK267*SUMPRODUCT(_xlfn.XLOOKUP(AK$26,$C$4:$C$22,$I$4:$S$22)*$AO267:$AY267),0)</f>
        <v>0</v>
      </c>
      <c r="BZ267" s="287" cm="1">
        <f t="array" aca="1" ref="BZ267" ca="1">IF(AL267&gt;0,AL267*SUMPRODUCT(_xlfn.XLOOKUP(AL$26,$C$4:$C$22,$I$4:$S$22)*$AO267:$AY267),0)</f>
        <v>0</v>
      </c>
      <c r="CA267" s="287" cm="1">
        <f t="array" aca="1" ref="CA267" ca="1">IF(AM267&gt;0,AM267*SUMPRODUCT(_xlfn.XLOOKUP(AM$26,$C$4:$C$22,$I$4:$S$22)*$AO267:$AY267),0)</f>
        <v>0</v>
      </c>
      <c r="CB267" s="290" cm="1">
        <f t="array" aca="1" ref="CB267" ca="1">IF(AN267&gt;0,AN267*SUMPRODUCT(_xlfn.XLOOKUP(AN$26,$C$4:$C$22,$I$4:$S$22)*$AO267:$AY267),0)</f>
        <v>0</v>
      </c>
      <c r="CC267" s="291">
        <f t="shared" ca="1" si="197"/>
        <v>0</v>
      </c>
      <c r="CD267" s="286" cm="1">
        <f t="array" aca="1" ref="CD267" ca="1">IF(AC267&lt;0,AC267*SUMPRODUCT(_xlfn.XLOOKUP(AC$26,$C$4:$C$22,$T$4:$AD$22)*$AO267:$AY267),0)</f>
        <v>0</v>
      </c>
      <c r="CE267" s="287" cm="1">
        <f t="array" aca="1" ref="CE267" ca="1">IF(AD267&lt;0,AD267*SUMPRODUCT(_xlfn.XLOOKUP(AD$26,$C$4:$C$22,$T$4:$AC$22)*$AO267:$AX267),0)</f>
        <v>0</v>
      </c>
      <c r="CF267" s="287" cm="1">
        <f t="array" aca="1" ref="CF267" ca="1">IF(AE267&lt;0,AE267*SUMPRODUCT(_xlfn.XLOOKUP(AE$26,$C$4:$C$22,$T$4:$AC$22)*$AO267:$AX267),0)</f>
        <v>0</v>
      </c>
      <c r="CG267" s="287" cm="1">
        <f t="array" aca="1" ref="CG267" ca="1">IF(AF267&lt;0,AF267*SUMPRODUCT(_xlfn.XLOOKUP(AF$26,$C$4:$C$22,$T$4:$AC$22)*$AO267:$AX267),0)</f>
        <v>0</v>
      </c>
      <c r="CH267" s="287" cm="1">
        <f t="array" aca="1" ref="CH267" ca="1">IF(AG267&lt;0,AG267*SUMPRODUCT(_xlfn.XLOOKUP(AG$26,$C$4:$C$22,$T$4:$AC$22)*$AO267:$AX267),0)</f>
        <v>0</v>
      </c>
      <c r="CI267" s="287" cm="1">
        <f t="array" aca="1" ref="CI267" ca="1">IF(AH267&lt;0,AH267*SUMPRODUCT(_xlfn.XLOOKUP(AH$26,$C$4:$C$22,$T$4:$AC$22)*$AO267:$AX267),0)</f>
        <v>0</v>
      </c>
      <c r="CJ267" s="287" cm="1">
        <f t="array" aca="1" ref="CJ267" ca="1">IF(AI267&lt;0,AI267*SUMPRODUCT(_xlfn.XLOOKUP(AI$26,$C$4:$C$22,$T$4:$AC$22)*$AO267:$AX267),0)</f>
        <v>0</v>
      </c>
      <c r="CK267" s="287" cm="1">
        <f t="array" aca="1" ref="CK267" ca="1">IF(AJ267&lt;0,AJ267*SUMPRODUCT(_xlfn.XLOOKUP(AJ$26,$C$4:$C$22,$T$4:$AC$22)*$AO267:$AX267),0)</f>
        <v>0</v>
      </c>
      <c r="CL267" s="287" cm="1">
        <f t="array" aca="1" ref="CL267" ca="1">IF(AK267&lt;0,AK267*SUMPRODUCT(_xlfn.XLOOKUP(AK$26,$C$4:$C$22,$T$4:$AC$22)*$AO267:$AX267),0)</f>
        <v>0</v>
      </c>
      <c r="CM267" s="287" cm="1">
        <f t="array" aca="1" ref="CM267" ca="1">IF(AL267&lt;0,AL267*SUMPRODUCT(_xlfn.XLOOKUP(AL$26,$C$4:$C$22,$T$4:$AC$22)*$AO267:$AX267),0)</f>
        <v>0</v>
      </c>
      <c r="CN267" s="287" cm="1">
        <f t="array" aca="1" ref="CN267" ca="1">IF(AM267&lt;0,AM267*SUMPRODUCT(_xlfn.XLOOKUP(AM$26,$C$4:$C$22,$T$4:$AC$22)*$AO267:$AX267),0)</f>
        <v>0</v>
      </c>
      <c r="CO267" s="290" cm="1">
        <f t="array" aca="1" ref="CO267" ca="1">IF(AN267&lt;0,AN267*SUMPRODUCT(_xlfn.XLOOKUP(AN$26,$C$4:$C$22,$T$4:$AC$22)*$AO267:$AX267),0)</f>
        <v>0</v>
      </c>
      <c r="CP267" s="291">
        <f t="shared" ca="1" si="198"/>
        <v>0</v>
      </c>
      <c r="CQ267" s="286" cm="1">
        <f t="array" aca="1" ref="CQ267" ca="1">IF(AC267&lt;0,AC267*SUMPRODUCT(_xlfn.XLOOKUP(AC$26,$C$4:$C$22,$I$4:$S$22)*$AO267:$AY267),0)</f>
        <v>0</v>
      </c>
      <c r="CR267" s="287" cm="1">
        <f t="array" aca="1" ref="CR267" ca="1">IF(AD267&lt;0,AD267*SUMPRODUCT(_xlfn.XLOOKUP(AD$26,$C$4:$C$22,$I$4:$R$22)*$AO267:$AX267),0)</f>
        <v>0</v>
      </c>
      <c r="CS267" s="287" cm="1">
        <f t="array" aca="1" ref="CS267" ca="1">IF(AE267&lt;0,AE267*SUMPRODUCT(_xlfn.XLOOKUP(AE$26,$C$4:$C$22,$I$4:$R$22)*$AO267:$AX267),0)</f>
        <v>0</v>
      </c>
      <c r="CT267" s="287" cm="1">
        <f t="array" aca="1" ref="CT267" ca="1">IF(AF267&lt;0,AF267*SUMPRODUCT(_xlfn.XLOOKUP(AF$26,$C$4:$C$22,$I$4:$R$22)*$AO267:$AX267),0)</f>
        <v>0</v>
      </c>
      <c r="CU267" s="287" cm="1">
        <f t="array" aca="1" ref="CU267" ca="1">IF(AG267&lt;0,AG267*SUMPRODUCT(_xlfn.XLOOKUP(AG$26,$C$4:$C$22,$I$4:$R$22)*$AO267:$AX267),0)</f>
        <v>0</v>
      </c>
      <c r="CV267" s="287" cm="1">
        <f t="array" aca="1" ref="CV267" ca="1">IF(AH267&lt;0,AH267*SUMPRODUCT(_xlfn.XLOOKUP(AH$26,$C$4:$C$22,$I$4:$R$22)*$AO267:$AX267),0)</f>
        <v>0</v>
      </c>
      <c r="CW267" s="287" cm="1">
        <f t="array" aca="1" ref="CW267" ca="1">IF(AI267&lt;0,AI267*SUMPRODUCT(_xlfn.XLOOKUP(AI$26,$C$4:$C$22,$I$4:$R$22)*$AO267:$AX267),0)</f>
        <v>0</v>
      </c>
      <c r="CX267" s="287" cm="1">
        <f t="array" aca="1" ref="CX267" ca="1">IF(AJ267&lt;0,AJ267*SUMPRODUCT(_xlfn.XLOOKUP(AJ$26,$C$4:$C$22,$I$4:$R$22)*$AO267:$AX267),0)</f>
        <v>0</v>
      </c>
      <c r="CY267" s="287" cm="1">
        <f t="array" aca="1" ref="CY267" ca="1">IF(AK267&lt;0,AK267*SUMPRODUCT(_xlfn.XLOOKUP(AK$26,$C$4:$C$22,$I$4:$R$22)*$AO267:$AX267),0)</f>
        <v>0</v>
      </c>
      <c r="CZ267" s="287" cm="1">
        <f t="array" aca="1" ref="CZ267" ca="1">IF(AL267&lt;0,AL267*SUMPRODUCT(_xlfn.XLOOKUP(AL$26,$C$4:$C$22,$I$4:$R$22)*$AO267:$AX267),0)</f>
        <v>0</v>
      </c>
      <c r="DA267" s="287" cm="1">
        <f t="array" aca="1" ref="DA267" ca="1">IF(AM267&lt;0,AM267*SUMPRODUCT(_xlfn.XLOOKUP(AM$26,$C$4:$C$22,$I$4:$R$22)*$AO267:$AX267),0)</f>
        <v>0</v>
      </c>
      <c r="DB267" s="290" cm="1">
        <f t="array" aca="1" ref="DB267" ca="1">IF(AN267&lt;0,AN267*SUMPRODUCT(_xlfn.XLOOKUP(AN$26,$C$4:$C$22,$I$4:$R$22)*$AO267:$AX267),0)</f>
        <v>0</v>
      </c>
      <c r="DC267" s="327">
        <f t="shared" ca="1" si="199"/>
        <v>0</v>
      </c>
    </row>
    <row r="268" spans="1:107" x14ac:dyDescent="0.25">
      <c r="A268" s="136"/>
      <c r="B268" s="389"/>
      <c r="C268" s="292">
        <v>15</v>
      </c>
      <c r="D268" s="293" t="str">
        <f>_xlfn.XLOOKUP($C268,'Load Combinations'!$B$4:$B$22,'Load Combinations'!$C$4:$C$22)</f>
        <v>CV He, Beam On, Component MAWP</v>
      </c>
      <c r="E268" s="86"/>
      <c r="F268" s="294"/>
      <c r="G268" s="125">
        <v>0</v>
      </c>
      <c r="H268" s="295">
        <f t="shared" ca="1" si="238"/>
        <v>0</v>
      </c>
      <c r="I268" s="295">
        <f t="shared" ca="1" si="239"/>
        <v>0</v>
      </c>
      <c r="J268" s="328"/>
      <c r="K268" s="99">
        <f t="shared" ref="K268:AB268" ca="1" si="247">OFFSET(K268,-14,0)</f>
        <v>0</v>
      </c>
      <c r="L268" s="96">
        <f t="shared" ca="1" si="247"/>
        <v>0</v>
      </c>
      <c r="M268" s="96">
        <f t="shared" ca="1" si="247"/>
        <v>0</v>
      </c>
      <c r="N268" s="96">
        <f t="shared" ca="1" si="247"/>
        <v>0</v>
      </c>
      <c r="O268" s="96">
        <f t="shared" ca="1" si="247"/>
        <v>0</v>
      </c>
      <c r="P268" s="96">
        <f t="shared" ca="1" si="247"/>
        <v>0</v>
      </c>
      <c r="Q268" s="96">
        <f t="shared" ca="1" si="247"/>
        <v>0</v>
      </c>
      <c r="R268" s="96">
        <f t="shared" ca="1" si="247"/>
        <v>0</v>
      </c>
      <c r="S268" s="96">
        <f t="shared" ca="1" si="247"/>
        <v>0</v>
      </c>
      <c r="T268" s="96">
        <f t="shared" ca="1" si="247"/>
        <v>0</v>
      </c>
      <c r="U268" s="96">
        <f t="shared" ca="1" si="247"/>
        <v>0</v>
      </c>
      <c r="V268" s="96">
        <f t="shared" ca="1" si="247"/>
        <v>0</v>
      </c>
      <c r="W268" s="96">
        <f t="shared" ca="1" si="247"/>
        <v>0</v>
      </c>
      <c r="X268" s="96">
        <f t="shared" ca="1" si="247"/>
        <v>0</v>
      </c>
      <c r="Y268" s="96">
        <f t="shared" ca="1" si="247"/>
        <v>0</v>
      </c>
      <c r="Z268" s="96">
        <f t="shared" ca="1" si="247"/>
        <v>0</v>
      </c>
      <c r="AA268" s="96">
        <f t="shared" ca="1" si="247"/>
        <v>0</v>
      </c>
      <c r="AB268" s="138">
        <f t="shared" ca="1" si="247"/>
        <v>0</v>
      </c>
      <c r="AC268" s="99">
        <f t="shared" ca="1" si="232"/>
        <v>0</v>
      </c>
      <c r="AD268" s="96">
        <f t="shared" ca="1" si="232"/>
        <v>0</v>
      </c>
      <c r="AE268" s="96">
        <f t="shared" ca="1" si="232"/>
        <v>0</v>
      </c>
      <c r="AF268" s="96">
        <f t="shared" ca="1" si="232"/>
        <v>0</v>
      </c>
      <c r="AG268" s="96">
        <f t="shared" ca="1" si="232"/>
        <v>0</v>
      </c>
      <c r="AH268" s="96">
        <f t="shared" ca="1" si="232"/>
        <v>1</v>
      </c>
      <c r="AI268" s="96">
        <f t="shared" ca="1" si="232"/>
        <v>0</v>
      </c>
      <c r="AJ268" s="96">
        <f t="shared" ca="1" si="232"/>
        <v>0</v>
      </c>
      <c r="AK268" s="96">
        <f t="shared" ca="1" si="232"/>
        <v>0</v>
      </c>
      <c r="AL268" s="96">
        <f t="shared" ca="1" si="232"/>
        <v>0</v>
      </c>
      <c r="AM268" s="96">
        <f t="shared" ca="1" si="232"/>
        <v>0</v>
      </c>
      <c r="AN268" s="100">
        <f t="shared" ca="1" si="232"/>
        <v>0</v>
      </c>
      <c r="AO268" s="97">
        <f>+INDEX('Load Combinations'!$D$4:$N$22,MATCH(Horizontal!$C268,'Load Combinations'!$B$4:$B$22,0),MATCH(Horizontal!AO$26,'Load Combinations'!$D$3:$N$3,0))</f>
        <v>1</v>
      </c>
      <c r="AP268" s="96">
        <f>+INDEX('Load Combinations'!$D$4:$N$22,MATCH(Horizontal!$C268,'Load Combinations'!$B$4:$B$22,0),MATCH(Horizontal!AP$26,'Load Combinations'!$D$3:$N$3,0))</f>
        <v>1</v>
      </c>
      <c r="AQ268" s="96">
        <f>+INDEX('Load Combinations'!$D$4:$N$22,MATCH(Horizontal!$C268,'Load Combinations'!$B$4:$B$22,0),MATCH(Horizontal!AQ$26,'Load Combinations'!$D$3:$N$3,0))</f>
        <v>0</v>
      </c>
      <c r="AR268" s="96">
        <f>+INDEX('Load Combinations'!$D$4:$N$22,MATCH(Horizontal!$C268,'Load Combinations'!$B$4:$B$22,0),MATCH(Horizontal!AR$26,'Load Combinations'!$D$3:$N$3,0))</f>
        <v>0</v>
      </c>
      <c r="AS268" s="96">
        <f>+INDEX('Load Combinations'!$D$4:$N$22,MATCH(Horizontal!$C268,'Load Combinations'!$B$4:$B$22,0),MATCH(Horizontal!AS$26,'Load Combinations'!$D$3:$N$3,0))</f>
        <v>1</v>
      </c>
      <c r="AT268" s="96">
        <f>+INDEX('Load Combinations'!$D$4:$N$22,MATCH(Horizontal!$C268,'Load Combinations'!$B$4:$B$22,0),MATCH(Horizontal!AT$26,'Load Combinations'!$D$3:$N$3,0))</f>
        <v>1</v>
      </c>
      <c r="AU268" s="96">
        <f>+INDEX('Load Combinations'!$D$4:$N$22,MATCH(Horizontal!$C268,'Load Combinations'!$B$4:$B$22,0),MATCH(Horizontal!AU$26,'Load Combinations'!$D$3:$N$3,0))</f>
        <v>0</v>
      </c>
      <c r="AV268" s="96">
        <f>+INDEX('Load Combinations'!$D$4:$N$22,MATCH(Horizontal!$C268,'Load Combinations'!$B$4:$B$22,0),MATCH(Horizontal!AV$26,'Load Combinations'!$D$3:$N$3,0))</f>
        <v>1</v>
      </c>
      <c r="AW268" s="96">
        <f>+INDEX('Load Combinations'!$D$4:$N$22,MATCH(Horizontal!$C268,'Load Combinations'!$B$4:$B$22,0),MATCH(Horizontal!AW$26,'Load Combinations'!$D$3:$N$3,0))</f>
        <v>0</v>
      </c>
      <c r="AX268" s="560">
        <f>+INDEX('Load Combinations'!$D$4:$N$22,MATCH(Horizontal!$C268,'Load Combinations'!$B$4:$B$22,0),MATCH(Horizontal!AX$26,'Load Combinations'!$D$3:$N$3,0))</f>
        <v>0</v>
      </c>
      <c r="AY268" s="661">
        <f>+INDEX('Load Combinations'!$D$4:$N$22,MATCH(Horizontal!$C268,'Load Combinations'!$B$4:$B$22,0),MATCH(Horizontal!AY$26,'Load Combinations'!$D$3:$N$3,0))</f>
        <v>0</v>
      </c>
      <c r="AZ268" s="297" cm="1">
        <f t="array" aca="1" ref="AZ268" ca="1">SUMPRODUCT(--($K268:$AB268&gt;0),INDEX($H$4:$H$22,MATCH($K$26:$AB$26,$C$4:$C$22,0)))</f>
        <v>0</v>
      </c>
      <c r="BA268" s="298" cm="1">
        <f t="array" aca="1" ref="BA268" ca="1">SUMPRODUCT(--($K268:$AB268&gt;0),INDEX($G$4:$G$22,MATCH($K$26:$AB$26,$C$4:$C$22,0)))</f>
        <v>0</v>
      </c>
      <c r="BB268" s="298" cm="1">
        <f t="array" aca="1" ref="BB268" ca="1">-1*SUMPRODUCT(--($K268:$AB268&lt;0),INDEX($H$4:$H$22,MATCH($K$26:$AB$26,$C$4:$C$22,0)))</f>
        <v>0</v>
      </c>
      <c r="BC268" s="298" cm="1">
        <f t="array" aca="1" ref="BC268" ca="1">-1*SUMPRODUCT(--($K268:$AB268&lt;0),INDEX($G$4:$G$22,MATCH($K$26:$AB$26,$C$4:$C$22,0)))</f>
        <v>0</v>
      </c>
      <c r="BD268" s="125" cm="1">
        <f t="array" aca="1" ref="BD268" ca="1">IF(AC268&gt;0,AC268*SUMPRODUCT(_xlfn.XLOOKUP(AC$26,$C$4:$C$22,$T$4:$AD$22)*$AO268:$AY268),0)</f>
        <v>0</v>
      </c>
      <c r="BE268" s="300" cm="1">
        <f t="array" aca="1" ref="BE268" ca="1">IF(AD268&gt;0,AD268*SUMPRODUCT(_xlfn.XLOOKUP(AD$26,$C$4:$C$22,$T$4:$AD$22)*$AO268:$AY268),0)</f>
        <v>0</v>
      </c>
      <c r="BF268" s="300" cm="1">
        <f t="array" aca="1" ref="BF268" ca="1">IF(AE268&gt;0,AE268*SUMPRODUCT(_xlfn.XLOOKUP(AE$26,$C$4:$C$22,$T$4:$AD$22)*$AO268:$AY268),0)</f>
        <v>0</v>
      </c>
      <c r="BG268" s="301" cm="1">
        <f t="array" aca="1" ref="BG268" ca="1">IF(AF268&gt;0,AF268*SUMPRODUCT(_xlfn.XLOOKUP(AF$26,$C$4:$C$22,$T$4:$AD$22)*$AO268:$AY268),0)</f>
        <v>0</v>
      </c>
      <c r="BH268" s="300" cm="1">
        <f t="array" aca="1" ref="BH268" ca="1">IF(AG268&gt;0,AG268*SUMPRODUCT(_xlfn.XLOOKUP(AG$26,$C$4:$C$22,$T$4:$AD$22)*$AO268:$AY268),0)</f>
        <v>0</v>
      </c>
      <c r="BI268" s="300" cm="1">
        <f t="array" aca="1" ref="BI268" ca="1">IF(AH268&gt;0,AH268*SUMPRODUCT(_xlfn.XLOOKUP(AH$26,$C$4:$C$22,$T$4:$AD$22)*$AO268:$AY268),0)</f>
        <v>0</v>
      </c>
      <c r="BJ268" s="300" cm="1">
        <f t="array" aca="1" ref="BJ268" ca="1">IF(AI268&gt;0,AI268*SUMPRODUCT(_xlfn.XLOOKUP(AI$26,$C$4:$C$22,$T$4:$AD$22)*$AO268:$AY268),0)</f>
        <v>0</v>
      </c>
      <c r="BK268" s="300" cm="1">
        <f t="array" aca="1" ref="BK268" ca="1">IF(AJ268&gt;0,AJ268*SUMPRODUCT(_xlfn.XLOOKUP(AJ$26,$C$4:$C$22,$T$4:$AD$22)*$AO268:$AY268),0)</f>
        <v>0</v>
      </c>
      <c r="BL268" s="300" cm="1">
        <f t="array" aca="1" ref="BL268" ca="1">IF(AK268&gt;0,AK268*SUMPRODUCT(_xlfn.XLOOKUP(AK$26,$C$4:$C$22,$T$4:$AD$22)*$AO268:$AY268),0)</f>
        <v>0</v>
      </c>
      <c r="BM268" s="300" cm="1">
        <f t="array" aca="1" ref="BM268" ca="1">IF(AL268&gt;0,AL268*SUMPRODUCT(_xlfn.XLOOKUP(AL$26,$C$4:$C$22,$T$4:$AD$22)*$AO268:$AY268),0)</f>
        <v>0</v>
      </c>
      <c r="BN268" s="300" cm="1">
        <f t="array" aca="1" ref="BN268" ca="1">IF(AM268&gt;0,AM268*SUMPRODUCT(_xlfn.XLOOKUP(AM$26,$C$4:$C$22,$T$4:$AD$22)*$AO268:$AY268),0)</f>
        <v>0</v>
      </c>
      <c r="BO268" s="304" cm="1">
        <f t="array" aca="1" ref="BO268" ca="1">IF(AN268&gt;0,AN268*SUMPRODUCT(_xlfn.XLOOKUP(AN$26,$C$4:$C$22,$T$4:$AD$22)*$AO268:$AY268),0)</f>
        <v>0</v>
      </c>
      <c r="BP268" s="305">
        <f t="shared" ca="1" si="196"/>
        <v>0</v>
      </c>
      <c r="BQ268" s="125" cm="1">
        <f t="array" aca="1" ref="BQ268" ca="1">IF(AC268&gt;0,AC268*SUMPRODUCT(_xlfn.XLOOKUP(AC$26,$C$4:$C$22,$I$4:$S$22)*$AO268:$AY268),0)</f>
        <v>0</v>
      </c>
      <c r="BR268" s="300" cm="1">
        <f t="array" aca="1" ref="BR268" ca="1">IF(AD268&gt;0,AD268*SUMPRODUCT(_xlfn.XLOOKUP(AD$26,$C$4:$C$22,$I$4:$S$22)*$AO268:$AY268),0)</f>
        <v>0</v>
      </c>
      <c r="BS268" s="300" cm="1">
        <f t="array" aca="1" ref="BS268" ca="1">IF(AE268&gt;0,AE268*SUMPRODUCT(_xlfn.XLOOKUP(AE$26,$C$4:$C$22,$I$4:$S$22)*$AO268:$AY268),0)</f>
        <v>0</v>
      </c>
      <c r="BT268" s="301" cm="1">
        <f t="array" aca="1" ref="BT268" ca="1">IF(AF268&gt;0,AF268*SUMPRODUCT(_xlfn.XLOOKUP(AF$26,$C$4:$C$22,$I$4:$S$22)*$AO268:$AY268),0)</f>
        <v>0</v>
      </c>
      <c r="BU268" s="300" cm="1">
        <f t="array" aca="1" ref="BU268" ca="1">IF(AG268&gt;0,AG268*SUMPRODUCT(_xlfn.XLOOKUP(AG$26,$C$4:$C$22,$I$4:$S$22)*$AO268:$AY268),0)</f>
        <v>0</v>
      </c>
      <c r="BV268" s="300" cm="1">
        <f t="array" aca="1" ref="BV268" ca="1">IF(AH268&gt;0,AH268*SUMPRODUCT(_xlfn.XLOOKUP(AH$26,$C$4:$C$22,$I$4:$S$22)*$AO268:$AY268),0)</f>
        <v>0</v>
      </c>
      <c r="BW268" s="300" cm="1">
        <f t="array" aca="1" ref="BW268" ca="1">IF(AI268&gt;0,AI268*SUMPRODUCT(_xlfn.XLOOKUP(AI$26,$C$4:$C$22,$I$4:$S$22)*$AO268:$AY268),0)</f>
        <v>0</v>
      </c>
      <c r="BX268" s="300" cm="1">
        <f t="array" aca="1" ref="BX268" ca="1">IF(AJ268&gt;0,AJ268*SUMPRODUCT(_xlfn.XLOOKUP(AJ$26,$C$4:$C$22,$I$4:$S$22)*$AO268:$AY268),0)</f>
        <v>0</v>
      </c>
      <c r="BY268" s="300" cm="1">
        <f t="array" aca="1" ref="BY268" ca="1">IF(AK268&gt;0,AK268*SUMPRODUCT(_xlfn.XLOOKUP(AK$26,$C$4:$C$22,$I$4:$S$22)*$AO268:$AY268),0)</f>
        <v>0</v>
      </c>
      <c r="BZ268" s="300" cm="1">
        <f t="array" aca="1" ref="BZ268" ca="1">IF(AL268&gt;0,AL268*SUMPRODUCT(_xlfn.XLOOKUP(AL$26,$C$4:$C$22,$I$4:$S$22)*$AO268:$AY268),0)</f>
        <v>0</v>
      </c>
      <c r="CA268" s="300" cm="1">
        <f t="array" aca="1" ref="CA268" ca="1">IF(AM268&gt;0,AM268*SUMPRODUCT(_xlfn.XLOOKUP(AM$26,$C$4:$C$22,$I$4:$S$22)*$AO268:$AY268),0)</f>
        <v>0</v>
      </c>
      <c r="CB268" s="304" cm="1">
        <f t="array" aca="1" ref="CB268" ca="1">IF(AN268&gt;0,AN268*SUMPRODUCT(_xlfn.XLOOKUP(AN$26,$C$4:$C$22,$I$4:$S$22)*$AO268:$AY268),0)</f>
        <v>0</v>
      </c>
      <c r="CC268" s="305">
        <f t="shared" ca="1" si="197"/>
        <v>0</v>
      </c>
      <c r="CD268" s="125" cm="1">
        <f t="array" aca="1" ref="CD268" ca="1">IF(AC268&lt;0,AC268*SUMPRODUCT(_xlfn.XLOOKUP(AC$26,$C$4:$C$22,$T$4:$AD$22)*$AO268:$AY268),0)</f>
        <v>0</v>
      </c>
      <c r="CE268" s="300" cm="1">
        <f t="array" aca="1" ref="CE268" ca="1">IF(AD268&lt;0,AD268*SUMPRODUCT(_xlfn.XLOOKUP(AD$26,$C$4:$C$22,$T$4:$AC$22)*$AO268:$AX268),0)</f>
        <v>0</v>
      </c>
      <c r="CF268" s="300" cm="1">
        <f t="array" aca="1" ref="CF268" ca="1">IF(AE268&lt;0,AE268*SUMPRODUCT(_xlfn.XLOOKUP(AE$26,$C$4:$C$22,$T$4:$AC$22)*$AO268:$AX268),0)</f>
        <v>0</v>
      </c>
      <c r="CG268" s="301" cm="1">
        <f t="array" aca="1" ref="CG268" ca="1">IF(AF268&lt;0,AF268*SUMPRODUCT(_xlfn.XLOOKUP(AF$26,$C$4:$C$22,$T$4:$AC$22)*$AO268:$AX268),0)</f>
        <v>0</v>
      </c>
      <c r="CH268" s="300" cm="1">
        <f t="array" aca="1" ref="CH268" ca="1">IF(AG268&lt;0,AG268*SUMPRODUCT(_xlfn.XLOOKUP(AG$26,$C$4:$C$22,$T$4:$AC$22)*$AO268:$AX268),0)</f>
        <v>0</v>
      </c>
      <c r="CI268" s="300" cm="1">
        <f t="array" aca="1" ref="CI268" ca="1">IF(AH268&lt;0,AH268*SUMPRODUCT(_xlfn.XLOOKUP(AH$26,$C$4:$C$22,$T$4:$AC$22)*$AO268:$AX268),0)</f>
        <v>0</v>
      </c>
      <c r="CJ268" s="300" cm="1">
        <f t="array" aca="1" ref="CJ268" ca="1">IF(AI268&lt;0,AI268*SUMPRODUCT(_xlfn.XLOOKUP(AI$26,$C$4:$C$22,$T$4:$AC$22)*$AO268:$AX268),0)</f>
        <v>0</v>
      </c>
      <c r="CK268" s="300" cm="1">
        <f t="array" aca="1" ref="CK268" ca="1">IF(AJ268&lt;0,AJ268*SUMPRODUCT(_xlfn.XLOOKUP(AJ$26,$C$4:$C$22,$T$4:$AC$22)*$AO268:$AX268),0)</f>
        <v>0</v>
      </c>
      <c r="CL268" s="300" cm="1">
        <f t="array" aca="1" ref="CL268" ca="1">IF(AK268&lt;0,AK268*SUMPRODUCT(_xlfn.XLOOKUP(AK$26,$C$4:$C$22,$T$4:$AC$22)*$AO268:$AX268),0)</f>
        <v>0</v>
      </c>
      <c r="CM268" s="300" cm="1">
        <f t="array" aca="1" ref="CM268" ca="1">IF(AL268&lt;0,AL268*SUMPRODUCT(_xlfn.XLOOKUP(AL$26,$C$4:$C$22,$T$4:$AC$22)*$AO268:$AX268),0)</f>
        <v>0</v>
      </c>
      <c r="CN268" s="300" cm="1">
        <f t="array" aca="1" ref="CN268" ca="1">IF(AM268&lt;0,AM268*SUMPRODUCT(_xlfn.XLOOKUP(AM$26,$C$4:$C$22,$T$4:$AC$22)*$AO268:$AX268),0)</f>
        <v>0</v>
      </c>
      <c r="CO268" s="304" cm="1">
        <f t="array" aca="1" ref="CO268" ca="1">IF(AN268&lt;0,AN268*SUMPRODUCT(_xlfn.XLOOKUP(AN$26,$C$4:$C$22,$T$4:$AC$22)*$AO268:$AX268),0)</f>
        <v>0</v>
      </c>
      <c r="CP268" s="305">
        <f t="shared" ca="1" si="198"/>
        <v>0</v>
      </c>
      <c r="CQ268" s="125" cm="1">
        <f t="array" aca="1" ref="CQ268" ca="1">IF(AC268&lt;0,AC268*SUMPRODUCT(_xlfn.XLOOKUP(AC$26,$C$4:$C$22,$I$4:$S$22)*$AO268:$AY268),0)</f>
        <v>0</v>
      </c>
      <c r="CR268" s="300" cm="1">
        <f t="array" aca="1" ref="CR268" ca="1">IF(AD268&lt;0,AD268*SUMPRODUCT(_xlfn.XLOOKUP(AD$26,$C$4:$C$22,$I$4:$R$22)*$AO268:$AX268),0)</f>
        <v>0</v>
      </c>
      <c r="CS268" s="300" cm="1">
        <f t="array" aca="1" ref="CS268" ca="1">IF(AE268&lt;0,AE268*SUMPRODUCT(_xlfn.XLOOKUP(AE$26,$C$4:$C$22,$I$4:$R$22)*$AO268:$AX268),0)</f>
        <v>0</v>
      </c>
      <c r="CT268" s="301" cm="1">
        <f t="array" aca="1" ref="CT268" ca="1">IF(AF268&lt;0,AF268*SUMPRODUCT(_xlfn.XLOOKUP(AF$26,$C$4:$C$22,$I$4:$R$22)*$AO268:$AX268),0)</f>
        <v>0</v>
      </c>
      <c r="CU268" s="300" cm="1">
        <f t="array" aca="1" ref="CU268" ca="1">IF(AG268&lt;0,AG268*SUMPRODUCT(_xlfn.XLOOKUP(AG$26,$C$4:$C$22,$I$4:$R$22)*$AO268:$AX268),0)</f>
        <v>0</v>
      </c>
      <c r="CV268" s="300" cm="1">
        <f t="array" aca="1" ref="CV268" ca="1">IF(AH268&lt;0,AH268*SUMPRODUCT(_xlfn.XLOOKUP(AH$26,$C$4:$C$22,$I$4:$R$22)*$AO268:$AX268),0)</f>
        <v>0</v>
      </c>
      <c r="CW268" s="300" cm="1">
        <f t="array" aca="1" ref="CW268" ca="1">IF(AI268&lt;0,AI268*SUMPRODUCT(_xlfn.XLOOKUP(AI$26,$C$4:$C$22,$I$4:$R$22)*$AO268:$AX268),0)</f>
        <v>0</v>
      </c>
      <c r="CX268" s="300" cm="1">
        <f t="array" aca="1" ref="CX268" ca="1">IF(AJ268&lt;0,AJ268*SUMPRODUCT(_xlfn.XLOOKUP(AJ$26,$C$4:$C$22,$I$4:$R$22)*$AO268:$AX268),0)</f>
        <v>0</v>
      </c>
      <c r="CY268" s="300" cm="1">
        <f t="array" aca="1" ref="CY268" ca="1">IF(AK268&lt;0,AK268*SUMPRODUCT(_xlfn.XLOOKUP(AK$26,$C$4:$C$22,$I$4:$R$22)*$AO268:$AX268),0)</f>
        <v>0</v>
      </c>
      <c r="CZ268" s="300" cm="1">
        <f t="array" aca="1" ref="CZ268" ca="1">IF(AL268&lt;0,AL268*SUMPRODUCT(_xlfn.XLOOKUP(AL$26,$C$4:$C$22,$I$4:$R$22)*$AO268:$AX268),0)</f>
        <v>0</v>
      </c>
      <c r="DA268" s="300" cm="1">
        <f t="array" aca="1" ref="DA268" ca="1">IF(AM268&lt;0,AM268*SUMPRODUCT(_xlfn.XLOOKUP(AM$26,$C$4:$C$22,$I$4:$R$22)*$AO268:$AX268),0)</f>
        <v>0</v>
      </c>
      <c r="DB268" s="304" cm="1">
        <f t="array" aca="1" ref="DB268" ca="1">IF(AN268&lt;0,AN268*SUMPRODUCT(_xlfn.XLOOKUP(AN$26,$C$4:$C$22,$I$4:$R$22)*$AO268:$AX268),0)</f>
        <v>0</v>
      </c>
      <c r="DC268" s="329">
        <f t="shared" ca="1" si="199"/>
        <v>0</v>
      </c>
    </row>
    <row r="269" spans="1:107" x14ac:dyDescent="0.25">
      <c r="A269" s="136"/>
      <c r="B269" s="389"/>
      <c r="C269" s="278">
        <v>16</v>
      </c>
      <c r="D269" s="279" t="str">
        <f>_xlfn.XLOOKUP($C269,'Load Combinations'!$B$4:$B$22,'Load Combinations'!$C$4:$C$22)</f>
        <v>CV MAWP, No Beam</v>
      </c>
      <c r="E269" s="280"/>
      <c r="F269" s="281"/>
      <c r="G269" s="111">
        <v>0</v>
      </c>
      <c r="H269" s="282">
        <f t="shared" ca="1" si="238"/>
        <v>0</v>
      </c>
      <c r="I269" s="282">
        <f t="shared" ca="1" si="239"/>
        <v>0</v>
      </c>
      <c r="J269" s="326"/>
      <c r="K269" s="87">
        <f t="shared" ref="K269:AB269" ca="1" si="248">OFFSET(K269,-15,0)</f>
        <v>0</v>
      </c>
      <c r="L269" s="84">
        <f t="shared" ca="1" si="248"/>
        <v>0</v>
      </c>
      <c r="M269" s="84">
        <f t="shared" ca="1" si="248"/>
        <v>0</v>
      </c>
      <c r="N269" s="84">
        <f t="shared" ca="1" si="248"/>
        <v>0</v>
      </c>
      <c r="O269" s="84">
        <f t="shared" ca="1" si="248"/>
        <v>0</v>
      </c>
      <c r="P269" s="84">
        <f t="shared" ca="1" si="248"/>
        <v>0</v>
      </c>
      <c r="Q269" s="84">
        <f t="shared" ca="1" si="248"/>
        <v>0</v>
      </c>
      <c r="R269" s="84">
        <f t="shared" ca="1" si="248"/>
        <v>0</v>
      </c>
      <c r="S269" s="84">
        <f t="shared" ca="1" si="248"/>
        <v>0</v>
      </c>
      <c r="T269" s="84">
        <f t="shared" ca="1" si="248"/>
        <v>0</v>
      </c>
      <c r="U269" s="84">
        <f t="shared" ca="1" si="248"/>
        <v>0</v>
      </c>
      <c r="V269" s="84">
        <f t="shared" ca="1" si="248"/>
        <v>0</v>
      </c>
      <c r="W269" s="84">
        <f t="shared" ca="1" si="248"/>
        <v>0</v>
      </c>
      <c r="X269" s="84">
        <f t="shared" ca="1" si="248"/>
        <v>0</v>
      </c>
      <c r="Y269" s="84">
        <f t="shared" ca="1" si="248"/>
        <v>0</v>
      </c>
      <c r="Z269" s="84">
        <f t="shared" ca="1" si="248"/>
        <v>0</v>
      </c>
      <c r="AA269" s="84">
        <f t="shared" ca="1" si="248"/>
        <v>0</v>
      </c>
      <c r="AB269" s="89">
        <f t="shared" ca="1" si="248"/>
        <v>0</v>
      </c>
      <c r="AC269" s="87">
        <f t="shared" ca="1" si="232"/>
        <v>0</v>
      </c>
      <c r="AD269" s="84">
        <f t="shared" ca="1" si="232"/>
        <v>0</v>
      </c>
      <c r="AE269" s="84">
        <f t="shared" ca="1" si="232"/>
        <v>0</v>
      </c>
      <c r="AF269" s="84">
        <f t="shared" ca="1" si="232"/>
        <v>0</v>
      </c>
      <c r="AG269" s="84">
        <f t="shared" ca="1" si="232"/>
        <v>0</v>
      </c>
      <c r="AH269" s="84">
        <f t="shared" ca="1" si="232"/>
        <v>1</v>
      </c>
      <c r="AI269" s="84">
        <f t="shared" ca="1" si="232"/>
        <v>0</v>
      </c>
      <c r="AJ269" s="84">
        <f t="shared" ca="1" si="232"/>
        <v>0</v>
      </c>
      <c r="AK269" s="84">
        <f t="shared" ca="1" si="232"/>
        <v>0</v>
      </c>
      <c r="AL269" s="84">
        <f t="shared" ca="1" si="232"/>
        <v>0</v>
      </c>
      <c r="AM269" s="84">
        <f t="shared" ca="1" si="232"/>
        <v>0</v>
      </c>
      <c r="AN269" s="98">
        <f t="shared" ca="1" si="232"/>
        <v>0</v>
      </c>
      <c r="AO269" s="91">
        <f>+INDEX('Load Combinations'!$D$4:$N$22,MATCH(Horizontal!$C269,'Load Combinations'!$B$4:$B$22,0),MATCH(Horizontal!AO$26,'Load Combinations'!$D$3:$N$3,0))</f>
        <v>1</v>
      </c>
      <c r="AP269" s="84">
        <f>+INDEX('Load Combinations'!$D$4:$N$22,MATCH(Horizontal!$C269,'Load Combinations'!$B$4:$B$22,0),MATCH(Horizontal!AP$26,'Load Combinations'!$D$3:$N$3,0))</f>
        <v>0</v>
      </c>
      <c r="AQ269" s="84">
        <f>+INDEX('Load Combinations'!$D$4:$N$22,MATCH(Horizontal!$C269,'Load Combinations'!$B$4:$B$22,0),MATCH(Horizontal!AQ$26,'Load Combinations'!$D$3:$N$3,0))</f>
        <v>0</v>
      </c>
      <c r="AR269" s="84">
        <f>+INDEX('Load Combinations'!$D$4:$N$22,MATCH(Horizontal!$C269,'Load Combinations'!$B$4:$B$22,0),MATCH(Horizontal!AR$26,'Load Combinations'!$D$3:$N$3,0))</f>
        <v>1</v>
      </c>
      <c r="AS269" s="84">
        <f>+INDEX('Load Combinations'!$D$4:$N$22,MATCH(Horizontal!$C269,'Load Combinations'!$B$4:$B$22,0),MATCH(Horizontal!AS$26,'Load Combinations'!$D$3:$N$3,0))</f>
        <v>0</v>
      </c>
      <c r="AT269" s="84">
        <f>+INDEX('Load Combinations'!$D$4:$N$22,MATCH(Horizontal!$C269,'Load Combinations'!$B$4:$B$22,0),MATCH(Horizontal!AT$26,'Load Combinations'!$D$3:$N$3,0))</f>
        <v>0</v>
      </c>
      <c r="AU269" s="84">
        <f>+INDEX('Load Combinations'!$D$4:$N$22,MATCH(Horizontal!$C269,'Load Combinations'!$B$4:$B$22,0),MATCH(Horizontal!AU$26,'Load Combinations'!$D$3:$N$3,0))</f>
        <v>1</v>
      </c>
      <c r="AV269" s="84">
        <f>+INDEX('Load Combinations'!$D$4:$N$22,MATCH(Horizontal!$C269,'Load Combinations'!$B$4:$B$22,0),MATCH(Horizontal!AV$26,'Load Combinations'!$D$3:$N$3,0))</f>
        <v>0</v>
      </c>
      <c r="AW269" s="84">
        <f>+INDEX('Load Combinations'!$D$4:$N$22,MATCH(Horizontal!$C269,'Load Combinations'!$B$4:$B$22,0),MATCH(Horizontal!AW$26,'Load Combinations'!$D$3:$N$3,0))</f>
        <v>0</v>
      </c>
      <c r="AX269" s="559">
        <f>+INDEX('Load Combinations'!$D$4:$N$22,MATCH(Horizontal!$C269,'Load Combinations'!$B$4:$B$22,0),MATCH(Horizontal!AX$26,'Load Combinations'!$D$3:$N$3,0))</f>
        <v>0</v>
      </c>
      <c r="AY269" s="660">
        <f>+INDEX('Load Combinations'!$D$4:$N$22,MATCH(Horizontal!$C269,'Load Combinations'!$B$4:$B$22,0),MATCH(Horizontal!AY$26,'Load Combinations'!$D$3:$N$3,0))</f>
        <v>0</v>
      </c>
      <c r="AZ269" s="284" cm="1">
        <f t="array" aca="1" ref="AZ269" ca="1">SUMPRODUCT(--($K269:$AB269&gt;0),INDEX($H$4:$H$22,MATCH($K$26:$AB$26,$C$4:$C$22,0)))</f>
        <v>0</v>
      </c>
      <c r="BA269" s="194" cm="1">
        <f t="array" aca="1" ref="BA269" ca="1">SUMPRODUCT(--($K269:$AB269&gt;0),INDEX($G$4:$G$22,MATCH($K$26:$AB$26,$C$4:$C$22,0)))</f>
        <v>0</v>
      </c>
      <c r="BB269" s="194" cm="1">
        <f t="array" aca="1" ref="BB269" ca="1">-1*SUMPRODUCT(--($K269:$AB269&lt;0),INDEX($H$4:$H$22,MATCH($K$26:$AB$26,$C$4:$C$22,0)))</f>
        <v>0</v>
      </c>
      <c r="BC269" s="194" cm="1">
        <f t="array" aca="1" ref="BC269" ca="1">-1*SUMPRODUCT(--($K269:$AB269&lt;0),INDEX($G$4:$G$22,MATCH($K$26:$AB$26,$C$4:$C$22,0)))</f>
        <v>0</v>
      </c>
      <c r="BD269" s="286" cm="1">
        <f t="array" aca="1" ref="BD269" ca="1">IF(AC269&gt;0,AC269*SUMPRODUCT(_xlfn.XLOOKUP(AC$26,$C$4:$C$22,$T$4:$AD$22)*$AO269:$AY269),0)</f>
        <v>0</v>
      </c>
      <c r="BE269" s="287" cm="1">
        <f t="array" aca="1" ref="BE269" ca="1">IF(AD269&gt;0,AD269*SUMPRODUCT(_xlfn.XLOOKUP(AD$26,$C$4:$C$22,$T$4:$AD$22)*$AO269:$AY269),0)</f>
        <v>0</v>
      </c>
      <c r="BF269" s="287" cm="1">
        <f t="array" aca="1" ref="BF269" ca="1">IF(AE269&gt;0,AE269*SUMPRODUCT(_xlfn.XLOOKUP(AE$26,$C$4:$C$22,$T$4:$AD$22)*$AO269:$AY269),0)</f>
        <v>0</v>
      </c>
      <c r="BG269" s="287" cm="1">
        <f t="array" aca="1" ref="BG269" ca="1">IF(AF269&gt;0,AF269*SUMPRODUCT(_xlfn.XLOOKUP(AF$26,$C$4:$C$22,$T$4:$AD$22)*$AO269:$AY269),0)</f>
        <v>0</v>
      </c>
      <c r="BH269" s="287" cm="1">
        <f t="array" aca="1" ref="BH269" ca="1">IF(AG269&gt;0,AG269*SUMPRODUCT(_xlfn.XLOOKUP(AG$26,$C$4:$C$22,$T$4:$AD$22)*$AO269:$AY269),0)</f>
        <v>0</v>
      </c>
      <c r="BI269" s="287" cm="1">
        <f t="array" aca="1" ref="BI269" ca="1">IF(AH269&gt;0,AH269*SUMPRODUCT(_xlfn.XLOOKUP(AH$26,$C$4:$C$22,$T$4:$AD$22)*$AO269:$AY269),0)</f>
        <v>0</v>
      </c>
      <c r="BJ269" s="287" cm="1">
        <f t="array" aca="1" ref="BJ269" ca="1">IF(AI269&gt;0,AI269*SUMPRODUCT(_xlfn.XLOOKUP(AI$26,$C$4:$C$22,$T$4:$AD$22)*$AO269:$AY269),0)</f>
        <v>0</v>
      </c>
      <c r="BK269" s="287" cm="1">
        <f t="array" aca="1" ref="BK269" ca="1">IF(AJ269&gt;0,AJ269*SUMPRODUCT(_xlfn.XLOOKUP(AJ$26,$C$4:$C$22,$T$4:$AD$22)*$AO269:$AY269),0)</f>
        <v>0</v>
      </c>
      <c r="BL269" s="287" cm="1">
        <f t="array" aca="1" ref="BL269" ca="1">IF(AK269&gt;0,AK269*SUMPRODUCT(_xlfn.XLOOKUP(AK$26,$C$4:$C$22,$T$4:$AD$22)*$AO269:$AY269),0)</f>
        <v>0</v>
      </c>
      <c r="BM269" s="287" cm="1">
        <f t="array" aca="1" ref="BM269" ca="1">IF(AL269&gt;0,AL269*SUMPRODUCT(_xlfn.XLOOKUP(AL$26,$C$4:$C$22,$T$4:$AD$22)*$AO269:$AY269),0)</f>
        <v>0</v>
      </c>
      <c r="BN269" s="287" cm="1">
        <f t="array" aca="1" ref="BN269" ca="1">IF(AM269&gt;0,AM269*SUMPRODUCT(_xlfn.XLOOKUP(AM$26,$C$4:$C$22,$T$4:$AD$22)*$AO269:$AY269),0)</f>
        <v>0</v>
      </c>
      <c r="BO269" s="290" cm="1">
        <f t="array" aca="1" ref="BO269" ca="1">IF(AN269&gt;0,AN269*SUMPRODUCT(_xlfn.XLOOKUP(AN$26,$C$4:$C$22,$T$4:$AD$22)*$AO269:$AY269),0)</f>
        <v>0</v>
      </c>
      <c r="BP269" s="291">
        <f t="shared" ca="1" si="196"/>
        <v>0</v>
      </c>
      <c r="BQ269" s="286" cm="1">
        <f t="array" aca="1" ref="BQ269" ca="1">IF(AC269&gt;0,AC269*SUMPRODUCT(_xlfn.XLOOKUP(AC$26,$C$4:$C$22,$I$4:$S$22)*$AO269:$AY269),0)</f>
        <v>0</v>
      </c>
      <c r="BR269" s="287" cm="1">
        <f t="array" aca="1" ref="BR269" ca="1">IF(AD269&gt;0,AD269*SUMPRODUCT(_xlfn.XLOOKUP(AD$26,$C$4:$C$22,$I$4:$S$22)*$AO269:$AY269),0)</f>
        <v>0</v>
      </c>
      <c r="BS269" s="287" cm="1">
        <f t="array" aca="1" ref="BS269" ca="1">IF(AE269&gt;0,AE269*SUMPRODUCT(_xlfn.XLOOKUP(AE$26,$C$4:$C$22,$I$4:$S$22)*$AO269:$AY269),0)</f>
        <v>0</v>
      </c>
      <c r="BT269" s="287" cm="1">
        <f t="array" aca="1" ref="BT269" ca="1">IF(AF269&gt;0,AF269*SUMPRODUCT(_xlfn.XLOOKUP(AF$26,$C$4:$C$22,$I$4:$S$22)*$AO269:$AY269),0)</f>
        <v>0</v>
      </c>
      <c r="BU269" s="287" cm="1">
        <f t="array" aca="1" ref="BU269" ca="1">IF(AG269&gt;0,AG269*SUMPRODUCT(_xlfn.XLOOKUP(AG$26,$C$4:$C$22,$I$4:$S$22)*$AO269:$AY269),0)</f>
        <v>0</v>
      </c>
      <c r="BV269" s="287" cm="1">
        <f t="array" aca="1" ref="BV269" ca="1">IF(AH269&gt;0,AH269*SUMPRODUCT(_xlfn.XLOOKUP(AH$26,$C$4:$C$22,$I$4:$S$22)*$AO269:$AY269),0)</f>
        <v>0</v>
      </c>
      <c r="BW269" s="287" cm="1">
        <f t="array" aca="1" ref="BW269" ca="1">IF(AI269&gt;0,AI269*SUMPRODUCT(_xlfn.XLOOKUP(AI$26,$C$4:$C$22,$I$4:$S$22)*$AO269:$AY269),0)</f>
        <v>0</v>
      </c>
      <c r="BX269" s="287" cm="1">
        <f t="array" aca="1" ref="BX269" ca="1">IF(AJ269&gt;0,AJ269*SUMPRODUCT(_xlfn.XLOOKUP(AJ$26,$C$4:$C$22,$I$4:$S$22)*$AO269:$AY269),0)</f>
        <v>0</v>
      </c>
      <c r="BY269" s="287" cm="1">
        <f t="array" aca="1" ref="BY269" ca="1">IF(AK269&gt;0,AK269*SUMPRODUCT(_xlfn.XLOOKUP(AK$26,$C$4:$C$22,$I$4:$S$22)*$AO269:$AY269),0)</f>
        <v>0</v>
      </c>
      <c r="BZ269" s="287" cm="1">
        <f t="array" aca="1" ref="BZ269" ca="1">IF(AL269&gt;0,AL269*SUMPRODUCT(_xlfn.XLOOKUP(AL$26,$C$4:$C$22,$I$4:$S$22)*$AO269:$AY269),0)</f>
        <v>0</v>
      </c>
      <c r="CA269" s="287" cm="1">
        <f t="array" aca="1" ref="CA269" ca="1">IF(AM269&gt;0,AM269*SUMPRODUCT(_xlfn.XLOOKUP(AM$26,$C$4:$C$22,$I$4:$S$22)*$AO269:$AY269),0)</f>
        <v>0</v>
      </c>
      <c r="CB269" s="290" cm="1">
        <f t="array" aca="1" ref="CB269" ca="1">IF(AN269&gt;0,AN269*SUMPRODUCT(_xlfn.XLOOKUP(AN$26,$C$4:$C$22,$I$4:$S$22)*$AO269:$AY269),0)</f>
        <v>0</v>
      </c>
      <c r="CC269" s="291">
        <f t="shared" ca="1" si="197"/>
        <v>0</v>
      </c>
      <c r="CD269" s="286" cm="1">
        <f t="array" aca="1" ref="CD269" ca="1">IF(AC269&lt;0,AC269*SUMPRODUCT(_xlfn.XLOOKUP(AC$26,$C$4:$C$22,$T$4:$AD$22)*$AO269:$AY269),0)</f>
        <v>0</v>
      </c>
      <c r="CE269" s="287" cm="1">
        <f t="array" aca="1" ref="CE269" ca="1">IF(AD269&lt;0,AD269*SUMPRODUCT(_xlfn.XLOOKUP(AD$26,$C$4:$C$22,$T$4:$AC$22)*$AO269:$AX269),0)</f>
        <v>0</v>
      </c>
      <c r="CF269" s="287" cm="1">
        <f t="array" aca="1" ref="CF269" ca="1">IF(AE269&lt;0,AE269*SUMPRODUCT(_xlfn.XLOOKUP(AE$26,$C$4:$C$22,$T$4:$AC$22)*$AO269:$AX269),0)</f>
        <v>0</v>
      </c>
      <c r="CG269" s="287" cm="1">
        <f t="array" aca="1" ref="CG269" ca="1">IF(AF269&lt;0,AF269*SUMPRODUCT(_xlfn.XLOOKUP(AF$26,$C$4:$C$22,$T$4:$AC$22)*$AO269:$AX269),0)</f>
        <v>0</v>
      </c>
      <c r="CH269" s="287" cm="1">
        <f t="array" aca="1" ref="CH269" ca="1">IF(AG269&lt;0,AG269*SUMPRODUCT(_xlfn.XLOOKUP(AG$26,$C$4:$C$22,$T$4:$AC$22)*$AO269:$AX269),0)</f>
        <v>0</v>
      </c>
      <c r="CI269" s="287" cm="1">
        <f t="array" aca="1" ref="CI269" ca="1">IF(AH269&lt;0,AH269*SUMPRODUCT(_xlfn.XLOOKUP(AH$26,$C$4:$C$22,$T$4:$AC$22)*$AO269:$AX269),0)</f>
        <v>0</v>
      </c>
      <c r="CJ269" s="287" cm="1">
        <f t="array" aca="1" ref="CJ269" ca="1">IF(AI269&lt;0,AI269*SUMPRODUCT(_xlfn.XLOOKUP(AI$26,$C$4:$C$22,$T$4:$AC$22)*$AO269:$AX269),0)</f>
        <v>0</v>
      </c>
      <c r="CK269" s="287" cm="1">
        <f t="array" aca="1" ref="CK269" ca="1">IF(AJ269&lt;0,AJ269*SUMPRODUCT(_xlfn.XLOOKUP(AJ$26,$C$4:$C$22,$T$4:$AC$22)*$AO269:$AX269),0)</f>
        <v>0</v>
      </c>
      <c r="CL269" s="287" cm="1">
        <f t="array" aca="1" ref="CL269" ca="1">IF(AK269&lt;0,AK269*SUMPRODUCT(_xlfn.XLOOKUP(AK$26,$C$4:$C$22,$T$4:$AC$22)*$AO269:$AX269),0)</f>
        <v>0</v>
      </c>
      <c r="CM269" s="287" cm="1">
        <f t="array" aca="1" ref="CM269" ca="1">IF(AL269&lt;0,AL269*SUMPRODUCT(_xlfn.XLOOKUP(AL$26,$C$4:$C$22,$T$4:$AC$22)*$AO269:$AX269),0)</f>
        <v>0</v>
      </c>
      <c r="CN269" s="287" cm="1">
        <f t="array" aca="1" ref="CN269" ca="1">IF(AM269&lt;0,AM269*SUMPRODUCT(_xlfn.XLOOKUP(AM$26,$C$4:$C$22,$T$4:$AC$22)*$AO269:$AX269),0)</f>
        <v>0</v>
      </c>
      <c r="CO269" s="290" cm="1">
        <f t="array" aca="1" ref="CO269" ca="1">IF(AN269&lt;0,AN269*SUMPRODUCT(_xlfn.XLOOKUP(AN$26,$C$4:$C$22,$T$4:$AC$22)*$AO269:$AX269),0)</f>
        <v>0</v>
      </c>
      <c r="CP269" s="291">
        <f t="shared" ca="1" si="198"/>
        <v>0</v>
      </c>
      <c r="CQ269" s="286" cm="1">
        <f t="array" aca="1" ref="CQ269" ca="1">IF(AC269&lt;0,AC269*SUMPRODUCT(_xlfn.XLOOKUP(AC$26,$C$4:$C$22,$I$4:$S$22)*$AO269:$AY269),0)</f>
        <v>0</v>
      </c>
      <c r="CR269" s="287" cm="1">
        <f t="array" aca="1" ref="CR269" ca="1">IF(AD269&lt;0,AD269*SUMPRODUCT(_xlfn.XLOOKUP(AD$26,$C$4:$C$22,$I$4:$R$22)*$AO269:$AX269),0)</f>
        <v>0</v>
      </c>
      <c r="CS269" s="287" cm="1">
        <f t="array" aca="1" ref="CS269" ca="1">IF(AE269&lt;0,AE269*SUMPRODUCT(_xlfn.XLOOKUP(AE$26,$C$4:$C$22,$I$4:$R$22)*$AO269:$AX269),0)</f>
        <v>0</v>
      </c>
      <c r="CT269" s="287" cm="1">
        <f t="array" aca="1" ref="CT269" ca="1">IF(AF269&lt;0,AF269*SUMPRODUCT(_xlfn.XLOOKUP(AF$26,$C$4:$C$22,$I$4:$R$22)*$AO269:$AX269),0)</f>
        <v>0</v>
      </c>
      <c r="CU269" s="287" cm="1">
        <f t="array" aca="1" ref="CU269" ca="1">IF(AG269&lt;0,AG269*SUMPRODUCT(_xlfn.XLOOKUP(AG$26,$C$4:$C$22,$I$4:$R$22)*$AO269:$AX269),0)</f>
        <v>0</v>
      </c>
      <c r="CV269" s="287" cm="1">
        <f t="array" aca="1" ref="CV269" ca="1">IF(AH269&lt;0,AH269*SUMPRODUCT(_xlfn.XLOOKUP(AH$26,$C$4:$C$22,$I$4:$R$22)*$AO269:$AX269),0)</f>
        <v>0</v>
      </c>
      <c r="CW269" s="287" cm="1">
        <f t="array" aca="1" ref="CW269" ca="1">IF(AI269&lt;0,AI269*SUMPRODUCT(_xlfn.XLOOKUP(AI$26,$C$4:$C$22,$I$4:$R$22)*$AO269:$AX269),0)</f>
        <v>0</v>
      </c>
      <c r="CX269" s="287" cm="1">
        <f t="array" aca="1" ref="CX269" ca="1">IF(AJ269&lt;0,AJ269*SUMPRODUCT(_xlfn.XLOOKUP(AJ$26,$C$4:$C$22,$I$4:$R$22)*$AO269:$AX269),0)</f>
        <v>0</v>
      </c>
      <c r="CY269" s="287" cm="1">
        <f t="array" aca="1" ref="CY269" ca="1">IF(AK269&lt;0,AK269*SUMPRODUCT(_xlfn.XLOOKUP(AK$26,$C$4:$C$22,$I$4:$R$22)*$AO269:$AX269),0)</f>
        <v>0</v>
      </c>
      <c r="CZ269" s="287" cm="1">
        <f t="array" aca="1" ref="CZ269" ca="1">IF(AL269&lt;0,AL269*SUMPRODUCT(_xlfn.XLOOKUP(AL$26,$C$4:$C$22,$I$4:$R$22)*$AO269:$AX269),0)</f>
        <v>0</v>
      </c>
      <c r="DA269" s="287" cm="1">
        <f t="array" aca="1" ref="DA269" ca="1">IF(AM269&lt;0,AM269*SUMPRODUCT(_xlfn.XLOOKUP(AM$26,$C$4:$C$22,$I$4:$R$22)*$AO269:$AX269),0)</f>
        <v>0</v>
      </c>
      <c r="DB269" s="290" cm="1">
        <f t="array" aca="1" ref="DB269" ca="1">IF(AN269&lt;0,AN269*SUMPRODUCT(_xlfn.XLOOKUP(AN$26,$C$4:$C$22,$I$4:$R$22)*$AO269:$AX269),0)</f>
        <v>0</v>
      </c>
      <c r="DC269" s="327">
        <f t="shared" ca="1" si="199"/>
        <v>0</v>
      </c>
    </row>
    <row r="270" spans="1:107" x14ac:dyDescent="0.25">
      <c r="A270" s="136"/>
      <c r="B270" s="389"/>
      <c r="C270" s="292">
        <v>17</v>
      </c>
      <c r="D270" s="293" t="str">
        <f>_xlfn.XLOOKUP($C270,'Load Combinations'!$B$4:$B$22,'Load Combinations'!$C$4:$C$22)</f>
        <v>CV MAWP, Beam On</v>
      </c>
      <c r="E270" s="86"/>
      <c r="F270" s="294"/>
      <c r="G270" s="125">
        <v>0</v>
      </c>
      <c r="H270" s="295">
        <f t="shared" ca="1" si="238"/>
        <v>0</v>
      </c>
      <c r="I270" s="295">
        <f t="shared" ca="1" si="239"/>
        <v>0</v>
      </c>
      <c r="J270" s="328"/>
      <c r="K270" s="99">
        <f t="shared" ref="K270:AB270" ca="1" si="249">OFFSET(K270,-16,0)</f>
        <v>0</v>
      </c>
      <c r="L270" s="96">
        <f t="shared" ca="1" si="249"/>
        <v>0</v>
      </c>
      <c r="M270" s="96">
        <f t="shared" ca="1" si="249"/>
        <v>0</v>
      </c>
      <c r="N270" s="96">
        <f t="shared" ca="1" si="249"/>
        <v>0</v>
      </c>
      <c r="O270" s="96">
        <f t="shared" ca="1" si="249"/>
        <v>0</v>
      </c>
      <c r="P270" s="96">
        <f t="shared" ca="1" si="249"/>
        <v>0</v>
      </c>
      <c r="Q270" s="96">
        <f t="shared" ca="1" si="249"/>
        <v>0</v>
      </c>
      <c r="R270" s="96">
        <f t="shared" ca="1" si="249"/>
        <v>0</v>
      </c>
      <c r="S270" s="96">
        <f t="shared" ca="1" si="249"/>
        <v>0</v>
      </c>
      <c r="T270" s="96">
        <f t="shared" ca="1" si="249"/>
        <v>0</v>
      </c>
      <c r="U270" s="96">
        <f t="shared" ca="1" si="249"/>
        <v>0</v>
      </c>
      <c r="V270" s="96">
        <f t="shared" ca="1" si="249"/>
        <v>0</v>
      </c>
      <c r="W270" s="96">
        <f t="shared" ca="1" si="249"/>
        <v>0</v>
      </c>
      <c r="X270" s="96">
        <f t="shared" ca="1" si="249"/>
        <v>0</v>
      </c>
      <c r="Y270" s="96">
        <f t="shared" ca="1" si="249"/>
        <v>0</v>
      </c>
      <c r="Z270" s="96">
        <f t="shared" ca="1" si="249"/>
        <v>0</v>
      </c>
      <c r="AA270" s="96">
        <f t="shared" ca="1" si="249"/>
        <v>0</v>
      </c>
      <c r="AB270" s="138">
        <f t="shared" ca="1" si="249"/>
        <v>0</v>
      </c>
      <c r="AC270" s="99">
        <f t="shared" ca="1" si="232"/>
        <v>0</v>
      </c>
      <c r="AD270" s="96">
        <f t="shared" ca="1" si="232"/>
        <v>0</v>
      </c>
      <c r="AE270" s="96">
        <f t="shared" ca="1" si="232"/>
        <v>0</v>
      </c>
      <c r="AF270" s="96">
        <f t="shared" ca="1" si="232"/>
        <v>0</v>
      </c>
      <c r="AG270" s="96">
        <f t="shared" ca="1" si="232"/>
        <v>0</v>
      </c>
      <c r="AH270" s="96">
        <f t="shared" ca="1" si="232"/>
        <v>1</v>
      </c>
      <c r="AI270" s="96">
        <f t="shared" ca="1" si="232"/>
        <v>0</v>
      </c>
      <c r="AJ270" s="96">
        <f t="shared" ca="1" si="232"/>
        <v>0</v>
      </c>
      <c r="AK270" s="96">
        <f t="shared" ca="1" si="232"/>
        <v>0</v>
      </c>
      <c r="AL270" s="96">
        <f t="shared" ca="1" si="232"/>
        <v>0</v>
      </c>
      <c r="AM270" s="96">
        <f t="shared" ca="1" si="232"/>
        <v>0</v>
      </c>
      <c r="AN270" s="100">
        <f t="shared" ca="1" si="232"/>
        <v>0</v>
      </c>
      <c r="AO270" s="97">
        <f>+INDEX('Load Combinations'!$D$4:$N$22,MATCH(Horizontal!$C270,'Load Combinations'!$B$4:$B$22,0),MATCH(Horizontal!AO$26,'Load Combinations'!$D$3:$N$3,0))</f>
        <v>1</v>
      </c>
      <c r="AP270" s="96">
        <f>+INDEX('Load Combinations'!$D$4:$N$22,MATCH(Horizontal!$C270,'Load Combinations'!$B$4:$B$22,0),MATCH(Horizontal!AP$26,'Load Combinations'!$D$3:$N$3,0))</f>
        <v>0</v>
      </c>
      <c r="AQ270" s="96">
        <f>+INDEX('Load Combinations'!$D$4:$N$22,MATCH(Horizontal!$C270,'Load Combinations'!$B$4:$B$22,0),MATCH(Horizontal!AQ$26,'Load Combinations'!$D$3:$N$3,0))</f>
        <v>0</v>
      </c>
      <c r="AR270" s="96">
        <f>+INDEX('Load Combinations'!$D$4:$N$22,MATCH(Horizontal!$C270,'Load Combinations'!$B$4:$B$22,0),MATCH(Horizontal!AR$26,'Load Combinations'!$D$3:$N$3,0))</f>
        <v>1</v>
      </c>
      <c r="AS270" s="96">
        <f>+INDEX('Load Combinations'!$D$4:$N$22,MATCH(Horizontal!$C270,'Load Combinations'!$B$4:$B$22,0),MATCH(Horizontal!AS$26,'Load Combinations'!$D$3:$N$3,0))</f>
        <v>0</v>
      </c>
      <c r="AT270" s="96">
        <f>+INDEX('Load Combinations'!$D$4:$N$22,MATCH(Horizontal!$C270,'Load Combinations'!$B$4:$B$22,0),MATCH(Horizontal!AT$26,'Load Combinations'!$D$3:$N$3,0))</f>
        <v>1</v>
      </c>
      <c r="AU270" s="96">
        <f>+INDEX('Load Combinations'!$D$4:$N$22,MATCH(Horizontal!$C270,'Load Combinations'!$B$4:$B$22,0),MATCH(Horizontal!AU$26,'Load Combinations'!$D$3:$N$3,0))</f>
        <v>1</v>
      </c>
      <c r="AV270" s="96">
        <f>+INDEX('Load Combinations'!$D$4:$N$22,MATCH(Horizontal!$C270,'Load Combinations'!$B$4:$B$22,0),MATCH(Horizontal!AV$26,'Load Combinations'!$D$3:$N$3,0))</f>
        <v>0</v>
      </c>
      <c r="AW270" s="96">
        <f>+INDEX('Load Combinations'!$D$4:$N$22,MATCH(Horizontal!$C270,'Load Combinations'!$B$4:$B$22,0),MATCH(Horizontal!AW$26,'Load Combinations'!$D$3:$N$3,0))</f>
        <v>0</v>
      </c>
      <c r="AX270" s="560">
        <f>+INDEX('Load Combinations'!$D$4:$N$22,MATCH(Horizontal!$C270,'Load Combinations'!$B$4:$B$22,0),MATCH(Horizontal!AX$26,'Load Combinations'!$D$3:$N$3,0))</f>
        <v>0</v>
      </c>
      <c r="AY270" s="661">
        <f>+INDEX('Load Combinations'!$D$4:$N$22,MATCH(Horizontal!$C270,'Load Combinations'!$B$4:$B$22,0),MATCH(Horizontal!AY$26,'Load Combinations'!$D$3:$N$3,0))</f>
        <v>0</v>
      </c>
      <c r="AZ270" s="297" cm="1">
        <f t="array" aca="1" ref="AZ270" ca="1">SUMPRODUCT(--($K270:$AB270&gt;0),INDEX($H$4:$H$22,MATCH($K$26:$AB$26,$C$4:$C$22,0)))</f>
        <v>0</v>
      </c>
      <c r="BA270" s="298" cm="1">
        <f t="array" aca="1" ref="BA270" ca="1">SUMPRODUCT(--($K270:$AB270&gt;0),INDEX($G$4:$G$22,MATCH($K$26:$AB$26,$C$4:$C$22,0)))</f>
        <v>0</v>
      </c>
      <c r="BB270" s="298" cm="1">
        <f t="array" aca="1" ref="BB270" ca="1">-1*SUMPRODUCT(--($K270:$AB270&lt;0),INDEX($H$4:$H$22,MATCH($K$26:$AB$26,$C$4:$C$22,0)))</f>
        <v>0</v>
      </c>
      <c r="BC270" s="298" cm="1">
        <f t="array" aca="1" ref="BC270" ca="1">-1*SUMPRODUCT(--($K270:$AB270&lt;0),INDEX($G$4:$G$22,MATCH($K$26:$AB$26,$C$4:$C$22,0)))</f>
        <v>0</v>
      </c>
      <c r="BD270" s="125" cm="1">
        <f t="array" aca="1" ref="BD270" ca="1">IF(AC270&gt;0,AC270*SUMPRODUCT(_xlfn.XLOOKUP(AC$26,$C$4:$C$22,$T$4:$AD$22)*$AO270:$AY270),0)</f>
        <v>0</v>
      </c>
      <c r="BE270" s="300" cm="1">
        <f t="array" aca="1" ref="BE270" ca="1">IF(AD270&gt;0,AD270*SUMPRODUCT(_xlfn.XLOOKUP(AD$26,$C$4:$C$22,$T$4:$AD$22)*$AO270:$AY270),0)</f>
        <v>0</v>
      </c>
      <c r="BF270" s="300" cm="1">
        <f t="array" aca="1" ref="BF270" ca="1">IF(AE270&gt;0,AE270*SUMPRODUCT(_xlfn.XLOOKUP(AE$26,$C$4:$C$22,$T$4:$AD$22)*$AO270:$AY270),0)</f>
        <v>0</v>
      </c>
      <c r="BG270" s="301" cm="1">
        <f t="array" aca="1" ref="BG270" ca="1">IF(AF270&gt;0,AF270*SUMPRODUCT(_xlfn.XLOOKUP(AF$26,$C$4:$C$22,$T$4:$AD$22)*$AO270:$AY270),0)</f>
        <v>0</v>
      </c>
      <c r="BH270" s="300" cm="1">
        <f t="array" aca="1" ref="BH270" ca="1">IF(AG270&gt;0,AG270*SUMPRODUCT(_xlfn.XLOOKUP(AG$26,$C$4:$C$22,$T$4:$AD$22)*$AO270:$AY270),0)</f>
        <v>0</v>
      </c>
      <c r="BI270" s="300" cm="1">
        <f t="array" aca="1" ref="BI270" ca="1">IF(AH270&gt;0,AH270*SUMPRODUCT(_xlfn.XLOOKUP(AH$26,$C$4:$C$22,$T$4:$AD$22)*$AO270:$AY270),0)</f>
        <v>0</v>
      </c>
      <c r="BJ270" s="300" cm="1">
        <f t="array" aca="1" ref="BJ270" ca="1">IF(AI270&gt;0,AI270*SUMPRODUCT(_xlfn.XLOOKUP(AI$26,$C$4:$C$22,$T$4:$AD$22)*$AO270:$AY270),0)</f>
        <v>0</v>
      </c>
      <c r="BK270" s="300" cm="1">
        <f t="array" aca="1" ref="BK270" ca="1">IF(AJ270&gt;0,AJ270*SUMPRODUCT(_xlfn.XLOOKUP(AJ$26,$C$4:$C$22,$T$4:$AD$22)*$AO270:$AY270),0)</f>
        <v>0</v>
      </c>
      <c r="BL270" s="300" cm="1">
        <f t="array" aca="1" ref="BL270" ca="1">IF(AK270&gt;0,AK270*SUMPRODUCT(_xlfn.XLOOKUP(AK$26,$C$4:$C$22,$T$4:$AD$22)*$AO270:$AY270),0)</f>
        <v>0</v>
      </c>
      <c r="BM270" s="300" cm="1">
        <f t="array" aca="1" ref="BM270" ca="1">IF(AL270&gt;0,AL270*SUMPRODUCT(_xlfn.XLOOKUP(AL$26,$C$4:$C$22,$T$4:$AD$22)*$AO270:$AY270),0)</f>
        <v>0</v>
      </c>
      <c r="BN270" s="300" cm="1">
        <f t="array" aca="1" ref="BN270" ca="1">IF(AM270&gt;0,AM270*SUMPRODUCT(_xlfn.XLOOKUP(AM$26,$C$4:$C$22,$T$4:$AD$22)*$AO270:$AY270),0)</f>
        <v>0</v>
      </c>
      <c r="BO270" s="304" cm="1">
        <f t="array" aca="1" ref="BO270" ca="1">IF(AN270&gt;0,AN270*SUMPRODUCT(_xlfn.XLOOKUP(AN$26,$C$4:$C$22,$T$4:$AD$22)*$AO270:$AY270),0)</f>
        <v>0</v>
      </c>
      <c r="BP270" s="305">
        <f t="shared" ca="1" si="196"/>
        <v>0</v>
      </c>
      <c r="BQ270" s="125" cm="1">
        <f t="array" aca="1" ref="BQ270" ca="1">IF(AC270&gt;0,AC270*SUMPRODUCT(_xlfn.XLOOKUP(AC$26,$C$4:$C$22,$I$4:$S$22)*$AO270:$AY270),0)</f>
        <v>0</v>
      </c>
      <c r="BR270" s="300" cm="1">
        <f t="array" aca="1" ref="BR270" ca="1">IF(AD270&gt;0,AD270*SUMPRODUCT(_xlfn.XLOOKUP(AD$26,$C$4:$C$22,$I$4:$S$22)*$AO270:$AY270),0)</f>
        <v>0</v>
      </c>
      <c r="BS270" s="300" cm="1">
        <f t="array" aca="1" ref="BS270" ca="1">IF(AE270&gt;0,AE270*SUMPRODUCT(_xlfn.XLOOKUP(AE$26,$C$4:$C$22,$I$4:$S$22)*$AO270:$AY270),0)</f>
        <v>0</v>
      </c>
      <c r="BT270" s="301" cm="1">
        <f t="array" aca="1" ref="BT270" ca="1">IF(AF270&gt;0,AF270*SUMPRODUCT(_xlfn.XLOOKUP(AF$26,$C$4:$C$22,$I$4:$S$22)*$AO270:$AY270),0)</f>
        <v>0</v>
      </c>
      <c r="BU270" s="300" cm="1">
        <f t="array" aca="1" ref="BU270" ca="1">IF(AG270&gt;0,AG270*SUMPRODUCT(_xlfn.XLOOKUP(AG$26,$C$4:$C$22,$I$4:$S$22)*$AO270:$AY270),0)</f>
        <v>0</v>
      </c>
      <c r="BV270" s="300" cm="1">
        <f t="array" aca="1" ref="BV270" ca="1">IF(AH270&gt;0,AH270*SUMPRODUCT(_xlfn.XLOOKUP(AH$26,$C$4:$C$22,$I$4:$S$22)*$AO270:$AY270),0)</f>
        <v>0</v>
      </c>
      <c r="BW270" s="300" cm="1">
        <f t="array" aca="1" ref="BW270" ca="1">IF(AI270&gt;0,AI270*SUMPRODUCT(_xlfn.XLOOKUP(AI$26,$C$4:$C$22,$I$4:$S$22)*$AO270:$AY270),0)</f>
        <v>0</v>
      </c>
      <c r="BX270" s="300" cm="1">
        <f t="array" aca="1" ref="BX270" ca="1">IF(AJ270&gt;0,AJ270*SUMPRODUCT(_xlfn.XLOOKUP(AJ$26,$C$4:$C$22,$I$4:$S$22)*$AO270:$AY270),0)</f>
        <v>0</v>
      </c>
      <c r="BY270" s="300" cm="1">
        <f t="array" aca="1" ref="BY270" ca="1">IF(AK270&gt;0,AK270*SUMPRODUCT(_xlfn.XLOOKUP(AK$26,$C$4:$C$22,$I$4:$S$22)*$AO270:$AY270),0)</f>
        <v>0</v>
      </c>
      <c r="BZ270" s="300" cm="1">
        <f t="array" aca="1" ref="BZ270" ca="1">IF(AL270&gt;0,AL270*SUMPRODUCT(_xlfn.XLOOKUP(AL$26,$C$4:$C$22,$I$4:$S$22)*$AO270:$AY270),0)</f>
        <v>0</v>
      </c>
      <c r="CA270" s="300" cm="1">
        <f t="array" aca="1" ref="CA270" ca="1">IF(AM270&gt;0,AM270*SUMPRODUCT(_xlfn.XLOOKUP(AM$26,$C$4:$C$22,$I$4:$S$22)*$AO270:$AY270),0)</f>
        <v>0</v>
      </c>
      <c r="CB270" s="304" cm="1">
        <f t="array" aca="1" ref="CB270" ca="1">IF(AN270&gt;0,AN270*SUMPRODUCT(_xlfn.XLOOKUP(AN$26,$C$4:$C$22,$I$4:$S$22)*$AO270:$AY270),0)</f>
        <v>0</v>
      </c>
      <c r="CC270" s="305">
        <f t="shared" ca="1" si="197"/>
        <v>0</v>
      </c>
      <c r="CD270" s="125" cm="1">
        <f t="array" aca="1" ref="CD270" ca="1">IF(AC270&lt;0,AC270*SUMPRODUCT(_xlfn.XLOOKUP(AC$26,$C$4:$C$22,$T$4:$AD$22)*$AO270:$AY270),0)</f>
        <v>0</v>
      </c>
      <c r="CE270" s="300" cm="1">
        <f t="array" aca="1" ref="CE270" ca="1">IF(AD270&lt;0,AD270*SUMPRODUCT(_xlfn.XLOOKUP(AD$26,$C$4:$C$22,$T$4:$AC$22)*$AO270:$AX270),0)</f>
        <v>0</v>
      </c>
      <c r="CF270" s="300" cm="1">
        <f t="array" aca="1" ref="CF270" ca="1">IF(AE270&lt;0,AE270*SUMPRODUCT(_xlfn.XLOOKUP(AE$26,$C$4:$C$22,$T$4:$AC$22)*$AO270:$AX270),0)</f>
        <v>0</v>
      </c>
      <c r="CG270" s="301" cm="1">
        <f t="array" aca="1" ref="CG270" ca="1">IF(AF270&lt;0,AF270*SUMPRODUCT(_xlfn.XLOOKUP(AF$26,$C$4:$C$22,$T$4:$AC$22)*$AO270:$AX270),0)</f>
        <v>0</v>
      </c>
      <c r="CH270" s="300" cm="1">
        <f t="array" aca="1" ref="CH270" ca="1">IF(AG270&lt;0,AG270*SUMPRODUCT(_xlfn.XLOOKUP(AG$26,$C$4:$C$22,$T$4:$AC$22)*$AO270:$AX270),0)</f>
        <v>0</v>
      </c>
      <c r="CI270" s="300" cm="1">
        <f t="array" aca="1" ref="CI270" ca="1">IF(AH270&lt;0,AH270*SUMPRODUCT(_xlfn.XLOOKUP(AH$26,$C$4:$C$22,$T$4:$AC$22)*$AO270:$AX270),0)</f>
        <v>0</v>
      </c>
      <c r="CJ270" s="300" cm="1">
        <f t="array" aca="1" ref="CJ270" ca="1">IF(AI270&lt;0,AI270*SUMPRODUCT(_xlfn.XLOOKUP(AI$26,$C$4:$C$22,$T$4:$AC$22)*$AO270:$AX270),0)</f>
        <v>0</v>
      </c>
      <c r="CK270" s="300" cm="1">
        <f t="array" aca="1" ref="CK270" ca="1">IF(AJ270&lt;0,AJ270*SUMPRODUCT(_xlfn.XLOOKUP(AJ$26,$C$4:$C$22,$T$4:$AC$22)*$AO270:$AX270),0)</f>
        <v>0</v>
      </c>
      <c r="CL270" s="300" cm="1">
        <f t="array" aca="1" ref="CL270" ca="1">IF(AK270&lt;0,AK270*SUMPRODUCT(_xlfn.XLOOKUP(AK$26,$C$4:$C$22,$T$4:$AC$22)*$AO270:$AX270),0)</f>
        <v>0</v>
      </c>
      <c r="CM270" s="300" cm="1">
        <f t="array" aca="1" ref="CM270" ca="1">IF(AL270&lt;0,AL270*SUMPRODUCT(_xlfn.XLOOKUP(AL$26,$C$4:$C$22,$T$4:$AC$22)*$AO270:$AX270),0)</f>
        <v>0</v>
      </c>
      <c r="CN270" s="300" cm="1">
        <f t="array" aca="1" ref="CN270" ca="1">IF(AM270&lt;0,AM270*SUMPRODUCT(_xlfn.XLOOKUP(AM$26,$C$4:$C$22,$T$4:$AC$22)*$AO270:$AX270),0)</f>
        <v>0</v>
      </c>
      <c r="CO270" s="304" cm="1">
        <f t="array" aca="1" ref="CO270" ca="1">IF(AN270&lt;0,AN270*SUMPRODUCT(_xlfn.XLOOKUP(AN$26,$C$4:$C$22,$T$4:$AC$22)*$AO270:$AX270),0)</f>
        <v>0</v>
      </c>
      <c r="CP270" s="305">
        <f t="shared" ca="1" si="198"/>
        <v>0</v>
      </c>
      <c r="CQ270" s="125" cm="1">
        <f t="array" aca="1" ref="CQ270" ca="1">IF(AC270&lt;0,AC270*SUMPRODUCT(_xlfn.XLOOKUP(AC$26,$C$4:$C$22,$I$4:$S$22)*$AO270:$AY270),0)</f>
        <v>0</v>
      </c>
      <c r="CR270" s="300" cm="1">
        <f t="array" aca="1" ref="CR270" ca="1">IF(AD270&lt;0,AD270*SUMPRODUCT(_xlfn.XLOOKUP(AD$26,$C$4:$C$22,$I$4:$R$22)*$AO270:$AX270),0)</f>
        <v>0</v>
      </c>
      <c r="CS270" s="300" cm="1">
        <f t="array" aca="1" ref="CS270" ca="1">IF(AE270&lt;0,AE270*SUMPRODUCT(_xlfn.XLOOKUP(AE$26,$C$4:$C$22,$I$4:$R$22)*$AO270:$AX270),0)</f>
        <v>0</v>
      </c>
      <c r="CT270" s="301" cm="1">
        <f t="array" aca="1" ref="CT270" ca="1">IF(AF270&lt;0,AF270*SUMPRODUCT(_xlfn.XLOOKUP(AF$26,$C$4:$C$22,$I$4:$R$22)*$AO270:$AX270),0)</f>
        <v>0</v>
      </c>
      <c r="CU270" s="300" cm="1">
        <f t="array" aca="1" ref="CU270" ca="1">IF(AG270&lt;0,AG270*SUMPRODUCT(_xlfn.XLOOKUP(AG$26,$C$4:$C$22,$I$4:$R$22)*$AO270:$AX270),0)</f>
        <v>0</v>
      </c>
      <c r="CV270" s="300" cm="1">
        <f t="array" aca="1" ref="CV270" ca="1">IF(AH270&lt;0,AH270*SUMPRODUCT(_xlfn.XLOOKUP(AH$26,$C$4:$C$22,$I$4:$R$22)*$AO270:$AX270),0)</f>
        <v>0</v>
      </c>
      <c r="CW270" s="300" cm="1">
        <f t="array" aca="1" ref="CW270" ca="1">IF(AI270&lt;0,AI270*SUMPRODUCT(_xlfn.XLOOKUP(AI$26,$C$4:$C$22,$I$4:$R$22)*$AO270:$AX270),0)</f>
        <v>0</v>
      </c>
      <c r="CX270" s="300" cm="1">
        <f t="array" aca="1" ref="CX270" ca="1">IF(AJ270&lt;0,AJ270*SUMPRODUCT(_xlfn.XLOOKUP(AJ$26,$C$4:$C$22,$I$4:$R$22)*$AO270:$AX270),0)</f>
        <v>0</v>
      </c>
      <c r="CY270" s="300" cm="1">
        <f t="array" aca="1" ref="CY270" ca="1">IF(AK270&lt;0,AK270*SUMPRODUCT(_xlfn.XLOOKUP(AK$26,$C$4:$C$22,$I$4:$R$22)*$AO270:$AX270),0)</f>
        <v>0</v>
      </c>
      <c r="CZ270" s="300" cm="1">
        <f t="array" aca="1" ref="CZ270" ca="1">IF(AL270&lt;0,AL270*SUMPRODUCT(_xlfn.XLOOKUP(AL$26,$C$4:$C$22,$I$4:$R$22)*$AO270:$AX270),0)</f>
        <v>0</v>
      </c>
      <c r="DA270" s="300" cm="1">
        <f t="array" aca="1" ref="DA270" ca="1">IF(AM270&lt;0,AM270*SUMPRODUCT(_xlfn.XLOOKUP(AM$26,$C$4:$C$22,$I$4:$R$22)*$AO270:$AX270),0)</f>
        <v>0</v>
      </c>
      <c r="DB270" s="304" cm="1">
        <f t="array" aca="1" ref="DB270" ca="1">IF(AN270&lt;0,AN270*SUMPRODUCT(_xlfn.XLOOKUP(AN$26,$C$4:$C$22,$I$4:$R$22)*$AO270:$AX270),0)</f>
        <v>0</v>
      </c>
      <c r="DC270" s="329">
        <f t="shared" ca="1" si="199"/>
        <v>0</v>
      </c>
    </row>
    <row r="271" spans="1:107" x14ac:dyDescent="0.25">
      <c r="A271" s="136"/>
      <c r="B271" s="389"/>
      <c r="C271" s="278">
        <v>18</v>
      </c>
      <c r="D271" s="279" t="str">
        <f>_xlfn.XLOOKUP($C271,'Load Combinations'!$B$4:$B$22,'Load Combinations'!$C$4:$C$22)</f>
        <v>Target Change Out</v>
      </c>
      <c r="E271" s="280"/>
      <c r="F271" s="281"/>
      <c r="G271" s="111">
        <v>0</v>
      </c>
      <c r="H271" s="282">
        <f t="shared" ca="1" si="238"/>
        <v>0</v>
      </c>
      <c r="I271" s="282">
        <f t="shared" ca="1" si="239"/>
        <v>0</v>
      </c>
      <c r="J271" s="326"/>
      <c r="K271" s="87">
        <f t="shared" ref="K271:AB271" ca="1" si="250">OFFSET(K271,-17,0)</f>
        <v>0</v>
      </c>
      <c r="L271" s="84">
        <f t="shared" ca="1" si="250"/>
        <v>0</v>
      </c>
      <c r="M271" s="84">
        <f t="shared" ca="1" si="250"/>
        <v>0</v>
      </c>
      <c r="N271" s="84">
        <f t="shared" ca="1" si="250"/>
        <v>0</v>
      </c>
      <c r="O271" s="84">
        <f t="shared" ca="1" si="250"/>
        <v>0</v>
      </c>
      <c r="P271" s="84">
        <f t="shared" ca="1" si="250"/>
        <v>0</v>
      </c>
      <c r="Q271" s="84">
        <f t="shared" ca="1" si="250"/>
        <v>0</v>
      </c>
      <c r="R271" s="84">
        <f t="shared" ca="1" si="250"/>
        <v>0</v>
      </c>
      <c r="S271" s="84">
        <f t="shared" ca="1" si="250"/>
        <v>0</v>
      </c>
      <c r="T271" s="84">
        <f t="shared" ca="1" si="250"/>
        <v>0</v>
      </c>
      <c r="U271" s="84">
        <f t="shared" ca="1" si="250"/>
        <v>0</v>
      </c>
      <c r="V271" s="84">
        <f t="shared" ca="1" si="250"/>
        <v>0</v>
      </c>
      <c r="W271" s="84">
        <f t="shared" ca="1" si="250"/>
        <v>0</v>
      </c>
      <c r="X271" s="84">
        <f t="shared" ca="1" si="250"/>
        <v>0</v>
      </c>
      <c r="Y271" s="84">
        <f t="shared" ca="1" si="250"/>
        <v>0</v>
      </c>
      <c r="Z271" s="84">
        <f t="shared" ca="1" si="250"/>
        <v>0</v>
      </c>
      <c r="AA271" s="84">
        <f t="shared" ca="1" si="250"/>
        <v>0</v>
      </c>
      <c r="AB271" s="89">
        <f t="shared" ca="1" si="250"/>
        <v>0</v>
      </c>
      <c r="AC271" s="87">
        <f t="shared" ref="AC271:AN272" ca="1" si="251">OFFSET(AC271,-1*($C271-1),0)</f>
        <v>0</v>
      </c>
      <c r="AD271" s="84">
        <f t="shared" ca="1" si="251"/>
        <v>0</v>
      </c>
      <c r="AE271" s="84">
        <f t="shared" ca="1" si="251"/>
        <v>0</v>
      </c>
      <c r="AF271" s="84">
        <f t="shared" ca="1" si="251"/>
        <v>0</v>
      </c>
      <c r="AG271" s="84">
        <f t="shared" ca="1" si="251"/>
        <v>0</v>
      </c>
      <c r="AH271" s="84">
        <f t="shared" ca="1" si="251"/>
        <v>1</v>
      </c>
      <c r="AI271" s="84">
        <f t="shared" ca="1" si="251"/>
        <v>0</v>
      </c>
      <c r="AJ271" s="84">
        <f t="shared" ca="1" si="251"/>
        <v>0</v>
      </c>
      <c r="AK271" s="84">
        <f t="shared" ca="1" si="251"/>
        <v>0</v>
      </c>
      <c r="AL271" s="84">
        <f t="shared" ca="1" si="251"/>
        <v>0</v>
      </c>
      <c r="AM271" s="84">
        <f t="shared" ca="1" si="251"/>
        <v>0</v>
      </c>
      <c r="AN271" s="98">
        <f t="shared" ca="1" si="251"/>
        <v>0</v>
      </c>
      <c r="AO271" s="91">
        <f>+INDEX('Load Combinations'!$D$4:$N$22,MATCH(Horizontal!$C271,'Load Combinations'!$B$4:$B$22,0),MATCH(Horizontal!AO$26,'Load Combinations'!$D$3:$N$3,0))</f>
        <v>1</v>
      </c>
      <c r="AP271" s="84">
        <f>+INDEX('Load Combinations'!$D$4:$N$22,MATCH(Horizontal!$C271,'Load Combinations'!$B$4:$B$22,0),MATCH(Horizontal!AP$26,'Load Combinations'!$D$3:$N$3,0))</f>
        <v>0</v>
      </c>
      <c r="AQ271" s="84">
        <f>+INDEX('Load Combinations'!$D$4:$N$22,MATCH(Horizontal!$C271,'Load Combinations'!$B$4:$B$22,0),MATCH(Horizontal!AQ$26,'Load Combinations'!$D$3:$N$3,0))</f>
        <v>1</v>
      </c>
      <c r="AR271" s="84">
        <f>+INDEX('Load Combinations'!$D$4:$N$22,MATCH(Horizontal!$C271,'Load Combinations'!$B$4:$B$22,0),MATCH(Horizontal!AR$26,'Load Combinations'!$D$3:$N$3,0))</f>
        <v>1</v>
      </c>
      <c r="AS271" s="84">
        <f>+INDEX('Load Combinations'!$D$4:$N$22,MATCH(Horizontal!$C271,'Load Combinations'!$B$4:$B$22,0),MATCH(Horizontal!AS$26,'Load Combinations'!$D$3:$N$3,0))</f>
        <v>0</v>
      </c>
      <c r="AT271" s="84">
        <f>+INDEX('Load Combinations'!$D$4:$N$22,MATCH(Horizontal!$C271,'Load Combinations'!$B$4:$B$22,0),MATCH(Horizontal!AT$26,'Load Combinations'!$D$3:$N$3,0))</f>
        <v>0</v>
      </c>
      <c r="AU271" s="84">
        <f>+INDEX('Load Combinations'!$D$4:$N$22,MATCH(Horizontal!$C271,'Load Combinations'!$B$4:$B$22,0),MATCH(Horizontal!AU$26,'Load Combinations'!$D$3:$N$3,0))</f>
        <v>0</v>
      </c>
      <c r="AV271" s="84">
        <f>+INDEX('Load Combinations'!$D$4:$N$22,MATCH(Horizontal!$C271,'Load Combinations'!$B$4:$B$22,0),MATCH(Horizontal!AV$26,'Load Combinations'!$D$3:$N$3,0))</f>
        <v>0</v>
      </c>
      <c r="AW271" s="84">
        <f>+INDEX('Load Combinations'!$D$4:$N$22,MATCH(Horizontal!$C271,'Load Combinations'!$B$4:$B$22,0),MATCH(Horizontal!AW$26,'Load Combinations'!$D$3:$N$3,0))</f>
        <v>0</v>
      </c>
      <c r="AX271" s="559">
        <f>+INDEX('Load Combinations'!$D$4:$N$22,MATCH(Horizontal!$C271,'Load Combinations'!$B$4:$B$22,0),MATCH(Horizontal!AX$26,'Load Combinations'!$D$3:$N$3,0))</f>
        <v>0</v>
      </c>
      <c r="AY271" s="660">
        <f>+INDEX('Load Combinations'!$D$4:$N$22,MATCH(Horizontal!$C271,'Load Combinations'!$B$4:$B$22,0),MATCH(Horizontal!AY$26,'Load Combinations'!$D$3:$N$3,0))</f>
        <v>0</v>
      </c>
      <c r="AZ271" s="284" cm="1">
        <f t="array" aca="1" ref="AZ271" ca="1">SUMPRODUCT(--($K271:$AB271&gt;0),INDEX($H$4:$H$22,MATCH($K$26:$AB$26,$C$4:$C$22,0)))</f>
        <v>0</v>
      </c>
      <c r="BA271" s="194" cm="1">
        <f t="array" aca="1" ref="BA271" ca="1">SUMPRODUCT(--($K271:$AB271&gt;0),INDEX($G$4:$G$22,MATCH($K$26:$AB$26,$C$4:$C$22,0)))</f>
        <v>0</v>
      </c>
      <c r="BB271" s="194" cm="1">
        <f t="array" aca="1" ref="BB271" ca="1">-1*SUMPRODUCT(--($K271:$AB271&lt;0),INDEX($H$4:$H$22,MATCH($K$26:$AB$26,$C$4:$C$22,0)))</f>
        <v>0</v>
      </c>
      <c r="BC271" s="194" cm="1">
        <f t="array" aca="1" ref="BC271" ca="1">-1*SUMPRODUCT(--($K271:$AB271&lt;0),INDEX($G$4:$G$22,MATCH($K$26:$AB$26,$C$4:$C$22,0)))</f>
        <v>0</v>
      </c>
      <c r="BD271" s="286" cm="1">
        <f t="array" aca="1" ref="BD271" ca="1">IF(AC271&gt;0,AC271*SUMPRODUCT(_xlfn.XLOOKUP(AC$26,$C$4:$C$22,$T$4:$AD$22)*$AO271:$AY271),0)</f>
        <v>0</v>
      </c>
      <c r="BE271" s="287" cm="1">
        <f t="array" aca="1" ref="BE271" ca="1">IF(AD271&gt;0,AD271*SUMPRODUCT(_xlfn.XLOOKUP(AD$26,$C$4:$C$22,$T$4:$AD$22)*$AO271:$AY271),0)</f>
        <v>0</v>
      </c>
      <c r="BF271" s="287" cm="1">
        <f t="array" aca="1" ref="BF271" ca="1">IF(AE271&gt;0,AE271*SUMPRODUCT(_xlfn.XLOOKUP(AE$26,$C$4:$C$22,$T$4:$AD$22)*$AO271:$AY271),0)</f>
        <v>0</v>
      </c>
      <c r="BG271" s="287" cm="1">
        <f t="array" aca="1" ref="BG271" ca="1">IF(AF271&gt;0,AF271*SUMPRODUCT(_xlfn.XLOOKUP(AF$26,$C$4:$C$22,$T$4:$AD$22)*$AO271:$AY271),0)</f>
        <v>0</v>
      </c>
      <c r="BH271" s="287" cm="1">
        <f t="array" aca="1" ref="BH271" ca="1">IF(AG271&gt;0,AG271*SUMPRODUCT(_xlfn.XLOOKUP(AG$26,$C$4:$C$22,$T$4:$AD$22)*$AO271:$AY271),0)</f>
        <v>0</v>
      </c>
      <c r="BI271" s="287" cm="1">
        <f t="array" aca="1" ref="BI271" ca="1">IF(AH271&gt;0,AH271*SUMPRODUCT(_xlfn.XLOOKUP(AH$26,$C$4:$C$22,$T$4:$AD$22)*$AO271:$AY271),0)</f>
        <v>0</v>
      </c>
      <c r="BJ271" s="287" cm="1">
        <f t="array" aca="1" ref="BJ271" ca="1">IF(AI271&gt;0,AI271*SUMPRODUCT(_xlfn.XLOOKUP(AI$26,$C$4:$C$22,$T$4:$AD$22)*$AO271:$AY271),0)</f>
        <v>0</v>
      </c>
      <c r="BK271" s="287" cm="1">
        <f t="array" aca="1" ref="BK271" ca="1">IF(AJ271&gt;0,AJ271*SUMPRODUCT(_xlfn.XLOOKUP(AJ$26,$C$4:$C$22,$T$4:$AD$22)*$AO271:$AY271),0)</f>
        <v>0</v>
      </c>
      <c r="BL271" s="287" cm="1">
        <f t="array" aca="1" ref="BL271" ca="1">IF(AK271&gt;0,AK271*SUMPRODUCT(_xlfn.XLOOKUP(AK$26,$C$4:$C$22,$T$4:$AD$22)*$AO271:$AY271),0)</f>
        <v>0</v>
      </c>
      <c r="BM271" s="287" cm="1">
        <f t="array" aca="1" ref="BM271" ca="1">IF(AL271&gt;0,AL271*SUMPRODUCT(_xlfn.XLOOKUP(AL$26,$C$4:$C$22,$T$4:$AD$22)*$AO271:$AY271),0)</f>
        <v>0</v>
      </c>
      <c r="BN271" s="287" cm="1">
        <f t="array" aca="1" ref="BN271" ca="1">IF(AM271&gt;0,AM271*SUMPRODUCT(_xlfn.XLOOKUP(AM$26,$C$4:$C$22,$T$4:$AD$22)*$AO271:$AY271),0)</f>
        <v>0</v>
      </c>
      <c r="BO271" s="290" cm="1">
        <f t="array" aca="1" ref="BO271" ca="1">IF(AN271&gt;0,AN271*SUMPRODUCT(_xlfn.XLOOKUP(AN$26,$C$4:$C$22,$T$4:$AD$22)*$AO271:$AY271),0)</f>
        <v>0</v>
      </c>
      <c r="BP271" s="291">
        <f t="shared" ca="1" si="196"/>
        <v>0</v>
      </c>
      <c r="BQ271" s="286" cm="1">
        <f t="array" aca="1" ref="BQ271" ca="1">IF(AC271&gt;0,AC271*SUMPRODUCT(_xlfn.XLOOKUP(AC$26,$C$4:$C$22,$I$4:$S$22)*$AO271:$AY271),0)</f>
        <v>0</v>
      </c>
      <c r="BR271" s="287" cm="1">
        <f t="array" aca="1" ref="BR271" ca="1">IF(AD271&gt;0,AD271*SUMPRODUCT(_xlfn.XLOOKUP(AD$26,$C$4:$C$22,$I$4:$S$22)*$AO271:$AY271),0)</f>
        <v>0</v>
      </c>
      <c r="BS271" s="287" cm="1">
        <f t="array" aca="1" ref="BS271" ca="1">IF(AE271&gt;0,AE271*SUMPRODUCT(_xlfn.XLOOKUP(AE$26,$C$4:$C$22,$I$4:$S$22)*$AO271:$AY271),0)</f>
        <v>0</v>
      </c>
      <c r="BT271" s="287" cm="1">
        <f t="array" aca="1" ref="BT271" ca="1">IF(AF271&gt;0,AF271*SUMPRODUCT(_xlfn.XLOOKUP(AF$26,$C$4:$C$22,$I$4:$S$22)*$AO271:$AY271),0)</f>
        <v>0</v>
      </c>
      <c r="BU271" s="287" cm="1">
        <f t="array" aca="1" ref="BU271" ca="1">IF(AG271&gt;0,AG271*SUMPRODUCT(_xlfn.XLOOKUP(AG$26,$C$4:$C$22,$I$4:$S$22)*$AO271:$AY271),0)</f>
        <v>0</v>
      </c>
      <c r="BV271" s="287" cm="1">
        <f t="array" aca="1" ref="BV271" ca="1">IF(AH271&gt;0,AH271*SUMPRODUCT(_xlfn.XLOOKUP(AH$26,$C$4:$C$22,$I$4:$S$22)*$AO271:$AY271),0)</f>
        <v>0</v>
      </c>
      <c r="BW271" s="287" cm="1">
        <f t="array" aca="1" ref="BW271" ca="1">IF(AI271&gt;0,AI271*SUMPRODUCT(_xlfn.XLOOKUP(AI$26,$C$4:$C$22,$I$4:$S$22)*$AO271:$AY271),0)</f>
        <v>0</v>
      </c>
      <c r="BX271" s="287" cm="1">
        <f t="array" aca="1" ref="BX271" ca="1">IF(AJ271&gt;0,AJ271*SUMPRODUCT(_xlfn.XLOOKUP(AJ$26,$C$4:$C$22,$I$4:$S$22)*$AO271:$AY271),0)</f>
        <v>0</v>
      </c>
      <c r="BY271" s="287" cm="1">
        <f t="array" aca="1" ref="BY271" ca="1">IF(AK271&gt;0,AK271*SUMPRODUCT(_xlfn.XLOOKUP(AK$26,$C$4:$C$22,$I$4:$S$22)*$AO271:$AY271),0)</f>
        <v>0</v>
      </c>
      <c r="BZ271" s="287" cm="1">
        <f t="array" aca="1" ref="BZ271" ca="1">IF(AL271&gt;0,AL271*SUMPRODUCT(_xlfn.XLOOKUP(AL$26,$C$4:$C$22,$I$4:$S$22)*$AO271:$AY271),0)</f>
        <v>0</v>
      </c>
      <c r="CA271" s="287" cm="1">
        <f t="array" aca="1" ref="CA271" ca="1">IF(AM271&gt;0,AM271*SUMPRODUCT(_xlfn.XLOOKUP(AM$26,$C$4:$C$22,$I$4:$S$22)*$AO271:$AY271),0)</f>
        <v>0</v>
      </c>
      <c r="CB271" s="290" cm="1">
        <f t="array" aca="1" ref="CB271" ca="1">IF(AN271&gt;0,AN271*SUMPRODUCT(_xlfn.XLOOKUP(AN$26,$C$4:$C$22,$I$4:$S$22)*$AO271:$AY271),0)</f>
        <v>0</v>
      </c>
      <c r="CC271" s="291">
        <f t="shared" ca="1" si="197"/>
        <v>0</v>
      </c>
      <c r="CD271" s="286" cm="1">
        <f t="array" aca="1" ref="CD271" ca="1">IF(AC271&lt;0,AC271*SUMPRODUCT(_xlfn.XLOOKUP(AC$26,$C$4:$C$22,$T$4:$AD$22)*$AO271:$AY271),0)</f>
        <v>0</v>
      </c>
      <c r="CE271" s="287" cm="1">
        <f t="array" aca="1" ref="CE271" ca="1">IF(AD271&lt;0,AD271*SUMPRODUCT(_xlfn.XLOOKUP(AD$26,$C$4:$C$22,$T$4:$AC$22)*$AO271:$AX271),0)</f>
        <v>0</v>
      </c>
      <c r="CF271" s="287" cm="1">
        <f t="array" aca="1" ref="CF271" ca="1">IF(AE271&lt;0,AE271*SUMPRODUCT(_xlfn.XLOOKUP(AE$26,$C$4:$C$22,$T$4:$AC$22)*$AO271:$AX271),0)</f>
        <v>0</v>
      </c>
      <c r="CG271" s="287" cm="1">
        <f t="array" aca="1" ref="CG271" ca="1">IF(AF271&lt;0,AF271*SUMPRODUCT(_xlfn.XLOOKUP(AF$26,$C$4:$C$22,$T$4:$AC$22)*$AO271:$AX271),0)</f>
        <v>0</v>
      </c>
      <c r="CH271" s="287" cm="1">
        <f t="array" aca="1" ref="CH271" ca="1">IF(AG271&lt;0,AG271*SUMPRODUCT(_xlfn.XLOOKUP(AG$26,$C$4:$C$22,$T$4:$AC$22)*$AO271:$AX271),0)</f>
        <v>0</v>
      </c>
      <c r="CI271" s="287" cm="1">
        <f t="array" aca="1" ref="CI271" ca="1">IF(AH271&lt;0,AH271*SUMPRODUCT(_xlfn.XLOOKUP(AH$26,$C$4:$C$22,$T$4:$AC$22)*$AO271:$AX271),0)</f>
        <v>0</v>
      </c>
      <c r="CJ271" s="287" cm="1">
        <f t="array" aca="1" ref="CJ271" ca="1">IF(AI271&lt;0,AI271*SUMPRODUCT(_xlfn.XLOOKUP(AI$26,$C$4:$C$22,$T$4:$AC$22)*$AO271:$AX271),0)</f>
        <v>0</v>
      </c>
      <c r="CK271" s="287" cm="1">
        <f t="array" aca="1" ref="CK271" ca="1">IF(AJ271&lt;0,AJ271*SUMPRODUCT(_xlfn.XLOOKUP(AJ$26,$C$4:$C$22,$T$4:$AC$22)*$AO271:$AX271),0)</f>
        <v>0</v>
      </c>
      <c r="CL271" s="287" cm="1">
        <f t="array" aca="1" ref="CL271" ca="1">IF(AK271&lt;0,AK271*SUMPRODUCT(_xlfn.XLOOKUP(AK$26,$C$4:$C$22,$T$4:$AC$22)*$AO271:$AX271),0)</f>
        <v>0</v>
      </c>
      <c r="CM271" s="287" cm="1">
        <f t="array" aca="1" ref="CM271" ca="1">IF(AL271&lt;0,AL271*SUMPRODUCT(_xlfn.XLOOKUP(AL$26,$C$4:$C$22,$T$4:$AC$22)*$AO271:$AX271),0)</f>
        <v>0</v>
      </c>
      <c r="CN271" s="287" cm="1">
        <f t="array" aca="1" ref="CN271" ca="1">IF(AM271&lt;0,AM271*SUMPRODUCT(_xlfn.XLOOKUP(AM$26,$C$4:$C$22,$T$4:$AC$22)*$AO271:$AX271),0)</f>
        <v>0</v>
      </c>
      <c r="CO271" s="290" cm="1">
        <f t="array" aca="1" ref="CO271" ca="1">IF(AN271&lt;0,AN271*SUMPRODUCT(_xlfn.XLOOKUP(AN$26,$C$4:$C$22,$T$4:$AC$22)*$AO271:$AX271),0)</f>
        <v>0</v>
      </c>
      <c r="CP271" s="291">
        <f t="shared" ca="1" si="198"/>
        <v>0</v>
      </c>
      <c r="CQ271" s="286" cm="1">
        <f t="array" aca="1" ref="CQ271" ca="1">IF(AC271&lt;0,AC271*SUMPRODUCT(_xlfn.XLOOKUP(AC$26,$C$4:$C$22,$I$4:$S$22)*$AO271:$AY271),0)</f>
        <v>0</v>
      </c>
      <c r="CR271" s="287" cm="1">
        <f t="array" aca="1" ref="CR271" ca="1">IF(AD271&lt;0,AD271*SUMPRODUCT(_xlfn.XLOOKUP(AD$26,$C$4:$C$22,$I$4:$R$22)*$AO271:$AX271),0)</f>
        <v>0</v>
      </c>
      <c r="CS271" s="287" cm="1">
        <f t="array" aca="1" ref="CS271" ca="1">IF(AE271&lt;0,AE271*SUMPRODUCT(_xlfn.XLOOKUP(AE$26,$C$4:$C$22,$I$4:$R$22)*$AO271:$AX271),0)</f>
        <v>0</v>
      </c>
      <c r="CT271" s="287" cm="1">
        <f t="array" aca="1" ref="CT271" ca="1">IF(AF271&lt;0,AF271*SUMPRODUCT(_xlfn.XLOOKUP(AF$26,$C$4:$C$22,$I$4:$R$22)*$AO271:$AX271),0)</f>
        <v>0</v>
      </c>
      <c r="CU271" s="287" cm="1">
        <f t="array" aca="1" ref="CU271" ca="1">IF(AG271&lt;0,AG271*SUMPRODUCT(_xlfn.XLOOKUP(AG$26,$C$4:$C$22,$I$4:$R$22)*$AO271:$AX271),0)</f>
        <v>0</v>
      </c>
      <c r="CV271" s="287" cm="1">
        <f t="array" aca="1" ref="CV271" ca="1">IF(AH271&lt;0,AH271*SUMPRODUCT(_xlfn.XLOOKUP(AH$26,$C$4:$C$22,$I$4:$R$22)*$AO271:$AX271),0)</f>
        <v>0</v>
      </c>
      <c r="CW271" s="287" cm="1">
        <f t="array" aca="1" ref="CW271" ca="1">IF(AI271&lt;0,AI271*SUMPRODUCT(_xlfn.XLOOKUP(AI$26,$C$4:$C$22,$I$4:$R$22)*$AO271:$AX271),0)</f>
        <v>0</v>
      </c>
      <c r="CX271" s="287" cm="1">
        <f t="array" aca="1" ref="CX271" ca="1">IF(AJ271&lt;0,AJ271*SUMPRODUCT(_xlfn.XLOOKUP(AJ$26,$C$4:$C$22,$I$4:$R$22)*$AO271:$AX271),0)</f>
        <v>0</v>
      </c>
      <c r="CY271" s="287" cm="1">
        <f t="array" aca="1" ref="CY271" ca="1">IF(AK271&lt;0,AK271*SUMPRODUCT(_xlfn.XLOOKUP(AK$26,$C$4:$C$22,$I$4:$R$22)*$AO271:$AX271),0)</f>
        <v>0</v>
      </c>
      <c r="CZ271" s="287" cm="1">
        <f t="array" aca="1" ref="CZ271" ca="1">IF(AL271&lt;0,AL271*SUMPRODUCT(_xlfn.XLOOKUP(AL$26,$C$4:$C$22,$I$4:$R$22)*$AO271:$AX271),0)</f>
        <v>0</v>
      </c>
      <c r="DA271" s="287" cm="1">
        <f t="array" aca="1" ref="DA271" ca="1">IF(AM271&lt;0,AM271*SUMPRODUCT(_xlfn.XLOOKUP(AM$26,$C$4:$C$22,$I$4:$R$22)*$AO271:$AX271),0)</f>
        <v>0</v>
      </c>
      <c r="DB271" s="290" cm="1">
        <f t="array" aca="1" ref="DB271" ca="1">IF(AN271&lt;0,AN271*SUMPRODUCT(_xlfn.XLOOKUP(AN$26,$C$4:$C$22,$I$4:$R$22)*$AO271:$AX271),0)</f>
        <v>0</v>
      </c>
      <c r="DC271" s="327">
        <f t="shared" ca="1" si="199"/>
        <v>0</v>
      </c>
    </row>
    <row r="272" spans="1:107" ht="15.75" thickBot="1" x14ac:dyDescent="0.3">
      <c r="A272" s="136"/>
      <c r="B272" s="389"/>
      <c r="C272" s="292">
        <v>19</v>
      </c>
      <c r="D272" s="293" t="str">
        <f>_xlfn.XLOOKUP($C272,'Load Combinations'!$B$4:$B$22,'Load Combinations'!$C$4:$C$22)</f>
        <v>Bearing Change Out (Shaft on lid)</v>
      </c>
      <c r="E272" s="86"/>
      <c r="F272" s="294"/>
      <c r="G272" s="125">
        <v>0</v>
      </c>
      <c r="H272" s="295">
        <f t="shared" ca="1" si="238"/>
        <v>0</v>
      </c>
      <c r="I272" s="295">
        <f t="shared" ca="1" si="239"/>
        <v>0</v>
      </c>
      <c r="J272" s="328"/>
      <c r="K272" s="99">
        <f t="shared" ref="K272:AB272" ca="1" si="252">OFFSET(K272,-18,0)</f>
        <v>0</v>
      </c>
      <c r="L272" s="96">
        <f t="shared" ca="1" si="252"/>
        <v>0</v>
      </c>
      <c r="M272" s="96">
        <f t="shared" ca="1" si="252"/>
        <v>0</v>
      </c>
      <c r="N272" s="96">
        <f t="shared" ca="1" si="252"/>
        <v>0</v>
      </c>
      <c r="O272" s="96">
        <f t="shared" ca="1" si="252"/>
        <v>0</v>
      </c>
      <c r="P272" s="96">
        <f t="shared" ca="1" si="252"/>
        <v>0</v>
      </c>
      <c r="Q272" s="96">
        <f t="shared" ca="1" si="252"/>
        <v>0</v>
      </c>
      <c r="R272" s="96">
        <f t="shared" ca="1" si="252"/>
        <v>0</v>
      </c>
      <c r="S272" s="96">
        <f t="shared" ca="1" si="252"/>
        <v>0</v>
      </c>
      <c r="T272" s="96">
        <f t="shared" ca="1" si="252"/>
        <v>0</v>
      </c>
      <c r="U272" s="96">
        <f t="shared" ca="1" si="252"/>
        <v>0</v>
      </c>
      <c r="V272" s="96">
        <f t="shared" ca="1" si="252"/>
        <v>0</v>
      </c>
      <c r="W272" s="96">
        <f t="shared" ca="1" si="252"/>
        <v>0</v>
      </c>
      <c r="X272" s="96">
        <f t="shared" ca="1" si="252"/>
        <v>0</v>
      </c>
      <c r="Y272" s="96">
        <f t="shared" ca="1" si="252"/>
        <v>0</v>
      </c>
      <c r="Z272" s="96">
        <f t="shared" ca="1" si="252"/>
        <v>0</v>
      </c>
      <c r="AA272" s="96">
        <f t="shared" ca="1" si="252"/>
        <v>0</v>
      </c>
      <c r="AB272" s="138">
        <f t="shared" ca="1" si="252"/>
        <v>0</v>
      </c>
      <c r="AC272" s="99">
        <f t="shared" ca="1" si="251"/>
        <v>0</v>
      </c>
      <c r="AD272" s="96">
        <f t="shared" ca="1" si="251"/>
        <v>0</v>
      </c>
      <c r="AE272" s="96">
        <f t="shared" ca="1" si="251"/>
        <v>0</v>
      </c>
      <c r="AF272" s="96">
        <f t="shared" ca="1" si="251"/>
        <v>0</v>
      </c>
      <c r="AG272" s="96">
        <f t="shared" ca="1" si="251"/>
        <v>0</v>
      </c>
      <c r="AH272" s="96">
        <f t="shared" ca="1" si="251"/>
        <v>1</v>
      </c>
      <c r="AI272" s="96">
        <f t="shared" ca="1" si="251"/>
        <v>0</v>
      </c>
      <c r="AJ272" s="96">
        <f t="shared" ca="1" si="251"/>
        <v>0</v>
      </c>
      <c r="AK272" s="96">
        <f t="shared" ca="1" si="251"/>
        <v>0</v>
      </c>
      <c r="AL272" s="96">
        <f t="shared" ca="1" si="251"/>
        <v>0</v>
      </c>
      <c r="AM272" s="96">
        <f t="shared" ca="1" si="251"/>
        <v>0</v>
      </c>
      <c r="AN272" s="100">
        <f t="shared" ca="1" si="251"/>
        <v>0</v>
      </c>
      <c r="AO272" s="97">
        <f>+INDEX('Load Combinations'!$D$4:$N$22,MATCH(Horizontal!$C272,'Load Combinations'!$B$4:$B$22,0),MATCH(Horizontal!AO$26,'Load Combinations'!$D$3:$N$3,0))</f>
        <v>1</v>
      </c>
      <c r="AP272" s="96">
        <f>+INDEX('Load Combinations'!$D$4:$N$22,MATCH(Horizontal!$C272,'Load Combinations'!$B$4:$B$22,0),MATCH(Horizontal!AP$26,'Load Combinations'!$D$3:$N$3,0))</f>
        <v>0</v>
      </c>
      <c r="AQ272" s="96">
        <f>+INDEX('Load Combinations'!$D$4:$N$22,MATCH(Horizontal!$C272,'Load Combinations'!$B$4:$B$22,0),MATCH(Horizontal!AQ$26,'Load Combinations'!$D$3:$N$3,0))</f>
        <v>0</v>
      </c>
      <c r="AR272" s="96">
        <f>+INDEX('Load Combinations'!$D$4:$N$22,MATCH(Horizontal!$C272,'Load Combinations'!$B$4:$B$22,0),MATCH(Horizontal!AR$26,'Load Combinations'!$D$3:$N$3,0))</f>
        <v>0</v>
      </c>
      <c r="AS272" s="96">
        <f>+INDEX('Load Combinations'!$D$4:$N$22,MATCH(Horizontal!$C272,'Load Combinations'!$B$4:$B$22,0),MATCH(Horizontal!AS$26,'Load Combinations'!$D$3:$N$3,0))</f>
        <v>0</v>
      </c>
      <c r="AT272" s="96">
        <f>+INDEX('Load Combinations'!$D$4:$N$22,MATCH(Horizontal!$C272,'Load Combinations'!$B$4:$B$22,0),MATCH(Horizontal!AT$26,'Load Combinations'!$D$3:$N$3,0))</f>
        <v>0</v>
      </c>
      <c r="AU272" s="96">
        <f>+INDEX('Load Combinations'!$D$4:$N$22,MATCH(Horizontal!$C272,'Load Combinations'!$B$4:$B$22,0),MATCH(Horizontal!AU$26,'Load Combinations'!$D$3:$N$3,0))</f>
        <v>0</v>
      </c>
      <c r="AV272" s="96">
        <f>+INDEX('Load Combinations'!$D$4:$N$22,MATCH(Horizontal!$C272,'Load Combinations'!$B$4:$B$22,0),MATCH(Horizontal!AV$26,'Load Combinations'!$D$3:$N$3,0))</f>
        <v>0</v>
      </c>
      <c r="AW272" s="96">
        <f>+INDEX('Load Combinations'!$D$4:$N$22,MATCH(Horizontal!$C272,'Load Combinations'!$B$4:$B$22,0),MATCH(Horizontal!AW$26,'Load Combinations'!$D$3:$N$3,0))</f>
        <v>0</v>
      </c>
      <c r="AX272" s="560">
        <f>+INDEX('Load Combinations'!$D$4:$N$22,MATCH(Horizontal!$C272,'Load Combinations'!$B$4:$B$22,0),MATCH(Horizontal!AX$26,'Load Combinations'!$D$3:$N$3,0))</f>
        <v>0</v>
      </c>
      <c r="AY272" s="661">
        <f>+INDEX('Load Combinations'!$D$4:$N$22,MATCH(Horizontal!$C272,'Load Combinations'!$B$4:$B$22,0),MATCH(Horizontal!AY$26,'Load Combinations'!$D$3:$N$3,0))</f>
        <v>1</v>
      </c>
      <c r="AZ272" s="297" cm="1">
        <f t="array" aca="1" ref="AZ272" ca="1">SUMPRODUCT(--($K272:$AB272&gt;0),INDEX($H$4:$H$22,MATCH($K$26:$AB$26,$C$4:$C$22,0)))</f>
        <v>0</v>
      </c>
      <c r="BA272" s="298" cm="1">
        <f t="array" aca="1" ref="BA272" ca="1">SUMPRODUCT(--($K272:$AB272&gt;0),INDEX($G$4:$G$22,MATCH($K$26:$AB$26,$C$4:$C$22,0)))</f>
        <v>0</v>
      </c>
      <c r="BB272" s="298" cm="1">
        <f t="array" aca="1" ref="BB272" ca="1">-1*SUMPRODUCT(--($K272:$AB272&lt;0),INDEX($H$4:$H$22,MATCH($K$26:$AB$26,$C$4:$C$22,0)))</f>
        <v>0</v>
      </c>
      <c r="BC272" s="298" cm="1">
        <f t="array" aca="1" ref="BC272" ca="1">-1*SUMPRODUCT(--($K272:$AB272&lt;0),INDEX($G$4:$G$22,MATCH($K$26:$AB$26,$C$4:$C$22,0)))</f>
        <v>0</v>
      </c>
      <c r="BD272" s="125" cm="1">
        <f t="array" aca="1" ref="BD272" ca="1">IF(AC272&gt;0,AC272*SUMPRODUCT(_xlfn.XLOOKUP(AC$26,$C$4:$C$22,$T$4:$AD$22)*$AO272:$AY272),0)</f>
        <v>0</v>
      </c>
      <c r="BE272" s="300" cm="1">
        <f t="array" aca="1" ref="BE272" ca="1">IF(AD272&gt;0,AD272*SUMPRODUCT(_xlfn.XLOOKUP(AD$26,$C$4:$C$22,$T$4:$AD$22)*$AO272:$AY272),0)</f>
        <v>0</v>
      </c>
      <c r="BF272" s="300" cm="1">
        <f t="array" aca="1" ref="BF272" ca="1">IF(AE272&gt;0,AE272*SUMPRODUCT(_xlfn.XLOOKUP(AE$26,$C$4:$C$22,$T$4:$AD$22)*$AO272:$AY272),0)</f>
        <v>0</v>
      </c>
      <c r="BG272" s="301" cm="1">
        <f t="array" aca="1" ref="BG272" ca="1">IF(AF272&gt;0,AF272*SUMPRODUCT(_xlfn.XLOOKUP(AF$26,$C$4:$C$22,$T$4:$AD$22)*$AO272:$AY272),0)</f>
        <v>0</v>
      </c>
      <c r="BH272" s="300" cm="1">
        <f t="array" aca="1" ref="BH272" ca="1">IF(AG272&gt;0,AG272*SUMPRODUCT(_xlfn.XLOOKUP(AG$26,$C$4:$C$22,$T$4:$AD$22)*$AO272:$AY272),0)</f>
        <v>0</v>
      </c>
      <c r="BI272" s="300" cm="1">
        <f t="array" aca="1" ref="BI272" ca="1">IF(AH272&gt;0,AH272*SUMPRODUCT(_xlfn.XLOOKUP(AH$26,$C$4:$C$22,$T$4:$AD$22)*$AO272:$AY272),0)</f>
        <v>0</v>
      </c>
      <c r="BJ272" s="300" cm="1">
        <f t="array" aca="1" ref="BJ272" ca="1">IF(AI272&gt;0,AI272*SUMPRODUCT(_xlfn.XLOOKUP(AI$26,$C$4:$C$22,$T$4:$AD$22)*$AO272:$AY272),0)</f>
        <v>0</v>
      </c>
      <c r="BK272" s="300" cm="1">
        <f t="array" aca="1" ref="BK272" ca="1">IF(AJ272&gt;0,AJ272*SUMPRODUCT(_xlfn.XLOOKUP(AJ$26,$C$4:$C$22,$T$4:$AD$22)*$AO272:$AY272),0)</f>
        <v>0</v>
      </c>
      <c r="BL272" s="300" cm="1">
        <f t="array" aca="1" ref="BL272" ca="1">IF(AK272&gt;0,AK272*SUMPRODUCT(_xlfn.XLOOKUP(AK$26,$C$4:$C$22,$T$4:$AD$22)*$AO272:$AY272),0)</f>
        <v>0</v>
      </c>
      <c r="BM272" s="300" cm="1">
        <f t="array" aca="1" ref="BM272" ca="1">IF(AL272&gt;0,AL272*SUMPRODUCT(_xlfn.XLOOKUP(AL$26,$C$4:$C$22,$T$4:$AD$22)*$AO272:$AY272),0)</f>
        <v>0</v>
      </c>
      <c r="BN272" s="300" cm="1">
        <f t="array" aca="1" ref="BN272" ca="1">IF(AM272&gt;0,AM272*SUMPRODUCT(_xlfn.XLOOKUP(AM$26,$C$4:$C$22,$T$4:$AD$22)*$AO272:$AY272),0)</f>
        <v>0</v>
      </c>
      <c r="BO272" s="304" cm="1">
        <f t="array" aca="1" ref="BO272" ca="1">IF(AN272&gt;0,AN272*SUMPRODUCT(_xlfn.XLOOKUP(AN$26,$C$4:$C$22,$T$4:$AD$22)*$AO272:$AY272),0)</f>
        <v>0</v>
      </c>
      <c r="BP272" s="305">
        <f t="shared" ca="1" si="196"/>
        <v>0</v>
      </c>
      <c r="BQ272" s="125" cm="1">
        <f t="array" aca="1" ref="BQ272" ca="1">IF(AC272&gt;0,AC272*SUMPRODUCT(_xlfn.XLOOKUP(AC$26,$C$4:$C$22,$I$4:$S$22)*$AO272:$AY272),0)</f>
        <v>0</v>
      </c>
      <c r="BR272" s="300" cm="1">
        <f t="array" aca="1" ref="BR272" ca="1">IF(AD272&gt;0,AD272*SUMPRODUCT(_xlfn.XLOOKUP(AD$26,$C$4:$C$22,$I$4:$S$22)*$AO272:$AY272),0)</f>
        <v>0</v>
      </c>
      <c r="BS272" s="300" cm="1">
        <f t="array" aca="1" ref="BS272" ca="1">IF(AE272&gt;0,AE272*SUMPRODUCT(_xlfn.XLOOKUP(AE$26,$C$4:$C$22,$I$4:$S$22)*$AO272:$AY272),0)</f>
        <v>0</v>
      </c>
      <c r="BT272" s="301" cm="1">
        <f t="array" aca="1" ref="BT272" ca="1">IF(AF272&gt;0,AF272*SUMPRODUCT(_xlfn.XLOOKUP(AF$26,$C$4:$C$22,$I$4:$S$22)*$AO272:$AY272),0)</f>
        <v>0</v>
      </c>
      <c r="BU272" s="300" cm="1">
        <f t="array" aca="1" ref="BU272" ca="1">IF(AG272&gt;0,AG272*SUMPRODUCT(_xlfn.XLOOKUP(AG$26,$C$4:$C$22,$I$4:$S$22)*$AO272:$AY272),0)</f>
        <v>0</v>
      </c>
      <c r="BV272" s="300" cm="1">
        <f t="array" aca="1" ref="BV272" ca="1">IF(AH272&gt;0,AH272*SUMPRODUCT(_xlfn.XLOOKUP(AH$26,$C$4:$C$22,$I$4:$S$22)*$AO272:$AY272),0)</f>
        <v>0</v>
      </c>
      <c r="BW272" s="300" cm="1">
        <f t="array" aca="1" ref="BW272" ca="1">IF(AI272&gt;0,AI272*SUMPRODUCT(_xlfn.XLOOKUP(AI$26,$C$4:$C$22,$I$4:$S$22)*$AO272:$AY272),0)</f>
        <v>0</v>
      </c>
      <c r="BX272" s="300" cm="1">
        <f t="array" aca="1" ref="BX272" ca="1">IF(AJ272&gt;0,AJ272*SUMPRODUCT(_xlfn.XLOOKUP(AJ$26,$C$4:$C$22,$I$4:$S$22)*$AO272:$AY272),0)</f>
        <v>0</v>
      </c>
      <c r="BY272" s="300" cm="1">
        <f t="array" aca="1" ref="BY272" ca="1">IF(AK272&gt;0,AK272*SUMPRODUCT(_xlfn.XLOOKUP(AK$26,$C$4:$C$22,$I$4:$S$22)*$AO272:$AY272),0)</f>
        <v>0</v>
      </c>
      <c r="BZ272" s="300" cm="1">
        <f t="array" aca="1" ref="BZ272" ca="1">IF(AL272&gt;0,AL272*SUMPRODUCT(_xlfn.XLOOKUP(AL$26,$C$4:$C$22,$I$4:$S$22)*$AO272:$AY272),0)</f>
        <v>0</v>
      </c>
      <c r="CA272" s="300" cm="1">
        <f t="array" aca="1" ref="CA272" ca="1">IF(AM272&gt;0,AM272*SUMPRODUCT(_xlfn.XLOOKUP(AM$26,$C$4:$C$22,$I$4:$S$22)*$AO272:$AY272),0)</f>
        <v>0</v>
      </c>
      <c r="CB272" s="304" cm="1">
        <f t="array" aca="1" ref="CB272" ca="1">IF(AN272&gt;0,AN272*SUMPRODUCT(_xlfn.XLOOKUP(AN$26,$C$4:$C$22,$I$4:$S$22)*$AO272:$AY272),0)</f>
        <v>0</v>
      </c>
      <c r="CC272" s="305">
        <f t="shared" ca="1" si="197"/>
        <v>0</v>
      </c>
      <c r="CD272" s="125" cm="1">
        <f t="array" aca="1" ref="CD272" ca="1">IF(AC272&lt;0,AC272*SUMPRODUCT(_xlfn.XLOOKUP(AC$26,$C$4:$C$22,$T$4:$AD$22)*$AO272:$AY272),0)</f>
        <v>0</v>
      </c>
      <c r="CE272" s="300" cm="1">
        <f t="array" aca="1" ref="CE272" ca="1">IF(AD272&lt;0,AD272*SUMPRODUCT(_xlfn.XLOOKUP(AD$26,$C$4:$C$22,$T$4:$AC$22)*$AO272:$AX272),0)</f>
        <v>0</v>
      </c>
      <c r="CF272" s="300" cm="1">
        <f t="array" aca="1" ref="CF272" ca="1">IF(AE272&lt;0,AE272*SUMPRODUCT(_xlfn.XLOOKUP(AE$26,$C$4:$C$22,$T$4:$AC$22)*$AO272:$AX272),0)</f>
        <v>0</v>
      </c>
      <c r="CG272" s="301" cm="1">
        <f t="array" aca="1" ref="CG272" ca="1">IF(AF272&lt;0,AF272*SUMPRODUCT(_xlfn.XLOOKUP(AF$26,$C$4:$C$22,$T$4:$AC$22)*$AO272:$AX272),0)</f>
        <v>0</v>
      </c>
      <c r="CH272" s="300" cm="1">
        <f t="array" aca="1" ref="CH272" ca="1">IF(AG272&lt;0,AG272*SUMPRODUCT(_xlfn.XLOOKUP(AG$26,$C$4:$C$22,$T$4:$AC$22)*$AO272:$AX272),0)</f>
        <v>0</v>
      </c>
      <c r="CI272" s="300" cm="1">
        <f t="array" aca="1" ref="CI272" ca="1">IF(AH272&lt;0,AH272*SUMPRODUCT(_xlfn.XLOOKUP(AH$26,$C$4:$C$22,$T$4:$AC$22)*$AO272:$AX272),0)</f>
        <v>0</v>
      </c>
      <c r="CJ272" s="300" cm="1">
        <f t="array" aca="1" ref="CJ272" ca="1">IF(AI272&lt;0,AI272*SUMPRODUCT(_xlfn.XLOOKUP(AI$26,$C$4:$C$22,$T$4:$AC$22)*$AO272:$AX272),0)</f>
        <v>0</v>
      </c>
      <c r="CK272" s="300" cm="1">
        <f t="array" aca="1" ref="CK272" ca="1">IF(AJ272&lt;0,AJ272*SUMPRODUCT(_xlfn.XLOOKUP(AJ$26,$C$4:$C$22,$T$4:$AC$22)*$AO272:$AX272),0)</f>
        <v>0</v>
      </c>
      <c r="CL272" s="300" cm="1">
        <f t="array" aca="1" ref="CL272" ca="1">IF(AK272&lt;0,AK272*SUMPRODUCT(_xlfn.XLOOKUP(AK$26,$C$4:$C$22,$T$4:$AC$22)*$AO272:$AX272),0)</f>
        <v>0</v>
      </c>
      <c r="CM272" s="300" cm="1">
        <f t="array" aca="1" ref="CM272" ca="1">IF(AL272&lt;0,AL272*SUMPRODUCT(_xlfn.XLOOKUP(AL$26,$C$4:$C$22,$T$4:$AC$22)*$AO272:$AX272),0)</f>
        <v>0</v>
      </c>
      <c r="CN272" s="300" cm="1">
        <f t="array" aca="1" ref="CN272" ca="1">IF(AM272&lt;0,AM272*SUMPRODUCT(_xlfn.XLOOKUP(AM$26,$C$4:$C$22,$T$4:$AC$22)*$AO272:$AX272),0)</f>
        <v>0</v>
      </c>
      <c r="CO272" s="304" cm="1">
        <f t="array" aca="1" ref="CO272" ca="1">IF(AN272&lt;0,AN272*SUMPRODUCT(_xlfn.XLOOKUP(AN$26,$C$4:$C$22,$T$4:$AC$22)*$AO272:$AX272),0)</f>
        <v>0</v>
      </c>
      <c r="CP272" s="305">
        <f t="shared" ca="1" si="198"/>
        <v>0</v>
      </c>
      <c r="CQ272" s="125" cm="1">
        <f t="array" aca="1" ref="CQ272" ca="1">IF(AC272&lt;0,AC272*SUMPRODUCT(_xlfn.XLOOKUP(AC$26,$C$4:$C$22,$I$4:$S$22)*$AO272:$AY272),0)</f>
        <v>0</v>
      </c>
      <c r="CR272" s="300" cm="1">
        <f t="array" aca="1" ref="CR272" ca="1">IF(AD272&lt;0,AD272*SUMPRODUCT(_xlfn.XLOOKUP(AD$26,$C$4:$C$22,$I$4:$R$22)*$AO272:$AX272),0)</f>
        <v>0</v>
      </c>
      <c r="CS272" s="300" cm="1">
        <f t="array" aca="1" ref="CS272" ca="1">IF(AE272&lt;0,AE272*SUMPRODUCT(_xlfn.XLOOKUP(AE$26,$C$4:$C$22,$I$4:$R$22)*$AO272:$AX272),0)</f>
        <v>0</v>
      </c>
      <c r="CT272" s="301" cm="1">
        <f t="array" aca="1" ref="CT272" ca="1">IF(AF272&lt;0,AF272*SUMPRODUCT(_xlfn.XLOOKUP(AF$26,$C$4:$C$22,$I$4:$R$22)*$AO272:$AX272),0)</f>
        <v>0</v>
      </c>
      <c r="CU272" s="300" cm="1">
        <f t="array" aca="1" ref="CU272" ca="1">IF(AG272&lt;0,AG272*SUMPRODUCT(_xlfn.XLOOKUP(AG$26,$C$4:$C$22,$I$4:$R$22)*$AO272:$AX272),0)</f>
        <v>0</v>
      </c>
      <c r="CV272" s="300" cm="1">
        <f t="array" aca="1" ref="CV272" ca="1">IF(AH272&lt;0,AH272*SUMPRODUCT(_xlfn.XLOOKUP(AH$26,$C$4:$C$22,$I$4:$R$22)*$AO272:$AX272),0)</f>
        <v>0</v>
      </c>
      <c r="CW272" s="300" cm="1">
        <f t="array" aca="1" ref="CW272" ca="1">IF(AI272&lt;0,AI272*SUMPRODUCT(_xlfn.XLOOKUP(AI$26,$C$4:$C$22,$I$4:$R$22)*$AO272:$AX272),0)</f>
        <v>0</v>
      </c>
      <c r="CX272" s="300" cm="1">
        <f t="array" aca="1" ref="CX272" ca="1">IF(AJ272&lt;0,AJ272*SUMPRODUCT(_xlfn.XLOOKUP(AJ$26,$C$4:$C$22,$I$4:$R$22)*$AO272:$AX272),0)</f>
        <v>0</v>
      </c>
      <c r="CY272" s="300" cm="1">
        <f t="array" aca="1" ref="CY272" ca="1">IF(AK272&lt;0,AK272*SUMPRODUCT(_xlfn.XLOOKUP(AK$26,$C$4:$C$22,$I$4:$R$22)*$AO272:$AX272),0)</f>
        <v>0</v>
      </c>
      <c r="CZ272" s="300" cm="1">
        <f t="array" aca="1" ref="CZ272" ca="1">IF(AL272&lt;0,AL272*SUMPRODUCT(_xlfn.XLOOKUP(AL$26,$C$4:$C$22,$I$4:$R$22)*$AO272:$AX272),0)</f>
        <v>0</v>
      </c>
      <c r="DA272" s="300" cm="1">
        <f t="array" aca="1" ref="DA272" ca="1">IF(AM272&lt;0,AM272*SUMPRODUCT(_xlfn.XLOOKUP(AM$26,$C$4:$C$22,$I$4:$R$22)*$AO272:$AX272),0)</f>
        <v>0</v>
      </c>
      <c r="DB272" s="304" cm="1">
        <f t="array" aca="1" ref="DB272" ca="1">IF(AN272&lt;0,AN272*SUMPRODUCT(_xlfn.XLOOKUP(AN$26,$C$4:$C$22,$I$4:$R$22)*$AO272:$AX272),0)</f>
        <v>0</v>
      </c>
      <c r="DC272" s="329">
        <f t="shared" ca="1" si="199"/>
        <v>0</v>
      </c>
    </row>
    <row r="273" spans="1:107" ht="15.75" x14ac:dyDescent="0.25">
      <c r="A273" s="261" t="s">
        <v>169</v>
      </c>
      <c r="B273" s="733"/>
      <c r="C273" s="262">
        <v>1</v>
      </c>
      <c r="D273" s="263" t="str">
        <f>_xlfn.XLOOKUP($C273,'Load Combinations'!$B$4:$B$22,'Load Combinations'!$C$4:$C$22)</f>
        <v xml:space="preserve">Installation - Target Assembly </v>
      </c>
      <c r="E273" s="264">
        <v>3</v>
      </c>
      <c r="F273" s="265">
        <v>7</v>
      </c>
      <c r="G273" s="266">
        <v>0</v>
      </c>
      <c r="H273" s="267">
        <f t="shared" si="238"/>
        <v>0</v>
      </c>
      <c r="I273" s="267">
        <f t="shared" si="239"/>
        <v>0</v>
      </c>
      <c r="J273" s="323"/>
      <c r="K273" s="264"/>
      <c r="L273" s="269"/>
      <c r="M273" s="269"/>
      <c r="N273" s="269"/>
      <c r="O273" s="269"/>
      <c r="P273" s="269"/>
      <c r="Q273" s="269"/>
      <c r="R273" s="269"/>
      <c r="S273" s="269"/>
      <c r="T273" s="269"/>
      <c r="U273" s="269"/>
      <c r="V273" s="269"/>
      <c r="W273" s="269"/>
      <c r="X273" s="269"/>
      <c r="Y273" s="269"/>
      <c r="Z273" s="269"/>
      <c r="AA273" s="269"/>
      <c r="AB273" s="270"/>
      <c r="AC273" s="264"/>
      <c r="AD273" s="269"/>
      <c r="AE273" s="269"/>
      <c r="AF273" s="269"/>
      <c r="AG273" s="269">
        <v>1</v>
      </c>
      <c r="AH273" s="269"/>
      <c r="AI273" s="269"/>
      <c r="AJ273" s="269"/>
      <c r="AK273" s="269"/>
      <c r="AL273" s="269"/>
      <c r="AM273" s="269"/>
      <c r="AN273" s="265"/>
      <c r="AO273" s="271">
        <f>+INDEX('Load Combinations'!$D$4:$N$22,MATCH(Horizontal!$C273,'Load Combinations'!$B$4:$B$22,0),MATCH(Horizontal!AO$26,'Load Combinations'!$D$3:$N$3,0))</f>
        <v>0</v>
      </c>
      <c r="AP273" s="269">
        <f>+INDEX('Load Combinations'!$D$4:$N$22,MATCH(Horizontal!$C273,'Load Combinations'!$B$4:$B$22,0),MATCH(Horizontal!AP$26,'Load Combinations'!$D$3:$N$3,0))</f>
        <v>0</v>
      </c>
      <c r="AQ273" s="269">
        <f>+INDEX('Load Combinations'!$D$4:$N$22,MATCH(Horizontal!$C273,'Load Combinations'!$B$4:$B$22,0),MATCH(Horizontal!AQ$26,'Load Combinations'!$D$3:$N$3,0))</f>
        <v>0</v>
      </c>
      <c r="AR273" s="269">
        <f>+INDEX('Load Combinations'!$D$4:$N$22,MATCH(Horizontal!$C273,'Load Combinations'!$B$4:$B$22,0),MATCH(Horizontal!AR$26,'Load Combinations'!$D$3:$N$3,0))</f>
        <v>0</v>
      </c>
      <c r="AS273" s="269">
        <f>+INDEX('Load Combinations'!$D$4:$N$22,MATCH(Horizontal!$C273,'Load Combinations'!$B$4:$B$22,0),MATCH(Horizontal!AS$26,'Load Combinations'!$D$3:$N$3,0))</f>
        <v>0</v>
      </c>
      <c r="AT273" s="269">
        <f>+INDEX('Load Combinations'!$D$4:$N$22,MATCH(Horizontal!$C273,'Load Combinations'!$B$4:$B$22,0),MATCH(Horizontal!AT$26,'Load Combinations'!$D$3:$N$3,0))</f>
        <v>0</v>
      </c>
      <c r="AU273" s="269">
        <f>+INDEX('Load Combinations'!$D$4:$N$22,MATCH(Horizontal!$C273,'Load Combinations'!$B$4:$B$22,0),MATCH(Horizontal!AU$26,'Load Combinations'!$D$3:$N$3,0))</f>
        <v>0</v>
      </c>
      <c r="AV273" s="269">
        <f>+INDEX('Load Combinations'!$D$4:$N$22,MATCH(Horizontal!$C273,'Load Combinations'!$B$4:$B$22,0),MATCH(Horizontal!AV$26,'Load Combinations'!$D$3:$N$3,0))</f>
        <v>0</v>
      </c>
      <c r="AW273" s="269">
        <f>+INDEX('Load Combinations'!$D$4:$N$22,MATCH(Horizontal!$C273,'Load Combinations'!$B$4:$B$22,0),MATCH(Horizontal!AW$26,'Load Combinations'!$D$3:$N$3,0))</f>
        <v>0</v>
      </c>
      <c r="AX273" s="558">
        <f>+INDEX('Load Combinations'!$D$4:$N$22,MATCH(Horizontal!$C273,'Load Combinations'!$B$4:$B$22,0),MATCH(Horizontal!AX$26,'Load Combinations'!$D$3:$N$3,0))</f>
        <v>0</v>
      </c>
      <c r="AY273" s="659">
        <f>+INDEX('Load Combinations'!$D$4:$N$22,MATCH(Horizontal!$C273,'Load Combinations'!$B$4:$B$22,0),MATCH(Horizontal!AY$26,'Load Combinations'!$D$3:$N$3,0))</f>
        <v>0</v>
      </c>
      <c r="AZ273" s="324" cm="1">
        <f t="array" ref="AZ273">SUMPRODUCT(--($K273:$AB273&gt;0),INDEX($H$4:$H$22,MATCH($K$26:$AB$26,$C$4:$C$22,0)))</f>
        <v>0</v>
      </c>
      <c r="BA273" s="325" cm="1">
        <f t="array" ref="BA273">SUMPRODUCT(--($K273:$AB273&gt;0),INDEX($G$4:$G$22,MATCH($K$26:$AB$26,$C$4:$C$22,0)))</f>
        <v>0</v>
      </c>
      <c r="BB273" s="325" cm="1">
        <f t="array" ref="BB273">-1*SUMPRODUCT(--($K273:$AB273&lt;0),INDEX($H$4:$H$22,MATCH($K$26:$AB$26,$C$4:$C$22,0)))</f>
        <v>0</v>
      </c>
      <c r="BC273" s="325" cm="1">
        <f t="array" ref="BC273">-1*SUMPRODUCT(--($K273:$AB273&lt;0),INDEX($G$4:$G$22,MATCH($K$26:$AB$26,$C$4:$C$22,0)))</f>
        <v>0</v>
      </c>
      <c r="BD273" s="272" cm="1">
        <f t="array" ref="BD273">IF(AC273&gt;0,AC273*SUMPRODUCT(_xlfn.XLOOKUP(AC$26,$C$4:$C$22,$T$4:$AD$22)*$AO273:$AY273),0)</f>
        <v>0</v>
      </c>
      <c r="BE273" s="273" cm="1">
        <f t="array" ref="BE273">IF(AD273&gt;0,AD273*SUMPRODUCT(_xlfn.XLOOKUP(AD$26,$C$4:$C$22,$T$4:$AD$22)*$AO273:$AY273),0)</f>
        <v>0</v>
      </c>
      <c r="BF273" s="273" cm="1">
        <f t="array" ref="BF273">IF(AE273&gt;0,AE273*SUMPRODUCT(_xlfn.XLOOKUP(AE$26,$C$4:$C$22,$T$4:$AD$22)*$AO273:$AY273),0)</f>
        <v>0</v>
      </c>
      <c r="BG273" s="273" cm="1">
        <f t="array" ref="BG273">IF(AF273&gt;0,AF273*SUMPRODUCT(_xlfn.XLOOKUP(AF$26,$C$4:$C$22,$T$4:$AD$22)*$AO273:$AY273),0)</f>
        <v>0</v>
      </c>
      <c r="BH273" s="273" cm="1">
        <f t="array" ref="BH273">IF(AG273&gt;0,AG273*SUMPRODUCT(_xlfn.XLOOKUP(AG$26,$C$4:$C$22,$T$4:$AD$22)*$AO273:$AY273),0)</f>
        <v>0</v>
      </c>
      <c r="BI273" s="273" cm="1">
        <f t="array" ref="BI273">IF(AH273&gt;0,AH273*SUMPRODUCT(_xlfn.XLOOKUP(AH$26,$C$4:$C$22,$T$4:$AD$22)*$AO273:$AY273),0)</f>
        <v>0</v>
      </c>
      <c r="BJ273" s="273" cm="1">
        <f t="array" ref="BJ273">IF(AI273&gt;0,AI273*SUMPRODUCT(_xlfn.XLOOKUP(AI$26,$C$4:$C$22,$T$4:$AD$22)*$AO273:$AY273),0)</f>
        <v>0</v>
      </c>
      <c r="BK273" s="273" cm="1">
        <f t="array" ref="BK273">IF(AJ273&gt;0,AJ273*SUMPRODUCT(_xlfn.XLOOKUP(AJ$26,$C$4:$C$22,$T$4:$AD$22)*$AO273:$AY273),0)</f>
        <v>0</v>
      </c>
      <c r="BL273" s="273" cm="1">
        <f t="array" ref="BL273">IF(AK273&gt;0,AK273*SUMPRODUCT(_xlfn.XLOOKUP(AK$26,$C$4:$C$22,$T$4:$AD$22)*$AO273:$AY273),0)</f>
        <v>0</v>
      </c>
      <c r="BM273" s="273" cm="1">
        <f t="array" ref="BM273">IF(AL273&gt;0,AL273*SUMPRODUCT(_xlfn.XLOOKUP(AL$26,$C$4:$C$22,$T$4:$AD$22)*$AO273:$AY273),0)</f>
        <v>0</v>
      </c>
      <c r="BN273" s="273" cm="1">
        <f t="array" ref="BN273">IF(AM273&gt;0,AM273*SUMPRODUCT(_xlfn.XLOOKUP(AM$26,$C$4:$C$22,$T$4:$AD$22)*$AO273:$AY273),0)</f>
        <v>0</v>
      </c>
      <c r="BO273" s="276" cm="1">
        <f t="array" ref="BO273">IF(AN273&gt;0,AN273*SUMPRODUCT(_xlfn.XLOOKUP(AN$26,$C$4:$C$22,$T$4:$AD$22)*$AO273:$AY273),0)</f>
        <v>0</v>
      </c>
      <c r="BP273" s="277">
        <f t="shared" si="196"/>
        <v>0</v>
      </c>
      <c r="BQ273" s="272" cm="1">
        <f t="array" ref="BQ273">IF(AC273&gt;0,AC273*SUMPRODUCT(_xlfn.XLOOKUP(AC$26,$C$4:$C$22,$I$4:$S$22)*$AO273:$AY273),0)</f>
        <v>0</v>
      </c>
      <c r="BR273" s="273" cm="1">
        <f t="array" ref="BR273">IF(AD273&gt;0,AD273*SUMPRODUCT(_xlfn.XLOOKUP(AD$26,$C$4:$C$22,$I$4:$S$22)*$AO273:$AY273),0)</f>
        <v>0</v>
      </c>
      <c r="BS273" s="273" cm="1">
        <f t="array" ref="BS273">IF(AE273&gt;0,AE273*SUMPRODUCT(_xlfn.XLOOKUP(AE$26,$C$4:$C$22,$I$4:$S$22)*$AO273:$AY273),0)</f>
        <v>0</v>
      </c>
      <c r="BT273" s="273" cm="1">
        <f t="array" ref="BT273">IF(AF273&gt;0,AF273*SUMPRODUCT(_xlfn.XLOOKUP(AF$26,$C$4:$C$22,$I$4:$S$22)*$AO273:$AY273),0)</f>
        <v>0</v>
      </c>
      <c r="BU273" s="273" cm="1">
        <f t="array" ref="BU273">IF(AG273&gt;0,AG273*SUMPRODUCT(_xlfn.XLOOKUP(AG$26,$C$4:$C$22,$I$4:$S$22)*$AO273:$AY273),0)</f>
        <v>0</v>
      </c>
      <c r="BV273" s="273" cm="1">
        <f t="array" ref="BV273">IF(AH273&gt;0,AH273*SUMPRODUCT(_xlfn.XLOOKUP(AH$26,$C$4:$C$22,$I$4:$S$22)*$AO273:$AY273),0)</f>
        <v>0</v>
      </c>
      <c r="BW273" s="273" cm="1">
        <f t="array" ref="BW273">IF(AI273&gt;0,AI273*SUMPRODUCT(_xlfn.XLOOKUP(AI$26,$C$4:$C$22,$I$4:$S$22)*$AO273:$AY273),0)</f>
        <v>0</v>
      </c>
      <c r="BX273" s="273" cm="1">
        <f t="array" ref="BX273">IF(AJ273&gt;0,AJ273*SUMPRODUCT(_xlfn.XLOOKUP(AJ$26,$C$4:$C$22,$I$4:$S$22)*$AO273:$AY273),0)</f>
        <v>0</v>
      </c>
      <c r="BY273" s="273" cm="1">
        <f t="array" ref="BY273">IF(AK273&gt;0,AK273*SUMPRODUCT(_xlfn.XLOOKUP(AK$26,$C$4:$C$22,$I$4:$S$22)*$AO273:$AY273),0)</f>
        <v>0</v>
      </c>
      <c r="BZ273" s="273" cm="1">
        <f t="array" ref="BZ273">IF(AL273&gt;0,AL273*SUMPRODUCT(_xlfn.XLOOKUP(AL$26,$C$4:$C$22,$I$4:$S$22)*$AO273:$AY273),0)</f>
        <v>0</v>
      </c>
      <c r="CA273" s="273" cm="1">
        <f t="array" ref="CA273">IF(AM273&gt;0,AM273*SUMPRODUCT(_xlfn.XLOOKUP(AM$26,$C$4:$C$22,$I$4:$S$22)*$AO273:$AY273),0)</f>
        <v>0</v>
      </c>
      <c r="CB273" s="276" cm="1">
        <f t="array" ref="CB273">IF(AN273&gt;0,AN273*SUMPRODUCT(_xlfn.XLOOKUP(AN$26,$C$4:$C$22,$I$4:$S$22)*$AO273:$AY273),0)</f>
        <v>0</v>
      </c>
      <c r="CC273" s="277">
        <f t="shared" si="197"/>
        <v>0</v>
      </c>
      <c r="CD273" s="272" cm="1">
        <f t="array" ref="CD273">IF(AC273&lt;0,AC273*SUMPRODUCT(_xlfn.XLOOKUP(AC$26,$C$4:$C$22,$T$4:$AD$22)*$AO273:$AY273),0)</f>
        <v>0</v>
      </c>
      <c r="CE273" s="273" cm="1">
        <f t="array" ref="CE273">IF(AD273&lt;0,AD273*SUMPRODUCT(_xlfn.XLOOKUP(AD$26,$C$4:$C$22,$T$4:$AC$22)*$AO273:$AX273),0)</f>
        <v>0</v>
      </c>
      <c r="CF273" s="273" cm="1">
        <f t="array" ref="CF273">IF(AE273&lt;0,AE273*SUMPRODUCT(_xlfn.XLOOKUP(AE$26,$C$4:$C$22,$T$4:$AC$22)*$AO273:$AX273),0)</f>
        <v>0</v>
      </c>
      <c r="CG273" s="273" cm="1">
        <f t="array" ref="CG273">IF(AF273&lt;0,AF273*SUMPRODUCT(_xlfn.XLOOKUP(AF$26,$C$4:$C$22,$T$4:$AC$22)*$AO273:$AX273),0)</f>
        <v>0</v>
      </c>
      <c r="CH273" s="273" cm="1">
        <f t="array" ref="CH273">IF(AG273&lt;0,AG273*SUMPRODUCT(_xlfn.XLOOKUP(AG$26,$C$4:$C$22,$T$4:$AC$22)*$AO273:$AX273),0)</f>
        <v>0</v>
      </c>
      <c r="CI273" s="273" cm="1">
        <f t="array" ref="CI273">IF(AH273&lt;0,AH273*SUMPRODUCT(_xlfn.XLOOKUP(AH$26,$C$4:$C$22,$T$4:$AC$22)*$AO273:$AX273),0)</f>
        <v>0</v>
      </c>
      <c r="CJ273" s="273" cm="1">
        <f t="array" ref="CJ273">IF(AI273&lt;0,AI273*SUMPRODUCT(_xlfn.XLOOKUP(AI$26,$C$4:$C$22,$T$4:$AC$22)*$AO273:$AX273),0)</f>
        <v>0</v>
      </c>
      <c r="CK273" s="273" cm="1">
        <f t="array" ref="CK273">IF(AJ273&lt;0,AJ273*SUMPRODUCT(_xlfn.XLOOKUP(AJ$26,$C$4:$C$22,$T$4:$AC$22)*$AO273:$AX273),0)</f>
        <v>0</v>
      </c>
      <c r="CL273" s="273" cm="1">
        <f t="array" ref="CL273">IF(AK273&lt;0,AK273*SUMPRODUCT(_xlfn.XLOOKUP(AK$26,$C$4:$C$22,$T$4:$AC$22)*$AO273:$AX273),0)</f>
        <v>0</v>
      </c>
      <c r="CM273" s="273" cm="1">
        <f t="array" ref="CM273">IF(AL273&lt;0,AL273*SUMPRODUCT(_xlfn.XLOOKUP(AL$26,$C$4:$C$22,$T$4:$AC$22)*$AO273:$AX273),0)</f>
        <v>0</v>
      </c>
      <c r="CN273" s="273" cm="1">
        <f t="array" ref="CN273">IF(AM273&lt;0,AM273*SUMPRODUCT(_xlfn.XLOOKUP(AM$26,$C$4:$C$22,$T$4:$AC$22)*$AO273:$AX273),0)</f>
        <v>0</v>
      </c>
      <c r="CO273" s="276" cm="1">
        <f t="array" ref="CO273">IF(AN273&lt;0,AN273*SUMPRODUCT(_xlfn.XLOOKUP(AN$26,$C$4:$C$22,$T$4:$AC$22)*$AO273:$AX273),0)</f>
        <v>0</v>
      </c>
      <c r="CP273" s="277">
        <f t="shared" si="198"/>
        <v>0</v>
      </c>
      <c r="CQ273" s="272" cm="1">
        <f t="array" ref="CQ273">IF(AC273&lt;0,AC273*SUMPRODUCT(_xlfn.XLOOKUP(AC$26,$C$4:$C$22,$I$4:$S$22)*$AO273:$AY273),0)</f>
        <v>0</v>
      </c>
      <c r="CR273" s="273" cm="1">
        <f t="array" ref="CR273">IF(AD273&lt;0,AD273*SUMPRODUCT(_xlfn.XLOOKUP(AD$26,$C$4:$C$22,$I$4:$R$22)*$AO273:$AX273),0)</f>
        <v>0</v>
      </c>
      <c r="CS273" s="273" cm="1">
        <f t="array" ref="CS273">IF(AE273&lt;0,AE273*SUMPRODUCT(_xlfn.XLOOKUP(AE$26,$C$4:$C$22,$I$4:$R$22)*$AO273:$AX273),0)</f>
        <v>0</v>
      </c>
      <c r="CT273" s="273" cm="1">
        <f t="array" ref="CT273">IF(AF273&lt;0,AF273*SUMPRODUCT(_xlfn.XLOOKUP(AF$26,$C$4:$C$22,$I$4:$R$22)*$AO273:$AX273),0)</f>
        <v>0</v>
      </c>
      <c r="CU273" s="273" cm="1">
        <f t="array" ref="CU273">IF(AG273&lt;0,AG273*SUMPRODUCT(_xlfn.XLOOKUP(AG$26,$C$4:$C$22,$I$4:$R$22)*$AO273:$AX273),0)</f>
        <v>0</v>
      </c>
      <c r="CV273" s="273" cm="1">
        <f t="array" ref="CV273">IF(AH273&lt;0,AH273*SUMPRODUCT(_xlfn.XLOOKUP(AH$26,$C$4:$C$22,$I$4:$R$22)*$AO273:$AX273),0)</f>
        <v>0</v>
      </c>
      <c r="CW273" s="273" cm="1">
        <f t="array" ref="CW273">IF(AI273&lt;0,AI273*SUMPRODUCT(_xlfn.XLOOKUP(AI$26,$C$4:$C$22,$I$4:$R$22)*$AO273:$AX273),0)</f>
        <v>0</v>
      </c>
      <c r="CX273" s="273" cm="1">
        <f t="array" ref="CX273">IF(AJ273&lt;0,AJ273*SUMPRODUCT(_xlfn.XLOOKUP(AJ$26,$C$4:$C$22,$I$4:$R$22)*$AO273:$AX273),0)</f>
        <v>0</v>
      </c>
      <c r="CY273" s="273" cm="1">
        <f t="array" ref="CY273">IF(AK273&lt;0,AK273*SUMPRODUCT(_xlfn.XLOOKUP(AK$26,$C$4:$C$22,$I$4:$R$22)*$AO273:$AX273),0)</f>
        <v>0</v>
      </c>
      <c r="CZ273" s="273" cm="1">
        <f t="array" ref="CZ273">IF(AL273&lt;0,AL273*SUMPRODUCT(_xlfn.XLOOKUP(AL$26,$C$4:$C$22,$I$4:$R$22)*$AO273:$AX273),0)</f>
        <v>0</v>
      </c>
      <c r="DA273" s="273" cm="1">
        <f t="array" ref="DA273">IF(AM273&lt;0,AM273*SUMPRODUCT(_xlfn.XLOOKUP(AM$26,$C$4:$C$22,$I$4:$R$22)*$AO273:$AX273),0)</f>
        <v>0</v>
      </c>
      <c r="DB273" s="276" cm="1">
        <f t="array" ref="DB273">IF(AN273&lt;0,AN273*SUMPRODUCT(_xlfn.XLOOKUP(AN$26,$C$4:$C$22,$I$4:$R$22)*$AO273:$AX273),0)</f>
        <v>0</v>
      </c>
      <c r="DC273" s="330">
        <f t="shared" si="199"/>
        <v>0</v>
      </c>
    </row>
    <row r="274" spans="1:107" x14ac:dyDescent="0.25">
      <c r="A274" s="134" t="s">
        <v>165</v>
      </c>
      <c r="B274" s="255"/>
      <c r="C274" s="278">
        <v>2</v>
      </c>
      <c r="D274" s="279" t="str">
        <f>_xlfn.XLOOKUP($C274,'Load Combinations'!$B$4:$B$22,'Load Combinations'!$C$4:$C$22)</f>
        <v>Rotation Test, Target Assembly</v>
      </c>
      <c r="E274" s="280"/>
      <c r="F274" s="281"/>
      <c r="G274" s="111">
        <v>0</v>
      </c>
      <c r="H274" s="282">
        <f t="shared" ca="1" si="238"/>
        <v>4.5</v>
      </c>
      <c r="I274" s="282">
        <f t="shared" ca="1" si="239"/>
        <v>-4.5</v>
      </c>
      <c r="J274" s="326"/>
      <c r="K274" s="87">
        <f t="shared" ref="K274:AB274" ca="1" si="253">OFFSET(K274,-1,0)</f>
        <v>0</v>
      </c>
      <c r="L274" s="84">
        <f t="shared" ca="1" si="253"/>
        <v>0</v>
      </c>
      <c r="M274" s="84">
        <f t="shared" ca="1" si="253"/>
        <v>0</v>
      </c>
      <c r="N274" s="84">
        <f t="shared" ca="1" si="253"/>
        <v>0</v>
      </c>
      <c r="O274" s="84">
        <f t="shared" ca="1" si="253"/>
        <v>0</v>
      </c>
      <c r="P274" s="84">
        <f t="shared" ca="1" si="253"/>
        <v>0</v>
      </c>
      <c r="Q274" s="84">
        <f t="shared" ca="1" si="253"/>
        <v>0</v>
      </c>
      <c r="R274" s="84">
        <f t="shared" ca="1" si="253"/>
        <v>0</v>
      </c>
      <c r="S274" s="84">
        <f t="shared" ca="1" si="253"/>
        <v>0</v>
      </c>
      <c r="T274" s="84">
        <f t="shared" ca="1" si="253"/>
        <v>0</v>
      </c>
      <c r="U274" s="84">
        <f t="shared" ca="1" si="253"/>
        <v>0</v>
      </c>
      <c r="V274" s="84">
        <f t="shared" ca="1" si="253"/>
        <v>0</v>
      </c>
      <c r="W274" s="84">
        <f t="shared" ca="1" si="253"/>
        <v>0</v>
      </c>
      <c r="X274" s="84">
        <f t="shared" ca="1" si="253"/>
        <v>0</v>
      </c>
      <c r="Y274" s="84">
        <f t="shared" ca="1" si="253"/>
        <v>0</v>
      </c>
      <c r="Z274" s="84">
        <f t="shared" ca="1" si="253"/>
        <v>0</v>
      </c>
      <c r="AA274" s="84">
        <f t="shared" ca="1" si="253"/>
        <v>0</v>
      </c>
      <c r="AB274" s="89">
        <f t="shared" ca="1" si="253"/>
        <v>0</v>
      </c>
      <c r="AC274" s="87">
        <f t="shared" ref="AC274:AN289" ca="1" si="254">OFFSET(AC274,-1*($C274-1),0)</f>
        <v>0</v>
      </c>
      <c r="AD274" s="84">
        <f t="shared" ca="1" si="254"/>
        <v>0</v>
      </c>
      <c r="AE274" s="84">
        <f t="shared" ca="1" si="254"/>
        <v>0</v>
      </c>
      <c r="AF274" s="84">
        <f t="shared" ca="1" si="254"/>
        <v>0</v>
      </c>
      <c r="AG274" s="84">
        <f t="shared" ca="1" si="254"/>
        <v>1</v>
      </c>
      <c r="AH274" s="84">
        <f t="shared" ca="1" si="254"/>
        <v>0</v>
      </c>
      <c r="AI274" s="84">
        <f t="shared" ca="1" si="254"/>
        <v>0</v>
      </c>
      <c r="AJ274" s="84">
        <f t="shared" ca="1" si="254"/>
        <v>0</v>
      </c>
      <c r="AK274" s="84">
        <f t="shared" ca="1" si="254"/>
        <v>0</v>
      </c>
      <c r="AL274" s="84">
        <f t="shared" ca="1" si="254"/>
        <v>0</v>
      </c>
      <c r="AM274" s="84">
        <f t="shared" ca="1" si="254"/>
        <v>0</v>
      </c>
      <c r="AN274" s="98">
        <f t="shared" ca="1" si="254"/>
        <v>0</v>
      </c>
      <c r="AO274" s="91">
        <f>+INDEX('Load Combinations'!$D$4:$N$22,MATCH(Horizontal!$C274,'Load Combinations'!$B$4:$B$22,0),MATCH(Horizontal!AO$26,'Load Combinations'!$D$3:$N$3,0))</f>
        <v>1</v>
      </c>
      <c r="AP274" s="84">
        <f>+INDEX('Load Combinations'!$D$4:$N$22,MATCH(Horizontal!$C274,'Load Combinations'!$B$4:$B$22,0),MATCH(Horizontal!AP$26,'Load Combinations'!$D$3:$N$3,0))</f>
        <v>1</v>
      </c>
      <c r="AQ274" s="84">
        <f>+INDEX('Load Combinations'!$D$4:$N$22,MATCH(Horizontal!$C274,'Load Combinations'!$B$4:$B$22,0),MATCH(Horizontal!AQ$26,'Load Combinations'!$D$3:$N$3,0))</f>
        <v>0</v>
      </c>
      <c r="AR274" s="84">
        <f>+INDEX('Load Combinations'!$D$4:$N$22,MATCH(Horizontal!$C274,'Load Combinations'!$B$4:$B$22,0),MATCH(Horizontal!AR$26,'Load Combinations'!$D$3:$N$3,0))</f>
        <v>0</v>
      </c>
      <c r="AS274" s="84">
        <f>+INDEX('Load Combinations'!$D$4:$N$22,MATCH(Horizontal!$C274,'Load Combinations'!$B$4:$B$22,0),MATCH(Horizontal!AS$26,'Load Combinations'!$D$3:$N$3,0))</f>
        <v>0</v>
      </c>
      <c r="AT274" s="84">
        <f>+INDEX('Load Combinations'!$D$4:$N$22,MATCH(Horizontal!$C274,'Load Combinations'!$B$4:$B$22,0),MATCH(Horizontal!AT$26,'Load Combinations'!$D$3:$N$3,0))</f>
        <v>0</v>
      </c>
      <c r="AU274" s="84">
        <f>+INDEX('Load Combinations'!$D$4:$N$22,MATCH(Horizontal!$C274,'Load Combinations'!$B$4:$B$22,0),MATCH(Horizontal!AU$26,'Load Combinations'!$D$3:$N$3,0))</f>
        <v>0</v>
      </c>
      <c r="AV274" s="84">
        <f>+INDEX('Load Combinations'!$D$4:$N$22,MATCH(Horizontal!$C274,'Load Combinations'!$B$4:$B$22,0),MATCH(Horizontal!AV$26,'Load Combinations'!$D$3:$N$3,0))</f>
        <v>0</v>
      </c>
      <c r="AW274" s="84">
        <f>+INDEX('Load Combinations'!$D$4:$N$22,MATCH(Horizontal!$C274,'Load Combinations'!$B$4:$B$22,0),MATCH(Horizontal!AW$26,'Load Combinations'!$D$3:$N$3,0))</f>
        <v>0</v>
      </c>
      <c r="AX274" s="559">
        <f>+INDEX('Load Combinations'!$D$4:$N$22,MATCH(Horizontal!$C274,'Load Combinations'!$B$4:$B$22,0),MATCH(Horizontal!AX$26,'Load Combinations'!$D$3:$N$3,0))</f>
        <v>0</v>
      </c>
      <c r="AY274" s="660">
        <f>+INDEX('Load Combinations'!$D$4:$N$22,MATCH(Horizontal!$C274,'Load Combinations'!$B$4:$B$22,0),MATCH(Horizontal!AY$26,'Load Combinations'!$D$3:$N$3,0))</f>
        <v>0</v>
      </c>
      <c r="AZ274" s="284" cm="1">
        <f t="array" aca="1" ref="AZ274" ca="1">SUMPRODUCT(--($K274:$AB274&gt;0),INDEX($H$4:$H$22,MATCH($K$26:$AB$26,$C$4:$C$22,0)))</f>
        <v>0</v>
      </c>
      <c r="BA274" s="194" cm="1">
        <f t="array" aca="1" ref="BA274" ca="1">SUMPRODUCT(--($K274:$AB274&gt;0),INDEX($G$4:$G$22,MATCH($K$26:$AB$26,$C$4:$C$22,0)))</f>
        <v>0</v>
      </c>
      <c r="BB274" s="194" cm="1">
        <f t="array" aca="1" ref="BB274" ca="1">-1*SUMPRODUCT(--($K274:$AB274&lt;0),INDEX($H$4:$H$22,MATCH($K$26:$AB$26,$C$4:$C$22,0)))</f>
        <v>0</v>
      </c>
      <c r="BC274" s="194" cm="1">
        <f t="array" aca="1" ref="BC274" ca="1">-1*SUMPRODUCT(--($K274:$AB274&lt;0),INDEX($G$4:$G$22,MATCH($K$26:$AB$26,$C$4:$C$22,0)))</f>
        <v>0</v>
      </c>
      <c r="BD274" s="286" cm="1">
        <f t="array" aca="1" ref="BD274" ca="1">IF(AC274&gt;0,AC274*SUMPRODUCT(_xlfn.XLOOKUP(AC$26,$C$4:$C$22,$T$4:$AD$22)*$AO274:$AY274),0)</f>
        <v>0</v>
      </c>
      <c r="BE274" s="287" cm="1">
        <f t="array" aca="1" ref="BE274" ca="1">IF(AD274&gt;0,AD274*SUMPRODUCT(_xlfn.XLOOKUP(AD$26,$C$4:$C$22,$T$4:$AD$22)*$AO274:$AY274),0)</f>
        <v>0</v>
      </c>
      <c r="BF274" s="287" cm="1">
        <f t="array" aca="1" ref="BF274" ca="1">IF(AE274&gt;0,AE274*SUMPRODUCT(_xlfn.XLOOKUP(AE$26,$C$4:$C$22,$T$4:$AD$22)*$AO274:$AY274),0)</f>
        <v>0</v>
      </c>
      <c r="BG274" s="287" cm="1">
        <f t="array" aca="1" ref="BG274" ca="1">IF(AF274&gt;0,AF274*SUMPRODUCT(_xlfn.XLOOKUP(AF$26,$C$4:$C$22,$T$4:$AD$22)*$AO274:$AY274),0)</f>
        <v>0</v>
      </c>
      <c r="BH274" s="287" cm="1">
        <f t="array" aca="1" ref="BH274" ca="1">IF(AG274&gt;0,AG274*SUMPRODUCT(_xlfn.XLOOKUP(AG$26,$C$4:$C$22,$T$4:$AD$22)*$AO274:$AY274),0)</f>
        <v>4.5</v>
      </c>
      <c r="BI274" s="287" cm="1">
        <f t="array" aca="1" ref="BI274" ca="1">IF(AH274&gt;0,AH274*SUMPRODUCT(_xlfn.XLOOKUP(AH$26,$C$4:$C$22,$T$4:$AD$22)*$AO274:$AY274),0)</f>
        <v>0</v>
      </c>
      <c r="BJ274" s="287" cm="1">
        <f t="array" aca="1" ref="BJ274" ca="1">IF(AI274&gt;0,AI274*SUMPRODUCT(_xlfn.XLOOKUP(AI$26,$C$4:$C$22,$T$4:$AD$22)*$AO274:$AY274),0)</f>
        <v>0</v>
      </c>
      <c r="BK274" s="287" cm="1">
        <f t="array" aca="1" ref="BK274" ca="1">IF(AJ274&gt;0,AJ274*SUMPRODUCT(_xlfn.XLOOKUP(AJ$26,$C$4:$C$22,$T$4:$AD$22)*$AO274:$AY274),0)</f>
        <v>0</v>
      </c>
      <c r="BL274" s="287" cm="1">
        <f t="array" aca="1" ref="BL274" ca="1">IF(AK274&gt;0,AK274*SUMPRODUCT(_xlfn.XLOOKUP(AK$26,$C$4:$C$22,$T$4:$AD$22)*$AO274:$AY274),0)</f>
        <v>0</v>
      </c>
      <c r="BM274" s="287" cm="1">
        <f t="array" aca="1" ref="BM274" ca="1">IF(AL274&gt;0,AL274*SUMPRODUCT(_xlfn.XLOOKUP(AL$26,$C$4:$C$22,$T$4:$AD$22)*$AO274:$AY274),0)</f>
        <v>0</v>
      </c>
      <c r="BN274" s="287" cm="1">
        <f t="array" aca="1" ref="BN274" ca="1">IF(AM274&gt;0,AM274*SUMPRODUCT(_xlfn.XLOOKUP(AM$26,$C$4:$C$22,$T$4:$AD$22)*$AO274:$AY274),0)</f>
        <v>0</v>
      </c>
      <c r="BO274" s="290" cm="1">
        <f t="array" aca="1" ref="BO274" ca="1">IF(AN274&gt;0,AN274*SUMPRODUCT(_xlfn.XLOOKUP(AN$26,$C$4:$C$22,$T$4:$AD$22)*$AO274:$AY274),0)</f>
        <v>0</v>
      </c>
      <c r="BP274" s="291">
        <f t="shared" ca="1" si="196"/>
        <v>4.5</v>
      </c>
      <c r="BQ274" s="286" cm="1">
        <f t="array" aca="1" ref="BQ274" ca="1">IF(AC274&gt;0,AC274*SUMPRODUCT(_xlfn.XLOOKUP(AC$26,$C$4:$C$22,$I$4:$S$22)*$AO274:$AY274),0)</f>
        <v>0</v>
      </c>
      <c r="BR274" s="287" cm="1">
        <f t="array" aca="1" ref="BR274" ca="1">IF(AD274&gt;0,AD274*SUMPRODUCT(_xlfn.XLOOKUP(AD$26,$C$4:$C$22,$I$4:$S$22)*$AO274:$AY274),0)</f>
        <v>0</v>
      </c>
      <c r="BS274" s="287" cm="1">
        <f t="array" aca="1" ref="BS274" ca="1">IF(AE274&gt;0,AE274*SUMPRODUCT(_xlfn.XLOOKUP(AE$26,$C$4:$C$22,$I$4:$S$22)*$AO274:$AY274),0)</f>
        <v>0</v>
      </c>
      <c r="BT274" s="287" cm="1">
        <f t="array" aca="1" ref="BT274" ca="1">IF(AF274&gt;0,AF274*SUMPRODUCT(_xlfn.XLOOKUP(AF$26,$C$4:$C$22,$I$4:$S$22)*$AO274:$AY274),0)</f>
        <v>0</v>
      </c>
      <c r="BU274" s="287" cm="1">
        <f t="array" aca="1" ref="BU274" ca="1">IF(AG274&gt;0,AG274*SUMPRODUCT(_xlfn.XLOOKUP(AG$26,$C$4:$C$22,$I$4:$S$22)*$AO274:$AY274),0)</f>
        <v>-4.5</v>
      </c>
      <c r="BV274" s="287" cm="1">
        <f t="array" aca="1" ref="BV274" ca="1">IF(AH274&gt;0,AH274*SUMPRODUCT(_xlfn.XLOOKUP(AH$26,$C$4:$C$22,$I$4:$S$22)*$AO274:$AY274),0)</f>
        <v>0</v>
      </c>
      <c r="BW274" s="287" cm="1">
        <f t="array" aca="1" ref="BW274" ca="1">IF(AI274&gt;0,AI274*SUMPRODUCT(_xlfn.XLOOKUP(AI$26,$C$4:$C$22,$I$4:$S$22)*$AO274:$AY274),0)</f>
        <v>0</v>
      </c>
      <c r="BX274" s="287" cm="1">
        <f t="array" aca="1" ref="BX274" ca="1">IF(AJ274&gt;0,AJ274*SUMPRODUCT(_xlfn.XLOOKUP(AJ$26,$C$4:$C$22,$I$4:$S$22)*$AO274:$AY274),0)</f>
        <v>0</v>
      </c>
      <c r="BY274" s="287" cm="1">
        <f t="array" aca="1" ref="BY274" ca="1">IF(AK274&gt;0,AK274*SUMPRODUCT(_xlfn.XLOOKUP(AK$26,$C$4:$C$22,$I$4:$S$22)*$AO274:$AY274),0)</f>
        <v>0</v>
      </c>
      <c r="BZ274" s="287" cm="1">
        <f t="array" aca="1" ref="BZ274" ca="1">IF(AL274&gt;0,AL274*SUMPRODUCT(_xlfn.XLOOKUP(AL$26,$C$4:$C$22,$I$4:$S$22)*$AO274:$AY274),0)</f>
        <v>0</v>
      </c>
      <c r="CA274" s="287" cm="1">
        <f t="array" aca="1" ref="CA274" ca="1">IF(AM274&gt;0,AM274*SUMPRODUCT(_xlfn.XLOOKUP(AM$26,$C$4:$C$22,$I$4:$S$22)*$AO274:$AY274),0)</f>
        <v>0</v>
      </c>
      <c r="CB274" s="290" cm="1">
        <f t="array" aca="1" ref="CB274" ca="1">IF(AN274&gt;0,AN274*SUMPRODUCT(_xlfn.XLOOKUP(AN$26,$C$4:$C$22,$I$4:$S$22)*$AO274:$AY274),0)</f>
        <v>0</v>
      </c>
      <c r="CC274" s="291">
        <f t="shared" ca="1" si="197"/>
        <v>-4.5</v>
      </c>
      <c r="CD274" s="286" cm="1">
        <f t="array" aca="1" ref="CD274" ca="1">IF(AC274&lt;0,AC274*SUMPRODUCT(_xlfn.XLOOKUP(AC$26,$C$4:$C$22,$T$4:$AD$22)*$AO274:$AY274),0)</f>
        <v>0</v>
      </c>
      <c r="CE274" s="287" cm="1">
        <f t="array" aca="1" ref="CE274" ca="1">IF(AD274&lt;0,AD274*SUMPRODUCT(_xlfn.XLOOKUP(AD$26,$C$4:$C$22,$T$4:$AC$22)*$AO274:$AX274),0)</f>
        <v>0</v>
      </c>
      <c r="CF274" s="287" cm="1">
        <f t="array" aca="1" ref="CF274" ca="1">IF(AE274&lt;0,AE274*SUMPRODUCT(_xlfn.XLOOKUP(AE$26,$C$4:$C$22,$T$4:$AC$22)*$AO274:$AX274),0)</f>
        <v>0</v>
      </c>
      <c r="CG274" s="287" cm="1">
        <f t="array" aca="1" ref="CG274" ca="1">IF(AF274&lt;0,AF274*SUMPRODUCT(_xlfn.XLOOKUP(AF$26,$C$4:$C$22,$T$4:$AC$22)*$AO274:$AX274),0)</f>
        <v>0</v>
      </c>
      <c r="CH274" s="287" cm="1">
        <f t="array" aca="1" ref="CH274" ca="1">IF(AG274&lt;0,AG274*SUMPRODUCT(_xlfn.XLOOKUP(AG$26,$C$4:$C$22,$T$4:$AC$22)*$AO274:$AX274),0)</f>
        <v>0</v>
      </c>
      <c r="CI274" s="287" cm="1">
        <f t="array" aca="1" ref="CI274" ca="1">IF(AH274&lt;0,AH274*SUMPRODUCT(_xlfn.XLOOKUP(AH$26,$C$4:$C$22,$T$4:$AC$22)*$AO274:$AX274),0)</f>
        <v>0</v>
      </c>
      <c r="CJ274" s="287" cm="1">
        <f t="array" aca="1" ref="CJ274" ca="1">IF(AI274&lt;0,AI274*SUMPRODUCT(_xlfn.XLOOKUP(AI$26,$C$4:$C$22,$T$4:$AC$22)*$AO274:$AX274),0)</f>
        <v>0</v>
      </c>
      <c r="CK274" s="287" cm="1">
        <f t="array" aca="1" ref="CK274" ca="1">IF(AJ274&lt;0,AJ274*SUMPRODUCT(_xlfn.XLOOKUP(AJ$26,$C$4:$C$22,$T$4:$AC$22)*$AO274:$AX274),0)</f>
        <v>0</v>
      </c>
      <c r="CL274" s="287" cm="1">
        <f t="array" aca="1" ref="CL274" ca="1">IF(AK274&lt;0,AK274*SUMPRODUCT(_xlfn.XLOOKUP(AK$26,$C$4:$C$22,$T$4:$AC$22)*$AO274:$AX274),0)</f>
        <v>0</v>
      </c>
      <c r="CM274" s="287" cm="1">
        <f t="array" aca="1" ref="CM274" ca="1">IF(AL274&lt;0,AL274*SUMPRODUCT(_xlfn.XLOOKUP(AL$26,$C$4:$C$22,$T$4:$AC$22)*$AO274:$AX274),0)</f>
        <v>0</v>
      </c>
      <c r="CN274" s="287" cm="1">
        <f t="array" aca="1" ref="CN274" ca="1">IF(AM274&lt;0,AM274*SUMPRODUCT(_xlfn.XLOOKUP(AM$26,$C$4:$C$22,$T$4:$AC$22)*$AO274:$AX274),0)</f>
        <v>0</v>
      </c>
      <c r="CO274" s="290" cm="1">
        <f t="array" aca="1" ref="CO274" ca="1">IF(AN274&lt;0,AN274*SUMPRODUCT(_xlfn.XLOOKUP(AN$26,$C$4:$C$22,$T$4:$AC$22)*$AO274:$AX274),0)</f>
        <v>0</v>
      </c>
      <c r="CP274" s="291">
        <f t="shared" ca="1" si="198"/>
        <v>0</v>
      </c>
      <c r="CQ274" s="286" cm="1">
        <f t="array" aca="1" ref="CQ274" ca="1">IF(AC274&lt;0,AC274*SUMPRODUCT(_xlfn.XLOOKUP(AC$26,$C$4:$C$22,$I$4:$S$22)*$AO274:$AY274),0)</f>
        <v>0</v>
      </c>
      <c r="CR274" s="287" cm="1">
        <f t="array" aca="1" ref="CR274" ca="1">IF(AD274&lt;0,AD274*SUMPRODUCT(_xlfn.XLOOKUP(AD$26,$C$4:$C$22,$I$4:$R$22)*$AO274:$AX274),0)</f>
        <v>0</v>
      </c>
      <c r="CS274" s="287" cm="1">
        <f t="array" aca="1" ref="CS274" ca="1">IF(AE274&lt;0,AE274*SUMPRODUCT(_xlfn.XLOOKUP(AE$26,$C$4:$C$22,$I$4:$R$22)*$AO274:$AX274),0)</f>
        <v>0</v>
      </c>
      <c r="CT274" s="287" cm="1">
        <f t="array" aca="1" ref="CT274" ca="1">IF(AF274&lt;0,AF274*SUMPRODUCT(_xlfn.XLOOKUP(AF$26,$C$4:$C$22,$I$4:$R$22)*$AO274:$AX274),0)</f>
        <v>0</v>
      </c>
      <c r="CU274" s="287" cm="1">
        <f t="array" aca="1" ref="CU274" ca="1">IF(AG274&lt;0,AG274*SUMPRODUCT(_xlfn.XLOOKUP(AG$26,$C$4:$C$22,$I$4:$R$22)*$AO274:$AX274),0)</f>
        <v>0</v>
      </c>
      <c r="CV274" s="287" cm="1">
        <f t="array" aca="1" ref="CV274" ca="1">IF(AH274&lt;0,AH274*SUMPRODUCT(_xlfn.XLOOKUP(AH$26,$C$4:$C$22,$I$4:$R$22)*$AO274:$AX274),0)</f>
        <v>0</v>
      </c>
      <c r="CW274" s="287" cm="1">
        <f t="array" aca="1" ref="CW274" ca="1">IF(AI274&lt;0,AI274*SUMPRODUCT(_xlfn.XLOOKUP(AI$26,$C$4:$C$22,$I$4:$R$22)*$AO274:$AX274),0)</f>
        <v>0</v>
      </c>
      <c r="CX274" s="287" cm="1">
        <f t="array" aca="1" ref="CX274" ca="1">IF(AJ274&lt;0,AJ274*SUMPRODUCT(_xlfn.XLOOKUP(AJ$26,$C$4:$C$22,$I$4:$R$22)*$AO274:$AX274),0)</f>
        <v>0</v>
      </c>
      <c r="CY274" s="287" cm="1">
        <f t="array" aca="1" ref="CY274" ca="1">IF(AK274&lt;0,AK274*SUMPRODUCT(_xlfn.XLOOKUP(AK$26,$C$4:$C$22,$I$4:$R$22)*$AO274:$AX274),0)</f>
        <v>0</v>
      </c>
      <c r="CZ274" s="287" cm="1">
        <f t="array" aca="1" ref="CZ274" ca="1">IF(AL274&lt;0,AL274*SUMPRODUCT(_xlfn.XLOOKUP(AL$26,$C$4:$C$22,$I$4:$R$22)*$AO274:$AX274),0)</f>
        <v>0</v>
      </c>
      <c r="DA274" s="287" cm="1">
        <f t="array" aca="1" ref="DA274" ca="1">IF(AM274&lt;0,AM274*SUMPRODUCT(_xlfn.XLOOKUP(AM$26,$C$4:$C$22,$I$4:$R$22)*$AO274:$AX274),0)</f>
        <v>0</v>
      </c>
      <c r="DB274" s="290" cm="1">
        <f t="array" aca="1" ref="DB274" ca="1">IF(AN274&lt;0,AN274*SUMPRODUCT(_xlfn.XLOOKUP(AN$26,$C$4:$C$22,$I$4:$R$22)*$AO274:$AX274),0)</f>
        <v>0</v>
      </c>
      <c r="DC274" s="327">
        <f t="shared" ca="1" si="199"/>
        <v>0</v>
      </c>
    </row>
    <row r="275" spans="1:107" x14ac:dyDescent="0.25">
      <c r="A275" s="135">
        <f ca="1">MIN(H273:I291)</f>
        <v>-6.5</v>
      </c>
      <c r="B275" s="731"/>
      <c r="C275" s="292">
        <v>3</v>
      </c>
      <c r="D275" s="293" t="str">
        <f>_xlfn.XLOOKUP($C275,'Load Combinations'!$B$4:$B$22,'Load Combinations'!$C$4:$C$22)</f>
        <v>Component Pressure Test</v>
      </c>
      <c r="E275" s="86"/>
      <c r="F275" s="294"/>
      <c r="G275" s="125">
        <v>0</v>
      </c>
      <c r="H275" s="295">
        <f t="shared" ca="1" si="238"/>
        <v>0</v>
      </c>
      <c r="I275" s="295">
        <f t="shared" ca="1" si="239"/>
        <v>0</v>
      </c>
      <c r="J275" s="328"/>
      <c r="K275" s="99">
        <f t="shared" ref="K275:AB275" ca="1" si="255">OFFSET(K275,-2,0)</f>
        <v>0</v>
      </c>
      <c r="L275" s="96">
        <f t="shared" ca="1" si="255"/>
        <v>0</v>
      </c>
      <c r="M275" s="96">
        <f t="shared" ca="1" si="255"/>
        <v>0</v>
      </c>
      <c r="N275" s="96">
        <f t="shared" ca="1" si="255"/>
        <v>0</v>
      </c>
      <c r="O275" s="96">
        <f t="shared" ca="1" si="255"/>
        <v>0</v>
      </c>
      <c r="P275" s="96">
        <f t="shared" ca="1" si="255"/>
        <v>0</v>
      </c>
      <c r="Q275" s="96">
        <f t="shared" ca="1" si="255"/>
        <v>0</v>
      </c>
      <c r="R275" s="96">
        <f t="shared" ca="1" si="255"/>
        <v>0</v>
      </c>
      <c r="S275" s="96">
        <f t="shared" ca="1" si="255"/>
        <v>0</v>
      </c>
      <c r="T275" s="96">
        <f t="shared" ca="1" si="255"/>
        <v>0</v>
      </c>
      <c r="U275" s="96">
        <f t="shared" ca="1" si="255"/>
        <v>0</v>
      </c>
      <c r="V275" s="96">
        <f t="shared" ca="1" si="255"/>
        <v>0</v>
      </c>
      <c r="W275" s="96">
        <f t="shared" ca="1" si="255"/>
        <v>0</v>
      </c>
      <c r="X275" s="96">
        <f t="shared" ca="1" si="255"/>
        <v>0</v>
      </c>
      <c r="Y275" s="96">
        <f t="shared" ca="1" si="255"/>
        <v>0</v>
      </c>
      <c r="Z275" s="96">
        <f t="shared" ca="1" si="255"/>
        <v>0</v>
      </c>
      <c r="AA275" s="96">
        <f t="shared" ca="1" si="255"/>
        <v>0</v>
      </c>
      <c r="AB275" s="138">
        <f t="shared" ca="1" si="255"/>
        <v>0</v>
      </c>
      <c r="AC275" s="99">
        <f t="shared" ca="1" si="254"/>
        <v>0</v>
      </c>
      <c r="AD275" s="96">
        <f t="shared" ca="1" si="254"/>
        <v>0</v>
      </c>
      <c r="AE275" s="96">
        <f t="shared" ca="1" si="254"/>
        <v>0</v>
      </c>
      <c r="AF275" s="96">
        <f t="shared" ca="1" si="254"/>
        <v>0</v>
      </c>
      <c r="AG275" s="96">
        <f t="shared" ca="1" si="254"/>
        <v>1</v>
      </c>
      <c r="AH275" s="96">
        <f t="shared" ca="1" si="254"/>
        <v>0</v>
      </c>
      <c r="AI275" s="96">
        <f t="shared" ca="1" si="254"/>
        <v>0</v>
      </c>
      <c r="AJ275" s="96">
        <f t="shared" ca="1" si="254"/>
        <v>0</v>
      </c>
      <c r="AK275" s="96">
        <f t="shared" ca="1" si="254"/>
        <v>0</v>
      </c>
      <c r="AL275" s="96">
        <f t="shared" ca="1" si="254"/>
        <v>0</v>
      </c>
      <c r="AM275" s="96">
        <f t="shared" ca="1" si="254"/>
        <v>0</v>
      </c>
      <c r="AN275" s="100">
        <f t="shared" ca="1" si="254"/>
        <v>0</v>
      </c>
      <c r="AO275" s="97">
        <f>+INDEX('Load Combinations'!$D$4:$N$22,MATCH(Horizontal!$C275,'Load Combinations'!$B$4:$B$22,0),MATCH(Horizontal!AO$26,'Load Combinations'!$D$3:$N$3,0))</f>
        <v>1</v>
      </c>
      <c r="AP275" s="96">
        <f>+INDEX('Load Combinations'!$D$4:$N$22,MATCH(Horizontal!$C275,'Load Combinations'!$B$4:$B$22,0),MATCH(Horizontal!AP$26,'Load Combinations'!$D$3:$N$3,0))</f>
        <v>0</v>
      </c>
      <c r="AQ275" s="96">
        <f>+INDEX('Load Combinations'!$D$4:$N$22,MATCH(Horizontal!$C275,'Load Combinations'!$B$4:$B$22,0),MATCH(Horizontal!AQ$26,'Load Combinations'!$D$3:$N$3,0))</f>
        <v>0</v>
      </c>
      <c r="AR275" s="96">
        <f>+INDEX('Load Combinations'!$D$4:$N$22,MATCH(Horizontal!$C275,'Load Combinations'!$B$4:$B$22,0),MATCH(Horizontal!AR$26,'Load Combinations'!$D$3:$N$3,0))</f>
        <v>0</v>
      </c>
      <c r="AS275" s="96">
        <f>+INDEX('Load Combinations'!$D$4:$N$22,MATCH(Horizontal!$C275,'Load Combinations'!$B$4:$B$22,0),MATCH(Horizontal!AS$26,'Load Combinations'!$D$3:$N$3,0))</f>
        <v>1</v>
      </c>
      <c r="AT275" s="96">
        <f>+INDEX('Load Combinations'!$D$4:$N$22,MATCH(Horizontal!$C275,'Load Combinations'!$B$4:$B$22,0),MATCH(Horizontal!AT$26,'Load Combinations'!$D$3:$N$3,0))</f>
        <v>0</v>
      </c>
      <c r="AU275" s="96">
        <f>+INDEX('Load Combinations'!$D$4:$N$22,MATCH(Horizontal!$C275,'Load Combinations'!$B$4:$B$22,0),MATCH(Horizontal!AU$26,'Load Combinations'!$D$3:$N$3,0))</f>
        <v>0</v>
      </c>
      <c r="AV275" s="96">
        <f>+INDEX('Load Combinations'!$D$4:$N$22,MATCH(Horizontal!$C275,'Load Combinations'!$B$4:$B$22,0),MATCH(Horizontal!AV$26,'Load Combinations'!$D$3:$N$3,0))</f>
        <v>0</v>
      </c>
      <c r="AW275" s="96">
        <f>+INDEX('Load Combinations'!$D$4:$N$22,MATCH(Horizontal!$C275,'Load Combinations'!$B$4:$B$22,0),MATCH(Horizontal!AW$26,'Load Combinations'!$D$3:$N$3,0))</f>
        <v>0</v>
      </c>
      <c r="AX275" s="560">
        <f>+INDEX('Load Combinations'!$D$4:$N$22,MATCH(Horizontal!$C275,'Load Combinations'!$B$4:$B$22,0),MATCH(Horizontal!AX$26,'Load Combinations'!$D$3:$N$3,0))</f>
        <v>0</v>
      </c>
      <c r="AY275" s="661">
        <f>+INDEX('Load Combinations'!$D$4:$N$22,MATCH(Horizontal!$C275,'Load Combinations'!$B$4:$B$22,0),MATCH(Horizontal!AY$26,'Load Combinations'!$D$3:$N$3,0))</f>
        <v>0</v>
      </c>
      <c r="AZ275" s="297" cm="1">
        <f t="array" aca="1" ref="AZ275" ca="1">SUMPRODUCT(--($K275:$AB275&gt;0),INDEX($H$4:$H$22,MATCH($K$26:$AB$26,$C$4:$C$22,0)))</f>
        <v>0</v>
      </c>
      <c r="BA275" s="298" cm="1">
        <f t="array" aca="1" ref="BA275" ca="1">SUMPRODUCT(--($K275:$AB275&gt;0),INDEX($G$4:$G$22,MATCH($K$26:$AB$26,$C$4:$C$22,0)))</f>
        <v>0</v>
      </c>
      <c r="BB275" s="298" cm="1">
        <f t="array" aca="1" ref="BB275" ca="1">-1*SUMPRODUCT(--($K275:$AB275&lt;0),INDEX($H$4:$H$22,MATCH($K$26:$AB$26,$C$4:$C$22,0)))</f>
        <v>0</v>
      </c>
      <c r="BC275" s="298" cm="1">
        <f t="array" aca="1" ref="BC275" ca="1">-1*SUMPRODUCT(--($K275:$AB275&lt;0),INDEX($G$4:$G$22,MATCH($K$26:$AB$26,$C$4:$C$22,0)))</f>
        <v>0</v>
      </c>
      <c r="BD275" s="125" cm="1">
        <f t="array" aca="1" ref="BD275" ca="1">IF(AC275&gt;0,AC275*SUMPRODUCT(_xlfn.XLOOKUP(AC$26,$C$4:$C$22,$T$4:$AD$22)*$AO275:$AY275),0)</f>
        <v>0</v>
      </c>
      <c r="BE275" s="300" cm="1">
        <f t="array" aca="1" ref="BE275" ca="1">IF(AD275&gt;0,AD275*SUMPRODUCT(_xlfn.XLOOKUP(AD$26,$C$4:$C$22,$T$4:$AD$22)*$AO275:$AY275),0)</f>
        <v>0</v>
      </c>
      <c r="BF275" s="300" cm="1">
        <f t="array" aca="1" ref="BF275" ca="1">IF(AE275&gt;0,AE275*SUMPRODUCT(_xlfn.XLOOKUP(AE$26,$C$4:$C$22,$T$4:$AD$22)*$AO275:$AY275),0)</f>
        <v>0</v>
      </c>
      <c r="BG275" s="301" cm="1">
        <f t="array" aca="1" ref="BG275" ca="1">IF(AF275&gt;0,AF275*SUMPRODUCT(_xlfn.XLOOKUP(AF$26,$C$4:$C$22,$T$4:$AD$22)*$AO275:$AY275),0)</f>
        <v>0</v>
      </c>
      <c r="BH275" s="300" cm="1">
        <f t="array" aca="1" ref="BH275" ca="1">IF(AG275&gt;0,AG275*SUMPRODUCT(_xlfn.XLOOKUP(AG$26,$C$4:$C$22,$T$4:$AD$22)*$AO275:$AY275),0)</f>
        <v>0</v>
      </c>
      <c r="BI275" s="300" cm="1">
        <f t="array" aca="1" ref="BI275" ca="1">IF(AH275&gt;0,AH275*SUMPRODUCT(_xlfn.XLOOKUP(AH$26,$C$4:$C$22,$T$4:$AD$22)*$AO275:$AY275),0)</f>
        <v>0</v>
      </c>
      <c r="BJ275" s="300" cm="1">
        <f t="array" aca="1" ref="BJ275" ca="1">IF(AI275&gt;0,AI275*SUMPRODUCT(_xlfn.XLOOKUP(AI$26,$C$4:$C$22,$T$4:$AD$22)*$AO275:$AY275),0)</f>
        <v>0</v>
      </c>
      <c r="BK275" s="300" cm="1">
        <f t="array" aca="1" ref="BK275" ca="1">IF(AJ275&gt;0,AJ275*SUMPRODUCT(_xlfn.XLOOKUP(AJ$26,$C$4:$C$22,$T$4:$AD$22)*$AO275:$AY275),0)</f>
        <v>0</v>
      </c>
      <c r="BL275" s="300" cm="1">
        <f t="array" aca="1" ref="BL275" ca="1">IF(AK275&gt;0,AK275*SUMPRODUCT(_xlfn.XLOOKUP(AK$26,$C$4:$C$22,$T$4:$AD$22)*$AO275:$AY275),0)</f>
        <v>0</v>
      </c>
      <c r="BM275" s="300" cm="1">
        <f t="array" aca="1" ref="BM275" ca="1">IF(AL275&gt;0,AL275*SUMPRODUCT(_xlfn.XLOOKUP(AL$26,$C$4:$C$22,$T$4:$AD$22)*$AO275:$AY275),0)</f>
        <v>0</v>
      </c>
      <c r="BN275" s="300" cm="1">
        <f t="array" aca="1" ref="BN275" ca="1">IF(AM275&gt;0,AM275*SUMPRODUCT(_xlfn.XLOOKUP(AM$26,$C$4:$C$22,$T$4:$AD$22)*$AO275:$AY275),0)</f>
        <v>0</v>
      </c>
      <c r="BO275" s="304" cm="1">
        <f t="array" aca="1" ref="BO275" ca="1">IF(AN275&gt;0,AN275*SUMPRODUCT(_xlfn.XLOOKUP(AN$26,$C$4:$C$22,$T$4:$AD$22)*$AO275:$AY275),0)</f>
        <v>0</v>
      </c>
      <c r="BP275" s="305">
        <f t="shared" ca="1" si="196"/>
        <v>0</v>
      </c>
      <c r="BQ275" s="125" cm="1">
        <f t="array" aca="1" ref="BQ275" ca="1">IF(AC275&gt;0,AC275*SUMPRODUCT(_xlfn.XLOOKUP(AC$26,$C$4:$C$22,$I$4:$S$22)*$AO275:$AY275),0)</f>
        <v>0</v>
      </c>
      <c r="BR275" s="300" cm="1">
        <f t="array" aca="1" ref="BR275" ca="1">IF(AD275&gt;0,AD275*SUMPRODUCT(_xlfn.XLOOKUP(AD$26,$C$4:$C$22,$I$4:$S$22)*$AO275:$AY275),0)</f>
        <v>0</v>
      </c>
      <c r="BS275" s="300" cm="1">
        <f t="array" aca="1" ref="BS275" ca="1">IF(AE275&gt;0,AE275*SUMPRODUCT(_xlfn.XLOOKUP(AE$26,$C$4:$C$22,$I$4:$S$22)*$AO275:$AY275),0)</f>
        <v>0</v>
      </c>
      <c r="BT275" s="301" cm="1">
        <f t="array" aca="1" ref="BT275" ca="1">IF(AF275&gt;0,AF275*SUMPRODUCT(_xlfn.XLOOKUP(AF$26,$C$4:$C$22,$I$4:$S$22)*$AO275:$AY275),0)</f>
        <v>0</v>
      </c>
      <c r="BU275" s="300" cm="1">
        <f t="array" aca="1" ref="BU275" ca="1">IF(AG275&gt;0,AG275*SUMPRODUCT(_xlfn.XLOOKUP(AG$26,$C$4:$C$22,$I$4:$S$22)*$AO275:$AY275),0)</f>
        <v>0</v>
      </c>
      <c r="BV275" s="300" cm="1">
        <f t="array" aca="1" ref="BV275" ca="1">IF(AH275&gt;0,AH275*SUMPRODUCT(_xlfn.XLOOKUP(AH$26,$C$4:$C$22,$I$4:$S$22)*$AO275:$AY275),0)</f>
        <v>0</v>
      </c>
      <c r="BW275" s="300" cm="1">
        <f t="array" aca="1" ref="BW275" ca="1">IF(AI275&gt;0,AI275*SUMPRODUCT(_xlfn.XLOOKUP(AI$26,$C$4:$C$22,$I$4:$S$22)*$AO275:$AY275),0)</f>
        <v>0</v>
      </c>
      <c r="BX275" s="300" cm="1">
        <f t="array" aca="1" ref="BX275" ca="1">IF(AJ275&gt;0,AJ275*SUMPRODUCT(_xlfn.XLOOKUP(AJ$26,$C$4:$C$22,$I$4:$S$22)*$AO275:$AY275),0)</f>
        <v>0</v>
      </c>
      <c r="BY275" s="300" cm="1">
        <f t="array" aca="1" ref="BY275" ca="1">IF(AK275&gt;0,AK275*SUMPRODUCT(_xlfn.XLOOKUP(AK$26,$C$4:$C$22,$I$4:$S$22)*$AO275:$AY275),0)</f>
        <v>0</v>
      </c>
      <c r="BZ275" s="300" cm="1">
        <f t="array" aca="1" ref="BZ275" ca="1">IF(AL275&gt;0,AL275*SUMPRODUCT(_xlfn.XLOOKUP(AL$26,$C$4:$C$22,$I$4:$S$22)*$AO275:$AY275),0)</f>
        <v>0</v>
      </c>
      <c r="CA275" s="300" cm="1">
        <f t="array" aca="1" ref="CA275" ca="1">IF(AM275&gt;0,AM275*SUMPRODUCT(_xlfn.XLOOKUP(AM$26,$C$4:$C$22,$I$4:$S$22)*$AO275:$AY275),0)</f>
        <v>0</v>
      </c>
      <c r="CB275" s="304" cm="1">
        <f t="array" aca="1" ref="CB275" ca="1">IF(AN275&gt;0,AN275*SUMPRODUCT(_xlfn.XLOOKUP(AN$26,$C$4:$C$22,$I$4:$S$22)*$AO275:$AY275),0)</f>
        <v>0</v>
      </c>
      <c r="CC275" s="305">
        <f t="shared" ca="1" si="197"/>
        <v>0</v>
      </c>
      <c r="CD275" s="125" cm="1">
        <f t="array" aca="1" ref="CD275" ca="1">IF(AC275&lt;0,AC275*SUMPRODUCT(_xlfn.XLOOKUP(AC$26,$C$4:$C$22,$T$4:$AD$22)*$AO275:$AY275),0)</f>
        <v>0</v>
      </c>
      <c r="CE275" s="300" cm="1">
        <f t="array" aca="1" ref="CE275" ca="1">IF(AD275&lt;0,AD275*SUMPRODUCT(_xlfn.XLOOKUP(AD$26,$C$4:$C$22,$T$4:$AC$22)*$AO275:$AX275),0)</f>
        <v>0</v>
      </c>
      <c r="CF275" s="300" cm="1">
        <f t="array" aca="1" ref="CF275" ca="1">IF(AE275&lt;0,AE275*SUMPRODUCT(_xlfn.XLOOKUP(AE$26,$C$4:$C$22,$T$4:$AC$22)*$AO275:$AX275),0)</f>
        <v>0</v>
      </c>
      <c r="CG275" s="301" cm="1">
        <f t="array" aca="1" ref="CG275" ca="1">IF(AF275&lt;0,AF275*SUMPRODUCT(_xlfn.XLOOKUP(AF$26,$C$4:$C$22,$T$4:$AC$22)*$AO275:$AX275),0)</f>
        <v>0</v>
      </c>
      <c r="CH275" s="300" cm="1">
        <f t="array" aca="1" ref="CH275" ca="1">IF(AG275&lt;0,AG275*SUMPRODUCT(_xlfn.XLOOKUP(AG$26,$C$4:$C$22,$T$4:$AC$22)*$AO275:$AX275),0)</f>
        <v>0</v>
      </c>
      <c r="CI275" s="300" cm="1">
        <f t="array" aca="1" ref="CI275" ca="1">IF(AH275&lt;0,AH275*SUMPRODUCT(_xlfn.XLOOKUP(AH$26,$C$4:$C$22,$T$4:$AC$22)*$AO275:$AX275),0)</f>
        <v>0</v>
      </c>
      <c r="CJ275" s="300" cm="1">
        <f t="array" aca="1" ref="CJ275" ca="1">IF(AI275&lt;0,AI275*SUMPRODUCT(_xlfn.XLOOKUP(AI$26,$C$4:$C$22,$T$4:$AC$22)*$AO275:$AX275),0)</f>
        <v>0</v>
      </c>
      <c r="CK275" s="300" cm="1">
        <f t="array" aca="1" ref="CK275" ca="1">IF(AJ275&lt;0,AJ275*SUMPRODUCT(_xlfn.XLOOKUP(AJ$26,$C$4:$C$22,$T$4:$AC$22)*$AO275:$AX275),0)</f>
        <v>0</v>
      </c>
      <c r="CL275" s="300" cm="1">
        <f t="array" aca="1" ref="CL275" ca="1">IF(AK275&lt;0,AK275*SUMPRODUCT(_xlfn.XLOOKUP(AK$26,$C$4:$C$22,$T$4:$AC$22)*$AO275:$AX275),0)</f>
        <v>0</v>
      </c>
      <c r="CM275" s="300" cm="1">
        <f t="array" aca="1" ref="CM275" ca="1">IF(AL275&lt;0,AL275*SUMPRODUCT(_xlfn.XLOOKUP(AL$26,$C$4:$C$22,$T$4:$AC$22)*$AO275:$AX275),0)</f>
        <v>0</v>
      </c>
      <c r="CN275" s="300" cm="1">
        <f t="array" aca="1" ref="CN275" ca="1">IF(AM275&lt;0,AM275*SUMPRODUCT(_xlfn.XLOOKUP(AM$26,$C$4:$C$22,$T$4:$AC$22)*$AO275:$AX275),0)</f>
        <v>0</v>
      </c>
      <c r="CO275" s="304" cm="1">
        <f t="array" aca="1" ref="CO275" ca="1">IF(AN275&lt;0,AN275*SUMPRODUCT(_xlfn.XLOOKUP(AN$26,$C$4:$C$22,$T$4:$AC$22)*$AO275:$AX275),0)</f>
        <v>0</v>
      </c>
      <c r="CP275" s="305">
        <f t="shared" ca="1" si="198"/>
        <v>0</v>
      </c>
      <c r="CQ275" s="125" cm="1">
        <f t="array" aca="1" ref="CQ275" ca="1">IF(AC275&lt;0,AC275*SUMPRODUCT(_xlfn.XLOOKUP(AC$26,$C$4:$C$22,$I$4:$S$22)*$AO275:$AY275),0)</f>
        <v>0</v>
      </c>
      <c r="CR275" s="300" cm="1">
        <f t="array" aca="1" ref="CR275" ca="1">IF(AD275&lt;0,AD275*SUMPRODUCT(_xlfn.XLOOKUP(AD$26,$C$4:$C$22,$I$4:$R$22)*$AO275:$AX275),0)</f>
        <v>0</v>
      </c>
      <c r="CS275" s="300" cm="1">
        <f t="array" aca="1" ref="CS275" ca="1">IF(AE275&lt;0,AE275*SUMPRODUCT(_xlfn.XLOOKUP(AE$26,$C$4:$C$22,$I$4:$R$22)*$AO275:$AX275),0)</f>
        <v>0</v>
      </c>
      <c r="CT275" s="301" cm="1">
        <f t="array" aca="1" ref="CT275" ca="1">IF(AF275&lt;0,AF275*SUMPRODUCT(_xlfn.XLOOKUP(AF$26,$C$4:$C$22,$I$4:$R$22)*$AO275:$AX275),0)</f>
        <v>0</v>
      </c>
      <c r="CU275" s="300" cm="1">
        <f t="array" aca="1" ref="CU275" ca="1">IF(AG275&lt;0,AG275*SUMPRODUCT(_xlfn.XLOOKUP(AG$26,$C$4:$C$22,$I$4:$R$22)*$AO275:$AX275),0)</f>
        <v>0</v>
      </c>
      <c r="CV275" s="300" cm="1">
        <f t="array" aca="1" ref="CV275" ca="1">IF(AH275&lt;0,AH275*SUMPRODUCT(_xlfn.XLOOKUP(AH$26,$C$4:$C$22,$I$4:$R$22)*$AO275:$AX275),0)</f>
        <v>0</v>
      </c>
      <c r="CW275" s="300" cm="1">
        <f t="array" aca="1" ref="CW275" ca="1">IF(AI275&lt;0,AI275*SUMPRODUCT(_xlfn.XLOOKUP(AI$26,$C$4:$C$22,$I$4:$R$22)*$AO275:$AX275),0)</f>
        <v>0</v>
      </c>
      <c r="CX275" s="300" cm="1">
        <f t="array" aca="1" ref="CX275" ca="1">IF(AJ275&lt;0,AJ275*SUMPRODUCT(_xlfn.XLOOKUP(AJ$26,$C$4:$C$22,$I$4:$R$22)*$AO275:$AX275),0)</f>
        <v>0</v>
      </c>
      <c r="CY275" s="300" cm="1">
        <f t="array" aca="1" ref="CY275" ca="1">IF(AK275&lt;0,AK275*SUMPRODUCT(_xlfn.XLOOKUP(AK$26,$C$4:$C$22,$I$4:$R$22)*$AO275:$AX275),0)</f>
        <v>0</v>
      </c>
      <c r="CZ275" s="300" cm="1">
        <f t="array" aca="1" ref="CZ275" ca="1">IF(AL275&lt;0,AL275*SUMPRODUCT(_xlfn.XLOOKUP(AL$26,$C$4:$C$22,$I$4:$R$22)*$AO275:$AX275),0)</f>
        <v>0</v>
      </c>
      <c r="DA275" s="300" cm="1">
        <f t="array" aca="1" ref="DA275" ca="1">IF(AM275&lt;0,AM275*SUMPRODUCT(_xlfn.XLOOKUP(AM$26,$C$4:$C$22,$I$4:$R$22)*$AO275:$AX275),0)</f>
        <v>0</v>
      </c>
      <c r="DB275" s="304" cm="1">
        <f t="array" aca="1" ref="DB275" ca="1">IF(AN275&lt;0,AN275*SUMPRODUCT(_xlfn.XLOOKUP(AN$26,$C$4:$C$22,$I$4:$R$22)*$AO275:$AX275),0)</f>
        <v>0</v>
      </c>
      <c r="DC275" s="329">
        <f t="shared" ca="1" si="199"/>
        <v>0</v>
      </c>
    </row>
    <row r="276" spans="1:107" x14ac:dyDescent="0.25">
      <c r="A276" s="134" t="s">
        <v>166</v>
      </c>
      <c r="B276" s="255"/>
      <c r="C276" s="278">
        <v>4</v>
      </c>
      <c r="D276" s="279" t="str">
        <f>_xlfn.XLOOKUP($C276,'Load Combinations'!$B$4:$B$22,'Load Combinations'!$C$4:$C$22)</f>
        <v>Core Vessel Vacuum, No Beam</v>
      </c>
      <c r="E276" s="280"/>
      <c r="F276" s="281"/>
      <c r="G276" s="111">
        <v>0</v>
      </c>
      <c r="H276" s="282">
        <f t="shared" ca="1" si="238"/>
        <v>4.5</v>
      </c>
      <c r="I276" s="282">
        <f t="shared" ca="1" si="239"/>
        <v>-4.5</v>
      </c>
      <c r="J276" s="326"/>
      <c r="K276" s="87">
        <f t="shared" ref="K276:AB276" ca="1" si="256">OFFSET(K276,-3,0)</f>
        <v>0</v>
      </c>
      <c r="L276" s="84">
        <f t="shared" ca="1" si="256"/>
        <v>0</v>
      </c>
      <c r="M276" s="84">
        <f t="shared" ca="1" si="256"/>
        <v>0</v>
      </c>
      <c r="N276" s="84">
        <f t="shared" ca="1" si="256"/>
        <v>0</v>
      </c>
      <c r="O276" s="84">
        <f t="shared" ca="1" si="256"/>
        <v>0</v>
      </c>
      <c r="P276" s="84">
        <f t="shared" ca="1" si="256"/>
        <v>0</v>
      </c>
      <c r="Q276" s="84">
        <f t="shared" ca="1" si="256"/>
        <v>0</v>
      </c>
      <c r="R276" s="84">
        <f t="shared" ca="1" si="256"/>
        <v>0</v>
      </c>
      <c r="S276" s="84">
        <f t="shared" ca="1" si="256"/>
        <v>0</v>
      </c>
      <c r="T276" s="84">
        <f t="shared" ca="1" si="256"/>
        <v>0</v>
      </c>
      <c r="U276" s="84">
        <f t="shared" ca="1" si="256"/>
        <v>0</v>
      </c>
      <c r="V276" s="84">
        <f t="shared" ca="1" si="256"/>
        <v>0</v>
      </c>
      <c r="W276" s="84">
        <f t="shared" ca="1" si="256"/>
        <v>0</v>
      </c>
      <c r="X276" s="84">
        <f t="shared" ca="1" si="256"/>
        <v>0</v>
      </c>
      <c r="Y276" s="84">
        <f t="shared" ca="1" si="256"/>
        <v>0</v>
      </c>
      <c r="Z276" s="84">
        <f t="shared" ca="1" si="256"/>
        <v>0</v>
      </c>
      <c r="AA276" s="84">
        <f t="shared" ca="1" si="256"/>
        <v>0</v>
      </c>
      <c r="AB276" s="89">
        <f t="shared" ca="1" si="256"/>
        <v>0</v>
      </c>
      <c r="AC276" s="87">
        <f t="shared" ca="1" si="254"/>
        <v>0</v>
      </c>
      <c r="AD276" s="84">
        <f t="shared" ca="1" si="254"/>
        <v>0</v>
      </c>
      <c r="AE276" s="84">
        <f t="shared" ca="1" si="254"/>
        <v>0</v>
      </c>
      <c r="AF276" s="84">
        <f t="shared" ca="1" si="254"/>
        <v>0</v>
      </c>
      <c r="AG276" s="84">
        <f t="shared" ca="1" si="254"/>
        <v>1</v>
      </c>
      <c r="AH276" s="84">
        <f t="shared" ca="1" si="254"/>
        <v>0</v>
      </c>
      <c r="AI276" s="84">
        <f t="shared" ca="1" si="254"/>
        <v>0</v>
      </c>
      <c r="AJ276" s="84">
        <f t="shared" ca="1" si="254"/>
        <v>0</v>
      </c>
      <c r="AK276" s="84">
        <f t="shared" ca="1" si="254"/>
        <v>0</v>
      </c>
      <c r="AL276" s="84">
        <f t="shared" ca="1" si="254"/>
        <v>0</v>
      </c>
      <c r="AM276" s="84">
        <f t="shared" ca="1" si="254"/>
        <v>0</v>
      </c>
      <c r="AN276" s="98">
        <f t="shared" ca="1" si="254"/>
        <v>0</v>
      </c>
      <c r="AO276" s="91">
        <f>+INDEX('Load Combinations'!$D$4:$N$22,MATCH(Horizontal!$C276,'Load Combinations'!$B$4:$B$22,0),MATCH(Horizontal!AO$26,'Load Combinations'!$D$3:$N$3,0))</f>
        <v>1</v>
      </c>
      <c r="AP276" s="84">
        <f>+INDEX('Load Combinations'!$D$4:$N$22,MATCH(Horizontal!$C276,'Load Combinations'!$B$4:$B$22,0),MATCH(Horizontal!AP$26,'Load Combinations'!$D$3:$N$3,0))</f>
        <v>1</v>
      </c>
      <c r="AQ276" s="84">
        <f>+INDEX('Load Combinations'!$D$4:$N$22,MATCH(Horizontal!$C276,'Load Combinations'!$B$4:$B$22,0),MATCH(Horizontal!AQ$26,'Load Combinations'!$D$3:$N$3,0))</f>
        <v>0</v>
      </c>
      <c r="AR276" s="84">
        <f>+INDEX('Load Combinations'!$D$4:$N$22,MATCH(Horizontal!$C276,'Load Combinations'!$B$4:$B$22,0),MATCH(Horizontal!AR$26,'Load Combinations'!$D$3:$N$3,0))</f>
        <v>1</v>
      </c>
      <c r="AS276" s="84">
        <f>+INDEX('Load Combinations'!$D$4:$N$22,MATCH(Horizontal!$C276,'Load Combinations'!$B$4:$B$22,0),MATCH(Horizontal!AS$26,'Load Combinations'!$D$3:$N$3,0))</f>
        <v>0</v>
      </c>
      <c r="AT276" s="84">
        <f>+INDEX('Load Combinations'!$D$4:$N$22,MATCH(Horizontal!$C276,'Load Combinations'!$B$4:$B$22,0),MATCH(Horizontal!AT$26,'Load Combinations'!$D$3:$N$3,0))</f>
        <v>0</v>
      </c>
      <c r="AU276" s="84">
        <f>+INDEX('Load Combinations'!$D$4:$N$22,MATCH(Horizontal!$C276,'Load Combinations'!$B$4:$B$22,0),MATCH(Horizontal!AU$26,'Load Combinations'!$D$3:$N$3,0))</f>
        <v>0</v>
      </c>
      <c r="AV276" s="84">
        <f>+INDEX('Load Combinations'!$D$4:$N$22,MATCH(Horizontal!$C276,'Load Combinations'!$B$4:$B$22,0),MATCH(Horizontal!AV$26,'Load Combinations'!$D$3:$N$3,0))</f>
        <v>0</v>
      </c>
      <c r="AW276" s="84">
        <f>+INDEX('Load Combinations'!$D$4:$N$22,MATCH(Horizontal!$C276,'Load Combinations'!$B$4:$B$22,0),MATCH(Horizontal!AW$26,'Load Combinations'!$D$3:$N$3,0))</f>
        <v>1</v>
      </c>
      <c r="AX276" s="559">
        <f>+INDEX('Load Combinations'!$D$4:$N$22,MATCH(Horizontal!$C276,'Load Combinations'!$B$4:$B$22,0),MATCH(Horizontal!AX$26,'Load Combinations'!$D$3:$N$3,0))</f>
        <v>0</v>
      </c>
      <c r="AY276" s="660">
        <f>+INDEX('Load Combinations'!$D$4:$N$22,MATCH(Horizontal!$C276,'Load Combinations'!$B$4:$B$22,0),MATCH(Horizontal!AY$26,'Load Combinations'!$D$3:$N$3,0))</f>
        <v>0</v>
      </c>
      <c r="AZ276" s="284" cm="1">
        <f t="array" aca="1" ref="AZ276" ca="1">SUMPRODUCT(--($K276:$AB276&gt;0),INDEX($H$4:$H$22,MATCH($K$26:$AB$26,$C$4:$C$22,0)))</f>
        <v>0</v>
      </c>
      <c r="BA276" s="194" cm="1">
        <f t="array" aca="1" ref="BA276" ca="1">SUMPRODUCT(--($K276:$AB276&gt;0),INDEX($G$4:$G$22,MATCH($K$26:$AB$26,$C$4:$C$22,0)))</f>
        <v>0</v>
      </c>
      <c r="BB276" s="194" cm="1">
        <f t="array" aca="1" ref="BB276" ca="1">-1*SUMPRODUCT(--($K276:$AB276&lt;0),INDEX($H$4:$H$22,MATCH($K$26:$AB$26,$C$4:$C$22,0)))</f>
        <v>0</v>
      </c>
      <c r="BC276" s="194" cm="1">
        <f t="array" aca="1" ref="BC276" ca="1">-1*SUMPRODUCT(--($K276:$AB276&lt;0),INDEX($G$4:$G$22,MATCH($K$26:$AB$26,$C$4:$C$22,0)))</f>
        <v>0</v>
      </c>
      <c r="BD276" s="286" cm="1">
        <f t="array" aca="1" ref="BD276" ca="1">IF(AC276&gt;0,AC276*SUMPRODUCT(_xlfn.XLOOKUP(AC$26,$C$4:$C$22,$T$4:$AD$22)*$AO276:$AY276),0)</f>
        <v>0</v>
      </c>
      <c r="BE276" s="287" cm="1">
        <f t="array" aca="1" ref="BE276" ca="1">IF(AD276&gt;0,AD276*SUMPRODUCT(_xlfn.XLOOKUP(AD$26,$C$4:$C$22,$T$4:$AD$22)*$AO276:$AY276),0)</f>
        <v>0</v>
      </c>
      <c r="BF276" s="287" cm="1">
        <f t="array" aca="1" ref="BF276" ca="1">IF(AE276&gt;0,AE276*SUMPRODUCT(_xlfn.XLOOKUP(AE$26,$C$4:$C$22,$T$4:$AD$22)*$AO276:$AY276),0)</f>
        <v>0</v>
      </c>
      <c r="BG276" s="287" cm="1">
        <f t="array" aca="1" ref="BG276" ca="1">IF(AF276&gt;0,AF276*SUMPRODUCT(_xlfn.XLOOKUP(AF$26,$C$4:$C$22,$T$4:$AD$22)*$AO276:$AY276),0)</f>
        <v>0</v>
      </c>
      <c r="BH276" s="287" cm="1">
        <f t="array" aca="1" ref="BH276" ca="1">IF(AG276&gt;0,AG276*SUMPRODUCT(_xlfn.XLOOKUP(AG$26,$C$4:$C$22,$T$4:$AD$22)*$AO276:$AY276),0)</f>
        <v>4.5</v>
      </c>
      <c r="BI276" s="287" cm="1">
        <f t="array" aca="1" ref="BI276" ca="1">IF(AH276&gt;0,AH276*SUMPRODUCT(_xlfn.XLOOKUP(AH$26,$C$4:$C$22,$T$4:$AD$22)*$AO276:$AY276),0)</f>
        <v>0</v>
      </c>
      <c r="BJ276" s="287" cm="1">
        <f t="array" aca="1" ref="BJ276" ca="1">IF(AI276&gt;0,AI276*SUMPRODUCT(_xlfn.XLOOKUP(AI$26,$C$4:$C$22,$T$4:$AD$22)*$AO276:$AY276),0)</f>
        <v>0</v>
      </c>
      <c r="BK276" s="287" cm="1">
        <f t="array" aca="1" ref="BK276" ca="1">IF(AJ276&gt;0,AJ276*SUMPRODUCT(_xlfn.XLOOKUP(AJ$26,$C$4:$C$22,$T$4:$AD$22)*$AO276:$AY276),0)</f>
        <v>0</v>
      </c>
      <c r="BL276" s="287" cm="1">
        <f t="array" aca="1" ref="BL276" ca="1">IF(AK276&gt;0,AK276*SUMPRODUCT(_xlfn.XLOOKUP(AK$26,$C$4:$C$22,$T$4:$AD$22)*$AO276:$AY276),0)</f>
        <v>0</v>
      </c>
      <c r="BM276" s="287" cm="1">
        <f t="array" aca="1" ref="BM276" ca="1">IF(AL276&gt;0,AL276*SUMPRODUCT(_xlfn.XLOOKUP(AL$26,$C$4:$C$22,$T$4:$AD$22)*$AO276:$AY276),0)</f>
        <v>0</v>
      </c>
      <c r="BN276" s="287" cm="1">
        <f t="array" aca="1" ref="BN276" ca="1">IF(AM276&gt;0,AM276*SUMPRODUCT(_xlfn.XLOOKUP(AM$26,$C$4:$C$22,$T$4:$AD$22)*$AO276:$AY276),0)</f>
        <v>0</v>
      </c>
      <c r="BO276" s="290" cm="1">
        <f t="array" aca="1" ref="BO276" ca="1">IF(AN276&gt;0,AN276*SUMPRODUCT(_xlfn.XLOOKUP(AN$26,$C$4:$C$22,$T$4:$AD$22)*$AO276:$AY276),0)</f>
        <v>0</v>
      </c>
      <c r="BP276" s="291">
        <f t="shared" ca="1" si="196"/>
        <v>4.5</v>
      </c>
      <c r="BQ276" s="286" cm="1">
        <f t="array" aca="1" ref="BQ276" ca="1">IF(AC276&gt;0,AC276*SUMPRODUCT(_xlfn.XLOOKUP(AC$26,$C$4:$C$22,$I$4:$S$22)*$AO276:$AY276),0)</f>
        <v>0</v>
      </c>
      <c r="BR276" s="287" cm="1">
        <f t="array" aca="1" ref="BR276" ca="1">IF(AD276&gt;0,AD276*SUMPRODUCT(_xlfn.XLOOKUP(AD$26,$C$4:$C$22,$I$4:$S$22)*$AO276:$AY276),0)</f>
        <v>0</v>
      </c>
      <c r="BS276" s="287" cm="1">
        <f t="array" aca="1" ref="BS276" ca="1">IF(AE276&gt;0,AE276*SUMPRODUCT(_xlfn.XLOOKUP(AE$26,$C$4:$C$22,$I$4:$S$22)*$AO276:$AY276),0)</f>
        <v>0</v>
      </c>
      <c r="BT276" s="287" cm="1">
        <f t="array" aca="1" ref="BT276" ca="1">IF(AF276&gt;0,AF276*SUMPRODUCT(_xlfn.XLOOKUP(AF$26,$C$4:$C$22,$I$4:$S$22)*$AO276:$AY276),0)</f>
        <v>0</v>
      </c>
      <c r="BU276" s="287" cm="1">
        <f t="array" aca="1" ref="BU276" ca="1">IF(AG276&gt;0,AG276*SUMPRODUCT(_xlfn.XLOOKUP(AG$26,$C$4:$C$22,$I$4:$S$22)*$AO276:$AY276),0)</f>
        <v>-4.5</v>
      </c>
      <c r="BV276" s="287" cm="1">
        <f t="array" aca="1" ref="BV276" ca="1">IF(AH276&gt;0,AH276*SUMPRODUCT(_xlfn.XLOOKUP(AH$26,$C$4:$C$22,$I$4:$S$22)*$AO276:$AY276),0)</f>
        <v>0</v>
      </c>
      <c r="BW276" s="287" cm="1">
        <f t="array" aca="1" ref="BW276" ca="1">IF(AI276&gt;0,AI276*SUMPRODUCT(_xlfn.XLOOKUP(AI$26,$C$4:$C$22,$I$4:$S$22)*$AO276:$AY276),0)</f>
        <v>0</v>
      </c>
      <c r="BX276" s="287" cm="1">
        <f t="array" aca="1" ref="BX276" ca="1">IF(AJ276&gt;0,AJ276*SUMPRODUCT(_xlfn.XLOOKUP(AJ$26,$C$4:$C$22,$I$4:$S$22)*$AO276:$AY276),0)</f>
        <v>0</v>
      </c>
      <c r="BY276" s="287" cm="1">
        <f t="array" aca="1" ref="BY276" ca="1">IF(AK276&gt;0,AK276*SUMPRODUCT(_xlfn.XLOOKUP(AK$26,$C$4:$C$22,$I$4:$S$22)*$AO276:$AY276),0)</f>
        <v>0</v>
      </c>
      <c r="BZ276" s="287" cm="1">
        <f t="array" aca="1" ref="BZ276" ca="1">IF(AL276&gt;0,AL276*SUMPRODUCT(_xlfn.XLOOKUP(AL$26,$C$4:$C$22,$I$4:$S$22)*$AO276:$AY276),0)</f>
        <v>0</v>
      </c>
      <c r="CA276" s="287" cm="1">
        <f t="array" aca="1" ref="CA276" ca="1">IF(AM276&gt;0,AM276*SUMPRODUCT(_xlfn.XLOOKUP(AM$26,$C$4:$C$22,$I$4:$S$22)*$AO276:$AY276),0)</f>
        <v>0</v>
      </c>
      <c r="CB276" s="290" cm="1">
        <f t="array" aca="1" ref="CB276" ca="1">IF(AN276&gt;0,AN276*SUMPRODUCT(_xlfn.XLOOKUP(AN$26,$C$4:$C$22,$I$4:$S$22)*$AO276:$AY276),0)</f>
        <v>0</v>
      </c>
      <c r="CC276" s="291">
        <f t="shared" ca="1" si="197"/>
        <v>-4.5</v>
      </c>
      <c r="CD276" s="286" cm="1">
        <f t="array" aca="1" ref="CD276" ca="1">IF(AC276&lt;0,AC276*SUMPRODUCT(_xlfn.XLOOKUP(AC$26,$C$4:$C$22,$T$4:$AD$22)*$AO276:$AY276),0)</f>
        <v>0</v>
      </c>
      <c r="CE276" s="287" cm="1">
        <f t="array" aca="1" ref="CE276" ca="1">IF(AD276&lt;0,AD276*SUMPRODUCT(_xlfn.XLOOKUP(AD$26,$C$4:$C$22,$T$4:$AC$22)*$AO276:$AX276),0)</f>
        <v>0</v>
      </c>
      <c r="CF276" s="287" cm="1">
        <f t="array" aca="1" ref="CF276" ca="1">IF(AE276&lt;0,AE276*SUMPRODUCT(_xlfn.XLOOKUP(AE$26,$C$4:$C$22,$T$4:$AC$22)*$AO276:$AX276),0)</f>
        <v>0</v>
      </c>
      <c r="CG276" s="287" cm="1">
        <f t="array" aca="1" ref="CG276" ca="1">IF(AF276&lt;0,AF276*SUMPRODUCT(_xlfn.XLOOKUP(AF$26,$C$4:$C$22,$T$4:$AC$22)*$AO276:$AX276),0)</f>
        <v>0</v>
      </c>
      <c r="CH276" s="287" cm="1">
        <f t="array" aca="1" ref="CH276" ca="1">IF(AG276&lt;0,AG276*SUMPRODUCT(_xlfn.XLOOKUP(AG$26,$C$4:$C$22,$T$4:$AC$22)*$AO276:$AX276),0)</f>
        <v>0</v>
      </c>
      <c r="CI276" s="287" cm="1">
        <f t="array" aca="1" ref="CI276" ca="1">IF(AH276&lt;0,AH276*SUMPRODUCT(_xlfn.XLOOKUP(AH$26,$C$4:$C$22,$T$4:$AC$22)*$AO276:$AX276),0)</f>
        <v>0</v>
      </c>
      <c r="CJ276" s="287" cm="1">
        <f t="array" aca="1" ref="CJ276" ca="1">IF(AI276&lt;0,AI276*SUMPRODUCT(_xlfn.XLOOKUP(AI$26,$C$4:$C$22,$T$4:$AC$22)*$AO276:$AX276),0)</f>
        <v>0</v>
      </c>
      <c r="CK276" s="287" cm="1">
        <f t="array" aca="1" ref="CK276" ca="1">IF(AJ276&lt;0,AJ276*SUMPRODUCT(_xlfn.XLOOKUP(AJ$26,$C$4:$C$22,$T$4:$AC$22)*$AO276:$AX276),0)</f>
        <v>0</v>
      </c>
      <c r="CL276" s="287" cm="1">
        <f t="array" aca="1" ref="CL276" ca="1">IF(AK276&lt;0,AK276*SUMPRODUCT(_xlfn.XLOOKUP(AK$26,$C$4:$C$22,$T$4:$AC$22)*$AO276:$AX276),0)</f>
        <v>0</v>
      </c>
      <c r="CM276" s="287" cm="1">
        <f t="array" aca="1" ref="CM276" ca="1">IF(AL276&lt;0,AL276*SUMPRODUCT(_xlfn.XLOOKUP(AL$26,$C$4:$C$22,$T$4:$AC$22)*$AO276:$AX276),0)</f>
        <v>0</v>
      </c>
      <c r="CN276" s="287" cm="1">
        <f t="array" aca="1" ref="CN276" ca="1">IF(AM276&lt;0,AM276*SUMPRODUCT(_xlfn.XLOOKUP(AM$26,$C$4:$C$22,$T$4:$AC$22)*$AO276:$AX276),0)</f>
        <v>0</v>
      </c>
      <c r="CO276" s="290" cm="1">
        <f t="array" aca="1" ref="CO276" ca="1">IF(AN276&lt;0,AN276*SUMPRODUCT(_xlfn.XLOOKUP(AN$26,$C$4:$C$22,$T$4:$AC$22)*$AO276:$AX276),0)</f>
        <v>0</v>
      </c>
      <c r="CP276" s="291">
        <f t="shared" ca="1" si="198"/>
        <v>0</v>
      </c>
      <c r="CQ276" s="286" cm="1">
        <f t="array" aca="1" ref="CQ276" ca="1">IF(AC276&lt;0,AC276*SUMPRODUCT(_xlfn.XLOOKUP(AC$26,$C$4:$C$22,$I$4:$S$22)*$AO276:$AY276),0)</f>
        <v>0</v>
      </c>
      <c r="CR276" s="287" cm="1">
        <f t="array" aca="1" ref="CR276" ca="1">IF(AD276&lt;0,AD276*SUMPRODUCT(_xlfn.XLOOKUP(AD$26,$C$4:$C$22,$I$4:$R$22)*$AO276:$AX276),0)</f>
        <v>0</v>
      </c>
      <c r="CS276" s="287" cm="1">
        <f t="array" aca="1" ref="CS276" ca="1">IF(AE276&lt;0,AE276*SUMPRODUCT(_xlfn.XLOOKUP(AE$26,$C$4:$C$22,$I$4:$R$22)*$AO276:$AX276),0)</f>
        <v>0</v>
      </c>
      <c r="CT276" s="287" cm="1">
        <f t="array" aca="1" ref="CT276" ca="1">IF(AF276&lt;0,AF276*SUMPRODUCT(_xlfn.XLOOKUP(AF$26,$C$4:$C$22,$I$4:$R$22)*$AO276:$AX276),0)</f>
        <v>0</v>
      </c>
      <c r="CU276" s="287" cm="1">
        <f t="array" aca="1" ref="CU276" ca="1">IF(AG276&lt;0,AG276*SUMPRODUCT(_xlfn.XLOOKUP(AG$26,$C$4:$C$22,$I$4:$R$22)*$AO276:$AX276),0)</f>
        <v>0</v>
      </c>
      <c r="CV276" s="287" cm="1">
        <f t="array" aca="1" ref="CV276" ca="1">IF(AH276&lt;0,AH276*SUMPRODUCT(_xlfn.XLOOKUP(AH$26,$C$4:$C$22,$I$4:$R$22)*$AO276:$AX276),0)</f>
        <v>0</v>
      </c>
      <c r="CW276" s="287" cm="1">
        <f t="array" aca="1" ref="CW276" ca="1">IF(AI276&lt;0,AI276*SUMPRODUCT(_xlfn.XLOOKUP(AI$26,$C$4:$C$22,$I$4:$R$22)*$AO276:$AX276),0)</f>
        <v>0</v>
      </c>
      <c r="CX276" s="287" cm="1">
        <f t="array" aca="1" ref="CX276" ca="1">IF(AJ276&lt;0,AJ276*SUMPRODUCT(_xlfn.XLOOKUP(AJ$26,$C$4:$C$22,$I$4:$R$22)*$AO276:$AX276),0)</f>
        <v>0</v>
      </c>
      <c r="CY276" s="287" cm="1">
        <f t="array" aca="1" ref="CY276" ca="1">IF(AK276&lt;0,AK276*SUMPRODUCT(_xlfn.XLOOKUP(AK$26,$C$4:$C$22,$I$4:$R$22)*$AO276:$AX276),0)</f>
        <v>0</v>
      </c>
      <c r="CZ276" s="287" cm="1">
        <f t="array" aca="1" ref="CZ276" ca="1">IF(AL276&lt;0,AL276*SUMPRODUCT(_xlfn.XLOOKUP(AL$26,$C$4:$C$22,$I$4:$R$22)*$AO276:$AX276),0)</f>
        <v>0</v>
      </c>
      <c r="DA276" s="287" cm="1">
        <f t="array" aca="1" ref="DA276" ca="1">IF(AM276&lt;0,AM276*SUMPRODUCT(_xlfn.XLOOKUP(AM$26,$C$4:$C$22,$I$4:$R$22)*$AO276:$AX276),0)</f>
        <v>0</v>
      </c>
      <c r="DB276" s="290" cm="1">
        <f t="array" aca="1" ref="DB276" ca="1">IF(AN276&lt;0,AN276*SUMPRODUCT(_xlfn.XLOOKUP(AN$26,$C$4:$C$22,$I$4:$R$22)*$AO276:$AX276),0)</f>
        <v>0</v>
      </c>
      <c r="DC276" s="327">
        <f t="shared" ca="1" si="199"/>
        <v>0</v>
      </c>
    </row>
    <row r="277" spans="1:107" x14ac:dyDescent="0.25">
      <c r="A277" s="135">
        <f ca="1">MAX(H273:I291)</f>
        <v>6.5</v>
      </c>
      <c r="B277" s="731"/>
      <c r="C277" s="292">
        <v>5</v>
      </c>
      <c r="D277" s="293" t="str">
        <f>_xlfn.XLOOKUP($C277,'Load Combinations'!$B$4:$B$22,'Load Combinations'!$C$4:$C$22)</f>
        <v>Core Vessel Vacuum, Beam on</v>
      </c>
      <c r="E277" s="86"/>
      <c r="F277" s="294"/>
      <c r="G277" s="125">
        <v>0</v>
      </c>
      <c r="H277" s="295">
        <f t="shared" ca="1" si="238"/>
        <v>4.5</v>
      </c>
      <c r="I277" s="295">
        <f t="shared" ca="1" si="239"/>
        <v>-4.5</v>
      </c>
      <c r="J277" s="328"/>
      <c r="K277" s="99">
        <f t="shared" ref="K277:AB277" ca="1" si="257">OFFSET(K277,-4,0)</f>
        <v>0</v>
      </c>
      <c r="L277" s="96">
        <f t="shared" ca="1" si="257"/>
        <v>0</v>
      </c>
      <c r="M277" s="96">
        <f t="shared" ca="1" si="257"/>
        <v>0</v>
      </c>
      <c r="N277" s="96">
        <f t="shared" ca="1" si="257"/>
        <v>0</v>
      </c>
      <c r="O277" s="96">
        <f t="shared" ca="1" si="257"/>
        <v>0</v>
      </c>
      <c r="P277" s="96">
        <f t="shared" ca="1" si="257"/>
        <v>0</v>
      </c>
      <c r="Q277" s="96">
        <f t="shared" ca="1" si="257"/>
        <v>0</v>
      </c>
      <c r="R277" s="96">
        <f t="shared" ca="1" si="257"/>
        <v>0</v>
      </c>
      <c r="S277" s="96">
        <f t="shared" ca="1" si="257"/>
        <v>0</v>
      </c>
      <c r="T277" s="96">
        <f t="shared" ca="1" si="257"/>
        <v>0</v>
      </c>
      <c r="U277" s="96">
        <f t="shared" ca="1" si="257"/>
        <v>0</v>
      </c>
      <c r="V277" s="96">
        <f t="shared" ca="1" si="257"/>
        <v>0</v>
      </c>
      <c r="W277" s="96">
        <f t="shared" ca="1" si="257"/>
        <v>0</v>
      </c>
      <c r="X277" s="96">
        <f t="shared" ca="1" si="257"/>
        <v>0</v>
      </c>
      <c r="Y277" s="96">
        <f t="shared" ca="1" si="257"/>
        <v>0</v>
      </c>
      <c r="Z277" s="96">
        <f t="shared" ca="1" si="257"/>
        <v>0</v>
      </c>
      <c r="AA277" s="96">
        <f t="shared" ca="1" si="257"/>
        <v>0</v>
      </c>
      <c r="AB277" s="138">
        <f t="shared" ca="1" si="257"/>
        <v>0</v>
      </c>
      <c r="AC277" s="99">
        <f t="shared" ca="1" si="254"/>
        <v>0</v>
      </c>
      <c r="AD277" s="96">
        <f t="shared" ca="1" si="254"/>
        <v>0</v>
      </c>
      <c r="AE277" s="96">
        <f t="shared" ca="1" si="254"/>
        <v>0</v>
      </c>
      <c r="AF277" s="96">
        <f t="shared" ca="1" si="254"/>
        <v>0</v>
      </c>
      <c r="AG277" s="96">
        <f t="shared" ca="1" si="254"/>
        <v>1</v>
      </c>
      <c r="AH277" s="96">
        <f t="shared" ca="1" si="254"/>
        <v>0</v>
      </c>
      <c r="AI277" s="96">
        <f t="shared" ca="1" si="254"/>
        <v>0</v>
      </c>
      <c r="AJ277" s="96">
        <f t="shared" ca="1" si="254"/>
        <v>0</v>
      </c>
      <c r="AK277" s="96">
        <f t="shared" ca="1" si="254"/>
        <v>0</v>
      </c>
      <c r="AL277" s="96">
        <f t="shared" ca="1" si="254"/>
        <v>0</v>
      </c>
      <c r="AM277" s="96">
        <f t="shared" ca="1" si="254"/>
        <v>0</v>
      </c>
      <c r="AN277" s="100">
        <f t="shared" ca="1" si="254"/>
        <v>0</v>
      </c>
      <c r="AO277" s="97">
        <f>+INDEX('Load Combinations'!$D$4:$N$22,MATCH(Horizontal!$C277,'Load Combinations'!$B$4:$B$22,0),MATCH(Horizontal!AO$26,'Load Combinations'!$D$3:$N$3,0))</f>
        <v>1</v>
      </c>
      <c r="AP277" s="96">
        <f>+INDEX('Load Combinations'!$D$4:$N$22,MATCH(Horizontal!$C277,'Load Combinations'!$B$4:$B$22,0),MATCH(Horizontal!AP$26,'Load Combinations'!$D$3:$N$3,0))</f>
        <v>1</v>
      </c>
      <c r="AQ277" s="96">
        <f>+INDEX('Load Combinations'!$D$4:$N$22,MATCH(Horizontal!$C277,'Load Combinations'!$B$4:$B$22,0),MATCH(Horizontal!AQ$26,'Load Combinations'!$D$3:$N$3,0))</f>
        <v>0</v>
      </c>
      <c r="AR277" s="96">
        <f>+INDEX('Load Combinations'!$D$4:$N$22,MATCH(Horizontal!$C277,'Load Combinations'!$B$4:$B$22,0),MATCH(Horizontal!AR$26,'Load Combinations'!$D$3:$N$3,0))</f>
        <v>1</v>
      </c>
      <c r="AS277" s="96">
        <f>+INDEX('Load Combinations'!$D$4:$N$22,MATCH(Horizontal!$C277,'Load Combinations'!$B$4:$B$22,0),MATCH(Horizontal!AS$26,'Load Combinations'!$D$3:$N$3,0))</f>
        <v>0</v>
      </c>
      <c r="AT277" s="96">
        <f>+INDEX('Load Combinations'!$D$4:$N$22,MATCH(Horizontal!$C277,'Load Combinations'!$B$4:$B$22,0),MATCH(Horizontal!AT$26,'Load Combinations'!$D$3:$N$3,0))</f>
        <v>1</v>
      </c>
      <c r="AU277" s="96">
        <f>+INDEX('Load Combinations'!$D$4:$N$22,MATCH(Horizontal!$C277,'Load Combinations'!$B$4:$B$22,0),MATCH(Horizontal!AU$26,'Load Combinations'!$D$3:$N$3,0))</f>
        <v>0</v>
      </c>
      <c r="AV277" s="96">
        <f>+INDEX('Load Combinations'!$D$4:$N$22,MATCH(Horizontal!$C277,'Load Combinations'!$B$4:$B$22,0),MATCH(Horizontal!AV$26,'Load Combinations'!$D$3:$N$3,0))</f>
        <v>0</v>
      </c>
      <c r="AW277" s="96">
        <f>+INDEX('Load Combinations'!$D$4:$N$22,MATCH(Horizontal!$C277,'Load Combinations'!$B$4:$B$22,0),MATCH(Horizontal!AW$26,'Load Combinations'!$D$3:$N$3,0))</f>
        <v>1</v>
      </c>
      <c r="AX277" s="560">
        <f>+INDEX('Load Combinations'!$D$4:$N$22,MATCH(Horizontal!$C277,'Load Combinations'!$B$4:$B$22,0),MATCH(Horizontal!AX$26,'Load Combinations'!$D$3:$N$3,0))</f>
        <v>0</v>
      </c>
      <c r="AY277" s="661">
        <f>+INDEX('Load Combinations'!$D$4:$N$22,MATCH(Horizontal!$C277,'Load Combinations'!$B$4:$B$22,0),MATCH(Horizontal!AY$26,'Load Combinations'!$D$3:$N$3,0))</f>
        <v>0</v>
      </c>
      <c r="AZ277" s="297" cm="1">
        <f t="array" aca="1" ref="AZ277" ca="1">SUMPRODUCT(--($K277:$AB277&gt;0),INDEX($H$4:$H$22,MATCH($K$26:$AB$26,$C$4:$C$22,0)))</f>
        <v>0</v>
      </c>
      <c r="BA277" s="298" cm="1">
        <f t="array" aca="1" ref="BA277" ca="1">SUMPRODUCT(--($K277:$AB277&gt;0),INDEX($G$4:$G$22,MATCH($K$26:$AB$26,$C$4:$C$22,0)))</f>
        <v>0</v>
      </c>
      <c r="BB277" s="298" cm="1">
        <f t="array" aca="1" ref="BB277" ca="1">-1*SUMPRODUCT(--($K277:$AB277&lt;0),INDEX($H$4:$H$22,MATCH($K$26:$AB$26,$C$4:$C$22,0)))</f>
        <v>0</v>
      </c>
      <c r="BC277" s="298" cm="1">
        <f t="array" aca="1" ref="BC277" ca="1">-1*SUMPRODUCT(--($K277:$AB277&lt;0),INDEX($G$4:$G$22,MATCH($K$26:$AB$26,$C$4:$C$22,0)))</f>
        <v>0</v>
      </c>
      <c r="BD277" s="125" cm="1">
        <f t="array" aca="1" ref="BD277" ca="1">IF(AC277&gt;0,AC277*SUMPRODUCT(_xlfn.XLOOKUP(AC$26,$C$4:$C$22,$T$4:$AD$22)*$AO277:$AY277),0)</f>
        <v>0</v>
      </c>
      <c r="BE277" s="300" cm="1">
        <f t="array" aca="1" ref="BE277" ca="1">IF(AD277&gt;0,AD277*SUMPRODUCT(_xlfn.XLOOKUP(AD$26,$C$4:$C$22,$T$4:$AD$22)*$AO277:$AY277),0)</f>
        <v>0</v>
      </c>
      <c r="BF277" s="300" cm="1">
        <f t="array" aca="1" ref="BF277" ca="1">IF(AE277&gt;0,AE277*SUMPRODUCT(_xlfn.XLOOKUP(AE$26,$C$4:$C$22,$T$4:$AD$22)*$AO277:$AY277),0)</f>
        <v>0</v>
      </c>
      <c r="BG277" s="301" cm="1">
        <f t="array" aca="1" ref="BG277" ca="1">IF(AF277&gt;0,AF277*SUMPRODUCT(_xlfn.XLOOKUP(AF$26,$C$4:$C$22,$T$4:$AD$22)*$AO277:$AY277),0)</f>
        <v>0</v>
      </c>
      <c r="BH277" s="300" cm="1">
        <f t="array" aca="1" ref="BH277" ca="1">IF(AG277&gt;0,AG277*SUMPRODUCT(_xlfn.XLOOKUP(AG$26,$C$4:$C$22,$T$4:$AD$22)*$AO277:$AY277),0)</f>
        <v>4.5</v>
      </c>
      <c r="BI277" s="300" cm="1">
        <f t="array" aca="1" ref="BI277" ca="1">IF(AH277&gt;0,AH277*SUMPRODUCT(_xlfn.XLOOKUP(AH$26,$C$4:$C$22,$T$4:$AD$22)*$AO277:$AY277),0)</f>
        <v>0</v>
      </c>
      <c r="BJ277" s="300" cm="1">
        <f t="array" aca="1" ref="BJ277" ca="1">IF(AI277&gt;0,AI277*SUMPRODUCT(_xlfn.XLOOKUP(AI$26,$C$4:$C$22,$T$4:$AD$22)*$AO277:$AY277),0)</f>
        <v>0</v>
      </c>
      <c r="BK277" s="300" cm="1">
        <f t="array" aca="1" ref="BK277" ca="1">IF(AJ277&gt;0,AJ277*SUMPRODUCT(_xlfn.XLOOKUP(AJ$26,$C$4:$C$22,$T$4:$AD$22)*$AO277:$AY277),0)</f>
        <v>0</v>
      </c>
      <c r="BL277" s="300" cm="1">
        <f t="array" aca="1" ref="BL277" ca="1">IF(AK277&gt;0,AK277*SUMPRODUCT(_xlfn.XLOOKUP(AK$26,$C$4:$C$22,$T$4:$AD$22)*$AO277:$AY277),0)</f>
        <v>0</v>
      </c>
      <c r="BM277" s="300" cm="1">
        <f t="array" aca="1" ref="BM277" ca="1">IF(AL277&gt;0,AL277*SUMPRODUCT(_xlfn.XLOOKUP(AL$26,$C$4:$C$22,$T$4:$AD$22)*$AO277:$AY277),0)</f>
        <v>0</v>
      </c>
      <c r="BN277" s="300" cm="1">
        <f t="array" aca="1" ref="BN277" ca="1">IF(AM277&gt;0,AM277*SUMPRODUCT(_xlfn.XLOOKUP(AM$26,$C$4:$C$22,$T$4:$AD$22)*$AO277:$AY277),0)</f>
        <v>0</v>
      </c>
      <c r="BO277" s="304" cm="1">
        <f t="array" aca="1" ref="BO277" ca="1">IF(AN277&gt;0,AN277*SUMPRODUCT(_xlfn.XLOOKUP(AN$26,$C$4:$C$22,$T$4:$AD$22)*$AO277:$AY277),0)</f>
        <v>0</v>
      </c>
      <c r="BP277" s="305">
        <f t="shared" ca="1" si="196"/>
        <v>4.5</v>
      </c>
      <c r="BQ277" s="125" cm="1">
        <f t="array" aca="1" ref="BQ277" ca="1">IF(AC277&gt;0,AC277*SUMPRODUCT(_xlfn.XLOOKUP(AC$26,$C$4:$C$22,$I$4:$S$22)*$AO277:$AY277),0)</f>
        <v>0</v>
      </c>
      <c r="BR277" s="300" cm="1">
        <f t="array" aca="1" ref="BR277" ca="1">IF(AD277&gt;0,AD277*SUMPRODUCT(_xlfn.XLOOKUP(AD$26,$C$4:$C$22,$I$4:$S$22)*$AO277:$AY277),0)</f>
        <v>0</v>
      </c>
      <c r="BS277" s="300" cm="1">
        <f t="array" aca="1" ref="BS277" ca="1">IF(AE277&gt;0,AE277*SUMPRODUCT(_xlfn.XLOOKUP(AE$26,$C$4:$C$22,$I$4:$S$22)*$AO277:$AY277),0)</f>
        <v>0</v>
      </c>
      <c r="BT277" s="301" cm="1">
        <f t="array" aca="1" ref="BT277" ca="1">IF(AF277&gt;0,AF277*SUMPRODUCT(_xlfn.XLOOKUP(AF$26,$C$4:$C$22,$I$4:$S$22)*$AO277:$AY277),0)</f>
        <v>0</v>
      </c>
      <c r="BU277" s="300" cm="1">
        <f t="array" aca="1" ref="BU277" ca="1">IF(AG277&gt;0,AG277*SUMPRODUCT(_xlfn.XLOOKUP(AG$26,$C$4:$C$22,$I$4:$S$22)*$AO277:$AY277),0)</f>
        <v>-4.5</v>
      </c>
      <c r="BV277" s="300" cm="1">
        <f t="array" aca="1" ref="BV277" ca="1">IF(AH277&gt;0,AH277*SUMPRODUCT(_xlfn.XLOOKUP(AH$26,$C$4:$C$22,$I$4:$S$22)*$AO277:$AY277),0)</f>
        <v>0</v>
      </c>
      <c r="BW277" s="300" cm="1">
        <f t="array" aca="1" ref="BW277" ca="1">IF(AI277&gt;0,AI277*SUMPRODUCT(_xlfn.XLOOKUP(AI$26,$C$4:$C$22,$I$4:$S$22)*$AO277:$AY277),0)</f>
        <v>0</v>
      </c>
      <c r="BX277" s="300" cm="1">
        <f t="array" aca="1" ref="BX277" ca="1">IF(AJ277&gt;0,AJ277*SUMPRODUCT(_xlfn.XLOOKUP(AJ$26,$C$4:$C$22,$I$4:$S$22)*$AO277:$AY277),0)</f>
        <v>0</v>
      </c>
      <c r="BY277" s="300" cm="1">
        <f t="array" aca="1" ref="BY277" ca="1">IF(AK277&gt;0,AK277*SUMPRODUCT(_xlfn.XLOOKUP(AK$26,$C$4:$C$22,$I$4:$S$22)*$AO277:$AY277),0)</f>
        <v>0</v>
      </c>
      <c r="BZ277" s="300" cm="1">
        <f t="array" aca="1" ref="BZ277" ca="1">IF(AL277&gt;0,AL277*SUMPRODUCT(_xlfn.XLOOKUP(AL$26,$C$4:$C$22,$I$4:$S$22)*$AO277:$AY277),0)</f>
        <v>0</v>
      </c>
      <c r="CA277" s="300" cm="1">
        <f t="array" aca="1" ref="CA277" ca="1">IF(AM277&gt;0,AM277*SUMPRODUCT(_xlfn.XLOOKUP(AM$26,$C$4:$C$22,$I$4:$S$22)*$AO277:$AY277),0)</f>
        <v>0</v>
      </c>
      <c r="CB277" s="304" cm="1">
        <f t="array" aca="1" ref="CB277" ca="1">IF(AN277&gt;0,AN277*SUMPRODUCT(_xlfn.XLOOKUP(AN$26,$C$4:$C$22,$I$4:$S$22)*$AO277:$AY277),0)</f>
        <v>0</v>
      </c>
      <c r="CC277" s="305">
        <f t="shared" ca="1" si="197"/>
        <v>-4.5</v>
      </c>
      <c r="CD277" s="125" cm="1">
        <f t="array" aca="1" ref="CD277" ca="1">IF(AC277&lt;0,AC277*SUMPRODUCT(_xlfn.XLOOKUP(AC$26,$C$4:$C$22,$T$4:$AD$22)*$AO277:$AY277),0)</f>
        <v>0</v>
      </c>
      <c r="CE277" s="300" cm="1">
        <f t="array" aca="1" ref="CE277" ca="1">IF(AD277&lt;0,AD277*SUMPRODUCT(_xlfn.XLOOKUP(AD$26,$C$4:$C$22,$T$4:$AC$22)*$AO277:$AX277),0)</f>
        <v>0</v>
      </c>
      <c r="CF277" s="300" cm="1">
        <f t="array" aca="1" ref="CF277" ca="1">IF(AE277&lt;0,AE277*SUMPRODUCT(_xlfn.XLOOKUP(AE$26,$C$4:$C$22,$T$4:$AC$22)*$AO277:$AX277),0)</f>
        <v>0</v>
      </c>
      <c r="CG277" s="301" cm="1">
        <f t="array" aca="1" ref="CG277" ca="1">IF(AF277&lt;0,AF277*SUMPRODUCT(_xlfn.XLOOKUP(AF$26,$C$4:$C$22,$T$4:$AC$22)*$AO277:$AX277),0)</f>
        <v>0</v>
      </c>
      <c r="CH277" s="300" cm="1">
        <f t="array" aca="1" ref="CH277" ca="1">IF(AG277&lt;0,AG277*SUMPRODUCT(_xlfn.XLOOKUP(AG$26,$C$4:$C$22,$T$4:$AC$22)*$AO277:$AX277),0)</f>
        <v>0</v>
      </c>
      <c r="CI277" s="300" cm="1">
        <f t="array" aca="1" ref="CI277" ca="1">IF(AH277&lt;0,AH277*SUMPRODUCT(_xlfn.XLOOKUP(AH$26,$C$4:$C$22,$T$4:$AC$22)*$AO277:$AX277),0)</f>
        <v>0</v>
      </c>
      <c r="CJ277" s="300" cm="1">
        <f t="array" aca="1" ref="CJ277" ca="1">IF(AI277&lt;0,AI277*SUMPRODUCT(_xlfn.XLOOKUP(AI$26,$C$4:$C$22,$T$4:$AC$22)*$AO277:$AX277),0)</f>
        <v>0</v>
      </c>
      <c r="CK277" s="300" cm="1">
        <f t="array" aca="1" ref="CK277" ca="1">IF(AJ277&lt;0,AJ277*SUMPRODUCT(_xlfn.XLOOKUP(AJ$26,$C$4:$C$22,$T$4:$AC$22)*$AO277:$AX277),0)</f>
        <v>0</v>
      </c>
      <c r="CL277" s="300" cm="1">
        <f t="array" aca="1" ref="CL277" ca="1">IF(AK277&lt;0,AK277*SUMPRODUCT(_xlfn.XLOOKUP(AK$26,$C$4:$C$22,$T$4:$AC$22)*$AO277:$AX277),0)</f>
        <v>0</v>
      </c>
      <c r="CM277" s="300" cm="1">
        <f t="array" aca="1" ref="CM277" ca="1">IF(AL277&lt;0,AL277*SUMPRODUCT(_xlfn.XLOOKUP(AL$26,$C$4:$C$22,$T$4:$AC$22)*$AO277:$AX277),0)</f>
        <v>0</v>
      </c>
      <c r="CN277" s="300" cm="1">
        <f t="array" aca="1" ref="CN277" ca="1">IF(AM277&lt;0,AM277*SUMPRODUCT(_xlfn.XLOOKUP(AM$26,$C$4:$C$22,$T$4:$AC$22)*$AO277:$AX277),0)</f>
        <v>0</v>
      </c>
      <c r="CO277" s="304" cm="1">
        <f t="array" aca="1" ref="CO277" ca="1">IF(AN277&lt;0,AN277*SUMPRODUCT(_xlfn.XLOOKUP(AN$26,$C$4:$C$22,$T$4:$AC$22)*$AO277:$AX277),0)</f>
        <v>0</v>
      </c>
      <c r="CP277" s="305">
        <f t="shared" ca="1" si="198"/>
        <v>0</v>
      </c>
      <c r="CQ277" s="125" cm="1">
        <f t="array" aca="1" ref="CQ277" ca="1">IF(AC277&lt;0,AC277*SUMPRODUCT(_xlfn.XLOOKUP(AC$26,$C$4:$C$22,$I$4:$S$22)*$AO277:$AY277),0)</f>
        <v>0</v>
      </c>
      <c r="CR277" s="300" cm="1">
        <f t="array" aca="1" ref="CR277" ca="1">IF(AD277&lt;0,AD277*SUMPRODUCT(_xlfn.XLOOKUP(AD$26,$C$4:$C$22,$I$4:$R$22)*$AO277:$AX277),0)</f>
        <v>0</v>
      </c>
      <c r="CS277" s="300" cm="1">
        <f t="array" aca="1" ref="CS277" ca="1">IF(AE277&lt;0,AE277*SUMPRODUCT(_xlfn.XLOOKUP(AE$26,$C$4:$C$22,$I$4:$R$22)*$AO277:$AX277),0)</f>
        <v>0</v>
      </c>
      <c r="CT277" s="301" cm="1">
        <f t="array" aca="1" ref="CT277" ca="1">IF(AF277&lt;0,AF277*SUMPRODUCT(_xlfn.XLOOKUP(AF$26,$C$4:$C$22,$I$4:$R$22)*$AO277:$AX277),0)</f>
        <v>0</v>
      </c>
      <c r="CU277" s="300" cm="1">
        <f t="array" aca="1" ref="CU277" ca="1">IF(AG277&lt;0,AG277*SUMPRODUCT(_xlfn.XLOOKUP(AG$26,$C$4:$C$22,$I$4:$R$22)*$AO277:$AX277),0)</f>
        <v>0</v>
      </c>
      <c r="CV277" s="300" cm="1">
        <f t="array" aca="1" ref="CV277" ca="1">IF(AH277&lt;0,AH277*SUMPRODUCT(_xlfn.XLOOKUP(AH$26,$C$4:$C$22,$I$4:$R$22)*$AO277:$AX277),0)</f>
        <v>0</v>
      </c>
      <c r="CW277" s="300" cm="1">
        <f t="array" aca="1" ref="CW277" ca="1">IF(AI277&lt;0,AI277*SUMPRODUCT(_xlfn.XLOOKUP(AI$26,$C$4:$C$22,$I$4:$R$22)*$AO277:$AX277),0)</f>
        <v>0</v>
      </c>
      <c r="CX277" s="300" cm="1">
        <f t="array" aca="1" ref="CX277" ca="1">IF(AJ277&lt;0,AJ277*SUMPRODUCT(_xlfn.XLOOKUP(AJ$26,$C$4:$C$22,$I$4:$R$22)*$AO277:$AX277),0)</f>
        <v>0</v>
      </c>
      <c r="CY277" s="300" cm="1">
        <f t="array" aca="1" ref="CY277" ca="1">IF(AK277&lt;0,AK277*SUMPRODUCT(_xlfn.XLOOKUP(AK$26,$C$4:$C$22,$I$4:$R$22)*$AO277:$AX277),0)</f>
        <v>0</v>
      </c>
      <c r="CZ277" s="300" cm="1">
        <f t="array" aca="1" ref="CZ277" ca="1">IF(AL277&lt;0,AL277*SUMPRODUCT(_xlfn.XLOOKUP(AL$26,$C$4:$C$22,$I$4:$R$22)*$AO277:$AX277),0)</f>
        <v>0</v>
      </c>
      <c r="DA277" s="300" cm="1">
        <f t="array" aca="1" ref="DA277" ca="1">IF(AM277&lt;0,AM277*SUMPRODUCT(_xlfn.XLOOKUP(AM$26,$C$4:$C$22,$I$4:$R$22)*$AO277:$AX277),0)</f>
        <v>0</v>
      </c>
      <c r="DB277" s="304" cm="1">
        <f t="array" aca="1" ref="DB277" ca="1">IF(AN277&lt;0,AN277*SUMPRODUCT(_xlfn.XLOOKUP(AN$26,$C$4:$C$22,$I$4:$R$22)*$AO277:$AX277),0)</f>
        <v>0</v>
      </c>
      <c r="DC277" s="329">
        <f t="shared" ca="1" si="199"/>
        <v>0</v>
      </c>
    </row>
    <row r="278" spans="1:107" x14ac:dyDescent="0.25">
      <c r="C278" s="278">
        <v>6</v>
      </c>
      <c r="D278" s="279" t="str">
        <f>_xlfn.XLOOKUP($C278,'Load Combinations'!$B$4:$B$22,'Load Combinations'!$C$4:$C$22)</f>
        <v>Core Vessel Vaccuum,  No Beam, Seismic</v>
      </c>
      <c r="E278" s="280"/>
      <c r="F278" s="281"/>
      <c r="G278" s="111">
        <v>0</v>
      </c>
      <c r="H278" s="282">
        <f t="shared" ca="1" si="238"/>
        <v>6.5</v>
      </c>
      <c r="I278" s="282">
        <f t="shared" ca="1" si="239"/>
        <v>-6.5</v>
      </c>
      <c r="J278" s="326"/>
      <c r="K278" s="87">
        <f t="shared" ref="K278:AB278" ca="1" si="258">OFFSET(K278,-5,0)</f>
        <v>0</v>
      </c>
      <c r="L278" s="84">
        <f t="shared" ca="1" si="258"/>
        <v>0</v>
      </c>
      <c r="M278" s="84">
        <f t="shared" ca="1" si="258"/>
        <v>0</v>
      </c>
      <c r="N278" s="84">
        <f t="shared" ca="1" si="258"/>
        <v>0</v>
      </c>
      <c r="O278" s="84">
        <f t="shared" ca="1" si="258"/>
        <v>0</v>
      </c>
      <c r="P278" s="84">
        <f t="shared" ca="1" si="258"/>
        <v>0</v>
      </c>
      <c r="Q278" s="84">
        <f t="shared" ca="1" si="258"/>
        <v>0</v>
      </c>
      <c r="R278" s="84">
        <f t="shared" ca="1" si="258"/>
        <v>0</v>
      </c>
      <c r="S278" s="84">
        <f t="shared" ca="1" si="258"/>
        <v>0</v>
      </c>
      <c r="T278" s="84">
        <f t="shared" ca="1" si="258"/>
        <v>0</v>
      </c>
      <c r="U278" s="84">
        <f t="shared" ca="1" si="258"/>
        <v>0</v>
      </c>
      <c r="V278" s="84">
        <f t="shared" ca="1" si="258"/>
        <v>0</v>
      </c>
      <c r="W278" s="84">
        <f t="shared" ca="1" si="258"/>
        <v>0</v>
      </c>
      <c r="X278" s="84">
        <f t="shared" ca="1" si="258"/>
        <v>0</v>
      </c>
      <c r="Y278" s="84">
        <f t="shared" ca="1" si="258"/>
        <v>0</v>
      </c>
      <c r="Z278" s="84">
        <f t="shared" ca="1" si="258"/>
        <v>0</v>
      </c>
      <c r="AA278" s="84">
        <f t="shared" ca="1" si="258"/>
        <v>0</v>
      </c>
      <c r="AB278" s="89">
        <f t="shared" ca="1" si="258"/>
        <v>0</v>
      </c>
      <c r="AC278" s="87">
        <f t="shared" ca="1" si="254"/>
        <v>0</v>
      </c>
      <c r="AD278" s="84">
        <f t="shared" ca="1" si="254"/>
        <v>0</v>
      </c>
      <c r="AE278" s="84">
        <f t="shared" ca="1" si="254"/>
        <v>0</v>
      </c>
      <c r="AF278" s="84">
        <f t="shared" ca="1" si="254"/>
        <v>0</v>
      </c>
      <c r="AG278" s="84">
        <f t="shared" ca="1" si="254"/>
        <v>1</v>
      </c>
      <c r="AH278" s="84">
        <f t="shared" ca="1" si="254"/>
        <v>0</v>
      </c>
      <c r="AI278" s="84">
        <f t="shared" ca="1" si="254"/>
        <v>0</v>
      </c>
      <c r="AJ278" s="84">
        <f t="shared" ca="1" si="254"/>
        <v>0</v>
      </c>
      <c r="AK278" s="84">
        <f t="shared" ca="1" si="254"/>
        <v>0</v>
      </c>
      <c r="AL278" s="84">
        <f t="shared" ca="1" si="254"/>
        <v>0</v>
      </c>
      <c r="AM278" s="84">
        <f t="shared" ca="1" si="254"/>
        <v>0</v>
      </c>
      <c r="AN278" s="98">
        <f t="shared" ca="1" si="254"/>
        <v>0</v>
      </c>
      <c r="AO278" s="91">
        <f>+INDEX('Load Combinations'!$D$4:$N$22,MATCH(Horizontal!$C278,'Load Combinations'!$B$4:$B$22,0),MATCH(Horizontal!AO$26,'Load Combinations'!$D$3:$N$3,0))</f>
        <v>1</v>
      </c>
      <c r="AP278" s="84">
        <f>+INDEX('Load Combinations'!$D$4:$N$22,MATCH(Horizontal!$C278,'Load Combinations'!$B$4:$B$22,0),MATCH(Horizontal!AP$26,'Load Combinations'!$D$3:$N$3,0))</f>
        <v>1</v>
      </c>
      <c r="AQ278" s="84">
        <f>+INDEX('Load Combinations'!$D$4:$N$22,MATCH(Horizontal!$C278,'Load Combinations'!$B$4:$B$22,0),MATCH(Horizontal!AQ$26,'Load Combinations'!$D$3:$N$3,0))</f>
        <v>0</v>
      </c>
      <c r="AR278" s="84">
        <f>+INDEX('Load Combinations'!$D$4:$N$22,MATCH(Horizontal!$C278,'Load Combinations'!$B$4:$B$22,0),MATCH(Horizontal!AR$26,'Load Combinations'!$D$3:$N$3,0))</f>
        <v>1</v>
      </c>
      <c r="AS278" s="84">
        <f>+INDEX('Load Combinations'!$D$4:$N$22,MATCH(Horizontal!$C278,'Load Combinations'!$B$4:$B$22,0),MATCH(Horizontal!AS$26,'Load Combinations'!$D$3:$N$3,0))</f>
        <v>0</v>
      </c>
      <c r="AT278" s="84">
        <f>+INDEX('Load Combinations'!$D$4:$N$22,MATCH(Horizontal!$C278,'Load Combinations'!$B$4:$B$22,0),MATCH(Horizontal!AT$26,'Load Combinations'!$D$3:$N$3,0))</f>
        <v>0</v>
      </c>
      <c r="AU278" s="84">
        <f>+INDEX('Load Combinations'!$D$4:$N$22,MATCH(Horizontal!$C278,'Load Combinations'!$B$4:$B$22,0),MATCH(Horizontal!AU$26,'Load Combinations'!$D$3:$N$3,0))</f>
        <v>0</v>
      </c>
      <c r="AV278" s="84">
        <f>+INDEX('Load Combinations'!$D$4:$N$22,MATCH(Horizontal!$C278,'Load Combinations'!$B$4:$B$22,0),MATCH(Horizontal!AV$26,'Load Combinations'!$D$3:$N$3,0))</f>
        <v>0</v>
      </c>
      <c r="AW278" s="84">
        <f>+INDEX('Load Combinations'!$D$4:$N$22,MATCH(Horizontal!$C278,'Load Combinations'!$B$4:$B$22,0),MATCH(Horizontal!AW$26,'Load Combinations'!$D$3:$N$3,0))</f>
        <v>1</v>
      </c>
      <c r="AX278" s="559">
        <f>+INDEX('Load Combinations'!$D$4:$N$22,MATCH(Horizontal!$C278,'Load Combinations'!$B$4:$B$22,0),MATCH(Horizontal!AX$26,'Load Combinations'!$D$3:$N$3,0))</f>
        <v>1</v>
      </c>
      <c r="AY278" s="660">
        <f>+INDEX('Load Combinations'!$D$4:$N$22,MATCH(Horizontal!$C278,'Load Combinations'!$B$4:$B$22,0),MATCH(Horizontal!AY$26,'Load Combinations'!$D$3:$N$3,0))</f>
        <v>0</v>
      </c>
      <c r="AZ278" s="284" cm="1">
        <f t="array" aca="1" ref="AZ278" ca="1">SUMPRODUCT(--($K278:$AB278&gt;0),INDEX($H$4:$H$22,MATCH($K$26:$AB$26,$C$4:$C$22,0)))</f>
        <v>0</v>
      </c>
      <c r="BA278" s="194" cm="1">
        <f t="array" aca="1" ref="BA278" ca="1">SUMPRODUCT(--($K278:$AB278&gt;0),INDEX($G$4:$G$22,MATCH($K$26:$AB$26,$C$4:$C$22,0)))</f>
        <v>0</v>
      </c>
      <c r="BB278" s="194" cm="1">
        <f t="array" aca="1" ref="BB278" ca="1">-1*SUMPRODUCT(--($K278:$AB278&lt;0),INDEX($H$4:$H$22,MATCH($K$26:$AB$26,$C$4:$C$22,0)))</f>
        <v>0</v>
      </c>
      <c r="BC278" s="194" cm="1">
        <f t="array" aca="1" ref="BC278" ca="1">-1*SUMPRODUCT(--($K278:$AB278&lt;0),INDEX($G$4:$G$22,MATCH($K$26:$AB$26,$C$4:$C$22,0)))</f>
        <v>0</v>
      </c>
      <c r="BD278" s="286" cm="1">
        <f t="array" aca="1" ref="BD278" ca="1">IF(AC278&gt;0,AC278*SUMPRODUCT(_xlfn.XLOOKUP(AC$26,$C$4:$C$22,$T$4:$AD$22)*$AO278:$AY278),0)</f>
        <v>0</v>
      </c>
      <c r="BE278" s="287" cm="1">
        <f t="array" aca="1" ref="BE278" ca="1">IF(AD278&gt;0,AD278*SUMPRODUCT(_xlfn.XLOOKUP(AD$26,$C$4:$C$22,$T$4:$AD$22)*$AO278:$AY278),0)</f>
        <v>0</v>
      </c>
      <c r="BF278" s="287" cm="1">
        <f t="array" aca="1" ref="BF278" ca="1">IF(AE278&gt;0,AE278*SUMPRODUCT(_xlfn.XLOOKUP(AE$26,$C$4:$C$22,$T$4:$AD$22)*$AO278:$AY278),0)</f>
        <v>0</v>
      </c>
      <c r="BG278" s="287" cm="1">
        <f t="array" aca="1" ref="BG278" ca="1">IF(AF278&gt;0,AF278*SUMPRODUCT(_xlfn.XLOOKUP(AF$26,$C$4:$C$22,$T$4:$AD$22)*$AO278:$AY278),0)</f>
        <v>0</v>
      </c>
      <c r="BH278" s="287" cm="1">
        <f t="array" aca="1" ref="BH278" ca="1">IF(AG278&gt;0,AG278*SUMPRODUCT(_xlfn.XLOOKUP(AG$26,$C$4:$C$22,$T$4:$AD$22)*$AO278:$AY278),0)</f>
        <v>6.5</v>
      </c>
      <c r="BI278" s="287" cm="1">
        <f t="array" aca="1" ref="BI278" ca="1">IF(AH278&gt;0,AH278*SUMPRODUCT(_xlfn.XLOOKUP(AH$26,$C$4:$C$22,$T$4:$AD$22)*$AO278:$AY278),0)</f>
        <v>0</v>
      </c>
      <c r="BJ278" s="287" cm="1">
        <f t="array" aca="1" ref="BJ278" ca="1">IF(AI278&gt;0,AI278*SUMPRODUCT(_xlfn.XLOOKUP(AI$26,$C$4:$C$22,$T$4:$AD$22)*$AO278:$AY278),0)</f>
        <v>0</v>
      </c>
      <c r="BK278" s="287" cm="1">
        <f t="array" aca="1" ref="BK278" ca="1">IF(AJ278&gt;0,AJ278*SUMPRODUCT(_xlfn.XLOOKUP(AJ$26,$C$4:$C$22,$T$4:$AD$22)*$AO278:$AY278),0)</f>
        <v>0</v>
      </c>
      <c r="BL278" s="287" cm="1">
        <f t="array" aca="1" ref="BL278" ca="1">IF(AK278&gt;0,AK278*SUMPRODUCT(_xlfn.XLOOKUP(AK$26,$C$4:$C$22,$T$4:$AD$22)*$AO278:$AY278),0)</f>
        <v>0</v>
      </c>
      <c r="BM278" s="287" cm="1">
        <f t="array" aca="1" ref="BM278" ca="1">IF(AL278&gt;0,AL278*SUMPRODUCT(_xlfn.XLOOKUP(AL$26,$C$4:$C$22,$T$4:$AD$22)*$AO278:$AY278),0)</f>
        <v>0</v>
      </c>
      <c r="BN278" s="287" cm="1">
        <f t="array" aca="1" ref="BN278" ca="1">IF(AM278&gt;0,AM278*SUMPRODUCT(_xlfn.XLOOKUP(AM$26,$C$4:$C$22,$T$4:$AD$22)*$AO278:$AY278),0)</f>
        <v>0</v>
      </c>
      <c r="BO278" s="290" cm="1">
        <f t="array" aca="1" ref="BO278" ca="1">IF(AN278&gt;0,AN278*SUMPRODUCT(_xlfn.XLOOKUP(AN$26,$C$4:$C$22,$T$4:$AD$22)*$AO278:$AY278),0)</f>
        <v>0</v>
      </c>
      <c r="BP278" s="291">
        <f t="shared" ca="1" si="196"/>
        <v>6.5</v>
      </c>
      <c r="BQ278" s="286" cm="1">
        <f t="array" aca="1" ref="BQ278" ca="1">IF(AC278&gt;0,AC278*SUMPRODUCT(_xlfn.XLOOKUP(AC$26,$C$4:$C$22,$I$4:$S$22)*$AO278:$AY278),0)</f>
        <v>0</v>
      </c>
      <c r="BR278" s="287" cm="1">
        <f t="array" aca="1" ref="BR278" ca="1">IF(AD278&gt;0,AD278*SUMPRODUCT(_xlfn.XLOOKUP(AD$26,$C$4:$C$22,$I$4:$S$22)*$AO278:$AY278),0)</f>
        <v>0</v>
      </c>
      <c r="BS278" s="287" cm="1">
        <f t="array" aca="1" ref="BS278" ca="1">IF(AE278&gt;0,AE278*SUMPRODUCT(_xlfn.XLOOKUP(AE$26,$C$4:$C$22,$I$4:$S$22)*$AO278:$AY278),0)</f>
        <v>0</v>
      </c>
      <c r="BT278" s="287" cm="1">
        <f t="array" aca="1" ref="BT278" ca="1">IF(AF278&gt;0,AF278*SUMPRODUCT(_xlfn.XLOOKUP(AF$26,$C$4:$C$22,$I$4:$S$22)*$AO278:$AY278),0)</f>
        <v>0</v>
      </c>
      <c r="BU278" s="287" cm="1">
        <f t="array" aca="1" ref="BU278" ca="1">IF(AG278&gt;0,AG278*SUMPRODUCT(_xlfn.XLOOKUP(AG$26,$C$4:$C$22,$I$4:$S$22)*$AO278:$AY278),0)</f>
        <v>-6.5</v>
      </c>
      <c r="BV278" s="287" cm="1">
        <f t="array" aca="1" ref="BV278" ca="1">IF(AH278&gt;0,AH278*SUMPRODUCT(_xlfn.XLOOKUP(AH$26,$C$4:$C$22,$I$4:$S$22)*$AO278:$AY278),0)</f>
        <v>0</v>
      </c>
      <c r="BW278" s="287" cm="1">
        <f t="array" aca="1" ref="BW278" ca="1">IF(AI278&gt;0,AI278*SUMPRODUCT(_xlfn.XLOOKUP(AI$26,$C$4:$C$22,$I$4:$S$22)*$AO278:$AY278),0)</f>
        <v>0</v>
      </c>
      <c r="BX278" s="287" cm="1">
        <f t="array" aca="1" ref="BX278" ca="1">IF(AJ278&gt;0,AJ278*SUMPRODUCT(_xlfn.XLOOKUP(AJ$26,$C$4:$C$22,$I$4:$S$22)*$AO278:$AY278),0)</f>
        <v>0</v>
      </c>
      <c r="BY278" s="287" cm="1">
        <f t="array" aca="1" ref="BY278" ca="1">IF(AK278&gt;0,AK278*SUMPRODUCT(_xlfn.XLOOKUP(AK$26,$C$4:$C$22,$I$4:$S$22)*$AO278:$AY278),0)</f>
        <v>0</v>
      </c>
      <c r="BZ278" s="287" cm="1">
        <f t="array" aca="1" ref="BZ278" ca="1">IF(AL278&gt;0,AL278*SUMPRODUCT(_xlfn.XLOOKUP(AL$26,$C$4:$C$22,$I$4:$S$22)*$AO278:$AY278),0)</f>
        <v>0</v>
      </c>
      <c r="CA278" s="287" cm="1">
        <f t="array" aca="1" ref="CA278" ca="1">IF(AM278&gt;0,AM278*SUMPRODUCT(_xlfn.XLOOKUP(AM$26,$C$4:$C$22,$I$4:$S$22)*$AO278:$AY278),0)</f>
        <v>0</v>
      </c>
      <c r="CB278" s="290" cm="1">
        <f t="array" aca="1" ref="CB278" ca="1">IF(AN278&gt;0,AN278*SUMPRODUCT(_xlfn.XLOOKUP(AN$26,$C$4:$C$22,$I$4:$S$22)*$AO278:$AY278),0)</f>
        <v>0</v>
      </c>
      <c r="CC278" s="291">
        <f t="shared" ca="1" si="197"/>
        <v>-6.5</v>
      </c>
      <c r="CD278" s="286" cm="1">
        <f t="array" aca="1" ref="CD278" ca="1">IF(AC278&lt;0,AC278*SUMPRODUCT(_xlfn.XLOOKUP(AC$26,$C$4:$C$22,$T$4:$AD$22)*$AO278:$AY278),0)</f>
        <v>0</v>
      </c>
      <c r="CE278" s="287" cm="1">
        <f t="array" aca="1" ref="CE278" ca="1">IF(AD278&lt;0,AD278*SUMPRODUCT(_xlfn.XLOOKUP(AD$26,$C$4:$C$22,$T$4:$AC$22)*$AO278:$AX278),0)</f>
        <v>0</v>
      </c>
      <c r="CF278" s="287" cm="1">
        <f t="array" aca="1" ref="CF278" ca="1">IF(AE278&lt;0,AE278*SUMPRODUCT(_xlfn.XLOOKUP(AE$26,$C$4:$C$22,$T$4:$AC$22)*$AO278:$AX278),0)</f>
        <v>0</v>
      </c>
      <c r="CG278" s="287" cm="1">
        <f t="array" aca="1" ref="CG278" ca="1">IF(AF278&lt;0,AF278*SUMPRODUCT(_xlfn.XLOOKUP(AF$26,$C$4:$C$22,$T$4:$AC$22)*$AO278:$AX278),0)</f>
        <v>0</v>
      </c>
      <c r="CH278" s="287" cm="1">
        <f t="array" aca="1" ref="CH278" ca="1">IF(AG278&lt;0,AG278*SUMPRODUCT(_xlfn.XLOOKUP(AG$26,$C$4:$C$22,$T$4:$AC$22)*$AO278:$AX278),0)</f>
        <v>0</v>
      </c>
      <c r="CI278" s="287" cm="1">
        <f t="array" aca="1" ref="CI278" ca="1">IF(AH278&lt;0,AH278*SUMPRODUCT(_xlfn.XLOOKUP(AH$26,$C$4:$C$22,$T$4:$AC$22)*$AO278:$AX278),0)</f>
        <v>0</v>
      </c>
      <c r="CJ278" s="287" cm="1">
        <f t="array" aca="1" ref="CJ278" ca="1">IF(AI278&lt;0,AI278*SUMPRODUCT(_xlfn.XLOOKUP(AI$26,$C$4:$C$22,$T$4:$AC$22)*$AO278:$AX278),0)</f>
        <v>0</v>
      </c>
      <c r="CK278" s="287" cm="1">
        <f t="array" aca="1" ref="CK278" ca="1">IF(AJ278&lt;0,AJ278*SUMPRODUCT(_xlfn.XLOOKUP(AJ$26,$C$4:$C$22,$T$4:$AC$22)*$AO278:$AX278),0)</f>
        <v>0</v>
      </c>
      <c r="CL278" s="287" cm="1">
        <f t="array" aca="1" ref="CL278" ca="1">IF(AK278&lt;0,AK278*SUMPRODUCT(_xlfn.XLOOKUP(AK$26,$C$4:$C$22,$T$4:$AC$22)*$AO278:$AX278),0)</f>
        <v>0</v>
      </c>
      <c r="CM278" s="287" cm="1">
        <f t="array" aca="1" ref="CM278" ca="1">IF(AL278&lt;0,AL278*SUMPRODUCT(_xlfn.XLOOKUP(AL$26,$C$4:$C$22,$T$4:$AC$22)*$AO278:$AX278),0)</f>
        <v>0</v>
      </c>
      <c r="CN278" s="287" cm="1">
        <f t="array" aca="1" ref="CN278" ca="1">IF(AM278&lt;0,AM278*SUMPRODUCT(_xlfn.XLOOKUP(AM$26,$C$4:$C$22,$T$4:$AC$22)*$AO278:$AX278),0)</f>
        <v>0</v>
      </c>
      <c r="CO278" s="290" cm="1">
        <f t="array" aca="1" ref="CO278" ca="1">IF(AN278&lt;0,AN278*SUMPRODUCT(_xlfn.XLOOKUP(AN$26,$C$4:$C$22,$T$4:$AC$22)*$AO278:$AX278),0)</f>
        <v>0</v>
      </c>
      <c r="CP278" s="291">
        <f t="shared" ca="1" si="198"/>
        <v>0</v>
      </c>
      <c r="CQ278" s="286" cm="1">
        <f t="array" aca="1" ref="CQ278" ca="1">IF(AC278&lt;0,AC278*SUMPRODUCT(_xlfn.XLOOKUP(AC$26,$C$4:$C$22,$I$4:$S$22)*$AO278:$AY278),0)</f>
        <v>0</v>
      </c>
      <c r="CR278" s="287" cm="1">
        <f t="array" aca="1" ref="CR278" ca="1">IF(AD278&lt;0,AD278*SUMPRODUCT(_xlfn.XLOOKUP(AD$26,$C$4:$C$22,$I$4:$R$22)*$AO278:$AX278),0)</f>
        <v>0</v>
      </c>
      <c r="CS278" s="287" cm="1">
        <f t="array" aca="1" ref="CS278" ca="1">IF(AE278&lt;0,AE278*SUMPRODUCT(_xlfn.XLOOKUP(AE$26,$C$4:$C$22,$I$4:$R$22)*$AO278:$AX278),0)</f>
        <v>0</v>
      </c>
      <c r="CT278" s="287" cm="1">
        <f t="array" aca="1" ref="CT278" ca="1">IF(AF278&lt;0,AF278*SUMPRODUCT(_xlfn.XLOOKUP(AF$26,$C$4:$C$22,$I$4:$R$22)*$AO278:$AX278),0)</f>
        <v>0</v>
      </c>
      <c r="CU278" s="287" cm="1">
        <f t="array" aca="1" ref="CU278" ca="1">IF(AG278&lt;0,AG278*SUMPRODUCT(_xlfn.XLOOKUP(AG$26,$C$4:$C$22,$I$4:$R$22)*$AO278:$AX278),0)</f>
        <v>0</v>
      </c>
      <c r="CV278" s="287" cm="1">
        <f t="array" aca="1" ref="CV278" ca="1">IF(AH278&lt;0,AH278*SUMPRODUCT(_xlfn.XLOOKUP(AH$26,$C$4:$C$22,$I$4:$R$22)*$AO278:$AX278),0)</f>
        <v>0</v>
      </c>
      <c r="CW278" s="287" cm="1">
        <f t="array" aca="1" ref="CW278" ca="1">IF(AI278&lt;0,AI278*SUMPRODUCT(_xlfn.XLOOKUP(AI$26,$C$4:$C$22,$I$4:$R$22)*$AO278:$AX278),0)</f>
        <v>0</v>
      </c>
      <c r="CX278" s="287" cm="1">
        <f t="array" aca="1" ref="CX278" ca="1">IF(AJ278&lt;0,AJ278*SUMPRODUCT(_xlfn.XLOOKUP(AJ$26,$C$4:$C$22,$I$4:$R$22)*$AO278:$AX278),0)</f>
        <v>0</v>
      </c>
      <c r="CY278" s="287" cm="1">
        <f t="array" aca="1" ref="CY278" ca="1">IF(AK278&lt;0,AK278*SUMPRODUCT(_xlfn.XLOOKUP(AK$26,$C$4:$C$22,$I$4:$R$22)*$AO278:$AX278),0)</f>
        <v>0</v>
      </c>
      <c r="CZ278" s="287" cm="1">
        <f t="array" aca="1" ref="CZ278" ca="1">IF(AL278&lt;0,AL278*SUMPRODUCT(_xlfn.XLOOKUP(AL$26,$C$4:$C$22,$I$4:$R$22)*$AO278:$AX278),0)</f>
        <v>0</v>
      </c>
      <c r="DA278" s="287" cm="1">
        <f t="array" aca="1" ref="DA278" ca="1">IF(AM278&lt;0,AM278*SUMPRODUCT(_xlfn.XLOOKUP(AM$26,$C$4:$C$22,$I$4:$R$22)*$AO278:$AX278),0)</f>
        <v>0</v>
      </c>
      <c r="DB278" s="290" cm="1">
        <f t="array" aca="1" ref="DB278" ca="1">IF(AN278&lt;0,AN278*SUMPRODUCT(_xlfn.XLOOKUP(AN$26,$C$4:$C$22,$I$4:$R$22)*$AO278:$AX278),0)</f>
        <v>0</v>
      </c>
      <c r="DC278" s="327">
        <f t="shared" ca="1" si="199"/>
        <v>0</v>
      </c>
    </row>
    <row r="279" spans="1:107" x14ac:dyDescent="0.25">
      <c r="C279" s="292">
        <v>7</v>
      </c>
      <c r="D279" s="501" t="str">
        <f>_xlfn.XLOOKUP($C279,'Load Combinations'!$B$4:$B$22,'Load Combinations'!$C$4:$C$22)</f>
        <v>Core Vessel Vaccuum,  Beam On, Seismic</v>
      </c>
      <c r="E279" s="86"/>
      <c r="F279" s="294"/>
      <c r="G279" s="125">
        <v>0</v>
      </c>
      <c r="H279" s="295">
        <f t="shared" ca="1" si="238"/>
        <v>6.5</v>
      </c>
      <c r="I279" s="295">
        <f t="shared" ca="1" si="239"/>
        <v>-6.5</v>
      </c>
      <c r="J279" s="328"/>
      <c r="K279" s="99">
        <f t="shared" ref="K279:AB279" ca="1" si="259">OFFSET(K279,-6,0)</f>
        <v>0</v>
      </c>
      <c r="L279" s="96">
        <f t="shared" ca="1" si="259"/>
        <v>0</v>
      </c>
      <c r="M279" s="96">
        <f t="shared" ca="1" si="259"/>
        <v>0</v>
      </c>
      <c r="N279" s="96">
        <f t="shared" ca="1" si="259"/>
        <v>0</v>
      </c>
      <c r="O279" s="96">
        <f t="shared" ca="1" si="259"/>
        <v>0</v>
      </c>
      <c r="P279" s="96">
        <f t="shared" ca="1" si="259"/>
        <v>0</v>
      </c>
      <c r="Q279" s="96">
        <f t="shared" ca="1" si="259"/>
        <v>0</v>
      </c>
      <c r="R279" s="96">
        <f t="shared" ca="1" si="259"/>
        <v>0</v>
      </c>
      <c r="S279" s="96">
        <f t="shared" ca="1" si="259"/>
        <v>0</v>
      </c>
      <c r="T279" s="96">
        <f t="shared" ca="1" si="259"/>
        <v>0</v>
      </c>
      <c r="U279" s="96">
        <f t="shared" ca="1" si="259"/>
        <v>0</v>
      </c>
      <c r="V279" s="96">
        <f t="shared" ca="1" si="259"/>
        <v>0</v>
      </c>
      <c r="W279" s="96">
        <f t="shared" ca="1" si="259"/>
        <v>0</v>
      </c>
      <c r="X279" s="96">
        <f t="shared" ca="1" si="259"/>
        <v>0</v>
      </c>
      <c r="Y279" s="96">
        <f t="shared" ca="1" si="259"/>
        <v>0</v>
      </c>
      <c r="Z279" s="96">
        <f t="shared" ca="1" si="259"/>
        <v>0</v>
      </c>
      <c r="AA279" s="96">
        <f t="shared" ca="1" si="259"/>
        <v>0</v>
      </c>
      <c r="AB279" s="138">
        <f t="shared" ca="1" si="259"/>
        <v>0</v>
      </c>
      <c r="AC279" s="99">
        <f t="shared" ca="1" si="254"/>
        <v>0</v>
      </c>
      <c r="AD279" s="96">
        <f t="shared" ca="1" si="254"/>
        <v>0</v>
      </c>
      <c r="AE279" s="96">
        <f t="shared" ca="1" si="254"/>
        <v>0</v>
      </c>
      <c r="AF279" s="96">
        <f t="shared" ca="1" si="254"/>
        <v>0</v>
      </c>
      <c r="AG279" s="96">
        <f t="shared" ca="1" si="254"/>
        <v>1</v>
      </c>
      <c r="AH279" s="96">
        <f t="shared" ca="1" si="254"/>
        <v>0</v>
      </c>
      <c r="AI279" s="96">
        <f t="shared" ca="1" si="254"/>
        <v>0</v>
      </c>
      <c r="AJ279" s="96">
        <f t="shared" ca="1" si="254"/>
        <v>0</v>
      </c>
      <c r="AK279" s="96">
        <f t="shared" ca="1" si="254"/>
        <v>0</v>
      </c>
      <c r="AL279" s="96">
        <f t="shared" ca="1" si="254"/>
        <v>0</v>
      </c>
      <c r="AM279" s="96">
        <f t="shared" ca="1" si="254"/>
        <v>0</v>
      </c>
      <c r="AN279" s="100">
        <f t="shared" ca="1" si="254"/>
        <v>0</v>
      </c>
      <c r="AO279" s="97">
        <f>+INDEX('Load Combinations'!$D$4:$N$22,MATCH(Horizontal!$C279,'Load Combinations'!$B$4:$B$22,0),MATCH(Horizontal!AO$26,'Load Combinations'!$D$3:$N$3,0))</f>
        <v>1</v>
      </c>
      <c r="AP279" s="96">
        <f>+INDEX('Load Combinations'!$D$4:$N$22,MATCH(Horizontal!$C279,'Load Combinations'!$B$4:$B$22,0),MATCH(Horizontal!AP$26,'Load Combinations'!$D$3:$N$3,0))</f>
        <v>1</v>
      </c>
      <c r="AQ279" s="96">
        <f>+INDEX('Load Combinations'!$D$4:$N$22,MATCH(Horizontal!$C279,'Load Combinations'!$B$4:$B$22,0),MATCH(Horizontal!AQ$26,'Load Combinations'!$D$3:$N$3,0))</f>
        <v>0</v>
      </c>
      <c r="AR279" s="96">
        <f>+INDEX('Load Combinations'!$D$4:$N$22,MATCH(Horizontal!$C279,'Load Combinations'!$B$4:$B$22,0),MATCH(Horizontal!AR$26,'Load Combinations'!$D$3:$N$3,0))</f>
        <v>1</v>
      </c>
      <c r="AS279" s="96">
        <f>+INDEX('Load Combinations'!$D$4:$N$22,MATCH(Horizontal!$C279,'Load Combinations'!$B$4:$B$22,0),MATCH(Horizontal!AS$26,'Load Combinations'!$D$3:$N$3,0))</f>
        <v>0</v>
      </c>
      <c r="AT279" s="96">
        <f>+INDEX('Load Combinations'!$D$4:$N$22,MATCH(Horizontal!$C279,'Load Combinations'!$B$4:$B$22,0),MATCH(Horizontal!AT$26,'Load Combinations'!$D$3:$N$3,0))</f>
        <v>1</v>
      </c>
      <c r="AU279" s="96">
        <f>+INDEX('Load Combinations'!$D$4:$N$22,MATCH(Horizontal!$C279,'Load Combinations'!$B$4:$B$22,0),MATCH(Horizontal!AU$26,'Load Combinations'!$D$3:$N$3,0))</f>
        <v>0</v>
      </c>
      <c r="AV279" s="96">
        <f>+INDEX('Load Combinations'!$D$4:$N$22,MATCH(Horizontal!$C279,'Load Combinations'!$B$4:$B$22,0),MATCH(Horizontal!AV$26,'Load Combinations'!$D$3:$N$3,0))</f>
        <v>0</v>
      </c>
      <c r="AW279" s="96">
        <f>+INDEX('Load Combinations'!$D$4:$N$22,MATCH(Horizontal!$C279,'Load Combinations'!$B$4:$B$22,0),MATCH(Horizontal!AW$26,'Load Combinations'!$D$3:$N$3,0))</f>
        <v>1</v>
      </c>
      <c r="AX279" s="560">
        <f>+INDEX('Load Combinations'!$D$4:$N$22,MATCH(Horizontal!$C279,'Load Combinations'!$B$4:$B$22,0),MATCH(Horizontal!AX$26,'Load Combinations'!$D$3:$N$3,0))</f>
        <v>1</v>
      </c>
      <c r="AY279" s="661">
        <f>+INDEX('Load Combinations'!$D$4:$N$22,MATCH(Horizontal!$C279,'Load Combinations'!$B$4:$B$22,0),MATCH(Horizontal!AY$26,'Load Combinations'!$D$3:$N$3,0))</f>
        <v>0</v>
      </c>
      <c r="AZ279" s="297" cm="1">
        <f t="array" aca="1" ref="AZ279" ca="1">SUMPRODUCT(--($K279:$AB279&gt;0),INDEX($H$4:$H$22,MATCH($K$26:$AB$26,$C$4:$C$22,0)))</f>
        <v>0</v>
      </c>
      <c r="BA279" s="298" cm="1">
        <f t="array" aca="1" ref="BA279" ca="1">SUMPRODUCT(--($K279:$AB279&gt;0),INDEX($G$4:$G$22,MATCH($K$26:$AB$26,$C$4:$C$22,0)))</f>
        <v>0</v>
      </c>
      <c r="BB279" s="298" cm="1">
        <f t="array" aca="1" ref="BB279" ca="1">-1*SUMPRODUCT(--($K279:$AB279&lt;0),INDEX($H$4:$H$22,MATCH($K$26:$AB$26,$C$4:$C$22,0)))</f>
        <v>0</v>
      </c>
      <c r="BC279" s="298" cm="1">
        <f t="array" aca="1" ref="BC279" ca="1">-1*SUMPRODUCT(--($K279:$AB279&lt;0),INDEX($G$4:$G$22,MATCH($K$26:$AB$26,$C$4:$C$22,0)))</f>
        <v>0</v>
      </c>
      <c r="BD279" s="125" cm="1">
        <f t="array" aca="1" ref="BD279" ca="1">IF(AC279&gt;0,AC279*SUMPRODUCT(_xlfn.XLOOKUP(AC$26,$C$4:$C$22,$T$4:$AD$22)*$AO279:$AY279),0)</f>
        <v>0</v>
      </c>
      <c r="BE279" s="300" cm="1">
        <f t="array" aca="1" ref="BE279" ca="1">IF(AD279&gt;0,AD279*SUMPRODUCT(_xlfn.XLOOKUP(AD$26,$C$4:$C$22,$T$4:$AD$22)*$AO279:$AY279),0)</f>
        <v>0</v>
      </c>
      <c r="BF279" s="300" cm="1">
        <f t="array" aca="1" ref="BF279" ca="1">IF(AE279&gt;0,AE279*SUMPRODUCT(_xlfn.XLOOKUP(AE$26,$C$4:$C$22,$T$4:$AD$22)*$AO279:$AY279),0)</f>
        <v>0</v>
      </c>
      <c r="BG279" s="301" cm="1">
        <f t="array" aca="1" ref="BG279" ca="1">IF(AF279&gt;0,AF279*SUMPRODUCT(_xlfn.XLOOKUP(AF$26,$C$4:$C$22,$T$4:$AD$22)*$AO279:$AY279),0)</f>
        <v>0</v>
      </c>
      <c r="BH279" s="300" cm="1">
        <f t="array" aca="1" ref="BH279" ca="1">IF(AG279&gt;0,AG279*SUMPRODUCT(_xlfn.XLOOKUP(AG$26,$C$4:$C$22,$T$4:$AD$22)*$AO279:$AY279),0)</f>
        <v>6.5</v>
      </c>
      <c r="BI279" s="300" cm="1">
        <f t="array" aca="1" ref="BI279" ca="1">IF(AH279&gt;0,AH279*SUMPRODUCT(_xlfn.XLOOKUP(AH$26,$C$4:$C$22,$T$4:$AD$22)*$AO279:$AY279),0)</f>
        <v>0</v>
      </c>
      <c r="BJ279" s="300" cm="1">
        <f t="array" aca="1" ref="BJ279" ca="1">IF(AI279&gt;0,AI279*SUMPRODUCT(_xlfn.XLOOKUP(AI$26,$C$4:$C$22,$T$4:$AD$22)*$AO279:$AY279),0)</f>
        <v>0</v>
      </c>
      <c r="BK279" s="300" cm="1">
        <f t="array" aca="1" ref="BK279" ca="1">IF(AJ279&gt;0,AJ279*SUMPRODUCT(_xlfn.XLOOKUP(AJ$26,$C$4:$C$22,$T$4:$AD$22)*$AO279:$AY279),0)</f>
        <v>0</v>
      </c>
      <c r="BL279" s="300" cm="1">
        <f t="array" aca="1" ref="BL279" ca="1">IF(AK279&gt;0,AK279*SUMPRODUCT(_xlfn.XLOOKUP(AK$26,$C$4:$C$22,$T$4:$AD$22)*$AO279:$AY279),0)</f>
        <v>0</v>
      </c>
      <c r="BM279" s="300" cm="1">
        <f t="array" aca="1" ref="BM279" ca="1">IF(AL279&gt;0,AL279*SUMPRODUCT(_xlfn.XLOOKUP(AL$26,$C$4:$C$22,$T$4:$AD$22)*$AO279:$AY279),0)</f>
        <v>0</v>
      </c>
      <c r="BN279" s="300" cm="1">
        <f t="array" aca="1" ref="BN279" ca="1">IF(AM279&gt;0,AM279*SUMPRODUCT(_xlfn.XLOOKUP(AM$26,$C$4:$C$22,$T$4:$AD$22)*$AO279:$AY279),0)</f>
        <v>0</v>
      </c>
      <c r="BO279" s="304" cm="1">
        <f t="array" aca="1" ref="BO279" ca="1">IF(AN279&gt;0,AN279*SUMPRODUCT(_xlfn.XLOOKUP(AN$26,$C$4:$C$22,$T$4:$AD$22)*$AO279:$AY279),0)</f>
        <v>0</v>
      </c>
      <c r="BP279" s="305">
        <f t="shared" ca="1" si="196"/>
        <v>6.5</v>
      </c>
      <c r="BQ279" s="125" cm="1">
        <f t="array" aca="1" ref="BQ279" ca="1">IF(AC279&gt;0,AC279*SUMPRODUCT(_xlfn.XLOOKUP(AC$26,$C$4:$C$22,$I$4:$S$22)*$AO279:$AY279),0)</f>
        <v>0</v>
      </c>
      <c r="BR279" s="300" cm="1">
        <f t="array" aca="1" ref="BR279" ca="1">IF(AD279&gt;0,AD279*SUMPRODUCT(_xlfn.XLOOKUP(AD$26,$C$4:$C$22,$I$4:$S$22)*$AO279:$AY279),0)</f>
        <v>0</v>
      </c>
      <c r="BS279" s="300" cm="1">
        <f t="array" aca="1" ref="BS279" ca="1">IF(AE279&gt;0,AE279*SUMPRODUCT(_xlfn.XLOOKUP(AE$26,$C$4:$C$22,$I$4:$S$22)*$AO279:$AY279),0)</f>
        <v>0</v>
      </c>
      <c r="BT279" s="301" cm="1">
        <f t="array" aca="1" ref="BT279" ca="1">IF(AF279&gt;0,AF279*SUMPRODUCT(_xlfn.XLOOKUP(AF$26,$C$4:$C$22,$I$4:$S$22)*$AO279:$AY279),0)</f>
        <v>0</v>
      </c>
      <c r="BU279" s="300" cm="1">
        <f t="array" aca="1" ref="BU279" ca="1">IF(AG279&gt;0,AG279*SUMPRODUCT(_xlfn.XLOOKUP(AG$26,$C$4:$C$22,$I$4:$S$22)*$AO279:$AY279),0)</f>
        <v>-6.5</v>
      </c>
      <c r="BV279" s="300" cm="1">
        <f t="array" aca="1" ref="BV279" ca="1">IF(AH279&gt;0,AH279*SUMPRODUCT(_xlfn.XLOOKUP(AH$26,$C$4:$C$22,$I$4:$S$22)*$AO279:$AY279),0)</f>
        <v>0</v>
      </c>
      <c r="BW279" s="300" cm="1">
        <f t="array" aca="1" ref="BW279" ca="1">IF(AI279&gt;0,AI279*SUMPRODUCT(_xlfn.XLOOKUP(AI$26,$C$4:$C$22,$I$4:$S$22)*$AO279:$AY279),0)</f>
        <v>0</v>
      </c>
      <c r="BX279" s="300" cm="1">
        <f t="array" aca="1" ref="BX279" ca="1">IF(AJ279&gt;0,AJ279*SUMPRODUCT(_xlfn.XLOOKUP(AJ$26,$C$4:$C$22,$I$4:$S$22)*$AO279:$AY279),0)</f>
        <v>0</v>
      </c>
      <c r="BY279" s="300" cm="1">
        <f t="array" aca="1" ref="BY279" ca="1">IF(AK279&gt;0,AK279*SUMPRODUCT(_xlfn.XLOOKUP(AK$26,$C$4:$C$22,$I$4:$S$22)*$AO279:$AY279),0)</f>
        <v>0</v>
      </c>
      <c r="BZ279" s="300" cm="1">
        <f t="array" aca="1" ref="BZ279" ca="1">IF(AL279&gt;0,AL279*SUMPRODUCT(_xlfn.XLOOKUP(AL$26,$C$4:$C$22,$I$4:$S$22)*$AO279:$AY279),0)</f>
        <v>0</v>
      </c>
      <c r="CA279" s="300" cm="1">
        <f t="array" aca="1" ref="CA279" ca="1">IF(AM279&gt;0,AM279*SUMPRODUCT(_xlfn.XLOOKUP(AM$26,$C$4:$C$22,$I$4:$S$22)*$AO279:$AY279),0)</f>
        <v>0</v>
      </c>
      <c r="CB279" s="304" cm="1">
        <f t="array" aca="1" ref="CB279" ca="1">IF(AN279&gt;0,AN279*SUMPRODUCT(_xlfn.XLOOKUP(AN$26,$C$4:$C$22,$I$4:$S$22)*$AO279:$AY279),0)</f>
        <v>0</v>
      </c>
      <c r="CC279" s="305">
        <f t="shared" ca="1" si="197"/>
        <v>-6.5</v>
      </c>
      <c r="CD279" s="125" cm="1">
        <f t="array" aca="1" ref="CD279" ca="1">IF(AC279&lt;0,AC279*SUMPRODUCT(_xlfn.XLOOKUP(AC$26,$C$4:$C$22,$T$4:$AD$22)*$AO279:$AY279),0)</f>
        <v>0</v>
      </c>
      <c r="CE279" s="300" cm="1">
        <f t="array" aca="1" ref="CE279" ca="1">IF(AD279&lt;0,AD279*SUMPRODUCT(_xlfn.XLOOKUP(AD$26,$C$4:$C$22,$T$4:$AC$22)*$AO279:$AX279),0)</f>
        <v>0</v>
      </c>
      <c r="CF279" s="300" cm="1">
        <f t="array" aca="1" ref="CF279" ca="1">IF(AE279&lt;0,AE279*SUMPRODUCT(_xlfn.XLOOKUP(AE$26,$C$4:$C$22,$T$4:$AC$22)*$AO279:$AX279),0)</f>
        <v>0</v>
      </c>
      <c r="CG279" s="301" cm="1">
        <f t="array" aca="1" ref="CG279" ca="1">IF(AF279&lt;0,AF279*SUMPRODUCT(_xlfn.XLOOKUP(AF$26,$C$4:$C$22,$T$4:$AC$22)*$AO279:$AX279),0)</f>
        <v>0</v>
      </c>
      <c r="CH279" s="300" cm="1">
        <f t="array" aca="1" ref="CH279" ca="1">IF(AG279&lt;0,AG279*SUMPRODUCT(_xlfn.XLOOKUP(AG$26,$C$4:$C$22,$T$4:$AC$22)*$AO279:$AX279),0)</f>
        <v>0</v>
      </c>
      <c r="CI279" s="300" cm="1">
        <f t="array" aca="1" ref="CI279" ca="1">IF(AH279&lt;0,AH279*SUMPRODUCT(_xlfn.XLOOKUP(AH$26,$C$4:$C$22,$T$4:$AC$22)*$AO279:$AX279),0)</f>
        <v>0</v>
      </c>
      <c r="CJ279" s="300" cm="1">
        <f t="array" aca="1" ref="CJ279" ca="1">IF(AI279&lt;0,AI279*SUMPRODUCT(_xlfn.XLOOKUP(AI$26,$C$4:$C$22,$T$4:$AC$22)*$AO279:$AX279),0)</f>
        <v>0</v>
      </c>
      <c r="CK279" s="300" cm="1">
        <f t="array" aca="1" ref="CK279" ca="1">IF(AJ279&lt;0,AJ279*SUMPRODUCT(_xlfn.XLOOKUP(AJ$26,$C$4:$C$22,$T$4:$AC$22)*$AO279:$AX279),0)</f>
        <v>0</v>
      </c>
      <c r="CL279" s="300" cm="1">
        <f t="array" aca="1" ref="CL279" ca="1">IF(AK279&lt;0,AK279*SUMPRODUCT(_xlfn.XLOOKUP(AK$26,$C$4:$C$22,$T$4:$AC$22)*$AO279:$AX279),0)</f>
        <v>0</v>
      </c>
      <c r="CM279" s="300" cm="1">
        <f t="array" aca="1" ref="CM279" ca="1">IF(AL279&lt;0,AL279*SUMPRODUCT(_xlfn.XLOOKUP(AL$26,$C$4:$C$22,$T$4:$AC$22)*$AO279:$AX279),0)</f>
        <v>0</v>
      </c>
      <c r="CN279" s="300" cm="1">
        <f t="array" aca="1" ref="CN279" ca="1">IF(AM279&lt;0,AM279*SUMPRODUCT(_xlfn.XLOOKUP(AM$26,$C$4:$C$22,$T$4:$AC$22)*$AO279:$AX279),0)</f>
        <v>0</v>
      </c>
      <c r="CO279" s="304" cm="1">
        <f t="array" aca="1" ref="CO279" ca="1">IF(AN279&lt;0,AN279*SUMPRODUCT(_xlfn.XLOOKUP(AN$26,$C$4:$C$22,$T$4:$AC$22)*$AO279:$AX279),0)</f>
        <v>0</v>
      </c>
      <c r="CP279" s="305">
        <f t="shared" ca="1" si="198"/>
        <v>0</v>
      </c>
      <c r="CQ279" s="125" cm="1">
        <f t="array" aca="1" ref="CQ279" ca="1">IF(AC279&lt;0,AC279*SUMPRODUCT(_xlfn.XLOOKUP(AC$26,$C$4:$C$22,$I$4:$S$22)*$AO279:$AY279),0)</f>
        <v>0</v>
      </c>
      <c r="CR279" s="300" cm="1">
        <f t="array" aca="1" ref="CR279" ca="1">IF(AD279&lt;0,AD279*SUMPRODUCT(_xlfn.XLOOKUP(AD$26,$C$4:$C$22,$I$4:$R$22)*$AO279:$AX279),0)</f>
        <v>0</v>
      </c>
      <c r="CS279" s="300" cm="1">
        <f t="array" aca="1" ref="CS279" ca="1">IF(AE279&lt;0,AE279*SUMPRODUCT(_xlfn.XLOOKUP(AE$26,$C$4:$C$22,$I$4:$R$22)*$AO279:$AX279),0)</f>
        <v>0</v>
      </c>
      <c r="CT279" s="301" cm="1">
        <f t="array" aca="1" ref="CT279" ca="1">IF(AF279&lt;0,AF279*SUMPRODUCT(_xlfn.XLOOKUP(AF$26,$C$4:$C$22,$I$4:$R$22)*$AO279:$AX279),0)</f>
        <v>0</v>
      </c>
      <c r="CU279" s="300" cm="1">
        <f t="array" aca="1" ref="CU279" ca="1">IF(AG279&lt;0,AG279*SUMPRODUCT(_xlfn.XLOOKUP(AG$26,$C$4:$C$22,$I$4:$R$22)*$AO279:$AX279),0)</f>
        <v>0</v>
      </c>
      <c r="CV279" s="300" cm="1">
        <f t="array" aca="1" ref="CV279" ca="1">IF(AH279&lt;0,AH279*SUMPRODUCT(_xlfn.XLOOKUP(AH$26,$C$4:$C$22,$I$4:$R$22)*$AO279:$AX279),0)</f>
        <v>0</v>
      </c>
      <c r="CW279" s="300" cm="1">
        <f t="array" aca="1" ref="CW279" ca="1">IF(AI279&lt;0,AI279*SUMPRODUCT(_xlfn.XLOOKUP(AI$26,$C$4:$C$22,$I$4:$R$22)*$AO279:$AX279),0)</f>
        <v>0</v>
      </c>
      <c r="CX279" s="300" cm="1">
        <f t="array" aca="1" ref="CX279" ca="1">IF(AJ279&lt;0,AJ279*SUMPRODUCT(_xlfn.XLOOKUP(AJ$26,$C$4:$C$22,$I$4:$R$22)*$AO279:$AX279),0)</f>
        <v>0</v>
      </c>
      <c r="CY279" s="300" cm="1">
        <f t="array" aca="1" ref="CY279" ca="1">IF(AK279&lt;0,AK279*SUMPRODUCT(_xlfn.XLOOKUP(AK$26,$C$4:$C$22,$I$4:$R$22)*$AO279:$AX279),0)</f>
        <v>0</v>
      </c>
      <c r="CZ279" s="300" cm="1">
        <f t="array" aca="1" ref="CZ279" ca="1">IF(AL279&lt;0,AL279*SUMPRODUCT(_xlfn.XLOOKUP(AL$26,$C$4:$C$22,$I$4:$R$22)*$AO279:$AX279),0)</f>
        <v>0</v>
      </c>
      <c r="DA279" s="300" cm="1">
        <f t="array" aca="1" ref="DA279" ca="1">IF(AM279&lt;0,AM279*SUMPRODUCT(_xlfn.XLOOKUP(AM$26,$C$4:$C$22,$I$4:$R$22)*$AO279:$AX279),0)</f>
        <v>0</v>
      </c>
      <c r="DB279" s="304" cm="1">
        <f t="array" aca="1" ref="DB279" ca="1">IF(AN279&lt;0,AN279*SUMPRODUCT(_xlfn.XLOOKUP(AN$26,$C$4:$C$22,$I$4:$R$22)*$AO279:$AX279),0)</f>
        <v>0</v>
      </c>
      <c r="DC279" s="329">
        <f t="shared" ca="1" si="199"/>
        <v>0</v>
      </c>
    </row>
    <row r="280" spans="1:107" x14ac:dyDescent="0.25">
      <c r="A280" s="136"/>
      <c r="B280" s="389"/>
      <c r="C280" s="278">
        <v>8</v>
      </c>
      <c r="D280" s="279" t="str">
        <f>_xlfn.XLOOKUP($C280,'Load Combinations'!$B$4:$B$22,'Load Combinations'!$C$4:$C$22)</f>
        <v>CV Vac, Component MAWP, No Beam</v>
      </c>
      <c r="E280" s="280"/>
      <c r="F280" s="281"/>
      <c r="G280" s="111">
        <v>0</v>
      </c>
      <c r="H280" s="282">
        <f t="shared" ca="1" si="238"/>
        <v>4.5</v>
      </c>
      <c r="I280" s="282">
        <f t="shared" ca="1" si="239"/>
        <v>-4.5</v>
      </c>
      <c r="J280" s="326"/>
      <c r="K280" s="87">
        <f t="shared" ref="K280:AB280" ca="1" si="260">OFFSET(K280,-7,0)</f>
        <v>0</v>
      </c>
      <c r="L280" s="84">
        <f t="shared" ca="1" si="260"/>
        <v>0</v>
      </c>
      <c r="M280" s="84">
        <f t="shared" ca="1" si="260"/>
        <v>0</v>
      </c>
      <c r="N280" s="84">
        <f t="shared" ca="1" si="260"/>
        <v>0</v>
      </c>
      <c r="O280" s="84">
        <f t="shared" ca="1" si="260"/>
        <v>0</v>
      </c>
      <c r="P280" s="84">
        <f t="shared" ca="1" si="260"/>
        <v>0</v>
      </c>
      <c r="Q280" s="84">
        <f t="shared" ca="1" si="260"/>
        <v>0</v>
      </c>
      <c r="R280" s="84">
        <f t="shared" ca="1" si="260"/>
        <v>0</v>
      </c>
      <c r="S280" s="84">
        <f t="shared" ca="1" si="260"/>
        <v>0</v>
      </c>
      <c r="T280" s="84">
        <f t="shared" ca="1" si="260"/>
        <v>0</v>
      </c>
      <c r="U280" s="84">
        <f t="shared" ca="1" si="260"/>
        <v>0</v>
      </c>
      <c r="V280" s="84">
        <f t="shared" ca="1" si="260"/>
        <v>0</v>
      </c>
      <c r="W280" s="84">
        <f t="shared" ca="1" si="260"/>
        <v>0</v>
      </c>
      <c r="X280" s="84">
        <f t="shared" ca="1" si="260"/>
        <v>0</v>
      </c>
      <c r="Y280" s="84">
        <f t="shared" ca="1" si="260"/>
        <v>0</v>
      </c>
      <c r="Z280" s="84">
        <f t="shared" ca="1" si="260"/>
        <v>0</v>
      </c>
      <c r="AA280" s="84">
        <f t="shared" ca="1" si="260"/>
        <v>0</v>
      </c>
      <c r="AB280" s="89">
        <f t="shared" ca="1" si="260"/>
        <v>0</v>
      </c>
      <c r="AC280" s="87">
        <f t="shared" ca="1" si="254"/>
        <v>0</v>
      </c>
      <c r="AD280" s="84">
        <f t="shared" ca="1" si="254"/>
        <v>0</v>
      </c>
      <c r="AE280" s="84">
        <f t="shared" ca="1" si="254"/>
        <v>0</v>
      </c>
      <c r="AF280" s="84">
        <f t="shared" ca="1" si="254"/>
        <v>0</v>
      </c>
      <c r="AG280" s="84">
        <f t="shared" ca="1" si="254"/>
        <v>1</v>
      </c>
      <c r="AH280" s="84">
        <f t="shared" ca="1" si="254"/>
        <v>0</v>
      </c>
      <c r="AI280" s="84">
        <f t="shared" ca="1" si="254"/>
        <v>0</v>
      </c>
      <c r="AJ280" s="84">
        <f t="shared" ca="1" si="254"/>
        <v>0</v>
      </c>
      <c r="AK280" s="84">
        <f t="shared" ca="1" si="254"/>
        <v>0</v>
      </c>
      <c r="AL280" s="84">
        <f t="shared" ca="1" si="254"/>
        <v>0</v>
      </c>
      <c r="AM280" s="84">
        <f t="shared" ca="1" si="254"/>
        <v>0</v>
      </c>
      <c r="AN280" s="98">
        <f t="shared" ca="1" si="254"/>
        <v>0</v>
      </c>
      <c r="AO280" s="91">
        <f>+INDEX('Load Combinations'!$D$4:$N$22,MATCH(Horizontal!$C280,'Load Combinations'!$B$4:$B$22,0),MATCH(Horizontal!AO$26,'Load Combinations'!$D$3:$N$3,0))</f>
        <v>1</v>
      </c>
      <c r="AP280" s="84">
        <f>+INDEX('Load Combinations'!$D$4:$N$22,MATCH(Horizontal!$C280,'Load Combinations'!$B$4:$B$22,0),MATCH(Horizontal!AP$26,'Load Combinations'!$D$3:$N$3,0))</f>
        <v>1</v>
      </c>
      <c r="AQ280" s="84">
        <f>+INDEX('Load Combinations'!$D$4:$N$22,MATCH(Horizontal!$C280,'Load Combinations'!$B$4:$B$22,0),MATCH(Horizontal!AQ$26,'Load Combinations'!$D$3:$N$3,0))</f>
        <v>0</v>
      </c>
      <c r="AR280" s="84">
        <f>+INDEX('Load Combinations'!$D$4:$N$22,MATCH(Horizontal!$C280,'Load Combinations'!$B$4:$B$22,0),MATCH(Horizontal!AR$26,'Load Combinations'!$D$3:$N$3,0))</f>
        <v>0</v>
      </c>
      <c r="AS280" s="84">
        <f>+INDEX('Load Combinations'!$D$4:$N$22,MATCH(Horizontal!$C280,'Load Combinations'!$B$4:$B$22,0),MATCH(Horizontal!AS$26,'Load Combinations'!$D$3:$N$3,0))</f>
        <v>1</v>
      </c>
      <c r="AT280" s="84">
        <f>+INDEX('Load Combinations'!$D$4:$N$22,MATCH(Horizontal!$C280,'Load Combinations'!$B$4:$B$22,0),MATCH(Horizontal!AT$26,'Load Combinations'!$D$3:$N$3,0))</f>
        <v>0</v>
      </c>
      <c r="AU280" s="84">
        <f>+INDEX('Load Combinations'!$D$4:$N$22,MATCH(Horizontal!$C280,'Load Combinations'!$B$4:$B$22,0),MATCH(Horizontal!AU$26,'Load Combinations'!$D$3:$N$3,0))</f>
        <v>0</v>
      </c>
      <c r="AV280" s="84">
        <f>+INDEX('Load Combinations'!$D$4:$N$22,MATCH(Horizontal!$C280,'Load Combinations'!$B$4:$B$22,0),MATCH(Horizontal!AV$26,'Load Combinations'!$D$3:$N$3,0))</f>
        <v>0</v>
      </c>
      <c r="AW280" s="84">
        <f>+INDEX('Load Combinations'!$D$4:$N$22,MATCH(Horizontal!$C280,'Load Combinations'!$B$4:$B$22,0),MATCH(Horizontal!AW$26,'Load Combinations'!$D$3:$N$3,0))</f>
        <v>1</v>
      </c>
      <c r="AX280" s="559">
        <f>+INDEX('Load Combinations'!$D$4:$N$22,MATCH(Horizontal!$C280,'Load Combinations'!$B$4:$B$22,0),MATCH(Horizontal!AX$26,'Load Combinations'!$D$3:$N$3,0))</f>
        <v>0</v>
      </c>
      <c r="AY280" s="660">
        <f>+INDEX('Load Combinations'!$D$4:$N$22,MATCH(Horizontal!$C280,'Load Combinations'!$B$4:$B$22,0),MATCH(Horizontal!AY$26,'Load Combinations'!$D$3:$N$3,0))</f>
        <v>0</v>
      </c>
      <c r="AZ280" s="284" cm="1">
        <f t="array" aca="1" ref="AZ280" ca="1">SUMPRODUCT(--($K280:$AB280&gt;0),INDEX($H$4:$H$22,MATCH($K$26:$AB$26,$C$4:$C$22,0)))</f>
        <v>0</v>
      </c>
      <c r="BA280" s="194" cm="1">
        <f t="array" aca="1" ref="BA280" ca="1">SUMPRODUCT(--($K280:$AB280&gt;0),INDEX($G$4:$G$22,MATCH($K$26:$AB$26,$C$4:$C$22,0)))</f>
        <v>0</v>
      </c>
      <c r="BB280" s="194" cm="1">
        <f t="array" aca="1" ref="BB280" ca="1">-1*SUMPRODUCT(--($K280:$AB280&lt;0),INDEX($H$4:$H$22,MATCH($K$26:$AB$26,$C$4:$C$22,0)))</f>
        <v>0</v>
      </c>
      <c r="BC280" s="194" cm="1">
        <f t="array" aca="1" ref="BC280" ca="1">-1*SUMPRODUCT(--($K280:$AB280&lt;0),INDEX($G$4:$G$22,MATCH($K$26:$AB$26,$C$4:$C$22,0)))</f>
        <v>0</v>
      </c>
      <c r="BD280" s="286" cm="1">
        <f t="array" aca="1" ref="BD280" ca="1">IF(AC280&gt;0,AC280*SUMPRODUCT(_xlfn.XLOOKUP(AC$26,$C$4:$C$22,$T$4:$AD$22)*$AO280:$AY280),0)</f>
        <v>0</v>
      </c>
      <c r="BE280" s="287" cm="1">
        <f t="array" aca="1" ref="BE280" ca="1">IF(AD280&gt;0,AD280*SUMPRODUCT(_xlfn.XLOOKUP(AD$26,$C$4:$C$22,$T$4:$AD$22)*$AO280:$AY280),0)</f>
        <v>0</v>
      </c>
      <c r="BF280" s="287" cm="1">
        <f t="array" aca="1" ref="BF280" ca="1">IF(AE280&gt;0,AE280*SUMPRODUCT(_xlfn.XLOOKUP(AE$26,$C$4:$C$22,$T$4:$AD$22)*$AO280:$AY280),0)</f>
        <v>0</v>
      </c>
      <c r="BG280" s="287" cm="1">
        <f t="array" aca="1" ref="BG280" ca="1">IF(AF280&gt;0,AF280*SUMPRODUCT(_xlfn.XLOOKUP(AF$26,$C$4:$C$22,$T$4:$AD$22)*$AO280:$AY280),0)</f>
        <v>0</v>
      </c>
      <c r="BH280" s="287" cm="1">
        <f t="array" aca="1" ref="BH280" ca="1">IF(AG280&gt;0,AG280*SUMPRODUCT(_xlfn.XLOOKUP(AG$26,$C$4:$C$22,$T$4:$AD$22)*$AO280:$AY280),0)</f>
        <v>4.5</v>
      </c>
      <c r="BI280" s="287" cm="1">
        <f t="array" aca="1" ref="BI280" ca="1">IF(AH280&gt;0,AH280*SUMPRODUCT(_xlfn.XLOOKUP(AH$26,$C$4:$C$22,$T$4:$AD$22)*$AO280:$AY280),0)</f>
        <v>0</v>
      </c>
      <c r="BJ280" s="287" cm="1">
        <f t="array" aca="1" ref="BJ280" ca="1">IF(AI280&gt;0,AI280*SUMPRODUCT(_xlfn.XLOOKUP(AI$26,$C$4:$C$22,$T$4:$AD$22)*$AO280:$AY280),0)</f>
        <v>0</v>
      </c>
      <c r="BK280" s="287" cm="1">
        <f t="array" aca="1" ref="BK280" ca="1">IF(AJ280&gt;0,AJ280*SUMPRODUCT(_xlfn.XLOOKUP(AJ$26,$C$4:$C$22,$T$4:$AD$22)*$AO280:$AY280),0)</f>
        <v>0</v>
      </c>
      <c r="BL280" s="287" cm="1">
        <f t="array" aca="1" ref="BL280" ca="1">IF(AK280&gt;0,AK280*SUMPRODUCT(_xlfn.XLOOKUP(AK$26,$C$4:$C$22,$T$4:$AD$22)*$AO280:$AY280),0)</f>
        <v>0</v>
      </c>
      <c r="BM280" s="287" cm="1">
        <f t="array" aca="1" ref="BM280" ca="1">IF(AL280&gt;0,AL280*SUMPRODUCT(_xlfn.XLOOKUP(AL$26,$C$4:$C$22,$T$4:$AD$22)*$AO280:$AY280),0)</f>
        <v>0</v>
      </c>
      <c r="BN280" s="287" cm="1">
        <f t="array" aca="1" ref="BN280" ca="1">IF(AM280&gt;0,AM280*SUMPRODUCT(_xlfn.XLOOKUP(AM$26,$C$4:$C$22,$T$4:$AD$22)*$AO280:$AY280),0)</f>
        <v>0</v>
      </c>
      <c r="BO280" s="290" cm="1">
        <f t="array" aca="1" ref="BO280" ca="1">IF(AN280&gt;0,AN280*SUMPRODUCT(_xlfn.XLOOKUP(AN$26,$C$4:$C$22,$T$4:$AD$22)*$AO280:$AY280),0)</f>
        <v>0</v>
      </c>
      <c r="BP280" s="291">
        <f t="shared" ca="1" si="196"/>
        <v>4.5</v>
      </c>
      <c r="BQ280" s="286" cm="1">
        <f t="array" aca="1" ref="BQ280" ca="1">IF(AC280&gt;0,AC280*SUMPRODUCT(_xlfn.XLOOKUP(AC$26,$C$4:$C$22,$I$4:$S$22)*$AO280:$AY280),0)</f>
        <v>0</v>
      </c>
      <c r="BR280" s="287" cm="1">
        <f t="array" aca="1" ref="BR280" ca="1">IF(AD280&gt;0,AD280*SUMPRODUCT(_xlfn.XLOOKUP(AD$26,$C$4:$C$22,$I$4:$S$22)*$AO280:$AY280),0)</f>
        <v>0</v>
      </c>
      <c r="BS280" s="287" cm="1">
        <f t="array" aca="1" ref="BS280" ca="1">IF(AE280&gt;0,AE280*SUMPRODUCT(_xlfn.XLOOKUP(AE$26,$C$4:$C$22,$I$4:$S$22)*$AO280:$AY280),0)</f>
        <v>0</v>
      </c>
      <c r="BT280" s="287" cm="1">
        <f t="array" aca="1" ref="BT280" ca="1">IF(AF280&gt;0,AF280*SUMPRODUCT(_xlfn.XLOOKUP(AF$26,$C$4:$C$22,$I$4:$S$22)*$AO280:$AY280),0)</f>
        <v>0</v>
      </c>
      <c r="BU280" s="287" cm="1">
        <f t="array" aca="1" ref="BU280" ca="1">IF(AG280&gt;0,AG280*SUMPRODUCT(_xlfn.XLOOKUP(AG$26,$C$4:$C$22,$I$4:$S$22)*$AO280:$AY280),0)</f>
        <v>-4.5</v>
      </c>
      <c r="BV280" s="287" cm="1">
        <f t="array" aca="1" ref="BV280" ca="1">IF(AH280&gt;0,AH280*SUMPRODUCT(_xlfn.XLOOKUP(AH$26,$C$4:$C$22,$I$4:$S$22)*$AO280:$AY280),0)</f>
        <v>0</v>
      </c>
      <c r="BW280" s="287" cm="1">
        <f t="array" aca="1" ref="BW280" ca="1">IF(AI280&gt;0,AI280*SUMPRODUCT(_xlfn.XLOOKUP(AI$26,$C$4:$C$22,$I$4:$S$22)*$AO280:$AY280),0)</f>
        <v>0</v>
      </c>
      <c r="BX280" s="287" cm="1">
        <f t="array" aca="1" ref="BX280" ca="1">IF(AJ280&gt;0,AJ280*SUMPRODUCT(_xlfn.XLOOKUP(AJ$26,$C$4:$C$22,$I$4:$S$22)*$AO280:$AY280),0)</f>
        <v>0</v>
      </c>
      <c r="BY280" s="287" cm="1">
        <f t="array" aca="1" ref="BY280" ca="1">IF(AK280&gt;0,AK280*SUMPRODUCT(_xlfn.XLOOKUP(AK$26,$C$4:$C$22,$I$4:$S$22)*$AO280:$AY280),0)</f>
        <v>0</v>
      </c>
      <c r="BZ280" s="287" cm="1">
        <f t="array" aca="1" ref="BZ280" ca="1">IF(AL280&gt;0,AL280*SUMPRODUCT(_xlfn.XLOOKUP(AL$26,$C$4:$C$22,$I$4:$S$22)*$AO280:$AY280),0)</f>
        <v>0</v>
      </c>
      <c r="CA280" s="287" cm="1">
        <f t="array" aca="1" ref="CA280" ca="1">IF(AM280&gt;0,AM280*SUMPRODUCT(_xlfn.XLOOKUP(AM$26,$C$4:$C$22,$I$4:$S$22)*$AO280:$AY280),0)</f>
        <v>0</v>
      </c>
      <c r="CB280" s="290" cm="1">
        <f t="array" aca="1" ref="CB280" ca="1">IF(AN280&gt;0,AN280*SUMPRODUCT(_xlfn.XLOOKUP(AN$26,$C$4:$C$22,$I$4:$S$22)*$AO280:$AY280),0)</f>
        <v>0</v>
      </c>
      <c r="CC280" s="291">
        <f t="shared" ca="1" si="197"/>
        <v>-4.5</v>
      </c>
      <c r="CD280" s="286" cm="1">
        <f t="array" aca="1" ref="CD280" ca="1">IF(AC280&lt;0,AC280*SUMPRODUCT(_xlfn.XLOOKUP(AC$26,$C$4:$C$22,$T$4:$AD$22)*$AO280:$AY280),0)</f>
        <v>0</v>
      </c>
      <c r="CE280" s="287" cm="1">
        <f t="array" aca="1" ref="CE280" ca="1">IF(AD280&lt;0,AD280*SUMPRODUCT(_xlfn.XLOOKUP(AD$26,$C$4:$C$22,$T$4:$AC$22)*$AO280:$AX280),0)</f>
        <v>0</v>
      </c>
      <c r="CF280" s="287" cm="1">
        <f t="array" aca="1" ref="CF280" ca="1">IF(AE280&lt;0,AE280*SUMPRODUCT(_xlfn.XLOOKUP(AE$26,$C$4:$C$22,$T$4:$AC$22)*$AO280:$AX280),0)</f>
        <v>0</v>
      </c>
      <c r="CG280" s="287" cm="1">
        <f t="array" aca="1" ref="CG280" ca="1">IF(AF280&lt;0,AF280*SUMPRODUCT(_xlfn.XLOOKUP(AF$26,$C$4:$C$22,$T$4:$AC$22)*$AO280:$AX280),0)</f>
        <v>0</v>
      </c>
      <c r="CH280" s="287" cm="1">
        <f t="array" aca="1" ref="CH280" ca="1">IF(AG280&lt;0,AG280*SUMPRODUCT(_xlfn.XLOOKUP(AG$26,$C$4:$C$22,$T$4:$AC$22)*$AO280:$AX280),0)</f>
        <v>0</v>
      </c>
      <c r="CI280" s="287" cm="1">
        <f t="array" aca="1" ref="CI280" ca="1">IF(AH280&lt;0,AH280*SUMPRODUCT(_xlfn.XLOOKUP(AH$26,$C$4:$C$22,$T$4:$AC$22)*$AO280:$AX280),0)</f>
        <v>0</v>
      </c>
      <c r="CJ280" s="287" cm="1">
        <f t="array" aca="1" ref="CJ280" ca="1">IF(AI280&lt;0,AI280*SUMPRODUCT(_xlfn.XLOOKUP(AI$26,$C$4:$C$22,$T$4:$AC$22)*$AO280:$AX280),0)</f>
        <v>0</v>
      </c>
      <c r="CK280" s="287" cm="1">
        <f t="array" aca="1" ref="CK280" ca="1">IF(AJ280&lt;0,AJ280*SUMPRODUCT(_xlfn.XLOOKUP(AJ$26,$C$4:$C$22,$T$4:$AC$22)*$AO280:$AX280),0)</f>
        <v>0</v>
      </c>
      <c r="CL280" s="287" cm="1">
        <f t="array" aca="1" ref="CL280" ca="1">IF(AK280&lt;0,AK280*SUMPRODUCT(_xlfn.XLOOKUP(AK$26,$C$4:$C$22,$T$4:$AC$22)*$AO280:$AX280),0)</f>
        <v>0</v>
      </c>
      <c r="CM280" s="287" cm="1">
        <f t="array" aca="1" ref="CM280" ca="1">IF(AL280&lt;0,AL280*SUMPRODUCT(_xlfn.XLOOKUP(AL$26,$C$4:$C$22,$T$4:$AC$22)*$AO280:$AX280),0)</f>
        <v>0</v>
      </c>
      <c r="CN280" s="287" cm="1">
        <f t="array" aca="1" ref="CN280" ca="1">IF(AM280&lt;0,AM280*SUMPRODUCT(_xlfn.XLOOKUP(AM$26,$C$4:$C$22,$T$4:$AC$22)*$AO280:$AX280),0)</f>
        <v>0</v>
      </c>
      <c r="CO280" s="290" cm="1">
        <f t="array" aca="1" ref="CO280" ca="1">IF(AN280&lt;0,AN280*SUMPRODUCT(_xlfn.XLOOKUP(AN$26,$C$4:$C$22,$T$4:$AC$22)*$AO280:$AX280),0)</f>
        <v>0</v>
      </c>
      <c r="CP280" s="291">
        <f t="shared" ca="1" si="198"/>
        <v>0</v>
      </c>
      <c r="CQ280" s="286" cm="1">
        <f t="array" aca="1" ref="CQ280" ca="1">IF(AC280&lt;0,AC280*SUMPRODUCT(_xlfn.XLOOKUP(AC$26,$C$4:$C$22,$I$4:$S$22)*$AO280:$AY280),0)</f>
        <v>0</v>
      </c>
      <c r="CR280" s="287" cm="1">
        <f t="array" aca="1" ref="CR280" ca="1">IF(AD280&lt;0,AD280*SUMPRODUCT(_xlfn.XLOOKUP(AD$26,$C$4:$C$22,$I$4:$R$22)*$AO280:$AX280),0)</f>
        <v>0</v>
      </c>
      <c r="CS280" s="287" cm="1">
        <f t="array" aca="1" ref="CS280" ca="1">IF(AE280&lt;0,AE280*SUMPRODUCT(_xlfn.XLOOKUP(AE$26,$C$4:$C$22,$I$4:$R$22)*$AO280:$AX280),0)</f>
        <v>0</v>
      </c>
      <c r="CT280" s="287" cm="1">
        <f t="array" aca="1" ref="CT280" ca="1">IF(AF280&lt;0,AF280*SUMPRODUCT(_xlfn.XLOOKUP(AF$26,$C$4:$C$22,$I$4:$R$22)*$AO280:$AX280),0)</f>
        <v>0</v>
      </c>
      <c r="CU280" s="287" cm="1">
        <f t="array" aca="1" ref="CU280" ca="1">IF(AG280&lt;0,AG280*SUMPRODUCT(_xlfn.XLOOKUP(AG$26,$C$4:$C$22,$I$4:$R$22)*$AO280:$AX280),0)</f>
        <v>0</v>
      </c>
      <c r="CV280" s="287" cm="1">
        <f t="array" aca="1" ref="CV280" ca="1">IF(AH280&lt;0,AH280*SUMPRODUCT(_xlfn.XLOOKUP(AH$26,$C$4:$C$22,$I$4:$R$22)*$AO280:$AX280),0)</f>
        <v>0</v>
      </c>
      <c r="CW280" s="287" cm="1">
        <f t="array" aca="1" ref="CW280" ca="1">IF(AI280&lt;0,AI280*SUMPRODUCT(_xlfn.XLOOKUP(AI$26,$C$4:$C$22,$I$4:$R$22)*$AO280:$AX280),0)</f>
        <v>0</v>
      </c>
      <c r="CX280" s="287" cm="1">
        <f t="array" aca="1" ref="CX280" ca="1">IF(AJ280&lt;0,AJ280*SUMPRODUCT(_xlfn.XLOOKUP(AJ$26,$C$4:$C$22,$I$4:$R$22)*$AO280:$AX280),0)</f>
        <v>0</v>
      </c>
      <c r="CY280" s="287" cm="1">
        <f t="array" aca="1" ref="CY280" ca="1">IF(AK280&lt;0,AK280*SUMPRODUCT(_xlfn.XLOOKUP(AK$26,$C$4:$C$22,$I$4:$R$22)*$AO280:$AX280),0)</f>
        <v>0</v>
      </c>
      <c r="CZ280" s="287" cm="1">
        <f t="array" aca="1" ref="CZ280" ca="1">IF(AL280&lt;0,AL280*SUMPRODUCT(_xlfn.XLOOKUP(AL$26,$C$4:$C$22,$I$4:$R$22)*$AO280:$AX280),0)</f>
        <v>0</v>
      </c>
      <c r="DA280" s="287" cm="1">
        <f t="array" aca="1" ref="DA280" ca="1">IF(AM280&lt;0,AM280*SUMPRODUCT(_xlfn.XLOOKUP(AM$26,$C$4:$C$22,$I$4:$R$22)*$AO280:$AX280),0)</f>
        <v>0</v>
      </c>
      <c r="DB280" s="290" cm="1">
        <f t="array" aca="1" ref="DB280" ca="1">IF(AN280&lt;0,AN280*SUMPRODUCT(_xlfn.XLOOKUP(AN$26,$C$4:$C$22,$I$4:$R$22)*$AO280:$AX280),0)</f>
        <v>0</v>
      </c>
      <c r="DC280" s="327">
        <f t="shared" ca="1" si="199"/>
        <v>0</v>
      </c>
    </row>
    <row r="281" spans="1:107" x14ac:dyDescent="0.25">
      <c r="A281" s="136"/>
      <c r="B281" s="389"/>
      <c r="C281" s="292">
        <v>9</v>
      </c>
      <c r="D281" s="293" t="str">
        <f>_xlfn.XLOOKUP($C281,'Load Combinations'!$B$4:$B$22,'Load Combinations'!$C$4:$C$22)</f>
        <v>CV Vac, Component MAWP, Beam On</v>
      </c>
      <c r="E281" s="86"/>
      <c r="F281" s="294"/>
      <c r="G281" s="125">
        <v>0</v>
      </c>
      <c r="H281" s="295">
        <f t="shared" ca="1" si="238"/>
        <v>4.5</v>
      </c>
      <c r="I281" s="295">
        <f t="shared" ca="1" si="239"/>
        <v>-4.5</v>
      </c>
      <c r="J281" s="328"/>
      <c r="K281" s="99">
        <f t="shared" ref="K281:AB281" ca="1" si="261">OFFSET(K281,-8,0)</f>
        <v>0</v>
      </c>
      <c r="L281" s="96">
        <f t="shared" ca="1" si="261"/>
        <v>0</v>
      </c>
      <c r="M281" s="96">
        <f t="shared" ca="1" si="261"/>
        <v>0</v>
      </c>
      <c r="N281" s="96">
        <f t="shared" ca="1" si="261"/>
        <v>0</v>
      </c>
      <c r="O281" s="96">
        <f t="shared" ca="1" si="261"/>
        <v>0</v>
      </c>
      <c r="P281" s="96">
        <f t="shared" ca="1" si="261"/>
        <v>0</v>
      </c>
      <c r="Q281" s="96">
        <f t="shared" ca="1" si="261"/>
        <v>0</v>
      </c>
      <c r="R281" s="96">
        <f t="shared" ca="1" si="261"/>
        <v>0</v>
      </c>
      <c r="S281" s="96">
        <f t="shared" ca="1" si="261"/>
        <v>0</v>
      </c>
      <c r="T281" s="96">
        <f t="shared" ca="1" si="261"/>
        <v>0</v>
      </c>
      <c r="U281" s="96">
        <f t="shared" ca="1" si="261"/>
        <v>0</v>
      </c>
      <c r="V281" s="96">
        <f t="shared" ca="1" si="261"/>
        <v>0</v>
      </c>
      <c r="W281" s="96">
        <f t="shared" ca="1" si="261"/>
        <v>0</v>
      </c>
      <c r="X281" s="96">
        <f t="shared" ca="1" si="261"/>
        <v>0</v>
      </c>
      <c r="Y281" s="96">
        <f t="shared" ca="1" si="261"/>
        <v>0</v>
      </c>
      <c r="Z281" s="96">
        <f t="shared" ca="1" si="261"/>
        <v>0</v>
      </c>
      <c r="AA281" s="96">
        <f t="shared" ca="1" si="261"/>
        <v>0</v>
      </c>
      <c r="AB281" s="138">
        <f t="shared" ca="1" si="261"/>
        <v>0</v>
      </c>
      <c r="AC281" s="99">
        <f t="shared" ca="1" si="254"/>
        <v>0</v>
      </c>
      <c r="AD281" s="96">
        <f t="shared" ca="1" si="254"/>
        <v>0</v>
      </c>
      <c r="AE281" s="96">
        <f t="shared" ca="1" si="254"/>
        <v>0</v>
      </c>
      <c r="AF281" s="96">
        <f t="shared" ca="1" si="254"/>
        <v>0</v>
      </c>
      <c r="AG281" s="96">
        <f t="shared" ca="1" si="254"/>
        <v>1</v>
      </c>
      <c r="AH281" s="96">
        <f t="shared" ca="1" si="254"/>
        <v>0</v>
      </c>
      <c r="AI281" s="96">
        <f t="shared" ca="1" si="254"/>
        <v>0</v>
      </c>
      <c r="AJ281" s="96">
        <f t="shared" ca="1" si="254"/>
        <v>0</v>
      </c>
      <c r="AK281" s="96">
        <f t="shared" ca="1" si="254"/>
        <v>0</v>
      </c>
      <c r="AL281" s="96">
        <f t="shared" ca="1" si="254"/>
        <v>0</v>
      </c>
      <c r="AM281" s="96">
        <f t="shared" ca="1" si="254"/>
        <v>0</v>
      </c>
      <c r="AN281" s="100">
        <f t="shared" ca="1" si="254"/>
        <v>0</v>
      </c>
      <c r="AO281" s="97">
        <f>+INDEX('Load Combinations'!$D$4:$N$22,MATCH(Horizontal!$C281,'Load Combinations'!$B$4:$B$22,0),MATCH(Horizontal!AO$26,'Load Combinations'!$D$3:$N$3,0))</f>
        <v>1</v>
      </c>
      <c r="AP281" s="96">
        <f>+INDEX('Load Combinations'!$D$4:$N$22,MATCH(Horizontal!$C281,'Load Combinations'!$B$4:$B$22,0),MATCH(Horizontal!AP$26,'Load Combinations'!$D$3:$N$3,0))</f>
        <v>1</v>
      </c>
      <c r="AQ281" s="96">
        <f>+INDEX('Load Combinations'!$D$4:$N$22,MATCH(Horizontal!$C281,'Load Combinations'!$B$4:$B$22,0),MATCH(Horizontal!AQ$26,'Load Combinations'!$D$3:$N$3,0))</f>
        <v>0</v>
      </c>
      <c r="AR281" s="96">
        <f>+INDEX('Load Combinations'!$D$4:$N$22,MATCH(Horizontal!$C281,'Load Combinations'!$B$4:$B$22,0),MATCH(Horizontal!AR$26,'Load Combinations'!$D$3:$N$3,0))</f>
        <v>0</v>
      </c>
      <c r="AS281" s="96">
        <f>+INDEX('Load Combinations'!$D$4:$N$22,MATCH(Horizontal!$C281,'Load Combinations'!$B$4:$B$22,0),MATCH(Horizontal!AS$26,'Load Combinations'!$D$3:$N$3,0))</f>
        <v>1</v>
      </c>
      <c r="AT281" s="96">
        <f>+INDEX('Load Combinations'!$D$4:$N$22,MATCH(Horizontal!$C281,'Load Combinations'!$B$4:$B$22,0),MATCH(Horizontal!AT$26,'Load Combinations'!$D$3:$N$3,0))</f>
        <v>1</v>
      </c>
      <c r="AU281" s="96">
        <f>+INDEX('Load Combinations'!$D$4:$N$22,MATCH(Horizontal!$C281,'Load Combinations'!$B$4:$B$22,0),MATCH(Horizontal!AU$26,'Load Combinations'!$D$3:$N$3,0))</f>
        <v>0</v>
      </c>
      <c r="AV281" s="96">
        <f>+INDEX('Load Combinations'!$D$4:$N$22,MATCH(Horizontal!$C281,'Load Combinations'!$B$4:$B$22,0),MATCH(Horizontal!AV$26,'Load Combinations'!$D$3:$N$3,0))</f>
        <v>0</v>
      </c>
      <c r="AW281" s="96">
        <f>+INDEX('Load Combinations'!$D$4:$N$22,MATCH(Horizontal!$C281,'Load Combinations'!$B$4:$B$22,0),MATCH(Horizontal!AW$26,'Load Combinations'!$D$3:$N$3,0))</f>
        <v>1</v>
      </c>
      <c r="AX281" s="560">
        <f>+INDEX('Load Combinations'!$D$4:$N$22,MATCH(Horizontal!$C281,'Load Combinations'!$B$4:$B$22,0),MATCH(Horizontal!AX$26,'Load Combinations'!$D$3:$N$3,0))</f>
        <v>0</v>
      </c>
      <c r="AY281" s="661">
        <f>+INDEX('Load Combinations'!$D$4:$N$22,MATCH(Horizontal!$C281,'Load Combinations'!$B$4:$B$22,0),MATCH(Horizontal!AY$26,'Load Combinations'!$D$3:$N$3,0))</f>
        <v>0</v>
      </c>
      <c r="AZ281" s="297" cm="1">
        <f t="array" aca="1" ref="AZ281" ca="1">SUMPRODUCT(--($K281:$AB281&gt;0),INDEX($H$4:$H$22,MATCH($K$26:$AB$26,$C$4:$C$22,0)))</f>
        <v>0</v>
      </c>
      <c r="BA281" s="298" cm="1">
        <f t="array" aca="1" ref="BA281" ca="1">SUMPRODUCT(--($K281:$AB281&gt;0),INDEX($G$4:$G$22,MATCH($K$26:$AB$26,$C$4:$C$22,0)))</f>
        <v>0</v>
      </c>
      <c r="BB281" s="298" cm="1">
        <f t="array" aca="1" ref="BB281" ca="1">-1*SUMPRODUCT(--($K281:$AB281&lt;0),INDEX($H$4:$H$22,MATCH($K$26:$AB$26,$C$4:$C$22,0)))</f>
        <v>0</v>
      </c>
      <c r="BC281" s="298" cm="1">
        <f t="array" aca="1" ref="BC281" ca="1">-1*SUMPRODUCT(--($K281:$AB281&lt;0),INDEX($G$4:$G$22,MATCH($K$26:$AB$26,$C$4:$C$22,0)))</f>
        <v>0</v>
      </c>
      <c r="BD281" s="125" cm="1">
        <f t="array" aca="1" ref="BD281" ca="1">IF(AC281&gt;0,AC281*SUMPRODUCT(_xlfn.XLOOKUP(AC$26,$C$4:$C$22,$T$4:$AD$22)*$AO281:$AY281),0)</f>
        <v>0</v>
      </c>
      <c r="BE281" s="300" cm="1">
        <f t="array" aca="1" ref="BE281" ca="1">IF(AD281&gt;0,AD281*SUMPRODUCT(_xlfn.XLOOKUP(AD$26,$C$4:$C$22,$T$4:$AD$22)*$AO281:$AY281),0)</f>
        <v>0</v>
      </c>
      <c r="BF281" s="300" cm="1">
        <f t="array" aca="1" ref="BF281" ca="1">IF(AE281&gt;0,AE281*SUMPRODUCT(_xlfn.XLOOKUP(AE$26,$C$4:$C$22,$T$4:$AD$22)*$AO281:$AY281),0)</f>
        <v>0</v>
      </c>
      <c r="BG281" s="301" cm="1">
        <f t="array" aca="1" ref="BG281" ca="1">IF(AF281&gt;0,AF281*SUMPRODUCT(_xlfn.XLOOKUP(AF$26,$C$4:$C$22,$T$4:$AD$22)*$AO281:$AY281),0)</f>
        <v>0</v>
      </c>
      <c r="BH281" s="300" cm="1">
        <f t="array" aca="1" ref="BH281" ca="1">IF(AG281&gt;0,AG281*SUMPRODUCT(_xlfn.XLOOKUP(AG$26,$C$4:$C$22,$T$4:$AD$22)*$AO281:$AY281),0)</f>
        <v>4.5</v>
      </c>
      <c r="BI281" s="300" cm="1">
        <f t="array" aca="1" ref="BI281" ca="1">IF(AH281&gt;0,AH281*SUMPRODUCT(_xlfn.XLOOKUP(AH$26,$C$4:$C$22,$T$4:$AD$22)*$AO281:$AY281),0)</f>
        <v>0</v>
      </c>
      <c r="BJ281" s="300" cm="1">
        <f t="array" aca="1" ref="BJ281" ca="1">IF(AI281&gt;0,AI281*SUMPRODUCT(_xlfn.XLOOKUP(AI$26,$C$4:$C$22,$T$4:$AD$22)*$AO281:$AY281),0)</f>
        <v>0</v>
      </c>
      <c r="BK281" s="300" cm="1">
        <f t="array" aca="1" ref="BK281" ca="1">IF(AJ281&gt;0,AJ281*SUMPRODUCT(_xlfn.XLOOKUP(AJ$26,$C$4:$C$22,$T$4:$AD$22)*$AO281:$AY281),0)</f>
        <v>0</v>
      </c>
      <c r="BL281" s="300" cm="1">
        <f t="array" aca="1" ref="BL281" ca="1">IF(AK281&gt;0,AK281*SUMPRODUCT(_xlfn.XLOOKUP(AK$26,$C$4:$C$22,$T$4:$AD$22)*$AO281:$AY281),0)</f>
        <v>0</v>
      </c>
      <c r="BM281" s="300" cm="1">
        <f t="array" aca="1" ref="BM281" ca="1">IF(AL281&gt;0,AL281*SUMPRODUCT(_xlfn.XLOOKUP(AL$26,$C$4:$C$22,$T$4:$AD$22)*$AO281:$AY281),0)</f>
        <v>0</v>
      </c>
      <c r="BN281" s="300" cm="1">
        <f t="array" aca="1" ref="BN281" ca="1">IF(AM281&gt;0,AM281*SUMPRODUCT(_xlfn.XLOOKUP(AM$26,$C$4:$C$22,$T$4:$AD$22)*$AO281:$AY281),0)</f>
        <v>0</v>
      </c>
      <c r="BO281" s="304" cm="1">
        <f t="array" aca="1" ref="BO281" ca="1">IF(AN281&gt;0,AN281*SUMPRODUCT(_xlfn.XLOOKUP(AN$26,$C$4:$C$22,$T$4:$AD$22)*$AO281:$AY281),0)</f>
        <v>0</v>
      </c>
      <c r="BP281" s="305">
        <f t="shared" ca="1" si="196"/>
        <v>4.5</v>
      </c>
      <c r="BQ281" s="125" cm="1">
        <f t="array" aca="1" ref="BQ281" ca="1">IF(AC281&gt;0,AC281*SUMPRODUCT(_xlfn.XLOOKUP(AC$26,$C$4:$C$22,$I$4:$S$22)*$AO281:$AY281),0)</f>
        <v>0</v>
      </c>
      <c r="BR281" s="300" cm="1">
        <f t="array" aca="1" ref="BR281" ca="1">IF(AD281&gt;0,AD281*SUMPRODUCT(_xlfn.XLOOKUP(AD$26,$C$4:$C$22,$I$4:$S$22)*$AO281:$AY281),0)</f>
        <v>0</v>
      </c>
      <c r="BS281" s="300" cm="1">
        <f t="array" aca="1" ref="BS281" ca="1">IF(AE281&gt;0,AE281*SUMPRODUCT(_xlfn.XLOOKUP(AE$26,$C$4:$C$22,$I$4:$S$22)*$AO281:$AY281),0)</f>
        <v>0</v>
      </c>
      <c r="BT281" s="301" cm="1">
        <f t="array" aca="1" ref="BT281" ca="1">IF(AF281&gt;0,AF281*SUMPRODUCT(_xlfn.XLOOKUP(AF$26,$C$4:$C$22,$I$4:$S$22)*$AO281:$AY281),0)</f>
        <v>0</v>
      </c>
      <c r="BU281" s="300" cm="1">
        <f t="array" aca="1" ref="BU281" ca="1">IF(AG281&gt;0,AG281*SUMPRODUCT(_xlfn.XLOOKUP(AG$26,$C$4:$C$22,$I$4:$S$22)*$AO281:$AY281),0)</f>
        <v>-4.5</v>
      </c>
      <c r="BV281" s="300" cm="1">
        <f t="array" aca="1" ref="BV281" ca="1">IF(AH281&gt;0,AH281*SUMPRODUCT(_xlfn.XLOOKUP(AH$26,$C$4:$C$22,$I$4:$S$22)*$AO281:$AY281),0)</f>
        <v>0</v>
      </c>
      <c r="BW281" s="300" cm="1">
        <f t="array" aca="1" ref="BW281" ca="1">IF(AI281&gt;0,AI281*SUMPRODUCT(_xlfn.XLOOKUP(AI$26,$C$4:$C$22,$I$4:$S$22)*$AO281:$AY281),0)</f>
        <v>0</v>
      </c>
      <c r="BX281" s="300" cm="1">
        <f t="array" aca="1" ref="BX281" ca="1">IF(AJ281&gt;0,AJ281*SUMPRODUCT(_xlfn.XLOOKUP(AJ$26,$C$4:$C$22,$I$4:$S$22)*$AO281:$AY281),0)</f>
        <v>0</v>
      </c>
      <c r="BY281" s="300" cm="1">
        <f t="array" aca="1" ref="BY281" ca="1">IF(AK281&gt;0,AK281*SUMPRODUCT(_xlfn.XLOOKUP(AK$26,$C$4:$C$22,$I$4:$S$22)*$AO281:$AY281),0)</f>
        <v>0</v>
      </c>
      <c r="BZ281" s="300" cm="1">
        <f t="array" aca="1" ref="BZ281" ca="1">IF(AL281&gt;0,AL281*SUMPRODUCT(_xlfn.XLOOKUP(AL$26,$C$4:$C$22,$I$4:$S$22)*$AO281:$AY281),0)</f>
        <v>0</v>
      </c>
      <c r="CA281" s="300" cm="1">
        <f t="array" aca="1" ref="CA281" ca="1">IF(AM281&gt;0,AM281*SUMPRODUCT(_xlfn.XLOOKUP(AM$26,$C$4:$C$22,$I$4:$S$22)*$AO281:$AY281),0)</f>
        <v>0</v>
      </c>
      <c r="CB281" s="304" cm="1">
        <f t="array" aca="1" ref="CB281" ca="1">IF(AN281&gt;0,AN281*SUMPRODUCT(_xlfn.XLOOKUP(AN$26,$C$4:$C$22,$I$4:$S$22)*$AO281:$AY281),0)</f>
        <v>0</v>
      </c>
      <c r="CC281" s="305">
        <f t="shared" ca="1" si="197"/>
        <v>-4.5</v>
      </c>
      <c r="CD281" s="125" cm="1">
        <f t="array" aca="1" ref="CD281" ca="1">IF(AC281&lt;0,AC281*SUMPRODUCT(_xlfn.XLOOKUP(AC$26,$C$4:$C$22,$T$4:$AD$22)*$AO281:$AY281),0)</f>
        <v>0</v>
      </c>
      <c r="CE281" s="300" cm="1">
        <f t="array" aca="1" ref="CE281" ca="1">IF(AD281&lt;0,AD281*SUMPRODUCT(_xlfn.XLOOKUP(AD$26,$C$4:$C$22,$T$4:$AC$22)*$AO281:$AX281),0)</f>
        <v>0</v>
      </c>
      <c r="CF281" s="300" cm="1">
        <f t="array" aca="1" ref="CF281" ca="1">IF(AE281&lt;0,AE281*SUMPRODUCT(_xlfn.XLOOKUP(AE$26,$C$4:$C$22,$T$4:$AC$22)*$AO281:$AX281),0)</f>
        <v>0</v>
      </c>
      <c r="CG281" s="301" cm="1">
        <f t="array" aca="1" ref="CG281" ca="1">IF(AF281&lt;0,AF281*SUMPRODUCT(_xlfn.XLOOKUP(AF$26,$C$4:$C$22,$T$4:$AC$22)*$AO281:$AX281),0)</f>
        <v>0</v>
      </c>
      <c r="CH281" s="300" cm="1">
        <f t="array" aca="1" ref="CH281" ca="1">IF(AG281&lt;0,AG281*SUMPRODUCT(_xlfn.XLOOKUP(AG$26,$C$4:$C$22,$T$4:$AC$22)*$AO281:$AX281),0)</f>
        <v>0</v>
      </c>
      <c r="CI281" s="300" cm="1">
        <f t="array" aca="1" ref="CI281" ca="1">IF(AH281&lt;0,AH281*SUMPRODUCT(_xlfn.XLOOKUP(AH$26,$C$4:$C$22,$T$4:$AC$22)*$AO281:$AX281),0)</f>
        <v>0</v>
      </c>
      <c r="CJ281" s="300" cm="1">
        <f t="array" aca="1" ref="CJ281" ca="1">IF(AI281&lt;0,AI281*SUMPRODUCT(_xlfn.XLOOKUP(AI$26,$C$4:$C$22,$T$4:$AC$22)*$AO281:$AX281),0)</f>
        <v>0</v>
      </c>
      <c r="CK281" s="300" cm="1">
        <f t="array" aca="1" ref="CK281" ca="1">IF(AJ281&lt;0,AJ281*SUMPRODUCT(_xlfn.XLOOKUP(AJ$26,$C$4:$C$22,$T$4:$AC$22)*$AO281:$AX281),0)</f>
        <v>0</v>
      </c>
      <c r="CL281" s="300" cm="1">
        <f t="array" aca="1" ref="CL281" ca="1">IF(AK281&lt;0,AK281*SUMPRODUCT(_xlfn.XLOOKUP(AK$26,$C$4:$C$22,$T$4:$AC$22)*$AO281:$AX281),0)</f>
        <v>0</v>
      </c>
      <c r="CM281" s="300" cm="1">
        <f t="array" aca="1" ref="CM281" ca="1">IF(AL281&lt;0,AL281*SUMPRODUCT(_xlfn.XLOOKUP(AL$26,$C$4:$C$22,$T$4:$AC$22)*$AO281:$AX281),0)</f>
        <v>0</v>
      </c>
      <c r="CN281" s="300" cm="1">
        <f t="array" aca="1" ref="CN281" ca="1">IF(AM281&lt;0,AM281*SUMPRODUCT(_xlfn.XLOOKUP(AM$26,$C$4:$C$22,$T$4:$AC$22)*$AO281:$AX281),0)</f>
        <v>0</v>
      </c>
      <c r="CO281" s="304" cm="1">
        <f t="array" aca="1" ref="CO281" ca="1">IF(AN281&lt;0,AN281*SUMPRODUCT(_xlfn.XLOOKUP(AN$26,$C$4:$C$22,$T$4:$AC$22)*$AO281:$AX281),0)</f>
        <v>0</v>
      </c>
      <c r="CP281" s="305">
        <f t="shared" ca="1" si="198"/>
        <v>0</v>
      </c>
      <c r="CQ281" s="125" cm="1">
        <f t="array" aca="1" ref="CQ281" ca="1">IF(AC281&lt;0,AC281*SUMPRODUCT(_xlfn.XLOOKUP(AC$26,$C$4:$C$22,$I$4:$S$22)*$AO281:$AY281),0)</f>
        <v>0</v>
      </c>
      <c r="CR281" s="300" cm="1">
        <f t="array" aca="1" ref="CR281" ca="1">IF(AD281&lt;0,AD281*SUMPRODUCT(_xlfn.XLOOKUP(AD$26,$C$4:$C$22,$I$4:$R$22)*$AO281:$AX281),0)</f>
        <v>0</v>
      </c>
      <c r="CS281" s="300" cm="1">
        <f t="array" aca="1" ref="CS281" ca="1">IF(AE281&lt;0,AE281*SUMPRODUCT(_xlfn.XLOOKUP(AE$26,$C$4:$C$22,$I$4:$R$22)*$AO281:$AX281),0)</f>
        <v>0</v>
      </c>
      <c r="CT281" s="301" cm="1">
        <f t="array" aca="1" ref="CT281" ca="1">IF(AF281&lt;0,AF281*SUMPRODUCT(_xlfn.XLOOKUP(AF$26,$C$4:$C$22,$I$4:$R$22)*$AO281:$AX281),0)</f>
        <v>0</v>
      </c>
      <c r="CU281" s="300" cm="1">
        <f t="array" aca="1" ref="CU281" ca="1">IF(AG281&lt;0,AG281*SUMPRODUCT(_xlfn.XLOOKUP(AG$26,$C$4:$C$22,$I$4:$R$22)*$AO281:$AX281),0)</f>
        <v>0</v>
      </c>
      <c r="CV281" s="300" cm="1">
        <f t="array" aca="1" ref="CV281" ca="1">IF(AH281&lt;0,AH281*SUMPRODUCT(_xlfn.XLOOKUP(AH$26,$C$4:$C$22,$I$4:$R$22)*$AO281:$AX281),0)</f>
        <v>0</v>
      </c>
      <c r="CW281" s="300" cm="1">
        <f t="array" aca="1" ref="CW281" ca="1">IF(AI281&lt;0,AI281*SUMPRODUCT(_xlfn.XLOOKUP(AI$26,$C$4:$C$22,$I$4:$R$22)*$AO281:$AX281),0)</f>
        <v>0</v>
      </c>
      <c r="CX281" s="300" cm="1">
        <f t="array" aca="1" ref="CX281" ca="1">IF(AJ281&lt;0,AJ281*SUMPRODUCT(_xlfn.XLOOKUP(AJ$26,$C$4:$C$22,$I$4:$R$22)*$AO281:$AX281),0)</f>
        <v>0</v>
      </c>
      <c r="CY281" s="300" cm="1">
        <f t="array" aca="1" ref="CY281" ca="1">IF(AK281&lt;0,AK281*SUMPRODUCT(_xlfn.XLOOKUP(AK$26,$C$4:$C$22,$I$4:$R$22)*$AO281:$AX281),0)</f>
        <v>0</v>
      </c>
      <c r="CZ281" s="300" cm="1">
        <f t="array" aca="1" ref="CZ281" ca="1">IF(AL281&lt;0,AL281*SUMPRODUCT(_xlfn.XLOOKUP(AL$26,$C$4:$C$22,$I$4:$R$22)*$AO281:$AX281),0)</f>
        <v>0</v>
      </c>
      <c r="DA281" s="300" cm="1">
        <f t="array" aca="1" ref="DA281" ca="1">IF(AM281&lt;0,AM281*SUMPRODUCT(_xlfn.XLOOKUP(AM$26,$C$4:$C$22,$I$4:$R$22)*$AO281:$AX281),0)</f>
        <v>0</v>
      </c>
      <c r="DB281" s="304" cm="1">
        <f t="array" aca="1" ref="DB281" ca="1">IF(AN281&lt;0,AN281*SUMPRODUCT(_xlfn.XLOOKUP(AN$26,$C$4:$C$22,$I$4:$R$22)*$AO281:$AX281),0)</f>
        <v>0</v>
      </c>
      <c r="DC281" s="329">
        <f t="shared" ca="1" si="199"/>
        <v>0</v>
      </c>
    </row>
    <row r="282" spans="1:107" x14ac:dyDescent="0.25">
      <c r="A282" s="136"/>
      <c r="B282" s="389"/>
      <c r="C282" s="278">
        <v>10</v>
      </c>
      <c r="D282" s="279" t="str">
        <f>_xlfn.XLOOKUP($C282,'Load Combinations'!$B$4:$B$22,'Load Combinations'!$C$4:$C$22)</f>
        <v>CV Helium Mode, No Beam</v>
      </c>
      <c r="E282" s="280"/>
      <c r="F282" s="281"/>
      <c r="G282" s="111">
        <v>0</v>
      </c>
      <c r="H282" s="282">
        <f t="shared" ca="1" si="238"/>
        <v>4.5</v>
      </c>
      <c r="I282" s="282">
        <f t="shared" ca="1" si="239"/>
        <v>-4.5</v>
      </c>
      <c r="J282" s="326"/>
      <c r="K282" s="87">
        <f t="shared" ref="K282:AB282" ca="1" si="262">OFFSET(K282,-9,0)</f>
        <v>0</v>
      </c>
      <c r="L282" s="84">
        <f t="shared" ca="1" si="262"/>
        <v>0</v>
      </c>
      <c r="M282" s="84">
        <f t="shared" ca="1" si="262"/>
        <v>0</v>
      </c>
      <c r="N282" s="84">
        <f t="shared" ca="1" si="262"/>
        <v>0</v>
      </c>
      <c r="O282" s="84">
        <f t="shared" ca="1" si="262"/>
        <v>0</v>
      </c>
      <c r="P282" s="84">
        <f t="shared" ca="1" si="262"/>
        <v>0</v>
      </c>
      <c r="Q282" s="84">
        <f t="shared" ca="1" si="262"/>
        <v>0</v>
      </c>
      <c r="R282" s="84">
        <f t="shared" ca="1" si="262"/>
        <v>0</v>
      </c>
      <c r="S282" s="84">
        <f t="shared" ca="1" si="262"/>
        <v>0</v>
      </c>
      <c r="T282" s="84">
        <f t="shared" ca="1" si="262"/>
        <v>0</v>
      </c>
      <c r="U282" s="84">
        <f t="shared" ca="1" si="262"/>
        <v>0</v>
      </c>
      <c r="V282" s="84">
        <f t="shared" ca="1" si="262"/>
        <v>0</v>
      </c>
      <c r="W282" s="84">
        <f t="shared" ca="1" si="262"/>
        <v>0</v>
      </c>
      <c r="X282" s="84">
        <f t="shared" ca="1" si="262"/>
        <v>0</v>
      </c>
      <c r="Y282" s="84">
        <f t="shared" ca="1" si="262"/>
        <v>0</v>
      </c>
      <c r="Z282" s="84">
        <f t="shared" ca="1" si="262"/>
        <v>0</v>
      </c>
      <c r="AA282" s="84">
        <f t="shared" ca="1" si="262"/>
        <v>0</v>
      </c>
      <c r="AB282" s="89">
        <f t="shared" ca="1" si="262"/>
        <v>0</v>
      </c>
      <c r="AC282" s="87">
        <f t="shared" ca="1" si="254"/>
        <v>0</v>
      </c>
      <c r="AD282" s="84">
        <f t="shared" ca="1" si="254"/>
        <v>0</v>
      </c>
      <c r="AE282" s="84">
        <f t="shared" ca="1" si="254"/>
        <v>0</v>
      </c>
      <c r="AF282" s="84">
        <f t="shared" ca="1" si="254"/>
        <v>0</v>
      </c>
      <c r="AG282" s="84">
        <f t="shared" ca="1" si="254"/>
        <v>1</v>
      </c>
      <c r="AH282" s="84">
        <f t="shared" ca="1" si="254"/>
        <v>0</v>
      </c>
      <c r="AI282" s="84">
        <f t="shared" ca="1" si="254"/>
        <v>0</v>
      </c>
      <c r="AJ282" s="84">
        <f t="shared" ca="1" si="254"/>
        <v>0</v>
      </c>
      <c r="AK282" s="84">
        <f t="shared" ca="1" si="254"/>
        <v>0</v>
      </c>
      <c r="AL282" s="84">
        <f t="shared" ca="1" si="254"/>
        <v>0</v>
      </c>
      <c r="AM282" s="84">
        <f t="shared" ca="1" si="254"/>
        <v>0</v>
      </c>
      <c r="AN282" s="98">
        <f t="shared" ca="1" si="254"/>
        <v>0</v>
      </c>
      <c r="AO282" s="91">
        <f>+INDEX('Load Combinations'!$D$4:$N$22,MATCH(Horizontal!$C282,'Load Combinations'!$B$4:$B$22,0),MATCH(Horizontal!AO$26,'Load Combinations'!$D$3:$N$3,0))</f>
        <v>1</v>
      </c>
      <c r="AP282" s="84">
        <f>+INDEX('Load Combinations'!$D$4:$N$22,MATCH(Horizontal!$C282,'Load Combinations'!$B$4:$B$22,0),MATCH(Horizontal!AP$26,'Load Combinations'!$D$3:$N$3,0))</f>
        <v>1</v>
      </c>
      <c r="AQ282" s="84">
        <f>+INDEX('Load Combinations'!$D$4:$N$22,MATCH(Horizontal!$C282,'Load Combinations'!$B$4:$B$22,0),MATCH(Horizontal!AQ$26,'Load Combinations'!$D$3:$N$3,0))</f>
        <v>0</v>
      </c>
      <c r="AR282" s="84">
        <f>+INDEX('Load Combinations'!$D$4:$N$22,MATCH(Horizontal!$C282,'Load Combinations'!$B$4:$B$22,0),MATCH(Horizontal!AR$26,'Load Combinations'!$D$3:$N$3,0))</f>
        <v>1</v>
      </c>
      <c r="AS282" s="84">
        <f>+INDEX('Load Combinations'!$D$4:$N$22,MATCH(Horizontal!$C282,'Load Combinations'!$B$4:$B$22,0),MATCH(Horizontal!AS$26,'Load Combinations'!$D$3:$N$3,0))</f>
        <v>0</v>
      </c>
      <c r="AT282" s="84">
        <f>+INDEX('Load Combinations'!$D$4:$N$22,MATCH(Horizontal!$C282,'Load Combinations'!$B$4:$B$22,0),MATCH(Horizontal!AT$26,'Load Combinations'!$D$3:$N$3,0))</f>
        <v>0</v>
      </c>
      <c r="AU282" s="84">
        <f>+INDEX('Load Combinations'!$D$4:$N$22,MATCH(Horizontal!$C282,'Load Combinations'!$B$4:$B$22,0),MATCH(Horizontal!AU$26,'Load Combinations'!$D$3:$N$3,0))</f>
        <v>0</v>
      </c>
      <c r="AV282" s="84">
        <f>+INDEX('Load Combinations'!$D$4:$N$22,MATCH(Horizontal!$C282,'Load Combinations'!$B$4:$B$22,0),MATCH(Horizontal!AV$26,'Load Combinations'!$D$3:$N$3,0))</f>
        <v>1</v>
      </c>
      <c r="AW282" s="84">
        <f>+INDEX('Load Combinations'!$D$4:$N$22,MATCH(Horizontal!$C282,'Load Combinations'!$B$4:$B$22,0),MATCH(Horizontal!AW$26,'Load Combinations'!$D$3:$N$3,0))</f>
        <v>0</v>
      </c>
      <c r="AX282" s="559">
        <f>+INDEX('Load Combinations'!$D$4:$N$22,MATCH(Horizontal!$C282,'Load Combinations'!$B$4:$B$22,0),MATCH(Horizontal!AX$26,'Load Combinations'!$D$3:$N$3,0))</f>
        <v>0</v>
      </c>
      <c r="AY282" s="660">
        <f>+INDEX('Load Combinations'!$D$4:$N$22,MATCH(Horizontal!$C282,'Load Combinations'!$B$4:$B$22,0),MATCH(Horizontal!AY$26,'Load Combinations'!$D$3:$N$3,0))</f>
        <v>0</v>
      </c>
      <c r="AZ282" s="284" cm="1">
        <f t="array" aca="1" ref="AZ282" ca="1">SUMPRODUCT(--($K282:$AB282&gt;0),INDEX($H$4:$H$22,MATCH($K$26:$AB$26,$C$4:$C$22,0)))</f>
        <v>0</v>
      </c>
      <c r="BA282" s="194" cm="1">
        <f t="array" aca="1" ref="BA282" ca="1">SUMPRODUCT(--($K282:$AB282&gt;0),INDEX($G$4:$G$22,MATCH($K$26:$AB$26,$C$4:$C$22,0)))</f>
        <v>0</v>
      </c>
      <c r="BB282" s="194" cm="1">
        <f t="array" aca="1" ref="BB282" ca="1">-1*SUMPRODUCT(--($K282:$AB282&lt;0),INDEX($H$4:$H$22,MATCH($K$26:$AB$26,$C$4:$C$22,0)))</f>
        <v>0</v>
      </c>
      <c r="BC282" s="194" cm="1">
        <f t="array" aca="1" ref="BC282" ca="1">-1*SUMPRODUCT(--($K282:$AB282&lt;0),INDEX($G$4:$G$22,MATCH($K$26:$AB$26,$C$4:$C$22,0)))</f>
        <v>0</v>
      </c>
      <c r="BD282" s="286" cm="1">
        <f t="array" aca="1" ref="BD282" ca="1">IF(AC282&gt;0,AC282*SUMPRODUCT(_xlfn.XLOOKUP(AC$26,$C$4:$C$22,$T$4:$AD$22)*$AO282:$AY282),0)</f>
        <v>0</v>
      </c>
      <c r="BE282" s="287" cm="1">
        <f t="array" aca="1" ref="BE282" ca="1">IF(AD282&gt;0,AD282*SUMPRODUCT(_xlfn.XLOOKUP(AD$26,$C$4:$C$22,$T$4:$AD$22)*$AO282:$AY282),0)</f>
        <v>0</v>
      </c>
      <c r="BF282" s="287" cm="1">
        <f t="array" aca="1" ref="BF282" ca="1">IF(AE282&gt;0,AE282*SUMPRODUCT(_xlfn.XLOOKUP(AE$26,$C$4:$C$22,$T$4:$AD$22)*$AO282:$AY282),0)</f>
        <v>0</v>
      </c>
      <c r="BG282" s="287" cm="1">
        <f t="array" aca="1" ref="BG282" ca="1">IF(AF282&gt;0,AF282*SUMPRODUCT(_xlfn.XLOOKUP(AF$26,$C$4:$C$22,$T$4:$AD$22)*$AO282:$AY282),0)</f>
        <v>0</v>
      </c>
      <c r="BH282" s="287" cm="1">
        <f t="array" aca="1" ref="BH282" ca="1">IF(AG282&gt;0,AG282*SUMPRODUCT(_xlfn.XLOOKUP(AG$26,$C$4:$C$22,$T$4:$AD$22)*$AO282:$AY282),0)</f>
        <v>4.5</v>
      </c>
      <c r="BI282" s="287" cm="1">
        <f t="array" aca="1" ref="BI282" ca="1">IF(AH282&gt;0,AH282*SUMPRODUCT(_xlfn.XLOOKUP(AH$26,$C$4:$C$22,$T$4:$AD$22)*$AO282:$AY282),0)</f>
        <v>0</v>
      </c>
      <c r="BJ282" s="287" cm="1">
        <f t="array" aca="1" ref="BJ282" ca="1">IF(AI282&gt;0,AI282*SUMPRODUCT(_xlfn.XLOOKUP(AI$26,$C$4:$C$22,$T$4:$AD$22)*$AO282:$AY282),0)</f>
        <v>0</v>
      </c>
      <c r="BK282" s="287" cm="1">
        <f t="array" aca="1" ref="BK282" ca="1">IF(AJ282&gt;0,AJ282*SUMPRODUCT(_xlfn.XLOOKUP(AJ$26,$C$4:$C$22,$T$4:$AD$22)*$AO282:$AY282),0)</f>
        <v>0</v>
      </c>
      <c r="BL282" s="287" cm="1">
        <f t="array" aca="1" ref="BL282" ca="1">IF(AK282&gt;0,AK282*SUMPRODUCT(_xlfn.XLOOKUP(AK$26,$C$4:$C$22,$T$4:$AD$22)*$AO282:$AY282),0)</f>
        <v>0</v>
      </c>
      <c r="BM282" s="287" cm="1">
        <f t="array" aca="1" ref="BM282" ca="1">IF(AL282&gt;0,AL282*SUMPRODUCT(_xlfn.XLOOKUP(AL$26,$C$4:$C$22,$T$4:$AD$22)*$AO282:$AY282),0)</f>
        <v>0</v>
      </c>
      <c r="BN282" s="287" cm="1">
        <f t="array" aca="1" ref="BN282" ca="1">IF(AM282&gt;0,AM282*SUMPRODUCT(_xlfn.XLOOKUP(AM$26,$C$4:$C$22,$T$4:$AD$22)*$AO282:$AY282),0)</f>
        <v>0</v>
      </c>
      <c r="BO282" s="290" cm="1">
        <f t="array" aca="1" ref="BO282" ca="1">IF(AN282&gt;0,AN282*SUMPRODUCT(_xlfn.XLOOKUP(AN$26,$C$4:$C$22,$T$4:$AD$22)*$AO282:$AY282),0)</f>
        <v>0</v>
      </c>
      <c r="BP282" s="291">
        <f t="shared" ca="1" si="196"/>
        <v>4.5</v>
      </c>
      <c r="BQ282" s="286" cm="1">
        <f t="array" aca="1" ref="BQ282" ca="1">IF(AC282&gt;0,AC282*SUMPRODUCT(_xlfn.XLOOKUP(AC$26,$C$4:$C$22,$I$4:$S$22)*$AO282:$AY282),0)</f>
        <v>0</v>
      </c>
      <c r="BR282" s="287" cm="1">
        <f t="array" aca="1" ref="BR282" ca="1">IF(AD282&gt;0,AD282*SUMPRODUCT(_xlfn.XLOOKUP(AD$26,$C$4:$C$22,$I$4:$S$22)*$AO282:$AY282),0)</f>
        <v>0</v>
      </c>
      <c r="BS282" s="287" cm="1">
        <f t="array" aca="1" ref="BS282" ca="1">IF(AE282&gt;0,AE282*SUMPRODUCT(_xlfn.XLOOKUP(AE$26,$C$4:$C$22,$I$4:$S$22)*$AO282:$AY282),0)</f>
        <v>0</v>
      </c>
      <c r="BT282" s="287" cm="1">
        <f t="array" aca="1" ref="BT282" ca="1">IF(AF282&gt;0,AF282*SUMPRODUCT(_xlfn.XLOOKUP(AF$26,$C$4:$C$22,$I$4:$S$22)*$AO282:$AY282),0)</f>
        <v>0</v>
      </c>
      <c r="BU282" s="287" cm="1">
        <f t="array" aca="1" ref="BU282" ca="1">IF(AG282&gt;0,AG282*SUMPRODUCT(_xlfn.XLOOKUP(AG$26,$C$4:$C$22,$I$4:$S$22)*$AO282:$AY282),0)</f>
        <v>-4.5</v>
      </c>
      <c r="BV282" s="287" cm="1">
        <f t="array" aca="1" ref="BV282" ca="1">IF(AH282&gt;0,AH282*SUMPRODUCT(_xlfn.XLOOKUP(AH$26,$C$4:$C$22,$I$4:$S$22)*$AO282:$AY282),0)</f>
        <v>0</v>
      </c>
      <c r="BW282" s="287" cm="1">
        <f t="array" aca="1" ref="BW282" ca="1">IF(AI282&gt;0,AI282*SUMPRODUCT(_xlfn.XLOOKUP(AI$26,$C$4:$C$22,$I$4:$S$22)*$AO282:$AY282),0)</f>
        <v>0</v>
      </c>
      <c r="BX282" s="287" cm="1">
        <f t="array" aca="1" ref="BX282" ca="1">IF(AJ282&gt;0,AJ282*SUMPRODUCT(_xlfn.XLOOKUP(AJ$26,$C$4:$C$22,$I$4:$S$22)*$AO282:$AY282),0)</f>
        <v>0</v>
      </c>
      <c r="BY282" s="287" cm="1">
        <f t="array" aca="1" ref="BY282" ca="1">IF(AK282&gt;0,AK282*SUMPRODUCT(_xlfn.XLOOKUP(AK$26,$C$4:$C$22,$I$4:$S$22)*$AO282:$AY282),0)</f>
        <v>0</v>
      </c>
      <c r="BZ282" s="287" cm="1">
        <f t="array" aca="1" ref="BZ282" ca="1">IF(AL282&gt;0,AL282*SUMPRODUCT(_xlfn.XLOOKUP(AL$26,$C$4:$C$22,$I$4:$S$22)*$AO282:$AY282),0)</f>
        <v>0</v>
      </c>
      <c r="CA282" s="287" cm="1">
        <f t="array" aca="1" ref="CA282" ca="1">IF(AM282&gt;0,AM282*SUMPRODUCT(_xlfn.XLOOKUP(AM$26,$C$4:$C$22,$I$4:$S$22)*$AO282:$AY282),0)</f>
        <v>0</v>
      </c>
      <c r="CB282" s="290" cm="1">
        <f t="array" aca="1" ref="CB282" ca="1">IF(AN282&gt;0,AN282*SUMPRODUCT(_xlfn.XLOOKUP(AN$26,$C$4:$C$22,$I$4:$S$22)*$AO282:$AY282),0)</f>
        <v>0</v>
      </c>
      <c r="CC282" s="291">
        <f t="shared" ca="1" si="197"/>
        <v>-4.5</v>
      </c>
      <c r="CD282" s="286" cm="1">
        <f t="array" aca="1" ref="CD282" ca="1">IF(AC282&lt;0,AC282*SUMPRODUCT(_xlfn.XLOOKUP(AC$26,$C$4:$C$22,$T$4:$AD$22)*$AO282:$AY282),0)</f>
        <v>0</v>
      </c>
      <c r="CE282" s="287" cm="1">
        <f t="array" aca="1" ref="CE282" ca="1">IF(AD282&lt;0,AD282*SUMPRODUCT(_xlfn.XLOOKUP(AD$26,$C$4:$C$22,$T$4:$AC$22)*$AO282:$AX282),0)</f>
        <v>0</v>
      </c>
      <c r="CF282" s="287" cm="1">
        <f t="array" aca="1" ref="CF282" ca="1">IF(AE282&lt;0,AE282*SUMPRODUCT(_xlfn.XLOOKUP(AE$26,$C$4:$C$22,$T$4:$AC$22)*$AO282:$AX282),0)</f>
        <v>0</v>
      </c>
      <c r="CG282" s="287" cm="1">
        <f t="array" aca="1" ref="CG282" ca="1">IF(AF282&lt;0,AF282*SUMPRODUCT(_xlfn.XLOOKUP(AF$26,$C$4:$C$22,$T$4:$AC$22)*$AO282:$AX282),0)</f>
        <v>0</v>
      </c>
      <c r="CH282" s="287" cm="1">
        <f t="array" aca="1" ref="CH282" ca="1">IF(AG282&lt;0,AG282*SUMPRODUCT(_xlfn.XLOOKUP(AG$26,$C$4:$C$22,$T$4:$AC$22)*$AO282:$AX282),0)</f>
        <v>0</v>
      </c>
      <c r="CI282" s="287" cm="1">
        <f t="array" aca="1" ref="CI282" ca="1">IF(AH282&lt;0,AH282*SUMPRODUCT(_xlfn.XLOOKUP(AH$26,$C$4:$C$22,$T$4:$AC$22)*$AO282:$AX282),0)</f>
        <v>0</v>
      </c>
      <c r="CJ282" s="287" cm="1">
        <f t="array" aca="1" ref="CJ282" ca="1">IF(AI282&lt;0,AI282*SUMPRODUCT(_xlfn.XLOOKUP(AI$26,$C$4:$C$22,$T$4:$AC$22)*$AO282:$AX282),0)</f>
        <v>0</v>
      </c>
      <c r="CK282" s="287" cm="1">
        <f t="array" aca="1" ref="CK282" ca="1">IF(AJ282&lt;0,AJ282*SUMPRODUCT(_xlfn.XLOOKUP(AJ$26,$C$4:$C$22,$T$4:$AC$22)*$AO282:$AX282),0)</f>
        <v>0</v>
      </c>
      <c r="CL282" s="287" cm="1">
        <f t="array" aca="1" ref="CL282" ca="1">IF(AK282&lt;0,AK282*SUMPRODUCT(_xlfn.XLOOKUP(AK$26,$C$4:$C$22,$T$4:$AC$22)*$AO282:$AX282),0)</f>
        <v>0</v>
      </c>
      <c r="CM282" s="287" cm="1">
        <f t="array" aca="1" ref="CM282" ca="1">IF(AL282&lt;0,AL282*SUMPRODUCT(_xlfn.XLOOKUP(AL$26,$C$4:$C$22,$T$4:$AC$22)*$AO282:$AX282),0)</f>
        <v>0</v>
      </c>
      <c r="CN282" s="287" cm="1">
        <f t="array" aca="1" ref="CN282" ca="1">IF(AM282&lt;0,AM282*SUMPRODUCT(_xlfn.XLOOKUP(AM$26,$C$4:$C$22,$T$4:$AC$22)*$AO282:$AX282),0)</f>
        <v>0</v>
      </c>
      <c r="CO282" s="290" cm="1">
        <f t="array" aca="1" ref="CO282" ca="1">IF(AN282&lt;0,AN282*SUMPRODUCT(_xlfn.XLOOKUP(AN$26,$C$4:$C$22,$T$4:$AC$22)*$AO282:$AX282),0)</f>
        <v>0</v>
      </c>
      <c r="CP282" s="291">
        <f t="shared" ca="1" si="198"/>
        <v>0</v>
      </c>
      <c r="CQ282" s="286" cm="1">
        <f t="array" aca="1" ref="CQ282" ca="1">IF(AC282&lt;0,AC282*SUMPRODUCT(_xlfn.XLOOKUP(AC$26,$C$4:$C$22,$I$4:$S$22)*$AO282:$AY282),0)</f>
        <v>0</v>
      </c>
      <c r="CR282" s="287" cm="1">
        <f t="array" aca="1" ref="CR282" ca="1">IF(AD282&lt;0,AD282*SUMPRODUCT(_xlfn.XLOOKUP(AD$26,$C$4:$C$22,$I$4:$R$22)*$AO282:$AX282),0)</f>
        <v>0</v>
      </c>
      <c r="CS282" s="287" cm="1">
        <f t="array" aca="1" ref="CS282" ca="1">IF(AE282&lt;0,AE282*SUMPRODUCT(_xlfn.XLOOKUP(AE$26,$C$4:$C$22,$I$4:$R$22)*$AO282:$AX282),0)</f>
        <v>0</v>
      </c>
      <c r="CT282" s="287" cm="1">
        <f t="array" aca="1" ref="CT282" ca="1">IF(AF282&lt;0,AF282*SUMPRODUCT(_xlfn.XLOOKUP(AF$26,$C$4:$C$22,$I$4:$R$22)*$AO282:$AX282),0)</f>
        <v>0</v>
      </c>
      <c r="CU282" s="287" cm="1">
        <f t="array" aca="1" ref="CU282" ca="1">IF(AG282&lt;0,AG282*SUMPRODUCT(_xlfn.XLOOKUP(AG$26,$C$4:$C$22,$I$4:$R$22)*$AO282:$AX282),0)</f>
        <v>0</v>
      </c>
      <c r="CV282" s="287" cm="1">
        <f t="array" aca="1" ref="CV282" ca="1">IF(AH282&lt;0,AH282*SUMPRODUCT(_xlfn.XLOOKUP(AH$26,$C$4:$C$22,$I$4:$R$22)*$AO282:$AX282),0)</f>
        <v>0</v>
      </c>
      <c r="CW282" s="287" cm="1">
        <f t="array" aca="1" ref="CW282" ca="1">IF(AI282&lt;0,AI282*SUMPRODUCT(_xlfn.XLOOKUP(AI$26,$C$4:$C$22,$I$4:$R$22)*$AO282:$AX282),0)</f>
        <v>0</v>
      </c>
      <c r="CX282" s="287" cm="1">
        <f t="array" aca="1" ref="CX282" ca="1">IF(AJ282&lt;0,AJ282*SUMPRODUCT(_xlfn.XLOOKUP(AJ$26,$C$4:$C$22,$I$4:$R$22)*$AO282:$AX282),0)</f>
        <v>0</v>
      </c>
      <c r="CY282" s="287" cm="1">
        <f t="array" aca="1" ref="CY282" ca="1">IF(AK282&lt;0,AK282*SUMPRODUCT(_xlfn.XLOOKUP(AK$26,$C$4:$C$22,$I$4:$R$22)*$AO282:$AX282),0)</f>
        <v>0</v>
      </c>
      <c r="CZ282" s="287" cm="1">
        <f t="array" aca="1" ref="CZ282" ca="1">IF(AL282&lt;0,AL282*SUMPRODUCT(_xlfn.XLOOKUP(AL$26,$C$4:$C$22,$I$4:$R$22)*$AO282:$AX282),0)</f>
        <v>0</v>
      </c>
      <c r="DA282" s="287" cm="1">
        <f t="array" aca="1" ref="DA282" ca="1">IF(AM282&lt;0,AM282*SUMPRODUCT(_xlfn.XLOOKUP(AM$26,$C$4:$C$22,$I$4:$R$22)*$AO282:$AX282),0)</f>
        <v>0</v>
      </c>
      <c r="DB282" s="290" cm="1">
        <f t="array" aca="1" ref="DB282" ca="1">IF(AN282&lt;0,AN282*SUMPRODUCT(_xlfn.XLOOKUP(AN$26,$C$4:$C$22,$I$4:$R$22)*$AO282:$AX282),0)</f>
        <v>0</v>
      </c>
      <c r="DC282" s="327">
        <f t="shared" ca="1" si="199"/>
        <v>0</v>
      </c>
    </row>
    <row r="283" spans="1:107" x14ac:dyDescent="0.25">
      <c r="A283" s="136"/>
      <c r="B283" s="389"/>
      <c r="C283" s="292">
        <v>11</v>
      </c>
      <c r="D283" s="293" t="str">
        <f>_xlfn.XLOOKUP($C283,'Load Combinations'!$B$4:$B$22,'Load Combinations'!$C$4:$C$22)</f>
        <v>CV Helium Mode, Beam On</v>
      </c>
      <c r="E283" s="86"/>
      <c r="F283" s="294"/>
      <c r="G283" s="125">
        <v>0</v>
      </c>
      <c r="H283" s="295">
        <f t="shared" ca="1" si="238"/>
        <v>4.5</v>
      </c>
      <c r="I283" s="295">
        <f t="shared" ca="1" si="239"/>
        <v>-4.5</v>
      </c>
      <c r="J283" s="328"/>
      <c r="K283" s="99">
        <f t="shared" ref="K283:AB283" ca="1" si="263">OFFSET(K283,-10,0)</f>
        <v>0</v>
      </c>
      <c r="L283" s="96">
        <f t="shared" ca="1" si="263"/>
        <v>0</v>
      </c>
      <c r="M283" s="96">
        <f t="shared" ca="1" si="263"/>
        <v>0</v>
      </c>
      <c r="N283" s="96">
        <f t="shared" ca="1" si="263"/>
        <v>0</v>
      </c>
      <c r="O283" s="96">
        <f t="shared" ca="1" si="263"/>
        <v>0</v>
      </c>
      <c r="P283" s="96">
        <f t="shared" ca="1" si="263"/>
        <v>0</v>
      </c>
      <c r="Q283" s="96">
        <f t="shared" ca="1" si="263"/>
        <v>0</v>
      </c>
      <c r="R283" s="96">
        <f t="shared" ca="1" si="263"/>
        <v>0</v>
      </c>
      <c r="S283" s="96">
        <f t="shared" ca="1" si="263"/>
        <v>0</v>
      </c>
      <c r="T283" s="96">
        <f t="shared" ca="1" si="263"/>
        <v>0</v>
      </c>
      <c r="U283" s="96">
        <f t="shared" ca="1" si="263"/>
        <v>0</v>
      </c>
      <c r="V283" s="96">
        <f t="shared" ca="1" si="263"/>
        <v>0</v>
      </c>
      <c r="W283" s="96">
        <f t="shared" ca="1" si="263"/>
        <v>0</v>
      </c>
      <c r="X283" s="96">
        <f t="shared" ca="1" si="263"/>
        <v>0</v>
      </c>
      <c r="Y283" s="96">
        <f t="shared" ca="1" si="263"/>
        <v>0</v>
      </c>
      <c r="Z283" s="96">
        <f t="shared" ca="1" si="263"/>
        <v>0</v>
      </c>
      <c r="AA283" s="96">
        <f t="shared" ca="1" si="263"/>
        <v>0</v>
      </c>
      <c r="AB283" s="138">
        <f t="shared" ca="1" si="263"/>
        <v>0</v>
      </c>
      <c r="AC283" s="99">
        <f t="shared" ca="1" si="254"/>
        <v>0</v>
      </c>
      <c r="AD283" s="96">
        <f t="shared" ca="1" si="254"/>
        <v>0</v>
      </c>
      <c r="AE283" s="96">
        <f t="shared" ca="1" si="254"/>
        <v>0</v>
      </c>
      <c r="AF283" s="96">
        <f t="shared" ca="1" si="254"/>
        <v>0</v>
      </c>
      <c r="AG283" s="96">
        <f t="shared" ca="1" si="254"/>
        <v>1</v>
      </c>
      <c r="AH283" s="96">
        <f t="shared" ca="1" si="254"/>
        <v>0</v>
      </c>
      <c r="AI283" s="96">
        <f t="shared" ca="1" si="254"/>
        <v>0</v>
      </c>
      <c r="AJ283" s="96">
        <f t="shared" ca="1" si="254"/>
        <v>0</v>
      </c>
      <c r="AK283" s="96">
        <f t="shared" ca="1" si="254"/>
        <v>0</v>
      </c>
      <c r="AL283" s="96">
        <f t="shared" ca="1" si="254"/>
        <v>0</v>
      </c>
      <c r="AM283" s="96">
        <f t="shared" ca="1" si="254"/>
        <v>0</v>
      </c>
      <c r="AN283" s="100">
        <f t="shared" ca="1" si="254"/>
        <v>0</v>
      </c>
      <c r="AO283" s="97">
        <f>+INDEX('Load Combinations'!$D$4:$N$22,MATCH(Horizontal!$C283,'Load Combinations'!$B$4:$B$22,0),MATCH(Horizontal!AO$26,'Load Combinations'!$D$3:$N$3,0))</f>
        <v>1</v>
      </c>
      <c r="AP283" s="96">
        <f>+INDEX('Load Combinations'!$D$4:$N$22,MATCH(Horizontal!$C283,'Load Combinations'!$B$4:$B$22,0),MATCH(Horizontal!AP$26,'Load Combinations'!$D$3:$N$3,0))</f>
        <v>1</v>
      </c>
      <c r="AQ283" s="96">
        <f>+INDEX('Load Combinations'!$D$4:$N$22,MATCH(Horizontal!$C283,'Load Combinations'!$B$4:$B$22,0),MATCH(Horizontal!AQ$26,'Load Combinations'!$D$3:$N$3,0))</f>
        <v>0</v>
      </c>
      <c r="AR283" s="96">
        <f>+INDEX('Load Combinations'!$D$4:$N$22,MATCH(Horizontal!$C283,'Load Combinations'!$B$4:$B$22,0),MATCH(Horizontal!AR$26,'Load Combinations'!$D$3:$N$3,0))</f>
        <v>1</v>
      </c>
      <c r="AS283" s="96">
        <f>+INDEX('Load Combinations'!$D$4:$N$22,MATCH(Horizontal!$C283,'Load Combinations'!$B$4:$B$22,0),MATCH(Horizontal!AS$26,'Load Combinations'!$D$3:$N$3,0))</f>
        <v>0</v>
      </c>
      <c r="AT283" s="96">
        <f>+INDEX('Load Combinations'!$D$4:$N$22,MATCH(Horizontal!$C283,'Load Combinations'!$B$4:$B$22,0),MATCH(Horizontal!AT$26,'Load Combinations'!$D$3:$N$3,0))</f>
        <v>1</v>
      </c>
      <c r="AU283" s="96">
        <f>+INDEX('Load Combinations'!$D$4:$N$22,MATCH(Horizontal!$C283,'Load Combinations'!$B$4:$B$22,0),MATCH(Horizontal!AU$26,'Load Combinations'!$D$3:$N$3,0))</f>
        <v>0</v>
      </c>
      <c r="AV283" s="96">
        <f>+INDEX('Load Combinations'!$D$4:$N$22,MATCH(Horizontal!$C283,'Load Combinations'!$B$4:$B$22,0),MATCH(Horizontal!AV$26,'Load Combinations'!$D$3:$N$3,0))</f>
        <v>1</v>
      </c>
      <c r="AW283" s="96">
        <f>+INDEX('Load Combinations'!$D$4:$N$22,MATCH(Horizontal!$C283,'Load Combinations'!$B$4:$B$22,0),MATCH(Horizontal!AW$26,'Load Combinations'!$D$3:$N$3,0))</f>
        <v>0</v>
      </c>
      <c r="AX283" s="560">
        <f>+INDEX('Load Combinations'!$D$4:$N$22,MATCH(Horizontal!$C283,'Load Combinations'!$B$4:$B$22,0),MATCH(Horizontal!AX$26,'Load Combinations'!$D$3:$N$3,0))</f>
        <v>0</v>
      </c>
      <c r="AY283" s="661">
        <f>+INDEX('Load Combinations'!$D$4:$N$22,MATCH(Horizontal!$C283,'Load Combinations'!$B$4:$B$22,0),MATCH(Horizontal!AY$26,'Load Combinations'!$D$3:$N$3,0))</f>
        <v>0</v>
      </c>
      <c r="AZ283" s="297" cm="1">
        <f t="array" aca="1" ref="AZ283" ca="1">SUMPRODUCT(--($K283:$AB283&gt;0),INDEX($H$4:$H$22,MATCH($K$26:$AB$26,$C$4:$C$22,0)))</f>
        <v>0</v>
      </c>
      <c r="BA283" s="298" cm="1">
        <f t="array" aca="1" ref="BA283" ca="1">SUMPRODUCT(--($K283:$AB283&gt;0),INDEX($G$4:$G$22,MATCH($K$26:$AB$26,$C$4:$C$22,0)))</f>
        <v>0</v>
      </c>
      <c r="BB283" s="298" cm="1">
        <f t="array" aca="1" ref="BB283" ca="1">-1*SUMPRODUCT(--($K283:$AB283&lt;0),INDEX($H$4:$H$22,MATCH($K$26:$AB$26,$C$4:$C$22,0)))</f>
        <v>0</v>
      </c>
      <c r="BC283" s="298" cm="1">
        <f t="array" aca="1" ref="BC283" ca="1">-1*SUMPRODUCT(--($K283:$AB283&lt;0),INDEX($G$4:$G$22,MATCH($K$26:$AB$26,$C$4:$C$22,0)))</f>
        <v>0</v>
      </c>
      <c r="BD283" s="125" cm="1">
        <f t="array" aca="1" ref="BD283" ca="1">IF(AC283&gt;0,AC283*SUMPRODUCT(_xlfn.XLOOKUP(AC$26,$C$4:$C$22,$T$4:$AD$22)*$AO283:$AY283),0)</f>
        <v>0</v>
      </c>
      <c r="BE283" s="300" cm="1">
        <f t="array" aca="1" ref="BE283" ca="1">IF(AD283&gt;0,AD283*SUMPRODUCT(_xlfn.XLOOKUP(AD$26,$C$4:$C$22,$T$4:$AD$22)*$AO283:$AY283),0)</f>
        <v>0</v>
      </c>
      <c r="BF283" s="300" cm="1">
        <f t="array" aca="1" ref="BF283" ca="1">IF(AE283&gt;0,AE283*SUMPRODUCT(_xlfn.XLOOKUP(AE$26,$C$4:$C$22,$T$4:$AD$22)*$AO283:$AY283),0)</f>
        <v>0</v>
      </c>
      <c r="BG283" s="301" cm="1">
        <f t="array" aca="1" ref="BG283" ca="1">IF(AF283&gt;0,AF283*SUMPRODUCT(_xlfn.XLOOKUP(AF$26,$C$4:$C$22,$T$4:$AD$22)*$AO283:$AY283),0)</f>
        <v>0</v>
      </c>
      <c r="BH283" s="300" cm="1">
        <f t="array" aca="1" ref="BH283" ca="1">IF(AG283&gt;0,AG283*SUMPRODUCT(_xlfn.XLOOKUP(AG$26,$C$4:$C$22,$T$4:$AD$22)*$AO283:$AY283),0)</f>
        <v>4.5</v>
      </c>
      <c r="BI283" s="300" cm="1">
        <f t="array" aca="1" ref="BI283" ca="1">IF(AH283&gt;0,AH283*SUMPRODUCT(_xlfn.XLOOKUP(AH$26,$C$4:$C$22,$T$4:$AD$22)*$AO283:$AY283),0)</f>
        <v>0</v>
      </c>
      <c r="BJ283" s="300" cm="1">
        <f t="array" aca="1" ref="BJ283" ca="1">IF(AI283&gt;0,AI283*SUMPRODUCT(_xlfn.XLOOKUP(AI$26,$C$4:$C$22,$T$4:$AD$22)*$AO283:$AY283),0)</f>
        <v>0</v>
      </c>
      <c r="BK283" s="300" cm="1">
        <f t="array" aca="1" ref="BK283" ca="1">IF(AJ283&gt;0,AJ283*SUMPRODUCT(_xlfn.XLOOKUP(AJ$26,$C$4:$C$22,$T$4:$AD$22)*$AO283:$AY283),0)</f>
        <v>0</v>
      </c>
      <c r="BL283" s="300" cm="1">
        <f t="array" aca="1" ref="BL283" ca="1">IF(AK283&gt;0,AK283*SUMPRODUCT(_xlfn.XLOOKUP(AK$26,$C$4:$C$22,$T$4:$AD$22)*$AO283:$AY283),0)</f>
        <v>0</v>
      </c>
      <c r="BM283" s="300" cm="1">
        <f t="array" aca="1" ref="BM283" ca="1">IF(AL283&gt;0,AL283*SUMPRODUCT(_xlfn.XLOOKUP(AL$26,$C$4:$C$22,$T$4:$AD$22)*$AO283:$AY283),0)</f>
        <v>0</v>
      </c>
      <c r="BN283" s="300" cm="1">
        <f t="array" aca="1" ref="BN283" ca="1">IF(AM283&gt;0,AM283*SUMPRODUCT(_xlfn.XLOOKUP(AM$26,$C$4:$C$22,$T$4:$AD$22)*$AO283:$AY283),0)</f>
        <v>0</v>
      </c>
      <c r="BO283" s="304" cm="1">
        <f t="array" aca="1" ref="BO283" ca="1">IF(AN283&gt;0,AN283*SUMPRODUCT(_xlfn.XLOOKUP(AN$26,$C$4:$C$22,$T$4:$AD$22)*$AO283:$AY283),0)</f>
        <v>0</v>
      </c>
      <c r="BP283" s="305">
        <f t="shared" ca="1" si="196"/>
        <v>4.5</v>
      </c>
      <c r="BQ283" s="125" cm="1">
        <f t="array" aca="1" ref="BQ283" ca="1">IF(AC283&gt;0,AC283*SUMPRODUCT(_xlfn.XLOOKUP(AC$26,$C$4:$C$22,$I$4:$S$22)*$AO283:$AY283),0)</f>
        <v>0</v>
      </c>
      <c r="BR283" s="300" cm="1">
        <f t="array" aca="1" ref="BR283" ca="1">IF(AD283&gt;0,AD283*SUMPRODUCT(_xlfn.XLOOKUP(AD$26,$C$4:$C$22,$I$4:$S$22)*$AO283:$AY283),0)</f>
        <v>0</v>
      </c>
      <c r="BS283" s="300" cm="1">
        <f t="array" aca="1" ref="BS283" ca="1">IF(AE283&gt;0,AE283*SUMPRODUCT(_xlfn.XLOOKUP(AE$26,$C$4:$C$22,$I$4:$S$22)*$AO283:$AY283),0)</f>
        <v>0</v>
      </c>
      <c r="BT283" s="301" cm="1">
        <f t="array" aca="1" ref="BT283" ca="1">IF(AF283&gt;0,AF283*SUMPRODUCT(_xlfn.XLOOKUP(AF$26,$C$4:$C$22,$I$4:$S$22)*$AO283:$AY283),0)</f>
        <v>0</v>
      </c>
      <c r="BU283" s="300" cm="1">
        <f t="array" aca="1" ref="BU283" ca="1">IF(AG283&gt;0,AG283*SUMPRODUCT(_xlfn.XLOOKUP(AG$26,$C$4:$C$22,$I$4:$S$22)*$AO283:$AY283),0)</f>
        <v>-4.5</v>
      </c>
      <c r="BV283" s="300" cm="1">
        <f t="array" aca="1" ref="BV283" ca="1">IF(AH283&gt;0,AH283*SUMPRODUCT(_xlfn.XLOOKUP(AH$26,$C$4:$C$22,$I$4:$S$22)*$AO283:$AY283),0)</f>
        <v>0</v>
      </c>
      <c r="BW283" s="300" cm="1">
        <f t="array" aca="1" ref="BW283" ca="1">IF(AI283&gt;0,AI283*SUMPRODUCT(_xlfn.XLOOKUP(AI$26,$C$4:$C$22,$I$4:$S$22)*$AO283:$AY283),0)</f>
        <v>0</v>
      </c>
      <c r="BX283" s="300" cm="1">
        <f t="array" aca="1" ref="BX283" ca="1">IF(AJ283&gt;0,AJ283*SUMPRODUCT(_xlfn.XLOOKUP(AJ$26,$C$4:$C$22,$I$4:$S$22)*$AO283:$AY283),0)</f>
        <v>0</v>
      </c>
      <c r="BY283" s="300" cm="1">
        <f t="array" aca="1" ref="BY283" ca="1">IF(AK283&gt;0,AK283*SUMPRODUCT(_xlfn.XLOOKUP(AK$26,$C$4:$C$22,$I$4:$S$22)*$AO283:$AY283),0)</f>
        <v>0</v>
      </c>
      <c r="BZ283" s="300" cm="1">
        <f t="array" aca="1" ref="BZ283" ca="1">IF(AL283&gt;0,AL283*SUMPRODUCT(_xlfn.XLOOKUP(AL$26,$C$4:$C$22,$I$4:$S$22)*$AO283:$AY283),0)</f>
        <v>0</v>
      </c>
      <c r="CA283" s="300" cm="1">
        <f t="array" aca="1" ref="CA283" ca="1">IF(AM283&gt;0,AM283*SUMPRODUCT(_xlfn.XLOOKUP(AM$26,$C$4:$C$22,$I$4:$S$22)*$AO283:$AY283),0)</f>
        <v>0</v>
      </c>
      <c r="CB283" s="304" cm="1">
        <f t="array" aca="1" ref="CB283" ca="1">IF(AN283&gt;0,AN283*SUMPRODUCT(_xlfn.XLOOKUP(AN$26,$C$4:$C$22,$I$4:$S$22)*$AO283:$AY283),0)</f>
        <v>0</v>
      </c>
      <c r="CC283" s="305">
        <f t="shared" ca="1" si="197"/>
        <v>-4.5</v>
      </c>
      <c r="CD283" s="125" cm="1">
        <f t="array" aca="1" ref="CD283" ca="1">IF(AC283&lt;0,AC283*SUMPRODUCT(_xlfn.XLOOKUP(AC$26,$C$4:$C$22,$T$4:$AD$22)*$AO283:$AY283),0)</f>
        <v>0</v>
      </c>
      <c r="CE283" s="300" cm="1">
        <f t="array" aca="1" ref="CE283" ca="1">IF(AD283&lt;0,AD283*SUMPRODUCT(_xlfn.XLOOKUP(AD$26,$C$4:$C$22,$T$4:$AC$22)*$AO283:$AX283),0)</f>
        <v>0</v>
      </c>
      <c r="CF283" s="300" cm="1">
        <f t="array" aca="1" ref="CF283" ca="1">IF(AE283&lt;0,AE283*SUMPRODUCT(_xlfn.XLOOKUP(AE$26,$C$4:$C$22,$T$4:$AC$22)*$AO283:$AX283),0)</f>
        <v>0</v>
      </c>
      <c r="CG283" s="301" cm="1">
        <f t="array" aca="1" ref="CG283" ca="1">IF(AF283&lt;0,AF283*SUMPRODUCT(_xlfn.XLOOKUP(AF$26,$C$4:$C$22,$T$4:$AC$22)*$AO283:$AX283),0)</f>
        <v>0</v>
      </c>
      <c r="CH283" s="300" cm="1">
        <f t="array" aca="1" ref="CH283" ca="1">IF(AG283&lt;0,AG283*SUMPRODUCT(_xlfn.XLOOKUP(AG$26,$C$4:$C$22,$T$4:$AC$22)*$AO283:$AX283),0)</f>
        <v>0</v>
      </c>
      <c r="CI283" s="300" cm="1">
        <f t="array" aca="1" ref="CI283" ca="1">IF(AH283&lt;0,AH283*SUMPRODUCT(_xlfn.XLOOKUP(AH$26,$C$4:$C$22,$T$4:$AC$22)*$AO283:$AX283),0)</f>
        <v>0</v>
      </c>
      <c r="CJ283" s="300" cm="1">
        <f t="array" aca="1" ref="CJ283" ca="1">IF(AI283&lt;0,AI283*SUMPRODUCT(_xlfn.XLOOKUP(AI$26,$C$4:$C$22,$T$4:$AC$22)*$AO283:$AX283),0)</f>
        <v>0</v>
      </c>
      <c r="CK283" s="300" cm="1">
        <f t="array" aca="1" ref="CK283" ca="1">IF(AJ283&lt;0,AJ283*SUMPRODUCT(_xlfn.XLOOKUP(AJ$26,$C$4:$C$22,$T$4:$AC$22)*$AO283:$AX283),0)</f>
        <v>0</v>
      </c>
      <c r="CL283" s="300" cm="1">
        <f t="array" aca="1" ref="CL283" ca="1">IF(AK283&lt;0,AK283*SUMPRODUCT(_xlfn.XLOOKUP(AK$26,$C$4:$C$22,$T$4:$AC$22)*$AO283:$AX283),0)</f>
        <v>0</v>
      </c>
      <c r="CM283" s="300" cm="1">
        <f t="array" aca="1" ref="CM283" ca="1">IF(AL283&lt;0,AL283*SUMPRODUCT(_xlfn.XLOOKUP(AL$26,$C$4:$C$22,$T$4:$AC$22)*$AO283:$AX283),0)</f>
        <v>0</v>
      </c>
      <c r="CN283" s="300" cm="1">
        <f t="array" aca="1" ref="CN283" ca="1">IF(AM283&lt;0,AM283*SUMPRODUCT(_xlfn.XLOOKUP(AM$26,$C$4:$C$22,$T$4:$AC$22)*$AO283:$AX283),0)</f>
        <v>0</v>
      </c>
      <c r="CO283" s="304" cm="1">
        <f t="array" aca="1" ref="CO283" ca="1">IF(AN283&lt;0,AN283*SUMPRODUCT(_xlfn.XLOOKUP(AN$26,$C$4:$C$22,$T$4:$AC$22)*$AO283:$AX283),0)</f>
        <v>0</v>
      </c>
      <c r="CP283" s="305">
        <f t="shared" ca="1" si="198"/>
        <v>0</v>
      </c>
      <c r="CQ283" s="125" cm="1">
        <f t="array" aca="1" ref="CQ283" ca="1">IF(AC283&lt;0,AC283*SUMPRODUCT(_xlfn.XLOOKUP(AC$26,$C$4:$C$22,$I$4:$S$22)*$AO283:$AY283),0)</f>
        <v>0</v>
      </c>
      <c r="CR283" s="300" cm="1">
        <f t="array" aca="1" ref="CR283" ca="1">IF(AD283&lt;0,AD283*SUMPRODUCT(_xlfn.XLOOKUP(AD$26,$C$4:$C$22,$I$4:$R$22)*$AO283:$AX283),0)</f>
        <v>0</v>
      </c>
      <c r="CS283" s="300" cm="1">
        <f t="array" aca="1" ref="CS283" ca="1">IF(AE283&lt;0,AE283*SUMPRODUCT(_xlfn.XLOOKUP(AE$26,$C$4:$C$22,$I$4:$R$22)*$AO283:$AX283),0)</f>
        <v>0</v>
      </c>
      <c r="CT283" s="301" cm="1">
        <f t="array" aca="1" ref="CT283" ca="1">IF(AF283&lt;0,AF283*SUMPRODUCT(_xlfn.XLOOKUP(AF$26,$C$4:$C$22,$I$4:$R$22)*$AO283:$AX283),0)</f>
        <v>0</v>
      </c>
      <c r="CU283" s="300" cm="1">
        <f t="array" aca="1" ref="CU283" ca="1">IF(AG283&lt;0,AG283*SUMPRODUCT(_xlfn.XLOOKUP(AG$26,$C$4:$C$22,$I$4:$R$22)*$AO283:$AX283),0)</f>
        <v>0</v>
      </c>
      <c r="CV283" s="300" cm="1">
        <f t="array" aca="1" ref="CV283" ca="1">IF(AH283&lt;0,AH283*SUMPRODUCT(_xlfn.XLOOKUP(AH$26,$C$4:$C$22,$I$4:$R$22)*$AO283:$AX283),0)</f>
        <v>0</v>
      </c>
      <c r="CW283" s="300" cm="1">
        <f t="array" aca="1" ref="CW283" ca="1">IF(AI283&lt;0,AI283*SUMPRODUCT(_xlfn.XLOOKUP(AI$26,$C$4:$C$22,$I$4:$R$22)*$AO283:$AX283),0)</f>
        <v>0</v>
      </c>
      <c r="CX283" s="300" cm="1">
        <f t="array" aca="1" ref="CX283" ca="1">IF(AJ283&lt;0,AJ283*SUMPRODUCT(_xlfn.XLOOKUP(AJ$26,$C$4:$C$22,$I$4:$R$22)*$AO283:$AX283),0)</f>
        <v>0</v>
      </c>
      <c r="CY283" s="300" cm="1">
        <f t="array" aca="1" ref="CY283" ca="1">IF(AK283&lt;0,AK283*SUMPRODUCT(_xlfn.XLOOKUP(AK$26,$C$4:$C$22,$I$4:$R$22)*$AO283:$AX283),0)</f>
        <v>0</v>
      </c>
      <c r="CZ283" s="300" cm="1">
        <f t="array" aca="1" ref="CZ283" ca="1">IF(AL283&lt;0,AL283*SUMPRODUCT(_xlfn.XLOOKUP(AL$26,$C$4:$C$22,$I$4:$R$22)*$AO283:$AX283),0)</f>
        <v>0</v>
      </c>
      <c r="DA283" s="300" cm="1">
        <f t="array" aca="1" ref="DA283" ca="1">IF(AM283&lt;0,AM283*SUMPRODUCT(_xlfn.XLOOKUP(AM$26,$C$4:$C$22,$I$4:$R$22)*$AO283:$AX283),0)</f>
        <v>0</v>
      </c>
      <c r="DB283" s="304" cm="1">
        <f t="array" aca="1" ref="DB283" ca="1">IF(AN283&lt;0,AN283*SUMPRODUCT(_xlfn.XLOOKUP(AN$26,$C$4:$C$22,$I$4:$R$22)*$AO283:$AX283),0)</f>
        <v>0</v>
      </c>
      <c r="DC283" s="329">
        <f t="shared" ca="1" si="199"/>
        <v>0</v>
      </c>
    </row>
    <row r="284" spans="1:107" x14ac:dyDescent="0.25">
      <c r="A284" s="136"/>
      <c r="B284" s="389"/>
      <c r="C284" s="278">
        <v>12</v>
      </c>
      <c r="D284" s="279" t="str">
        <f>_xlfn.XLOOKUP($C284,'Load Combinations'!$B$4:$B$22,'Load Combinations'!$C$4:$C$22)</f>
        <v>CV Helium Mode, No Beam, Seismic</v>
      </c>
      <c r="E284" s="280"/>
      <c r="F284" s="281"/>
      <c r="G284" s="111">
        <v>0</v>
      </c>
      <c r="H284" s="282">
        <f t="shared" ca="1" si="238"/>
        <v>6.5</v>
      </c>
      <c r="I284" s="282">
        <f t="shared" ca="1" si="239"/>
        <v>-6.5</v>
      </c>
      <c r="J284" s="326"/>
      <c r="K284" s="87">
        <f t="shared" ref="K284:AB284" ca="1" si="264">OFFSET(K284,-11,0)</f>
        <v>0</v>
      </c>
      <c r="L284" s="84">
        <f t="shared" ca="1" si="264"/>
        <v>0</v>
      </c>
      <c r="M284" s="84">
        <f t="shared" ca="1" si="264"/>
        <v>0</v>
      </c>
      <c r="N284" s="84">
        <f t="shared" ca="1" si="264"/>
        <v>0</v>
      </c>
      <c r="O284" s="84">
        <f t="shared" ca="1" si="264"/>
        <v>0</v>
      </c>
      <c r="P284" s="84">
        <f t="shared" ca="1" si="264"/>
        <v>0</v>
      </c>
      <c r="Q284" s="84">
        <f t="shared" ca="1" si="264"/>
        <v>0</v>
      </c>
      <c r="R284" s="84">
        <f t="shared" ca="1" si="264"/>
        <v>0</v>
      </c>
      <c r="S284" s="84">
        <f t="shared" ca="1" si="264"/>
        <v>0</v>
      </c>
      <c r="T284" s="84">
        <f t="shared" ca="1" si="264"/>
        <v>0</v>
      </c>
      <c r="U284" s="84">
        <f t="shared" ca="1" si="264"/>
        <v>0</v>
      </c>
      <c r="V284" s="84">
        <f t="shared" ca="1" si="264"/>
        <v>0</v>
      </c>
      <c r="W284" s="84">
        <f t="shared" ca="1" si="264"/>
        <v>0</v>
      </c>
      <c r="X284" s="84">
        <f t="shared" ca="1" si="264"/>
        <v>0</v>
      </c>
      <c r="Y284" s="84">
        <f t="shared" ca="1" si="264"/>
        <v>0</v>
      </c>
      <c r="Z284" s="84">
        <f t="shared" ca="1" si="264"/>
        <v>0</v>
      </c>
      <c r="AA284" s="84">
        <f t="shared" ca="1" si="264"/>
        <v>0</v>
      </c>
      <c r="AB284" s="89">
        <f t="shared" ca="1" si="264"/>
        <v>0</v>
      </c>
      <c r="AC284" s="87">
        <f t="shared" ca="1" si="254"/>
        <v>0</v>
      </c>
      <c r="AD284" s="84">
        <f t="shared" ca="1" si="254"/>
        <v>0</v>
      </c>
      <c r="AE284" s="84">
        <f t="shared" ca="1" si="254"/>
        <v>0</v>
      </c>
      <c r="AF284" s="84">
        <f t="shared" ca="1" si="254"/>
        <v>0</v>
      </c>
      <c r="AG284" s="84">
        <f t="shared" ca="1" si="254"/>
        <v>1</v>
      </c>
      <c r="AH284" s="84">
        <f t="shared" ca="1" si="254"/>
        <v>0</v>
      </c>
      <c r="AI284" s="84">
        <f t="shared" ca="1" si="254"/>
        <v>0</v>
      </c>
      <c r="AJ284" s="84">
        <f t="shared" ca="1" si="254"/>
        <v>0</v>
      </c>
      <c r="AK284" s="84">
        <f t="shared" ca="1" si="254"/>
        <v>0</v>
      </c>
      <c r="AL284" s="84">
        <f t="shared" ca="1" si="254"/>
        <v>0</v>
      </c>
      <c r="AM284" s="84">
        <f t="shared" ca="1" si="254"/>
        <v>0</v>
      </c>
      <c r="AN284" s="98">
        <f t="shared" ca="1" si="254"/>
        <v>0</v>
      </c>
      <c r="AO284" s="91">
        <f>+INDEX('Load Combinations'!$D$4:$N$22,MATCH(Horizontal!$C284,'Load Combinations'!$B$4:$B$22,0),MATCH(Horizontal!AO$26,'Load Combinations'!$D$3:$N$3,0))</f>
        <v>1</v>
      </c>
      <c r="AP284" s="84">
        <f>+INDEX('Load Combinations'!$D$4:$N$22,MATCH(Horizontal!$C284,'Load Combinations'!$B$4:$B$22,0),MATCH(Horizontal!AP$26,'Load Combinations'!$D$3:$N$3,0))</f>
        <v>1</v>
      </c>
      <c r="AQ284" s="84">
        <f>+INDEX('Load Combinations'!$D$4:$N$22,MATCH(Horizontal!$C284,'Load Combinations'!$B$4:$B$22,0),MATCH(Horizontal!AQ$26,'Load Combinations'!$D$3:$N$3,0))</f>
        <v>0</v>
      </c>
      <c r="AR284" s="84">
        <f>+INDEX('Load Combinations'!$D$4:$N$22,MATCH(Horizontal!$C284,'Load Combinations'!$B$4:$B$22,0),MATCH(Horizontal!AR$26,'Load Combinations'!$D$3:$N$3,0))</f>
        <v>1</v>
      </c>
      <c r="AS284" s="84">
        <f>+INDEX('Load Combinations'!$D$4:$N$22,MATCH(Horizontal!$C284,'Load Combinations'!$B$4:$B$22,0),MATCH(Horizontal!AS$26,'Load Combinations'!$D$3:$N$3,0))</f>
        <v>0</v>
      </c>
      <c r="AT284" s="84">
        <f>+INDEX('Load Combinations'!$D$4:$N$22,MATCH(Horizontal!$C284,'Load Combinations'!$B$4:$B$22,0),MATCH(Horizontal!AT$26,'Load Combinations'!$D$3:$N$3,0))</f>
        <v>0</v>
      </c>
      <c r="AU284" s="84">
        <f>+INDEX('Load Combinations'!$D$4:$N$22,MATCH(Horizontal!$C284,'Load Combinations'!$B$4:$B$22,0),MATCH(Horizontal!AU$26,'Load Combinations'!$D$3:$N$3,0))</f>
        <v>0</v>
      </c>
      <c r="AV284" s="84">
        <f>+INDEX('Load Combinations'!$D$4:$N$22,MATCH(Horizontal!$C284,'Load Combinations'!$B$4:$B$22,0),MATCH(Horizontal!AV$26,'Load Combinations'!$D$3:$N$3,0))</f>
        <v>1</v>
      </c>
      <c r="AW284" s="84">
        <f>+INDEX('Load Combinations'!$D$4:$N$22,MATCH(Horizontal!$C284,'Load Combinations'!$B$4:$B$22,0),MATCH(Horizontal!AW$26,'Load Combinations'!$D$3:$N$3,0))</f>
        <v>0</v>
      </c>
      <c r="AX284" s="559">
        <f>+INDEX('Load Combinations'!$D$4:$N$22,MATCH(Horizontal!$C284,'Load Combinations'!$B$4:$B$22,0),MATCH(Horizontal!AX$26,'Load Combinations'!$D$3:$N$3,0))</f>
        <v>1</v>
      </c>
      <c r="AY284" s="660">
        <f>+INDEX('Load Combinations'!$D$4:$N$22,MATCH(Horizontal!$C284,'Load Combinations'!$B$4:$B$22,0),MATCH(Horizontal!AY$26,'Load Combinations'!$D$3:$N$3,0))</f>
        <v>0</v>
      </c>
      <c r="AZ284" s="284" cm="1">
        <f t="array" aca="1" ref="AZ284" ca="1">SUMPRODUCT(--($K284:$AB284&gt;0),INDEX($H$4:$H$22,MATCH($K$26:$AB$26,$C$4:$C$22,0)))</f>
        <v>0</v>
      </c>
      <c r="BA284" s="194" cm="1">
        <f t="array" aca="1" ref="BA284" ca="1">SUMPRODUCT(--($K284:$AB284&gt;0),INDEX($G$4:$G$22,MATCH($K$26:$AB$26,$C$4:$C$22,0)))</f>
        <v>0</v>
      </c>
      <c r="BB284" s="194" cm="1">
        <f t="array" aca="1" ref="BB284" ca="1">-1*SUMPRODUCT(--($K284:$AB284&lt;0),INDEX($H$4:$H$22,MATCH($K$26:$AB$26,$C$4:$C$22,0)))</f>
        <v>0</v>
      </c>
      <c r="BC284" s="194" cm="1">
        <f t="array" aca="1" ref="BC284" ca="1">-1*SUMPRODUCT(--($K284:$AB284&lt;0),INDEX($G$4:$G$22,MATCH($K$26:$AB$26,$C$4:$C$22,0)))</f>
        <v>0</v>
      </c>
      <c r="BD284" s="286" cm="1">
        <f t="array" aca="1" ref="BD284" ca="1">IF(AC284&gt;0,AC284*SUMPRODUCT(_xlfn.XLOOKUP(AC$26,$C$4:$C$22,$T$4:$AD$22)*$AO284:$AY284),0)</f>
        <v>0</v>
      </c>
      <c r="BE284" s="287" cm="1">
        <f t="array" aca="1" ref="BE284" ca="1">IF(AD284&gt;0,AD284*SUMPRODUCT(_xlfn.XLOOKUP(AD$26,$C$4:$C$22,$T$4:$AD$22)*$AO284:$AY284),0)</f>
        <v>0</v>
      </c>
      <c r="BF284" s="287" cm="1">
        <f t="array" aca="1" ref="BF284" ca="1">IF(AE284&gt;0,AE284*SUMPRODUCT(_xlfn.XLOOKUP(AE$26,$C$4:$C$22,$T$4:$AD$22)*$AO284:$AY284),0)</f>
        <v>0</v>
      </c>
      <c r="BG284" s="287" cm="1">
        <f t="array" aca="1" ref="BG284" ca="1">IF(AF284&gt;0,AF284*SUMPRODUCT(_xlfn.XLOOKUP(AF$26,$C$4:$C$22,$T$4:$AD$22)*$AO284:$AY284),0)</f>
        <v>0</v>
      </c>
      <c r="BH284" s="287" cm="1">
        <f t="array" aca="1" ref="BH284" ca="1">IF(AG284&gt;0,AG284*SUMPRODUCT(_xlfn.XLOOKUP(AG$26,$C$4:$C$22,$T$4:$AD$22)*$AO284:$AY284),0)</f>
        <v>6.5</v>
      </c>
      <c r="BI284" s="287" cm="1">
        <f t="array" aca="1" ref="BI284" ca="1">IF(AH284&gt;0,AH284*SUMPRODUCT(_xlfn.XLOOKUP(AH$26,$C$4:$C$22,$T$4:$AD$22)*$AO284:$AY284),0)</f>
        <v>0</v>
      </c>
      <c r="BJ284" s="287" cm="1">
        <f t="array" aca="1" ref="BJ284" ca="1">IF(AI284&gt;0,AI284*SUMPRODUCT(_xlfn.XLOOKUP(AI$26,$C$4:$C$22,$T$4:$AD$22)*$AO284:$AY284),0)</f>
        <v>0</v>
      </c>
      <c r="BK284" s="287" cm="1">
        <f t="array" aca="1" ref="BK284" ca="1">IF(AJ284&gt;0,AJ284*SUMPRODUCT(_xlfn.XLOOKUP(AJ$26,$C$4:$C$22,$T$4:$AD$22)*$AO284:$AY284),0)</f>
        <v>0</v>
      </c>
      <c r="BL284" s="287" cm="1">
        <f t="array" aca="1" ref="BL284" ca="1">IF(AK284&gt;0,AK284*SUMPRODUCT(_xlfn.XLOOKUP(AK$26,$C$4:$C$22,$T$4:$AD$22)*$AO284:$AY284),0)</f>
        <v>0</v>
      </c>
      <c r="BM284" s="287" cm="1">
        <f t="array" aca="1" ref="BM284" ca="1">IF(AL284&gt;0,AL284*SUMPRODUCT(_xlfn.XLOOKUP(AL$26,$C$4:$C$22,$T$4:$AD$22)*$AO284:$AY284),0)</f>
        <v>0</v>
      </c>
      <c r="BN284" s="287" cm="1">
        <f t="array" aca="1" ref="BN284" ca="1">IF(AM284&gt;0,AM284*SUMPRODUCT(_xlfn.XLOOKUP(AM$26,$C$4:$C$22,$T$4:$AD$22)*$AO284:$AY284),0)</f>
        <v>0</v>
      </c>
      <c r="BO284" s="290" cm="1">
        <f t="array" aca="1" ref="BO284" ca="1">IF(AN284&gt;0,AN284*SUMPRODUCT(_xlfn.XLOOKUP(AN$26,$C$4:$C$22,$T$4:$AD$22)*$AO284:$AY284),0)</f>
        <v>0</v>
      </c>
      <c r="BP284" s="291">
        <f t="shared" ca="1" si="196"/>
        <v>6.5</v>
      </c>
      <c r="BQ284" s="286" cm="1">
        <f t="array" aca="1" ref="BQ284" ca="1">IF(AC284&gt;0,AC284*SUMPRODUCT(_xlfn.XLOOKUP(AC$26,$C$4:$C$22,$I$4:$S$22)*$AO284:$AY284),0)</f>
        <v>0</v>
      </c>
      <c r="BR284" s="287" cm="1">
        <f t="array" aca="1" ref="BR284" ca="1">IF(AD284&gt;0,AD284*SUMPRODUCT(_xlfn.XLOOKUP(AD$26,$C$4:$C$22,$I$4:$S$22)*$AO284:$AY284),0)</f>
        <v>0</v>
      </c>
      <c r="BS284" s="287" cm="1">
        <f t="array" aca="1" ref="BS284" ca="1">IF(AE284&gt;0,AE284*SUMPRODUCT(_xlfn.XLOOKUP(AE$26,$C$4:$C$22,$I$4:$S$22)*$AO284:$AY284),0)</f>
        <v>0</v>
      </c>
      <c r="BT284" s="287" cm="1">
        <f t="array" aca="1" ref="BT284" ca="1">IF(AF284&gt;0,AF284*SUMPRODUCT(_xlfn.XLOOKUP(AF$26,$C$4:$C$22,$I$4:$S$22)*$AO284:$AY284),0)</f>
        <v>0</v>
      </c>
      <c r="BU284" s="287" cm="1">
        <f t="array" aca="1" ref="BU284" ca="1">IF(AG284&gt;0,AG284*SUMPRODUCT(_xlfn.XLOOKUP(AG$26,$C$4:$C$22,$I$4:$S$22)*$AO284:$AY284),0)</f>
        <v>-6.5</v>
      </c>
      <c r="BV284" s="287" cm="1">
        <f t="array" aca="1" ref="BV284" ca="1">IF(AH284&gt;0,AH284*SUMPRODUCT(_xlfn.XLOOKUP(AH$26,$C$4:$C$22,$I$4:$S$22)*$AO284:$AY284),0)</f>
        <v>0</v>
      </c>
      <c r="BW284" s="287" cm="1">
        <f t="array" aca="1" ref="BW284" ca="1">IF(AI284&gt;0,AI284*SUMPRODUCT(_xlfn.XLOOKUP(AI$26,$C$4:$C$22,$I$4:$S$22)*$AO284:$AY284),0)</f>
        <v>0</v>
      </c>
      <c r="BX284" s="287" cm="1">
        <f t="array" aca="1" ref="BX284" ca="1">IF(AJ284&gt;0,AJ284*SUMPRODUCT(_xlfn.XLOOKUP(AJ$26,$C$4:$C$22,$I$4:$S$22)*$AO284:$AY284),0)</f>
        <v>0</v>
      </c>
      <c r="BY284" s="287" cm="1">
        <f t="array" aca="1" ref="BY284" ca="1">IF(AK284&gt;0,AK284*SUMPRODUCT(_xlfn.XLOOKUP(AK$26,$C$4:$C$22,$I$4:$S$22)*$AO284:$AY284),0)</f>
        <v>0</v>
      </c>
      <c r="BZ284" s="287" cm="1">
        <f t="array" aca="1" ref="BZ284" ca="1">IF(AL284&gt;0,AL284*SUMPRODUCT(_xlfn.XLOOKUP(AL$26,$C$4:$C$22,$I$4:$S$22)*$AO284:$AY284),0)</f>
        <v>0</v>
      </c>
      <c r="CA284" s="287" cm="1">
        <f t="array" aca="1" ref="CA284" ca="1">IF(AM284&gt;0,AM284*SUMPRODUCT(_xlfn.XLOOKUP(AM$26,$C$4:$C$22,$I$4:$S$22)*$AO284:$AY284),0)</f>
        <v>0</v>
      </c>
      <c r="CB284" s="290" cm="1">
        <f t="array" aca="1" ref="CB284" ca="1">IF(AN284&gt;0,AN284*SUMPRODUCT(_xlfn.XLOOKUP(AN$26,$C$4:$C$22,$I$4:$S$22)*$AO284:$AY284),0)</f>
        <v>0</v>
      </c>
      <c r="CC284" s="291">
        <f t="shared" ca="1" si="197"/>
        <v>-6.5</v>
      </c>
      <c r="CD284" s="286" cm="1">
        <f t="array" aca="1" ref="CD284" ca="1">IF(AC284&lt;0,AC284*SUMPRODUCT(_xlfn.XLOOKUP(AC$26,$C$4:$C$22,$T$4:$AD$22)*$AO284:$AY284),0)</f>
        <v>0</v>
      </c>
      <c r="CE284" s="287" cm="1">
        <f t="array" aca="1" ref="CE284" ca="1">IF(AD284&lt;0,AD284*SUMPRODUCT(_xlfn.XLOOKUP(AD$26,$C$4:$C$22,$T$4:$AC$22)*$AO284:$AX284),0)</f>
        <v>0</v>
      </c>
      <c r="CF284" s="287" cm="1">
        <f t="array" aca="1" ref="CF284" ca="1">IF(AE284&lt;0,AE284*SUMPRODUCT(_xlfn.XLOOKUP(AE$26,$C$4:$C$22,$T$4:$AC$22)*$AO284:$AX284),0)</f>
        <v>0</v>
      </c>
      <c r="CG284" s="287" cm="1">
        <f t="array" aca="1" ref="CG284" ca="1">IF(AF284&lt;0,AF284*SUMPRODUCT(_xlfn.XLOOKUP(AF$26,$C$4:$C$22,$T$4:$AC$22)*$AO284:$AX284),0)</f>
        <v>0</v>
      </c>
      <c r="CH284" s="287" cm="1">
        <f t="array" aca="1" ref="CH284" ca="1">IF(AG284&lt;0,AG284*SUMPRODUCT(_xlfn.XLOOKUP(AG$26,$C$4:$C$22,$T$4:$AC$22)*$AO284:$AX284),0)</f>
        <v>0</v>
      </c>
      <c r="CI284" s="287" cm="1">
        <f t="array" aca="1" ref="CI284" ca="1">IF(AH284&lt;0,AH284*SUMPRODUCT(_xlfn.XLOOKUP(AH$26,$C$4:$C$22,$T$4:$AC$22)*$AO284:$AX284),0)</f>
        <v>0</v>
      </c>
      <c r="CJ284" s="287" cm="1">
        <f t="array" aca="1" ref="CJ284" ca="1">IF(AI284&lt;0,AI284*SUMPRODUCT(_xlfn.XLOOKUP(AI$26,$C$4:$C$22,$T$4:$AC$22)*$AO284:$AX284),0)</f>
        <v>0</v>
      </c>
      <c r="CK284" s="287" cm="1">
        <f t="array" aca="1" ref="CK284" ca="1">IF(AJ284&lt;0,AJ284*SUMPRODUCT(_xlfn.XLOOKUP(AJ$26,$C$4:$C$22,$T$4:$AC$22)*$AO284:$AX284),0)</f>
        <v>0</v>
      </c>
      <c r="CL284" s="287" cm="1">
        <f t="array" aca="1" ref="CL284" ca="1">IF(AK284&lt;0,AK284*SUMPRODUCT(_xlfn.XLOOKUP(AK$26,$C$4:$C$22,$T$4:$AC$22)*$AO284:$AX284),0)</f>
        <v>0</v>
      </c>
      <c r="CM284" s="287" cm="1">
        <f t="array" aca="1" ref="CM284" ca="1">IF(AL284&lt;0,AL284*SUMPRODUCT(_xlfn.XLOOKUP(AL$26,$C$4:$C$22,$T$4:$AC$22)*$AO284:$AX284),0)</f>
        <v>0</v>
      </c>
      <c r="CN284" s="287" cm="1">
        <f t="array" aca="1" ref="CN284" ca="1">IF(AM284&lt;0,AM284*SUMPRODUCT(_xlfn.XLOOKUP(AM$26,$C$4:$C$22,$T$4:$AC$22)*$AO284:$AX284),0)</f>
        <v>0</v>
      </c>
      <c r="CO284" s="290" cm="1">
        <f t="array" aca="1" ref="CO284" ca="1">IF(AN284&lt;0,AN284*SUMPRODUCT(_xlfn.XLOOKUP(AN$26,$C$4:$C$22,$T$4:$AC$22)*$AO284:$AX284),0)</f>
        <v>0</v>
      </c>
      <c r="CP284" s="291">
        <f t="shared" ca="1" si="198"/>
        <v>0</v>
      </c>
      <c r="CQ284" s="286" cm="1">
        <f t="array" aca="1" ref="CQ284" ca="1">IF(AC284&lt;0,AC284*SUMPRODUCT(_xlfn.XLOOKUP(AC$26,$C$4:$C$22,$I$4:$S$22)*$AO284:$AY284),0)</f>
        <v>0</v>
      </c>
      <c r="CR284" s="287" cm="1">
        <f t="array" aca="1" ref="CR284" ca="1">IF(AD284&lt;0,AD284*SUMPRODUCT(_xlfn.XLOOKUP(AD$26,$C$4:$C$22,$I$4:$R$22)*$AO284:$AX284),0)</f>
        <v>0</v>
      </c>
      <c r="CS284" s="287" cm="1">
        <f t="array" aca="1" ref="CS284" ca="1">IF(AE284&lt;0,AE284*SUMPRODUCT(_xlfn.XLOOKUP(AE$26,$C$4:$C$22,$I$4:$R$22)*$AO284:$AX284),0)</f>
        <v>0</v>
      </c>
      <c r="CT284" s="287" cm="1">
        <f t="array" aca="1" ref="CT284" ca="1">IF(AF284&lt;0,AF284*SUMPRODUCT(_xlfn.XLOOKUP(AF$26,$C$4:$C$22,$I$4:$R$22)*$AO284:$AX284),0)</f>
        <v>0</v>
      </c>
      <c r="CU284" s="287" cm="1">
        <f t="array" aca="1" ref="CU284" ca="1">IF(AG284&lt;0,AG284*SUMPRODUCT(_xlfn.XLOOKUP(AG$26,$C$4:$C$22,$I$4:$R$22)*$AO284:$AX284),0)</f>
        <v>0</v>
      </c>
      <c r="CV284" s="287" cm="1">
        <f t="array" aca="1" ref="CV284" ca="1">IF(AH284&lt;0,AH284*SUMPRODUCT(_xlfn.XLOOKUP(AH$26,$C$4:$C$22,$I$4:$R$22)*$AO284:$AX284),0)</f>
        <v>0</v>
      </c>
      <c r="CW284" s="287" cm="1">
        <f t="array" aca="1" ref="CW284" ca="1">IF(AI284&lt;0,AI284*SUMPRODUCT(_xlfn.XLOOKUP(AI$26,$C$4:$C$22,$I$4:$R$22)*$AO284:$AX284),0)</f>
        <v>0</v>
      </c>
      <c r="CX284" s="287" cm="1">
        <f t="array" aca="1" ref="CX284" ca="1">IF(AJ284&lt;0,AJ284*SUMPRODUCT(_xlfn.XLOOKUP(AJ$26,$C$4:$C$22,$I$4:$R$22)*$AO284:$AX284),0)</f>
        <v>0</v>
      </c>
      <c r="CY284" s="287" cm="1">
        <f t="array" aca="1" ref="CY284" ca="1">IF(AK284&lt;0,AK284*SUMPRODUCT(_xlfn.XLOOKUP(AK$26,$C$4:$C$22,$I$4:$R$22)*$AO284:$AX284),0)</f>
        <v>0</v>
      </c>
      <c r="CZ284" s="287" cm="1">
        <f t="array" aca="1" ref="CZ284" ca="1">IF(AL284&lt;0,AL284*SUMPRODUCT(_xlfn.XLOOKUP(AL$26,$C$4:$C$22,$I$4:$R$22)*$AO284:$AX284),0)</f>
        <v>0</v>
      </c>
      <c r="DA284" s="287" cm="1">
        <f t="array" aca="1" ref="DA284" ca="1">IF(AM284&lt;0,AM284*SUMPRODUCT(_xlfn.XLOOKUP(AM$26,$C$4:$C$22,$I$4:$R$22)*$AO284:$AX284),0)</f>
        <v>0</v>
      </c>
      <c r="DB284" s="290" cm="1">
        <f t="array" aca="1" ref="DB284" ca="1">IF(AN284&lt;0,AN284*SUMPRODUCT(_xlfn.XLOOKUP(AN$26,$C$4:$C$22,$I$4:$R$22)*$AO284:$AX284),0)</f>
        <v>0</v>
      </c>
      <c r="DC284" s="327">
        <f t="shared" ca="1" si="199"/>
        <v>0</v>
      </c>
    </row>
    <row r="285" spans="1:107" x14ac:dyDescent="0.25">
      <c r="A285" s="136"/>
      <c r="B285" s="389"/>
      <c r="C285" s="292">
        <v>13</v>
      </c>
      <c r="D285" s="293" t="str">
        <f>_xlfn.XLOOKUP($C285,'Load Combinations'!$B$4:$B$22,'Load Combinations'!$C$4:$C$22)</f>
        <v>CV Helium Mode, Beam On, Seismic</v>
      </c>
      <c r="E285" s="86"/>
      <c r="F285" s="294"/>
      <c r="G285" s="125">
        <v>0</v>
      </c>
      <c r="H285" s="295">
        <f t="shared" ca="1" si="238"/>
        <v>6.5</v>
      </c>
      <c r="I285" s="295">
        <f t="shared" ca="1" si="239"/>
        <v>-6.5</v>
      </c>
      <c r="J285" s="328"/>
      <c r="K285" s="99">
        <f t="shared" ref="K285:AB285" ca="1" si="265">OFFSET(K285,-12,0)</f>
        <v>0</v>
      </c>
      <c r="L285" s="96">
        <f t="shared" ca="1" si="265"/>
        <v>0</v>
      </c>
      <c r="M285" s="96">
        <f t="shared" ca="1" si="265"/>
        <v>0</v>
      </c>
      <c r="N285" s="96">
        <f t="shared" ca="1" si="265"/>
        <v>0</v>
      </c>
      <c r="O285" s="96">
        <f t="shared" ca="1" si="265"/>
        <v>0</v>
      </c>
      <c r="P285" s="96">
        <f t="shared" ca="1" si="265"/>
        <v>0</v>
      </c>
      <c r="Q285" s="96">
        <f t="shared" ca="1" si="265"/>
        <v>0</v>
      </c>
      <c r="R285" s="96">
        <f t="shared" ca="1" si="265"/>
        <v>0</v>
      </c>
      <c r="S285" s="96">
        <f t="shared" ca="1" si="265"/>
        <v>0</v>
      </c>
      <c r="T285" s="96">
        <f t="shared" ca="1" si="265"/>
        <v>0</v>
      </c>
      <c r="U285" s="96">
        <f t="shared" ca="1" si="265"/>
        <v>0</v>
      </c>
      <c r="V285" s="96">
        <f t="shared" ca="1" si="265"/>
        <v>0</v>
      </c>
      <c r="W285" s="96">
        <f t="shared" ca="1" si="265"/>
        <v>0</v>
      </c>
      <c r="X285" s="96">
        <f t="shared" ca="1" si="265"/>
        <v>0</v>
      </c>
      <c r="Y285" s="96">
        <f t="shared" ca="1" si="265"/>
        <v>0</v>
      </c>
      <c r="Z285" s="96">
        <f t="shared" ca="1" si="265"/>
        <v>0</v>
      </c>
      <c r="AA285" s="96">
        <f t="shared" ca="1" si="265"/>
        <v>0</v>
      </c>
      <c r="AB285" s="138">
        <f t="shared" ca="1" si="265"/>
        <v>0</v>
      </c>
      <c r="AC285" s="99">
        <f t="shared" ca="1" si="254"/>
        <v>0</v>
      </c>
      <c r="AD285" s="96">
        <f t="shared" ca="1" si="254"/>
        <v>0</v>
      </c>
      <c r="AE285" s="96">
        <f t="shared" ca="1" si="254"/>
        <v>0</v>
      </c>
      <c r="AF285" s="96">
        <f t="shared" ca="1" si="254"/>
        <v>0</v>
      </c>
      <c r="AG285" s="96">
        <f t="shared" ca="1" si="254"/>
        <v>1</v>
      </c>
      <c r="AH285" s="96">
        <f t="shared" ca="1" si="254"/>
        <v>0</v>
      </c>
      <c r="AI285" s="96">
        <f t="shared" ca="1" si="254"/>
        <v>0</v>
      </c>
      <c r="AJ285" s="96">
        <f t="shared" ca="1" si="254"/>
        <v>0</v>
      </c>
      <c r="AK285" s="96">
        <f t="shared" ca="1" si="254"/>
        <v>0</v>
      </c>
      <c r="AL285" s="96">
        <f t="shared" ca="1" si="254"/>
        <v>0</v>
      </c>
      <c r="AM285" s="96">
        <f t="shared" ca="1" si="254"/>
        <v>0</v>
      </c>
      <c r="AN285" s="100">
        <f t="shared" ca="1" si="254"/>
        <v>0</v>
      </c>
      <c r="AO285" s="97">
        <f>+INDEX('Load Combinations'!$D$4:$N$22,MATCH(Horizontal!$C285,'Load Combinations'!$B$4:$B$22,0),MATCH(Horizontal!AO$26,'Load Combinations'!$D$3:$N$3,0))</f>
        <v>1</v>
      </c>
      <c r="AP285" s="96">
        <f>+INDEX('Load Combinations'!$D$4:$N$22,MATCH(Horizontal!$C285,'Load Combinations'!$B$4:$B$22,0),MATCH(Horizontal!AP$26,'Load Combinations'!$D$3:$N$3,0))</f>
        <v>1</v>
      </c>
      <c r="AQ285" s="96">
        <f>+INDEX('Load Combinations'!$D$4:$N$22,MATCH(Horizontal!$C285,'Load Combinations'!$B$4:$B$22,0),MATCH(Horizontal!AQ$26,'Load Combinations'!$D$3:$N$3,0))</f>
        <v>0</v>
      </c>
      <c r="AR285" s="96">
        <f>+INDEX('Load Combinations'!$D$4:$N$22,MATCH(Horizontal!$C285,'Load Combinations'!$B$4:$B$22,0),MATCH(Horizontal!AR$26,'Load Combinations'!$D$3:$N$3,0))</f>
        <v>1</v>
      </c>
      <c r="AS285" s="96">
        <f>+INDEX('Load Combinations'!$D$4:$N$22,MATCH(Horizontal!$C285,'Load Combinations'!$B$4:$B$22,0),MATCH(Horizontal!AS$26,'Load Combinations'!$D$3:$N$3,0))</f>
        <v>0</v>
      </c>
      <c r="AT285" s="96">
        <f>+INDEX('Load Combinations'!$D$4:$N$22,MATCH(Horizontal!$C285,'Load Combinations'!$B$4:$B$22,0),MATCH(Horizontal!AT$26,'Load Combinations'!$D$3:$N$3,0))</f>
        <v>1</v>
      </c>
      <c r="AU285" s="96">
        <f>+INDEX('Load Combinations'!$D$4:$N$22,MATCH(Horizontal!$C285,'Load Combinations'!$B$4:$B$22,0),MATCH(Horizontal!AU$26,'Load Combinations'!$D$3:$N$3,0))</f>
        <v>0</v>
      </c>
      <c r="AV285" s="96">
        <f>+INDEX('Load Combinations'!$D$4:$N$22,MATCH(Horizontal!$C285,'Load Combinations'!$B$4:$B$22,0),MATCH(Horizontal!AV$26,'Load Combinations'!$D$3:$N$3,0))</f>
        <v>1</v>
      </c>
      <c r="AW285" s="96">
        <f>+INDEX('Load Combinations'!$D$4:$N$22,MATCH(Horizontal!$C285,'Load Combinations'!$B$4:$B$22,0),MATCH(Horizontal!AW$26,'Load Combinations'!$D$3:$N$3,0))</f>
        <v>0</v>
      </c>
      <c r="AX285" s="560">
        <f>+INDEX('Load Combinations'!$D$4:$N$22,MATCH(Horizontal!$C285,'Load Combinations'!$B$4:$B$22,0),MATCH(Horizontal!AX$26,'Load Combinations'!$D$3:$N$3,0))</f>
        <v>1</v>
      </c>
      <c r="AY285" s="661">
        <f>+INDEX('Load Combinations'!$D$4:$N$22,MATCH(Horizontal!$C285,'Load Combinations'!$B$4:$B$22,0),MATCH(Horizontal!AY$26,'Load Combinations'!$D$3:$N$3,0))</f>
        <v>0</v>
      </c>
      <c r="AZ285" s="297" cm="1">
        <f t="array" aca="1" ref="AZ285" ca="1">SUMPRODUCT(--($K285:$AB285&gt;0),INDEX($H$4:$H$22,MATCH($K$26:$AB$26,$C$4:$C$22,0)))</f>
        <v>0</v>
      </c>
      <c r="BA285" s="298" cm="1">
        <f t="array" aca="1" ref="BA285" ca="1">SUMPRODUCT(--($K285:$AB285&gt;0),INDEX($G$4:$G$22,MATCH($K$26:$AB$26,$C$4:$C$22,0)))</f>
        <v>0</v>
      </c>
      <c r="BB285" s="298" cm="1">
        <f t="array" aca="1" ref="BB285" ca="1">-1*SUMPRODUCT(--($K285:$AB285&lt;0),INDEX($H$4:$H$22,MATCH($K$26:$AB$26,$C$4:$C$22,0)))</f>
        <v>0</v>
      </c>
      <c r="BC285" s="298" cm="1">
        <f t="array" aca="1" ref="BC285" ca="1">-1*SUMPRODUCT(--($K285:$AB285&lt;0),INDEX($G$4:$G$22,MATCH($K$26:$AB$26,$C$4:$C$22,0)))</f>
        <v>0</v>
      </c>
      <c r="BD285" s="125" cm="1">
        <f t="array" aca="1" ref="BD285" ca="1">IF(AC285&gt;0,AC285*SUMPRODUCT(_xlfn.XLOOKUP(AC$26,$C$4:$C$22,$T$4:$AD$22)*$AO285:$AY285),0)</f>
        <v>0</v>
      </c>
      <c r="BE285" s="300" cm="1">
        <f t="array" aca="1" ref="BE285" ca="1">IF(AD285&gt;0,AD285*SUMPRODUCT(_xlfn.XLOOKUP(AD$26,$C$4:$C$22,$T$4:$AD$22)*$AO285:$AY285),0)</f>
        <v>0</v>
      </c>
      <c r="BF285" s="300" cm="1">
        <f t="array" aca="1" ref="BF285" ca="1">IF(AE285&gt;0,AE285*SUMPRODUCT(_xlfn.XLOOKUP(AE$26,$C$4:$C$22,$T$4:$AD$22)*$AO285:$AY285),0)</f>
        <v>0</v>
      </c>
      <c r="BG285" s="301" cm="1">
        <f t="array" aca="1" ref="BG285" ca="1">IF(AF285&gt;0,AF285*SUMPRODUCT(_xlfn.XLOOKUP(AF$26,$C$4:$C$22,$T$4:$AD$22)*$AO285:$AY285),0)</f>
        <v>0</v>
      </c>
      <c r="BH285" s="300" cm="1">
        <f t="array" aca="1" ref="BH285" ca="1">IF(AG285&gt;0,AG285*SUMPRODUCT(_xlfn.XLOOKUP(AG$26,$C$4:$C$22,$T$4:$AD$22)*$AO285:$AY285),0)</f>
        <v>6.5</v>
      </c>
      <c r="BI285" s="300" cm="1">
        <f t="array" aca="1" ref="BI285" ca="1">IF(AH285&gt;0,AH285*SUMPRODUCT(_xlfn.XLOOKUP(AH$26,$C$4:$C$22,$T$4:$AD$22)*$AO285:$AY285),0)</f>
        <v>0</v>
      </c>
      <c r="BJ285" s="300" cm="1">
        <f t="array" aca="1" ref="BJ285" ca="1">IF(AI285&gt;0,AI285*SUMPRODUCT(_xlfn.XLOOKUP(AI$26,$C$4:$C$22,$T$4:$AD$22)*$AO285:$AY285),0)</f>
        <v>0</v>
      </c>
      <c r="BK285" s="300" cm="1">
        <f t="array" aca="1" ref="BK285" ca="1">IF(AJ285&gt;0,AJ285*SUMPRODUCT(_xlfn.XLOOKUP(AJ$26,$C$4:$C$22,$T$4:$AD$22)*$AO285:$AY285),0)</f>
        <v>0</v>
      </c>
      <c r="BL285" s="300" cm="1">
        <f t="array" aca="1" ref="BL285" ca="1">IF(AK285&gt;0,AK285*SUMPRODUCT(_xlfn.XLOOKUP(AK$26,$C$4:$C$22,$T$4:$AD$22)*$AO285:$AY285),0)</f>
        <v>0</v>
      </c>
      <c r="BM285" s="300" cm="1">
        <f t="array" aca="1" ref="BM285" ca="1">IF(AL285&gt;0,AL285*SUMPRODUCT(_xlfn.XLOOKUP(AL$26,$C$4:$C$22,$T$4:$AD$22)*$AO285:$AY285),0)</f>
        <v>0</v>
      </c>
      <c r="BN285" s="300" cm="1">
        <f t="array" aca="1" ref="BN285" ca="1">IF(AM285&gt;0,AM285*SUMPRODUCT(_xlfn.XLOOKUP(AM$26,$C$4:$C$22,$T$4:$AD$22)*$AO285:$AY285),0)</f>
        <v>0</v>
      </c>
      <c r="BO285" s="304" cm="1">
        <f t="array" aca="1" ref="BO285" ca="1">IF(AN285&gt;0,AN285*SUMPRODUCT(_xlfn.XLOOKUP(AN$26,$C$4:$C$22,$T$4:$AD$22)*$AO285:$AY285),0)</f>
        <v>0</v>
      </c>
      <c r="BP285" s="305">
        <f t="shared" ca="1" si="196"/>
        <v>6.5</v>
      </c>
      <c r="BQ285" s="125" cm="1">
        <f t="array" aca="1" ref="BQ285" ca="1">IF(AC285&gt;0,AC285*SUMPRODUCT(_xlfn.XLOOKUP(AC$26,$C$4:$C$22,$I$4:$S$22)*$AO285:$AY285),0)</f>
        <v>0</v>
      </c>
      <c r="BR285" s="300" cm="1">
        <f t="array" aca="1" ref="BR285" ca="1">IF(AD285&gt;0,AD285*SUMPRODUCT(_xlfn.XLOOKUP(AD$26,$C$4:$C$22,$I$4:$S$22)*$AO285:$AY285),0)</f>
        <v>0</v>
      </c>
      <c r="BS285" s="300" cm="1">
        <f t="array" aca="1" ref="BS285" ca="1">IF(AE285&gt;0,AE285*SUMPRODUCT(_xlfn.XLOOKUP(AE$26,$C$4:$C$22,$I$4:$S$22)*$AO285:$AY285),0)</f>
        <v>0</v>
      </c>
      <c r="BT285" s="301" cm="1">
        <f t="array" aca="1" ref="BT285" ca="1">IF(AF285&gt;0,AF285*SUMPRODUCT(_xlfn.XLOOKUP(AF$26,$C$4:$C$22,$I$4:$S$22)*$AO285:$AY285),0)</f>
        <v>0</v>
      </c>
      <c r="BU285" s="300" cm="1">
        <f t="array" aca="1" ref="BU285" ca="1">IF(AG285&gt;0,AG285*SUMPRODUCT(_xlfn.XLOOKUP(AG$26,$C$4:$C$22,$I$4:$S$22)*$AO285:$AY285),0)</f>
        <v>-6.5</v>
      </c>
      <c r="BV285" s="300" cm="1">
        <f t="array" aca="1" ref="BV285" ca="1">IF(AH285&gt;0,AH285*SUMPRODUCT(_xlfn.XLOOKUP(AH$26,$C$4:$C$22,$I$4:$S$22)*$AO285:$AY285),0)</f>
        <v>0</v>
      </c>
      <c r="BW285" s="300" cm="1">
        <f t="array" aca="1" ref="BW285" ca="1">IF(AI285&gt;0,AI285*SUMPRODUCT(_xlfn.XLOOKUP(AI$26,$C$4:$C$22,$I$4:$S$22)*$AO285:$AY285),0)</f>
        <v>0</v>
      </c>
      <c r="BX285" s="300" cm="1">
        <f t="array" aca="1" ref="BX285" ca="1">IF(AJ285&gt;0,AJ285*SUMPRODUCT(_xlfn.XLOOKUP(AJ$26,$C$4:$C$22,$I$4:$S$22)*$AO285:$AY285),0)</f>
        <v>0</v>
      </c>
      <c r="BY285" s="300" cm="1">
        <f t="array" aca="1" ref="BY285" ca="1">IF(AK285&gt;0,AK285*SUMPRODUCT(_xlfn.XLOOKUP(AK$26,$C$4:$C$22,$I$4:$S$22)*$AO285:$AY285),0)</f>
        <v>0</v>
      </c>
      <c r="BZ285" s="300" cm="1">
        <f t="array" aca="1" ref="BZ285" ca="1">IF(AL285&gt;0,AL285*SUMPRODUCT(_xlfn.XLOOKUP(AL$26,$C$4:$C$22,$I$4:$S$22)*$AO285:$AY285),0)</f>
        <v>0</v>
      </c>
      <c r="CA285" s="300" cm="1">
        <f t="array" aca="1" ref="CA285" ca="1">IF(AM285&gt;0,AM285*SUMPRODUCT(_xlfn.XLOOKUP(AM$26,$C$4:$C$22,$I$4:$S$22)*$AO285:$AY285),0)</f>
        <v>0</v>
      </c>
      <c r="CB285" s="304" cm="1">
        <f t="array" aca="1" ref="CB285" ca="1">IF(AN285&gt;0,AN285*SUMPRODUCT(_xlfn.XLOOKUP(AN$26,$C$4:$C$22,$I$4:$S$22)*$AO285:$AY285),0)</f>
        <v>0</v>
      </c>
      <c r="CC285" s="305">
        <f t="shared" ca="1" si="197"/>
        <v>-6.5</v>
      </c>
      <c r="CD285" s="125" cm="1">
        <f t="array" aca="1" ref="CD285" ca="1">IF(AC285&lt;0,AC285*SUMPRODUCT(_xlfn.XLOOKUP(AC$26,$C$4:$C$22,$T$4:$AD$22)*$AO285:$AY285),0)</f>
        <v>0</v>
      </c>
      <c r="CE285" s="300" cm="1">
        <f t="array" aca="1" ref="CE285" ca="1">IF(AD285&lt;0,AD285*SUMPRODUCT(_xlfn.XLOOKUP(AD$26,$C$4:$C$22,$T$4:$AC$22)*$AO285:$AX285),0)</f>
        <v>0</v>
      </c>
      <c r="CF285" s="300" cm="1">
        <f t="array" aca="1" ref="CF285" ca="1">IF(AE285&lt;0,AE285*SUMPRODUCT(_xlfn.XLOOKUP(AE$26,$C$4:$C$22,$T$4:$AC$22)*$AO285:$AX285),0)</f>
        <v>0</v>
      </c>
      <c r="CG285" s="301" cm="1">
        <f t="array" aca="1" ref="CG285" ca="1">IF(AF285&lt;0,AF285*SUMPRODUCT(_xlfn.XLOOKUP(AF$26,$C$4:$C$22,$T$4:$AC$22)*$AO285:$AX285),0)</f>
        <v>0</v>
      </c>
      <c r="CH285" s="300" cm="1">
        <f t="array" aca="1" ref="CH285" ca="1">IF(AG285&lt;0,AG285*SUMPRODUCT(_xlfn.XLOOKUP(AG$26,$C$4:$C$22,$T$4:$AC$22)*$AO285:$AX285),0)</f>
        <v>0</v>
      </c>
      <c r="CI285" s="300" cm="1">
        <f t="array" aca="1" ref="CI285" ca="1">IF(AH285&lt;0,AH285*SUMPRODUCT(_xlfn.XLOOKUP(AH$26,$C$4:$C$22,$T$4:$AC$22)*$AO285:$AX285),0)</f>
        <v>0</v>
      </c>
      <c r="CJ285" s="300" cm="1">
        <f t="array" aca="1" ref="CJ285" ca="1">IF(AI285&lt;0,AI285*SUMPRODUCT(_xlfn.XLOOKUP(AI$26,$C$4:$C$22,$T$4:$AC$22)*$AO285:$AX285),0)</f>
        <v>0</v>
      </c>
      <c r="CK285" s="300" cm="1">
        <f t="array" aca="1" ref="CK285" ca="1">IF(AJ285&lt;0,AJ285*SUMPRODUCT(_xlfn.XLOOKUP(AJ$26,$C$4:$C$22,$T$4:$AC$22)*$AO285:$AX285),0)</f>
        <v>0</v>
      </c>
      <c r="CL285" s="300" cm="1">
        <f t="array" aca="1" ref="CL285" ca="1">IF(AK285&lt;0,AK285*SUMPRODUCT(_xlfn.XLOOKUP(AK$26,$C$4:$C$22,$T$4:$AC$22)*$AO285:$AX285),0)</f>
        <v>0</v>
      </c>
      <c r="CM285" s="300" cm="1">
        <f t="array" aca="1" ref="CM285" ca="1">IF(AL285&lt;0,AL285*SUMPRODUCT(_xlfn.XLOOKUP(AL$26,$C$4:$C$22,$T$4:$AC$22)*$AO285:$AX285),0)</f>
        <v>0</v>
      </c>
      <c r="CN285" s="300" cm="1">
        <f t="array" aca="1" ref="CN285" ca="1">IF(AM285&lt;0,AM285*SUMPRODUCT(_xlfn.XLOOKUP(AM$26,$C$4:$C$22,$T$4:$AC$22)*$AO285:$AX285),0)</f>
        <v>0</v>
      </c>
      <c r="CO285" s="304" cm="1">
        <f t="array" aca="1" ref="CO285" ca="1">IF(AN285&lt;0,AN285*SUMPRODUCT(_xlfn.XLOOKUP(AN$26,$C$4:$C$22,$T$4:$AC$22)*$AO285:$AX285),0)</f>
        <v>0</v>
      </c>
      <c r="CP285" s="305">
        <f t="shared" ca="1" si="198"/>
        <v>0</v>
      </c>
      <c r="CQ285" s="125" cm="1">
        <f t="array" aca="1" ref="CQ285" ca="1">IF(AC285&lt;0,AC285*SUMPRODUCT(_xlfn.XLOOKUP(AC$26,$C$4:$C$22,$I$4:$S$22)*$AO285:$AY285),0)</f>
        <v>0</v>
      </c>
      <c r="CR285" s="300" cm="1">
        <f t="array" aca="1" ref="CR285" ca="1">IF(AD285&lt;0,AD285*SUMPRODUCT(_xlfn.XLOOKUP(AD$26,$C$4:$C$22,$I$4:$R$22)*$AO285:$AX285),0)</f>
        <v>0</v>
      </c>
      <c r="CS285" s="300" cm="1">
        <f t="array" aca="1" ref="CS285" ca="1">IF(AE285&lt;0,AE285*SUMPRODUCT(_xlfn.XLOOKUP(AE$26,$C$4:$C$22,$I$4:$R$22)*$AO285:$AX285),0)</f>
        <v>0</v>
      </c>
      <c r="CT285" s="301" cm="1">
        <f t="array" aca="1" ref="CT285" ca="1">IF(AF285&lt;0,AF285*SUMPRODUCT(_xlfn.XLOOKUP(AF$26,$C$4:$C$22,$I$4:$R$22)*$AO285:$AX285),0)</f>
        <v>0</v>
      </c>
      <c r="CU285" s="300" cm="1">
        <f t="array" aca="1" ref="CU285" ca="1">IF(AG285&lt;0,AG285*SUMPRODUCT(_xlfn.XLOOKUP(AG$26,$C$4:$C$22,$I$4:$R$22)*$AO285:$AX285),0)</f>
        <v>0</v>
      </c>
      <c r="CV285" s="300" cm="1">
        <f t="array" aca="1" ref="CV285" ca="1">IF(AH285&lt;0,AH285*SUMPRODUCT(_xlfn.XLOOKUP(AH$26,$C$4:$C$22,$I$4:$R$22)*$AO285:$AX285),0)</f>
        <v>0</v>
      </c>
      <c r="CW285" s="300" cm="1">
        <f t="array" aca="1" ref="CW285" ca="1">IF(AI285&lt;0,AI285*SUMPRODUCT(_xlfn.XLOOKUP(AI$26,$C$4:$C$22,$I$4:$R$22)*$AO285:$AX285),0)</f>
        <v>0</v>
      </c>
      <c r="CX285" s="300" cm="1">
        <f t="array" aca="1" ref="CX285" ca="1">IF(AJ285&lt;0,AJ285*SUMPRODUCT(_xlfn.XLOOKUP(AJ$26,$C$4:$C$22,$I$4:$R$22)*$AO285:$AX285),0)</f>
        <v>0</v>
      </c>
      <c r="CY285" s="300" cm="1">
        <f t="array" aca="1" ref="CY285" ca="1">IF(AK285&lt;0,AK285*SUMPRODUCT(_xlfn.XLOOKUP(AK$26,$C$4:$C$22,$I$4:$R$22)*$AO285:$AX285),0)</f>
        <v>0</v>
      </c>
      <c r="CZ285" s="300" cm="1">
        <f t="array" aca="1" ref="CZ285" ca="1">IF(AL285&lt;0,AL285*SUMPRODUCT(_xlfn.XLOOKUP(AL$26,$C$4:$C$22,$I$4:$R$22)*$AO285:$AX285),0)</f>
        <v>0</v>
      </c>
      <c r="DA285" s="300" cm="1">
        <f t="array" aca="1" ref="DA285" ca="1">IF(AM285&lt;0,AM285*SUMPRODUCT(_xlfn.XLOOKUP(AM$26,$C$4:$C$22,$I$4:$R$22)*$AO285:$AX285),0)</f>
        <v>0</v>
      </c>
      <c r="DB285" s="304" cm="1">
        <f t="array" aca="1" ref="DB285" ca="1">IF(AN285&lt;0,AN285*SUMPRODUCT(_xlfn.XLOOKUP(AN$26,$C$4:$C$22,$I$4:$R$22)*$AO285:$AX285),0)</f>
        <v>0</v>
      </c>
      <c r="DC285" s="329">
        <f t="shared" ca="1" si="199"/>
        <v>0</v>
      </c>
    </row>
    <row r="286" spans="1:107" x14ac:dyDescent="0.25">
      <c r="A286" s="136"/>
      <c r="B286" s="389"/>
      <c r="C286" s="278">
        <v>14</v>
      </c>
      <c r="D286" s="502" t="str">
        <f>_xlfn.XLOOKUP($C286,'Load Combinations'!$B$4:$B$22,'Load Combinations'!$C$4:$C$22)</f>
        <v>CV He, No Beam,Component MAWP</v>
      </c>
      <c r="E286" s="280"/>
      <c r="F286" s="281"/>
      <c r="G286" s="111">
        <v>0</v>
      </c>
      <c r="H286" s="282">
        <f t="shared" ca="1" si="238"/>
        <v>4.5</v>
      </c>
      <c r="I286" s="282">
        <f t="shared" ca="1" si="239"/>
        <v>-4.5</v>
      </c>
      <c r="J286" s="326"/>
      <c r="K286" s="87">
        <f t="shared" ref="K286:AB286" ca="1" si="266">OFFSET(K286,-13,0)</f>
        <v>0</v>
      </c>
      <c r="L286" s="84">
        <f t="shared" ca="1" si="266"/>
        <v>0</v>
      </c>
      <c r="M286" s="84">
        <f t="shared" ca="1" si="266"/>
        <v>0</v>
      </c>
      <c r="N286" s="84">
        <f t="shared" ca="1" si="266"/>
        <v>0</v>
      </c>
      <c r="O286" s="84">
        <f t="shared" ca="1" si="266"/>
        <v>0</v>
      </c>
      <c r="P286" s="84">
        <f t="shared" ca="1" si="266"/>
        <v>0</v>
      </c>
      <c r="Q286" s="84">
        <f t="shared" ca="1" si="266"/>
        <v>0</v>
      </c>
      <c r="R286" s="84">
        <f t="shared" ca="1" si="266"/>
        <v>0</v>
      </c>
      <c r="S286" s="84">
        <f t="shared" ca="1" si="266"/>
        <v>0</v>
      </c>
      <c r="T286" s="84">
        <f t="shared" ca="1" si="266"/>
        <v>0</v>
      </c>
      <c r="U286" s="84">
        <f t="shared" ca="1" si="266"/>
        <v>0</v>
      </c>
      <c r="V286" s="84">
        <f t="shared" ca="1" si="266"/>
        <v>0</v>
      </c>
      <c r="W286" s="84">
        <f t="shared" ca="1" si="266"/>
        <v>0</v>
      </c>
      <c r="X286" s="84">
        <f t="shared" ca="1" si="266"/>
        <v>0</v>
      </c>
      <c r="Y286" s="84">
        <f t="shared" ca="1" si="266"/>
        <v>0</v>
      </c>
      <c r="Z286" s="84">
        <f t="shared" ca="1" si="266"/>
        <v>0</v>
      </c>
      <c r="AA286" s="84">
        <f t="shared" ca="1" si="266"/>
        <v>0</v>
      </c>
      <c r="AB286" s="89">
        <f t="shared" ca="1" si="266"/>
        <v>0</v>
      </c>
      <c r="AC286" s="87">
        <f t="shared" ca="1" si="254"/>
        <v>0</v>
      </c>
      <c r="AD286" s="84">
        <f t="shared" ca="1" si="254"/>
        <v>0</v>
      </c>
      <c r="AE286" s="84">
        <f t="shared" ca="1" si="254"/>
        <v>0</v>
      </c>
      <c r="AF286" s="84">
        <f t="shared" ca="1" si="254"/>
        <v>0</v>
      </c>
      <c r="AG286" s="84">
        <f t="shared" ca="1" si="254"/>
        <v>1</v>
      </c>
      <c r="AH286" s="84">
        <f t="shared" ca="1" si="254"/>
        <v>0</v>
      </c>
      <c r="AI286" s="84">
        <f t="shared" ca="1" si="254"/>
        <v>0</v>
      </c>
      <c r="AJ286" s="84">
        <f t="shared" ca="1" si="254"/>
        <v>0</v>
      </c>
      <c r="AK286" s="84">
        <f t="shared" ca="1" si="254"/>
        <v>0</v>
      </c>
      <c r="AL286" s="84">
        <f t="shared" ca="1" si="254"/>
        <v>0</v>
      </c>
      <c r="AM286" s="84">
        <f t="shared" ca="1" si="254"/>
        <v>0</v>
      </c>
      <c r="AN286" s="98">
        <f t="shared" ca="1" si="254"/>
        <v>0</v>
      </c>
      <c r="AO286" s="91">
        <f>+INDEX('Load Combinations'!$D$4:$N$22,MATCH(Horizontal!$C286,'Load Combinations'!$B$4:$B$22,0),MATCH(Horizontal!AO$26,'Load Combinations'!$D$3:$N$3,0))</f>
        <v>1</v>
      </c>
      <c r="AP286" s="84">
        <f>+INDEX('Load Combinations'!$D$4:$N$22,MATCH(Horizontal!$C286,'Load Combinations'!$B$4:$B$22,0),MATCH(Horizontal!AP$26,'Load Combinations'!$D$3:$N$3,0))</f>
        <v>1</v>
      </c>
      <c r="AQ286" s="84">
        <f>+INDEX('Load Combinations'!$D$4:$N$22,MATCH(Horizontal!$C286,'Load Combinations'!$B$4:$B$22,0),MATCH(Horizontal!AQ$26,'Load Combinations'!$D$3:$N$3,0))</f>
        <v>0</v>
      </c>
      <c r="AR286" s="84">
        <f>+INDEX('Load Combinations'!$D$4:$N$22,MATCH(Horizontal!$C286,'Load Combinations'!$B$4:$B$22,0),MATCH(Horizontal!AR$26,'Load Combinations'!$D$3:$N$3,0))</f>
        <v>0</v>
      </c>
      <c r="AS286" s="84">
        <f>+INDEX('Load Combinations'!$D$4:$N$22,MATCH(Horizontal!$C286,'Load Combinations'!$B$4:$B$22,0),MATCH(Horizontal!AS$26,'Load Combinations'!$D$3:$N$3,0))</f>
        <v>1</v>
      </c>
      <c r="AT286" s="84">
        <f>+INDEX('Load Combinations'!$D$4:$N$22,MATCH(Horizontal!$C286,'Load Combinations'!$B$4:$B$22,0),MATCH(Horizontal!AT$26,'Load Combinations'!$D$3:$N$3,0))</f>
        <v>0</v>
      </c>
      <c r="AU286" s="84">
        <f>+INDEX('Load Combinations'!$D$4:$N$22,MATCH(Horizontal!$C286,'Load Combinations'!$B$4:$B$22,0),MATCH(Horizontal!AU$26,'Load Combinations'!$D$3:$N$3,0))</f>
        <v>0</v>
      </c>
      <c r="AV286" s="84">
        <f>+INDEX('Load Combinations'!$D$4:$N$22,MATCH(Horizontal!$C286,'Load Combinations'!$B$4:$B$22,0),MATCH(Horizontal!AV$26,'Load Combinations'!$D$3:$N$3,0))</f>
        <v>1</v>
      </c>
      <c r="AW286" s="84">
        <f>+INDEX('Load Combinations'!$D$4:$N$22,MATCH(Horizontal!$C286,'Load Combinations'!$B$4:$B$22,0),MATCH(Horizontal!AW$26,'Load Combinations'!$D$3:$N$3,0))</f>
        <v>0</v>
      </c>
      <c r="AX286" s="559">
        <f>+INDEX('Load Combinations'!$D$4:$N$22,MATCH(Horizontal!$C286,'Load Combinations'!$B$4:$B$22,0),MATCH(Horizontal!AX$26,'Load Combinations'!$D$3:$N$3,0))</f>
        <v>0</v>
      </c>
      <c r="AY286" s="660">
        <f>+INDEX('Load Combinations'!$D$4:$N$22,MATCH(Horizontal!$C286,'Load Combinations'!$B$4:$B$22,0),MATCH(Horizontal!AY$26,'Load Combinations'!$D$3:$N$3,0))</f>
        <v>0</v>
      </c>
      <c r="AZ286" s="284" cm="1">
        <f t="array" aca="1" ref="AZ286" ca="1">SUMPRODUCT(--($K286:$AB286&gt;0),INDEX($H$4:$H$22,MATCH($K$26:$AB$26,$C$4:$C$22,0)))</f>
        <v>0</v>
      </c>
      <c r="BA286" s="194" cm="1">
        <f t="array" aca="1" ref="BA286" ca="1">SUMPRODUCT(--($K286:$AB286&gt;0),INDEX($G$4:$G$22,MATCH($K$26:$AB$26,$C$4:$C$22,0)))</f>
        <v>0</v>
      </c>
      <c r="BB286" s="194" cm="1">
        <f t="array" aca="1" ref="BB286" ca="1">-1*SUMPRODUCT(--($K286:$AB286&lt;0),INDEX($H$4:$H$22,MATCH($K$26:$AB$26,$C$4:$C$22,0)))</f>
        <v>0</v>
      </c>
      <c r="BC286" s="194" cm="1">
        <f t="array" aca="1" ref="BC286" ca="1">-1*SUMPRODUCT(--($K286:$AB286&lt;0),INDEX($G$4:$G$22,MATCH($K$26:$AB$26,$C$4:$C$22,0)))</f>
        <v>0</v>
      </c>
      <c r="BD286" s="286" cm="1">
        <f t="array" aca="1" ref="BD286" ca="1">IF(AC286&gt;0,AC286*SUMPRODUCT(_xlfn.XLOOKUP(AC$26,$C$4:$C$22,$T$4:$AD$22)*$AO286:$AY286),0)</f>
        <v>0</v>
      </c>
      <c r="BE286" s="287" cm="1">
        <f t="array" aca="1" ref="BE286" ca="1">IF(AD286&gt;0,AD286*SUMPRODUCT(_xlfn.XLOOKUP(AD$26,$C$4:$C$22,$T$4:$AD$22)*$AO286:$AY286),0)</f>
        <v>0</v>
      </c>
      <c r="BF286" s="287" cm="1">
        <f t="array" aca="1" ref="BF286" ca="1">IF(AE286&gt;0,AE286*SUMPRODUCT(_xlfn.XLOOKUP(AE$26,$C$4:$C$22,$T$4:$AD$22)*$AO286:$AY286),0)</f>
        <v>0</v>
      </c>
      <c r="BG286" s="287" cm="1">
        <f t="array" aca="1" ref="BG286" ca="1">IF(AF286&gt;0,AF286*SUMPRODUCT(_xlfn.XLOOKUP(AF$26,$C$4:$C$22,$T$4:$AD$22)*$AO286:$AY286),0)</f>
        <v>0</v>
      </c>
      <c r="BH286" s="287" cm="1">
        <f t="array" aca="1" ref="BH286" ca="1">IF(AG286&gt;0,AG286*SUMPRODUCT(_xlfn.XLOOKUP(AG$26,$C$4:$C$22,$T$4:$AD$22)*$AO286:$AY286),0)</f>
        <v>4.5</v>
      </c>
      <c r="BI286" s="287" cm="1">
        <f t="array" aca="1" ref="BI286" ca="1">IF(AH286&gt;0,AH286*SUMPRODUCT(_xlfn.XLOOKUP(AH$26,$C$4:$C$22,$T$4:$AD$22)*$AO286:$AY286),0)</f>
        <v>0</v>
      </c>
      <c r="BJ286" s="287" cm="1">
        <f t="array" aca="1" ref="BJ286" ca="1">IF(AI286&gt;0,AI286*SUMPRODUCT(_xlfn.XLOOKUP(AI$26,$C$4:$C$22,$T$4:$AD$22)*$AO286:$AY286),0)</f>
        <v>0</v>
      </c>
      <c r="BK286" s="287" cm="1">
        <f t="array" aca="1" ref="BK286" ca="1">IF(AJ286&gt;0,AJ286*SUMPRODUCT(_xlfn.XLOOKUP(AJ$26,$C$4:$C$22,$T$4:$AD$22)*$AO286:$AY286),0)</f>
        <v>0</v>
      </c>
      <c r="BL286" s="287" cm="1">
        <f t="array" aca="1" ref="BL286" ca="1">IF(AK286&gt;0,AK286*SUMPRODUCT(_xlfn.XLOOKUP(AK$26,$C$4:$C$22,$T$4:$AD$22)*$AO286:$AY286),0)</f>
        <v>0</v>
      </c>
      <c r="BM286" s="287" cm="1">
        <f t="array" aca="1" ref="BM286" ca="1">IF(AL286&gt;0,AL286*SUMPRODUCT(_xlfn.XLOOKUP(AL$26,$C$4:$C$22,$T$4:$AD$22)*$AO286:$AY286),0)</f>
        <v>0</v>
      </c>
      <c r="BN286" s="287" cm="1">
        <f t="array" aca="1" ref="BN286" ca="1">IF(AM286&gt;0,AM286*SUMPRODUCT(_xlfn.XLOOKUP(AM$26,$C$4:$C$22,$T$4:$AD$22)*$AO286:$AY286),0)</f>
        <v>0</v>
      </c>
      <c r="BO286" s="290" cm="1">
        <f t="array" aca="1" ref="BO286" ca="1">IF(AN286&gt;0,AN286*SUMPRODUCT(_xlfn.XLOOKUP(AN$26,$C$4:$C$22,$T$4:$AD$22)*$AO286:$AY286),0)</f>
        <v>0</v>
      </c>
      <c r="BP286" s="291">
        <f t="shared" ca="1" si="196"/>
        <v>4.5</v>
      </c>
      <c r="BQ286" s="286" cm="1">
        <f t="array" aca="1" ref="BQ286" ca="1">IF(AC286&gt;0,AC286*SUMPRODUCT(_xlfn.XLOOKUP(AC$26,$C$4:$C$22,$I$4:$S$22)*$AO286:$AY286),0)</f>
        <v>0</v>
      </c>
      <c r="BR286" s="287" cm="1">
        <f t="array" aca="1" ref="BR286" ca="1">IF(AD286&gt;0,AD286*SUMPRODUCT(_xlfn.XLOOKUP(AD$26,$C$4:$C$22,$I$4:$S$22)*$AO286:$AY286),0)</f>
        <v>0</v>
      </c>
      <c r="BS286" s="287" cm="1">
        <f t="array" aca="1" ref="BS286" ca="1">IF(AE286&gt;0,AE286*SUMPRODUCT(_xlfn.XLOOKUP(AE$26,$C$4:$C$22,$I$4:$S$22)*$AO286:$AY286),0)</f>
        <v>0</v>
      </c>
      <c r="BT286" s="287" cm="1">
        <f t="array" aca="1" ref="BT286" ca="1">IF(AF286&gt;0,AF286*SUMPRODUCT(_xlfn.XLOOKUP(AF$26,$C$4:$C$22,$I$4:$S$22)*$AO286:$AY286),0)</f>
        <v>0</v>
      </c>
      <c r="BU286" s="287" cm="1">
        <f t="array" aca="1" ref="BU286" ca="1">IF(AG286&gt;0,AG286*SUMPRODUCT(_xlfn.XLOOKUP(AG$26,$C$4:$C$22,$I$4:$S$22)*$AO286:$AY286),0)</f>
        <v>-4.5</v>
      </c>
      <c r="BV286" s="287" cm="1">
        <f t="array" aca="1" ref="BV286" ca="1">IF(AH286&gt;0,AH286*SUMPRODUCT(_xlfn.XLOOKUP(AH$26,$C$4:$C$22,$I$4:$S$22)*$AO286:$AY286),0)</f>
        <v>0</v>
      </c>
      <c r="BW286" s="287" cm="1">
        <f t="array" aca="1" ref="BW286" ca="1">IF(AI286&gt;0,AI286*SUMPRODUCT(_xlfn.XLOOKUP(AI$26,$C$4:$C$22,$I$4:$S$22)*$AO286:$AY286),0)</f>
        <v>0</v>
      </c>
      <c r="BX286" s="287" cm="1">
        <f t="array" aca="1" ref="BX286" ca="1">IF(AJ286&gt;0,AJ286*SUMPRODUCT(_xlfn.XLOOKUP(AJ$26,$C$4:$C$22,$I$4:$S$22)*$AO286:$AY286),0)</f>
        <v>0</v>
      </c>
      <c r="BY286" s="287" cm="1">
        <f t="array" aca="1" ref="BY286" ca="1">IF(AK286&gt;0,AK286*SUMPRODUCT(_xlfn.XLOOKUP(AK$26,$C$4:$C$22,$I$4:$S$22)*$AO286:$AY286),0)</f>
        <v>0</v>
      </c>
      <c r="BZ286" s="287" cm="1">
        <f t="array" aca="1" ref="BZ286" ca="1">IF(AL286&gt;0,AL286*SUMPRODUCT(_xlfn.XLOOKUP(AL$26,$C$4:$C$22,$I$4:$S$22)*$AO286:$AY286),0)</f>
        <v>0</v>
      </c>
      <c r="CA286" s="287" cm="1">
        <f t="array" aca="1" ref="CA286" ca="1">IF(AM286&gt;0,AM286*SUMPRODUCT(_xlfn.XLOOKUP(AM$26,$C$4:$C$22,$I$4:$S$22)*$AO286:$AY286),0)</f>
        <v>0</v>
      </c>
      <c r="CB286" s="290" cm="1">
        <f t="array" aca="1" ref="CB286" ca="1">IF(AN286&gt;0,AN286*SUMPRODUCT(_xlfn.XLOOKUP(AN$26,$C$4:$C$22,$I$4:$S$22)*$AO286:$AY286),0)</f>
        <v>0</v>
      </c>
      <c r="CC286" s="291">
        <f t="shared" ca="1" si="197"/>
        <v>-4.5</v>
      </c>
      <c r="CD286" s="286" cm="1">
        <f t="array" aca="1" ref="CD286" ca="1">IF(AC286&lt;0,AC286*SUMPRODUCT(_xlfn.XLOOKUP(AC$26,$C$4:$C$22,$T$4:$AD$22)*$AO286:$AY286),0)</f>
        <v>0</v>
      </c>
      <c r="CE286" s="287" cm="1">
        <f t="array" aca="1" ref="CE286" ca="1">IF(AD286&lt;0,AD286*SUMPRODUCT(_xlfn.XLOOKUP(AD$26,$C$4:$C$22,$T$4:$AC$22)*$AO286:$AX286),0)</f>
        <v>0</v>
      </c>
      <c r="CF286" s="287" cm="1">
        <f t="array" aca="1" ref="CF286" ca="1">IF(AE286&lt;0,AE286*SUMPRODUCT(_xlfn.XLOOKUP(AE$26,$C$4:$C$22,$T$4:$AC$22)*$AO286:$AX286),0)</f>
        <v>0</v>
      </c>
      <c r="CG286" s="287" cm="1">
        <f t="array" aca="1" ref="CG286" ca="1">IF(AF286&lt;0,AF286*SUMPRODUCT(_xlfn.XLOOKUP(AF$26,$C$4:$C$22,$T$4:$AC$22)*$AO286:$AX286),0)</f>
        <v>0</v>
      </c>
      <c r="CH286" s="287" cm="1">
        <f t="array" aca="1" ref="CH286" ca="1">IF(AG286&lt;0,AG286*SUMPRODUCT(_xlfn.XLOOKUP(AG$26,$C$4:$C$22,$T$4:$AC$22)*$AO286:$AX286),0)</f>
        <v>0</v>
      </c>
      <c r="CI286" s="287" cm="1">
        <f t="array" aca="1" ref="CI286" ca="1">IF(AH286&lt;0,AH286*SUMPRODUCT(_xlfn.XLOOKUP(AH$26,$C$4:$C$22,$T$4:$AC$22)*$AO286:$AX286),0)</f>
        <v>0</v>
      </c>
      <c r="CJ286" s="287" cm="1">
        <f t="array" aca="1" ref="CJ286" ca="1">IF(AI286&lt;0,AI286*SUMPRODUCT(_xlfn.XLOOKUP(AI$26,$C$4:$C$22,$T$4:$AC$22)*$AO286:$AX286),0)</f>
        <v>0</v>
      </c>
      <c r="CK286" s="287" cm="1">
        <f t="array" aca="1" ref="CK286" ca="1">IF(AJ286&lt;0,AJ286*SUMPRODUCT(_xlfn.XLOOKUP(AJ$26,$C$4:$C$22,$T$4:$AC$22)*$AO286:$AX286),0)</f>
        <v>0</v>
      </c>
      <c r="CL286" s="287" cm="1">
        <f t="array" aca="1" ref="CL286" ca="1">IF(AK286&lt;0,AK286*SUMPRODUCT(_xlfn.XLOOKUP(AK$26,$C$4:$C$22,$T$4:$AC$22)*$AO286:$AX286),0)</f>
        <v>0</v>
      </c>
      <c r="CM286" s="287" cm="1">
        <f t="array" aca="1" ref="CM286" ca="1">IF(AL286&lt;0,AL286*SUMPRODUCT(_xlfn.XLOOKUP(AL$26,$C$4:$C$22,$T$4:$AC$22)*$AO286:$AX286),0)</f>
        <v>0</v>
      </c>
      <c r="CN286" s="287" cm="1">
        <f t="array" aca="1" ref="CN286" ca="1">IF(AM286&lt;0,AM286*SUMPRODUCT(_xlfn.XLOOKUP(AM$26,$C$4:$C$22,$T$4:$AC$22)*$AO286:$AX286),0)</f>
        <v>0</v>
      </c>
      <c r="CO286" s="290" cm="1">
        <f t="array" aca="1" ref="CO286" ca="1">IF(AN286&lt;0,AN286*SUMPRODUCT(_xlfn.XLOOKUP(AN$26,$C$4:$C$22,$T$4:$AC$22)*$AO286:$AX286),0)</f>
        <v>0</v>
      </c>
      <c r="CP286" s="291">
        <f t="shared" ca="1" si="198"/>
        <v>0</v>
      </c>
      <c r="CQ286" s="286" cm="1">
        <f t="array" aca="1" ref="CQ286" ca="1">IF(AC286&lt;0,AC286*SUMPRODUCT(_xlfn.XLOOKUP(AC$26,$C$4:$C$22,$I$4:$S$22)*$AO286:$AY286),0)</f>
        <v>0</v>
      </c>
      <c r="CR286" s="287" cm="1">
        <f t="array" aca="1" ref="CR286" ca="1">IF(AD286&lt;0,AD286*SUMPRODUCT(_xlfn.XLOOKUP(AD$26,$C$4:$C$22,$I$4:$R$22)*$AO286:$AX286),0)</f>
        <v>0</v>
      </c>
      <c r="CS286" s="287" cm="1">
        <f t="array" aca="1" ref="CS286" ca="1">IF(AE286&lt;0,AE286*SUMPRODUCT(_xlfn.XLOOKUP(AE$26,$C$4:$C$22,$I$4:$R$22)*$AO286:$AX286),0)</f>
        <v>0</v>
      </c>
      <c r="CT286" s="287" cm="1">
        <f t="array" aca="1" ref="CT286" ca="1">IF(AF286&lt;0,AF286*SUMPRODUCT(_xlfn.XLOOKUP(AF$26,$C$4:$C$22,$I$4:$R$22)*$AO286:$AX286),0)</f>
        <v>0</v>
      </c>
      <c r="CU286" s="287" cm="1">
        <f t="array" aca="1" ref="CU286" ca="1">IF(AG286&lt;0,AG286*SUMPRODUCT(_xlfn.XLOOKUP(AG$26,$C$4:$C$22,$I$4:$R$22)*$AO286:$AX286),0)</f>
        <v>0</v>
      </c>
      <c r="CV286" s="287" cm="1">
        <f t="array" aca="1" ref="CV286" ca="1">IF(AH286&lt;0,AH286*SUMPRODUCT(_xlfn.XLOOKUP(AH$26,$C$4:$C$22,$I$4:$R$22)*$AO286:$AX286),0)</f>
        <v>0</v>
      </c>
      <c r="CW286" s="287" cm="1">
        <f t="array" aca="1" ref="CW286" ca="1">IF(AI286&lt;0,AI286*SUMPRODUCT(_xlfn.XLOOKUP(AI$26,$C$4:$C$22,$I$4:$R$22)*$AO286:$AX286),0)</f>
        <v>0</v>
      </c>
      <c r="CX286" s="287" cm="1">
        <f t="array" aca="1" ref="CX286" ca="1">IF(AJ286&lt;0,AJ286*SUMPRODUCT(_xlfn.XLOOKUP(AJ$26,$C$4:$C$22,$I$4:$R$22)*$AO286:$AX286),0)</f>
        <v>0</v>
      </c>
      <c r="CY286" s="287" cm="1">
        <f t="array" aca="1" ref="CY286" ca="1">IF(AK286&lt;0,AK286*SUMPRODUCT(_xlfn.XLOOKUP(AK$26,$C$4:$C$22,$I$4:$R$22)*$AO286:$AX286),0)</f>
        <v>0</v>
      </c>
      <c r="CZ286" s="287" cm="1">
        <f t="array" aca="1" ref="CZ286" ca="1">IF(AL286&lt;0,AL286*SUMPRODUCT(_xlfn.XLOOKUP(AL$26,$C$4:$C$22,$I$4:$R$22)*$AO286:$AX286),0)</f>
        <v>0</v>
      </c>
      <c r="DA286" s="287" cm="1">
        <f t="array" aca="1" ref="DA286" ca="1">IF(AM286&lt;0,AM286*SUMPRODUCT(_xlfn.XLOOKUP(AM$26,$C$4:$C$22,$I$4:$R$22)*$AO286:$AX286),0)</f>
        <v>0</v>
      </c>
      <c r="DB286" s="290" cm="1">
        <f t="array" aca="1" ref="DB286" ca="1">IF(AN286&lt;0,AN286*SUMPRODUCT(_xlfn.XLOOKUP(AN$26,$C$4:$C$22,$I$4:$R$22)*$AO286:$AX286),0)</f>
        <v>0</v>
      </c>
      <c r="DC286" s="327">
        <f t="shared" ca="1" si="199"/>
        <v>0</v>
      </c>
    </row>
    <row r="287" spans="1:107" x14ac:dyDescent="0.25">
      <c r="A287" s="136"/>
      <c r="B287" s="389"/>
      <c r="C287" s="292">
        <v>15</v>
      </c>
      <c r="D287" s="501" t="str">
        <f>_xlfn.XLOOKUP($C287,'Load Combinations'!$B$4:$B$22,'Load Combinations'!$C$4:$C$22)</f>
        <v>CV He, Beam On, Component MAWP</v>
      </c>
      <c r="E287" s="86"/>
      <c r="F287" s="294"/>
      <c r="G287" s="125">
        <v>0</v>
      </c>
      <c r="H287" s="295">
        <f t="shared" ca="1" si="238"/>
        <v>4.5</v>
      </c>
      <c r="I287" s="295">
        <f t="shared" ca="1" si="239"/>
        <v>-4.5</v>
      </c>
      <c r="J287" s="328"/>
      <c r="K287" s="99">
        <f t="shared" ref="K287:AB287" ca="1" si="267">OFFSET(K287,-14,0)</f>
        <v>0</v>
      </c>
      <c r="L287" s="96">
        <f t="shared" ca="1" si="267"/>
        <v>0</v>
      </c>
      <c r="M287" s="96">
        <f t="shared" ca="1" si="267"/>
        <v>0</v>
      </c>
      <c r="N287" s="96">
        <f t="shared" ca="1" si="267"/>
        <v>0</v>
      </c>
      <c r="O287" s="96">
        <f t="shared" ca="1" si="267"/>
        <v>0</v>
      </c>
      <c r="P287" s="96">
        <f t="shared" ca="1" si="267"/>
        <v>0</v>
      </c>
      <c r="Q287" s="96">
        <f t="shared" ca="1" si="267"/>
        <v>0</v>
      </c>
      <c r="R287" s="96">
        <f t="shared" ca="1" si="267"/>
        <v>0</v>
      </c>
      <c r="S287" s="96">
        <f t="shared" ca="1" si="267"/>
        <v>0</v>
      </c>
      <c r="T287" s="96">
        <f t="shared" ca="1" si="267"/>
        <v>0</v>
      </c>
      <c r="U287" s="96">
        <f t="shared" ca="1" si="267"/>
        <v>0</v>
      </c>
      <c r="V287" s="96">
        <f t="shared" ca="1" si="267"/>
        <v>0</v>
      </c>
      <c r="W287" s="96">
        <f t="shared" ca="1" si="267"/>
        <v>0</v>
      </c>
      <c r="X287" s="96">
        <f t="shared" ca="1" si="267"/>
        <v>0</v>
      </c>
      <c r="Y287" s="96">
        <f t="shared" ca="1" si="267"/>
        <v>0</v>
      </c>
      <c r="Z287" s="96">
        <f t="shared" ca="1" si="267"/>
        <v>0</v>
      </c>
      <c r="AA287" s="96">
        <f t="shared" ca="1" si="267"/>
        <v>0</v>
      </c>
      <c r="AB287" s="138">
        <f t="shared" ca="1" si="267"/>
        <v>0</v>
      </c>
      <c r="AC287" s="99">
        <f t="shared" ca="1" si="254"/>
        <v>0</v>
      </c>
      <c r="AD287" s="96">
        <f t="shared" ca="1" si="254"/>
        <v>0</v>
      </c>
      <c r="AE287" s="96">
        <f t="shared" ca="1" si="254"/>
        <v>0</v>
      </c>
      <c r="AF287" s="96">
        <f t="shared" ca="1" si="254"/>
        <v>0</v>
      </c>
      <c r="AG287" s="96">
        <f t="shared" ca="1" si="254"/>
        <v>1</v>
      </c>
      <c r="AH287" s="96">
        <f t="shared" ca="1" si="254"/>
        <v>0</v>
      </c>
      <c r="AI287" s="96">
        <f t="shared" ca="1" si="254"/>
        <v>0</v>
      </c>
      <c r="AJ287" s="96">
        <f t="shared" ca="1" si="254"/>
        <v>0</v>
      </c>
      <c r="AK287" s="96">
        <f t="shared" ca="1" si="254"/>
        <v>0</v>
      </c>
      <c r="AL287" s="96">
        <f t="shared" ca="1" si="254"/>
        <v>0</v>
      </c>
      <c r="AM287" s="96">
        <f t="shared" ca="1" si="254"/>
        <v>0</v>
      </c>
      <c r="AN287" s="100">
        <f t="shared" ca="1" si="254"/>
        <v>0</v>
      </c>
      <c r="AO287" s="97">
        <f>+INDEX('Load Combinations'!$D$4:$N$22,MATCH(Horizontal!$C287,'Load Combinations'!$B$4:$B$22,0),MATCH(Horizontal!AO$26,'Load Combinations'!$D$3:$N$3,0))</f>
        <v>1</v>
      </c>
      <c r="AP287" s="96">
        <f>+INDEX('Load Combinations'!$D$4:$N$22,MATCH(Horizontal!$C287,'Load Combinations'!$B$4:$B$22,0),MATCH(Horizontal!AP$26,'Load Combinations'!$D$3:$N$3,0))</f>
        <v>1</v>
      </c>
      <c r="AQ287" s="96">
        <f>+INDEX('Load Combinations'!$D$4:$N$22,MATCH(Horizontal!$C287,'Load Combinations'!$B$4:$B$22,0),MATCH(Horizontal!AQ$26,'Load Combinations'!$D$3:$N$3,0))</f>
        <v>0</v>
      </c>
      <c r="AR287" s="96">
        <f>+INDEX('Load Combinations'!$D$4:$N$22,MATCH(Horizontal!$C287,'Load Combinations'!$B$4:$B$22,0),MATCH(Horizontal!AR$26,'Load Combinations'!$D$3:$N$3,0))</f>
        <v>0</v>
      </c>
      <c r="AS287" s="96">
        <f>+INDEX('Load Combinations'!$D$4:$N$22,MATCH(Horizontal!$C287,'Load Combinations'!$B$4:$B$22,0),MATCH(Horizontal!AS$26,'Load Combinations'!$D$3:$N$3,0))</f>
        <v>1</v>
      </c>
      <c r="AT287" s="96">
        <f>+INDEX('Load Combinations'!$D$4:$N$22,MATCH(Horizontal!$C287,'Load Combinations'!$B$4:$B$22,0),MATCH(Horizontal!AT$26,'Load Combinations'!$D$3:$N$3,0))</f>
        <v>1</v>
      </c>
      <c r="AU287" s="96">
        <f>+INDEX('Load Combinations'!$D$4:$N$22,MATCH(Horizontal!$C287,'Load Combinations'!$B$4:$B$22,0),MATCH(Horizontal!AU$26,'Load Combinations'!$D$3:$N$3,0))</f>
        <v>0</v>
      </c>
      <c r="AV287" s="96">
        <f>+INDEX('Load Combinations'!$D$4:$N$22,MATCH(Horizontal!$C287,'Load Combinations'!$B$4:$B$22,0),MATCH(Horizontal!AV$26,'Load Combinations'!$D$3:$N$3,0))</f>
        <v>1</v>
      </c>
      <c r="AW287" s="96">
        <f>+INDEX('Load Combinations'!$D$4:$N$22,MATCH(Horizontal!$C287,'Load Combinations'!$B$4:$B$22,0),MATCH(Horizontal!AW$26,'Load Combinations'!$D$3:$N$3,0))</f>
        <v>0</v>
      </c>
      <c r="AX287" s="560">
        <f>+INDEX('Load Combinations'!$D$4:$N$22,MATCH(Horizontal!$C287,'Load Combinations'!$B$4:$B$22,0),MATCH(Horizontal!AX$26,'Load Combinations'!$D$3:$N$3,0))</f>
        <v>0</v>
      </c>
      <c r="AY287" s="661">
        <f>+INDEX('Load Combinations'!$D$4:$N$22,MATCH(Horizontal!$C287,'Load Combinations'!$B$4:$B$22,0),MATCH(Horizontal!AY$26,'Load Combinations'!$D$3:$N$3,0))</f>
        <v>0</v>
      </c>
      <c r="AZ287" s="297" cm="1">
        <f t="array" aca="1" ref="AZ287" ca="1">SUMPRODUCT(--($K287:$AB287&gt;0),INDEX($H$4:$H$22,MATCH($K$26:$AB$26,$C$4:$C$22,0)))</f>
        <v>0</v>
      </c>
      <c r="BA287" s="298" cm="1">
        <f t="array" aca="1" ref="BA287" ca="1">SUMPRODUCT(--($K287:$AB287&gt;0),INDEX($G$4:$G$22,MATCH($K$26:$AB$26,$C$4:$C$22,0)))</f>
        <v>0</v>
      </c>
      <c r="BB287" s="298" cm="1">
        <f t="array" aca="1" ref="BB287" ca="1">-1*SUMPRODUCT(--($K287:$AB287&lt;0),INDEX($H$4:$H$22,MATCH($K$26:$AB$26,$C$4:$C$22,0)))</f>
        <v>0</v>
      </c>
      <c r="BC287" s="298" cm="1">
        <f t="array" aca="1" ref="BC287" ca="1">-1*SUMPRODUCT(--($K287:$AB287&lt;0),INDEX($G$4:$G$22,MATCH($K$26:$AB$26,$C$4:$C$22,0)))</f>
        <v>0</v>
      </c>
      <c r="BD287" s="125" cm="1">
        <f t="array" aca="1" ref="BD287" ca="1">IF(AC287&gt;0,AC287*SUMPRODUCT(_xlfn.XLOOKUP(AC$26,$C$4:$C$22,$T$4:$AD$22)*$AO287:$AY287),0)</f>
        <v>0</v>
      </c>
      <c r="BE287" s="300" cm="1">
        <f t="array" aca="1" ref="BE287" ca="1">IF(AD287&gt;0,AD287*SUMPRODUCT(_xlfn.XLOOKUP(AD$26,$C$4:$C$22,$T$4:$AD$22)*$AO287:$AY287),0)</f>
        <v>0</v>
      </c>
      <c r="BF287" s="300" cm="1">
        <f t="array" aca="1" ref="BF287" ca="1">IF(AE287&gt;0,AE287*SUMPRODUCT(_xlfn.XLOOKUP(AE$26,$C$4:$C$22,$T$4:$AD$22)*$AO287:$AY287),0)</f>
        <v>0</v>
      </c>
      <c r="BG287" s="301" cm="1">
        <f t="array" aca="1" ref="BG287" ca="1">IF(AF287&gt;0,AF287*SUMPRODUCT(_xlfn.XLOOKUP(AF$26,$C$4:$C$22,$T$4:$AD$22)*$AO287:$AY287),0)</f>
        <v>0</v>
      </c>
      <c r="BH287" s="300" cm="1">
        <f t="array" aca="1" ref="BH287" ca="1">IF(AG287&gt;0,AG287*SUMPRODUCT(_xlfn.XLOOKUP(AG$26,$C$4:$C$22,$T$4:$AD$22)*$AO287:$AY287),0)</f>
        <v>4.5</v>
      </c>
      <c r="BI287" s="300" cm="1">
        <f t="array" aca="1" ref="BI287" ca="1">IF(AH287&gt;0,AH287*SUMPRODUCT(_xlfn.XLOOKUP(AH$26,$C$4:$C$22,$T$4:$AD$22)*$AO287:$AY287),0)</f>
        <v>0</v>
      </c>
      <c r="BJ287" s="300" cm="1">
        <f t="array" aca="1" ref="BJ287" ca="1">IF(AI287&gt;0,AI287*SUMPRODUCT(_xlfn.XLOOKUP(AI$26,$C$4:$C$22,$T$4:$AD$22)*$AO287:$AY287),0)</f>
        <v>0</v>
      </c>
      <c r="BK287" s="300" cm="1">
        <f t="array" aca="1" ref="BK287" ca="1">IF(AJ287&gt;0,AJ287*SUMPRODUCT(_xlfn.XLOOKUP(AJ$26,$C$4:$C$22,$T$4:$AD$22)*$AO287:$AY287),0)</f>
        <v>0</v>
      </c>
      <c r="BL287" s="300" cm="1">
        <f t="array" aca="1" ref="BL287" ca="1">IF(AK287&gt;0,AK287*SUMPRODUCT(_xlfn.XLOOKUP(AK$26,$C$4:$C$22,$T$4:$AD$22)*$AO287:$AY287),0)</f>
        <v>0</v>
      </c>
      <c r="BM287" s="300" cm="1">
        <f t="array" aca="1" ref="BM287" ca="1">IF(AL287&gt;0,AL287*SUMPRODUCT(_xlfn.XLOOKUP(AL$26,$C$4:$C$22,$T$4:$AD$22)*$AO287:$AY287),0)</f>
        <v>0</v>
      </c>
      <c r="BN287" s="300" cm="1">
        <f t="array" aca="1" ref="BN287" ca="1">IF(AM287&gt;0,AM287*SUMPRODUCT(_xlfn.XLOOKUP(AM$26,$C$4:$C$22,$T$4:$AD$22)*$AO287:$AY287),0)</f>
        <v>0</v>
      </c>
      <c r="BO287" s="304" cm="1">
        <f t="array" aca="1" ref="BO287" ca="1">IF(AN287&gt;0,AN287*SUMPRODUCT(_xlfn.XLOOKUP(AN$26,$C$4:$C$22,$T$4:$AD$22)*$AO287:$AY287),0)</f>
        <v>0</v>
      </c>
      <c r="BP287" s="305">
        <f t="shared" ca="1" si="196"/>
        <v>4.5</v>
      </c>
      <c r="BQ287" s="125" cm="1">
        <f t="array" aca="1" ref="BQ287" ca="1">IF(AC287&gt;0,AC287*SUMPRODUCT(_xlfn.XLOOKUP(AC$26,$C$4:$C$22,$I$4:$S$22)*$AO287:$AY287),0)</f>
        <v>0</v>
      </c>
      <c r="BR287" s="300" cm="1">
        <f t="array" aca="1" ref="BR287" ca="1">IF(AD287&gt;0,AD287*SUMPRODUCT(_xlfn.XLOOKUP(AD$26,$C$4:$C$22,$I$4:$S$22)*$AO287:$AY287),0)</f>
        <v>0</v>
      </c>
      <c r="BS287" s="300" cm="1">
        <f t="array" aca="1" ref="BS287" ca="1">IF(AE287&gt;0,AE287*SUMPRODUCT(_xlfn.XLOOKUP(AE$26,$C$4:$C$22,$I$4:$S$22)*$AO287:$AY287),0)</f>
        <v>0</v>
      </c>
      <c r="BT287" s="301" cm="1">
        <f t="array" aca="1" ref="BT287" ca="1">IF(AF287&gt;0,AF287*SUMPRODUCT(_xlfn.XLOOKUP(AF$26,$C$4:$C$22,$I$4:$S$22)*$AO287:$AY287),0)</f>
        <v>0</v>
      </c>
      <c r="BU287" s="300" cm="1">
        <f t="array" aca="1" ref="BU287" ca="1">IF(AG287&gt;0,AG287*SUMPRODUCT(_xlfn.XLOOKUP(AG$26,$C$4:$C$22,$I$4:$S$22)*$AO287:$AY287),0)</f>
        <v>-4.5</v>
      </c>
      <c r="BV287" s="300" cm="1">
        <f t="array" aca="1" ref="BV287" ca="1">IF(AH287&gt;0,AH287*SUMPRODUCT(_xlfn.XLOOKUP(AH$26,$C$4:$C$22,$I$4:$S$22)*$AO287:$AY287),0)</f>
        <v>0</v>
      </c>
      <c r="BW287" s="300" cm="1">
        <f t="array" aca="1" ref="BW287" ca="1">IF(AI287&gt;0,AI287*SUMPRODUCT(_xlfn.XLOOKUP(AI$26,$C$4:$C$22,$I$4:$S$22)*$AO287:$AY287),0)</f>
        <v>0</v>
      </c>
      <c r="BX287" s="300" cm="1">
        <f t="array" aca="1" ref="BX287" ca="1">IF(AJ287&gt;0,AJ287*SUMPRODUCT(_xlfn.XLOOKUP(AJ$26,$C$4:$C$22,$I$4:$S$22)*$AO287:$AY287),0)</f>
        <v>0</v>
      </c>
      <c r="BY287" s="300" cm="1">
        <f t="array" aca="1" ref="BY287" ca="1">IF(AK287&gt;0,AK287*SUMPRODUCT(_xlfn.XLOOKUP(AK$26,$C$4:$C$22,$I$4:$S$22)*$AO287:$AY287),0)</f>
        <v>0</v>
      </c>
      <c r="BZ287" s="300" cm="1">
        <f t="array" aca="1" ref="BZ287" ca="1">IF(AL287&gt;0,AL287*SUMPRODUCT(_xlfn.XLOOKUP(AL$26,$C$4:$C$22,$I$4:$S$22)*$AO287:$AY287),0)</f>
        <v>0</v>
      </c>
      <c r="CA287" s="300" cm="1">
        <f t="array" aca="1" ref="CA287" ca="1">IF(AM287&gt;0,AM287*SUMPRODUCT(_xlfn.XLOOKUP(AM$26,$C$4:$C$22,$I$4:$S$22)*$AO287:$AY287),0)</f>
        <v>0</v>
      </c>
      <c r="CB287" s="304" cm="1">
        <f t="array" aca="1" ref="CB287" ca="1">IF(AN287&gt;0,AN287*SUMPRODUCT(_xlfn.XLOOKUP(AN$26,$C$4:$C$22,$I$4:$S$22)*$AO287:$AY287),0)</f>
        <v>0</v>
      </c>
      <c r="CC287" s="305">
        <f t="shared" ca="1" si="197"/>
        <v>-4.5</v>
      </c>
      <c r="CD287" s="125" cm="1">
        <f t="array" aca="1" ref="CD287" ca="1">IF(AC287&lt;0,AC287*SUMPRODUCT(_xlfn.XLOOKUP(AC$26,$C$4:$C$22,$T$4:$AD$22)*$AO287:$AY287),0)</f>
        <v>0</v>
      </c>
      <c r="CE287" s="300" cm="1">
        <f t="array" aca="1" ref="CE287" ca="1">IF(AD287&lt;0,AD287*SUMPRODUCT(_xlfn.XLOOKUP(AD$26,$C$4:$C$22,$T$4:$AC$22)*$AO287:$AX287),0)</f>
        <v>0</v>
      </c>
      <c r="CF287" s="300" cm="1">
        <f t="array" aca="1" ref="CF287" ca="1">IF(AE287&lt;0,AE287*SUMPRODUCT(_xlfn.XLOOKUP(AE$26,$C$4:$C$22,$T$4:$AC$22)*$AO287:$AX287),0)</f>
        <v>0</v>
      </c>
      <c r="CG287" s="301" cm="1">
        <f t="array" aca="1" ref="CG287" ca="1">IF(AF287&lt;0,AF287*SUMPRODUCT(_xlfn.XLOOKUP(AF$26,$C$4:$C$22,$T$4:$AC$22)*$AO287:$AX287),0)</f>
        <v>0</v>
      </c>
      <c r="CH287" s="300" cm="1">
        <f t="array" aca="1" ref="CH287" ca="1">IF(AG287&lt;0,AG287*SUMPRODUCT(_xlfn.XLOOKUP(AG$26,$C$4:$C$22,$T$4:$AC$22)*$AO287:$AX287),0)</f>
        <v>0</v>
      </c>
      <c r="CI287" s="300" cm="1">
        <f t="array" aca="1" ref="CI287" ca="1">IF(AH287&lt;0,AH287*SUMPRODUCT(_xlfn.XLOOKUP(AH$26,$C$4:$C$22,$T$4:$AC$22)*$AO287:$AX287),0)</f>
        <v>0</v>
      </c>
      <c r="CJ287" s="300" cm="1">
        <f t="array" aca="1" ref="CJ287" ca="1">IF(AI287&lt;0,AI287*SUMPRODUCT(_xlfn.XLOOKUP(AI$26,$C$4:$C$22,$T$4:$AC$22)*$AO287:$AX287),0)</f>
        <v>0</v>
      </c>
      <c r="CK287" s="300" cm="1">
        <f t="array" aca="1" ref="CK287" ca="1">IF(AJ287&lt;0,AJ287*SUMPRODUCT(_xlfn.XLOOKUP(AJ$26,$C$4:$C$22,$T$4:$AC$22)*$AO287:$AX287),0)</f>
        <v>0</v>
      </c>
      <c r="CL287" s="300" cm="1">
        <f t="array" aca="1" ref="CL287" ca="1">IF(AK287&lt;0,AK287*SUMPRODUCT(_xlfn.XLOOKUP(AK$26,$C$4:$C$22,$T$4:$AC$22)*$AO287:$AX287),0)</f>
        <v>0</v>
      </c>
      <c r="CM287" s="300" cm="1">
        <f t="array" aca="1" ref="CM287" ca="1">IF(AL287&lt;0,AL287*SUMPRODUCT(_xlfn.XLOOKUP(AL$26,$C$4:$C$22,$T$4:$AC$22)*$AO287:$AX287),0)</f>
        <v>0</v>
      </c>
      <c r="CN287" s="300" cm="1">
        <f t="array" aca="1" ref="CN287" ca="1">IF(AM287&lt;0,AM287*SUMPRODUCT(_xlfn.XLOOKUP(AM$26,$C$4:$C$22,$T$4:$AC$22)*$AO287:$AX287),0)</f>
        <v>0</v>
      </c>
      <c r="CO287" s="304" cm="1">
        <f t="array" aca="1" ref="CO287" ca="1">IF(AN287&lt;0,AN287*SUMPRODUCT(_xlfn.XLOOKUP(AN$26,$C$4:$C$22,$T$4:$AC$22)*$AO287:$AX287),0)</f>
        <v>0</v>
      </c>
      <c r="CP287" s="305">
        <f t="shared" ca="1" si="198"/>
        <v>0</v>
      </c>
      <c r="CQ287" s="125" cm="1">
        <f t="array" aca="1" ref="CQ287" ca="1">IF(AC287&lt;0,AC287*SUMPRODUCT(_xlfn.XLOOKUP(AC$26,$C$4:$C$22,$I$4:$S$22)*$AO287:$AY287),0)</f>
        <v>0</v>
      </c>
      <c r="CR287" s="300" cm="1">
        <f t="array" aca="1" ref="CR287" ca="1">IF(AD287&lt;0,AD287*SUMPRODUCT(_xlfn.XLOOKUP(AD$26,$C$4:$C$22,$I$4:$R$22)*$AO287:$AX287),0)</f>
        <v>0</v>
      </c>
      <c r="CS287" s="300" cm="1">
        <f t="array" aca="1" ref="CS287" ca="1">IF(AE287&lt;0,AE287*SUMPRODUCT(_xlfn.XLOOKUP(AE$26,$C$4:$C$22,$I$4:$R$22)*$AO287:$AX287),0)</f>
        <v>0</v>
      </c>
      <c r="CT287" s="301" cm="1">
        <f t="array" aca="1" ref="CT287" ca="1">IF(AF287&lt;0,AF287*SUMPRODUCT(_xlfn.XLOOKUP(AF$26,$C$4:$C$22,$I$4:$R$22)*$AO287:$AX287),0)</f>
        <v>0</v>
      </c>
      <c r="CU287" s="300" cm="1">
        <f t="array" aca="1" ref="CU287" ca="1">IF(AG287&lt;0,AG287*SUMPRODUCT(_xlfn.XLOOKUP(AG$26,$C$4:$C$22,$I$4:$R$22)*$AO287:$AX287),0)</f>
        <v>0</v>
      </c>
      <c r="CV287" s="300" cm="1">
        <f t="array" aca="1" ref="CV287" ca="1">IF(AH287&lt;0,AH287*SUMPRODUCT(_xlfn.XLOOKUP(AH$26,$C$4:$C$22,$I$4:$R$22)*$AO287:$AX287),0)</f>
        <v>0</v>
      </c>
      <c r="CW287" s="300" cm="1">
        <f t="array" aca="1" ref="CW287" ca="1">IF(AI287&lt;0,AI287*SUMPRODUCT(_xlfn.XLOOKUP(AI$26,$C$4:$C$22,$I$4:$R$22)*$AO287:$AX287),0)</f>
        <v>0</v>
      </c>
      <c r="CX287" s="300" cm="1">
        <f t="array" aca="1" ref="CX287" ca="1">IF(AJ287&lt;0,AJ287*SUMPRODUCT(_xlfn.XLOOKUP(AJ$26,$C$4:$C$22,$I$4:$R$22)*$AO287:$AX287),0)</f>
        <v>0</v>
      </c>
      <c r="CY287" s="300" cm="1">
        <f t="array" aca="1" ref="CY287" ca="1">IF(AK287&lt;0,AK287*SUMPRODUCT(_xlfn.XLOOKUP(AK$26,$C$4:$C$22,$I$4:$R$22)*$AO287:$AX287),0)</f>
        <v>0</v>
      </c>
      <c r="CZ287" s="300" cm="1">
        <f t="array" aca="1" ref="CZ287" ca="1">IF(AL287&lt;0,AL287*SUMPRODUCT(_xlfn.XLOOKUP(AL$26,$C$4:$C$22,$I$4:$R$22)*$AO287:$AX287),0)</f>
        <v>0</v>
      </c>
      <c r="DA287" s="300" cm="1">
        <f t="array" aca="1" ref="DA287" ca="1">IF(AM287&lt;0,AM287*SUMPRODUCT(_xlfn.XLOOKUP(AM$26,$C$4:$C$22,$I$4:$R$22)*$AO287:$AX287),0)</f>
        <v>0</v>
      </c>
      <c r="DB287" s="304" cm="1">
        <f t="array" aca="1" ref="DB287" ca="1">IF(AN287&lt;0,AN287*SUMPRODUCT(_xlfn.XLOOKUP(AN$26,$C$4:$C$22,$I$4:$R$22)*$AO287:$AX287),0)</f>
        <v>0</v>
      </c>
      <c r="DC287" s="329">
        <f t="shared" ca="1" si="199"/>
        <v>0</v>
      </c>
    </row>
    <row r="288" spans="1:107" x14ac:dyDescent="0.25">
      <c r="A288" s="136"/>
      <c r="B288" s="389"/>
      <c r="C288" s="278">
        <v>16</v>
      </c>
      <c r="D288" s="279" t="str">
        <f>_xlfn.XLOOKUP($C288,'Load Combinations'!$B$4:$B$22,'Load Combinations'!$C$4:$C$22)</f>
        <v>CV MAWP, No Beam</v>
      </c>
      <c r="E288" s="280"/>
      <c r="F288" s="281"/>
      <c r="G288" s="111">
        <v>0</v>
      </c>
      <c r="H288" s="282">
        <f t="shared" ca="1" si="238"/>
        <v>0</v>
      </c>
      <c r="I288" s="282">
        <f t="shared" ca="1" si="239"/>
        <v>0</v>
      </c>
      <c r="J288" s="326"/>
      <c r="K288" s="87">
        <f t="shared" ref="K288:AB288" ca="1" si="268">OFFSET(K288,-15,0)</f>
        <v>0</v>
      </c>
      <c r="L288" s="84">
        <f t="shared" ca="1" si="268"/>
        <v>0</v>
      </c>
      <c r="M288" s="84">
        <f t="shared" ca="1" si="268"/>
        <v>0</v>
      </c>
      <c r="N288" s="84">
        <f t="shared" ca="1" si="268"/>
        <v>0</v>
      </c>
      <c r="O288" s="84">
        <f t="shared" ca="1" si="268"/>
        <v>0</v>
      </c>
      <c r="P288" s="84">
        <f t="shared" ca="1" si="268"/>
        <v>0</v>
      </c>
      <c r="Q288" s="84">
        <f t="shared" ca="1" si="268"/>
        <v>0</v>
      </c>
      <c r="R288" s="84">
        <f t="shared" ca="1" si="268"/>
        <v>0</v>
      </c>
      <c r="S288" s="84">
        <f t="shared" ca="1" si="268"/>
        <v>0</v>
      </c>
      <c r="T288" s="84">
        <f t="shared" ca="1" si="268"/>
        <v>0</v>
      </c>
      <c r="U288" s="84">
        <f t="shared" ca="1" si="268"/>
        <v>0</v>
      </c>
      <c r="V288" s="84">
        <f t="shared" ca="1" si="268"/>
        <v>0</v>
      </c>
      <c r="W288" s="84">
        <f t="shared" ca="1" si="268"/>
        <v>0</v>
      </c>
      <c r="X288" s="84">
        <f t="shared" ca="1" si="268"/>
        <v>0</v>
      </c>
      <c r="Y288" s="84">
        <f t="shared" ca="1" si="268"/>
        <v>0</v>
      </c>
      <c r="Z288" s="84">
        <f t="shared" ca="1" si="268"/>
        <v>0</v>
      </c>
      <c r="AA288" s="84">
        <f t="shared" ca="1" si="268"/>
        <v>0</v>
      </c>
      <c r="AB288" s="89">
        <f t="shared" ca="1" si="268"/>
        <v>0</v>
      </c>
      <c r="AC288" s="87">
        <f t="shared" ca="1" si="254"/>
        <v>0</v>
      </c>
      <c r="AD288" s="84">
        <f t="shared" ca="1" si="254"/>
        <v>0</v>
      </c>
      <c r="AE288" s="84">
        <f t="shared" ca="1" si="254"/>
        <v>0</v>
      </c>
      <c r="AF288" s="84">
        <f t="shared" ca="1" si="254"/>
        <v>0</v>
      </c>
      <c r="AG288" s="84">
        <f t="shared" ca="1" si="254"/>
        <v>1</v>
      </c>
      <c r="AH288" s="84">
        <f t="shared" ca="1" si="254"/>
        <v>0</v>
      </c>
      <c r="AI288" s="84">
        <f t="shared" ca="1" si="254"/>
        <v>0</v>
      </c>
      <c r="AJ288" s="84">
        <f t="shared" ca="1" si="254"/>
        <v>0</v>
      </c>
      <c r="AK288" s="84">
        <f t="shared" ca="1" si="254"/>
        <v>0</v>
      </c>
      <c r="AL288" s="84">
        <f t="shared" ca="1" si="254"/>
        <v>0</v>
      </c>
      <c r="AM288" s="84">
        <f t="shared" ca="1" si="254"/>
        <v>0</v>
      </c>
      <c r="AN288" s="98">
        <f t="shared" ca="1" si="254"/>
        <v>0</v>
      </c>
      <c r="AO288" s="91">
        <f>+INDEX('Load Combinations'!$D$4:$N$22,MATCH(Horizontal!$C288,'Load Combinations'!$B$4:$B$22,0),MATCH(Horizontal!AO$26,'Load Combinations'!$D$3:$N$3,0))</f>
        <v>1</v>
      </c>
      <c r="AP288" s="84">
        <f>+INDEX('Load Combinations'!$D$4:$N$22,MATCH(Horizontal!$C288,'Load Combinations'!$B$4:$B$22,0),MATCH(Horizontal!AP$26,'Load Combinations'!$D$3:$N$3,0))</f>
        <v>0</v>
      </c>
      <c r="AQ288" s="84">
        <f>+INDEX('Load Combinations'!$D$4:$N$22,MATCH(Horizontal!$C288,'Load Combinations'!$B$4:$B$22,0),MATCH(Horizontal!AQ$26,'Load Combinations'!$D$3:$N$3,0))</f>
        <v>0</v>
      </c>
      <c r="AR288" s="84">
        <f>+INDEX('Load Combinations'!$D$4:$N$22,MATCH(Horizontal!$C288,'Load Combinations'!$B$4:$B$22,0),MATCH(Horizontal!AR$26,'Load Combinations'!$D$3:$N$3,0))</f>
        <v>1</v>
      </c>
      <c r="AS288" s="84">
        <f>+INDEX('Load Combinations'!$D$4:$N$22,MATCH(Horizontal!$C288,'Load Combinations'!$B$4:$B$22,0),MATCH(Horizontal!AS$26,'Load Combinations'!$D$3:$N$3,0))</f>
        <v>0</v>
      </c>
      <c r="AT288" s="84">
        <f>+INDEX('Load Combinations'!$D$4:$N$22,MATCH(Horizontal!$C288,'Load Combinations'!$B$4:$B$22,0),MATCH(Horizontal!AT$26,'Load Combinations'!$D$3:$N$3,0))</f>
        <v>0</v>
      </c>
      <c r="AU288" s="84">
        <f>+INDEX('Load Combinations'!$D$4:$N$22,MATCH(Horizontal!$C288,'Load Combinations'!$B$4:$B$22,0),MATCH(Horizontal!AU$26,'Load Combinations'!$D$3:$N$3,0))</f>
        <v>1</v>
      </c>
      <c r="AV288" s="84">
        <f>+INDEX('Load Combinations'!$D$4:$N$22,MATCH(Horizontal!$C288,'Load Combinations'!$B$4:$B$22,0),MATCH(Horizontal!AV$26,'Load Combinations'!$D$3:$N$3,0))</f>
        <v>0</v>
      </c>
      <c r="AW288" s="84">
        <f>+INDEX('Load Combinations'!$D$4:$N$22,MATCH(Horizontal!$C288,'Load Combinations'!$B$4:$B$22,0),MATCH(Horizontal!AW$26,'Load Combinations'!$D$3:$N$3,0))</f>
        <v>0</v>
      </c>
      <c r="AX288" s="559">
        <f>+INDEX('Load Combinations'!$D$4:$N$22,MATCH(Horizontal!$C288,'Load Combinations'!$B$4:$B$22,0),MATCH(Horizontal!AX$26,'Load Combinations'!$D$3:$N$3,0))</f>
        <v>0</v>
      </c>
      <c r="AY288" s="660">
        <f>+INDEX('Load Combinations'!$D$4:$N$22,MATCH(Horizontal!$C288,'Load Combinations'!$B$4:$B$22,0),MATCH(Horizontal!AY$26,'Load Combinations'!$D$3:$N$3,0))</f>
        <v>0</v>
      </c>
      <c r="AZ288" s="284" cm="1">
        <f t="array" aca="1" ref="AZ288" ca="1">SUMPRODUCT(--($K288:$AB288&gt;0),INDEX($H$4:$H$22,MATCH($K$26:$AB$26,$C$4:$C$22,0)))</f>
        <v>0</v>
      </c>
      <c r="BA288" s="194" cm="1">
        <f t="array" aca="1" ref="BA288" ca="1">SUMPRODUCT(--($K288:$AB288&gt;0),INDEX($G$4:$G$22,MATCH($K$26:$AB$26,$C$4:$C$22,0)))</f>
        <v>0</v>
      </c>
      <c r="BB288" s="194" cm="1">
        <f t="array" aca="1" ref="BB288" ca="1">-1*SUMPRODUCT(--($K288:$AB288&lt;0),INDEX($H$4:$H$22,MATCH($K$26:$AB$26,$C$4:$C$22,0)))</f>
        <v>0</v>
      </c>
      <c r="BC288" s="194" cm="1">
        <f t="array" aca="1" ref="BC288" ca="1">-1*SUMPRODUCT(--($K288:$AB288&lt;0),INDEX($G$4:$G$22,MATCH($K$26:$AB$26,$C$4:$C$22,0)))</f>
        <v>0</v>
      </c>
      <c r="BD288" s="286" cm="1">
        <f t="array" aca="1" ref="BD288" ca="1">IF(AC288&gt;0,AC288*SUMPRODUCT(_xlfn.XLOOKUP(AC$26,$C$4:$C$22,$T$4:$AD$22)*$AO288:$AY288),0)</f>
        <v>0</v>
      </c>
      <c r="BE288" s="287" cm="1">
        <f t="array" aca="1" ref="BE288" ca="1">IF(AD288&gt;0,AD288*SUMPRODUCT(_xlfn.XLOOKUP(AD$26,$C$4:$C$22,$T$4:$AD$22)*$AO288:$AY288),0)</f>
        <v>0</v>
      </c>
      <c r="BF288" s="287" cm="1">
        <f t="array" aca="1" ref="BF288" ca="1">IF(AE288&gt;0,AE288*SUMPRODUCT(_xlfn.XLOOKUP(AE$26,$C$4:$C$22,$T$4:$AD$22)*$AO288:$AY288),0)</f>
        <v>0</v>
      </c>
      <c r="BG288" s="287" cm="1">
        <f t="array" aca="1" ref="BG288" ca="1">IF(AF288&gt;0,AF288*SUMPRODUCT(_xlfn.XLOOKUP(AF$26,$C$4:$C$22,$T$4:$AD$22)*$AO288:$AY288),0)</f>
        <v>0</v>
      </c>
      <c r="BH288" s="287" cm="1">
        <f t="array" aca="1" ref="BH288" ca="1">IF(AG288&gt;0,AG288*SUMPRODUCT(_xlfn.XLOOKUP(AG$26,$C$4:$C$22,$T$4:$AD$22)*$AO288:$AY288),0)</f>
        <v>0</v>
      </c>
      <c r="BI288" s="287" cm="1">
        <f t="array" aca="1" ref="BI288" ca="1">IF(AH288&gt;0,AH288*SUMPRODUCT(_xlfn.XLOOKUP(AH$26,$C$4:$C$22,$T$4:$AD$22)*$AO288:$AY288),0)</f>
        <v>0</v>
      </c>
      <c r="BJ288" s="287" cm="1">
        <f t="array" aca="1" ref="BJ288" ca="1">IF(AI288&gt;0,AI288*SUMPRODUCT(_xlfn.XLOOKUP(AI$26,$C$4:$C$22,$T$4:$AD$22)*$AO288:$AY288),0)</f>
        <v>0</v>
      </c>
      <c r="BK288" s="287" cm="1">
        <f t="array" aca="1" ref="BK288" ca="1">IF(AJ288&gt;0,AJ288*SUMPRODUCT(_xlfn.XLOOKUP(AJ$26,$C$4:$C$22,$T$4:$AD$22)*$AO288:$AY288),0)</f>
        <v>0</v>
      </c>
      <c r="BL288" s="287" cm="1">
        <f t="array" aca="1" ref="BL288" ca="1">IF(AK288&gt;0,AK288*SUMPRODUCT(_xlfn.XLOOKUP(AK$26,$C$4:$C$22,$T$4:$AD$22)*$AO288:$AY288),0)</f>
        <v>0</v>
      </c>
      <c r="BM288" s="287" cm="1">
        <f t="array" aca="1" ref="BM288" ca="1">IF(AL288&gt;0,AL288*SUMPRODUCT(_xlfn.XLOOKUP(AL$26,$C$4:$C$22,$T$4:$AD$22)*$AO288:$AY288),0)</f>
        <v>0</v>
      </c>
      <c r="BN288" s="287" cm="1">
        <f t="array" aca="1" ref="BN288" ca="1">IF(AM288&gt;0,AM288*SUMPRODUCT(_xlfn.XLOOKUP(AM$26,$C$4:$C$22,$T$4:$AD$22)*$AO288:$AY288),0)</f>
        <v>0</v>
      </c>
      <c r="BO288" s="290" cm="1">
        <f t="array" aca="1" ref="BO288" ca="1">IF(AN288&gt;0,AN288*SUMPRODUCT(_xlfn.XLOOKUP(AN$26,$C$4:$C$22,$T$4:$AD$22)*$AO288:$AY288),0)</f>
        <v>0</v>
      </c>
      <c r="BP288" s="291">
        <f t="shared" ref="BP288:BP329" ca="1" si="269">SUM(BD288:BO288)</f>
        <v>0</v>
      </c>
      <c r="BQ288" s="286" cm="1">
        <f t="array" aca="1" ref="BQ288" ca="1">IF(AC288&gt;0,AC288*SUMPRODUCT(_xlfn.XLOOKUP(AC$26,$C$4:$C$22,$I$4:$S$22)*$AO288:$AY288),0)</f>
        <v>0</v>
      </c>
      <c r="BR288" s="287" cm="1">
        <f t="array" aca="1" ref="BR288" ca="1">IF(AD288&gt;0,AD288*SUMPRODUCT(_xlfn.XLOOKUP(AD$26,$C$4:$C$22,$I$4:$S$22)*$AO288:$AY288),0)</f>
        <v>0</v>
      </c>
      <c r="BS288" s="287" cm="1">
        <f t="array" aca="1" ref="BS288" ca="1">IF(AE288&gt;0,AE288*SUMPRODUCT(_xlfn.XLOOKUP(AE$26,$C$4:$C$22,$I$4:$S$22)*$AO288:$AY288),0)</f>
        <v>0</v>
      </c>
      <c r="BT288" s="287" cm="1">
        <f t="array" aca="1" ref="BT288" ca="1">IF(AF288&gt;0,AF288*SUMPRODUCT(_xlfn.XLOOKUP(AF$26,$C$4:$C$22,$I$4:$S$22)*$AO288:$AY288),0)</f>
        <v>0</v>
      </c>
      <c r="BU288" s="287" cm="1">
        <f t="array" aca="1" ref="BU288" ca="1">IF(AG288&gt;0,AG288*SUMPRODUCT(_xlfn.XLOOKUP(AG$26,$C$4:$C$22,$I$4:$S$22)*$AO288:$AY288),0)</f>
        <v>0</v>
      </c>
      <c r="BV288" s="287" cm="1">
        <f t="array" aca="1" ref="BV288" ca="1">IF(AH288&gt;0,AH288*SUMPRODUCT(_xlfn.XLOOKUP(AH$26,$C$4:$C$22,$I$4:$S$22)*$AO288:$AY288),0)</f>
        <v>0</v>
      </c>
      <c r="BW288" s="287" cm="1">
        <f t="array" aca="1" ref="BW288" ca="1">IF(AI288&gt;0,AI288*SUMPRODUCT(_xlfn.XLOOKUP(AI$26,$C$4:$C$22,$I$4:$S$22)*$AO288:$AY288),0)</f>
        <v>0</v>
      </c>
      <c r="BX288" s="287" cm="1">
        <f t="array" aca="1" ref="BX288" ca="1">IF(AJ288&gt;0,AJ288*SUMPRODUCT(_xlfn.XLOOKUP(AJ$26,$C$4:$C$22,$I$4:$S$22)*$AO288:$AY288),0)</f>
        <v>0</v>
      </c>
      <c r="BY288" s="287" cm="1">
        <f t="array" aca="1" ref="BY288" ca="1">IF(AK288&gt;0,AK288*SUMPRODUCT(_xlfn.XLOOKUP(AK$26,$C$4:$C$22,$I$4:$S$22)*$AO288:$AY288),0)</f>
        <v>0</v>
      </c>
      <c r="BZ288" s="287" cm="1">
        <f t="array" aca="1" ref="BZ288" ca="1">IF(AL288&gt;0,AL288*SUMPRODUCT(_xlfn.XLOOKUP(AL$26,$C$4:$C$22,$I$4:$S$22)*$AO288:$AY288),0)</f>
        <v>0</v>
      </c>
      <c r="CA288" s="287" cm="1">
        <f t="array" aca="1" ref="CA288" ca="1">IF(AM288&gt;0,AM288*SUMPRODUCT(_xlfn.XLOOKUP(AM$26,$C$4:$C$22,$I$4:$S$22)*$AO288:$AY288),0)</f>
        <v>0</v>
      </c>
      <c r="CB288" s="290" cm="1">
        <f t="array" aca="1" ref="CB288" ca="1">IF(AN288&gt;0,AN288*SUMPRODUCT(_xlfn.XLOOKUP(AN$26,$C$4:$C$22,$I$4:$S$22)*$AO288:$AY288),0)</f>
        <v>0</v>
      </c>
      <c r="CC288" s="291">
        <f t="shared" ref="CC288:CC329" ca="1" si="270">SUM(BQ288:CB288)</f>
        <v>0</v>
      </c>
      <c r="CD288" s="286" cm="1">
        <f t="array" aca="1" ref="CD288" ca="1">IF(AC288&lt;0,AC288*SUMPRODUCT(_xlfn.XLOOKUP(AC$26,$C$4:$C$22,$T$4:$AD$22)*$AO288:$AY288),0)</f>
        <v>0</v>
      </c>
      <c r="CE288" s="287" cm="1">
        <f t="array" aca="1" ref="CE288" ca="1">IF(AD288&lt;0,AD288*SUMPRODUCT(_xlfn.XLOOKUP(AD$26,$C$4:$C$22,$T$4:$AC$22)*$AO288:$AX288),0)</f>
        <v>0</v>
      </c>
      <c r="CF288" s="287" cm="1">
        <f t="array" aca="1" ref="CF288" ca="1">IF(AE288&lt;0,AE288*SUMPRODUCT(_xlfn.XLOOKUP(AE$26,$C$4:$C$22,$T$4:$AC$22)*$AO288:$AX288),0)</f>
        <v>0</v>
      </c>
      <c r="CG288" s="287" cm="1">
        <f t="array" aca="1" ref="CG288" ca="1">IF(AF288&lt;0,AF288*SUMPRODUCT(_xlfn.XLOOKUP(AF$26,$C$4:$C$22,$T$4:$AC$22)*$AO288:$AX288),0)</f>
        <v>0</v>
      </c>
      <c r="CH288" s="287" cm="1">
        <f t="array" aca="1" ref="CH288" ca="1">IF(AG288&lt;0,AG288*SUMPRODUCT(_xlfn.XLOOKUP(AG$26,$C$4:$C$22,$T$4:$AC$22)*$AO288:$AX288),0)</f>
        <v>0</v>
      </c>
      <c r="CI288" s="287" cm="1">
        <f t="array" aca="1" ref="CI288" ca="1">IF(AH288&lt;0,AH288*SUMPRODUCT(_xlfn.XLOOKUP(AH$26,$C$4:$C$22,$T$4:$AC$22)*$AO288:$AX288),0)</f>
        <v>0</v>
      </c>
      <c r="CJ288" s="287" cm="1">
        <f t="array" aca="1" ref="CJ288" ca="1">IF(AI288&lt;0,AI288*SUMPRODUCT(_xlfn.XLOOKUP(AI$26,$C$4:$C$22,$T$4:$AC$22)*$AO288:$AX288),0)</f>
        <v>0</v>
      </c>
      <c r="CK288" s="287" cm="1">
        <f t="array" aca="1" ref="CK288" ca="1">IF(AJ288&lt;0,AJ288*SUMPRODUCT(_xlfn.XLOOKUP(AJ$26,$C$4:$C$22,$T$4:$AC$22)*$AO288:$AX288),0)</f>
        <v>0</v>
      </c>
      <c r="CL288" s="287" cm="1">
        <f t="array" aca="1" ref="CL288" ca="1">IF(AK288&lt;0,AK288*SUMPRODUCT(_xlfn.XLOOKUP(AK$26,$C$4:$C$22,$T$4:$AC$22)*$AO288:$AX288),0)</f>
        <v>0</v>
      </c>
      <c r="CM288" s="287" cm="1">
        <f t="array" aca="1" ref="CM288" ca="1">IF(AL288&lt;0,AL288*SUMPRODUCT(_xlfn.XLOOKUP(AL$26,$C$4:$C$22,$T$4:$AC$22)*$AO288:$AX288),0)</f>
        <v>0</v>
      </c>
      <c r="CN288" s="287" cm="1">
        <f t="array" aca="1" ref="CN288" ca="1">IF(AM288&lt;0,AM288*SUMPRODUCT(_xlfn.XLOOKUP(AM$26,$C$4:$C$22,$T$4:$AC$22)*$AO288:$AX288),0)</f>
        <v>0</v>
      </c>
      <c r="CO288" s="290" cm="1">
        <f t="array" aca="1" ref="CO288" ca="1">IF(AN288&lt;0,AN288*SUMPRODUCT(_xlfn.XLOOKUP(AN$26,$C$4:$C$22,$T$4:$AC$22)*$AO288:$AX288),0)</f>
        <v>0</v>
      </c>
      <c r="CP288" s="291">
        <f t="shared" ref="CP288:CP329" ca="1" si="271">SUM(CD288:CO288)</f>
        <v>0</v>
      </c>
      <c r="CQ288" s="286" cm="1">
        <f t="array" aca="1" ref="CQ288" ca="1">IF(AC288&lt;0,AC288*SUMPRODUCT(_xlfn.XLOOKUP(AC$26,$C$4:$C$22,$I$4:$S$22)*$AO288:$AY288),0)</f>
        <v>0</v>
      </c>
      <c r="CR288" s="287" cm="1">
        <f t="array" aca="1" ref="CR288" ca="1">IF(AD288&lt;0,AD288*SUMPRODUCT(_xlfn.XLOOKUP(AD$26,$C$4:$C$22,$I$4:$R$22)*$AO288:$AX288),0)</f>
        <v>0</v>
      </c>
      <c r="CS288" s="287" cm="1">
        <f t="array" aca="1" ref="CS288" ca="1">IF(AE288&lt;0,AE288*SUMPRODUCT(_xlfn.XLOOKUP(AE$26,$C$4:$C$22,$I$4:$R$22)*$AO288:$AX288),0)</f>
        <v>0</v>
      </c>
      <c r="CT288" s="287" cm="1">
        <f t="array" aca="1" ref="CT288" ca="1">IF(AF288&lt;0,AF288*SUMPRODUCT(_xlfn.XLOOKUP(AF$26,$C$4:$C$22,$I$4:$R$22)*$AO288:$AX288),0)</f>
        <v>0</v>
      </c>
      <c r="CU288" s="287" cm="1">
        <f t="array" aca="1" ref="CU288" ca="1">IF(AG288&lt;0,AG288*SUMPRODUCT(_xlfn.XLOOKUP(AG$26,$C$4:$C$22,$I$4:$R$22)*$AO288:$AX288),0)</f>
        <v>0</v>
      </c>
      <c r="CV288" s="287" cm="1">
        <f t="array" aca="1" ref="CV288" ca="1">IF(AH288&lt;0,AH288*SUMPRODUCT(_xlfn.XLOOKUP(AH$26,$C$4:$C$22,$I$4:$R$22)*$AO288:$AX288),0)</f>
        <v>0</v>
      </c>
      <c r="CW288" s="287" cm="1">
        <f t="array" aca="1" ref="CW288" ca="1">IF(AI288&lt;0,AI288*SUMPRODUCT(_xlfn.XLOOKUP(AI$26,$C$4:$C$22,$I$4:$R$22)*$AO288:$AX288),0)</f>
        <v>0</v>
      </c>
      <c r="CX288" s="287" cm="1">
        <f t="array" aca="1" ref="CX288" ca="1">IF(AJ288&lt;0,AJ288*SUMPRODUCT(_xlfn.XLOOKUP(AJ$26,$C$4:$C$22,$I$4:$R$22)*$AO288:$AX288),0)</f>
        <v>0</v>
      </c>
      <c r="CY288" s="287" cm="1">
        <f t="array" aca="1" ref="CY288" ca="1">IF(AK288&lt;0,AK288*SUMPRODUCT(_xlfn.XLOOKUP(AK$26,$C$4:$C$22,$I$4:$R$22)*$AO288:$AX288),0)</f>
        <v>0</v>
      </c>
      <c r="CZ288" s="287" cm="1">
        <f t="array" aca="1" ref="CZ288" ca="1">IF(AL288&lt;0,AL288*SUMPRODUCT(_xlfn.XLOOKUP(AL$26,$C$4:$C$22,$I$4:$R$22)*$AO288:$AX288),0)</f>
        <v>0</v>
      </c>
      <c r="DA288" s="287" cm="1">
        <f t="array" aca="1" ref="DA288" ca="1">IF(AM288&lt;0,AM288*SUMPRODUCT(_xlfn.XLOOKUP(AM$26,$C$4:$C$22,$I$4:$R$22)*$AO288:$AX288),0)</f>
        <v>0</v>
      </c>
      <c r="DB288" s="290" cm="1">
        <f t="array" aca="1" ref="DB288" ca="1">IF(AN288&lt;0,AN288*SUMPRODUCT(_xlfn.XLOOKUP(AN$26,$C$4:$C$22,$I$4:$R$22)*$AO288:$AX288),0)</f>
        <v>0</v>
      </c>
      <c r="DC288" s="327">
        <f t="shared" ref="DC288:DC329" ca="1" si="272">SUM(CQ288:DB288)</f>
        <v>0</v>
      </c>
    </row>
    <row r="289" spans="1:107" x14ac:dyDescent="0.25">
      <c r="A289" s="136"/>
      <c r="B289" s="389"/>
      <c r="C289" s="292">
        <v>17</v>
      </c>
      <c r="D289" s="293" t="str">
        <f>_xlfn.XLOOKUP($C289,'Load Combinations'!$B$4:$B$22,'Load Combinations'!$C$4:$C$22)</f>
        <v>CV MAWP, Beam On</v>
      </c>
      <c r="E289" s="86"/>
      <c r="F289" s="294"/>
      <c r="G289" s="125">
        <v>0</v>
      </c>
      <c r="H289" s="295">
        <f t="shared" ca="1" si="238"/>
        <v>0</v>
      </c>
      <c r="I289" s="295">
        <f t="shared" ca="1" si="239"/>
        <v>0</v>
      </c>
      <c r="J289" s="328"/>
      <c r="K289" s="99">
        <f t="shared" ref="K289:AB289" ca="1" si="273">OFFSET(K289,-16,0)</f>
        <v>0</v>
      </c>
      <c r="L289" s="96">
        <f t="shared" ca="1" si="273"/>
        <v>0</v>
      </c>
      <c r="M289" s="96">
        <f t="shared" ca="1" si="273"/>
        <v>0</v>
      </c>
      <c r="N289" s="96">
        <f t="shared" ca="1" si="273"/>
        <v>0</v>
      </c>
      <c r="O289" s="96">
        <f t="shared" ca="1" si="273"/>
        <v>0</v>
      </c>
      <c r="P289" s="96">
        <f t="shared" ca="1" si="273"/>
        <v>0</v>
      </c>
      <c r="Q289" s="96">
        <f t="shared" ca="1" si="273"/>
        <v>0</v>
      </c>
      <c r="R289" s="96">
        <f t="shared" ca="1" si="273"/>
        <v>0</v>
      </c>
      <c r="S289" s="96">
        <f t="shared" ca="1" si="273"/>
        <v>0</v>
      </c>
      <c r="T289" s="96">
        <f t="shared" ca="1" si="273"/>
        <v>0</v>
      </c>
      <c r="U289" s="96">
        <f t="shared" ca="1" si="273"/>
        <v>0</v>
      </c>
      <c r="V289" s="96">
        <f t="shared" ca="1" si="273"/>
        <v>0</v>
      </c>
      <c r="W289" s="96">
        <f t="shared" ca="1" si="273"/>
        <v>0</v>
      </c>
      <c r="X289" s="96">
        <f t="shared" ca="1" si="273"/>
        <v>0</v>
      </c>
      <c r="Y289" s="96">
        <f t="shared" ca="1" si="273"/>
        <v>0</v>
      </c>
      <c r="Z289" s="96">
        <f t="shared" ca="1" si="273"/>
        <v>0</v>
      </c>
      <c r="AA289" s="96">
        <f t="shared" ca="1" si="273"/>
        <v>0</v>
      </c>
      <c r="AB289" s="138">
        <f t="shared" ca="1" si="273"/>
        <v>0</v>
      </c>
      <c r="AC289" s="99">
        <f t="shared" ca="1" si="254"/>
        <v>0</v>
      </c>
      <c r="AD289" s="96">
        <f t="shared" ca="1" si="254"/>
        <v>0</v>
      </c>
      <c r="AE289" s="96">
        <f t="shared" ca="1" si="254"/>
        <v>0</v>
      </c>
      <c r="AF289" s="96">
        <f t="shared" ca="1" si="254"/>
        <v>0</v>
      </c>
      <c r="AG289" s="96">
        <f t="shared" ca="1" si="254"/>
        <v>1</v>
      </c>
      <c r="AH289" s="96">
        <f t="shared" ca="1" si="254"/>
        <v>0</v>
      </c>
      <c r="AI289" s="96">
        <f t="shared" ca="1" si="254"/>
        <v>0</v>
      </c>
      <c r="AJ289" s="96">
        <f t="shared" ca="1" si="254"/>
        <v>0</v>
      </c>
      <c r="AK289" s="96">
        <f t="shared" ca="1" si="254"/>
        <v>0</v>
      </c>
      <c r="AL289" s="96">
        <f t="shared" ca="1" si="254"/>
        <v>0</v>
      </c>
      <c r="AM289" s="96">
        <f t="shared" ca="1" si="254"/>
        <v>0</v>
      </c>
      <c r="AN289" s="100">
        <f t="shared" ca="1" si="254"/>
        <v>0</v>
      </c>
      <c r="AO289" s="97">
        <f>+INDEX('Load Combinations'!$D$4:$N$22,MATCH(Horizontal!$C289,'Load Combinations'!$B$4:$B$22,0),MATCH(Horizontal!AO$26,'Load Combinations'!$D$3:$N$3,0))</f>
        <v>1</v>
      </c>
      <c r="AP289" s="96">
        <f>+INDEX('Load Combinations'!$D$4:$N$22,MATCH(Horizontal!$C289,'Load Combinations'!$B$4:$B$22,0),MATCH(Horizontal!AP$26,'Load Combinations'!$D$3:$N$3,0))</f>
        <v>0</v>
      </c>
      <c r="AQ289" s="96">
        <f>+INDEX('Load Combinations'!$D$4:$N$22,MATCH(Horizontal!$C289,'Load Combinations'!$B$4:$B$22,0),MATCH(Horizontal!AQ$26,'Load Combinations'!$D$3:$N$3,0))</f>
        <v>0</v>
      </c>
      <c r="AR289" s="96">
        <f>+INDEX('Load Combinations'!$D$4:$N$22,MATCH(Horizontal!$C289,'Load Combinations'!$B$4:$B$22,0),MATCH(Horizontal!AR$26,'Load Combinations'!$D$3:$N$3,0))</f>
        <v>1</v>
      </c>
      <c r="AS289" s="96">
        <f>+INDEX('Load Combinations'!$D$4:$N$22,MATCH(Horizontal!$C289,'Load Combinations'!$B$4:$B$22,0),MATCH(Horizontal!AS$26,'Load Combinations'!$D$3:$N$3,0))</f>
        <v>0</v>
      </c>
      <c r="AT289" s="96">
        <f>+INDEX('Load Combinations'!$D$4:$N$22,MATCH(Horizontal!$C289,'Load Combinations'!$B$4:$B$22,0),MATCH(Horizontal!AT$26,'Load Combinations'!$D$3:$N$3,0))</f>
        <v>1</v>
      </c>
      <c r="AU289" s="96">
        <f>+INDEX('Load Combinations'!$D$4:$N$22,MATCH(Horizontal!$C289,'Load Combinations'!$B$4:$B$22,0),MATCH(Horizontal!AU$26,'Load Combinations'!$D$3:$N$3,0))</f>
        <v>1</v>
      </c>
      <c r="AV289" s="96">
        <f>+INDEX('Load Combinations'!$D$4:$N$22,MATCH(Horizontal!$C289,'Load Combinations'!$B$4:$B$22,0),MATCH(Horizontal!AV$26,'Load Combinations'!$D$3:$N$3,0))</f>
        <v>0</v>
      </c>
      <c r="AW289" s="96">
        <f>+INDEX('Load Combinations'!$D$4:$N$22,MATCH(Horizontal!$C289,'Load Combinations'!$B$4:$B$22,0),MATCH(Horizontal!AW$26,'Load Combinations'!$D$3:$N$3,0))</f>
        <v>0</v>
      </c>
      <c r="AX289" s="560">
        <f>+INDEX('Load Combinations'!$D$4:$N$22,MATCH(Horizontal!$C289,'Load Combinations'!$B$4:$B$22,0),MATCH(Horizontal!AX$26,'Load Combinations'!$D$3:$N$3,0))</f>
        <v>0</v>
      </c>
      <c r="AY289" s="661">
        <f>+INDEX('Load Combinations'!$D$4:$N$22,MATCH(Horizontal!$C289,'Load Combinations'!$B$4:$B$22,0),MATCH(Horizontal!AY$26,'Load Combinations'!$D$3:$N$3,0))</f>
        <v>0</v>
      </c>
      <c r="AZ289" s="297" cm="1">
        <f t="array" aca="1" ref="AZ289" ca="1">SUMPRODUCT(--($K289:$AB289&gt;0),INDEX($H$4:$H$22,MATCH($K$26:$AB$26,$C$4:$C$22,0)))</f>
        <v>0</v>
      </c>
      <c r="BA289" s="298" cm="1">
        <f t="array" aca="1" ref="BA289" ca="1">SUMPRODUCT(--($K289:$AB289&gt;0),INDEX($G$4:$G$22,MATCH($K$26:$AB$26,$C$4:$C$22,0)))</f>
        <v>0</v>
      </c>
      <c r="BB289" s="298" cm="1">
        <f t="array" aca="1" ref="BB289" ca="1">-1*SUMPRODUCT(--($K289:$AB289&lt;0),INDEX($H$4:$H$22,MATCH($K$26:$AB$26,$C$4:$C$22,0)))</f>
        <v>0</v>
      </c>
      <c r="BC289" s="298" cm="1">
        <f t="array" aca="1" ref="BC289" ca="1">-1*SUMPRODUCT(--($K289:$AB289&lt;0),INDEX($G$4:$G$22,MATCH($K$26:$AB$26,$C$4:$C$22,0)))</f>
        <v>0</v>
      </c>
      <c r="BD289" s="125" cm="1">
        <f t="array" aca="1" ref="BD289" ca="1">IF(AC289&gt;0,AC289*SUMPRODUCT(_xlfn.XLOOKUP(AC$26,$C$4:$C$22,$T$4:$AD$22)*$AO289:$AY289),0)</f>
        <v>0</v>
      </c>
      <c r="BE289" s="300" cm="1">
        <f t="array" aca="1" ref="BE289" ca="1">IF(AD289&gt;0,AD289*SUMPRODUCT(_xlfn.XLOOKUP(AD$26,$C$4:$C$22,$T$4:$AD$22)*$AO289:$AY289),0)</f>
        <v>0</v>
      </c>
      <c r="BF289" s="300" cm="1">
        <f t="array" aca="1" ref="BF289" ca="1">IF(AE289&gt;0,AE289*SUMPRODUCT(_xlfn.XLOOKUP(AE$26,$C$4:$C$22,$T$4:$AD$22)*$AO289:$AY289),0)</f>
        <v>0</v>
      </c>
      <c r="BG289" s="301" cm="1">
        <f t="array" aca="1" ref="BG289" ca="1">IF(AF289&gt;0,AF289*SUMPRODUCT(_xlfn.XLOOKUP(AF$26,$C$4:$C$22,$T$4:$AD$22)*$AO289:$AY289),0)</f>
        <v>0</v>
      </c>
      <c r="BH289" s="300" cm="1">
        <f t="array" aca="1" ref="BH289" ca="1">IF(AG289&gt;0,AG289*SUMPRODUCT(_xlfn.XLOOKUP(AG$26,$C$4:$C$22,$T$4:$AD$22)*$AO289:$AY289),0)</f>
        <v>0</v>
      </c>
      <c r="BI289" s="300" cm="1">
        <f t="array" aca="1" ref="BI289" ca="1">IF(AH289&gt;0,AH289*SUMPRODUCT(_xlfn.XLOOKUP(AH$26,$C$4:$C$22,$T$4:$AD$22)*$AO289:$AY289),0)</f>
        <v>0</v>
      </c>
      <c r="BJ289" s="300" cm="1">
        <f t="array" aca="1" ref="BJ289" ca="1">IF(AI289&gt;0,AI289*SUMPRODUCT(_xlfn.XLOOKUP(AI$26,$C$4:$C$22,$T$4:$AD$22)*$AO289:$AY289),0)</f>
        <v>0</v>
      </c>
      <c r="BK289" s="300" cm="1">
        <f t="array" aca="1" ref="BK289" ca="1">IF(AJ289&gt;0,AJ289*SUMPRODUCT(_xlfn.XLOOKUP(AJ$26,$C$4:$C$22,$T$4:$AD$22)*$AO289:$AY289),0)</f>
        <v>0</v>
      </c>
      <c r="BL289" s="300" cm="1">
        <f t="array" aca="1" ref="BL289" ca="1">IF(AK289&gt;0,AK289*SUMPRODUCT(_xlfn.XLOOKUP(AK$26,$C$4:$C$22,$T$4:$AD$22)*$AO289:$AY289),0)</f>
        <v>0</v>
      </c>
      <c r="BM289" s="300" cm="1">
        <f t="array" aca="1" ref="BM289" ca="1">IF(AL289&gt;0,AL289*SUMPRODUCT(_xlfn.XLOOKUP(AL$26,$C$4:$C$22,$T$4:$AD$22)*$AO289:$AY289),0)</f>
        <v>0</v>
      </c>
      <c r="BN289" s="300" cm="1">
        <f t="array" aca="1" ref="BN289" ca="1">IF(AM289&gt;0,AM289*SUMPRODUCT(_xlfn.XLOOKUP(AM$26,$C$4:$C$22,$T$4:$AD$22)*$AO289:$AY289),0)</f>
        <v>0</v>
      </c>
      <c r="BO289" s="304" cm="1">
        <f t="array" aca="1" ref="BO289" ca="1">IF(AN289&gt;0,AN289*SUMPRODUCT(_xlfn.XLOOKUP(AN$26,$C$4:$C$22,$T$4:$AD$22)*$AO289:$AY289),0)</f>
        <v>0</v>
      </c>
      <c r="BP289" s="305">
        <f t="shared" ca="1" si="269"/>
        <v>0</v>
      </c>
      <c r="BQ289" s="125" cm="1">
        <f t="array" aca="1" ref="BQ289" ca="1">IF(AC289&gt;0,AC289*SUMPRODUCT(_xlfn.XLOOKUP(AC$26,$C$4:$C$22,$I$4:$S$22)*$AO289:$AY289),0)</f>
        <v>0</v>
      </c>
      <c r="BR289" s="300" cm="1">
        <f t="array" aca="1" ref="BR289" ca="1">IF(AD289&gt;0,AD289*SUMPRODUCT(_xlfn.XLOOKUP(AD$26,$C$4:$C$22,$I$4:$S$22)*$AO289:$AY289),0)</f>
        <v>0</v>
      </c>
      <c r="BS289" s="300" cm="1">
        <f t="array" aca="1" ref="BS289" ca="1">IF(AE289&gt;0,AE289*SUMPRODUCT(_xlfn.XLOOKUP(AE$26,$C$4:$C$22,$I$4:$S$22)*$AO289:$AY289),0)</f>
        <v>0</v>
      </c>
      <c r="BT289" s="301" cm="1">
        <f t="array" aca="1" ref="BT289" ca="1">IF(AF289&gt;0,AF289*SUMPRODUCT(_xlfn.XLOOKUP(AF$26,$C$4:$C$22,$I$4:$S$22)*$AO289:$AY289),0)</f>
        <v>0</v>
      </c>
      <c r="BU289" s="300" cm="1">
        <f t="array" aca="1" ref="BU289" ca="1">IF(AG289&gt;0,AG289*SUMPRODUCT(_xlfn.XLOOKUP(AG$26,$C$4:$C$22,$I$4:$S$22)*$AO289:$AY289),0)</f>
        <v>0</v>
      </c>
      <c r="BV289" s="300" cm="1">
        <f t="array" aca="1" ref="BV289" ca="1">IF(AH289&gt;0,AH289*SUMPRODUCT(_xlfn.XLOOKUP(AH$26,$C$4:$C$22,$I$4:$S$22)*$AO289:$AY289),0)</f>
        <v>0</v>
      </c>
      <c r="BW289" s="300" cm="1">
        <f t="array" aca="1" ref="BW289" ca="1">IF(AI289&gt;0,AI289*SUMPRODUCT(_xlfn.XLOOKUP(AI$26,$C$4:$C$22,$I$4:$S$22)*$AO289:$AY289),0)</f>
        <v>0</v>
      </c>
      <c r="BX289" s="300" cm="1">
        <f t="array" aca="1" ref="BX289" ca="1">IF(AJ289&gt;0,AJ289*SUMPRODUCT(_xlfn.XLOOKUP(AJ$26,$C$4:$C$22,$I$4:$S$22)*$AO289:$AY289),0)</f>
        <v>0</v>
      </c>
      <c r="BY289" s="300" cm="1">
        <f t="array" aca="1" ref="BY289" ca="1">IF(AK289&gt;0,AK289*SUMPRODUCT(_xlfn.XLOOKUP(AK$26,$C$4:$C$22,$I$4:$S$22)*$AO289:$AY289),0)</f>
        <v>0</v>
      </c>
      <c r="BZ289" s="300" cm="1">
        <f t="array" aca="1" ref="BZ289" ca="1">IF(AL289&gt;0,AL289*SUMPRODUCT(_xlfn.XLOOKUP(AL$26,$C$4:$C$22,$I$4:$S$22)*$AO289:$AY289),0)</f>
        <v>0</v>
      </c>
      <c r="CA289" s="300" cm="1">
        <f t="array" aca="1" ref="CA289" ca="1">IF(AM289&gt;0,AM289*SUMPRODUCT(_xlfn.XLOOKUP(AM$26,$C$4:$C$22,$I$4:$S$22)*$AO289:$AY289),0)</f>
        <v>0</v>
      </c>
      <c r="CB289" s="304" cm="1">
        <f t="array" aca="1" ref="CB289" ca="1">IF(AN289&gt;0,AN289*SUMPRODUCT(_xlfn.XLOOKUP(AN$26,$C$4:$C$22,$I$4:$S$22)*$AO289:$AY289),0)</f>
        <v>0</v>
      </c>
      <c r="CC289" s="305">
        <f t="shared" ca="1" si="270"/>
        <v>0</v>
      </c>
      <c r="CD289" s="125" cm="1">
        <f t="array" aca="1" ref="CD289" ca="1">IF(AC289&lt;0,AC289*SUMPRODUCT(_xlfn.XLOOKUP(AC$26,$C$4:$C$22,$T$4:$AD$22)*$AO289:$AY289),0)</f>
        <v>0</v>
      </c>
      <c r="CE289" s="300" cm="1">
        <f t="array" aca="1" ref="CE289" ca="1">IF(AD289&lt;0,AD289*SUMPRODUCT(_xlfn.XLOOKUP(AD$26,$C$4:$C$22,$T$4:$AC$22)*$AO289:$AX289),0)</f>
        <v>0</v>
      </c>
      <c r="CF289" s="300" cm="1">
        <f t="array" aca="1" ref="CF289" ca="1">IF(AE289&lt;0,AE289*SUMPRODUCT(_xlfn.XLOOKUP(AE$26,$C$4:$C$22,$T$4:$AC$22)*$AO289:$AX289),0)</f>
        <v>0</v>
      </c>
      <c r="CG289" s="301" cm="1">
        <f t="array" aca="1" ref="CG289" ca="1">IF(AF289&lt;0,AF289*SUMPRODUCT(_xlfn.XLOOKUP(AF$26,$C$4:$C$22,$T$4:$AC$22)*$AO289:$AX289),0)</f>
        <v>0</v>
      </c>
      <c r="CH289" s="300" cm="1">
        <f t="array" aca="1" ref="CH289" ca="1">IF(AG289&lt;0,AG289*SUMPRODUCT(_xlfn.XLOOKUP(AG$26,$C$4:$C$22,$T$4:$AC$22)*$AO289:$AX289),0)</f>
        <v>0</v>
      </c>
      <c r="CI289" s="300" cm="1">
        <f t="array" aca="1" ref="CI289" ca="1">IF(AH289&lt;0,AH289*SUMPRODUCT(_xlfn.XLOOKUP(AH$26,$C$4:$C$22,$T$4:$AC$22)*$AO289:$AX289),0)</f>
        <v>0</v>
      </c>
      <c r="CJ289" s="300" cm="1">
        <f t="array" aca="1" ref="CJ289" ca="1">IF(AI289&lt;0,AI289*SUMPRODUCT(_xlfn.XLOOKUP(AI$26,$C$4:$C$22,$T$4:$AC$22)*$AO289:$AX289),0)</f>
        <v>0</v>
      </c>
      <c r="CK289" s="300" cm="1">
        <f t="array" aca="1" ref="CK289" ca="1">IF(AJ289&lt;0,AJ289*SUMPRODUCT(_xlfn.XLOOKUP(AJ$26,$C$4:$C$22,$T$4:$AC$22)*$AO289:$AX289),0)</f>
        <v>0</v>
      </c>
      <c r="CL289" s="300" cm="1">
        <f t="array" aca="1" ref="CL289" ca="1">IF(AK289&lt;0,AK289*SUMPRODUCT(_xlfn.XLOOKUP(AK$26,$C$4:$C$22,$T$4:$AC$22)*$AO289:$AX289),0)</f>
        <v>0</v>
      </c>
      <c r="CM289" s="300" cm="1">
        <f t="array" aca="1" ref="CM289" ca="1">IF(AL289&lt;0,AL289*SUMPRODUCT(_xlfn.XLOOKUP(AL$26,$C$4:$C$22,$T$4:$AC$22)*$AO289:$AX289),0)</f>
        <v>0</v>
      </c>
      <c r="CN289" s="300" cm="1">
        <f t="array" aca="1" ref="CN289" ca="1">IF(AM289&lt;0,AM289*SUMPRODUCT(_xlfn.XLOOKUP(AM$26,$C$4:$C$22,$T$4:$AC$22)*$AO289:$AX289),0)</f>
        <v>0</v>
      </c>
      <c r="CO289" s="304" cm="1">
        <f t="array" aca="1" ref="CO289" ca="1">IF(AN289&lt;0,AN289*SUMPRODUCT(_xlfn.XLOOKUP(AN$26,$C$4:$C$22,$T$4:$AC$22)*$AO289:$AX289),0)</f>
        <v>0</v>
      </c>
      <c r="CP289" s="305">
        <f t="shared" ca="1" si="271"/>
        <v>0</v>
      </c>
      <c r="CQ289" s="125" cm="1">
        <f t="array" aca="1" ref="CQ289" ca="1">IF(AC289&lt;0,AC289*SUMPRODUCT(_xlfn.XLOOKUP(AC$26,$C$4:$C$22,$I$4:$S$22)*$AO289:$AY289),0)</f>
        <v>0</v>
      </c>
      <c r="CR289" s="300" cm="1">
        <f t="array" aca="1" ref="CR289" ca="1">IF(AD289&lt;0,AD289*SUMPRODUCT(_xlfn.XLOOKUP(AD$26,$C$4:$C$22,$I$4:$R$22)*$AO289:$AX289),0)</f>
        <v>0</v>
      </c>
      <c r="CS289" s="300" cm="1">
        <f t="array" aca="1" ref="CS289" ca="1">IF(AE289&lt;0,AE289*SUMPRODUCT(_xlfn.XLOOKUP(AE$26,$C$4:$C$22,$I$4:$R$22)*$AO289:$AX289),0)</f>
        <v>0</v>
      </c>
      <c r="CT289" s="301" cm="1">
        <f t="array" aca="1" ref="CT289" ca="1">IF(AF289&lt;0,AF289*SUMPRODUCT(_xlfn.XLOOKUP(AF$26,$C$4:$C$22,$I$4:$R$22)*$AO289:$AX289),0)</f>
        <v>0</v>
      </c>
      <c r="CU289" s="300" cm="1">
        <f t="array" aca="1" ref="CU289" ca="1">IF(AG289&lt;0,AG289*SUMPRODUCT(_xlfn.XLOOKUP(AG$26,$C$4:$C$22,$I$4:$R$22)*$AO289:$AX289),0)</f>
        <v>0</v>
      </c>
      <c r="CV289" s="300" cm="1">
        <f t="array" aca="1" ref="CV289" ca="1">IF(AH289&lt;0,AH289*SUMPRODUCT(_xlfn.XLOOKUP(AH$26,$C$4:$C$22,$I$4:$R$22)*$AO289:$AX289),0)</f>
        <v>0</v>
      </c>
      <c r="CW289" s="300" cm="1">
        <f t="array" aca="1" ref="CW289" ca="1">IF(AI289&lt;0,AI289*SUMPRODUCT(_xlfn.XLOOKUP(AI$26,$C$4:$C$22,$I$4:$R$22)*$AO289:$AX289),0)</f>
        <v>0</v>
      </c>
      <c r="CX289" s="300" cm="1">
        <f t="array" aca="1" ref="CX289" ca="1">IF(AJ289&lt;0,AJ289*SUMPRODUCT(_xlfn.XLOOKUP(AJ$26,$C$4:$C$22,$I$4:$R$22)*$AO289:$AX289),0)</f>
        <v>0</v>
      </c>
      <c r="CY289" s="300" cm="1">
        <f t="array" aca="1" ref="CY289" ca="1">IF(AK289&lt;0,AK289*SUMPRODUCT(_xlfn.XLOOKUP(AK$26,$C$4:$C$22,$I$4:$R$22)*$AO289:$AX289),0)</f>
        <v>0</v>
      </c>
      <c r="CZ289" s="300" cm="1">
        <f t="array" aca="1" ref="CZ289" ca="1">IF(AL289&lt;0,AL289*SUMPRODUCT(_xlfn.XLOOKUP(AL$26,$C$4:$C$22,$I$4:$R$22)*$AO289:$AX289),0)</f>
        <v>0</v>
      </c>
      <c r="DA289" s="300" cm="1">
        <f t="array" aca="1" ref="DA289" ca="1">IF(AM289&lt;0,AM289*SUMPRODUCT(_xlfn.XLOOKUP(AM$26,$C$4:$C$22,$I$4:$R$22)*$AO289:$AX289),0)</f>
        <v>0</v>
      </c>
      <c r="DB289" s="304" cm="1">
        <f t="array" aca="1" ref="DB289" ca="1">IF(AN289&lt;0,AN289*SUMPRODUCT(_xlfn.XLOOKUP(AN$26,$C$4:$C$22,$I$4:$R$22)*$AO289:$AX289),0)</f>
        <v>0</v>
      </c>
      <c r="DC289" s="329">
        <f t="shared" ca="1" si="272"/>
        <v>0</v>
      </c>
    </row>
    <row r="290" spans="1:107" x14ac:dyDescent="0.25">
      <c r="A290" s="136"/>
      <c r="B290" s="389"/>
      <c r="C290" s="278">
        <v>18</v>
      </c>
      <c r="D290" s="279" t="str">
        <f>_xlfn.XLOOKUP($C290,'Load Combinations'!$B$4:$B$22,'Load Combinations'!$C$4:$C$22)</f>
        <v>Target Change Out</v>
      </c>
      <c r="E290" s="280"/>
      <c r="F290" s="281"/>
      <c r="G290" s="111">
        <v>0</v>
      </c>
      <c r="H290" s="282">
        <f t="shared" ca="1" si="238"/>
        <v>0</v>
      </c>
      <c r="I290" s="282">
        <f t="shared" ca="1" si="239"/>
        <v>0</v>
      </c>
      <c r="J290" s="326"/>
      <c r="K290" s="87">
        <f t="shared" ref="K290:AB290" ca="1" si="274">OFFSET(K290,-17,0)</f>
        <v>0</v>
      </c>
      <c r="L290" s="84">
        <f t="shared" ca="1" si="274"/>
        <v>0</v>
      </c>
      <c r="M290" s="84">
        <f t="shared" ca="1" si="274"/>
        <v>0</v>
      </c>
      <c r="N290" s="84">
        <f t="shared" ca="1" si="274"/>
        <v>0</v>
      </c>
      <c r="O290" s="84">
        <f t="shared" ca="1" si="274"/>
        <v>0</v>
      </c>
      <c r="P290" s="84">
        <f t="shared" ca="1" si="274"/>
        <v>0</v>
      </c>
      <c r="Q290" s="84">
        <f t="shared" ca="1" si="274"/>
        <v>0</v>
      </c>
      <c r="R290" s="84">
        <f t="shared" ca="1" si="274"/>
        <v>0</v>
      </c>
      <c r="S290" s="84">
        <f t="shared" ca="1" si="274"/>
        <v>0</v>
      </c>
      <c r="T290" s="84">
        <f t="shared" ca="1" si="274"/>
        <v>0</v>
      </c>
      <c r="U290" s="84">
        <f t="shared" ca="1" si="274"/>
        <v>0</v>
      </c>
      <c r="V290" s="84">
        <f t="shared" ca="1" si="274"/>
        <v>0</v>
      </c>
      <c r="W290" s="84">
        <f t="shared" ca="1" si="274"/>
        <v>0</v>
      </c>
      <c r="X290" s="84">
        <f t="shared" ca="1" si="274"/>
        <v>0</v>
      </c>
      <c r="Y290" s="84">
        <f t="shared" ca="1" si="274"/>
        <v>0</v>
      </c>
      <c r="Z290" s="84">
        <f t="shared" ca="1" si="274"/>
        <v>0</v>
      </c>
      <c r="AA290" s="84">
        <f t="shared" ca="1" si="274"/>
        <v>0</v>
      </c>
      <c r="AB290" s="89">
        <f t="shared" ca="1" si="274"/>
        <v>0</v>
      </c>
      <c r="AC290" s="87">
        <f t="shared" ref="AC290:AN291" ca="1" si="275">OFFSET(AC290,-1*($C290-1),0)</f>
        <v>0</v>
      </c>
      <c r="AD290" s="84">
        <f t="shared" ca="1" si="275"/>
        <v>0</v>
      </c>
      <c r="AE290" s="84">
        <f t="shared" ca="1" si="275"/>
        <v>0</v>
      </c>
      <c r="AF290" s="84">
        <f t="shared" ca="1" si="275"/>
        <v>0</v>
      </c>
      <c r="AG290" s="84">
        <f t="shared" ca="1" si="275"/>
        <v>1</v>
      </c>
      <c r="AH290" s="84">
        <f t="shared" ca="1" si="275"/>
        <v>0</v>
      </c>
      <c r="AI290" s="84">
        <f t="shared" ca="1" si="275"/>
        <v>0</v>
      </c>
      <c r="AJ290" s="84">
        <f t="shared" ca="1" si="275"/>
        <v>0</v>
      </c>
      <c r="AK290" s="84">
        <f t="shared" ca="1" si="275"/>
        <v>0</v>
      </c>
      <c r="AL290" s="84">
        <f t="shared" ca="1" si="275"/>
        <v>0</v>
      </c>
      <c r="AM290" s="84">
        <f t="shared" ca="1" si="275"/>
        <v>0</v>
      </c>
      <c r="AN290" s="98">
        <f t="shared" ca="1" si="275"/>
        <v>0</v>
      </c>
      <c r="AO290" s="91">
        <f>+INDEX('Load Combinations'!$D$4:$N$22,MATCH(Horizontal!$C290,'Load Combinations'!$B$4:$B$22,0),MATCH(Horizontal!AO$26,'Load Combinations'!$D$3:$N$3,0))</f>
        <v>1</v>
      </c>
      <c r="AP290" s="84">
        <f>+INDEX('Load Combinations'!$D$4:$N$22,MATCH(Horizontal!$C290,'Load Combinations'!$B$4:$B$22,0),MATCH(Horizontal!AP$26,'Load Combinations'!$D$3:$N$3,0))</f>
        <v>0</v>
      </c>
      <c r="AQ290" s="84">
        <f>+INDEX('Load Combinations'!$D$4:$N$22,MATCH(Horizontal!$C290,'Load Combinations'!$B$4:$B$22,0),MATCH(Horizontal!AQ$26,'Load Combinations'!$D$3:$N$3,0))</f>
        <v>1</v>
      </c>
      <c r="AR290" s="84">
        <f>+INDEX('Load Combinations'!$D$4:$N$22,MATCH(Horizontal!$C290,'Load Combinations'!$B$4:$B$22,0),MATCH(Horizontal!AR$26,'Load Combinations'!$D$3:$N$3,0))</f>
        <v>1</v>
      </c>
      <c r="AS290" s="84">
        <f>+INDEX('Load Combinations'!$D$4:$N$22,MATCH(Horizontal!$C290,'Load Combinations'!$B$4:$B$22,0),MATCH(Horizontal!AS$26,'Load Combinations'!$D$3:$N$3,0))</f>
        <v>0</v>
      </c>
      <c r="AT290" s="84">
        <f>+INDEX('Load Combinations'!$D$4:$N$22,MATCH(Horizontal!$C290,'Load Combinations'!$B$4:$B$22,0),MATCH(Horizontal!AT$26,'Load Combinations'!$D$3:$N$3,0))</f>
        <v>0</v>
      </c>
      <c r="AU290" s="84">
        <f>+INDEX('Load Combinations'!$D$4:$N$22,MATCH(Horizontal!$C290,'Load Combinations'!$B$4:$B$22,0),MATCH(Horizontal!AU$26,'Load Combinations'!$D$3:$N$3,0))</f>
        <v>0</v>
      </c>
      <c r="AV290" s="84">
        <f>+INDEX('Load Combinations'!$D$4:$N$22,MATCH(Horizontal!$C290,'Load Combinations'!$B$4:$B$22,0),MATCH(Horizontal!AV$26,'Load Combinations'!$D$3:$N$3,0))</f>
        <v>0</v>
      </c>
      <c r="AW290" s="84">
        <f>+INDEX('Load Combinations'!$D$4:$N$22,MATCH(Horizontal!$C290,'Load Combinations'!$B$4:$B$22,0),MATCH(Horizontal!AW$26,'Load Combinations'!$D$3:$N$3,0))</f>
        <v>0</v>
      </c>
      <c r="AX290" s="559">
        <f>+INDEX('Load Combinations'!$D$4:$N$22,MATCH(Horizontal!$C290,'Load Combinations'!$B$4:$B$22,0),MATCH(Horizontal!AX$26,'Load Combinations'!$D$3:$N$3,0))</f>
        <v>0</v>
      </c>
      <c r="AY290" s="660">
        <f>+INDEX('Load Combinations'!$D$4:$N$22,MATCH(Horizontal!$C290,'Load Combinations'!$B$4:$B$22,0),MATCH(Horizontal!AY$26,'Load Combinations'!$D$3:$N$3,0))</f>
        <v>0</v>
      </c>
      <c r="AZ290" s="284" cm="1">
        <f t="array" aca="1" ref="AZ290" ca="1">SUMPRODUCT(--($K290:$AB290&gt;0),INDEX($H$4:$H$22,MATCH($K$26:$AB$26,$C$4:$C$22,0)))</f>
        <v>0</v>
      </c>
      <c r="BA290" s="194" cm="1">
        <f t="array" aca="1" ref="BA290" ca="1">SUMPRODUCT(--($K290:$AB290&gt;0),INDEX($G$4:$G$22,MATCH($K$26:$AB$26,$C$4:$C$22,0)))</f>
        <v>0</v>
      </c>
      <c r="BB290" s="194" cm="1">
        <f t="array" aca="1" ref="BB290" ca="1">-1*SUMPRODUCT(--($K290:$AB290&lt;0),INDEX($H$4:$H$22,MATCH($K$26:$AB$26,$C$4:$C$22,0)))</f>
        <v>0</v>
      </c>
      <c r="BC290" s="194" cm="1">
        <f t="array" aca="1" ref="BC290" ca="1">-1*SUMPRODUCT(--($K290:$AB290&lt;0),INDEX($G$4:$G$22,MATCH($K$26:$AB$26,$C$4:$C$22,0)))</f>
        <v>0</v>
      </c>
      <c r="BD290" s="286" cm="1">
        <f t="array" aca="1" ref="BD290" ca="1">IF(AC290&gt;0,AC290*SUMPRODUCT(_xlfn.XLOOKUP(AC$26,$C$4:$C$22,$T$4:$AD$22)*$AO290:$AY290),0)</f>
        <v>0</v>
      </c>
      <c r="BE290" s="287" cm="1">
        <f t="array" aca="1" ref="BE290" ca="1">IF(AD290&gt;0,AD290*SUMPRODUCT(_xlfn.XLOOKUP(AD$26,$C$4:$C$22,$T$4:$AD$22)*$AO290:$AY290),0)</f>
        <v>0</v>
      </c>
      <c r="BF290" s="287" cm="1">
        <f t="array" aca="1" ref="BF290" ca="1">IF(AE290&gt;0,AE290*SUMPRODUCT(_xlfn.XLOOKUP(AE$26,$C$4:$C$22,$T$4:$AD$22)*$AO290:$AY290),0)</f>
        <v>0</v>
      </c>
      <c r="BG290" s="287" cm="1">
        <f t="array" aca="1" ref="BG290" ca="1">IF(AF290&gt;0,AF290*SUMPRODUCT(_xlfn.XLOOKUP(AF$26,$C$4:$C$22,$T$4:$AD$22)*$AO290:$AY290),0)</f>
        <v>0</v>
      </c>
      <c r="BH290" s="287" cm="1">
        <f t="array" aca="1" ref="BH290" ca="1">IF(AG290&gt;0,AG290*SUMPRODUCT(_xlfn.XLOOKUP(AG$26,$C$4:$C$22,$T$4:$AD$22)*$AO290:$AY290),0)</f>
        <v>0</v>
      </c>
      <c r="BI290" s="287" cm="1">
        <f t="array" aca="1" ref="BI290" ca="1">IF(AH290&gt;0,AH290*SUMPRODUCT(_xlfn.XLOOKUP(AH$26,$C$4:$C$22,$T$4:$AD$22)*$AO290:$AY290),0)</f>
        <v>0</v>
      </c>
      <c r="BJ290" s="287" cm="1">
        <f t="array" aca="1" ref="BJ290" ca="1">IF(AI290&gt;0,AI290*SUMPRODUCT(_xlfn.XLOOKUP(AI$26,$C$4:$C$22,$T$4:$AD$22)*$AO290:$AY290),0)</f>
        <v>0</v>
      </c>
      <c r="BK290" s="287" cm="1">
        <f t="array" aca="1" ref="BK290" ca="1">IF(AJ290&gt;0,AJ290*SUMPRODUCT(_xlfn.XLOOKUP(AJ$26,$C$4:$C$22,$T$4:$AD$22)*$AO290:$AY290),0)</f>
        <v>0</v>
      </c>
      <c r="BL290" s="287" cm="1">
        <f t="array" aca="1" ref="BL290" ca="1">IF(AK290&gt;0,AK290*SUMPRODUCT(_xlfn.XLOOKUP(AK$26,$C$4:$C$22,$T$4:$AD$22)*$AO290:$AY290),0)</f>
        <v>0</v>
      </c>
      <c r="BM290" s="287" cm="1">
        <f t="array" aca="1" ref="BM290" ca="1">IF(AL290&gt;0,AL290*SUMPRODUCT(_xlfn.XLOOKUP(AL$26,$C$4:$C$22,$T$4:$AD$22)*$AO290:$AY290),0)</f>
        <v>0</v>
      </c>
      <c r="BN290" s="287" cm="1">
        <f t="array" aca="1" ref="BN290" ca="1">IF(AM290&gt;0,AM290*SUMPRODUCT(_xlfn.XLOOKUP(AM$26,$C$4:$C$22,$T$4:$AD$22)*$AO290:$AY290),0)</f>
        <v>0</v>
      </c>
      <c r="BO290" s="290" cm="1">
        <f t="array" aca="1" ref="BO290" ca="1">IF(AN290&gt;0,AN290*SUMPRODUCT(_xlfn.XLOOKUP(AN$26,$C$4:$C$22,$T$4:$AD$22)*$AO290:$AY290),0)</f>
        <v>0</v>
      </c>
      <c r="BP290" s="291">
        <f t="shared" ca="1" si="269"/>
        <v>0</v>
      </c>
      <c r="BQ290" s="286" cm="1">
        <f t="array" aca="1" ref="BQ290" ca="1">IF(AC290&gt;0,AC290*SUMPRODUCT(_xlfn.XLOOKUP(AC$26,$C$4:$C$22,$I$4:$S$22)*$AO290:$AY290),0)</f>
        <v>0</v>
      </c>
      <c r="BR290" s="287" cm="1">
        <f t="array" aca="1" ref="BR290" ca="1">IF(AD290&gt;0,AD290*SUMPRODUCT(_xlfn.XLOOKUP(AD$26,$C$4:$C$22,$I$4:$S$22)*$AO290:$AY290),0)</f>
        <v>0</v>
      </c>
      <c r="BS290" s="287" cm="1">
        <f t="array" aca="1" ref="BS290" ca="1">IF(AE290&gt;0,AE290*SUMPRODUCT(_xlfn.XLOOKUP(AE$26,$C$4:$C$22,$I$4:$S$22)*$AO290:$AY290),0)</f>
        <v>0</v>
      </c>
      <c r="BT290" s="287" cm="1">
        <f t="array" aca="1" ref="BT290" ca="1">IF(AF290&gt;0,AF290*SUMPRODUCT(_xlfn.XLOOKUP(AF$26,$C$4:$C$22,$I$4:$S$22)*$AO290:$AY290),0)</f>
        <v>0</v>
      </c>
      <c r="BU290" s="287" cm="1">
        <f t="array" aca="1" ref="BU290" ca="1">IF(AG290&gt;0,AG290*SUMPRODUCT(_xlfn.XLOOKUP(AG$26,$C$4:$C$22,$I$4:$S$22)*$AO290:$AY290),0)</f>
        <v>0</v>
      </c>
      <c r="BV290" s="287" cm="1">
        <f t="array" aca="1" ref="BV290" ca="1">IF(AH290&gt;0,AH290*SUMPRODUCT(_xlfn.XLOOKUP(AH$26,$C$4:$C$22,$I$4:$S$22)*$AO290:$AY290),0)</f>
        <v>0</v>
      </c>
      <c r="BW290" s="287" cm="1">
        <f t="array" aca="1" ref="BW290" ca="1">IF(AI290&gt;0,AI290*SUMPRODUCT(_xlfn.XLOOKUP(AI$26,$C$4:$C$22,$I$4:$S$22)*$AO290:$AY290),0)</f>
        <v>0</v>
      </c>
      <c r="BX290" s="287" cm="1">
        <f t="array" aca="1" ref="BX290" ca="1">IF(AJ290&gt;0,AJ290*SUMPRODUCT(_xlfn.XLOOKUP(AJ$26,$C$4:$C$22,$I$4:$S$22)*$AO290:$AY290),0)</f>
        <v>0</v>
      </c>
      <c r="BY290" s="287" cm="1">
        <f t="array" aca="1" ref="BY290" ca="1">IF(AK290&gt;0,AK290*SUMPRODUCT(_xlfn.XLOOKUP(AK$26,$C$4:$C$22,$I$4:$S$22)*$AO290:$AY290),0)</f>
        <v>0</v>
      </c>
      <c r="BZ290" s="287" cm="1">
        <f t="array" aca="1" ref="BZ290" ca="1">IF(AL290&gt;0,AL290*SUMPRODUCT(_xlfn.XLOOKUP(AL$26,$C$4:$C$22,$I$4:$S$22)*$AO290:$AY290),0)</f>
        <v>0</v>
      </c>
      <c r="CA290" s="287" cm="1">
        <f t="array" aca="1" ref="CA290" ca="1">IF(AM290&gt;0,AM290*SUMPRODUCT(_xlfn.XLOOKUP(AM$26,$C$4:$C$22,$I$4:$S$22)*$AO290:$AY290),0)</f>
        <v>0</v>
      </c>
      <c r="CB290" s="290" cm="1">
        <f t="array" aca="1" ref="CB290" ca="1">IF(AN290&gt;0,AN290*SUMPRODUCT(_xlfn.XLOOKUP(AN$26,$C$4:$C$22,$I$4:$S$22)*$AO290:$AY290),0)</f>
        <v>0</v>
      </c>
      <c r="CC290" s="291">
        <f t="shared" ca="1" si="270"/>
        <v>0</v>
      </c>
      <c r="CD290" s="286" cm="1">
        <f t="array" aca="1" ref="CD290" ca="1">IF(AC290&lt;0,AC290*SUMPRODUCT(_xlfn.XLOOKUP(AC$26,$C$4:$C$22,$T$4:$AD$22)*$AO290:$AY290),0)</f>
        <v>0</v>
      </c>
      <c r="CE290" s="287" cm="1">
        <f t="array" aca="1" ref="CE290" ca="1">IF(AD290&lt;0,AD290*SUMPRODUCT(_xlfn.XLOOKUP(AD$26,$C$4:$C$22,$T$4:$AC$22)*$AO290:$AX290),0)</f>
        <v>0</v>
      </c>
      <c r="CF290" s="287" cm="1">
        <f t="array" aca="1" ref="CF290" ca="1">IF(AE290&lt;0,AE290*SUMPRODUCT(_xlfn.XLOOKUP(AE$26,$C$4:$C$22,$T$4:$AC$22)*$AO290:$AX290),0)</f>
        <v>0</v>
      </c>
      <c r="CG290" s="287" cm="1">
        <f t="array" aca="1" ref="CG290" ca="1">IF(AF290&lt;0,AF290*SUMPRODUCT(_xlfn.XLOOKUP(AF$26,$C$4:$C$22,$T$4:$AC$22)*$AO290:$AX290),0)</f>
        <v>0</v>
      </c>
      <c r="CH290" s="287" cm="1">
        <f t="array" aca="1" ref="CH290" ca="1">IF(AG290&lt;0,AG290*SUMPRODUCT(_xlfn.XLOOKUP(AG$26,$C$4:$C$22,$T$4:$AC$22)*$AO290:$AX290),0)</f>
        <v>0</v>
      </c>
      <c r="CI290" s="287" cm="1">
        <f t="array" aca="1" ref="CI290" ca="1">IF(AH290&lt;0,AH290*SUMPRODUCT(_xlfn.XLOOKUP(AH$26,$C$4:$C$22,$T$4:$AC$22)*$AO290:$AX290),0)</f>
        <v>0</v>
      </c>
      <c r="CJ290" s="287" cm="1">
        <f t="array" aca="1" ref="CJ290" ca="1">IF(AI290&lt;0,AI290*SUMPRODUCT(_xlfn.XLOOKUP(AI$26,$C$4:$C$22,$T$4:$AC$22)*$AO290:$AX290),0)</f>
        <v>0</v>
      </c>
      <c r="CK290" s="287" cm="1">
        <f t="array" aca="1" ref="CK290" ca="1">IF(AJ290&lt;0,AJ290*SUMPRODUCT(_xlfn.XLOOKUP(AJ$26,$C$4:$C$22,$T$4:$AC$22)*$AO290:$AX290),0)</f>
        <v>0</v>
      </c>
      <c r="CL290" s="287" cm="1">
        <f t="array" aca="1" ref="CL290" ca="1">IF(AK290&lt;0,AK290*SUMPRODUCT(_xlfn.XLOOKUP(AK$26,$C$4:$C$22,$T$4:$AC$22)*$AO290:$AX290),0)</f>
        <v>0</v>
      </c>
      <c r="CM290" s="287" cm="1">
        <f t="array" aca="1" ref="CM290" ca="1">IF(AL290&lt;0,AL290*SUMPRODUCT(_xlfn.XLOOKUP(AL$26,$C$4:$C$22,$T$4:$AC$22)*$AO290:$AX290),0)</f>
        <v>0</v>
      </c>
      <c r="CN290" s="287" cm="1">
        <f t="array" aca="1" ref="CN290" ca="1">IF(AM290&lt;0,AM290*SUMPRODUCT(_xlfn.XLOOKUP(AM$26,$C$4:$C$22,$T$4:$AC$22)*$AO290:$AX290),0)</f>
        <v>0</v>
      </c>
      <c r="CO290" s="290" cm="1">
        <f t="array" aca="1" ref="CO290" ca="1">IF(AN290&lt;0,AN290*SUMPRODUCT(_xlfn.XLOOKUP(AN$26,$C$4:$C$22,$T$4:$AC$22)*$AO290:$AX290),0)</f>
        <v>0</v>
      </c>
      <c r="CP290" s="291">
        <f t="shared" ca="1" si="271"/>
        <v>0</v>
      </c>
      <c r="CQ290" s="286" cm="1">
        <f t="array" aca="1" ref="CQ290" ca="1">IF(AC290&lt;0,AC290*SUMPRODUCT(_xlfn.XLOOKUP(AC$26,$C$4:$C$22,$I$4:$S$22)*$AO290:$AY290),0)</f>
        <v>0</v>
      </c>
      <c r="CR290" s="287" cm="1">
        <f t="array" aca="1" ref="CR290" ca="1">IF(AD290&lt;0,AD290*SUMPRODUCT(_xlfn.XLOOKUP(AD$26,$C$4:$C$22,$I$4:$R$22)*$AO290:$AX290),0)</f>
        <v>0</v>
      </c>
      <c r="CS290" s="287" cm="1">
        <f t="array" aca="1" ref="CS290" ca="1">IF(AE290&lt;0,AE290*SUMPRODUCT(_xlfn.XLOOKUP(AE$26,$C$4:$C$22,$I$4:$R$22)*$AO290:$AX290),0)</f>
        <v>0</v>
      </c>
      <c r="CT290" s="287" cm="1">
        <f t="array" aca="1" ref="CT290" ca="1">IF(AF290&lt;0,AF290*SUMPRODUCT(_xlfn.XLOOKUP(AF$26,$C$4:$C$22,$I$4:$R$22)*$AO290:$AX290),0)</f>
        <v>0</v>
      </c>
      <c r="CU290" s="287" cm="1">
        <f t="array" aca="1" ref="CU290" ca="1">IF(AG290&lt;0,AG290*SUMPRODUCT(_xlfn.XLOOKUP(AG$26,$C$4:$C$22,$I$4:$R$22)*$AO290:$AX290),0)</f>
        <v>0</v>
      </c>
      <c r="CV290" s="287" cm="1">
        <f t="array" aca="1" ref="CV290" ca="1">IF(AH290&lt;0,AH290*SUMPRODUCT(_xlfn.XLOOKUP(AH$26,$C$4:$C$22,$I$4:$R$22)*$AO290:$AX290),0)</f>
        <v>0</v>
      </c>
      <c r="CW290" s="287" cm="1">
        <f t="array" aca="1" ref="CW290" ca="1">IF(AI290&lt;0,AI290*SUMPRODUCT(_xlfn.XLOOKUP(AI$26,$C$4:$C$22,$I$4:$R$22)*$AO290:$AX290),0)</f>
        <v>0</v>
      </c>
      <c r="CX290" s="287" cm="1">
        <f t="array" aca="1" ref="CX290" ca="1">IF(AJ290&lt;0,AJ290*SUMPRODUCT(_xlfn.XLOOKUP(AJ$26,$C$4:$C$22,$I$4:$R$22)*$AO290:$AX290),0)</f>
        <v>0</v>
      </c>
      <c r="CY290" s="287" cm="1">
        <f t="array" aca="1" ref="CY290" ca="1">IF(AK290&lt;0,AK290*SUMPRODUCT(_xlfn.XLOOKUP(AK$26,$C$4:$C$22,$I$4:$R$22)*$AO290:$AX290),0)</f>
        <v>0</v>
      </c>
      <c r="CZ290" s="287" cm="1">
        <f t="array" aca="1" ref="CZ290" ca="1">IF(AL290&lt;0,AL290*SUMPRODUCT(_xlfn.XLOOKUP(AL$26,$C$4:$C$22,$I$4:$R$22)*$AO290:$AX290),0)</f>
        <v>0</v>
      </c>
      <c r="DA290" s="287" cm="1">
        <f t="array" aca="1" ref="DA290" ca="1">IF(AM290&lt;0,AM290*SUMPRODUCT(_xlfn.XLOOKUP(AM$26,$C$4:$C$22,$I$4:$R$22)*$AO290:$AX290),0)</f>
        <v>0</v>
      </c>
      <c r="DB290" s="290" cm="1">
        <f t="array" aca="1" ref="DB290" ca="1">IF(AN290&lt;0,AN290*SUMPRODUCT(_xlfn.XLOOKUP(AN$26,$C$4:$C$22,$I$4:$R$22)*$AO290:$AX290),0)</f>
        <v>0</v>
      </c>
      <c r="DC290" s="327">
        <f t="shared" ca="1" si="272"/>
        <v>0</v>
      </c>
    </row>
    <row r="291" spans="1:107" ht="15.75" thickBot="1" x14ac:dyDescent="0.3">
      <c r="A291" s="136"/>
      <c r="B291" s="389"/>
      <c r="C291" s="292">
        <v>19</v>
      </c>
      <c r="D291" s="293" t="str">
        <f>_xlfn.XLOOKUP($C291,'Load Combinations'!$B$4:$B$22,'Load Combinations'!$C$4:$C$22)</f>
        <v>Bearing Change Out (Shaft on lid)</v>
      </c>
      <c r="E291" s="86"/>
      <c r="F291" s="294"/>
      <c r="G291" s="125">
        <v>0</v>
      </c>
      <c r="H291" s="295">
        <f t="shared" ca="1" si="238"/>
        <v>0</v>
      </c>
      <c r="I291" s="295">
        <f t="shared" ca="1" si="239"/>
        <v>0</v>
      </c>
      <c r="J291" s="328"/>
      <c r="K291" s="99">
        <f t="shared" ref="K291:AB291" ca="1" si="276">OFFSET(K291,-18,0)</f>
        <v>0</v>
      </c>
      <c r="L291" s="96">
        <f t="shared" ca="1" si="276"/>
        <v>0</v>
      </c>
      <c r="M291" s="96">
        <f t="shared" ca="1" si="276"/>
        <v>0</v>
      </c>
      <c r="N291" s="96">
        <f t="shared" ca="1" si="276"/>
        <v>0</v>
      </c>
      <c r="O291" s="96">
        <f t="shared" ca="1" si="276"/>
        <v>0</v>
      </c>
      <c r="P291" s="96">
        <f t="shared" ca="1" si="276"/>
        <v>0</v>
      </c>
      <c r="Q291" s="96">
        <f t="shared" ca="1" si="276"/>
        <v>0</v>
      </c>
      <c r="R291" s="96">
        <f t="shared" ca="1" si="276"/>
        <v>0</v>
      </c>
      <c r="S291" s="96">
        <f t="shared" ca="1" si="276"/>
        <v>0</v>
      </c>
      <c r="T291" s="96">
        <f t="shared" ca="1" si="276"/>
        <v>0</v>
      </c>
      <c r="U291" s="96">
        <f t="shared" ca="1" si="276"/>
        <v>0</v>
      </c>
      <c r="V291" s="96">
        <f t="shared" ca="1" si="276"/>
        <v>0</v>
      </c>
      <c r="W291" s="96">
        <f t="shared" ca="1" si="276"/>
        <v>0</v>
      </c>
      <c r="X291" s="96">
        <f t="shared" ca="1" si="276"/>
        <v>0</v>
      </c>
      <c r="Y291" s="96">
        <f t="shared" ca="1" si="276"/>
        <v>0</v>
      </c>
      <c r="Z291" s="96">
        <f t="shared" ca="1" si="276"/>
        <v>0</v>
      </c>
      <c r="AA291" s="96">
        <f t="shared" ca="1" si="276"/>
        <v>0</v>
      </c>
      <c r="AB291" s="138">
        <f t="shared" ca="1" si="276"/>
        <v>0</v>
      </c>
      <c r="AC291" s="99">
        <f t="shared" ca="1" si="275"/>
        <v>0</v>
      </c>
      <c r="AD291" s="96">
        <f t="shared" ca="1" si="275"/>
        <v>0</v>
      </c>
      <c r="AE291" s="96">
        <f t="shared" ca="1" si="275"/>
        <v>0</v>
      </c>
      <c r="AF291" s="96">
        <f t="shared" ca="1" si="275"/>
        <v>0</v>
      </c>
      <c r="AG291" s="96">
        <f t="shared" ca="1" si="275"/>
        <v>1</v>
      </c>
      <c r="AH291" s="96">
        <f t="shared" ca="1" si="275"/>
        <v>0</v>
      </c>
      <c r="AI291" s="96">
        <f t="shared" ca="1" si="275"/>
        <v>0</v>
      </c>
      <c r="AJ291" s="96">
        <f t="shared" ca="1" si="275"/>
        <v>0</v>
      </c>
      <c r="AK291" s="96">
        <f t="shared" ca="1" si="275"/>
        <v>0</v>
      </c>
      <c r="AL291" s="96">
        <f t="shared" ca="1" si="275"/>
        <v>0</v>
      </c>
      <c r="AM291" s="96">
        <f t="shared" ca="1" si="275"/>
        <v>0</v>
      </c>
      <c r="AN291" s="100">
        <f t="shared" ca="1" si="275"/>
        <v>0</v>
      </c>
      <c r="AO291" s="97">
        <f>+INDEX('Load Combinations'!$D$4:$N$22,MATCH(Horizontal!$C291,'Load Combinations'!$B$4:$B$22,0),MATCH(Horizontal!AO$26,'Load Combinations'!$D$3:$N$3,0))</f>
        <v>1</v>
      </c>
      <c r="AP291" s="96">
        <f>+INDEX('Load Combinations'!$D$4:$N$22,MATCH(Horizontal!$C291,'Load Combinations'!$B$4:$B$22,0),MATCH(Horizontal!AP$26,'Load Combinations'!$D$3:$N$3,0))</f>
        <v>0</v>
      </c>
      <c r="AQ291" s="96">
        <f>+INDEX('Load Combinations'!$D$4:$N$22,MATCH(Horizontal!$C291,'Load Combinations'!$B$4:$B$22,0),MATCH(Horizontal!AQ$26,'Load Combinations'!$D$3:$N$3,0))</f>
        <v>0</v>
      </c>
      <c r="AR291" s="96">
        <f>+INDEX('Load Combinations'!$D$4:$N$22,MATCH(Horizontal!$C291,'Load Combinations'!$B$4:$B$22,0),MATCH(Horizontal!AR$26,'Load Combinations'!$D$3:$N$3,0))</f>
        <v>0</v>
      </c>
      <c r="AS291" s="96">
        <f>+INDEX('Load Combinations'!$D$4:$N$22,MATCH(Horizontal!$C291,'Load Combinations'!$B$4:$B$22,0),MATCH(Horizontal!AS$26,'Load Combinations'!$D$3:$N$3,0))</f>
        <v>0</v>
      </c>
      <c r="AT291" s="96">
        <f>+INDEX('Load Combinations'!$D$4:$N$22,MATCH(Horizontal!$C291,'Load Combinations'!$B$4:$B$22,0),MATCH(Horizontal!AT$26,'Load Combinations'!$D$3:$N$3,0))</f>
        <v>0</v>
      </c>
      <c r="AU291" s="96">
        <f>+INDEX('Load Combinations'!$D$4:$N$22,MATCH(Horizontal!$C291,'Load Combinations'!$B$4:$B$22,0),MATCH(Horizontal!AU$26,'Load Combinations'!$D$3:$N$3,0))</f>
        <v>0</v>
      </c>
      <c r="AV291" s="96">
        <f>+INDEX('Load Combinations'!$D$4:$N$22,MATCH(Horizontal!$C291,'Load Combinations'!$B$4:$B$22,0),MATCH(Horizontal!AV$26,'Load Combinations'!$D$3:$N$3,0))</f>
        <v>0</v>
      </c>
      <c r="AW291" s="96">
        <f>+INDEX('Load Combinations'!$D$4:$N$22,MATCH(Horizontal!$C291,'Load Combinations'!$B$4:$B$22,0),MATCH(Horizontal!AW$26,'Load Combinations'!$D$3:$N$3,0))</f>
        <v>0</v>
      </c>
      <c r="AX291" s="560">
        <f>+INDEX('Load Combinations'!$D$4:$N$22,MATCH(Horizontal!$C291,'Load Combinations'!$B$4:$B$22,0),MATCH(Horizontal!AX$26,'Load Combinations'!$D$3:$N$3,0))</f>
        <v>0</v>
      </c>
      <c r="AY291" s="661">
        <f>+INDEX('Load Combinations'!$D$4:$N$22,MATCH(Horizontal!$C291,'Load Combinations'!$B$4:$B$22,0),MATCH(Horizontal!AY$26,'Load Combinations'!$D$3:$N$3,0))</f>
        <v>1</v>
      </c>
      <c r="AZ291" s="297" cm="1">
        <f t="array" aca="1" ref="AZ291" ca="1">SUMPRODUCT(--($K291:$AB291&gt;0),INDEX($H$4:$H$22,MATCH($K$26:$AB$26,$C$4:$C$22,0)))</f>
        <v>0</v>
      </c>
      <c r="BA291" s="298" cm="1">
        <f t="array" aca="1" ref="BA291" ca="1">SUMPRODUCT(--($K291:$AB291&gt;0),INDEX($G$4:$G$22,MATCH($K$26:$AB$26,$C$4:$C$22,0)))</f>
        <v>0</v>
      </c>
      <c r="BB291" s="298" cm="1">
        <f t="array" aca="1" ref="BB291" ca="1">-1*SUMPRODUCT(--($K291:$AB291&lt;0),INDEX($H$4:$H$22,MATCH($K$26:$AB$26,$C$4:$C$22,0)))</f>
        <v>0</v>
      </c>
      <c r="BC291" s="298" cm="1">
        <f t="array" aca="1" ref="BC291" ca="1">-1*SUMPRODUCT(--($K291:$AB291&lt;0),INDEX($G$4:$G$22,MATCH($K$26:$AB$26,$C$4:$C$22,0)))</f>
        <v>0</v>
      </c>
      <c r="BD291" s="125" cm="1">
        <f t="array" aca="1" ref="BD291" ca="1">IF(AC291&gt;0,AC291*SUMPRODUCT(_xlfn.XLOOKUP(AC$26,$C$4:$C$22,$T$4:$AD$22)*$AO291:$AY291),0)</f>
        <v>0</v>
      </c>
      <c r="BE291" s="300" cm="1">
        <f t="array" aca="1" ref="BE291" ca="1">IF(AD291&gt;0,AD291*SUMPRODUCT(_xlfn.XLOOKUP(AD$26,$C$4:$C$22,$T$4:$AD$22)*$AO291:$AY291),0)</f>
        <v>0</v>
      </c>
      <c r="BF291" s="300" cm="1">
        <f t="array" aca="1" ref="BF291" ca="1">IF(AE291&gt;0,AE291*SUMPRODUCT(_xlfn.XLOOKUP(AE$26,$C$4:$C$22,$T$4:$AD$22)*$AO291:$AY291),0)</f>
        <v>0</v>
      </c>
      <c r="BG291" s="301" cm="1">
        <f t="array" aca="1" ref="BG291" ca="1">IF(AF291&gt;0,AF291*SUMPRODUCT(_xlfn.XLOOKUP(AF$26,$C$4:$C$22,$T$4:$AD$22)*$AO291:$AY291),0)</f>
        <v>0</v>
      </c>
      <c r="BH291" s="300" cm="1">
        <f t="array" aca="1" ref="BH291" ca="1">IF(AG291&gt;0,AG291*SUMPRODUCT(_xlfn.XLOOKUP(AG$26,$C$4:$C$22,$T$4:$AD$22)*$AO291:$AY291),0)</f>
        <v>0</v>
      </c>
      <c r="BI291" s="300" cm="1">
        <f t="array" aca="1" ref="BI291" ca="1">IF(AH291&gt;0,AH291*SUMPRODUCT(_xlfn.XLOOKUP(AH$26,$C$4:$C$22,$T$4:$AD$22)*$AO291:$AY291),0)</f>
        <v>0</v>
      </c>
      <c r="BJ291" s="300" cm="1">
        <f t="array" aca="1" ref="BJ291" ca="1">IF(AI291&gt;0,AI291*SUMPRODUCT(_xlfn.XLOOKUP(AI$26,$C$4:$C$22,$T$4:$AD$22)*$AO291:$AY291),0)</f>
        <v>0</v>
      </c>
      <c r="BK291" s="300" cm="1">
        <f t="array" aca="1" ref="BK291" ca="1">IF(AJ291&gt;0,AJ291*SUMPRODUCT(_xlfn.XLOOKUP(AJ$26,$C$4:$C$22,$T$4:$AD$22)*$AO291:$AY291),0)</f>
        <v>0</v>
      </c>
      <c r="BL291" s="300" cm="1">
        <f t="array" aca="1" ref="BL291" ca="1">IF(AK291&gt;0,AK291*SUMPRODUCT(_xlfn.XLOOKUP(AK$26,$C$4:$C$22,$T$4:$AD$22)*$AO291:$AY291),0)</f>
        <v>0</v>
      </c>
      <c r="BM291" s="300" cm="1">
        <f t="array" aca="1" ref="BM291" ca="1">IF(AL291&gt;0,AL291*SUMPRODUCT(_xlfn.XLOOKUP(AL$26,$C$4:$C$22,$T$4:$AD$22)*$AO291:$AY291),0)</f>
        <v>0</v>
      </c>
      <c r="BN291" s="300" cm="1">
        <f t="array" aca="1" ref="BN291" ca="1">IF(AM291&gt;0,AM291*SUMPRODUCT(_xlfn.XLOOKUP(AM$26,$C$4:$C$22,$T$4:$AD$22)*$AO291:$AY291),0)</f>
        <v>0</v>
      </c>
      <c r="BO291" s="304" cm="1">
        <f t="array" aca="1" ref="BO291" ca="1">IF(AN291&gt;0,AN291*SUMPRODUCT(_xlfn.XLOOKUP(AN$26,$C$4:$C$22,$T$4:$AD$22)*$AO291:$AY291),0)</f>
        <v>0</v>
      </c>
      <c r="BP291" s="305">
        <f t="shared" ca="1" si="269"/>
        <v>0</v>
      </c>
      <c r="BQ291" s="125" cm="1">
        <f t="array" aca="1" ref="BQ291" ca="1">IF(AC291&gt;0,AC291*SUMPRODUCT(_xlfn.XLOOKUP(AC$26,$C$4:$C$22,$I$4:$S$22)*$AO291:$AY291),0)</f>
        <v>0</v>
      </c>
      <c r="BR291" s="300" cm="1">
        <f t="array" aca="1" ref="BR291" ca="1">IF(AD291&gt;0,AD291*SUMPRODUCT(_xlfn.XLOOKUP(AD$26,$C$4:$C$22,$I$4:$S$22)*$AO291:$AY291),0)</f>
        <v>0</v>
      </c>
      <c r="BS291" s="300" cm="1">
        <f t="array" aca="1" ref="BS291" ca="1">IF(AE291&gt;0,AE291*SUMPRODUCT(_xlfn.XLOOKUP(AE$26,$C$4:$C$22,$I$4:$S$22)*$AO291:$AY291),0)</f>
        <v>0</v>
      </c>
      <c r="BT291" s="301" cm="1">
        <f t="array" aca="1" ref="BT291" ca="1">IF(AF291&gt;0,AF291*SUMPRODUCT(_xlfn.XLOOKUP(AF$26,$C$4:$C$22,$I$4:$S$22)*$AO291:$AY291),0)</f>
        <v>0</v>
      </c>
      <c r="BU291" s="300" cm="1">
        <f t="array" aca="1" ref="BU291" ca="1">IF(AG291&gt;0,AG291*SUMPRODUCT(_xlfn.XLOOKUP(AG$26,$C$4:$C$22,$I$4:$S$22)*$AO291:$AY291),0)</f>
        <v>0</v>
      </c>
      <c r="BV291" s="300" cm="1">
        <f t="array" aca="1" ref="BV291" ca="1">IF(AH291&gt;0,AH291*SUMPRODUCT(_xlfn.XLOOKUP(AH$26,$C$4:$C$22,$I$4:$S$22)*$AO291:$AY291),0)</f>
        <v>0</v>
      </c>
      <c r="BW291" s="300" cm="1">
        <f t="array" aca="1" ref="BW291" ca="1">IF(AI291&gt;0,AI291*SUMPRODUCT(_xlfn.XLOOKUP(AI$26,$C$4:$C$22,$I$4:$S$22)*$AO291:$AY291),0)</f>
        <v>0</v>
      </c>
      <c r="BX291" s="300" cm="1">
        <f t="array" aca="1" ref="BX291" ca="1">IF(AJ291&gt;0,AJ291*SUMPRODUCT(_xlfn.XLOOKUP(AJ$26,$C$4:$C$22,$I$4:$S$22)*$AO291:$AY291),0)</f>
        <v>0</v>
      </c>
      <c r="BY291" s="300" cm="1">
        <f t="array" aca="1" ref="BY291" ca="1">IF(AK291&gt;0,AK291*SUMPRODUCT(_xlfn.XLOOKUP(AK$26,$C$4:$C$22,$I$4:$S$22)*$AO291:$AY291),0)</f>
        <v>0</v>
      </c>
      <c r="BZ291" s="300" cm="1">
        <f t="array" aca="1" ref="BZ291" ca="1">IF(AL291&gt;0,AL291*SUMPRODUCT(_xlfn.XLOOKUP(AL$26,$C$4:$C$22,$I$4:$S$22)*$AO291:$AY291),0)</f>
        <v>0</v>
      </c>
      <c r="CA291" s="300" cm="1">
        <f t="array" aca="1" ref="CA291" ca="1">IF(AM291&gt;0,AM291*SUMPRODUCT(_xlfn.XLOOKUP(AM$26,$C$4:$C$22,$I$4:$S$22)*$AO291:$AY291),0)</f>
        <v>0</v>
      </c>
      <c r="CB291" s="304" cm="1">
        <f t="array" aca="1" ref="CB291" ca="1">IF(AN291&gt;0,AN291*SUMPRODUCT(_xlfn.XLOOKUP(AN$26,$C$4:$C$22,$I$4:$S$22)*$AO291:$AY291),0)</f>
        <v>0</v>
      </c>
      <c r="CC291" s="305">
        <f t="shared" ca="1" si="270"/>
        <v>0</v>
      </c>
      <c r="CD291" s="125" cm="1">
        <f t="array" aca="1" ref="CD291" ca="1">IF(AC291&lt;0,AC291*SUMPRODUCT(_xlfn.XLOOKUP(AC$26,$C$4:$C$22,$T$4:$AD$22)*$AO291:$AY291),0)</f>
        <v>0</v>
      </c>
      <c r="CE291" s="300" cm="1">
        <f t="array" aca="1" ref="CE291" ca="1">IF(AD291&lt;0,AD291*SUMPRODUCT(_xlfn.XLOOKUP(AD$26,$C$4:$C$22,$T$4:$AC$22)*$AO291:$AX291),0)</f>
        <v>0</v>
      </c>
      <c r="CF291" s="300" cm="1">
        <f t="array" aca="1" ref="CF291" ca="1">IF(AE291&lt;0,AE291*SUMPRODUCT(_xlfn.XLOOKUP(AE$26,$C$4:$C$22,$T$4:$AC$22)*$AO291:$AX291),0)</f>
        <v>0</v>
      </c>
      <c r="CG291" s="301" cm="1">
        <f t="array" aca="1" ref="CG291" ca="1">IF(AF291&lt;0,AF291*SUMPRODUCT(_xlfn.XLOOKUP(AF$26,$C$4:$C$22,$T$4:$AC$22)*$AO291:$AX291),0)</f>
        <v>0</v>
      </c>
      <c r="CH291" s="300" cm="1">
        <f t="array" aca="1" ref="CH291" ca="1">IF(AG291&lt;0,AG291*SUMPRODUCT(_xlfn.XLOOKUP(AG$26,$C$4:$C$22,$T$4:$AC$22)*$AO291:$AX291),0)</f>
        <v>0</v>
      </c>
      <c r="CI291" s="300" cm="1">
        <f t="array" aca="1" ref="CI291" ca="1">IF(AH291&lt;0,AH291*SUMPRODUCT(_xlfn.XLOOKUP(AH$26,$C$4:$C$22,$T$4:$AC$22)*$AO291:$AX291),0)</f>
        <v>0</v>
      </c>
      <c r="CJ291" s="300" cm="1">
        <f t="array" aca="1" ref="CJ291" ca="1">IF(AI291&lt;0,AI291*SUMPRODUCT(_xlfn.XLOOKUP(AI$26,$C$4:$C$22,$T$4:$AC$22)*$AO291:$AX291),0)</f>
        <v>0</v>
      </c>
      <c r="CK291" s="300" cm="1">
        <f t="array" aca="1" ref="CK291" ca="1">IF(AJ291&lt;0,AJ291*SUMPRODUCT(_xlfn.XLOOKUP(AJ$26,$C$4:$C$22,$T$4:$AC$22)*$AO291:$AX291),0)</f>
        <v>0</v>
      </c>
      <c r="CL291" s="300" cm="1">
        <f t="array" aca="1" ref="CL291" ca="1">IF(AK291&lt;0,AK291*SUMPRODUCT(_xlfn.XLOOKUP(AK$26,$C$4:$C$22,$T$4:$AC$22)*$AO291:$AX291),0)</f>
        <v>0</v>
      </c>
      <c r="CM291" s="300" cm="1">
        <f t="array" aca="1" ref="CM291" ca="1">IF(AL291&lt;0,AL291*SUMPRODUCT(_xlfn.XLOOKUP(AL$26,$C$4:$C$22,$T$4:$AC$22)*$AO291:$AX291),0)</f>
        <v>0</v>
      </c>
      <c r="CN291" s="300" cm="1">
        <f t="array" aca="1" ref="CN291" ca="1">IF(AM291&lt;0,AM291*SUMPRODUCT(_xlfn.XLOOKUP(AM$26,$C$4:$C$22,$T$4:$AC$22)*$AO291:$AX291),0)</f>
        <v>0</v>
      </c>
      <c r="CO291" s="304" cm="1">
        <f t="array" aca="1" ref="CO291" ca="1">IF(AN291&lt;0,AN291*SUMPRODUCT(_xlfn.XLOOKUP(AN$26,$C$4:$C$22,$T$4:$AC$22)*$AO291:$AX291),0)</f>
        <v>0</v>
      </c>
      <c r="CP291" s="305">
        <f t="shared" ca="1" si="271"/>
        <v>0</v>
      </c>
      <c r="CQ291" s="125" cm="1">
        <f t="array" aca="1" ref="CQ291" ca="1">IF(AC291&lt;0,AC291*SUMPRODUCT(_xlfn.XLOOKUP(AC$26,$C$4:$C$22,$I$4:$S$22)*$AO291:$AY291),0)</f>
        <v>0</v>
      </c>
      <c r="CR291" s="300" cm="1">
        <f t="array" aca="1" ref="CR291" ca="1">IF(AD291&lt;0,AD291*SUMPRODUCT(_xlfn.XLOOKUP(AD$26,$C$4:$C$22,$I$4:$R$22)*$AO291:$AX291),0)</f>
        <v>0</v>
      </c>
      <c r="CS291" s="300" cm="1">
        <f t="array" aca="1" ref="CS291" ca="1">IF(AE291&lt;0,AE291*SUMPRODUCT(_xlfn.XLOOKUP(AE$26,$C$4:$C$22,$I$4:$R$22)*$AO291:$AX291),0)</f>
        <v>0</v>
      </c>
      <c r="CT291" s="301" cm="1">
        <f t="array" aca="1" ref="CT291" ca="1">IF(AF291&lt;0,AF291*SUMPRODUCT(_xlfn.XLOOKUP(AF$26,$C$4:$C$22,$I$4:$R$22)*$AO291:$AX291),0)</f>
        <v>0</v>
      </c>
      <c r="CU291" s="300" cm="1">
        <f t="array" aca="1" ref="CU291" ca="1">IF(AG291&lt;0,AG291*SUMPRODUCT(_xlfn.XLOOKUP(AG$26,$C$4:$C$22,$I$4:$R$22)*$AO291:$AX291),0)</f>
        <v>0</v>
      </c>
      <c r="CV291" s="300" cm="1">
        <f t="array" aca="1" ref="CV291" ca="1">IF(AH291&lt;0,AH291*SUMPRODUCT(_xlfn.XLOOKUP(AH$26,$C$4:$C$22,$I$4:$R$22)*$AO291:$AX291),0)</f>
        <v>0</v>
      </c>
      <c r="CW291" s="300" cm="1">
        <f t="array" aca="1" ref="CW291" ca="1">IF(AI291&lt;0,AI291*SUMPRODUCT(_xlfn.XLOOKUP(AI$26,$C$4:$C$22,$I$4:$R$22)*$AO291:$AX291),0)</f>
        <v>0</v>
      </c>
      <c r="CX291" s="300" cm="1">
        <f t="array" aca="1" ref="CX291" ca="1">IF(AJ291&lt;0,AJ291*SUMPRODUCT(_xlfn.XLOOKUP(AJ$26,$C$4:$C$22,$I$4:$R$22)*$AO291:$AX291),0)</f>
        <v>0</v>
      </c>
      <c r="CY291" s="300" cm="1">
        <f t="array" aca="1" ref="CY291" ca="1">IF(AK291&lt;0,AK291*SUMPRODUCT(_xlfn.XLOOKUP(AK$26,$C$4:$C$22,$I$4:$R$22)*$AO291:$AX291),0)</f>
        <v>0</v>
      </c>
      <c r="CZ291" s="300" cm="1">
        <f t="array" aca="1" ref="CZ291" ca="1">IF(AL291&lt;0,AL291*SUMPRODUCT(_xlfn.XLOOKUP(AL$26,$C$4:$C$22,$I$4:$R$22)*$AO291:$AX291),0)</f>
        <v>0</v>
      </c>
      <c r="DA291" s="300" cm="1">
        <f t="array" aca="1" ref="DA291" ca="1">IF(AM291&lt;0,AM291*SUMPRODUCT(_xlfn.XLOOKUP(AM$26,$C$4:$C$22,$I$4:$R$22)*$AO291:$AX291),0)</f>
        <v>0</v>
      </c>
      <c r="DB291" s="304" cm="1">
        <f t="array" aca="1" ref="DB291" ca="1">IF(AN291&lt;0,AN291*SUMPRODUCT(_xlfn.XLOOKUP(AN$26,$C$4:$C$22,$I$4:$R$22)*$AO291:$AX291),0)</f>
        <v>0</v>
      </c>
      <c r="DC291" s="329">
        <f t="shared" ca="1" si="272"/>
        <v>0</v>
      </c>
    </row>
    <row r="292" spans="1:107" ht="15.75" x14ac:dyDescent="0.25">
      <c r="A292" s="261" t="s">
        <v>161</v>
      </c>
      <c r="B292" s="733"/>
      <c r="C292" s="262">
        <v>1</v>
      </c>
      <c r="D292" s="263" t="str">
        <f>_xlfn.XLOOKUP($C292,'Load Combinations'!$B$4:$B$22,'Load Combinations'!$C$4:$C$22)</f>
        <v xml:space="preserve">Installation - Target Assembly </v>
      </c>
      <c r="E292" s="264">
        <v>3</v>
      </c>
      <c r="F292" s="265">
        <v>7</v>
      </c>
      <c r="G292" s="266">
        <v>0</v>
      </c>
      <c r="H292" s="267">
        <f t="shared" si="238"/>
        <v>0</v>
      </c>
      <c r="I292" s="267">
        <f t="shared" si="239"/>
        <v>0</v>
      </c>
      <c r="J292" s="323"/>
      <c r="K292" s="264"/>
      <c r="L292" s="269"/>
      <c r="M292" s="269"/>
      <c r="N292" s="269"/>
      <c r="O292" s="269"/>
      <c r="P292" s="269"/>
      <c r="Q292" s="269"/>
      <c r="R292" s="269"/>
      <c r="S292" s="269"/>
      <c r="T292" s="269"/>
      <c r="U292" s="269"/>
      <c r="V292" s="269"/>
      <c r="W292" s="269"/>
      <c r="X292" s="269"/>
      <c r="Y292" s="269"/>
      <c r="Z292" s="269"/>
      <c r="AA292" s="269"/>
      <c r="AB292" s="270"/>
      <c r="AC292" s="264"/>
      <c r="AD292" s="269"/>
      <c r="AE292" s="269"/>
      <c r="AF292" s="269"/>
      <c r="AG292" s="269"/>
      <c r="AH292" s="269"/>
      <c r="AI292" s="269"/>
      <c r="AJ292" s="269"/>
      <c r="AK292" s="269"/>
      <c r="AL292" s="269">
        <v>1</v>
      </c>
      <c r="AM292" s="269"/>
      <c r="AN292" s="265"/>
      <c r="AO292" s="271">
        <f>+INDEX('Load Combinations'!$D$4:$N$22,MATCH(Horizontal!$C292,'Load Combinations'!$B$4:$B$22,0),MATCH(Horizontal!AO$26,'Load Combinations'!$D$3:$N$3,0))</f>
        <v>0</v>
      </c>
      <c r="AP292" s="269">
        <f>+INDEX('Load Combinations'!$D$4:$N$22,MATCH(Horizontal!$C292,'Load Combinations'!$B$4:$B$22,0),MATCH(Horizontal!AP$26,'Load Combinations'!$D$3:$N$3,0))</f>
        <v>0</v>
      </c>
      <c r="AQ292" s="269">
        <f>+INDEX('Load Combinations'!$D$4:$N$22,MATCH(Horizontal!$C292,'Load Combinations'!$B$4:$B$22,0),MATCH(Horizontal!AQ$26,'Load Combinations'!$D$3:$N$3,0))</f>
        <v>0</v>
      </c>
      <c r="AR292" s="269">
        <f>+INDEX('Load Combinations'!$D$4:$N$22,MATCH(Horizontal!$C292,'Load Combinations'!$B$4:$B$22,0),MATCH(Horizontal!AR$26,'Load Combinations'!$D$3:$N$3,0))</f>
        <v>0</v>
      </c>
      <c r="AS292" s="269">
        <f>+INDEX('Load Combinations'!$D$4:$N$22,MATCH(Horizontal!$C292,'Load Combinations'!$B$4:$B$22,0),MATCH(Horizontal!AS$26,'Load Combinations'!$D$3:$N$3,0))</f>
        <v>0</v>
      </c>
      <c r="AT292" s="269">
        <f>+INDEX('Load Combinations'!$D$4:$N$22,MATCH(Horizontal!$C292,'Load Combinations'!$B$4:$B$22,0),MATCH(Horizontal!AT$26,'Load Combinations'!$D$3:$N$3,0))</f>
        <v>0</v>
      </c>
      <c r="AU292" s="269">
        <f>+INDEX('Load Combinations'!$D$4:$N$22,MATCH(Horizontal!$C292,'Load Combinations'!$B$4:$B$22,0),MATCH(Horizontal!AU$26,'Load Combinations'!$D$3:$N$3,0))</f>
        <v>0</v>
      </c>
      <c r="AV292" s="269">
        <f>+INDEX('Load Combinations'!$D$4:$N$22,MATCH(Horizontal!$C292,'Load Combinations'!$B$4:$B$22,0),MATCH(Horizontal!AV$26,'Load Combinations'!$D$3:$N$3,0))</f>
        <v>0</v>
      </c>
      <c r="AW292" s="269">
        <f>+INDEX('Load Combinations'!$D$4:$N$22,MATCH(Horizontal!$C292,'Load Combinations'!$B$4:$B$22,0),MATCH(Horizontal!AW$26,'Load Combinations'!$D$3:$N$3,0))</f>
        <v>0</v>
      </c>
      <c r="AX292" s="558">
        <f>+INDEX('Load Combinations'!$D$4:$N$22,MATCH(Horizontal!$C292,'Load Combinations'!$B$4:$B$22,0),MATCH(Horizontal!AX$26,'Load Combinations'!$D$3:$N$3,0))</f>
        <v>0</v>
      </c>
      <c r="AY292" s="659">
        <f>+INDEX('Load Combinations'!$D$4:$N$22,MATCH(Horizontal!$C292,'Load Combinations'!$B$4:$B$22,0),MATCH(Horizontal!AY$26,'Load Combinations'!$D$3:$N$3,0))</f>
        <v>0</v>
      </c>
      <c r="AZ292" s="324" cm="1">
        <f t="array" ref="AZ292">SUMPRODUCT(--($K292:$AB292&gt;0),INDEX($H$4:$H$22,MATCH($K$26:$AB$26,$C$4:$C$22,0)))</f>
        <v>0</v>
      </c>
      <c r="BA292" s="325" cm="1">
        <f t="array" ref="BA292">SUMPRODUCT(--($K292:$AB292&gt;0),INDEX($G$4:$G$22,MATCH($K$26:$AB$26,$C$4:$C$22,0)))</f>
        <v>0</v>
      </c>
      <c r="BB292" s="325" cm="1">
        <f t="array" ref="BB292">-1*SUMPRODUCT(--($K292:$AB292&lt;0),INDEX($H$4:$H$22,MATCH($K$26:$AB$26,$C$4:$C$22,0)))</f>
        <v>0</v>
      </c>
      <c r="BC292" s="325" cm="1">
        <f t="array" ref="BC292">-1*SUMPRODUCT(--($K292:$AB292&lt;0),INDEX($G$4:$G$22,MATCH($K$26:$AB$26,$C$4:$C$22,0)))</f>
        <v>0</v>
      </c>
      <c r="BD292" s="272" cm="1">
        <f t="array" ref="BD292">IF(AC292&gt;0,AC292*SUMPRODUCT(_xlfn.XLOOKUP(AC$26,$C$4:$C$22,$T$4:$AD$22)*$AO292:$AY292),0)</f>
        <v>0</v>
      </c>
      <c r="BE292" s="273" cm="1">
        <f t="array" ref="BE292">IF(AD292&gt;0,AD292*SUMPRODUCT(_xlfn.XLOOKUP(AD$26,$C$4:$C$22,$T$4:$AD$22)*$AO292:$AY292),0)</f>
        <v>0</v>
      </c>
      <c r="BF292" s="273" cm="1">
        <f t="array" ref="BF292">IF(AE292&gt;0,AE292*SUMPRODUCT(_xlfn.XLOOKUP(AE$26,$C$4:$C$22,$T$4:$AD$22)*$AO292:$AY292),0)</f>
        <v>0</v>
      </c>
      <c r="BG292" s="273" cm="1">
        <f t="array" ref="BG292">IF(AF292&gt;0,AF292*SUMPRODUCT(_xlfn.XLOOKUP(AF$26,$C$4:$C$22,$T$4:$AD$22)*$AO292:$AY292),0)</f>
        <v>0</v>
      </c>
      <c r="BH292" s="273" cm="1">
        <f t="array" ref="BH292">IF(AG292&gt;0,AG292*SUMPRODUCT(_xlfn.XLOOKUP(AG$26,$C$4:$C$22,$T$4:$AD$22)*$AO292:$AY292),0)</f>
        <v>0</v>
      </c>
      <c r="BI292" s="273" cm="1">
        <f t="array" ref="BI292">IF(AH292&gt;0,AH292*SUMPRODUCT(_xlfn.XLOOKUP(AH$26,$C$4:$C$22,$T$4:$AD$22)*$AO292:$AY292),0)</f>
        <v>0</v>
      </c>
      <c r="BJ292" s="273" cm="1">
        <f t="array" ref="BJ292">IF(AI292&gt;0,AI292*SUMPRODUCT(_xlfn.XLOOKUP(AI$26,$C$4:$C$22,$T$4:$AD$22)*$AO292:$AY292),0)</f>
        <v>0</v>
      </c>
      <c r="BK292" s="273" cm="1">
        <f t="array" ref="BK292">IF(AJ292&gt;0,AJ292*SUMPRODUCT(_xlfn.XLOOKUP(AJ$26,$C$4:$C$22,$T$4:$AD$22)*$AO292:$AY292),0)</f>
        <v>0</v>
      </c>
      <c r="BL292" s="273" cm="1">
        <f t="array" ref="BL292">IF(AK292&gt;0,AK292*SUMPRODUCT(_xlfn.XLOOKUP(AK$26,$C$4:$C$22,$T$4:$AD$22)*$AO292:$AY292),0)</f>
        <v>0</v>
      </c>
      <c r="BM292" s="273" cm="1">
        <f t="array" ref="BM292">IF(AL292&gt;0,AL292*SUMPRODUCT(_xlfn.XLOOKUP(AL$26,$C$4:$C$22,$T$4:$AD$22)*$AO292:$AY292),0)</f>
        <v>0</v>
      </c>
      <c r="BN292" s="273" cm="1">
        <f t="array" ref="BN292">IF(AM292&gt;0,AM292*SUMPRODUCT(_xlfn.XLOOKUP(AM$26,$C$4:$C$22,$T$4:$AD$22)*$AO292:$AY292),0)</f>
        <v>0</v>
      </c>
      <c r="BO292" s="276" cm="1">
        <f t="array" ref="BO292">IF(AN292&gt;0,AN292*SUMPRODUCT(_xlfn.XLOOKUP(AN$26,$C$4:$C$22,$T$4:$AD$22)*$AO292:$AY292),0)</f>
        <v>0</v>
      </c>
      <c r="BP292" s="277">
        <f t="shared" si="269"/>
        <v>0</v>
      </c>
      <c r="BQ292" s="272" cm="1">
        <f t="array" ref="BQ292">IF(AC292&gt;0,AC292*SUMPRODUCT(_xlfn.XLOOKUP(AC$26,$C$4:$C$22,$I$4:$S$22)*$AO292:$AY292),0)</f>
        <v>0</v>
      </c>
      <c r="BR292" s="273" cm="1">
        <f t="array" ref="BR292">IF(AD292&gt;0,AD292*SUMPRODUCT(_xlfn.XLOOKUP(AD$26,$C$4:$C$22,$I$4:$S$22)*$AO292:$AY292),0)</f>
        <v>0</v>
      </c>
      <c r="BS292" s="273" cm="1">
        <f t="array" ref="BS292">IF(AE292&gt;0,AE292*SUMPRODUCT(_xlfn.XLOOKUP(AE$26,$C$4:$C$22,$I$4:$S$22)*$AO292:$AY292),0)</f>
        <v>0</v>
      </c>
      <c r="BT292" s="273" cm="1">
        <f t="array" ref="BT292">IF(AF292&gt;0,AF292*SUMPRODUCT(_xlfn.XLOOKUP(AF$26,$C$4:$C$22,$I$4:$S$22)*$AO292:$AY292),0)</f>
        <v>0</v>
      </c>
      <c r="BU292" s="273" cm="1">
        <f t="array" ref="BU292">IF(AG292&gt;0,AG292*SUMPRODUCT(_xlfn.XLOOKUP(AG$26,$C$4:$C$22,$I$4:$S$22)*$AO292:$AY292),0)</f>
        <v>0</v>
      </c>
      <c r="BV292" s="273" cm="1">
        <f t="array" ref="BV292">IF(AH292&gt;0,AH292*SUMPRODUCT(_xlfn.XLOOKUP(AH$26,$C$4:$C$22,$I$4:$S$22)*$AO292:$AY292),0)</f>
        <v>0</v>
      </c>
      <c r="BW292" s="273" cm="1">
        <f t="array" ref="BW292">IF(AI292&gt;0,AI292*SUMPRODUCT(_xlfn.XLOOKUP(AI$26,$C$4:$C$22,$I$4:$S$22)*$AO292:$AY292),0)</f>
        <v>0</v>
      </c>
      <c r="BX292" s="273" cm="1">
        <f t="array" ref="BX292">IF(AJ292&gt;0,AJ292*SUMPRODUCT(_xlfn.XLOOKUP(AJ$26,$C$4:$C$22,$I$4:$S$22)*$AO292:$AY292),0)</f>
        <v>0</v>
      </c>
      <c r="BY292" s="273" cm="1">
        <f t="array" ref="BY292">IF(AK292&gt;0,AK292*SUMPRODUCT(_xlfn.XLOOKUP(AK$26,$C$4:$C$22,$I$4:$S$22)*$AO292:$AY292),0)</f>
        <v>0</v>
      </c>
      <c r="BZ292" s="273" cm="1">
        <f t="array" ref="BZ292">IF(AL292&gt;0,AL292*SUMPRODUCT(_xlfn.XLOOKUP(AL$26,$C$4:$C$22,$I$4:$S$22)*$AO292:$AY292),0)</f>
        <v>0</v>
      </c>
      <c r="CA292" s="273" cm="1">
        <f t="array" ref="CA292">IF(AM292&gt;0,AM292*SUMPRODUCT(_xlfn.XLOOKUP(AM$26,$C$4:$C$22,$I$4:$S$22)*$AO292:$AY292),0)</f>
        <v>0</v>
      </c>
      <c r="CB292" s="276" cm="1">
        <f t="array" ref="CB292">IF(AN292&gt;0,AN292*SUMPRODUCT(_xlfn.XLOOKUP(AN$26,$C$4:$C$22,$I$4:$S$22)*$AO292:$AY292),0)</f>
        <v>0</v>
      </c>
      <c r="CC292" s="277">
        <f t="shared" si="270"/>
        <v>0</v>
      </c>
      <c r="CD292" s="272" cm="1">
        <f t="array" ref="CD292">IF(AC292&lt;0,AC292*SUMPRODUCT(_xlfn.XLOOKUP(AC$26,$C$4:$C$22,$T$4:$AD$22)*$AO292:$AY292),0)</f>
        <v>0</v>
      </c>
      <c r="CE292" s="273" cm="1">
        <f t="array" ref="CE292">IF(AD292&lt;0,AD292*SUMPRODUCT(_xlfn.XLOOKUP(AD$26,$C$4:$C$22,$T$4:$AC$22)*$AO292:$AX292),0)</f>
        <v>0</v>
      </c>
      <c r="CF292" s="273" cm="1">
        <f t="array" ref="CF292">IF(AE292&lt;0,AE292*SUMPRODUCT(_xlfn.XLOOKUP(AE$26,$C$4:$C$22,$T$4:$AC$22)*$AO292:$AX292),0)</f>
        <v>0</v>
      </c>
      <c r="CG292" s="273" cm="1">
        <f t="array" ref="CG292">IF(AF292&lt;0,AF292*SUMPRODUCT(_xlfn.XLOOKUP(AF$26,$C$4:$C$22,$T$4:$AC$22)*$AO292:$AX292),0)</f>
        <v>0</v>
      </c>
      <c r="CH292" s="273" cm="1">
        <f t="array" ref="CH292">IF(AG292&lt;0,AG292*SUMPRODUCT(_xlfn.XLOOKUP(AG$26,$C$4:$C$22,$T$4:$AC$22)*$AO292:$AX292),0)</f>
        <v>0</v>
      </c>
      <c r="CI292" s="273" cm="1">
        <f t="array" ref="CI292">IF(AH292&lt;0,AH292*SUMPRODUCT(_xlfn.XLOOKUP(AH$26,$C$4:$C$22,$T$4:$AC$22)*$AO292:$AX292),0)</f>
        <v>0</v>
      </c>
      <c r="CJ292" s="273" cm="1">
        <f t="array" ref="CJ292">IF(AI292&lt;0,AI292*SUMPRODUCT(_xlfn.XLOOKUP(AI$26,$C$4:$C$22,$T$4:$AC$22)*$AO292:$AX292),0)</f>
        <v>0</v>
      </c>
      <c r="CK292" s="273" cm="1">
        <f t="array" ref="CK292">IF(AJ292&lt;0,AJ292*SUMPRODUCT(_xlfn.XLOOKUP(AJ$26,$C$4:$C$22,$T$4:$AC$22)*$AO292:$AX292),0)</f>
        <v>0</v>
      </c>
      <c r="CL292" s="273" cm="1">
        <f t="array" ref="CL292">IF(AK292&lt;0,AK292*SUMPRODUCT(_xlfn.XLOOKUP(AK$26,$C$4:$C$22,$T$4:$AC$22)*$AO292:$AX292),0)</f>
        <v>0</v>
      </c>
      <c r="CM292" s="273" cm="1">
        <f t="array" ref="CM292">IF(AL292&lt;0,AL292*SUMPRODUCT(_xlfn.XLOOKUP(AL$26,$C$4:$C$22,$T$4:$AC$22)*$AO292:$AX292),0)</f>
        <v>0</v>
      </c>
      <c r="CN292" s="273" cm="1">
        <f t="array" ref="CN292">IF(AM292&lt;0,AM292*SUMPRODUCT(_xlfn.XLOOKUP(AM$26,$C$4:$C$22,$T$4:$AC$22)*$AO292:$AX292),0)</f>
        <v>0</v>
      </c>
      <c r="CO292" s="276" cm="1">
        <f t="array" ref="CO292">IF(AN292&lt;0,AN292*SUMPRODUCT(_xlfn.XLOOKUP(AN$26,$C$4:$C$22,$T$4:$AC$22)*$AO292:$AX292),0)</f>
        <v>0</v>
      </c>
      <c r="CP292" s="277">
        <f t="shared" si="271"/>
        <v>0</v>
      </c>
      <c r="CQ292" s="272" cm="1">
        <f t="array" ref="CQ292">IF(AC292&lt;0,AC292*SUMPRODUCT(_xlfn.XLOOKUP(AC$26,$C$4:$C$22,$I$4:$S$22)*$AO292:$AY292),0)</f>
        <v>0</v>
      </c>
      <c r="CR292" s="273" cm="1">
        <f t="array" ref="CR292">IF(AD292&lt;0,AD292*SUMPRODUCT(_xlfn.XLOOKUP(AD$26,$C$4:$C$22,$I$4:$R$22)*$AO292:$AX292),0)</f>
        <v>0</v>
      </c>
      <c r="CS292" s="273" cm="1">
        <f t="array" ref="CS292">IF(AE292&lt;0,AE292*SUMPRODUCT(_xlfn.XLOOKUP(AE$26,$C$4:$C$22,$I$4:$R$22)*$AO292:$AX292),0)</f>
        <v>0</v>
      </c>
      <c r="CT292" s="273" cm="1">
        <f t="array" ref="CT292">IF(AF292&lt;0,AF292*SUMPRODUCT(_xlfn.XLOOKUP(AF$26,$C$4:$C$22,$I$4:$R$22)*$AO292:$AX292),0)</f>
        <v>0</v>
      </c>
      <c r="CU292" s="273" cm="1">
        <f t="array" ref="CU292">IF(AG292&lt;0,AG292*SUMPRODUCT(_xlfn.XLOOKUP(AG$26,$C$4:$C$22,$I$4:$R$22)*$AO292:$AX292),0)</f>
        <v>0</v>
      </c>
      <c r="CV292" s="273" cm="1">
        <f t="array" ref="CV292">IF(AH292&lt;0,AH292*SUMPRODUCT(_xlfn.XLOOKUP(AH$26,$C$4:$C$22,$I$4:$R$22)*$AO292:$AX292),0)</f>
        <v>0</v>
      </c>
      <c r="CW292" s="273" cm="1">
        <f t="array" ref="CW292">IF(AI292&lt;0,AI292*SUMPRODUCT(_xlfn.XLOOKUP(AI$26,$C$4:$C$22,$I$4:$R$22)*$AO292:$AX292),0)</f>
        <v>0</v>
      </c>
      <c r="CX292" s="273" cm="1">
        <f t="array" ref="CX292">IF(AJ292&lt;0,AJ292*SUMPRODUCT(_xlfn.XLOOKUP(AJ$26,$C$4:$C$22,$I$4:$R$22)*$AO292:$AX292),0)</f>
        <v>0</v>
      </c>
      <c r="CY292" s="273" cm="1">
        <f t="array" ref="CY292">IF(AK292&lt;0,AK292*SUMPRODUCT(_xlfn.XLOOKUP(AK$26,$C$4:$C$22,$I$4:$R$22)*$AO292:$AX292),0)</f>
        <v>0</v>
      </c>
      <c r="CZ292" s="273" cm="1">
        <f t="array" ref="CZ292">IF(AL292&lt;0,AL292*SUMPRODUCT(_xlfn.XLOOKUP(AL$26,$C$4:$C$22,$I$4:$R$22)*$AO292:$AX292),0)</f>
        <v>0</v>
      </c>
      <c r="DA292" s="273" cm="1">
        <f t="array" ref="DA292">IF(AM292&lt;0,AM292*SUMPRODUCT(_xlfn.XLOOKUP(AM$26,$C$4:$C$22,$I$4:$R$22)*$AO292:$AX292),0)</f>
        <v>0</v>
      </c>
      <c r="DB292" s="276" cm="1">
        <f t="array" ref="DB292">IF(AN292&lt;0,AN292*SUMPRODUCT(_xlfn.XLOOKUP(AN$26,$C$4:$C$22,$I$4:$R$22)*$AO292:$AX292),0)</f>
        <v>0</v>
      </c>
      <c r="DC292" s="330">
        <f t="shared" si="272"/>
        <v>0</v>
      </c>
    </row>
    <row r="293" spans="1:107" x14ac:dyDescent="0.25">
      <c r="A293" s="134" t="s">
        <v>165</v>
      </c>
      <c r="B293" s="255"/>
      <c r="C293" s="278">
        <v>2</v>
      </c>
      <c r="D293" s="279" t="str">
        <f>_xlfn.XLOOKUP($C293,'Load Combinations'!$B$4:$B$22,'Load Combinations'!$C$4:$C$22)</f>
        <v>Rotation Test, Target Assembly</v>
      </c>
      <c r="E293" s="280"/>
      <c r="F293" s="281"/>
      <c r="G293" s="111">
        <v>0</v>
      </c>
      <c r="H293" s="282">
        <f t="shared" ca="1" si="238"/>
        <v>0</v>
      </c>
      <c r="I293" s="282">
        <f t="shared" ca="1" si="239"/>
        <v>0</v>
      </c>
      <c r="J293" s="326"/>
      <c r="K293" s="87">
        <f t="shared" ref="K293:AB293" ca="1" si="277">OFFSET(K293,-1,0)</f>
        <v>0</v>
      </c>
      <c r="L293" s="84">
        <f t="shared" ca="1" si="277"/>
        <v>0</v>
      </c>
      <c r="M293" s="84">
        <f t="shared" ca="1" si="277"/>
        <v>0</v>
      </c>
      <c r="N293" s="84">
        <f t="shared" ca="1" si="277"/>
        <v>0</v>
      </c>
      <c r="O293" s="84">
        <f t="shared" ca="1" si="277"/>
        <v>0</v>
      </c>
      <c r="P293" s="84">
        <f t="shared" ca="1" si="277"/>
        <v>0</v>
      </c>
      <c r="Q293" s="84">
        <f t="shared" ca="1" si="277"/>
        <v>0</v>
      </c>
      <c r="R293" s="84">
        <f t="shared" ca="1" si="277"/>
        <v>0</v>
      </c>
      <c r="S293" s="84">
        <f t="shared" ca="1" si="277"/>
        <v>0</v>
      </c>
      <c r="T293" s="84">
        <f t="shared" ca="1" si="277"/>
        <v>0</v>
      </c>
      <c r="U293" s="84">
        <f t="shared" ca="1" si="277"/>
        <v>0</v>
      </c>
      <c r="V293" s="84">
        <f t="shared" ca="1" si="277"/>
        <v>0</v>
      </c>
      <c r="W293" s="84">
        <f t="shared" ca="1" si="277"/>
        <v>0</v>
      </c>
      <c r="X293" s="84">
        <f t="shared" ca="1" si="277"/>
        <v>0</v>
      </c>
      <c r="Y293" s="84">
        <f t="shared" ca="1" si="277"/>
        <v>0</v>
      </c>
      <c r="Z293" s="84">
        <f t="shared" ca="1" si="277"/>
        <v>0</v>
      </c>
      <c r="AA293" s="84">
        <f t="shared" ca="1" si="277"/>
        <v>0</v>
      </c>
      <c r="AB293" s="89">
        <f t="shared" ca="1" si="277"/>
        <v>0</v>
      </c>
      <c r="AC293" s="87">
        <f t="shared" ref="AC293:AN308" ca="1" si="278">OFFSET(AC293,-1*($C293-1),0)</f>
        <v>0</v>
      </c>
      <c r="AD293" s="84">
        <f t="shared" ca="1" si="278"/>
        <v>0</v>
      </c>
      <c r="AE293" s="84">
        <f t="shared" ca="1" si="278"/>
        <v>0</v>
      </c>
      <c r="AF293" s="84">
        <f t="shared" ca="1" si="278"/>
        <v>0</v>
      </c>
      <c r="AG293" s="84">
        <f t="shared" ca="1" si="278"/>
        <v>0</v>
      </c>
      <c r="AH293" s="84">
        <f t="shared" ca="1" si="278"/>
        <v>0</v>
      </c>
      <c r="AI293" s="84">
        <f t="shared" ca="1" si="278"/>
        <v>0</v>
      </c>
      <c r="AJ293" s="84">
        <f t="shared" ca="1" si="278"/>
        <v>0</v>
      </c>
      <c r="AK293" s="84">
        <f t="shared" ca="1" si="278"/>
        <v>0</v>
      </c>
      <c r="AL293" s="84">
        <f t="shared" ca="1" si="278"/>
        <v>1</v>
      </c>
      <c r="AM293" s="84">
        <f t="shared" ca="1" si="278"/>
        <v>0</v>
      </c>
      <c r="AN293" s="98">
        <f t="shared" ca="1" si="278"/>
        <v>0</v>
      </c>
      <c r="AO293" s="91">
        <f>+INDEX('Load Combinations'!$D$4:$N$22,MATCH(Horizontal!$C293,'Load Combinations'!$B$4:$B$22,0),MATCH(Horizontal!AO$26,'Load Combinations'!$D$3:$N$3,0))</f>
        <v>1</v>
      </c>
      <c r="AP293" s="84">
        <f>+INDEX('Load Combinations'!$D$4:$N$22,MATCH(Horizontal!$C293,'Load Combinations'!$B$4:$B$22,0),MATCH(Horizontal!AP$26,'Load Combinations'!$D$3:$N$3,0))</f>
        <v>1</v>
      </c>
      <c r="AQ293" s="84">
        <f>+INDEX('Load Combinations'!$D$4:$N$22,MATCH(Horizontal!$C293,'Load Combinations'!$B$4:$B$22,0),MATCH(Horizontal!AQ$26,'Load Combinations'!$D$3:$N$3,0))</f>
        <v>0</v>
      </c>
      <c r="AR293" s="84">
        <f>+INDEX('Load Combinations'!$D$4:$N$22,MATCH(Horizontal!$C293,'Load Combinations'!$B$4:$B$22,0),MATCH(Horizontal!AR$26,'Load Combinations'!$D$3:$N$3,0))</f>
        <v>0</v>
      </c>
      <c r="AS293" s="84">
        <f>+INDEX('Load Combinations'!$D$4:$N$22,MATCH(Horizontal!$C293,'Load Combinations'!$B$4:$B$22,0),MATCH(Horizontal!AS$26,'Load Combinations'!$D$3:$N$3,0))</f>
        <v>0</v>
      </c>
      <c r="AT293" s="84">
        <f>+INDEX('Load Combinations'!$D$4:$N$22,MATCH(Horizontal!$C293,'Load Combinations'!$B$4:$B$22,0),MATCH(Horizontal!AT$26,'Load Combinations'!$D$3:$N$3,0))</f>
        <v>0</v>
      </c>
      <c r="AU293" s="84">
        <f>+INDEX('Load Combinations'!$D$4:$N$22,MATCH(Horizontal!$C293,'Load Combinations'!$B$4:$B$22,0),MATCH(Horizontal!AU$26,'Load Combinations'!$D$3:$N$3,0))</f>
        <v>0</v>
      </c>
      <c r="AV293" s="84">
        <f>+INDEX('Load Combinations'!$D$4:$N$22,MATCH(Horizontal!$C293,'Load Combinations'!$B$4:$B$22,0),MATCH(Horizontal!AV$26,'Load Combinations'!$D$3:$N$3,0))</f>
        <v>0</v>
      </c>
      <c r="AW293" s="84">
        <f>+INDEX('Load Combinations'!$D$4:$N$22,MATCH(Horizontal!$C293,'Load Combinations'!$B$4:$B$22,0),MATCH(Horizontal!AW$26,'Load Combinations'!$D$3:$N$3,0))</f>
        <v>0</v>
      </c>
      <c r="AX293" s="559">
        <f>+INDEX('Load Combinations'!$D$4:$N$22,MATCH(Horizontal!$C293,'Load Combinations'!$B$4:$B$22,0),MATCH(Horizontal!AX$26,'Load Combinations'!$D$3:$N$3,0))</f>
        <v>0</v>
      </c>
      <c r="AY293" s="660">
        <f>+INDEX('Load Combinations'!$D$4:$N$22,MATCH(Horizontal!$C293,'Load Combinations'!$B$4:$B$22,0),MATCH(Horizontal!AY$26,'Load Combinations'!$D$3:$N$3,0))</f>
        <v>0</v>
      </c>
      <c r="AZ293" s="284" cm="1">
        <f t="array" aca="1" ref="AZ293" ca="1">SUMPRODUCT(--($K293:$AB293&gt;0),INDEX($H$4:$H$22,MATCH($K$26:$AB$26,$C$4:$C$22,0)))</f>
        <v>0</v>
      </c>
      <c r="BA293" s="194" cm="1">
        <f t="array" aca="1" ref="BA293" ca="1">SUMPRODUCT(--($K293:$AB293&gt;0),INDEX($G$4:$G$22,MATCH($K$26:$AB$26,$C$4:$C$22,0)))</f>
        <v>0</v>
      </c>
      <c r="BB293" s="194" cm="1">
        <f t="array" aca="1" ref="BB293" ca="1">-1*SUMPRODUCT(--($K293:$AB293&lt;0),INDEX($H$4:$H$22,MATCH($K$26:$AB$26,$C$4:$C$22,0)))</f>
        <v>0</v>
      </c>
      <c r="BC293" s="194" cm="1">
        <f t="array" aca="1" ref="BC293" ca="1">-1*SUMPRODUCT(--($K293:$AB293&lt;0),INDEX($G$4:$G$22,MATCH($K$26:$AB$26,$C$4:$C$22,0)))</f>
        <v>0</v>
      </c>
      <c r="BD293" s="286" cm="1">
        <f t="array" aca="1" ref="BD293" ca="1">IF(AC293&gt;0,AC293*SUMPRODUCT(_xlfn.XLOOKUP(AC$26,$C$4:$C$22,$T$4:$AD$22)*$AO293:$AY293),0)</f>
        <v>0</v>
      </c>
      <c r="BE293" s="287" cm="1">
        <f t="array" aca="1" ref="BE293" ca="1">IF(AD293&gt;0,AD293*SUMPRODUCT(_xlfn.XLOOKUP(AD$26,$C$4:$C$22,$T$4:$AD$22)*$AO293:$AY293),0)</f>
        <v>0</v>
      </c>
      <c r="BF293" s="287" cm="1">
        <f t="array" aca="1" ref="BF293" ca="1">IF(AE293&gt;0,AE293*SUMPRODUCT(_xlfn.XLOOKUP(AE$26,$C$4:$C$22,$T$4:$AD$22)*$AO293:$AY293),0)</f>
        <v>0</v>
      </c>
      <c r="BG293" s="287" cm="1">
        <f t="array" aca="1" ref="BG293" ca="1">IF(AF293&gt;0,AF293*SUMPRODUCT(_xlfn.XLOOKUP(AF$26,$C$4:$C$22,$T$4:$AD$22)*$AO293:$AY293),0)</f>
        <v>0</v>
      </c>
      <c r="BH293" s="287" cm="1">
        <f t="array" aca="1" ref="BH293" ca="1">IF(AG293&gt;0,AG293*SUMPRODUCT(_xlfn.XLOOKUP(AG$26,$C$4:$C$22,$T$4:$AD$22)*$AO293:$AY293),0)</f>
        <v>0</v>
      </c>
      <c r="BI293" s="287" cm="1">
        <f t="array" aca="1" ref="BI293" ca="1">IF(AH293&gt;0,AH293*SUMPRODUCT(_xlfn.XLOOKUP(AH$26,$C$4:$C$22,$T$4:$AD$22)*$AO293:$AY293),0)</f>
        <v>0</v>
      </c>
      <c r="BJ293" s="287" cm="1">
        <f t="array" aca="1" ref="BJ293" ca="1">IF(AI293&gt;0,AI293*SUMPRODUCT(_xlfn.XLOOKUP(AI$26,$C$4:$C$22,$T$4:$AD$22)*$AO293:$AY293),0)</f>
        <v>0</v>
      </c>
      <c r="BK293" s="287" cm="1">
        <f t="array" aca="1" ref="BK293" ca="1">IF(AJ293&gt;0,AJ293*SUMPRODUCT(_xlfn.XLOOKUP(AJ$26,$C$4:$C$22,$T$4:$AD$22)*$AO293:$AY293),0)</f>
        <v>0</v>
      </c>
      <c r="BL293" s="287" cm="1">
        <f t="array" aca="1" ref="BL293" ca="1">IF(AK293&gt;0,AK293*SUMPRODUCT(_xlfn.XLOOKUP(AK$26,$C$4:$C$22,$T$4:$AD$22)*$AO293:$AY293),0)</f>
        <v>0</v>
      </c>
      <c r="BM293" s="287" cm="1">
        <f t="array" aca="1" ref="BM293" ca="1">IF(AL293&gt;0,AL293*SUMPRODUCT(_xlfn.XLOOKUP(AL$26,$C$4:$C$22,$T$4:$AD$22)*$AO293:$AY293),0)</f>
        <v>0</v>
      </c>
      <c r="BN293" s="287" cm="1">
        <f t="array" aca="1" ref="BN293" ca="1">IF(AM293&gt;0,AM293*SUMPRODUCT(_xlfn.XLOOKUP(AM$26,$C$4:$C$22,$T$4:$AD$22)*$AO293:$AY293),0)</f>
        <v>0</v>
      </c>
      <c r="BO293" s="290" cm="1">
        <f t="array" aca="1" ref="BO293" ca="1">IF(AN293&gt;0,AN293*SUMPRODUCT(_xlfn.XLOOKUP(AN$26,$C$4:$C$22,$T$4:$AD$22)*$AO293:$AY293),0)</f>
        <v>0</v>
      </c>
      <c r="BP293" s="291">
        <f t="shared" ca="1" si="269"/>
        <v>0</v>
      </c>
      <c r="BQ293" s="286" cm="1">
        <f t="array" aca="1" ref="BQ293" ca="1">IF(AC293&gt;0,AC293*SUMPRODUCT(_xlfn.XLOOKUP(AC$26,$C$4:$C$22,$I$4:$S$22)*$AO293:$AY293),0)</f>
        <v>0</v>
      </c>
      <c r="BR293" s="287" cm="1">
        <f t="array" aca="1" ref="BR293" ca="1">IF(AD293&gt;0,AD293*SUMPRODUCT(_xlfn.XLOOKUP(AD$26,$C$4:$C$22,$I$4:$S$22)*$AO293:$AY293),0)</f>
        <v>0</v>
      </c>
      <c r="BS293" s="287" cm="1">
        <f t="array" aca="1" ref="BS293" ca="1">IF(AE293&gt;0,AE293*SUMPRODUCT(_xlfn.XLOOKUP(AE$26,$C$4:$C$22,$I$4:$S$22)*$AO293:$AY293),0)</f>
        <v>0</v>
      </c>
      <c r="BT293" s="287" cm="1">
        <f t="array" aca="1" ref="BT293" ca="1">IF(AF293&gt;0,AF293*SUMPRODUCT(_xlfn.XLOOKUP(AF$26,$C$4:$C$22,$I$4:$S$22)*$AO293:$AY293),0)</f>
        <v>0</v>
      </c>
      <c r="BU293" s="287" cm="1">
        <f t="array" aca="1" ref="BU293" ca="1">IF(AG293&gt;0,AG293*SUMPRODUCT(_xlfn.XLOOKUP(AG$26,$C$4:$C$22,$I$4:$S$22)*$AO293:$AY293),0)</f>
        <v>0</v>
      </c>
      <c r="BV293" s="287" cm="1">
        <f t="array" aca="1" ref="BV293" ca="1">IF(AH293&gt;0,AH293*SUMPRODUCT(_xlfn.XLOOKUP(AH$26,$C$4:$C$22,$I$4:$S$22)*$AO293:$AY293),0)</f>
        <v>0</v>
      </c>
      <c r="BW293" s="287" cm="1">
        <f t="array" aca="1" ref="BW293" ca="1">IF(AI293&gt;0,AI293*SUMPRODUCT(_xlfn.XLOOKUP(AI$26,$C$4:$C$22,$I$4:$S$22)*$AO293:$AY293),0)</f>
        <v>0</v>
      </c>
      <c r="BX293" s="287" cm="1">
        <f t="array" aca="1" ref="BX293" ca="1">IF(AJ293&gt;0,AJ293*SUMPRODUCT(_xlfn.XLOOKUP(AJ$26,$C$4:$C$22,$I$4:$S$22)*$AO293:$AY293),0)</f>
        <v>0</v>
      </c>
      <c r="BY293" s="287" cm="1">
        <f t="array" aca="1" ref="BY293" ca="1">IF(AK293&gt;0,AK293*SUMPRODUCT(_xlfn.XLOOKUP(AK$26,$C$4:$C$22,$I$4:$S$22)*$AO293:$AY293),0)</f>
        <v>0</v>
      </c>
      <c r="BZ293" s="287" cm="1">
        <f t="array" aca="1" ref="BZ293" ca="1">IF(AL293&gt;0,AL293*SUMPRODUCT(_xlfn.XLOOKUP(AL$26,$C$4:$C$22,$I$4:$S$22)*$AO293:$AY293),0)</f>
        <v>0</v>
      </c>
      <c r="CA293" s="287" cm="1">
        <f t="array" aca="1" ref="CA293" ca="1">IF(AM293&gt;0,AM293*SUMPRODUCT(_xlfn.XLOOKUP(AM$26,$C$4:$C$22,$I$4:$S$22)*$AO293:$AY293),0)</f>
        <v>0</v>
      </c>
      <c r="CB293" s="290" cm="1">
        <f t="array" aca="1" ref="CB293" ca="1">IF(AN293&gt;0,AN293*SUMPRODUCT(_xlfn.XLOOKUP(AN$26,$C$4:$C$22,$I$4:$S$22)*$AO293:$AY293),0)</f>
        <v>0</v>
      </c>
      <c r="CC293" s="291">
        <f t="shared" ca="1" si="270"/>
        <v>0</v>
      </c>
      <c r="CD293" s="286" cm="1">
        <f t="array" aca="1" ref="CD293" ca="1">IF(AC293&lt;0,AC293*SUMPRODUCT(_xlfn.XLOOKUP(AC$26,$C$4:$C$22,$T$4:$AD$22)*$AO293:$AY293),0)</f>
        <v>0</v>
      </c>
      <c r="CE293" s="287" cm="1">
        <f t="array" aca="1" ref="CE293" ca="1">IF(AD293&lt;0,AD293*SUMPRODUCT(_xlfn.XLOOKUP(AD$26,$C$4:$C$22,$T$4:$AC$22)*$AO293:$AX293),0)</f>
        <v>0</v>
      </c>
      <c r="CF293" s="287" cm="1">
        <f t="array" aca="1" ref="CF293" ca="1">IF(AE293&lt;0,AE293*SUMPRODUCT(_xlfn.XLOOKUP(AE$26,$C$4:$C$22,$T$4:$AC$22)*$AO293:$AX293),0)</f>
        <v>0</v>
      </c>
      <c r="CG293" s="287" cm="1">
        <f t="array" aca="1" ref="CG293" ca="1">IF(AF293&lt;0,AF293*SUMPRODUCT(_xlfn.XLOOKUP(AF$26,$C$4:$C$22,$T$4:$AC$22)*$AO293:$AX293),0)</f>
        <v>0</v>
      </c>
      <c r="CH293" s="287" cm="1">
        <f t="array" aca="1" ref="CH293" ca="1">IF(AG293&lt;0,AG293*SUMPRODUCT(_xlfn.XLOOKUP(AG$26,$C$4:$C$22,$T$4:$AC$22)*$AO293:$AX293),0)</f>
        <v>0</v>
      </c>
      <c r="CI293" s="287" cm="1">
        <f t="array" aca="1" ref="CI293" ca="1">IF(AH293&lt;0,AH293*SUMPRODUCT(_xlfn.XLOOKUP(AH$26,$C$4:$C$22,$T$4:$AC$22)*$AO293:$AX293),0)</f>
        <v>0</v>
      </c>
      <c r="CJ293" s="287" cm="1">
        <f t="array" aca="1" ref="CJ293" ca="1">IF(AI293&lt;0,AI293*SUMPRODUCT(_xlfn.XLOOKUP(AI$26,$C$4:$C$22,$T$4:$AC$22)*$AO293:$AX293),0)</f>
        <v>0</v>
      </c>
      <c r="CK293" s="287" cm="1">
        <f t="array" aca="1" ref="CK293" ca="1">IF(AJ293&lt;0,AJ293*SUMPRODUCT(_xlfn.XLOOKUP(AJ$26,$C$4:$C$22,$T$4:$AC$22)*$AO293:$AX293),0)</f>
        <v>0</v>
      </c>
      <c r="CL293" s="287" cm="1">
        <f t="array" aca="1" ref="CL293" ca="1">IF(AK293&lt;0,AK293*SUMPRODUCT(_xlfn.XLOOKUP(AK$26,$C$4:$C$22,$T$4:$AC$22)*$AO293:$AX293),0)</f>
        <v>0</v>
      </c>
      <c r="CM293" s="287" cm="1">
        <f t="array" aca="1" ref="CM293" ca="1">IF(AL293&lt;0,AL293*SUMPRODUCT(_xlfn.XLOOKUP(AL$26,$C$4:$C$22,$T$4:$AC$22)*$AO293:$AX293),0)</f>
        <v>0</v>
      </c>
      <c r="CN293" s="287" cm="1">
        <f t="array" aca="1" ref="CN293" ca="1">IF(AM293&lt;0,AM293*SUMPRODUCT(_xlfn.XLOOKUP(AM$26,$C$4:$C$22,$T$4:$AC$22)*$AO293:$AX293),0)</f>
        <v>0</v>
      </c>
      <c r="CO293" s="290" cm="1">
        <f t="array" aca="1" ref="CO293" ca="1">IF(AN293&lt;0,AN293*SUMPRODUCT(_xlfn.XLOOKUP(AN$26,$C$4:$C$22,$T$4:$AC$22)*$AO293:$AX293),0)</f>
        <v>0</v>
      </c>
      <c r="CP293" s="291">
        <f t="shared" ca="1" si="271"/>
        <v>0</v>
      </c>
      <c r="CQ293" s="286" cm="1">
        <f t="array" aca="1" ref="CQ293" ca="1">IF(AC293&lt;0,AC293*SUMPRODUCT(_xlfn.XLOOKUP(AC$26,$C$4:$C$22,$I$4:$S$22)*$AO293:$AY293),0)</f>
        <v>0</v>
      </c>
      <c r="CR293" s="287" cm="1">
        <f t="array" aca="1" ref="CR293" ca="1">IF(AD293&lt;0,AD293*SUMPRODUCT(_xlfn.XLOOKUP(AD$26,$C$4:$C$22,$I$4:$R$22)*$AO293:$AX293),0)</f>
        <v>0</v>
      </c>
      <c r="CS293" s="287" cm="1">
        <f t="array" aca="1" ref="CS293" ca="1">IF(AE293&lt;0,AE293*SUMPRODUCT(_xlfn.XLOOKUP(AE$26,$C$4:$C$22,$I$4:$R$22)*$AO293:$AX293),0)</f>
        <v>0</v>
      </c>
      <c r="CT293" s="287" cm="1">
        <f t="array" aca="1" ref="CT293" ca="1">IF(AF293&lt;0,AF293*SUMPRODUCT(_xlfn.XLOOKUP(AF$26,$C$4:$C$22,$I$4:$R$22)*$AO293:$AX293),0)</f>
        <v>0</v>
      </c>
      <c r="CU293" s="287" cm="1">
        <f t="array" aca="1" ref="CU293" ca="1">IF(AG293&lt;0,AG293*SUMPRODUCT(_xlfn.XLOOKUP(AG$26,$C$4:$C$22,$I$4:$R$22)*$AO293:$AX293),0)</f>
        <v>0</v>
      </c>
      <c r="CV293" s="287" cm="1">
        <f t="array" aca="1" ref="CV293" ca="1">IF(AH293&lt;0,AH293*SUMPRODUCT(_xlfn.XLOOKUP(AH$26,$C$4:$C$22,$I$4:$R$22)*$AO293:$AX293),0)</f>
        <v>0</v>
      </c>
      <c r="CW293" s="287" cm="1">
        <f t="array" aca="1" ref="CW293" ca="1">IF(AI293&lt;0,AI293*SUMPRODUCT(_xlfn.XLOOKUP(AI$26,$C$4:$C$22,$I$4:$R$22)*$AO293:$AX293),0)</f>
        <v>0</v>
      </c>
      <c r="CX293" s="287" cm="1">
        <f t="array" aca="1" ref="CX293" ca="1">IF(AJ293&lt;0,AJ293*SUMPRODUCT(_xlfn.XLOOKUP(AJ$26,$C$4:$C$22,$I$4:$R$22)*$AO293:$AX293),0)</f>
        <v>0</v>
      </c>
      <c r="CY293" s="287" cm="1">
        <f t="array" aca="1" ref="CY293" ca="1">IF(AK293&lt;0,AK293*SUMPRODUCT(_xlfn.XLOOKUP(AK$26,$C$4:$C$22,$I$4:$R$22)*$AO293:$AX293),0)</f>
        <v>0</v>
      </c>
      <c r="CZ293" s="287" cm="1">
        <f t="array" aca="1" ref="CZ293" ca="1">IF(AL293&lt;0,AL293*SUMPRODUCT(_xlfn.XLOOKUP(AL$26,$C$4:$C$22,$I$4:$R$22)*$AO293:$AX293),0)</f>
        <v>0</v>
      </c>
      <c r="DA293" s="287" cm="1">
        <f t="array" aca="1" ref="DA293" ca="1">IF(AM293&lt;0,AM293*SUMPRODUCT(_xlfn.XLOOKUP(AM$26,$C$4:$C$22,$I$4:$R$22)*$AO293:$AX293),0)</f>
        <v>0</v>
      </c>
      <c r="DB293" s="290" cm="1">
        <f t="array" aca="1" ref="DB293" ca="1">IF(AN293&lt;0,AN293*SUMPRODUCT(_xlfn.XLOOKUP(AN$26,$C$4:$C$22,$I$4:$R$22)*$AO293:$AX293),0)</f>
        <v>0</v>
      </c>
      <c r="DC293" s="327">
        <f t="shared" ca="1" si="272"/>
        <v>0</v>
      </c>
    </row>
    <row r="294" spans="1:107" x14ac:dyDescent="0.25">
      <c r="A294" s="135">
        <f ca="1">MIN(H292:I310)</f>
        <v>-0.75</v>
      </c>
      <c r="B294" s="731"/>
      <c r="C294" s="292">
        <v>3</v>
      </c>
      <c r="D294" s="293" t="str">
        <f>_xlfn.XLOOKUP($C294,'Load Combinations'!$B$4:$B$22,'Load Combinations'!$C$4:$C$22)</f>
        <v>Component Pressure Test</v>
      </c>
      <c r="E294" s="86"/>
      <c r="F294" s="294"/>
      <c r="G294" s="125">
        <v>0</v>
      </c>
      <c r="H294" s="295">
        <f t="shared" ca="1" si="238"/>
        <v>0</v>
      </c>
      <c r="I294" s="295">
        <f t="shared" ca="1" si="239"/>
        <v>0</v>
      </c>
      <c r="J294" s="328"/>
      <c r="K294" s="99">
        <f t="shared" ref="K294:AB294" ca="1" si="279">OFFSET(K294,-2,0)</f>
        <v>0</v>
      </c>
      <c r="L294" s="96">
        <f t="shared" ca="1" si="279"/>
        <v>0</v>
      </c>
      <c r="M294" s="96">
        <f t="shared" ca="1" si="279"/>
        <v>0</v>
      </c>
      <c r="N294" s="96">
        <f t="shared" ca="1" si="279"/>
        <v>0</v>
      </c>
      <c r="O294" s="96">
        <f t="shared" ca="1" si="279"/>
        <v>0</v>
      </c>
      <c r="P294" s="96">
        <f t="shared" ca="1" si="279"/>
        <v>0</v>
      </c>
      <c r="Q294" s="96">
        <f t="shared" ca="1" si="279"/>
        <v>0</v>
      </c>
      <c r="R294" s="96">
        <f t="shared" ca="1" si="279"/>
        <v>0</v>
      </c>
      <c r="S294" s="96">
        <f t="shared" ca="1" si="279"/>
        <v>0</v>
      </c>
      <c r="T294" s="96">
        <f t="shared" ca="1" si="279"/>
        <v>0</v>
      </c>
      <c r="U294" s="96">
        <f t="shared" ca="1" si="279"/>
        <v>0</v>
      </c>
      <c r="V294" s="96">
        <f t="shared" ca="1" si="279"/>
        <v>0</v>
      </c>
      <c r="W294" s="96">
        <f t="shared" ca="1" si="279"/>
        <v>0</v>
      </c>
      <c r="X294" s="96">
        <f t="shared" ca="1" si="279"/>
        <v>0</v>
      </c>
      <c r="Y294" s="96">
        <f t="shared" ca="1" si="279"/>
        <v>0</v>
      </c>
      <c r="Z294" s="96">
        <f t="shared" ca="1" si="279"/>
        <v>0</v>
      </c>
      <c r="AA294" s="96">
        <f t="shared" ca="1" si="279"/>
        <v>0</v>
      </c>
      <c r="AB294" s="138">
        <f t="shared" ca="1" si="279"/>
        <v>0</v>
      </c>
      <c r="AC294" s="99">
        <f t="shared" ca="1" si="278"/>
        <v>0</v>
      </c>
      <c r="AD294" s="96">
        <f t="shared" ca="1" si="278"/>
        <v>0</v>
      </c>
      <c r="AE294" s="96">
        <f t="shared" ca="1" si="278"/>
        <v>0</v>
      </c>
      <c r="AF294" s="96">
        <f t="shared" ca="1" si="278"/>
        <v>0</v>
      </c>
      <c r="AG294" s="96">
        <f t="shared" ca="1" si="278"/>
        <v>0</v>
      </c>
      <c r="AH294" s="96">
        <f t="shared" ca="1" si="278"/>
        <v>0</v>
      </c>
      <c r="AI294" s="96">
        <f t="shared" ca="1" si="278"/>
        <v>0</v>
      </c>
      <c r="AJ294" s="96">
        <f t="shared" ca="1" si="278"/>
        <v>0</v>
      </c>
      <c r="AK294" s="96">
        <f t="shared" ca="1" si="278"/>
        <v>0</v>
      </c>
      <c r="AL294" s="96">
        <f t="shared" ca="1" si="278"/>
        <v>1</v>
      </c>
      <c r="AM294" s="96">
        <f t="shared" ca="1" si="278"/>
        <v>0</v>
      </c>
      <c r="AN294" s="100">
        <f t="shared" ca="1" si="278"/>
        <v>0</v>
      </c>
      <c r="AO294" s="97">
        <f>+INDEX('Load Combinations'!$D$4:$N$22,MATCH(Horizontal!$C294,'Load Combinations'!$B$4:$B$22,0),MATCH(Horizontal!AO$26,'Load Combinations'!$D$3:$N$3,0))</f>
        <v>1</v>
      </c>
      <c r="AP294" s="96">
        <f>+INDEX('Load Combinations'!$D$4:$N$22,MATCH(Horizontal!$C294,'Load Combinations'!$B$4:$B$22,0),MATCH(Horizontal!AP$26,'Load Combinations'!$D$3:$N$3,0))</f>
        <v>0</v>
      </c>
      <c r="AQ294" s="96">
        <f>+INDEX('Load Combinations'!$D$4:$N$22,MATCH(Horizontal!$C294,'Load Combinations'!$B$4:$B$22,0),MATCH(Horizontal!AQ$26,'Load Combinations'!$D$3:$N$3,0))</f>
        <v>0</v>
      </c>
      <c r="AR294" s="96">
        <f>+INDEX('Load Combinations'!$D$4:$N$22,MATCH(Horizontal!$C294,'Load Combinations'!$B$4:$B$22,0),MATCH(Horizontal!AR$26,'Load Combinations'!$D$3:$N$3,0))</f>
        <v>0</v>
      </c>
      <c r="AS294" s="96">
        <f>+INDEX('Load Combinations'!$D$4:$N$22,MATCH(Horizontal!$C294,'Load Combinations'!$B$4:$B$22,0),MATCH(Horizontal!AS$26,'Load Combinations'!$D$3:$N$3,0))</f>
        <v>1</v>
      </c>
      <c r="AT294" s="96">
        <f>+INDEX('Load Combinations'!$D$4:$N$22,MATCH(Horizontal!$C294,'Load Combinations'!$B$4:$B$22,0),MATCH(Horizontal!AT$26,'Load Combinations'!$D$3:$N$3,0))</f>
        <v>0</v>
      </c>
      <c r="AU294" s="96">
        <f>+INDEX('Load Combinations'!$D$4:$N$22,MATCH(Horizontal!$C294,'Load Combinations'!$B$4:$B$22,0),MATCH(Horizontal!AU$26,'Load Combinations'!$D$3:$N$3,0))</f>
        <v>0</v>
      </c>
      <c r="AV294" s="96">
        <f>+INDEX('Load Combinations'!$D$4:$N$22,MATCH(Horizontal!$C294,'Load Combinations'!$B$4:$B$22,0),MATCH(Horizontal!AV$26,'Load Combinations'!$D$3:$N$3,0))</f>
        <v>0</v>
      </c>
      <c r="AW294" s="96">
        <f>+INDEX('Load Combinations'!$D$4:$N$22,MATCH(Horizontal!$C294,'Load Combinations'!$B$4:$B$22,0),MATCH(Horizontal!AW$26,'Load Combinations'!$D$3:$N$3,0))</f>
        <v>0</v>
      </c>
      <c r="AX294" s="560">
        <f>+INDEX('Load Combinations'!$D$4:$N$22,MATCH(Horizontal!$C294,'Load Combinations'!$B$4:$B$22,0),MATCH(Horizontal!AX$26,'Load Combinations'!$D$3:$N$3,0))</f>
        <v>0</v>
      </c>
      <c r="AY294" s="661">
        <f>+INDEX('Load Combinations'!$D$4:$N$22,MATCH(Horizontal!$C294,'Load Combinations'!$B$4:$B$22,0),MATCH(Horizontal!AY$26,'Load Combinations'!$D$3:$N$3,0))</f>
        <v>0</v>
      </c>
      <c r="AZ294" s="297" cm="1">
        <f t="array" aca="1" ref="AZ294" ca="1">SUMPRODUCT(--($K294:$AB294&gt;0),INDEX($H$4:$H$22,MATCH($K$26:$AB$26,$C$4:$C$22,0)))</f>
        <v>0</v>
      </c>
      <c r="BA294" s="298" cm="1">
        <f t="array" aca="1" ref="BA294" ca="1">SUMPRODUCT(--($K294:$AB294&gt;0),INDEX($G$4:$G$22,MATCH($K$26:$AB$26,$C$4:$C$22,0)))</f>
        <v>0</v>
      </c>
      <c r="BB294" s="298" cm="1">
        <f t="array" aca="1" ref="BB294" ca="1">-1*SUMPRODUCT(--($K294:$AB294&lt;0),INDEX($H$4:$H$22,MATCH($K$26:$AB$26,$C$4:$C$22,0)))</f>
        <v>0</v>
      </c>
      <c r="BC294" s="298" cm="1">
        <f t="array" aca="1" ref="BC294" ca="1">-1*SUMPRODUCT(--($K294:$AB294&lt;0),INDEX($G$4:$G$22,MATCH($K$26:$AB$26,$C$4:$C$22,0)))</f>
        <v>0</v>
      </c>
      <c r="BD294" s="125" cm="1">
        <f t="array" aca="1" ref="BD294" ca="1">IF(AC294&gt;0,AC294*SUMPRODUCT(_xlfn.XLOOKUP(AC$26,$C$4:$C$22,$T$4:$AD$22)*$AO294:$AY294),0)</f>
        <v>0</v>
      </c>
      <c r="BE294" s="300" cm="1">
        <f t="array" aca="1" ref="BE294" ca="1">IF(AD294&gt;0,AD294*SUMPRODUCT(_xlfn.XLOOKUP(AD$26,$C$4:$C$22,$T$4:$AD$22)*$AO294:$AY294),0)</f>
        <v>0</v>
      </c>
      <c r="BF294" s="300" cm="1">
        <f t="array" aca="1" ref="BF294" ca="1">IF(AE294&gt;0,AE294*SUMPRODUCT(_xlfn.XLOOKUP(AE$26,$C$4:$C$22,$T$4:$AD$22)*$AO294:$AY294),0)</f>
        <v>0</v>
      </c>
      <c r="BG294" s="301" cm="1">
        <f t="array" aca="1" ref="BG294" ca="1">IF(AF294&gt;0,AF294*SUMPRODUCT(_xlfn.XLOOKUP(AF$26,$C$4:$C$22,$T$4:$AD$22)*$AO294:$AY294),0)</f>
        <v>0</v>
      </c>
      <c r="BH294" s="300" cm="1">
        <f t="array" aca="1" ref="BH294" ca="1">IF(AG294&gt;0,AG294*SUMPRODUCT(_xlfn.XLOOKUP(AG$26,$C$4:$C$22,$T$4:$AD$22)*$AO294:$AY294),0)</f>
        <v>0</v>
      </c>
      <c r="BI294" s="300" cm="1">
        <f t="array" aca="1" ref="BI294" ca="1">IF(AH294&gt;0,AH294*SUMPRODUCT(_xlfn.XLOOKUP(AH$26,$C$4:$C$22,$T$4:$AD$22)*$AO294:$AY294),0)</f>
        <v>0</v>
      </c>
      <c r="BJ294" s="300" cm="1">
        <f t="array" aca="1" ref="BJ294" ca="1">IF(AI294&gt;0,AI294*SUMPRODUCT(_xlfn.XLOOKUP(AI$26,$C$4:$C$22,$T$4:$AD$22)*$AO294:$AY294),0)</f>
        <v>0</v>
      </c>
      <c r="BK294" s="300" cm="1">
        <f t="array" aca="1" ref="BK294" ca="1">IF(AJ294&gt;0,AJ294*SUMPRODUCT(_xlfn.XLOOKUP(AJ$26,$C$4:$C$22,$T$4:$AD$22)*$AO294:$AY294),0)</f>
        <v>0</v>
      </c>
      <c r="BL294" s="300" cm="1">
        <f t="array" aca="1" ref="BL294" ca="1">IF(AK294&gt;0,AK294*SUMPRODUCT(_xlfn.XLOOKUP(AK$26,$C$4:$C$22,$T$4:$AD$22)*$AO294:$AY294),0)</f>
        <v>0</v>
      </c>
      <c r="BM294" s="300" cm="1">
        <f t="array" aca="1" ref="BM294" ca="1">IF(AL294&gt;0,AL294*SUMPRODUCT(_xlfn.XLOOKUP(AL$26,$C$4:$C$22,$T$4:$AD$22)*$AO294:$AY294),0)</f>
        <v>0</v>
      </c>
      <c r="BN294" s="300" cm="1">
        <f t="array" aca="1" ref="BN294" ca="1">IF(AM294&gt;0,AM294*SUMPRODUCT(_xlfn.XLOOKUP(AM$26,$C$4:$C$22,$T$4:$AD$22)*$AO294:$AY294),0)</f>
        <v>0</v>
      </c>
      <c r="BO294" s="304" cm="1">
        <f t="array" aca="1" ref="BO294" ca="1">IF(AN294&gt;0,AN294*SUMPRODUCT(_xlfn.XLOOKUP(AN$26,$C$4:$C$22,$T$4:$AD$22)*$AO294:$AY294),0)</f>
        <v>0</v>
      </c>
      <c r="BP294" s="305">
        <f t="shared" ca="1" si="269"/>
        <v>0</v>
      </c>
      <c r="BQ294" s="125" cm="1">
        <f t="array" aca="1" ref="BQ294" ca="1">IF(AC294&gt;0,AC294*SUMPRODUCT(_xlfn.XLOOKUP(AC$26,$C$4:$C$22,$I$4:$S$22)*$AO294:$AY294),0)</f>
        <v>0</v>
      </c>
      <c r="BR294" s="300" cm="1">
        <f t="array" aca="1" ref="BR294" ca="1">IF(AD294&gt;0,AD294*SUMPRODUCT(_xlfn.XLOOKUP(AD$26,$C$4:$C$22,$I$4:$S$22)*$AO294:$AY294),0)</f>
        <v>0</v>
      </c>
      <c r="BS294" s="300" cm="1">
        <f t="array" aca="1" ref="BS294" ca="1">IF(AE294&gt;0,AE294*SUMPRODUCT(_xlfn.XLOOKUP(AE$26,$C$4:$C$22,$I$4:$S$22)*$AO294:$AY294),0)</f>
        <v>0</v>
      </c>
      <c r="BT294" s="301" cm="1">
        <f t="array" aca="1" ref="BT294" ca="1">IF(AF294&gt;0,AF294*SUMPRODUCT(_xlfn.XLOOKUP(AF$26,$C$4:$C$22,$I$4:$S$22)*$AO294:$AY294),0)</f>
        <v>0</v>
      </c>
      <c r="BU294" s="300" cm="1">
        <f t="array" aca="1" ref="BU294" ca="1">IF(AG294&gt;0,AG294*SUMPRODUCT(_xlfn.XLOOKUP(AG$26,$C$4:$C$22,$I$4:$S$22)*$AO294:$AY294),0)</f>
        <v>0</v>
      </c>
      <c r="BV294" s="300" cm="1">
        <f t="array" aca="1" ref="BV294" ca="1">IF(AH294&gt;0,AH294*SUMPRODUCT(_xlfn.XLOOKUP(AH$26,$C$4:$C$22,$I$4:$S$22)*$AO294:$AY294),0)</f>
        <v>0</v>
      </c>
      <c r="BW294" s="300" cm="1">
        <f t="array" aca="1" ref="BW294" ca="1">IF(AI294&gt;0,AI294*SUMPRODUCT(_xlfn.XLOOKUP(AI$26,$C$4:$C$22,$I$4:$S$22)*$AO294:$AY294),0)</f>
        <v>0</v>
      </c>
      <c r="BX294" s="300" cm="1">
        <f t="array" aca="1" ref="BX294" ca="1">IF(AJ294&gt;0,AJ294*SUMPRODUCT(_xlfn.XLOOKUP(AJ$26,$C$4:$C$22,$I$4:$S$22)*$AO294:$AY294),0)</f>
        <v>0</v>
      </c>
      <c r="BY294" s="300" cm="1">
        <f t="array" aca="1" ref="BY294" ca="1">IF(AK294&gt;0,AK294*SUMPRODUCT(_xlfn.XLOOKUP(AK$26,$C$4:$C$22,$I$4:$S$22)*$AO294:$AY294),0)</f>
        <v>0</v>
      </c>
      <c r="BZ294" s="300" cm="1">
        <f t="array" aca="1" ref="BZ294" ca="1">IF(AL294&gt;0,AL294*SUMPRODUCT(_xlfn.XLOOKUP(AL$26,$C$4:$C$22,$I$4:$S$22)*$AO294:$AY294),0)</f>
        <v>0</v>
      </c>
      <c r="CA294" s="300" cm="1">
        <f t="array" aca="1" ref="CA294" ca="1">IF(AM294&gt;0,AM294*SUMPRODUCT(_xlfn.XLOOKUP(AM$26,$C$4:$C$22,$I$4:$S$22)*$AO294:$AY294),0)</f>
        <v>0</v>
      </c>
      <c r="CB294" s="304" cm="1">
        <f t="array" aca="1" ref="CB294" ca="1">IF(AN294&gt;0,AN294*SUMPRODUCT(_xlfn.XLOOKUP(AN$26,$C$4:$C$22,$I$4:$S$22)*$AO294:$AY294),0)</f>
        <v>0</v>
      </c>
      <c r="CC294" s="305">
        <f t="shared" ca="1" si="270"/>
        <v>0</v>
      </c>
      <c r="CD294" s="125" cm="1">
        <f t="array" aca="1" ref="CD294" ca="1">IF(AC294&lt;0,AC294*SUMPRODUCT(_xlfn.XLOOKUP(AC$26,$C$4:$C$22,$T$4:$AD$22)*$AO294:$AY294),0)</f>
        <v>0</v>
      </c>
      <c r="CE294" s="300" cm="1">
        <f t="array" aca="1" ref="CE294" ca="1">IF(AD294&lt;0,AD294*SUMPRODUCT(_xlfn.XLOOKUP(AD$26,$C$4:$C$22,$T$4:$AC$22)*$AO294:$AX294),0)</f>
        <v>0</v>
      </c>
      <c r="CF294" s="300" cm="1">
        <f t="array" aca="1" ref="CF294" ca="1">IF(AE294&lt;0,AE294*SUMPRODUCT(_xlfn.XLOOKUP(AE$26,$C$4:$C$22,$T$4:$AC$22)*$AO294:$AX294),0)</f>
        <v>0</v>
      </c>
      <c r="CG294" s="301" cm="1">
        <f t="array" aca="1" ref="CG294" ca="1">IF(AF294&lt;0,AF294*SUMPRODUCT(_xlfn.XLOOKUP(AF$26,$C$4:$C$22,$T$4:$AC$22)*$AO294:$AX294),0)</f>
        <v>0</v>
      </c>
      <c r="CH294" s="300" cm="1">
        <f t="array" aca="1" ref="CH294" ca="1">IF(AG294&lt;0,AG294*SUMPRODUCT(_xlfn.XLOOKUP(AG$26,$C$4:$C$22,$T$4:$AC$22)*$AO294:$AX294),0)</f>
        <v>0</v>
      </c>
      <c r="CI294" s="300" cm="1">
        <f t="array" aca="1" ref="CI294" ca="1">IF(AH294&lt;0,AH294*SUMPRODUCT(_xlfn.XLOOKUP(AH$26,$C$4:$C$22,$T$4:$AC$22)*$AO294:$AX294),0)</f>
        <v>0</v>
      </c>
      <c r="CJ294" s="300" cm="1">
        <f t="array" aca="1" ref="CJ294" ca="1">IF(AI294&lt;0,AI294*SUMPRODUCT(_xlfn.XLOOKUP(AI$26,$C$4:$C$22,$T$4:$AC$22)*$AO294:$AX294),0)</f>
        <v>0</v>
      </c>
      <c r="CK294" s="300" cm="1">
        <f t="array" aca="1" ref="CK294" ca="1">IF(AJ294&lt;0,AJ294*SUMPRODUCT(_xlfn.XLOOKUP(AJ$26,$C$4:$C$22,$T$4:$AC$22)*$AO294:$AX294),0)</f>
        <v>0</v>
      </c>
      <c r="CL294" s="300" cm="1">
        <f t="array" aca="1" ref="CL294" ca="1">IF(AK294&lt;0,AK294*SUMPRODUCT(_xlfn.XLOOKUP(AK$26,$C$4:$C$22,$T$4:$AC$22)*$AO294:$AX294),0)</f>
        <v>0</v>
      </c>
      <c r="CM294" s="300" cm="1">
        <f t="array" aca="1" ref="CM294" ca="1">IF(AL294&lt;0,AL294*SUMPRODUCT(_xlfn.XLOOKUP(AL$26,$C$4:$C$22,$T$4:$AC$22)*$AO294:$AX294),0)</f>
        <v>0</v>
      </c>
      <c r="CN294" s="300" cm="1">
        <f t="array" aca="1" ref="CN294" ca="1">IF(AM294&lt;0,AM294*SUMPRODUCT(_xlfn.XLOOKUP(AM$26,$C$4:$C$22,$T$4:$AC$22)*$AO294:$AX294),0)</f>
        <v>0</v>
      </c>
      <c r="CO294" s="304" cm="1">
        <f t="array" aca="1" ref="CO294" ca="1">IF(AN294&lt;0,AN294*SUMPRODUCT(_xlfn.XLOOKUP(AN$26,$C$4:$C$22,$T$4:$AC$22)*$AO294:$AX294),0)</f>
        <v>0</v>
      </c>
      <c r="CP294" s="305">
        <f t="shared" ca="1" si="271"/>
        <v>0</v>
      </c>
      <c r="CQ294" s="125" cm="1">
        <f t="array" aca="1" ref="CQ294" ca="1">IF(AC294&lt;0,AC294*SUMPRODUCT(_xlfn.XLOOKUP(AC$26,$C$4:$C$22,$I$4:$S$22)*$AO294:$AY294),0)</f>
        <v>0</v>
      </c>
      <c r="CR294" s="300" cm="1">
        <f t="array" aca="1" ref="CR294" ca="1">IF(AD294&lt;0,AD294*SUMPRODUCT(_xlfn.XLOOKUP(AD$26,$C$4:$C$22,$I$4:$R$22)*$AO294:$AX294),0)</f>
        <v>0</v>
      </c>
      <c r="CS294" s="300" cm="1">
        <f t="array" aca="1" ref="CS294" ca="1">IF(AE294&lt;0,AE294*SUMPRODUCT(_xlfn.XLOOKUP(AE$26,$C$4:$C$22,$I$4:$R$22)*$AO294:$AX294),0)</f>
        <v>0</v>
      </c>
      <c r="CT294" s="301" cm="1">
        <f t="array" aca="1" ref="CT294" ca="1">IF(AF294&lt;0,AF294*SUMPRODUCT(_xlfn.XLOOKUP(AF$26,$C$4:$C$22,$I$4:$R$22)*$AO294:$AX294),0)</f>
        <v>0</v>
      </c>
      <c r="CU294" s="300" cm="1">
        <f t="array" aca="1" ref="CU294" ca="1">IF(AG294&lt;0,AG294*SUMPRODUCT(_xlfn.XLOOKUP(AG$26,$C$4:$C$22,$I$4:$R$22)*$AO294:$AX294),0)</f>
        <v>0</v>
      </c>
      <c r="CV294" s="300" cm="1">
        <f t="array" aca="1" ref="CV294" ca="1">IF(AH294&lt;0,AH294*SUMPRODUCT(_xlfn.XLOOKUP(AH$26,$C$4:$C$22,$I$4:$R$22)*$AO294:$AX294),0)</f>
        <v>0</v>
      </c>
      <c r="CW294" s="300" cm="1">
        <f t="array" aca="1" ref="CW294" ca="1">IF(AI294&lt;0,AI294*SUMPRODUCT(_xlfn.XLOOKUP(AI$26,$C$4:$C$22,$I$4:$R$22)*$AO294:$AX294),0)</f>
        <v>0</v>
      </c>
      <c r="CX294" s="300" cm="1">
        <f t="array" aca="1" ref="CX294" ca="1">IF(AJ294&lt;0,AJ294*SUMPRODUCT(_xlfn.XLOOKUP(AJ$26,$C$4:$C$22,$I$4:$R$22)*$AO294:$AX294),0)</f>
        <v>0</v>
      </c>
      <c r="CY294" s="300" cm="1">
        <f t="array" aca="1" ref="CY294" ca="1">IF(AK294&lt;0,AK294*SUMPRODUCT(_xlfn.XLOOKUP(AK$26,$C$4:$C$22,$I$4:$R$22)*$AO294:$AX294),0)</f>
        <v>0</v>
      </c>
      <c r="CZ294" s="300" cm="1">
        <f t="array" aca="1" ref="CZ294" ca="1">IF(AL294&lt;0,AL294*SUMPRODUCT(_xlfn.XLOOKUP(AL$26,$C$4:$C$22,$I$4:$R$22)*$AO294:$AX294),0)</f>
        <v>0</v>
      </c>
      <c r="DA294" s="300" cm="1">
        <f t="array" aca="1" ref="DA294" ca="1">IF(AM294&lt;0,AM294*SUMPRODUCT(_xlfn.XLOOKUP(AM$26,$C$4:$C$22,$I$4:$R$22)*$AO294:$AX294),0)</f>
        <v>0</v>
      </c>
      <c r="DB294" s="304" cm="1">
        <f t="array" aca="1" ref="DB294" ca="1">IF(AN294&lt;0,AN294*SUMPRODUCT(_xlfn.XLOOKUP(AN$26,$C$4:$C$22,$I$4:$R$22)*$AO294:$AX294),0)</f>
        <v>0</v>
      </c>
      <c r="DC294" s="329">
        <f t="shared" ca="1" si="272"/>
        <v>0</v>
      </c>
    </row>
    <row r="295" spans="1:107" x14ac:dyDescent="0.25">
      <c r="A295" s="134" t="s">
        <v>166</v>
      </c>
      <c r="B295" s="255"/>
      <c r="C295" s="278">
        <v>4</v>
      </c>
      <c r="D295" s="279" t="str">
        <f>_xlfn.XLOOKUP($C295,'Load Combinations'!$B$4:$B$22,'Load Combinations'!$C$4:$C$22)</f>
        <v>Core Vessel Vacuum, No Beam</v>
      </c>
      <c r="E295" s="280"/>
      <c r="F295" s="281"/>
      <c r="G295" s="111">
        <v>0</v>
      </c>
      <c r="H295" s="282">
        <f t="shared" ca="1" si="238"/>
        <v>0</v>
      </c>
      <c r="I295" s="282">
        <f t="shared" ca="1" si="239"/>
        <v>0</v>
      </c>
      <c r="J295" s="326"/>
      <c r="K295" s="87">
        <f t="shared" ref="K295:AB295" ca="1" si="280">OFFSET(K295,-3,0)</f>
        <v>0</v>
      </c>
      <c r="L295" s="84">
        <f t="shared" ca="1" si="280"/>
        <v>0</v>
      </c>
      <c r="M295" s="84">
        <f t="shared" ca="1" si="280"/>
        <v>0</v>
      </c>
      <c r="N295" s="84">
        <f t="shared" ca="1" si="280"/>
        <v>0</v>
      </c>
      <c r="O295" s="84">
        <f t="shared" ca="1" si="280"/>
        <v>0</v>
      </c>
      <c r="P295" s="84">
        <f t="shared" ca="1" si="280"/>
        <v>0</v>
      </c>
      <c r="Q295" s="84">
        <f t="shared" ca="1" si="280"/>
        <v>0</v>
      </c>
      <c r="R295" s="84">
        <f t="shared" ca="1" si="280"/>
        <v>0</v>
      </c>
      <c r="S295" s="84">
        <f t="shared" ca="1" si="280"/>
        <v>0</v>
      </c>
      <c r="T295" s="84">
        <f t="shared" ca="1" si="280"/>
        <v>0</v>
      </c>
      <c r="U295" s="84">
        <f t="shared" ca="1" si="280"/>
        <v>0</v>
      </c>
      <c r="V295" s="84">
        <f t="shared" ca="1" si="280"/>
        <v>0</v>
      </c>
      <c r="W295" s="84">
        <f t="shared" ca="1" si="280"/>
        <v>0</v>
      </c>
      <c r="X295" s="84">
        <f t="shared" ca="1" si="280"/>
        <v>0</v>
      </c>
      <c r="Y295" s="84">
        <f t="shared" ca="1" si="280"/>
        <v>0</v>
      </c>
      <c r="Z295" s="84">
        <f t="shared" ca="1" si="280"/>
        <v>0</v>
      </c>
      <c r="AA295" s="84">
        <f t="shared" ca="1" si="280"/>
        <v>0</v>
      </c>
      <c r="AB295" s="89">
        <f t="shared" ca="1" si="280"/>
        <v>0</v>
      </c>
      <c r="AC295" s="87">
        <f t="shared" ca="1" si="278"/>
        <v>0</v>
      </c>
      <c r="AD295" s="84">
        <f t="shared" ca="1" si="278"/>
        <v>0</v>
      </c>
      <c r="AE295" s="84">
        <f t="shared" ca="1" si="278"/>
        <v>0</v>
      </c>
      <c r="AF295" s="84">
        <f t="shared" ca="1" si="278"/>
        <v>0</v>
      </c>
      <c r="AG295" s="84">
        <f t="shared" ca="1" si="278"/>
        <v>0</v>
      </c>
      <c r="AH295" s="84">
        <f t="shared" ca="1" si="278"/>
        <v>0</v>
      </c>
      <c r="AI295" s="84">
        <f t="shared" ca="1" si="278"/>
        <v>0</v>
      </c>
      <c r="AJ295" s="84">
        <f t="shared" ca="1" si="278"/>
        <v>0</v>
      </c>
      <c r="AK295" s="84">
        <f t="shared" ca="1" si="278"/>
        <v>0</v>
      </c>
      <c r="AL295" s="84">
        <f t="shared" ca="1" si="278"/>
        <v>1</v>
      </c>
      <c r="AM295" s="84">
        <f t="shared" ca="1" si="278"/>
        <v>0</v>
      </c>
      <c r="AN295" s="98">
        <f t="shared" ca="1" si="278"/>
        <v>0</v>
      </c>
      <c r="AO295" s="91">
        <f>+INDEX('Load Combinations'!$D$4:$N$22,MATCH(Horizontal!$C295,'Load Combinations'!$B$4:$B$22,0),MATCH(Horizontal!AO$26,'Load Combinations'!$D$3:$N$3,0))</f>
        <v>1</v>
      </c>
      <c r="AP295" s="84">
        <f>+INDEX('Load Combinations'!$D$4:$N$22,MATCH(Horizontal!$C295,'Load Combinations'!$B$4:$B$22,0),MATCH(Horizontal!AP$26,'Load Combinations'!$D$3:$N$3,0))</f>
        <v>1</v>
      </c>
      <c r="AQ295" s="84">
        <f>+INDEX('Load Combinations'!$D$4:$N$22,MATCH(Horizontal!$C295,'Load Combinations'!$B$4:$B$22,0),MATCH(Horizontal!AQ$26,'Load Combinations'!$D$3:$N$3,0))</f>
        <v>0</v>
      </c>
      <c r="AR295" s="84">
        <f>+INDEX('Load Combinations'!$D$4:$N$22,MATCH(Horizontal!$C295,'Load Combinations'!$B$4:$B$22,0),MATCH(Horizontal!AR$26,'Load Combinations'!$D$3:$N$3,0))</f>
        <v>1</v>
      </c>
      <c r="AS295" s="84">
        <f>+INDEX('Load Combinations'!$D$4:$N$22,MATCH(Horizontal!$C295,'Load Combinations'!$B$4:$B$22,0),MATCH(Horizontal!AS$26,'Load Combinations'!$D$3:$N$3,0))</f>
        <v>0</v>
      </c>
      <c r="AT295" s="84">
        <f>+INDEX('Load Combinations'!$D$4:$N$22,MATCH(Horizontal!$C295,'Load Combinations'!$B$4:$B$22,0),MATCH(Horizontal!AT$26,'Load Combinations'!$D$3:$N$3,0))</f>
        <v>0</v>
      </c>
      <c r="AU295" s="84">
        <f>+INDEX('Load Combinations'!$D$4:$N$22,MATCH(Horizontal!$C295,'Load Combinations'!$B$4:$B$22,0),MATCH(Horizontal!AU$26,'Load Combinations'!$D$3:$N$3,0))</f>
        <v>0</v>
      </c>
      <c r="AV295" s="84">
        <f>+INDEX('Load Combinations'!$D$4:$N$22,MATCH(Horizontal!$C295,'Load Combinations'!$B$4:$B$22,0),MATCH(Horizontal!AV$26,'Load Combinations'!$D$3:$N$3,0))</f>
        <v>0</v>
      </c>
      <c r="AW295" s="84">
        <f>+INDEX('Load Combinations'!$D$4:$N$22,MATCH(Horizontal!$C295,'Load Combinations'!$B$4:$B$22,0),MATCH(Horizontal!AW$26,'Load Combinations'!$D$3:$N$3,0))</f>
        <v>1</v>
      </c>
      <c r="AX295" s="559">
        <f>+INDEX('Load Combinations'!$D$4:$N$22,MATCH(Horizontal!$C295,'Load Combinations'!$B$4:$B$22,0),MATCH(Horizontal!AX$26,'Load Combinations'!$D$3:$N$3,0))</f>
        <v>0</v>
      </c>
      <c r="AY295" s="660">
        <f>+INDEX('Load Combinations'!$D$4:$N$22,MATCH(Horizontal!$C295,'Load Combinations'!$B$4:$B$22,0),MATCH(Horizontal!AY$26,'Load Combinations'!$D$3:$N$3,0))</f>
        <v>0</v>
      </c>
      <c r="AZ295" s="284" cm="1">
        <f t="array" aca="1" ref="AZ295" ca="1">SUMPRODUCT(--($K295:$AB295&gt;0),INDEX($H$4:$H$22,MATCH($K$26:$AB$26,$C$4:$C$22,0)))</f>
        <v>0</v>
      </c>
      <c r="BA295" s="194" cm="1">
        <f t="array" aca="1" ref="BA295" ca="1">SUMPRODUCT(--($K295:$AB295&gt;0),INDEX($G$4:$G$22,MATCH($K$26:$AB$26,$C$4:$C$22,0)))</f>
        <v>0</v>
      </c>
      <c r="BB295" s="194" cm="1">
        <f t="array" aca="1" ref="BB295" ca="1">-1*SUMPRODUCT(--($K295:$AB295&lt;0),INDEX($H$4:$H$22,MATCH($K$26:$AB$26,$C$4:$C$22,0)))</f>
        <v>0</v>
      </c>
      <c r="BC295" s="194" cm="1">
        <f t="array" aca="1" ref="BC295" ca="1">-1*SUMPRODUCT(--($K295:$AB295&lt;0),INDEX($G$4:$G$22,MATCH($K$26:$AB$26,$C$4:$C$22,0)))</f>
        <v>0</v>
      </c>
      <c r="BD295" s="286" cm="1">
        <f t="array" aca="1" ref="BD295" ca="1">IF(AC295&gt;0,AC295*SUMPRODUCT(_xlfn.XLOOKUP(AC$26,$C$4:$C$22,$T$4:$AD$22)*$AO295:$AY295),0)</f>
        <v>0</v>
      </c>
      <c r="BE295" s="287" cm="1">
        <f t="array" aca="1" ref="BE295" ca="1">IF(AD295&gt;0,AD295*SUMPRODUCT(_xlfn.XLOOKUP(AD$26,$C$4:$C$22,$T$4:$AD$22)*$AO295:$AY295),0)</f>
        <v>0</v>
      </c>
      <c r="BF295" s="287" cm="1">
        <f t="array" aca="1" ref="BF295" ca="1">IF(AE295&gt;0,AE295*SUMPRODUCT(_xlfn.XLOOKUP(AE$26,$C$4:$C$22,$T$4:$AD$22)*$AO295:$AY295),0)</f>
        <v>0</v>
      </c>
      <c r="BG295" s="287" cm="1">
        <f t="array" aca="1" ref="BG295" ca="1">IF(AF295&gt;0,AF295*SUMPRODUCT(_xlfn.XLOOKUP(AF$26,$C$4:$C$22,$T$4:$AD$22)*$AO295:$AY295),0)</f>
        <v>0</v>
      </c>
      <c r="BH295" s="287" cm="1">
        <f t="array" aca="1" ref="BH295" ca="1">IF(AG295&gt;0,AG295*SUMPRODUCT(_xlfn.XLOOKUP(AG$26,$C$4:$C$22,$T$4:$AD$22)*$AO295:$AY295),0)</f>
        <v>0</v>
      </c>
      <c r="BI295" s="287" cm="1">
        <f t="array" aca="1" ref="BI295" ca="1">IF(AH295&gt;0,AH295*SUMPRODUCT(_xlfn.XLOOKUP(AH$26,$C$4:$C$22,$T$4:$AD$22)*$AO295:$AY295),0)</f>
        <v>0</v>
      </c>
      <c r="BJ295" s="287" cm="1">
        <f t="array" aca="1" ref="BJ295" ca="1">IF(AI295&gt;0,AI295*SUMPRODUCT(_xlfn.XLOOKUP(AI$26,$C$4:$C$22,$T$4:$AD$22)*$AO295:$AY295),0)</f>
        <v>0</v>
      </c>
      <c r="BK295" s="287" cm="1">
        <f t="array" aca="1" ref="BK295" ca="1">IF(AJ295&gt;0,AJ295*SUMPRODUCT(_xlfn.XLOOKUP(AJ$26,$C$4:$C$22,$T$4:$AD$22)*$AO295:$AY295),0)</f>
        <v>0</v>
      </c>
      <c r="BL295" s="287" cm="1">
        <f t="array" aca="1" ref="BL295" ca="1">IF(AK295&gt;0,AK295*SUMPRODUCT(_xlfn.XLOOKUP(AK$26,$C$4:$C$22,$T$4:$AD$22)*$AO295:$AY295),0)</f>
        <v>0</v>
      </c>
      <c r="BM295" s="287" cm="1">
        <f t="array" aca="1" ref="BM295" ca="1">IF(AL295&gt;0,AL295*SUMPRODUCT(_xlfn.XLOOKUP(AL$26,$C$4:$C$22,$T$4:$AD$22)*$AO295:$AY295),0)</f>
        <v>0</v>
      </c>
      <c r="BN295" s="287" cm="1">
        <f t="array" aca="1" ref="BN295" ca="1">IF(AM295&gt;0,AM295*SUMPRODUCT(_xlfn.XLOOKUP(AM$26,$C$4:$C$22,$T$4:$AD$22)*$AO295:$AY295),0)</f>
        <v>0</v>
      </c>
      <c r="BO295" s="290" cm="1">
        <f t="array" aca="1" ref="BO295" ca="1">IF(AN295&gt;0,AN295*SUMPRODUCT(_xlfn.XLOOKUP(AN$26,$C$4:$C$22,$T$4:$AD$22)*$AO295:$AY295),0)</f>
        <v>0</v>
      </c>
      <c r="BP295" s="291">
        <f t="shared" ca="1" si="269"/>
        <v>0</v>
      </c>
      <c r="BQ295" s="286" cm="1">
        <f t="array" aca="1" ref="BQ295" ca="1">IF(AC295&gt;0,AC295*SUMPRODUCT(_xlfn.XLOOKUP(AC$26,$C$4:$C$22,$I$4:$S$22)*$AO295:$AY295),0)</f>
        <v>0</v>
      </c>
      <c r="BR295" s="287" cm="1">
        <f t="array" aca="1" ref="BR295" ca="1">IF(AD295&gt;0,AD295*SUMPRODUCT(_xlfn.XLOOKUP(AD$26,$C$4:$C$22,$I$4:$S$22)*$AO295:$AY295),0)</f>
        <v>0</v>
      </c>
      <c r="BS295" s="287" cm="1">
        <f t="array" aca="1" ref="BS295" ca="1">IF(AE295&gt;0,AE295*SUMPRODUCT(_xlfn.XLOOKUP(AE$26,$C$4:$C$22,$I$4:$S$22)*$AO295:$AY295),0)</f>
        <v>0</v>
      </c>
      <c r="BT295" s="287" cm="1">
        <f t="array" aca="1" ref="BT295" ca="1">IF(AF295&gt;0,AF295*SUMPRODUCT(_xlfn.XLOOKUP(AF$26,$C$4:$C$22,$I$4:$S$22)*$AO295:$AY295),0)</f>
        <v>0</v>
      </c>
      <c r="BU295" s="287" cm="1">
        <f t="array" aca="1" ref="BU295" ca="1">IF(AG295&gt;0,AG295*SUMPRODUCT(_xlfn.XLOOKUP(AG$26,$C$4:$C$22,$I$4:$S$22)*$AO295:$AY295),0)</f>
        <v>0</v>
      </c>
      <c r="BV295" s="287" cm="1">
        <f t="array" aca="1" ref="BV295" ca="1">IF(AH295&gt;0,AH295*SUMPRODUCT(_xlfn.XLOOKUP(AH$26,$C$4:$C$22,$I$4:$S$22)*$AO295:$AY295),0)</f>
        <v>0</v>
      </c>
      <c r="BW295" s="287" cm="1">
        <f t="array" aca="1" ref="BW295" ca="1">IF(AI295&gt;0,AI295*SUMPRODUCT(_xlfn.XLOOKUP(AI$26,$C$4:$C$22,$I$4:$S$22)*$AO295:$AY295),0)</f>
        <v>0</v>
      </c>
      <c r="BX295" s="287" cm="1">
        <f t="array" aca="1" ref="BX295" ca="1">IF(AJ295&gt;0,AJ295*SUMPRODUCT(_xlfn.XLOOKUP(AJ$26,$C$4:$C$22,$I$4:$S$22)*$AO295:$AY295),0)</f>
        <v>0</v>
      </c>
      <c r="BY295" s="287" cm="1">
        <f t="array" aca="1" ref="BY295" ca="1">IF(AK295&gt;0,AK295*SUMPRODUCT(_xlfn.XLOOKUP(AK$26,$C$4:$C$22,$I$4:$S$22)*$AO295:$AY295),0)</f>
        <v>0</v>
      </c>
      <c r="BZ295" s="287" cm="1">
        <f t="array" aca="1" ref="BZ295" ca="1">IF(AL295&gt;0,AL295*SUMPRODUCT(_xlfn.XLOOKUP(AL$26,$C$4:$C$22,$I$4:$S$22)*$AO295:$AY295),0)</f>
        <v>0</v>
      </c>
      <c r="CA295" s="287" cm="1">
        <f t="array" aca="1" ref="CA295" ca="1">IF(AM295&gt;0,AM295*SUMPRODUCT(_xlfn.XLOOKUP(AM$26,$C$4:$C$22,$I$4:$S$22)*$AO295:$AY295),0)</f>
        <v>0</v>
      </c>
      <c r="CB295" s="290" cm="1">
        <f t="array" aca="1" ref="CB295" ca="1">IF(AN295&gt;0,AN295*SUMPRODUCT(_xlfn.XLOOKUP(AN$26,$C$4:$C$22,$I$4:$S$22)*$AO295:$AY295),0)</f>
        <v>0</v>
      </c>
      <c r="CC295" s="291">
        <f t="shared" ca="1" si="270"/>
        <v>0</v>
      </c>
      <c r="CD295" s="286" cm="1">
        <f t="array" aca="1" ref="CD295" ca="1">IF(AC295&lt;0,AC295*SUMPRODUCT(_xlfn.XLOOKUP(AC$26,$C$4:$C$22,$T$4:$AD$22)*$AO295:$AY295),0)</f>
        <v>0</v>
      </c>
      <c r="CE295" s="287" cm="1">
        <f t="array" aca="1" ref="CE295" ca="1">IF(AD295&lt;0,AD295*SUMPRODUCT(_xlfn.XLOOKUP(AD$26,$C$4:$C$22,$T$4:$AC$22)*$AO295:$AX295),0)</f>
        <v>0</v>
      </c>
      <c r="CF295" s="287" cm="1">
        <f t="array" aca="1" ref="CF295" ca="1">IF(AE295&lt;0,AE295*SUMPRODUCT(_xlfn.XLOOKUP(AE$26,$C$4:$C$22,$T$4:$AC$22)*$AO295:$AX295),0)</f>
        <v>0</v>
      </c>
      <c r="CG295" s="287" cm="1">
        <f t="array" aca="1" ref="CG295" ca="1">IF(AF295&lt;0,AF295*SUMPRODUCT(_xlfn.XLOOKUP(AF$26,$C$4:$C$22,$T$4:$AC$22)*$AO295:$AX295),0)</f>
        <v>0</v>
      </c>
      <c r="CH295" s="287" cm="1">
        <f t="array" aca="1" ref="CH295" ca="1">IF(AG295&lt;0,AG295*SUMPRODUCT(_xlfn.XLOOKUP(AG$26,$C$4:$C$22,$T$4:$AC$22)*$AO295:$AX295),0)</f>
        <v>0</v>
      </c>
      <c r="CI295" s="287" cm="1">
        <f t="array" aca="1" ref="CI295" ca="1">IF(AH295&lt;0,AH295*SUMPRODUCT(_xlfn.XLOOKUP(AH$26,$C$4:$C$22,$T$4:$AC$22)*$AO295:$AX295),0)</f>
        <v>0</v>
      </c>
      <c r="CJ295" s="287" cm="1">
        <f t="array" aca="1" ref="CJ295" ca="1">IF(AI295&lt;0,AI295*SUMPRODUCT(_xlfn.XLOOKUP(AI$26,$C$4:$C$22,$T$4:$AC$22)*$AO295:$AX295),0)</f>
        <v>0</v>
      </c>
      <c r="CK295" s="287" cm="1">
        <f t="array" aca="1" ref="CK295" ca="1">IF(AJ295&lt;0,AJ295*SUMPRODUCT(_xlfn.XLOOKUP(AJ$26,$C$4:$C$22,$T$4:$AC$22)*$AO295:$AX295),0)</f>
        <v>0</v>
      </c>
      <c r="CL295" s="287" cm="1">
        <f t="array" aca="1" ref="CL295" ca="1">IF(AK295&lt;0,AK295*SUMPRODUCT(_xlfn.XLOOKUP(AK$26,$C$4:$C$22,$T$4:$AC$22)*$AO295:$AX295),0)</f>
        <v>0</v>
      </c>
      <c r="CM295" s="287" cm="1">
        <f t="array" aca="1" ref="CM295" ca="1">IF(AL295&lt;0,AL295*SUMPRODUCT(_xlfn.XLOOKUP(AL$26,$C$4:$C$22,$T$4:$AC$22)*$AO295:$AX295),0)</f>
        <v>0</v>
      </c>
      <c r="CN295" s="287" cm="1">
        <f t="array" aca="1" ref="CN295" ca="1">IF(AM295&lt;0,AM295*SUMPRODUCT(_xlfn.XLOOKUP(AM$26,$C$4:$C$22,$T$4:$AC$22)*$AO295:$AX295),0)</f>
        <v>0</v>
      </c>
      <c r="CO295" s="290" cm="1">
        <f t="array" aca="1" ref="CO295" ca="1">IF(AN295&lt;0,AN295*SUMPRODUCT(_xlfn.XLOOKUP(AN$26,$C$4:$C$22,$T$4:$AC$22)*$AO295:$AX295),0)</f>
        <v>0</v>
      </c>
      <c r="CP295" s="291">
        <f t="shared" ca="1" si="271"/>
        <v>0</v>
      </c>
      <c r="CQ295" s="286" cm="1">
        <f t="array" aca="1" ref="CQ295" ca="1">IF(AC295&lt;0,AC295*SUMPRODUCT(_xlfn.XLOOKUP(AC$26,$C$4:$C$22,$I$4:$S$22)*$AO295:$AY295),0)</f>
        <v>0</v>
      </c>
      <c r="CR295" s="287" cm="1">
        <f t="array" aca="1" ref="CR295" ca="1">IF(AD295&lt;0,AD295*SUMPRODUCT(_xlfn.XLOOKUP(AD$26,$C$4:$C$22,$I$4:$R$22)*$AO295:$AX295),0)</f>
        <v>0</v>
      </c>
      <c r="CS295" s="287" cm="1">
        <f t="array" aca="1" ref="CS295" ca="1">IF(AE295&lt;0,AE295*SUMPRODUCT(_xlfn.XLOOKUP(AE$26,$C$4:$C$22,$I$4:$R$22)*$AO295:$AX295),0)</f>
        <v>0</v>
      </c>
      <c r="CT295" s="287" cm="1">
        <f t="array" aca="1" ref="CT295" ca="1">IF(AF295&lt;0,AF295*SUMPRODUCT(_xlfn.XLOOKUP(AF$26,$C$4:$C$22,$I$4:$R$22)*$AO295:$AX295),0)</f>
        <v>0</v>
      </c>
      <c r="CU295" s="287" cm="1">
        <f t="array" aca="1" ref="CU295" ca="1">IF(AG295&lt;0,AG295*SUMPRODUCT(_xlfn.XLOOKUP(AG$26,$C$4:$C$22,$I$4:$R$22)*$AO295:$AX295),0)</f>
        <v>0</v>
      </c>
      <c r="CV295" s="287" cm="1">
        <f t="array" aca="1" ref="CV295" ca="1">IF(AH295&lt;0,AH295*SUMPRODUCT(_xlfn.XLOOKUP(AH$26,$C$4:$C$22,$I$4:$R$22)*$AO295:$AX295),0)</f>
        <v>0</v>
      </c>
      <c r="CW295" s="287" cm="1">
        <f t="array" aca="1" ref="CW295" ca="1">IF(AI295&lt;0,AI295*SUMPRODUCT(_xlfn.XLOOKUP(AI$26,$C$4:$C$22,$I$4:$R$22)*$AO295:$AX295),0)</f>
        <v>0</v>
      </c>
      <c r="CX295" s="287" cm="1">
        <f t="array" aca="1" ref="CX295" ca="1">IF(AJ295&lt;0,AJ295*SUMPRODUCT(_xlfn.XLOOKUP(AJ$26,$C$4:$C$22,$I$4:$R$22)*$AO295:$AX295),0)</f>
        <v>0</v>
      </c>
      <c r="CY295" s="287" cm="1">
        <f t="array" aca="1" ref="CY295" ca="1">IF(AK295&lt;0,AK295*SUMPRODUCT(_xlfn.XLOOKUP(AK$26,$C$4:$C$22,$I$4:$R$22)*$AO295:$AX295),0)</f>
        <v>0</v>
      </c>
      <c r="CZ295" s="287" cm="1">
        <f t="array" aca="1" ref="CZ295" ca="1">IF(AL295&lt;0,AL295*SUMPRODUCT(_xlfn.XLOOKUP(AL$26,$C$4:$C$22,$I$4:$R$22)*$AO295:$AX295),0)</f>
        <v>0</v>
      </c>
      <c r="DA295" s="287" cm="1">
        <f t="array" aca="1" ref="DA295" ca="1">IF(AM295&lt;0,AM295*SUMPRODUCT(_xlfn.XLOOKUP(AM$26,$C$4:$C$22,$I$4:$R$22)*$AO295:$AX295),0)</f>
        <v>0</v>
      </c>
      <c r="DB295" s="290" cm="1">
        <f t="array" aca="1" ref="DB295" ca="1">IF(AN295&lt;0,AN295*SUMPRODUCT(_xlfn.XLOOKUP(AN$26,$C$4:$C$22,$I$4:$R$22)*$AO295:$AX295),0)</f>
        <v>0</v>
      </c>
      <c r="DC295" s="327">
        <f t="shared" ca="1" si="272"/>
        <v>0</v>
      </c>
    </row>
    <row r="296" spans="1:107" x14ac:dyDescent="0.25">
      <c r="A296" s="135">
        <f ca="1">MAX(H292:I310)</f>
        <v>1.5</v>
      </c>
      <c r="B296" s="731"/>
      <c r="C296" s="292">
        <v>5</v>
      </c>
      <c r="D296" s="293" t="str">
        <f>_xlfn.XLOOKUP($C296,'Load Combinations'!$B$4:$B$22,'Load Combinations'!$C$4:$C$22)</f>
        <v>Core Vessel Vacuum, Beam on</v>
      </c>
      <c r="E296" s="86"/>
      <c r="F296" s="294"/>
      <c r="G296" s="125">
        <v>0</v>
      </c>
      <c r="H296" s="295">
        <f t="shared" ca="1" si="238"/>
        <v>0.75</v>
      </c>
      <c r="I296" s="295">
        <f t="shared" ca="1" si="239"/>
        <v>0</v>
      </c>
      <c r="J296" s="328"/>
      <c r="K296" s="99">
        <f t="shared" ref="K296:AB296" ca="1" si="281">OFFSET(K296,-4,0)</f>
        <v>0</v>
      </c>
      <c r="L296" s="96">
        <f t="shared" ca="1" si="281"/>
        <v>0</v>
      </c>
      <c r="M296" s="96">
        <f t="shared" ca="1" si="281"/>
        <v>0</v>
      </c>
      <c r="N296" s="96">
        <f t="shared" ca="1" si="281"/>
        <v>0</v>
      </c>
      <c r="O296" s="96">
        <f t="shared" ca="1" si="281"/>
        <v>0</v>
      </c>
      <c r="P296" s="96">
        <f t="shared" ca="1" si="281"/>
        <v>0</v>
      </c>
      <c r="Q296" s="96">
        <f t="shared" ca="1" si="281"/>
        <v>0</v>
      </c>
      <c r="R296" s="96">
        <f t="shared" ca="1" si="281"/>
        <v>0</v>
      </c>
      <c r="S296" s="96">
        <f t="shared" ca="1" si="281"/>
        <v>0</v>
      </c>
      <c r="T296" s="96">
        <f t="shared" ca="1" si="281"/>
        <v>0</v>
      </c>
      <c r="U296" s="96">
        <f t="shared" ca="1" si="281"/>
        <v>0</v>
      </c>
      <c r="V296" s="96">
        <f t="shared" ca="1" si="281"/>
        <v>0</v>
      </c>
      <c r="W296" s="96">
        <f t="shared" ca="1" si="281"/>
        <v>0</v>
      </c>
      <c r="X296" s="96">
        <f t="shared" ca="1" si="281"/>
        <v>0</v>
      </c>
      <c r="Y296" s="96">
        <f t="shared" ca="1" si="281"/>
        <v>0</v>
      </c>
      <c r="Z296" s="96">
        <f t="shared" ca="1" si="281"/>
        <v>0</v>
      </c>
      <c r="AA296" s="96">
        <f t="shared" ca="1" si="281"/>
        <v>0</v>
      </c>
      <c r="AB296" s="138">
        <f t="shared" ca="1" si="281"/>
        <v>0</v>
      </c>
      <c r="AC296" s="99">
        <f t="shared" ca="1" si="278"/>
        <v>0</v>
      </c>
      <c r="AD296" s="96">
        <f t="shared" ca="1" si="278"/>
        <v>0</v>
      </c>
      <c r="AE296" s="96">
        <f t="shared" ca="1" si="278"/>
        <v>0</v>
      </c>
      <c r="AF296" s="96">
        <f t="shared" ca="1" si="278"/>
        <v>0</v>
      </c>
      <c r="AG296" s="96">
        <f t="shared" ca="1" si="278"/>
        <v>0</v>
      </c>
      <c r="AH296" s="96">
        <f t="shared" ca="1" si="278"/>
        <v>0</v>
      </c>
      <c r="AI296" s="96">
        <f t="shared" ca="1" si="278"/>
        <v>0</v>
      </c>
      <c r="AJ296" s="96">
        <f t="shared" ca="1" si="278"/>
        <v>0</v>
      </c>
      <c r="AK296" s="96">
        <f t="shared" ca="1" si="278"/>
        <v>0</v>
      </c>
      <c r="AL296" s="96">
        <f t="shared" ca="1" si="278"/>
        <v>1</v>
      </c>
      <c r="AM296" s="96">
        <f t="shared" ca="1" si="278"/>
        <v>0</v>
      </c>
      <c r="AN296" s="100">
        <f t="shared" ca="1" si="278"/>
        <v>0</v>
      </c>
      <c r="AO296" s="97">
        <f>+INDEX('Load Combinations'!$D$4:$N$22,MATCH(Horizontal!$C296,'Load Combinations'!$B$4:$B$22,0),MATCH(Horizontal!AO$26,'Load Combinations'!$D$3:$N$3,0))</f>
        <v>1</v>
      </c>
      <c r="AP296" s="96">
        <f>+INDEX('Load Combinations'!$D$4:$N$22,MATCH(Horizontal!$C296,'Load Combinations'!$B$4:$B$22,0),MATCH(Horizontal!AP$26,'Load Combinations'!$D$3:$N$3,0))</f>
        <v>1</v>
      </c>
      <c r="AQ296" s="96">
        <f>+INDEX('Load Combinations'!$D$4:$N$22,MATCH(Horizontal!$C296,'Load Combinations'!$B$4:$B$22,0),MATCH(Horizontal!AQ$26,'Load Combinations'!$D$3:$N$3,0))</f>
        <v>0</v>
      </c>
      <c r="AR296" s="96">
        <f>+INDEX('Load Combinations'!$D$4:$N$22,MATCH(Horizontal!$C296,'Load Combinations'!$B$4:$B$22,0),MATCH(Horizontal!AR$26,'Load Combinations'!$D$3:$N$3,0))</f>
        <v>1</v>
      </c>
      <c r="AS296" s="96">
        <f>+INDEX('Load Combinations'!$D$4:$N$22,MATCH(Horizontal!$C296,'Load Combinations'!$B$4:$B$22,0),MATCH(Horizontal!AS$26,'Load Combinations'!$D$3:$N$3,0))</f>
        <v>0</v>
      </c>
      <c r="AT296" s="96">
        <f>+INDEX('Load Combinations'!$D$4:$N$22,MATCH(Horizontal!$C296,'Load Combinations'!$B$4:$B$22,0),MATCH(Horizontal!AT$26,'Load Combinations'!$D$3:$N$3,0))</f>
        <v>1</v>
      </c>
      <c r="AU296" s="96">
        <f>+INDEX('Load Combinations'!$D$4:$N$22,MATCH(Horizontal!$C296,'Load Combinations'!$B$4:$B$22,0),MATCH(Horizontal!AU$26,'Load Combinations'!$D$3:$N$3,0))</f>
        <v>0</v>
      </c>
      <c r="AV296" s="96">
        <f>+INDEX('Load Combinations'!$D$4:$N$22,MATCH(Horizontal!$C296,'Load Combinations'!$B$4:$B$22,0),MATCH(Horizontal!AV$26,'Load Combinations'!$D$3:$N$3,0))</f>
        <v>0</v>
      </c>
      <c r="AW296" s="96">
        <f>+INDEX('Load Combinations'!$D$4:$N$22,MATCH(Horizontal!$C296,'Load Combinations'!$B$4:$B$22,0),MATCH(Horizontal!AW$26,'Load Combinations'!$D$3:$N$3,0))</f>
        <v>1</v>
      </c>
      <c r="AX296" s="560">
        <f>+INDEX('Load Combinations'!$D$4:$N$22,MATCH(Horizontal!$C296,'Load Combinations'!$B$4:$B$22,0),MATCH(Horizontal!AX$26,'Load Combinations'!$D$3:$N$3,0))</f>
        <v>0</v>
      </c>
      <c r="AY296" s="661">
        <f>+INDEX('Load Combinations'!$D$4:$N$22,MATCH(Horizontal!$C296,'Load Combinations'!$B$4:$B$22,0),MATCH(Horizontal!AY$26,'Load Combinations'!$D$3:$N$3,0))</f>
        <v>0</v>
      </c>
      <c r="AZ296" s="297" cm="1">
        <f t="array" aca="1" ref="AZ296" ca="1">SUMPRODUCT(--($K296:$AB296&gt;0),INDEX($H$4:$H$22,MATCH($K$26:$AB$26,$C$4:$C$22,0)))</f>
        <v>0</v>
      </c>
      <c r="BA296" s="298" cm="1">
        <f t="array" aca="1" ref="BA296" ca="1">SUMPRODUCT(--($K296:$AB296&gt;0),INDEX($G$4:$G$22,MATCH($K$26:$AB$26,$C$4:$C$22,0)))</f>
        <v>0</v>
      </c>
      <c r="BB296" s="298" cm="1">
        <f t="array" aca="1" ref="BB296" ca="1">-1*SUMPRODUCT(--($K296:$AB296&lt;0),INDEX($H$4:$H$22,MATCH($K$26:$AB$26,$C$4:$C$22,0)))</f>
        <v>0</v>
      </c>
      <c r="BC296" s="298" cm="1">
        <f t="array" aca="1" ref="BC296" ca="1">-1*SUMPRODUCT(--($K296:$AB296&lt;0),INDEX($G$4:$G$22,MATCH($K$26:$AB$26,$C$4:$C$22,0)))</f>
        <v>0</v>
      </c>
      <c r="BD296" s="125" cm="1">
        <f t="array" aca="1" ref="BD296" ca="1">IF(AC296&gt;0,AC296*SUMPRODUCT(_xlfn.XLOOKUP(AC$26,$C$4:$C$22,$T$4:$AD$22)*$AO296:$AY296),0)</f>
        <v>0</v>
      </c>
      <c r="BE296" s="300" cm="1">
        <f t="array" aca="1" ref="BE296" ca="1">IF(AD296&gt;0,AD296*SUMPRODUCT(_xlfn.XLOOKUP(AD$26,$C$4:$C$22,$T$4:$AD$22)*$AO296:$AY296),0)</f>
        <v>0</v>
      </c>
      <c r="BF296" s="300" cm="1">
        <f t="array" aca="1" ref="BF296" ca="1">IF(AE296&gt;0,AE296*SUMPRODUCT(_xlfn.XLOOKUP(AE$26,$C$4:$C$22,$T$4:$AD$22)*$AO296:$AY296),0)</f>
        <v>0</v>
      </c>
      <c r="BG296" s="301" cm="1">
        <f t="array" aca="1" ref="BG296" ca="1">IF(AF296&gt;0,AF296*SUMPRODUCT(_xlfn.XLOOKUP(AF$26,$C$4:$C$22,$T$4:$AD$22)*$AO296:$AY296),0)</f>
        <v>0</v>
      </c>
      <c r="BH296" s="300" cm="1">
        <f t="array" aca="1" ref="BH296" ca="1">IF(AG296&gt;0,AG296*SUMPRODUCT(_xlfn.XLOOKUP(AG$26,$C$4:$C$22,$T$4:$AD$22)*$AO296:$AY296),0)</f>
        <v>0</v>
      </c>
      <c r="BI296" s="300" cm="1">
        <f t="array" aca="1" ref="BI296" ca="1">IF(AH296&gt;0,AH296*SUMPRODUCT(_xlfn.XLOOKUP(AH$26,$C$4:$C$22,$T$4:$AD$22)*$AO296:$AY296),0)</f>
        <v>0</v>
      </c>
      <c r="BJ296" s="300" cm="1">
        <f t="array" aca="1" ref="BJ296" ca="1">IF(AI296&gt;0,AI296*SUMPRODUCT(_xlfn.XLOOKUP(AI$26,$C$4:$C$22,$T$4:$AD$22)*$AO296:$AY296),0)</f>
        <v>0</v>
      </c>
      <c r="BK296" s="300" cm="1">
        <f t="array" aca="1" ref="BK296" ca="1">IF(AJ296&gt;0,AJ296*SUMPRODUCT(_xlfn.XLOOKUP(AJ$26,$C$4:$C$22,$T$4:$AD$22)*$AO296:$AY296),0)</f>
        <v>0</v>
      </c>
      <c r="BL296" s="300" cm="1">
        <f t="array" aca="1" ref="BL296" ca="1">IF(AK296&gt;0,AK296*SUMPRODUCT(_xlfn.XLOOKUP(AK$26,$C$4:$C$22,$T$4:$AD$22)*$AO296:$AY296),0)</f>
        <v>0</v>
      </c>
      <c r="BM296" s="300" cm="1">
        <f t="array" aca="1" ref="BM296" ca="1">IF(AL296&gt;0,AL296*SUMPRODUCT(_xlfn.XLOOKUP(AL$26,$C$4:$C$22,$T$4:$AD$22)*$AO296:$AY296),0)</f>
        <v>0.75</v>
      </c>
      <c r="BN296" s="300" cm="1">
        <f t="array" aca="1" ref="BN296" ca="1">IF(AM296&gt;0,AM296*SUMPRODUCT(_xlfn.XLOOKUP(AM$26,$C$4:$C$22,$T$4:$AD$22)*$AO296:$AY296),0)</f>
        <v>0</v>
      </c>
      <c r="BO296" s="304" cm="1">
        <f t="array" aca="1" ref="BO296" ca="1">IF(AN296&gt;0,AN296*SUMPRODUCT(_xlfn.XLOOKUP(AN$26,$C$4:$C$22,$T$4:$AD$22)*$AO296:$AY296),0)</f>
        <v>0</v>
      </c>
      <c r="BP296" s="305">
        <f t="shared" ca="1" si="269"/>
        <v>0.75</v>
      </c>
      <c r="BQ296" s="125" cm="1">
        <f t="array" aca="1" ref="BQ296" ca="1">IF(AC296&gt;0,AC296*SUMPRODUCT(_xlfn.XLOOKUP(AC$26,$C$4:$C$22,$I$4:$S$22)*$AO296:$AY296),0)</f>
        <v>0</v>
      </c>
      <c r="BR296" s="300" cm="1">
        <f t="array" aca="1" ref="BR296" ca="1">IF(AD296&gt;0,AD296*SUMPRODUCT(_xlfn.XLOOKUP(AD$26,$C$4:$C$22,$I$4:$S$22)*$AO296:$AY296),0)</f>
        <v>0</v>
      </c>
      <c r="BS296" s="300" cm="1">
        <f t="array" aca="1" ref="BS296" ca="1">IF(AE296&gt;0,AE296*SUMPRODUCT(_xlfn.XLOOKUP(AE$26,$C$4:$C$22,$I$4:$S$22)*$AO296:$AY296),0)</f>
        <v>0</v>
      </c>
      <c r="BT296" s="301" cm="1">
        <f t="array" aca="1" ref="BT296" ca="1">IF(AF296&gt;0,AF296*SUMPRODUCT(_xlfn.XLOOKUP(AF$26,$C$4:$C$22,$I$4:$S$22)*$AO296:$AY296),0)</f>
        <v>0</v>
      </c>
      <c r="BU296" s="300" cm="1">
        <f t="array" aca="1" ref="BU296" ca="1">IF(AG296&gt;0,AG296*SUMPRODUCT(_xlfn.XLOOKUP(AG$26,$C$4:$C$22,$I$4:$S$22)*$AO296:$AY296),0)</f>
        <v>0</v>
      </c>
      <c r="BV296" s="300" cm="1">
        <f t="array" aca="1" ref="BV296" ca="1">IF(AH296&gt;0,AH296*SUMPRODUCT(_xlfn.XLOOKUP(AH$26,$C$4:$C$22,$I$4:$S$22)*$AO296:$AY296),0)</f>
        <v>0</v>
      </c>
      <c r="BW296" s="300" cm="1">
        <f t="array" aca="1" ref="BW296" ca="1">IF(AI296&gt;0,AI296*SUMPRODUCT(_xlfn.XLOOKUP(AI$26,$C$4:$C$22,$I$4:$S$22)*$AO296:$AY296),0)</f>
        <v>0</v>
      </c>
      <c r="BX296" s="300" cm="1">
        <f t="array" aca="1" ref="BX296" ca="1">IF(AJ296&gt;0,AJ296*SUMPRODUCT(_xlfn.XLOOKUP(AJ$26,$C$4:$C$22,$I$4:$S$22)*$AO296:$AY296),0)</f>
        <v>0</v>
      </c>
      <c r="BY296" s="300" cm="1">
        <f t="array" aca="1" ref="BY296" ca="1">IF(AK296&gt;0,AK296*SUMPRODUCT(_xlfn.XLOOKUP(AK$26,$C$4:$C$22,$I$4:$S$22)*$AO296:$AY296),0)</f>
        <v>0</v>
      </c>
      <c r="BZ296" s="300" cm="1">
        <f t="array" aca="1" ref="BZ296" ca="1">IF(AL296&gt;0,AL296*SUMPRODUCT(_xlfn.XLOOKUP(AL$26,$C$4:$C$22,$I$4:$S$22)*$AO296:$AY296),0)</f>
        <v>0</v>
      </c>
      <c r="CA296" s="300" cm="1">
        <f t="array" aca="1" ref="CA296" ca="1">IF(AM296&gt;0,AM296*SUMPRODUCT(_xlfn.XLOOKUP(AM$26,$C$4:$C$22,$I$4:$S$22)*$AO296:$AY296),0)</f>
        <v>0</v>
      </c>
      <c r="CB296" s="304" cm="1">
        <f t="array" aca="1" ref="CB296" ca="1">IF(AN296&gt;0,AN296*SUMPRODUCT(_xlfn.XLOOKUP(AN$26,$C$4:$C$22,$I$4:$S$22)*$AO296:$AY296),0)</f>
        <v>0</v>
      </c>
      <c r="CC296" s="305">
        <f t="shared" ca="1" si="270"/>
        <v>0</v>
      </c>
      <c r="CD296" s="125" cm="1">
        <f t="array" aca="1" ref="CD296" ca="1">IF(AC296&lt;0,AC296*SUMPRODUCT(_xlfn.XLOOKUP(AC$26,$C$4:$C$22,$T$4:$AD$22)*$AO296:$AY296),0)</f>
        <v>0</v>
      </c>
      <c r="CE296" s="300" cm="1">
        <f t="array" aca="1" ref="CE296" ca="1">IF(AD296&lt;0,AD296*SUMPRODUCT(_xlfn.XLOOKUP(AD$26,$C$4:$C$22,$T$4:$AC$22)*$AO296:$AX296),0)</f>
        <v>0</v>
      </c>
      <c r="CF296" s="300" cm="1">
        <f t="array" aca="1" ref="CF296" ca="1">IF(AE296&lt;0,AE296*SUMPRODUCT(_xlfn.XLOOKUP(AE$26,$C$4:$C$22,$T$4:$AC$22)*$AO296:$AX296),0)</f>
        <v>0</v>
      </c>
      <c r="CG296" s="301" cm="1">
        <f t="array" aca="1" ref="CG296" ca="1">IF(AF296&lt;0,AF296*SUMPRODUCT(_xlfn.XLOOKUP(AF$26,$C$4:$C$22,$T$4:$AC$22)*$AO296:$AX296),0)</f>
        <v>0</v>
      </c>
      <c r="CH296" s="300" cm="1">
        <f t="array" aca="1" ref="CH296" ca="1">IF(AG296&lt;0,AG296*SUMPRODUCT(_xlfn.XLOOKUP(AG$26,$C$4:$C$22,$T$4:$AC$22)*$AO296:$AX296),0)</f>
        <v>0</v>
      </c>
      <c r="CI296" s="300" cm="1">
        <f t="array" aca="1" ref="CI296" ca="1">IF(AH296&lt;0,AH296*SUMPRODUCT(_xlfn.XLOOKUP(AH$26,$C$4:$C$22,$T$4:$AC$22)*$AO296:$AX296),0)</f>
        <v>0</v>
      </c>
      <c r="CJ296" s="300" cm="1">
        <f t="array" aca="1" ref="CJ296" ca="1">IF(AI296&lt;0,AI296*SUMPRODUCT(_xlfn.XLOOKUP(AI$26,$C$4:$C$22,$T$4:$AC$22)*$AO296:$AX296),0)</f>
        <v>0</v>
      </c>
      <c r="CK296" s="300" cm="1">
        <f t="array" aca="1" ref="CK296" ca="1">IF(AJ296&lt;0,AJ296*SUMPRODUCT(_xlfn.XLOOKUP(AJ$26,$C$4:$C$22,$T$4:$AC$22)*$AO296:$AX296),0)</f>
        <v>0</v>
      </c>
      <c r="CL296" s="300" cm="1">
        <f t="array" aca="1" ref="CL296" ca="1">IF(AK296&lt;0,AK296*SUMPRODUCT(_xlfn.XLOOKUP(AK$26,$C$4:$C$22,$T$4:$AC$22)*$AO296:$AX296),0)</f>
        <v>0</v>
      </c>
      <c r="CM296" s="300" cm="1">
        <f t="array" aca="1" ref="CM296" ca="1">IF(AL296&lt;0,AL296*SUMPRODUCT(_xlfn.XLOOKUP(AL$26,$C$4:$C$22,$T$4:$AC$22)*$AO296:$AX296),0)</f>
        <v>0</v>
      </c>
      <c r="CN296" s="300" cm="1">
        <f t="array" aca="1" ref="CN296" ca="1">IF(AM296&lt;0,AM296*SUMPRODUCT(_xlfn.XLOOKUP(AM$26,$C$4:$C$22,$T$4:$AC$22)*$AO296:$AX296),0)</f>
        <v>0</v>
      </c>
      <c r="CO296" s="304" cm="1">
        <f t="array" aca="1" ref="CO296" ca="1">IF(AN296&lt;0,AN296*SUMPRODUCT(_xlfn.XLOOKUP(AN$26,$C$4:$C$22,$T$4:$AC$22)*$AO296:$AX296),0)</f>
        <v>0</v>
      </c>
      <c r="CP296" s="305">
        <f t="shared" ca="1" si="271"/>
        <v>0</v>
      </c>
      <c r="CQ296" s="125" cm="1">
        <f t="array" aca="1" ref="CQ296" ca="1">IF(AC296&lt;0,AC296*SUMPRODUCT(_xlfn.XLOOKUP(AC$26,$C$4:$C$22,$I$4:$S$22)*$AO296:$AY296),0)</f>
        <v>0</v>
      </c>
      <c r="CR296" s="300" cm="1">
        <f t="array" aca="1" ref="CR296" ca="1">IF(AD296&lt;0,AD296*SUMPRODUCT(_xlfn.XLOOKUP(AD$26,$C$4:$C$22,$I$4:$R$22)*$AO296:$AX296),0)</f>
        <v>0</v>
      </c>
      <c r="CS296" s="300" cm="1">
        <f t="array" aca="1" ref="CS296" ca="1">IF(AE296&lt;0,AE296*SUMPRODUCT(_xlfn.XLOOKUP(AE$26,$C$4:$C$22,$I$4:$R$22)*$AO296:$AX296),0)</f>
        <v>0</v>
      </c>
      <c r="CT296" s="301" cm="1">
        <f t="array" aca="1" ref="CT296" ca="1">IF(AF296&lt;0,AF296*SUMPRODUCT(_xlfn.XLOOKUP(AF$26,$C$4:$C$22,$I$4:$R$22)*$AO296:$AX296),0)</f>
        <v>0</v>
      </c>
      <c r="CU296" s="300" cm="1">
        <f t="array" aca="1" ref="CU296" ca="1">IF(AG296&lt;0,AG296*SUMPRODUCT(_xlfn.XLOOKUP(AG$26,$C$4:$C$22,$I$4:$R$22)*$AO296:$AX296),0)</f>
        <v>0</v>
      </c>
      <c r="CV296" s="300" cm="1">
        <f t="array" aca="1" ref="CV296" ca="1">IF(AH296&lt;0,AH296*SUMPRODUCT(_xlfn.XLOOKUP(AH$26,$C$4:$C$22,$I$4:$R$22)*$AO296:$AX296),0)</f>
        <v>0</v>
      </c>
      <c r="CW296" s="300" cm="1">
        <f t="array" aca="1" ref="CW296" ca="1">IF(AI296&lt;0,AI296*SUMPRODUCT(_xlfn.XLOOKUP(AI$26,$C$4:$C$22,$I$4:$R$22)*$AO296:$AX296),0)</f>
        <v>0</v>
      </c>
      <c r="CX296" s="300" cm="1">
        <f t="array" aca="1" ref="CX296" ca="1">IF(AJ296&lt;0,AJ296*SUMPRODUCT(_xlfn.XLOOKUP(AJ$26,$C$4:$C$22,$I$4:$R$22)*$AO296:$AX296),0)</f>
        <v>0</v>
      </c>
      <c r="CY296" s="300" cm="1">
        <f t="array" aca="1" ref="CY296" ca="1">IF(AK296&lt;0,AK296*SUMPRODUCT(_xlfn.XLOOKUP(AK$26,$C$4:$C$22,$I$4:$R$22)*$AO296:$AX296),0)</f>
        <v>0</v>
      </c>
      <c r="CZ296" s="300" cm="1">
        <f t="array" aca="1" ref="CZ296" ca="1">IF(AL296&lt;0,AL296*SUMPRODUCT(_xlfn.XLOOKUP(AL$26,$C$4:$C$22,$I$4:$R$22)*$AO296:$AX296),0)</f>
        <v>0</v>
      </c>
      <c r="DA296" s="300" cm="1">
        <f t="array" aca="1" ref="DA296" ca="1">IF(AM296&lt;0,AM296*SUMPRODUCT(_xlfn.XLOOKUP(AM$26,$C$4:$C$22,$I$4:$R$22)*$AO296:$AX296),0)</f>
        <v>0</v>
      </c>
      <c r="DB296" s="304" cm="1">
        <f t="array" aca="1" ref="DB296" ca="1">IF(AN296&lt;0,AN296*SUMPRODUCT(_xlfn.XLOOKUP(AN$26,$C$4:$C$22,$I$4:$R$22)*$AO296:$AX296),0)</f>
        <v>0</v>
      </c>
      <c r="DC296" s="329">
        <f t="shared" ca="1" si="272"/>
        <v>0</v>
      </c>
    </row>
    <row r="297" spans="1:107" x14ac:dyDescent="0.25">
      <c r="C297" s="278">
        <v>6</v>
      </c>
      <c r="D297" s="279" t="str">
        <f>_xlfn.XLOOKUP($C297,'Load Combinations'!$B$4:$B$22,'Load Combinations'!$C$4:$C$22)</f>
        <v>Core Vessel Vaccuum,  No Beam, Seismic</v>
      </c>
      <c r="E297" s="280"/>
      <c r="F297" s="281"/>
      <c r="G297" s="111">
        <v>0</v>
      </c>
      <c r="H297" s="282">
        <f t="shared" ca="1" si="238"/>
        <v>0.75</v>
      </c>
      <c r="I297" s="282">
        <f t="shared" ca="1" si="239"/>
        <v>-0.75</v>
      </c>
      <c r="J297" s="326"/>
      <c r="K297" s="87">
        <f t="shared" ref="K297:AB297" ca="1" si="282">OFFSET(K297,-5,0)</f>
        <v>0</v>
      </c>
      <c r="L297" s="84">
        <f t="shared" ca="1" si="282"/>
        <v>0</v>
      </c>
      <c r="M297" s="84">
        <f t="shared" ca="1" si="282"/>
        <v>0</v>
      </c>
      <c r="N297" s="84">
        <f t="shared" ca="1" si="282"/>
        <v>0</v>
      </c>
      <c r="O297" s="84">
        <f t="shared" ca="1" si="282"/>
        <v>0</v>
      </c>
      <c r="P297" s="84">
        <f t="shared" ca="1" si="282"/>
        <v>0</v>
      </c>
      <c r="Q297" s="84">
        <f t="shared" ca="1" si="282"/>
        <v>0</v>
      </c>
      <c r="R297" s="84">
        <f t="shared" ca="1" si="282"/>
        <v>0</v>
      </c>
      <c r="S297" s="84">
        <f t="shared" ca="1" si="282"/>
        <v>0</v>
      </c>
      <c r="T297" s="84">
        <f t="shared" ca="1" si="282"/>
        <v>0</v>
      </c>
      <c r="U297" s="84">
        <f t="shared" ca="1" si="282"/>
        <v>0</v>
      </c>
      <c r="V297" s="84">
        <f t="shared" ca="1" si="282"/>
        <v>0</v>
      </c>
      <c r="W297" s="84">
        <f t="shared" ca="1" si="282"/>
        <v>0</v>
      </c>
      <c r="X297" s="84">
        <f t="shared" ca="1" si="282"/>
        <v>0</v>
      </c>
      <c r="Y297" s="84">
        <f t="shared" ca="1" si="282"/>
        <v>0</v>
      </c>
      <c r="Z297" s="84">
        <f t="shared" ca="1" si="282"/>
        <v>0</v>
      </c>
      <c r="AA297" s="84">
        <f t="shared" ca="1" si="282"/>
        <v>0</v>
      </c>
      <c r="AB297" s="89">
        <f t="shared" ca="1" si="282"/>
        <v>0</v>
      </c>
      <c r="AC297" s="87">
        <f t="shared" ca="1" si="278"/>
        <v>0</v>
      </c>
      <c r="AD297" s="84">
        <f t="shared" ca="1" si="278"/>
        <v>0</v>
      </c>
      <c r="AE297" s="84">
        <f t="shared" ca="1" si="278"/>
        <v>0</v>
      </c>
      <c r="AF297" s="84">
        <f t="shared" ca="1" si="278"/>
        <v>0</v>
      </c>
      <c r="AG297" s="84">
        <f t="shared" ca="1" si="278"/>
        <v>0</v>
      </c>
      <c r="AH297" s="84">
        <f t="shared" ca="1" si="278"/>
        <v>0</v>
      </c>
      <c r="AI297" s="84">
        <f t="shared" ca="1" si="278"/>
        <v>0</v>
      </c>
      <c r="AJ297" s="84">
        <f t="shared" ca="1" si="278"/>
        <v>0</v>
      </c>
      <c r="AK297" s="84">
        <f t="shared" ca="1" si="278"/>
        <v>0</v>
      </c>
      <c r="AL297" s="84">
        <f t="shared" ca="1" si="278"/>
        <v>1</v>
      </c>
      <c r="AM297" s="84">
        <f t="shared" ca="1" si="278"/>
        <v>0</v>
      </c>
      <c r="AN297" s="98">
        <f t="shared" ca="1" si="278"/>
        <v>0</v>
      </c>
      <c r="AO297" s="91">
        <f>+INDEX('Load Combinations'!$D$4:$N$22,MATCH(Horizontal!$C297,'Load Combinations'!$B$4:$B$22,0),MATCH(Horizontal!AO$26,'Load Combinations'!$D$3:$N$3,0))</f>
        <v>1</v>
      </c>
      <c r="AP297" s="84">
        <f>+INDEX('Load Combinations'!$D$4:$N$22,MATCH(Horizontal!$C297,'Load Combinations'!$B$4:$B$22,0),MATCH(Horizontal!AP$26,'Load Combinations'!$D$3:$N$3,0))</f>
        <v>1</v>
      </c>
      <c r="AQ297" s="84">
        <f>+INDEX('Load Combinations'!$D$4:$N$22,MATCH(Horizontal!$C297,'Load Combinations'!$B$4:$B$22,0),MATCH(Horizontal!AQ$26,'Load Combinations'!$D$3:$N$3,0))</f>
        <v>0</v>
      </c>
      <c r="AR297" s="84">
        <f>+INDEX('Load Combinations'!$D$4:$N$22,MATCH(Horizontal!$C297,'Load Combinations'!$B$4:$B$22,0),MATCH(Horizontal!AR$26,'Load Combinations'!$D$3:$N$3,0))</f>
        <v>1</v>
      </c>
      <c r="AS297" s="84">
        <f>+INDEX('Load Combinations'!$D$4:$N$22,MATCH(Horizontal!$C297,'Load Combinations'!$B$4:$B$22,0),MATCH(Horizontal!AS$26,'Load Combinations'!$D$3:$N$3,0))</f>
        <v>0</v>
      </c>
      <c r="AT297" s="84">
        <f>+INDEX('Load Combinations'!$D$4:$N$22,MATCH(Horizontal!$C297,'Load Combinations'!$B$4:$B$22,0),MATCH(Horizontal!AT$26,'Load Combinations'!$D$3:$N$3,0))</f>
        <v>0</v>
      </c>
      <c r="AU297" s="84">
        <f>+INDEX('Load Combinations'!$D$4:$N$22,MATCH(Horizontal!$C297,'Load Combinations'!$B$4:$B$22,0),MATCH(Horizontal!AU$26,'Load Combinations'!$D$3:$N$3,0))</f>
        <v>0</v>
      </c>
      <c r="AV297" s="84">
        <f>+INDEX('Load Combinations'!$D$4:$N$22,MATCH(Horizontal!$C297,'Load Combinations'!$B$4:$B$22,0),MATCH(Horizontal!AV$26,'Load Combinations'!$D$3:$N$3,0))</f>
        <v>0</v>
      </c>
      <c r="AW297" s="84">
        <f>+INDEX('Load Combinations'!$D$4:$N$22,MATCH(Horizontal!$C297,'Load Combinations'!$B$4:$B$22,0),MATCH(Horizontal!AW$26,'Load Combinations'!$D$3:$N$3,0))</f>
        <v>1</v>
      </c>
      <c r="AX297" s="559">
        <f>+INDEX('Load Combinations'!$D$4:$N$22,MATCH(Horizontal!$C297,'Load Combinations'!$B$4:$B$22,0),MATCH(Horizontal!AX$26,'Load Combinations'!$D$3:$N$3,0))</f>
        <v>1</v>
      </c>
      <c r="AY297" s="660">
        <f>+INDEX('Load Combinations'!$D$4:$N$22,MATCH(Horizontal!$C297,'Load Combinations'!$B$4:$B$22,0),MATCH(Horizontal!AY$26,'Load Combinations'!$D$3:$N$3,0))</f>
        <v>0</v>
      </c>
      <c r="AZ297" s="284" cm="1">
        <f t="array" aca="1" ref="AZ297" ca="1">SUMPRODUCT(--($K297:$AB297&gt;0),INDEX($H$4:$H$22,MATCH($K$26:$AB$26,$C$4:$C$22,0)))</f>
        <v>0</v>
      </c>
      <c r="BA297" s="194" cm="1">
        <f t="array" aca="1" ref="BA297" ca="1">SUMPRODUCT(--($K297:$AB297&gt;0),INDEX($G$4:$G$22,MATCH($K$26:$AB$26,$C$4:$C$22,0)))</f>
        <v>0</v>
      </c>
      <c r="BB297" s="194" cm="1">
        <f t="array" aca="1" ref="BB297" ca="1">-1*SUMPRODUCT(--($K297:$AB297&lt;0),INDEX($H$4:$H$22,MATCH($K$26:$AB$26,$C$4:$C$22,0)))</f>
        <v>0</v>
      </c>
      <c r="BC297" s="194" cm="1">
        <f t="array" aca="1" ref="BC297" ca="1">-1*SUMPRODUCT(--($K297:$AB297&lt;0),INDEX($G$4:$G$22,MATCH($K$26:$AB$26,$C$4:$C$22,0)))</f>
        <v>0</v>
      </c>
      <c r="BD297" s="286" cm="1">
        <f t="array" aca="1" ref="BD297" ca="1">IF(AC297&gt;0,AC297*SUMPRODUCT(_xlfn.XLOOKUP(AC$26,$C$4:$C$22,$T$4:$AD$22)*$AO297:$AY297),0)</f>
        <v>0</v>
      </c>
      <c r="BE297" s="287" cm="1">
        <f t="array" aca="1" ref="BE297" ca="1">IF(AD297&gt;0,AD297*SUMPRODUCT(_xlfn.XLOOKUP(AD$26,$C$4:$C$22,$T$4:$AD$22)*$AO297:$AY297),0)</f>
        <v>0</v>
      </c>
      <c r="BF297" s="287" cm="1">
        <f t="array" aca="1" ref="BF297" ca="1">IF(AE297&gt;0,AE297*SUMPRODUCT(_xlfn.XLOOKUP(AE$26,$C$4:$C$22,$T$4:$AD$22)*$AO297:$AY297),0)</f>
        <v>0</v>
      </c>
      <c r="BG297" s="287" cm="1">
        <f t="array" aca="1" ref="BG297" ca="1">IF(AF297&gt;0,AF297*SUMPRODUCT(_xlfn.XLOOKUP(AF$26,$C$4:$C$22,$T$4:$AD$22)*$AO297:$AY297),0)</f>
        <v>0</v>
      </c>
      <c r="BH297" s="287" cm="1">
        <f t="array" aca="1" ref="BH297" ca="1">IF(AG297&gt;0,AG297*SUMPRODUCT(_xlfn.XLOOKUP(AG$26,$C$4:$C$22,$T$4:$AD$22)*$AO297:$AY297),0)</f>
        <v>0</v>
      </c>
      <c r="BI297" s="287" cm="1">
        <f t="array" aca="1" ref="BI297" ca="1">IF(AH297&gt;0,AH297*SUMPRODUCT(_xlfn.XLOOKUP(AH$26,$C$4:$C$22,$T$4:$AD$22)*$AO297:$AY297),0)</f>
        <v>0</v>
      </c>
      <c r="BJ297" s="287" cm="1">
        <f t="array" aca="1" ref="BJ297" ca="1">IF(AI297&gt;0,AI297*SUMPRODUCT(_xlfn.XLOOKUP(AI$26,$C$4:$C$22,$T$4:$AD$22)*$AO297:$AY297),0)</f>
        <v>0</v>
      </c>
      <c r="BK297" s="287" cm="1">
        <f t="array" aca="1" ref="BK297" ca="1">IF(AJ297&gt;0,AJ297*SUMPRODUCT(_xlfn.XLOOKUP(AJ$26,$C$4:$C$22,$T$4:$AD$22)*$AO297:$AY297),0)</f>
        <v>0</v>
      </c>
      <c r="BL297" s="287" cm="1">
        <f t="array" aca="1" ref="BL297" ca="1">IF(AK297&gt;0,AK297*SUMPRODUCT(_xlfn.XLOOKUP(AK$26,$C$4:$C$22,$T$4:$AD$22)*$AO297:$AY297),0)</f>
        <v>0</v>
      </c>
      <c r="BM297" s="287" cm="1">
        <f t="array" aca="1" ref="BM297" ca="1">IF(AL297&gt;0,AL297*SUMPRODUCT(_xlfn.XLOOKUP(AL$26,$C$4:$C$22,$T$4:$AD$22)*$AO297:$AY297),0)</f>
        <v>0.75</v>
      </c>
      <c r="BN297" s="287" cm="1">
        <f t="array" aca="1" ref="BN297" ca="1">IF(AM297&gt;0,AM297*SUMPRODUCT(_xlfn.XLOOKUP(AM$26,$C$4:$C$22,$T$4:$AD$22)*$AO297:$AY297),0)</f>
        <v>0</v>
      </c>
      <c r="BO297" s="290" cm="1">
        <f t="array" aca="1" ref="BO297" ca="1">IF(AN297&gt;0,AN297*SUMPRODUCT(_xlfn.XLOOKUP(AN$26,$C$4:$C$22,$T$4:$AD$22)*$AO297:$AY297),0)</f>
        <v>0</v>
      </c>
      <c r="BP297" s="291">
        <f t="shared" ca="1" si="269"/>
        <v>0.75</v>
      </c>
      <c r="BQ297" s="286" cm="1">
        <f t="array" aca="1" ref="BQ297" ca="1">IF(AC297&gt;0,AC297*SUMPRODUCT(_xlfn.XLOOKUP(AC$26,$C$4:$C$22,$I$4:$S$22)*$AO297:$AY297),0)</f>
        <v>0</v>
      </c>
      <c r="BR297" s="287" cm="1">
        <f t="array" aca="1" ref="BR297" ca="1">IF(AD297&gt;0,AD297*SUMPRODUCT(_xlfn.XLOOKUP(AD$26,$C$4:$C$22,$I$4:$S$22)*$AO297:$AY297),0)</f>
        <v>0</v>
      </c>
      <c r="BS297" s="287" cm="1">
        <f t="array" aca="1" ref="BS297" ca="1">IF(AE297&gt;0,AE297*SUMPRODUCT(_xlfn.XLOOKUP(AE$26,$C$4:$C$22,$I$4:$S$22)*$AO297:$AY297),0)</f>
        <v>0</v>
      </c>
      <c r="BT297" s="287" cm="1">
        <f t="array" aca="1" ref="BT297" ca="1">IF(AF297&gt;0,AF297*SUMPRODUCT(_xlfn.XLOOKUP(AF$26,$C$4:$C$22,$I$4:$S$22)*$AO297:$AY297),0)</f>
        <v>0</v>
      </c>
      <c r="BU297" s="287" cm="1">
        <f t="array" aca="1" ref="BU297" ca="1">IF(AG297&gt;0,AG297*SUMPRODUCT(_xlfn.XLOOKUP(AG$26,$C$4:$C$22,$I$4:$S$22)*$AO297:$AY297),0)</f>
        <v>0</v>
      </c>
      <c r="BV297" s="287" cm="1">
        <f t="array" aca="1" ref="BV297" ca="1">IF(AH297&gt;0,AH297*SUMPRODUCT(_xlfn.XLOOKUP(AH$26,$C$4:$C$22,$I$4:$S$22)*$AO297:$AY297),0)</f>
        <v>0</v>
      </c>
      <c r="BW297" s="287" cm="1">
        <f t="array" aca="1" ref="BW297" ca="1">IF(AI297&gt;0,AI297*SUMPRODUCT(_xlfn.XLOOKUP(AI$26,$C$4:$C$22,$I$4:$S$22)*$AO297:$AY297),0)</f>
        <v>0</v>
      </c>
      <c r="BX297" s="287" cm="1">
        <f t="array" aca="1" ref="BX297" ca="1">IF(AJ297&gt;0,AJ297*SUMPRODUCT(_xlfn.XLOOKUP(AJ$26,$C$4:$C$22,$I$4:$S$22)*$AO297:$AY297),0)</f>
        <v>0</v>
      </c>
      <c r="BY297" s="287" cm="1">
        <f t="array" aca="1" ref="BY297" ca="1">IF(AK297&gt;0,AK297*SUMPRODUCT(_xlfn.XLOOKUP(AK$26,$C$4:$C$22,$I$4:$S$22)*$AO297:$AY297),0)</f>
        <v>0</v>
      </c>
      <c r="BZ297" s="287" cm="1">
        <f t="array" aca="1" ref="BZ297" ca="1">IF(AL297&gt;0,AL297*SUMPRODUCT(_xlfn.XLOOKUP(AL$26,$C$4:$C$22,$I$4:$S$22)*$AO297:$AY297),0)</f>
        <v>-0.75</v>
      </c>
      <c r="CA297" s="287" cm="1">
        <f t="array" aca="1" ref="CA297" ca="1">IF(AM297&gt;0,AM297*SUMPRODUCT(_xlfn.XLOOKUP(AM$26,$C$4:$C$22,$I$4:$S$22)*$AO297:$AY297),0)</f>
        <v>0</v>
      </c>
      <c r="CB297" s="290" cm="1">
        <f t="array" aca="1" ref="CB297" ca="1">IF(AN297&gt;0,AN297*SUMPRODUCT(_xlfn.XLOOKUP(AN$26,$C$4:$C$22,$I$4:$S$22)*$AO297:$AY297),0)</f>
        <v>0</v>
      </c>
      <c r="CC297" s="291">
        <f t="shared" ca="1" si="270"/>
        <v>-0.75</v>
      </c>
      <c r="CD297" s="286" cm="1">
        <f t="array" aca="1" ref="CD297" ca="1">IF(AC297&lt;0,AC297*SUMPRODUCT(_xlfn.XLOOKUP(AC$26,$C$4:$C$22,$T$4:$AD$22)*$AO297:$AY297),0)</f>
        <v>0</v>
      </c>
      <c r="CE297" s="287" cm="1">
        <f t="array" aca="1" ref="CE297" ca="1">IF(AD297&lt;0,AD297*SUMPRODUCT(_xlfn.XLOOKUP(AD$26,$C$4:$C$22,$T$4:$AC$22)*$AO297:$AX297),0)</f>
        <v>0</v>
      </c>
      <c r="CF297" s="287" cm="1">
        <f t="array" aca="1" ref="CF297" ca="1">IF(AE297&lt;0,AE297*SUMPRODUCT(_xlfn.XLOOKUP(AE$26,$C$4:$C$22,$T$4:$AC$22)*$AO297:$AX297),0)</f>
        <v>0</v>
      </c>
      <c r="CG297" s="287" cm="1">
        <f t="array" aca="1" ref="CG297" ca="1">IF(AF297&lt;0,AF297*SUMPRODUCT(_xlfn.XLOOKUP(AF$26,$C$4:$C$22,$T$4:$AC$22)*$AO297:$AX297),0)</f>
        <v>0</v>
      </c>
      <c r="CH297" s="287" cm="1">
        <f t="array" aca="1" ref="CH297" ca="1">IF(AG297&lt;0,AG297*SUMPRODUCT(_xlfn.XLOOKUP(AG$26,$C$4:$C$22,$T$4:$AC$22)*$AO297:$AX297),0)</f>
        <v>0</v>
      </c>
      <c r="CI297" s="287" cm="1">
        <f t="array" aca="1" ref="CI297" ca="1">IF(AH297&lt;0,AH297*SUMPRODUCT(_xlfn.XLOOKUP(AH$26,$C$4:$C$22,$T$4:$AC$22)*$AO297:$AX297),0)</f>
        <v>0</v>
      </c>
      <c r="CJ297" s="287" cm="1">
        <f t="array" aca="1" ref="CJ297" ca="1">IF(AI297&lt;0,AI297*SUMPRODUCT(_xlfn.XLOOKUP(AI$26,$C$4:$C$22,$T$4:$AC$22)*$AO297:$AX297),0)</f>
        <v>0</v>
      </c>
      <c r="CK297" s="287" cm="1">
        <f t="array" aca="1" ref="CK297" ca="1">IF(AJ297&lt;0,AJ297*SUMPRODUCT(_xlfn.XLOOKUP(AJ$26,$C$4:$C$22,$T$4:$AC$22)*$AO297:$AX297),0)</f>
        <v>0</v>
      </c>
      <c r="CL297" s="287" cm="1">
        <f t="array" aca="1" ref="CL297" ca="1">IF(AK297&lt;0,AK297*SUMPRODUCT(_xlfn.XLOOKUP(AK$26,$C$4:$C$22,$T$4:$AC$22)*$AO297:$AX297),0)</f>
        <v>0</v>
      </c>
      <c r="CM297" s="287" cm="1">
        <f t="array" aca="1" ref="CM297" ca="1">IF(AL297&lt;0,AL297*SUMPRODUCT(_xlfn.XLOOKUP(AL$26,$C$4:$C$22,$T$4:$AC$22)*$AO297:$AX297),0)</f>
        <v>0</v>
      </c>
      <c r="CN297" s="287" cm="1">
        <f t="array" aca="1" ref="CN297" ca="1">IF(AM297&lt;0,AM297*SUMPRODUCT(_xlfn.XLOOKUP(AM$26,$C$4:$C$22,$T$4:$AC$22)*$AO297:$AX297),0)</f>
        <v>0</v>
      </c>
      <c r="CO297" s="290" cm="1">
        <f t="array" aca="1" ref="CO297" ca="1">IF(AN297&lt;0,AN297*SUMPRODUCT(_xlfn.XLOOKUP(AN$26,$C$4:$C$22,$T$4:$AC$22)*$AO297:$AX297),0)</f>
        <v>0</v>
      </c>
      <c r="CP297" s="291">
        <f t="shared" ca="1" si="271"/>
        <v>0</v>
      </c>
      <c r="CQ297" s="286" cm="1">
        <f t="array" aca="1" ref="CQ297" ca="1">IF(AC297&lt;0,AC297*SUMPRODUCT(_xlfn.XLOOKUP(AC$26,$C$4:$C$22,$I$4:$S$22)*$AO297:$AY297),0)</f>
        <v>0</v>
      </c>
      <c r="CR297" s="287" cm="1">
        <f t="array" aca="1" ref="CR297" ca="1">IF(AD297&lt;0,AD297*SUMPRODUCT(_xlfn.XLOOKUP(AD$26,$C$4:$C$22,$I$4:$R$22)*$AO297:$AX297),0)</f>
        <v>0</v>
      </c>
      <c r="CS297" s="287" cm="1">
        <f t="array" aca="1" ref="CS297" ca="1">IF(AE297&lt;0,AE297*SUMPRODUCT(_xlfn.XLOOKUP(AE$26,$C$4:$C$22,$I$4:$R$22)*$AO297:$AX297),0)</f>
        <v>0</v>
      </c>
      <c r="CT297" s="287" cm="1">
        <f t="array" aca="1" ref="CT297" ca="1">IF(AF297&lt;0,AF297*SUMPRODUCT(_xlfn.XLOOKUP(AF$26,$C$4:$C$22,$I$4:$R$22)*$AO297:$AX297),0)</f>
        <v>0</v>
      </c>
      <c r="CU297" s="287" cm="1">
        <f t="array" aca="1" ref="CU297" ca="1">IF(AG297&lt;0,AG297*SUMPRODUCT(_xlfn.XLOOKUP(AG$26,$C$4:$C$22,$I$4:$R$22)*$AO297:$AX297),0)</f>
        <v>0</v>
      </c>
      <c r="CV297" s="287" cm="1">
        <f t="array" aca="1" ref="CV297" ca="1">IF(AH297&lt;0,AH297*SUMPRODUCT(_xlfn.XLOOKUP(AH$26,$C$4:$C$22,$I$4:$R$22)*$AO297:$AX297),0)</f>
        <v>0</v>
      </c>
      <c r="CW297" s="287" cm="1">
        <f t="array" aca="1" ref="CW297" ca="1">IF(AI297&lt;0,AI297*SUMPRODUCT(_xlfn.XLOOKUP(AI$26,$C$4:$C$22,$I$4:$R$22)*$AO297:$AX297),0)</f>
        <v>0</v>
      </c>
      <c r="CX297" s="287" cm="1">
        <f t="array" aca="1" ref="CX297" ca="1">IF(AJ297&lt;0,AJ297*SUMPRODUCT(_xlfn.XLOOKUP(AJ$26,$C$4:$C$22,$I$4:$R$22)*$AO297:$AX297),0)</f>
        <v>0</v>
      </c>
      <c r="CY297" s="287" cm="1">
        <f t="array" aca="1" ref="CY297" ca="1">IF(AK297&lt;0,AK297*SUMPRODUCT(_xlfn.XLOOKUP(AK$26,$C$4:$C$22,$I$4:$R$22)*$AO297:$AX297),0)</f>
        <v>0</v>
      </c>
      <c r="CZ297" s="287" cm="1">
        <f t="array" aca="1" ref="CZ297" ca="1">IF(AL297&lt;0,AL297*SUMPRODUCT(_xlfn.XLOOKUP(AL$26,$C$4:$C$22,$I$4:$R$22)*$AO297:$AX297),0)</f>
        <v>0</v>
      </c>
      <c r="DA297" s="287" cm="1">
        <f t="array" aca="1" ref="DA297" ca="1">IF(AM297&lt;0,AM297*SUMPRODUCT(_xlfn.XLOOKUP(AM$26,$C$4:$C$22,$I$4:$R$22)*$AO297:$AX297),0)</f>
        <v>0</v>
      </c>
      <c r="DB297" s="290" cm="1">
        <f t="array" aca="1" ref="DB297" ca="1">IF(AN297&lt;0,AN297*SUMPRODUCT(_xlfn.XLOOKUP(AN$26,$C$4:$C$22,$I$4:$R$22)*$AO297:$AX297),0)</f>
        <v>0</v>
      </c>
      <c r="DC297" s="327">
        <f t="shared" ca="1" si="272"/>
        <v>0</v>
      </c>
    </row>
    <row r="298" spans="1:107" x14ac:dyDescent="0.25">
      <c r="C298" s="292">
        <v>7</v>
      </c>
      <c r="D298" s="293" t="str">
        <f>_xlfn.XLOOKUP($C298,'Load Combinations'!$B$4:$B$22,'Load Combinations'!$C$4:$C$22)</f>
        <v>Core Vessel Vaccuum,  Beam On, Seismic</v>
      </c>
      <c r="E298" s="86"/>
      <c r="F298" s="294"/>
      <c r="G298" s="125">
        <v>0</v>
      </c>
      <c r="H298" s="295">
        <f t="shared" ca="1" si="238"/>
        <v>1.5</v>
      </c>
      <c r="I298" s="295">
        <f t="shared" ca="1" si="239"/>
        <v>-0.75</v>
      </c>
      <c r="J298" s="328"/>
      <c r="K298" s="99">
        <f t="shared" ref="K298:AB298" ca="1" si="283">OFFSET(K298,-6,0)</f>
        <v>0</v>
      </c>
      <c r="L298" s="96">
        <f t="shared" ca="1" si="283"/>
        <v>0</v>
      </c>
      <c r="M298" s="96">
        <f t="shared" ca="1" si="283"/>
        <v>0</v>
      </c>
      <c r="N298" s="96">
        <f t="shared" ca="1" si="283"/>
        <v>0</v>
      </c>
      <c r="O298" s="96">
        <f t="shared" ca="1" si="283"/>
        <v>0</v>
      </c>
      <c r="P298" s="96">
        <f t="shared" ca="1" si="283"/>
        <v>0</v>
      </c>
      <c r="Q298" s="96">
        <f t="shared" ca="1" si="283"/>
        <v>0</v>
      </c>
      <c r="R298" s="96">
        <f t="shared" ca="1" si="283"/>
        <v>0</v>
      </c>
      <c r="S298" s="96">
        <f t="shared" ca="1" si="283"/>
        <v>0</v>
      </c>
      <c r="T298" s="96">
        <f t="shared" ca="1" si="283"/>
        <v>0</v>
      </c>
      <c r="U298" s="96">
        <f t="shared" ca="1" si="283"/>
        <v>0</v>
      </c>
      <c r="V298" s="96">
        <f t="shared" ca="1" si="283"/>
        <v>0</v>
      </c>
      <c r="W298" s="96">
        <f t="shared" ca="1" si="283"/>
        <v>0</v>
      </c>
      <c r="X298" s="96">
        <f t="shared" ca="1" si="283"/>
        <v>0</v>
      </c>
      <c r="Y298" s="96">
        <f t="shared" ca="1" si="283"/>
        <v>0</v>
      </c>
      <c r="Z298" s="96">
        <f t="shared" ca="1" si="283"/>
        <v>0</v>
      </c>
      <c r="AA298" s="96">
        <f t="shared" ca="1" si="283"/>
        <v>0</v>
      </c>
      <c r="AB298" s="138">
        <f t="shared" ca="1" si="283"/>
        <v>0</v>
      </c>
      <c r="AC298" s="99">
        <f t="shared" ca="1" si="278"/>
        <v>0</v>
      </c>
      <c r="AD298" s="96">
        <f t="shared" ca="1" si="278"/>
        <v>0</v>
      </c>
      <c r="AE298" s="96">
        <f t="shared" ca="1" si="278"/>
        <v>0</v>
      </c>
      <c r="AF298" s="96">
        <f t="shared" ca="1" si="278"/>
        <v>0</v>
      </c>
      <c r="AG298" s="96">
        <f t="shared" ca="1" si="278"/>
        <v>0</v>
      </c>
      <c r="AH298" s="96">
        <f t="shared" ca="1" si="278"/>
        <v>0</v>
      </c>
      <c r="AI298" s="96">
        <f t="shared" ca="1" si="278"/>
        <v>0</v>
      </c>
      <c r="AJ298" s="96">
        <f t="shared" ca="1" si="278"/>
        <v>0</v>
      </c>
      <c r="AK298" s="96">
        <f t="shared" ca="1" si="278"/>
        <v>0</v>
      </c>
      <c r="AL298" s="96">
        <f t="shared" ca="1" si="278"/>
        <v>1</v>
      </c>
      <c r="AM298" s="96">
        <f t="shared" ca="1" si="278"/>
        <v>0</v>
      </c>
      <c r="AN298" s="100">
        <f t="shared" ca="1" si="278"/>
        <v>0</v>
      </c>
      <c r="AO298" s="97">
        <f>+INDEX('Load Combinations'!$D$4:$N$22,MATCH(Horizontal!$C298,'Load Combinations'!$B$4:$B$22,0),MATCH(Horizontal!AO$26,'Load Combinations'!$D$3:$N$3,0))</f>
        <v>1</v>
      </c>
      <c r="AP298" s="96">
        <f>+INDEX('Load Combinations'!$D$4:$N$22,MATCH(Horizontal!$C298,'Load Combinations'!$B$4:$B$22,0),MATCH(Horizontal!AP$26,'Load Combinations'!$D$3:$N$3,0))</f>
        <v>1</v>
      </c>
      <c r="AQ298" s="96">
        <f>+INDEX('Load Combinations'!$D$4:$N$22,MATCH(Horizontal!$C298,'Load Combinations'!$B$4:$B$22,0),MATCH(Horizontal!AQ$26,'Load Combinations'!$D$3:$N$3,0))</f>
        <v>0</v>
      </c>
      <c r="AR298" s="96">
        <f>+INDEX('Load Combinations'!$D$4:$N$22,MATCH(Horizontal!$C298,'Load Combinations'!$B$4:$B$22,0),MATCH(Horizontal!AR$26,'Load Combinations'!$D$3:$N$3,0))</f>
        <v>1</v>
      </c>
      <c r="AS298" s="96">
        <f>+INDEX('Load Combinations'!$D$4:$N$22,MATCH(Horizontal!$C298,'Load Combinations'!$B$4:$B$22,0),MATCH(Horizontal!AS$26,'Load Combinations'!$D$3:$N$3,0))</f>
        <v>0</v>
      </c>
      <c r="AT298" s="96">
        <f>+INDEX('Load Combinations'!$D$4:$N$22,MATCH(Horizontal!$C298,'Load Combinations'!$B$4:$B$22,0),MATCH(Horizontal!AT$26,'Load Combinations'!$D$3:$N$3,0))</f>
        <v>1</v>
      </c>
      <c r="AU298" s="96">
        <f>+INDEX('Load Combinations'!$D$4:$N$22,MATCH(Horizontal!$C298,'Load Combinations'!$B$4:$B$22,0),MATCH(Horizontal!AU$26,'Load Combinations'!$D$3:$N$3,0))</f>
        <v>0</v>
      </c>
      <c r="AV298" s="96">
        <f>+INDEX('Load Combinations'!$D$4:$N$22,MATCH(Horizontal!$C298,'Load Combinations'!$B$4:$B$22,0),MATCH(Horizontal!AV$26,'Load Combinations'!$D$3:$N$3,0))</f>
        <v>0</v>
      </c>
      <c r="AW298" s="96">
        <f>+INDEX('Load Combinations'!$D$4:$N$22,MATCH(Horizontal!$C298,'Load Combinations'!$B$4:$B$22,0),MATCH(Horizontal!AW$26,'Load Combinations'!$D$3:$N$3,0))</f>
        <v>1</v>
      </c>
      <c r="AX298" s="560">
        <f>+INDEX('Load Combinations'!$D$4:$N$22,MATCH(Horizontal!$C298,'Load Combinations'!$B$4:$B$22,0),MATCH(Horizontal!AX$26,'Load Combinations'!$D$3:$N$3,0))</f>
        <v>1</v>
      </c>
      <c r="AY298" s="661">
        <f>+INDEX('Load Combinations'!$D$4:$N$22,MATCH(Horizontal!$C298,'Load Combinations'!$B$4:$B$22,0),MATCH(Horizontal!AY$26,'Load Combinations'!$D$3:$N$3,0))</f>
        <v>0</v>
      </c>
      <c r="AZ298" s="297" cm="1">
        <f t="array" aca="1" ref="AZ298" ca="1">SUMPRODUCT(--($K298:$AB298&gt;0),INDEX($H$4:$H$22,MATCH($K$26:$AB$26,$C$4:$C$22,0)))</f>
        <v>0</v>
      </c>
      <c r="BA298" s="298" cm="1">
        <f t="array" aca="1" ref="BA298" ca="1">SUMPRODUCT(--($K298:$AB298&gt;0),INDEX($G$4:$G$22,MATCH($K$26:$AB$26,$C$4:$C$22,0)))</f>
        <v>0</v>
      </c>
      <c r="BB298" s="298" cm="1">
        <f t="array" aca="1" ref="BB298" ca="1">-1*SUMPRODUCT(--($K298:$AB298&lt;0),INDEX($H$4:$H$22,MATCH($K$26:$AB$26,$C$4:$C$22,0)))</f>
        <v>0</v>
      </c>
      <c r="BC298" s="298" cm="1">
        <f t="array" aca="1" ref="BC298" ca="1">-1*SUMPRODUCT(--($K298:$AB298&lt;0),INDEX($G$4:$G$22,MATCH($K$26:$AB$26,$C$4:$C$22,0)))</f>
        <v>0</v>
      </c>
      <c r="BD298" s="125" cm="1">
        <f t="array" aca="1" ref="BD298" ca="1">IF(AC298&gt;0,AC298*SUMPRODUCT(_xlfn.XLOOKUP(AC$26,$C$4:$C$22,$T$4:$AD$22)*$AO298:$AY298),0)</f>
        <v>0</v>
      </c>
      <c r="BE298" s="300" cm="1">
        <f t="array" aca="1" ref="BE298" ca="1">IF(AD298&gt;0,AD298*SUMPRODUCT(_xlfn.XLOOKUP(AD$26,$C$4:$C$22,$T$4:$AD$22)*$AO298:$AY298),0)</f>
        <v>0</v>
      </c>
      <c r="BF298" s="300" cm="1">
        <f t="array" aca="1" ref="BF298" ca="1">IF(AE298&gt;0,AE298*SUMPRODUCT(_xlfn.XLOOKUP(AE$26,$C$4:$C$22,$T$4:$AD$22)*$AO298:$AY298),0)</f>
        <v>0</v>
      </c>
      <c r="BG298" s="301" cm="1">
        <f t="array" aca="1" ref="BG298" ca="1">IF(AF298&gt;0,AF298*SUMPRODUCT(_xlfn.XLOOKUP(AF$26,$C$4:$C$22,$T$4:$AD$22)*$AO298:$AY298),0)</f>
        <v>0</v>
      </c>
      <c r="BH298" s="300" cm="1">
        <f t="array" aca="1" ref="BH298" ca="1">IF(AG298&gt;0,AG298*SUMPRODUCT(_xlfn.XLOOKUP(AG$26,$C$4:$C$22,$T$4:$AD$22)*$AO298:$AY298),0)</f>
        <v>0</v>
      </c>
      <c r="BI298" s="300" cm="1">
        <f t="array" aca="1" ref="BI298" ca="1">IF(AH298&gt;0,AH298*SUMPRODUCT(_xlfn.XLOOKUP(AH$26,$C$4:$C$22,$T$4:$AD$22)*$AO298:$AY298),0)</f>
        <v>0</v>
      </c>
      <c r="BJ298" s="300" cm="1">
        <f t="array" aca="1" ref="BJ298" ca="1">IF(AI298&gt;0,AI298*SUMPRODUCT(_xlfn.XLOOKUP(AI$26,$C$4:$C$22,$T$4:$AD$22)*$AO298:$AY298),0)</f>
        <v>0</v>
      </c>
      <c r="BK298" s="300" cm="1">
        <f t="array" aca="1" ref="BK298" ca="1">IF(AJ298&gt;0,AJ298*SUMPRODUCT(_xlfn.XLOOKUP(AJ$26,$C$4:$C$22,$T$4:$AD$22)*$AO298:$AY298),0)</f>
        <v>0</v>
      </c>
      <c r="BL298" s="300" cm="1">
        <f t="array" aca="1" ref="BL298" ca="1">IF(AK298&gt;0,AK298*SUMPRODUCT(_xlfn.XLOOKUP(AK$26,$C$4:$C$22,$T$4:$AD$22)*$AO298:$AY298),0)</f>
        <v>0</v>
      </c>
      <c r="BM298" s="300" cm="1">
        <f t="array" aca="1" ref="BM298" ca="1">IF(AL298&gt;0,AL298*SUMPRODUCT(_xlfn.XLOOKUP(AL$26,$C$4:$C$22,$T$4:$AD$22)*$AO298:$AY298),0)</f>
        <v>1.5</v>
      </c>
      <c r="BN298" s="300" cm="1">
        <f t="array" aca="1" ref="BN298" ca="1">IF(AM298&gt;0,AM298*SUMPRODUCT(_xlfn.XLOOKUP(AM$26,$C$4:$C$22,$T$4:$AD$22)*$AO298:$AY298),0)</f>
        <v>0</v>
      </c>
      <c r="BO298" s="304" cm="1">
        <f t="array" aca="1" ref="BO298" ca="1">IF(AN298&gt;0,AN298*SUMPRODUCT(_xlfn.XLOOKUP(AN$26,$C$4:$C$22,$T$4:$AD$22)*$AO298:$AY298),0)</f>
        <v>0</v>
      </c>
      <c r="BP298" s="305">
        <f t="shared" ca="1" si="269"/>
        <v>1.5</v>
      </c>
      <c r="BQ298" s="125" cm="1">
        <f t="array" aca="1" ref="BQ298" ca="1">IF(AC298&gt;0,AC298*SUMPRODUCT(_xlfn.XLOOKUP(AC$26,$C$4:$C$22,$I$4:$S$22)*$AO298:$AY298),0)</f>
        <v>0</v>
      </c>
      <c r="BR298" s="300" cm="1">
        <f t="array" aca="1" ref="BR298" ca="1">IF(AD298&gt;0,AD298*SUMPRODUCT(_xlfn.XLOOKUP(AD$26,$C$4:$C$22,$I$4:$S$22)*$AO298:$AY298),0)</f>
        <v>0</v>
      </c>
      <c r="BS298" s="300" cm="1">
        <f t="array" aca="1" ref="BS298" ca="1">IF(AE298&gt;0,AE298*SUMPRODUCT(_xlfn.XLOOKUP(AE$26,$C$4:$C$22,$I$4:$S$22)*$AO298:$AY298),0)</f>
        <v>0</v>
      </c>
      <c r="BT298" s="301" cm="1">
        <f t="array" aca="1" ref="BT298" ca="1">IF(AF298&gt;0,AF298*SUMPRODUCT(_xlfn.XLOOKUP(AF$26,$C$4:$C$22,$I$4:$S$22)*$AO298:$AY298),0)</f>
        <v>0</v>
      </c>
      <c r="BU298" s="300" cm="1">
        <f t="array" aca="1" ref="BU298" ca="1">IF(AG298&gt;0,AG298*SUMPRODUCT(_xlfn.XLOOKUP(AG$26,$C$4:$C$22,$I$4:$S$22)*$AO298:$AY298),0)</f>
        <v>0</v>
      </c>
      <c r="BV298" s="300" cm="1">
        <f t="array" aca="1" ref="BV298" ca="1">IF(AH298&gt;0,AH298*SUMPRODUCT(_xlfn.XLOOKUP(AH$26,$C$4:$C$22,$I$4:$S$22)*$AO298:$AY298),0)</f>
        <v>0</v>
      </c>
      <c r="BW298" s="300" cm="1">
        <f t="array" aca="1" ref="BW298" ca="1">IF(AI298&gt;0,AI298*SUMPRODUCT(_xlfn.XLOOKUP(AI$26,$C$4:$C$22,$I$4:$S$22)*$AO298:$AY298),0)</f>
        <v>0</v>
      </c>
      <c r="BX298" s="300" cm="1">
        <f t="array" aca="1" ref="BX298" ca="1">IF(AJ298&gt;0,AJ298*SUMPRODUCT(_xlfn.XLOOKUP(AJ$26,$C$4:$C$22,$I$4:$S$22)*$AO298:$AY298),0)</f>
        <v>0</v>
      </c>
      <c r="BY298" s="300" cm="1">
        <f t="array" aca="1" ref="BY298" ca="1">IF(AK298&gt;0,AK298*SUMPRODUCT(_xlfn.XLOOKUP(AK$26,$C$4:$C$22,$I$4:$S$22)*$AO298:$AY298),0)</f>
        <v>0</v>
      </c>
      <c r="BZ298" s="300" cm="1">
        <f t="array" aca="1" ref="BZ298" ca="1">IF(AL298&gt;0,AL298*SUMPRODUCT(_xlfn.XLOOKUP(AL$26,$C$4:$C$22,$I$4:$S$22)*$AO298:$AY298),0)</f>
        <v>-0.75</v>
      </c>
      <c r="CA298" s="300" cm="1">
        <f t="array" aca="1" ref="CA298" ca="1">IF(AM298&gt;0,AM298*SUMPRODUCT(_xlfn.XLOOKUP(AM$26,$C$4:$C$22,$I$4:$S$22)*$AO298:$AY298),0)</f>
        <v>0</v>
      </c>
      <c r="CB298" s="304" cm="1">
        <f t="array" aca="1" ref="CB298" ca="1">IF(AN298&gt;0,AN298*SUMPRODUCT(_xlfn.XLOOKUP(AN$26,$C$4:$C$22,$I$4:$S$22)*$AO298:$AY298),0)</f>
        <v>0</v>
      </c>
      <c r="CC298" s="305">
        <f t="shared" ca="1" si="270"/>
        <v>-0.75</v>
      </c>
      <c r="CD298" s="125" cm="1">
        <f t="array" aca="1" ref="CD298" ca="1">IF(AC298&lt;0,AC298*SUMPRODUCT(_xlfn.XLOOKUP(AC$26,$C$4:$C$22,$T$4:$AD$22)*$AO298:$AY298),0)</f>
        <v>0</v>
      </c>
      <c r="CE298" s="300" cm="1">
        <f t="array" aca="1" ref="CE298" ca="1">IF(AD298&lt;0,AD298*SUMPRODUCT(_xlfn.XLOOKUP(AD$26,$C$4:$C$22,$T$4:$AC$22)*$AO298:$AX298),0)</f>
        <v>0</v>
      </c>
      <c r="CF298" s="300" cm="1">
        <f t="array" aca="1" ref="CF298" ca="1">IF(AE298&lt;0,AE298*SUMPRODUCT(_xlfn.XLOOKUP(AE$26,$C$4:$C$22,$T$4:$AC$22)*$AO298:$AX298),0)</f>
        <v>0</v>
      </c>
      <c r="CG298" s="301" cm="1">
        <f t="array" aca="1" ref="CG298" ca="1">IF(AF298&lt;0,AF298*SUMPRODUCT(_xlfn.XLOOKUP(AF$26,$C$4:$C$22,$T$4:$AC$22)*$AO298:$AX298),0)</f>
        <v>0</v>
      </c>
      <c r="CH298" s="300" cm="1">
        <f t="array" aca="1" ref="CH298" ca="1">IF(AG298&lt;0,AG298*SUMPRODUCT(_xlfn.XLOOKUP(AG$26,$C$4:$C$22,$T$4:$AC$22)*$AO298:$AX298),0)</f>
        <v>0</v>
      </c>
      <c r="CI298" s="300" cm="1">
        <f t="array" aca="1" ref="CI298" ca="1">IF(AH298&lt;0,AH298*SUMPRODUCT(_xlfn.XLOOKUP(AH$26,$C$4:$C$22,$T$4:$AC$22)*$AO298:$AX298),0)</f>
        <v>0</v>
      </c>
      <c r="CJ298" s="300" cm="1">
        <f t="array" aca="1" ref="CJ298" ca="1">IF(AI298&lt;0,AI298*SUMPRODUCT(_xlfn.XLOOKUP(AI$26,$C$4:$C$22,$T$4:$AC$22)*$AO298:$AX298),0)</f>
        <v>0</v>
      </c>
      <c r="CK298" s="300" cm="1">
        <f t="array" aca="1" ref="CK298" ca="1">IF(AJ298&lt;0,AJ298*SUMPRODUCT(_xlfn.XLOOKUP(AJ$26,$C$4:$C$22,$T$4:$AC$22)*$AO298:$AX298),0)</f>
        <v>0</v>
      </c>
      <c r="CL298" s="300" cm="1">
        <f t="array" aca="1" ref="CL298" ca="1">IF(AK298&lt;0,AK298*SUMPRODUCT(_xlfn.XLOOKUP(AK$26,$C$4:$C$22,$T$4:$AC$22)*$AO298:$AX298),0)</f>
        <v>0</v>
      </c>
      <c r="CM298" s="300" cm="1">
        <f t="array" aca="1" ref="CM298" ca="1">IF(AL298&lt;0,AL298*SUMPRODUCT(_xlfn.XLOOKUP(AL$26,$C$4:$C$22,$T$4:$AC$22)*$AO298:$AX298),0)</f>
        <v>0</v>
      </c>
      <c r="CN298" s="300" cm="1">
        <f t="array" aca="1" ref="CN298" ca="1">IF(AM298&lt;0,AM298*SUMPRODUCT(_xlfn.XLOOKUP(AM$26,$C$4:$C$22,$T$4:$AC$22)*$AO298:$AX298),0)</f>
        <v>0</v>
      </c>
      <c r="CO298" s="304" cm="1">
        <f t="array" aca="1" ref="CO298" ca="1">IF(AN298&lt;0,AN298*SUMPRODUCT(_xlfn.XLOOKUP(AN$26,$C$4:$C$22,$T$4:$AC$22)*$AO298:$AX298),0)</f>
        <v>0</v>
      </c>
      <c r="CP298" s="305">
        <f t="shared" ca="1" si="271"/>
        <v>0</v>
      </c>
      <c r="CQ298" s="125" cm="1">
        <f t="array" aca="1" ref="CQ298" ca="1">IF(AC298&lt;0,AC298*SUMPRODUCT(_xlfn.XLOOKUP(AC$26,$C$4:$C$22,$I$4:$S$22)*$AO298:$AY298),0)</f>
        <v>0</v>
      </c>
      <c r="CR298" s="300" cm="1">
        <f t="array" aca="1" ref="CR298" ca="1">IF(AD298&lt;0,AD298*SUMPRODUCT(_xlfn.XLOOKUP(AD$26,$C$4:$C$22,$I$4:$R$22)*$AO298:$AX298),0)</f>
        <v>0</v>
      </c>
      <c r="CS298" s="300" cm="1">
        <f t="array" aca="1" ref="CS298" ca="1">IF(AE298&lt;0,AE298*SUMPRODUCT(_xlfn.XLOOKUP(AE$26,$C$4:$C$22,$I$4:$R$22)*$AO298:$AX298),0)</f>
        <v>0</v>
      </c>
      <c r="CT298" s="301" cm="1">
        <f t="array" aca="1" ref="CT298" ca="1">IF(AF298&lt;0,AF298*SUMPRODUCT(_xlfn.XLOOKUP(AF$26,$C$4:$C$22,$I$4:$R$22)*$AO298:$AX298),0)</f>
        <v>0</v>
      </c>
      <c r="CU298" s="300" cm="1">
        <f t="array" aca="1" ref="CU298" ca="1">IF(AG298&lt;0,AG298*SUMPRODUCT(_xlfn.XLOOKUP(AG$26,$C$4:$C$22,$I$4:$R$22)*$AO298:$AX298),0)</f>
        <v>0</v>
      </c>
      <c r="CV298" s="300" cm="1">
        <f t="array" aca="1" ref="CV298" ca="1">IF(AH298&lt;0,AH298*SUMPRODUCT(_xlfn.XLOOKUP(AH$26,$C$4:$C$22,$I$4:$R$22)*$AO298:$AX298),0)</f>
        <v>0</v>
      </c>
      <c r="CW298" s="300" cm="1">
        <f t="array" aca="1" ref="CW298" ca="1">IF(AI298&lt;0,AI298*SUMPRODUCT(_xlfn.XLOOKUP(AI$26,$C$4:$C$22,$I$4:$R$22)*$AO298:$AX298),0)</f>
        <v>0</v>
      </c>
      <c r="CX298" s="300" cm="1">
        <f t="array" aca="1" ref="CX298" ca="1">IF(AJ298&lt;0,AJ298*SUMPRODUCT(_xlfn.XLOOKUP(AJ$26,$C$4:$C$22,$I$4:$R$22)*$AO298:$AX298),0)</f>
        <v>0</v>
      </c>
      <c r="CY298" s="300" cm="1">
        <f t="array" aca="1" ref="CY298" ca="1">IF(AK298&lt;0,AK298*SUMPRODUCT(_xlfn.XLOOKUP(AK$26,$C$4:$C$22,$I$4:$R$22)*$AO298:$AX298),0)</f>
        <v>0</v>
      </c>
      <c r="CZ298" s="300" cm="1">
        <f t="array" aca="1" ref="CZ298" ca="1">IF(AL298&lt;0,AL298*SUMPRODUCT(_xlfn.XLOOKUP(AL$26,$C$4:$C$22,$I$4:$R$22)*$AO298:$AX298),0)</f>
        <v>0</v>
      </c>
      <c r="DA298" s="300" cm="1">
        <f t="array" aca="1" ref="DA298" ca="1">IF(AM298&lt;0,AM298*SUMPRODUCT(_xlfn.XLOOKUP(AM$26,$C$4:$C$22,$I$4:$R$22)*$AO298:$AX298),0)</f>
        <v>0</v>
      </c>
      <c r="DB298" s="304" cm="1">
        <f t="array" aca="1" ref="DB298" ca="1">IF(AN298&lt;0,AN298*SUMPRODUCT(_xlfn.XLOOKUP(AN$26,$C$4:$C$22,$I$4:$R$22)*$AO298:$AX298),0)</f>
        <v>0</v>
      </c>
      <c r="DC298" s="329">
        <f t="shared" ca="1" si="272"/>
        <v>0</v>
      </c>
    </row>
    <row r="299" spans="1:107" x14ac:dyDescent="0.25">
      <c r="A299" s="136"/>
      <c r="B299" s="389"/>
      <c r="C299" s="278">
        <v>8</v>
      </c>
      <c r="D299" s="279" t="str">
        <f>_xlfn.XLOOKUP($C299,'Load Combinations'!$B$4:$B$22,'Load Combinations'!$C$4:$C$22)</f>
        <v>CV Vac, Component MAWP, No Beam</v>
      </c>
      <c r="E299" s="280"/>
      <c r="F299" s="281"/>
      <c r="G299" s="111">
        <v>0</v>
      </c>
      <c r="H299" s="282">
        <f t="shared" ca="1" si="238"/>
        <v>0</v>
      </c>
      <c r="I299" s="282">
        <f t="shared" ca="1" si="239"/>
        <v>0</v>
      </c>
      <c r="J299" s="326"/>
      <c r="K299" s="87">
        <f t="shared" ref="K299:AB299" ca="1" si="284">OFFSET(K299,-7,0)</f>
        <v>0</v>
      </c>
      <c r="L299" s="84">
        <f t="shared" ca="1" si="284"/>
        <v>0</v>
      </c>
      <c r="M299" s="84">
        <f t="shared" ca="1" si="284"/>
        <v>0</v>
      </c>
      <c r="N299" s="84">
        <f t="shared" ca="1" si="284"/>
        <v>0</v>
      </c>
      <c r="O299" s="84">
        <f t="shared" ca="1" si="284"/>
        <v>0</v>
      </c>
      <c r="P299" s="84">
        <f t="shared" ca="1" si="284"/>
        <v>0</v>
      </c>
      <c r="Q299" s="84">
        <f t="shared" ca="1" si="284"/>
        <v>0</v>
      </c>
      <c r="R299" s="84">
        <f t="shared" ca="1" si="284"/>
        <v>0</v>
      </c>
      <c r="S299" s="84">
        <f t="shared" ca="1" si="284"/>
        <v>0</v>
      </c>
      <c r="T299" s="84">
        <f t="shared" ca="1" si="284"/>
        <v>0</v>
      </c>
      <c r="U299" s="84">
        <f t="shared" ca="1" si="284"/>
        <v>0</v>
      </c>
      <c r="V299" s="84">
        <f t="shared" ca="1" si="284"/>
        <v>0</v>
      </c>
      <c r="W299" s="84">
        <f t="shared" ca="1" si="284"/>
        <v>0</v>
      </c>
      <c r="X299" s="84">
        <f t="shared" ca="1" si="284"/>
        <v>0</v>
      </c>
      <c r="Y299" s="84">
        <f t="shared" ca="1" si="284"/>
        <v>0</v>
      </c>
      <c r="Z299" s="84">
        <f t="shared" ca="1" si="284"/>
        <v>0</v>
      </c>
      <c r="AA299" s="84">
        <f t="shared" ca="1" si="284"/>
        <v>0</v>
      </c>
      <c r="AB299" s="89">
        <f t="shared" ca="1" si="284"/>
        <v>0</v>
      </c>
      <c r="AC299" s="87">
        <f t="shared" ca="1" si="278"/>
        <v>0</v>
      </c>
      <c r="AD299" s="84">
        <f t="shared" ca="1" si="278"/>
        <v>0</v>
      </c>
      <c r="AE299" s="84">
        <f t="shared" ca="1" si="278"/>
        <v>0</v>
      </c>
      <c r="AF299" s="84">
        <f t="shared" ca="1" si="278"/>
        <v>0</v>
      </c>
      <c r="AG299" s="84">
        <f t="shared" ca="1" si="278"/>
        <v>0</v>
      </c>
      <c r="AH299" s="84">
        <f t="shared" ca="1" si="278"/>
        <v>0</v>
      </c>
      <c r="AI299" s="84">
        <f t="shared" ca="1" si="278"/>
        <v>0</v>
      </c>
      <c r="AJ299" s="84">
        <f t="shared" ca="1" si="278"/>
        <v>0</v>
      </c>
      <c r="AK299" s="84">
        <f t="shared" ca="1" si="278"/>
        <v>0</v>
      </c>
      <c r="AL299" s="84">
        <f t="shared" ca="1" si="278"/>
        <v>1</v>
      </c>
      <c r="AM299" s="84">
        <f t="shared" ca="1" si="278"/>
        <v>0</v>
      </c>
      <c r="AN299" s="98">
        <f t="shared" ca="1" si="278"/>
        <v>0</v>
      </c>
      <c r="AO299" s="91">
        <f>+INDEX('Load Combinations'!$D$4:$N$22,MATCH(Horizontal!$C299,'Load Combinations'!$B$4:$B$22,0),MATCH(Horizontal!AO$26,'Load Combinations'!$D$3:$N$3,0))</f>
        <v>1</v>
      </c>
      <c r="AP299" s="84">
        <f>+INDEX('Load Combinations'!$D$4:$N$22,MATCH(Horizontal!$C299,'Load Combinations'!$B$4:$B$22,0),MATCH(Horizontal!AP$26,'Load Combinations'!$D$3:$N$3,0))</f>
        <v>1</v>
      </c>
      <c r="AQ299" s="84">
        <f>+INDEX('Load Combinations'!$D$4:$N$22,MATCH(Horizontal!$C299,'Load Combinations'!$B$4:$B$22,0),MATCH(Horizontal!AQ$26,'Load Combinations'!$D$3:$N$3,0))</f>
        <v>0</v>
      </c>
      <c r="AR299" s="84">
        <f>+INDEX('Load Combinations'!$D$4:$N$22,MATCH(Horizontal!$C299,'Load Combinations'!$B$4:$B$22,0),MATCH(Horizontal!AR$26,'Load Combinations'!$D$3:$N$3,0))</f>
        <v>0</v>
      </c>
      <c r="AS299" s="84">
        <f>+INDEX('Load Combinations'!$D$4:$N$22,MATCH(Horizontal!$C299,'Load Combinations'!$B$4:$B$22,0),MATCH(Horizontal!AS$26,'Load Combinations'!$D$3:$N$3,0))</f>
        <v>1</v>
      </c>
      <c r="AT299" s="84">
        <f>+INDEX('Load Combinations'!$D$4:$N$22,MATCH(Horizontal!$C299,'Load Combinations'!$B$4:$B$22,0),MATCH(Horizontal!AT$26,'Load Combinations'!$D$3:$N$3,0))</f>
        <v>0</v>
      </c>
      <c r="AU299" s="84">
        <f>+INDEX('Load Combinations'!$D$4:$N$22,MATCH(Horizontal!$C299,'Load Combinations'!$B$4:$B$22,0),MATCH(Horizontal!AU$26,'Load Combinations'!$D$3:$N$3,0))</f>
        <v>0</v>
      </c>
      <c r="AV299" s="84">
        <f>+INDEX('Load Combinations'!$D$4:$N$22,MATCH(Horizontal!$C299,'Load Combinations'!$B$4:$B$22,0),MATCH(Horizontal!AV$26,'Load Combinations'!$D$3:$N$3,0))</f>
        <v>0</v>
      </c>
      <c r="AW299" s="84">
        <f>+INDEX('Load Combinations'!$D$4:$N$22,MATCH(Horizontal!$C299,'Load Combinations'!$B$4:$B$22,0),MATCH(Horizontal!AW$26,'Load Combinations'!$D$3:$N$3,0))</f>
        <v>1</v>
      </c>
      <c r="AX299" s="559">
        <f>+INDEX('Load Combinations'!$D$4:$N$22,MATCH(Horizontal!$C299,'Load Combinations'!$B$4:$B$22,0),MATCH(Horizontal!AX$26,'Load Combinations'!$D$3:$N$3,0))</f>
        <v>0</v>
      </c>
      <c r="AY299" s="660">
        <f>+INDEX('Load Combinations'!$D$4:$N$22,MATCH(Horizontal!$C299,'Load Combinations'!$B$4:$B$22,0),MATCH(Horizontal!AY$26,'Load Combinations'!$D$3:$N$3,0))</f>
        <v>0</v>
      </c>
      <c r="AZ299" s="284" cm="1">
        <f t="array" aca="1" ref="AZ299" ca="1">SUMPRODUCT(--($K299:$AB299&gt;0),INDEX($H$4:$H$22,MATCH($K$26:$AB$26,$C$4:$C$22,0)))</f>
        <v>0</v>
      </c>
      <c r="BA299" s="194" cm="1">
        <f t="array" aca="1" ref="BA299" ca="1">SUMPRODUCT(--($K299:$AB299&gt;0),INDEX($G$4:$G$22,MATCH($K$26:$AB$26,$C$4:$C$22,0)))</f>
        <v>0</v>
      </c>
      <c r="BB299" s="194" cm="1">
        <f t="array" aca="1" ref="BB299" ca="1">-1*SUMPRODUCT(--($K299:$AB299&lt;0),INDEX($H$4:$H$22,MATCH($K$26:$AB$26,$C$4:$C$22,0)))</f>
        <v>0</v>
      </c>
      <c r="BC299" s="194" cm="1">
        <f t="array" aca="1" ref="BC299" ca="1">-1*SUMPRODUCT(--($K299:$AB299&lt;0),INDEX($G$4:$G$22,MATCH($K$26:$AB$26,$C$4:$C$22,0)))</f>
        <v>0</v>
      </c>
      <c r="BD299" s="286" cm="1">
        <f t="array" aca="1" ref="BD299" ca="1">IF(AC299&gt;0,AC299*SUMPRODUCT(_xlfn.XLOOKUP(AC$26,$C$4:$C$22,$T$4:$AD$22)*$AO299:$AY299),0)</f>
        <v>0</v>
      </c>
      <c r="BE299" s="287" cm="1">
        <f t="array" aca="1" ref="BE299" ca="1">IF(AD299&gt;0,AD299*SUMPRODUCT(_xlfn.XLOOKUP(AD$26,$C$4:$C$22,$T$4:$AD$22)*$AO299:$AY299),0)</f>
        <v>0</v>
      </c>
      <c r="BF299" s="287" cm="1">
        <f t="array" aca="1" ref="BF299" ca="1">IF(AE299&gt;0,AE299*SUMPRODUCT(_xlfn.XLOOKUP(AE$26,$C$4:$C$22,$T$4:$AD$22)*$AO299:$AY299),0)</f>
        <v>0</v>
      </c>
      <c r="BG299" s="287" cm="1">
        <f t="array" aca="1" ref="BG299" ca="1">IF(AF299&gt;0,AF299*SUMPRODUCT(_xlfn.XLOOKUP(AF$26,$C$4:$C$22,$T$4:$AD$22)*$AO299:$AY299),0)</f>
        <v>0</v>
      </c>
      <c r="BH299" s="287" cm="1">
        <f t="array" aca="1" ref="BH299" ca="1">IF(AG299&gt;0,AG299*SUMPRODUCT(_xlfn.XLOOKUP(AG$26,$C$4:$C$22,$T$4:$AD$22)*$AO299:$AY299),0)</f>
        <v>0</v>
      </c>
      <c r="BI299" s="287" cm="1">
        <f t="array" aca="1" ref="BI299" ca="1">IF(AH299&gt;0,AH299*SUMPRODUCT(_xlfn.XLOOKUP(AH$26,$C$4:$C$22,$T$4:$AD$22)*$AO299:$AY299),0)</f>
        <v>0</v>
      </c>
      <c r="BJ299" s="287" cm="1">
        <f t="array" aca="1" ref="BJ299" ca="1">IF(AI299&gt;0,AI299*SUMPRODUCT(_xlfn.XLOOKUP(AI$26,$C$4:$C$22,$T$4:$AD$22)*$AO299:$AY299),0)</f>
        <v>0</v>
      </c>
      <c r="BK299" s="287" cm="1">
        <f t="array" aca="1" ref="BK299" ca="1">IF(AJ299&gt;0,AJ299*SUMPRODUCT(_xlfn.XLOOKUP(AJ$26,$C$4:$C$22,$T$4:$AD$22)*$AO299:$AY299),0)</f>
        <v>0</v>
      </c>
      <c r="BL299" s="287" cm="1">
        <f t="array" aca="1" ref="BL299" ca="1">IF(AK299&gt;0,AK299*SUMPRODUCT(_xlfn.XLOOKUP(AK$26,$C$4:$C$22,$T$4:$AD$22)*$AO299:$AY299),0)</f>
        <v>0</v>
      </c>
      <c r="BM299" s="287" cm="1">
        <f t="array" aca="1" ref="BM299" ca="1">IF(AL299&gt;0,AL299*SUMPRODUCT(_xlfn.XLOOKUP(AL$26,$C$4:$C$22,$T$4:$AD$22)*$AO299:$AY299),0)</f>
        <v>0</v>
      </c>
      <c r="BN299" s="287" cm="1">
        <f t="array" aca="1" ref="BN299" ca="1">IF(AM299&gt;0,AM299*SUMPRODUCT(_xlfn.XLOOKUP(AM$26,$C$4:$C$22,$T$4:$AD$22)*$AO299:$AY299),0)</f>
        <v>0</v>
      </c>
      <c r="BO299" s="290" cm="1">
        <f t="array" aca="1" ref="BO299" ca="1">IF(AN299&gt;0,AN299*SUMPRODUCT(_xlfn.XLOOKUP(AN$26,$C$4:$C$22,$T$4:$AD$22)*$AO299:$AY299),0)</f>
        <v>0</v>
      </c>
      <c r="BP299" s="291">
        <f t="shared" ca="1" si="269"/>
        <v>0</v>
      </c>
      <c r="BQ299" s="286" cm="1">
        <f t="array" aca="1" ref="BQ299" ca="1">IF(AC299&gt;0,AC299*SUMPRODUCT(_xlfn.XLOOKUP(AC$26,$C$4:$C$22,$I$4:$S$22)*$AO299:$AY299),0)</f>
        <v>0</v>
      </c>
      <c r="BR299" s="287" cm="1">
        <f t="array" aca="1" ref="BR299" ca="1">IF(AD299&gt;0,AD299*SUMPRODUCT(_xlfn.XLOOKUP(AD$26,$C$4:$C$22,$I$4:$S$22)*$AO299:$AY299),0)</f>
        <v>0</v>
      </c>
      <c r="BS299" s="287" cm="1">
        <f t="array" aca="1" ref="BS299" ca="1">IF(AE299&gt;0,AE299*SUMPRODUCT(_xlfn.XLOOKUP(AE$26,$C$4:$C$22,$I$4:$S$22)*$AO299:$AY299),0)</f>
        <v>0</v>
      </c>
      <c r="BT299" s="287" cm="1">
        <f t="array" aca="1" ref="BT299" ca="1">IF(AF299&gt;0,AF299*SUMPRODUCT(_xlfn.XLOOKUP(AF$26,$C$4:$C$22,$I$4:$S$22)*$AO299:$AY299),0)</f>
        <v>0</v>
      </c>
      <c r="BU299" s="287" cm="1">
        <f t="array" aca="1" ref="BU299" ca="1">IF(AG299&gt;0,AG299*SUMPRODUCT(_xlfn.XLOOKUP(AG$26,$C$4:$C$22,$I$4:$S$22)*$AO299:$AY299),0)</f>
        <v>0</v>
      </c>
      <c r="BV299" s="287" cm="1">
        <f t="array" aca="1" ref="BV299" ca="1">IF(AH299&gt;0,AH299*SUMPRODUCT(_xlfn.XLOOKUP(AH$26,$C$4:$C$22,$I$4:$S$22)*$AO299:$AY299),0)</f>
        <v>0</v>
      </c>
      <c r="BW299" s="287" cm="1">
        <f t="array" aca="1" ref="BW299" ca="1">IF(AI299&gt;0,AI299*SUMPRODUCT(_xlfn.XLOOKUP(AI$26,$C$4:$C$22,$I$4:$S$22)*$AO299:$AY299),0)</f>
        <v>0</v>
      </c>
      <c r="BX299" s="287" cm="1">
        <f t="array" aca="1" ref="BX299" ca="1">IF(AJ299&gt;0,AJ299*SUMPRODUCT(_xlfn.XLOOKUP(AJ$26,$C$4:$C$22,$I$4:$S$22)*$AO299:$AY299),0)</f>
        <v>0</v>
      </c>
      <c r="BY299" s="287" cm="1">
        <f t="array" aca="1" ref="BY299" ca="1">IF(AK299&gt;0,AK299*SUMPRODUCT(_xlfn.XLOOKUP(AK$26,$C$4:$C$22,$I$4:$S$22)*$AO299:$AY299),0)</f>
        <v>0</v>
      </c>
      <c r="BZ299" s="287" cm="1">
        <f t="array" aca="1" ref="BZ299" ca="1">IF(AL299&gt;0,AL299*SUMPRODUCT(_xlfn.XLOOKUP(AL$26,$C$4:$C$22,$I$4:$S$22)*$AO299:$AY299),0)</f>
        <v>0</v>
      </c>
      <c r="CA299" s="287" cm="1">
        <f t="array" aca="1" ref="CA299" ca="1">IF(AM299&gt;0,AM299*SUMPRODUCT(_xlfn.XLOOKUP(AM$26,$C$4:$C$22,$I$4:$S$22)*$AO299:$AY299),0)</f>
        <v>0</v>
      </c>
      <c r="CB299" s="290" cm="1">
        <f t="array" aca="1" ref="CB299" ca="1">IF(AN299&gt;0,AN299*SUMPRODUCT(_xlfn.XLOOKUP(AN$26,$C$4:$C$22,$I$4:$S$22)*$AO299:$AY299),0)</f>
        <v>0</v>
      </c>
      <c r="CC299" s="291">
        <f t="shared" ca="1" si="270"/>
        <v>0</v>
      </c>
      <c r="CD299" s="286" cm="1">
        <f t="array" aca="1" ref="CD299" ca="1">IF(AC299&lt;0,AC299*SUMPRODUCT(_xlfn.XLOOKUP(AC$26,$C$4:$C$22,$T$4:$AD$22)*$AO299:$AY299),0)</f>
        <v>0</v>
      </c>
      <c r="CE299" s="287" cm="1">
        <f t="array" aca="1" ref="CE299" ca="1">IF(AD299&lt;0,AD299*SUMPRODUCT(_xlfn.XLOOKUP(AD$26,$C$4:$C$22,$T$4:$AC$22)*$AO299:$AX299),0)</f>
        <v>0</v>
      </c>
      <c r="CF299" s="287" cm="1">
        <f t="array" aca="1" ref="CF299" ca="1">IF(AE299&lt;0,AE299*SUMPRODUCT(_xlfn.XLOOKUP(AE$26,$C$4:$C$22,$T$4:$AC$22)*$AO299:$AX299),0)</f>
        <v>0</v>
      </c>
      <c r="CG299" s="287" cm="1">
        <f t="array" aca="1" ref="CG299" ca="1">IF(AF299&lt;0,AF299*SUMPRODUCT(_xlfn.XLOOKUP(AF$26,$C$4:$C$22,$T$4:$AC$22)*$AO299:$AX299),0)</f>
        <v>0</v>
      </c>
      <c r="CH299" s="287" cm="1">
        <f t="array" aca="1" ref="CH299" ca="1">IF(AG299&lt;0,AG299*SUMPRODUCT(_xlfn.XLOOKUP(AG$26,$C$4:$C$22,$T$4:$AC$22)*$AO299:$AX299),0)</f>
        <v>0</v>
      </c>
      <c r="CI299" s="287" cm="1">
        <f t="array" aca="1" ref="CI299" ca="1">IF(AH299&lt;0,AH299*SUMPRODUCT(_xlfn.XLOOKUP(AH$26,$C$4:$C$22,$T$4:$AC$22)*$AO299:$AX299),0)</f>
        <v>0</v>
      </c>
      <c r="CJ299" s="287" cm="1">
        <f t="array" aca="1" ref="CJ299" ca="1">IF(AI299&lt;0,AI299*SUMPRODUCT(_xlfn.XLOOKUP(AI$26,$C$4:$C$22,$T$4:$AC$22)*$AO299:$AX299),0)</f>
        <v>0</v>
      </c>
      <c r="CK299" s="287" cm="1">
        <f t="array" aca="1" ref="CK299" ca="1">IF(AJ299&lt;0,AJ299*SUMPRODUCT(_xlfn.XLOOKUP(AJ$26,$C$4:$C$22,$T$4:$AC$22)*$AO299:$AX299),0)</f>
        <v>0</v>
      </c>
      <c r="CL299" s="287" cm="1">
        <f t="array" aca="1" ref="CL299" ca="1">IF(AK299&lt;0,AK299*SUMPRODUCT(_xlfn.XLOOKUP(AK$26,$C$4:$C$22,$T$4:$AC$22)*$AO299:$AX299),0)</f>
        <v>0</v>
      </c>
      <c r="CM299" s="287" cm="1">
        <f t="array" aca="1" ref="CM299" ca="1">IF(AL299&lt;0,AL299*SUMPRODUCT(_xlfn.XLOOKUP(AL$26,$C$4:$C$22,$T$4:$AC$22)*$AO299:$AX299),0)</f>
        <v>0</v>
      </c>
      <c r="CN299" s="287" cm="1">
        <f t="array" aca="1" ref="CN299" ca="1">IF(AM299&lt;0,AM299*SUMPRODUCT(_xlfn.XLOOKUP(AM$26,$C$4:$C$22,$T$4:$AC$22)*$AO299:$AX299),0)</f>
        <v>0</v>
      </c>
      <c r="CO299" s="290" cm="1">
        <f t="array" aca="1" ref="CO299" ca="1">IF(AN299&lt;0,AN299*SUMPRODUCT(_xlfn.XLOOKUP(AN$26,$C$4:$C$22,$T$4:$AC$22)*$AO299:$AX299),0)</f>
        <v>0</v>
      </c>
      <c r="CP299" s="291">
        <f t="shared" ca="1" si="271"/>
        <v>0</v>
      </c>
      <c r="CQ299" s="286" cm="1">
        <f t="array" aca="1" ref="CQ299" ca="1">IF(AC299&lt;0,AC299*SUMPRODUCT(_xlfn.XLOOKUP(AC$26,$C$4:$C$22,$I$4:$S$22)*$AO299:$AY299),0)</f>
        <v>0</v>
      </c>
      <c r="CR299" s="287" cm="1">
        <f t="array" aca="1" ref="CR299" ca="1">IF(AD299&lt;0,AD299*SUMPRODUCT(_xlfn.XLOOKUP(AD$26,$C$4:$C$22,$I$4:$R$22)*$AO299:$AX299),0)</f>
        <v>0</v>
      </c>
      <c r="CS299" s="287" cm="1">
        <f t="array" aca="1" ref="CS299" ca="1">IF(AE299&lt;0,AE299*SUMPRODUCT(_xlfn.XLOOKUP(AE$26,$C$4:$C$22,$I$4:$R$22)*$AO299:$AX299),0)</f>
        <v>0</v>
      </c>
      <c r="CT299" s="287" cm="1">
        <f t="array" aca="1" ref="CT299" ca="1">IF(AF299&lt;0,AF299*SUMPRODUCT(_xlfn.XLOOKUP(AF$26,$C$4:$C$22,$I$4:$R$22)*$AO299:$AX299),0)</f>
        <v>0</v>
      </c>
      <c r="CU299" s="287" cm="1">
        <f t="array" aca="1" ref="CU299" ca="1">IF(AG299&lt;0,AG299*SUMPRODUCT(_xlfn.XLOOKUP(AG$26,$C$4:$C$22,$I$4:$R$22)*$AO299:$AX299),0)</f>
        <v>0</v>
      </c>
      <c r="CV299" s="287" cm="1">
        <f t="array" aca="1" ref="CV299" ca="1">IF(AH299&lt;0,AH299*SUMPRODUCT(_xlfn.XLOOKUP(AH$26,$C$4:$C$22,$I$4:$R$22)*$AO299:$AX299),0)</f>
        <v>0</v>
      </c>
      <c r="CW299" s="287" cm="1">
        <f t="array" aca="1" ref="CW299" ca="1">IF(AI299&lt;0,AI299*SUMPRODUCT(_xlfn.XLOOKUP(AI$26,$C$4:$C$22,$I$4:$R$22)*$AO299:$AX299),0)</f>
        <v>0</v>
      </c>
      <c r="CX299" s="287" cm="1">
        <f t="array" aca="1" ref="CX299" ca="1">IF(AJ299&lt;0,AJ299*SUMPRODUCT(_xlfn.XLOOKUP(AJ$26,$C$4:$C$22,$I$4:$R$22)*$AO299:$AX299),0)</f>
        <v>0</v>
      </c>
      <c r="CY299" s="287" cm="1">
        <f t="array" aca="1" ref="CY299" ca="1">IF(AK299&lt;0,AK299*SUMPRODUCT(_xlfn.XLOOKUP(AK$26,$C$4:$C$22,$I$4:$R$22)*$AO299:$AX299),0)</f>
        <v>0</v>
      </c>
      <c r="CZ299" s="287" cm="1">
        <f t="array" aca="1" ref="CZ299" ca="1">IF(AL299&lt;0,AL299*SUMPRODUCT(_xlfn.XLOOKUP(AL$26,$C$4:$C$22,$I$4:$R$22)*$AO299:$AX299),0)</f>
        <v>0</v>
      </c>
      <c r="DA299" s="287" cm="1">
        <f t="array" aca="1" ref="DA299" ca="1">IF(AM299&lt;0,AM299*SUMPRODUCT(_xlfn.XLOOKUP(AM$26,$C$4:$C$22,$I$4:$R$22)*$AO299:$AX299),0)</f>
        <v>0</v>
      </c>
      <c r="DB299" s="290" cm="1">
        <f t="array" aca="1" ref="DB299" ca="1">IF(AN299&lt;0,AN299*SUMPRODUCT(_xlfn.XLOOKUP(AN$26,$C$4:$C$22,$I$4:$R$22)*$AO299:$AX299),0)</f>
        <v>0</v>
      </c>
      <c r="DC299" s="327">
        <f t="shared" ca="1" si="272"/>
        <v>0</v>
      </c>
    </row>
    <row r="300" spans="1:107" x14ac:dyDescent="0.25">
      <c r="A300" s="136"/>
      <c r="B300" s="389"/>
      <c r="C300" s="292">
        <v>9</v>
      </c>
      <c r="D300" s="293" t="str">
        <f>_xlfn.XLOOKUP($C300,'Load Combinations'!$B$4:$B$22,'Load Combinations'!$C$4:$C$22)</f>
        <v>CV Vac, Component MAWP, Beam On</v>
      </c>
      <c r="E300" s="86"/>
      <c r="F300" s="294"/>
      <c r="G300" s="125">
        <v>0</v>
      </c>
      <c r="H300" s="295">
        <f t="shared" ca="1" si="238"/>
        <v>0.75</v>
      </c>
      <c r="I300" s="295">
        <f t="shared" ca="1" si="239"/>
        <v>0</v>
      </c>
      <c r="J300" s="328"/>
      <c r="K300" s="99">
        <f t="shared" ref="K300:AB300" ca="1" si="285">OFFSET(K300,-8,0)</f>
        <v>0</v>
      </c>
      <c r="L300" s="96">
        <f t="shared" ca="1" si="285"/>
        <v>0</v>
      </c>
      <c r="M300" s="96">
        <f t="shared" ca="1" si="285"/>
        <v>0</v>
      </c>
      <c r="N300" s="96">
        <f t="shared" ca="1" si="285"/>
        <v>0</v>
      </c>
      <c r="O300" s="96">
        <f t="shared" ca="1" si="285"/>
        <v>0</v>
      </c>
      <c r="P300" s="96">
        <f t="shared" ca="1" si="285"/>
        <v>0</v>
      </c>
      <c r="Q300" s="96">
        <f t="shared" ca="1" si="285"/>
        <v>0</v>
      </c>
      <c r="R300" s="96">
        <f t="shared" ca="1" si="285"/>
        <v>0</v>
      </c>
      <c r="S300" s="96">
        <f t="shared" ca="1" si="285"/>
        <v>0</v>
      </c>
      <c r="T300" s="96">
        <f t="shared" ca="1" si="285"/>
        <v>0</v>
      </c>
      <c r="U300" s="96">
        <f t="shared" ca="1" si="285"/>
        <v>0</v>
      </c>
      <c r="V300" s="96">
        <f t="shared" ca="1" si="285"/>
        <v>0</v>
      </c>
      <c r="W300" s="96">
        <f t="shared" ca="1" si="285"/>
        <v>0</v>
      </c>
      <c r="X300" s="96">
        <f t="shared" ca="1" si="285"/>
        <v>0</v>
      </c>
      <c r="Y300" s="96">
        <f t="shared" ca="1" si="285"/>
        <v>0</v>
      </c>
      <c r="Z300" s="96">
        <f t="shared" ca="1" si="285"/>
        <v>0</v>
      </c>
      <c r="AA300" s="96">
        <f t="shared" ca="1" si="285"/>
        <v>0</v>
      </c>
      <c r="AB300" s="138">
        <f t="shared" ca="1" si="285"/>
        <v>0</v>
      </c>
      <c r="AC300" s="99">
        <f t="shared" ca="1" si="278"/>
        <v>0</v>
      </c>
      <c r="AD300" s="96">
        <f t="shared" ca="1" si="278"/>
        <v>0</v>
      </c>
      <c r="AE300" s="96">
        <f t="shared" ca="1" si="278"/>
        <v>0</v>
      </c>
      <c r="AF300" s="96">
        <f t="shared" ca="1" si="278"/>
        <v>0</v>
      </c>
      <c r="AG300" s="96">
        <f t="shared" ca="1" si="278"/>
        <v>0</v>
      </c>
      <c r="AH300" s="96">
        <f t="shared" ca="1" si="278"/>
        <v>0</v>
      </c>
      <c r="AI300" s="96">
        <f t="shared" ca="1" si="278"/>
        <v>0</v>
      </c>
      <c r="AJ300" s="96">
        <f t="shared" ca="1" si="278"/>
        <v>0</v>
      </c>
      <c r="AK300" s="96">
        <f t="shared" ca="1" si="278"/>
        <v>0</v>
      </c>
      <c r="AL300" s="96">
        <f t="shared" ca="1" si="278"/>
        <v>1</v>
      </c>
      <c r="AM300" s="96">
        <f t="shared" ca="1" si="278"/>
        <v>0</v>
      </c>
      <c r="AN300" s="100">
        <f t="shared" ca="1" si="278"/>
        <v>0</v>
      </c>
      <c r="AO300" s="97">
        <f>+INDEX('Load Combinations'!$D$4:$N$22,MATCH(Horizontal!$C300,'Load Combinations'!$B$4:$B$22,0),MATCH(Horizontal!AO$26,'Load Combinations'!$D$3:$N$3,0))</f>
        <v>1</v>
      </c>
      <c r="AP300" s="96">
        <f>+INDEX('Load Combinations'!$D$4:$N$22,MATCH(Horizontal!$C300,'Load Combinations'!$B$4:$B$22,0),MATCH(Horizontal!AP$26,'Load Combinations'!$D$3:$N$3,0))</f>
        <v>1</v>
      </c>
      <c r="AQ300" s="96">
        <f>+INDEX('Load Combinations'!$D$4:$N$22,MATCH(Horizontal!$C300,'Load Combinations'!$B$4:$B$22,0),MATCH(Horizontal!AQ$26,'Load Combinations'!$D$3:$N$3,0))</f>
        <v>0</v>
      </c>
      <c r="AR300" s="96">
        <f>+INDEX('Load Combinations'!$D$4:$N$22,MATCH(Horizontal!$C300,'Load Combinations'!$B$4:$B$22,0),MATCH(Horizontal!AR$26,'Load Combinations'!$D$3:$N$3,0))</f>
        <v>0</v>
      </c>
      <c r="AS300" s="96">
        <f>+INDEX('Load Combinations'!$D$4:$N$22,MATCH(Horizontal!$C300,'Load Combinations'!$B$4:$B$22,0),MATCH(Horizontal!AS$26,'Load Combinations'!$D$3:$N$3,0))</f>
        <v>1</v>
      </c>
      <c r="AT300" s="96">
        <f>+INDEX('Load Combinations'!$D$4:$N$22,MATCH(Horizontal!$C300,'Load Combinations'!$B$4:$B$22,0),MATCH(Horizontal!AT$26,'Load Combinations'!$D$3:$N$3,0))</f>
        <v>1</v>
      </c>
      <c r="AU300" s="96">
        <f>+INDEX('Load Combinations'!$D$4:$N$22,MATCH(Horizontal!$C300,'Load Combinations'!$B$4:$B$22,0),MATCH(Horizontal!AU$26,'Load Combinations'!$D$3:$N$3,0))</f>
        <v>0</v>
      </c>
      <c r="AV300" s="96">
        <f>+INDEX('Load Combinations'!$D$4:$N$22,MATCH(Horizontal!$C300,'Load Combinations'!$B$4:$B$22,0),MATCH(Horizontal!AV$26,'Load Combinations'!$D$3:$N$3,0))</f>
        <v>0</v>
      </c>
      <c r="AW300" s="96">
        <f>+INDEX('Load Combinations'!$D$4:$N$22,MATCH(Horizontal!$C300,'Load Combinations'!$B$4:$B$22,0),MATCH(Horizontal!AW$26,'Load Combinations'!$D$3:$N$3,0))</f>
        <v>1</v>
      </c>
      <c r="AX300" s="560">
        <f>+INDEX('Load Combinations'!$D$4:$N$22,MATCH(Horizontal!$C300,'Load Combinations'!$B$4:$B$22,0),MATCH(Horizontal!AX$26,'Load Combinations'!$D$3:$N$3,0))</f>
        <v>0</v>
      </c>
      <c r="AY300" s="661">
        <f>+INDEX('Load Combinations'!$D$4:$N$22,MATCH(Horizontal!$C300,'Load Combinations'!$B$4:$B$22,0),MATCH(Horizontal!AY$26,'Load Combinations'!$D$3:$N$3,0))</f>
        <v>0</v>
      </c>
      <c r="AZ300" s="297" cm="1">
        <f t="array" aca="1" ref="AZ300" ca="1">SUMPRODUCT(--($K300:$AB300&gt;0),INDEX($H$4:$H$22,MATCH($K$26:$AB$26,$C$4:$C$22,0)))</f>
        <v>0</v>
      </c>
      <c r="BA300" s="298" cm="1">
        <f t="array" aca="1" ref="BA300" ca="1">SUMPRODUCT(--($K300:$AB300&gt;0),INDEX($G$4:$G$22,MATCH($K$26:$AB$26,$C$4:$C$22,0)))</f>
        <v>0</v>
      </c>
      <c r="BB300" s="298" cm="1">
        <f t="array" aca="1" ref="BB300" ca="1">-1*SUMPRODUCT(--($K300:$AB300&lt;0),INDEX($H$4:$H$22,MATCH($K$26:$AB$26,$C$4:$C$22,0)))</f>
        <v>0</v>
      </c>
      <c r="BC300" s="298" cm="1">
        <f t="array" aca="1" ref="BC300" ca="1">-1*SUMPRODUCT(--($K300:$AB300&lt;0),INDEX($G$4:$G$22,MATCH($K$26:$AB$26,$C$4:$C$22,0)))</f>
        <v>0</v>
      </c>
      <c r="BD300" s="125" cm="1">
        <f t="array" aca="1" ref="BD300" ca="1">IF(AC300&gt;0,AC300*SUMPRODUCT(_xlfn.XLOOKUP(AC$26,$C$4:$C$22,$T$4:$AD$22)*$AO300:$AY300),0)</f>
        <v>0</v>
      </c>
      <c r="BE300" s="300" cm="1">
        <f t="array" aca="1" ref="BE300" ca="1">IF(AD300&gt;0,AD300*SUMPRODUCT(_xlfn.XLOOKUP(AD$26,$C$4:$C$22,$T$4:$AD$22)*$AO300:$AY300),0)</f>
        <v>0</v>
      </c>
      <c r="BF300" s="300" cm="1">
        <f t="array" aca="1" ref="BF300" ca="1">IF(AE300&gt;0,AE300*SUMPRODUCT(_xlfn.XLOOKUP(AE$26,$C$4:$C$22,$T$4:$AD$22)*$AO300:$AY300),0)</f>
        <v>0</v>
      </c>
      <c r="BG300" s="301" cm="1">
        <f t="array" aca="1" ref="BG300" ca="1">IF(AF300&gt;0,AF300*SUMPRODUCT(_xlfn.XLOOKUP(AF$26,$C$4:$C$22,$T$4:$AD$22)*$AO300:$AY300),0)</f>
        <v>0</v>
      </c>
      <c r="BH300" s="300" cm="1">
        <f t="array" aca="1" ref="BH300" ca="1">IF(AG300&gt;0,AG300*SUMPRODUCT(_xlfn.XLOOKUP(AG$26,$C$4:$C$22,$T$4:$AD$22)*$AO300:$AY300),0)</f>
        <v>0</v>
      </c>
      <c r="BI300" s="300" cm="1">
        <f t="array" aca="1" ref="BI300" ca="1">IF(AH300&gt;0,AH300*SUMPRODUCT(_xlfn.XLOOKUP(AH$26,$C$4:$C$22,$T$4:$AD$22)*$AO300:$AY300),0)</f>
        <v>0</v>
      </c>
      <c r="BJ300" s="300" cm="1">
        <f t="array" aca="1" ref="BJ300" ca="1">IF(AI300&gt;0,AI300*SUMPRODUCT(_xlfn.XLOOKUP(AI$26,$C$4:$C$22,$T$4:$AD$22)*$AO300:$AY300),0)</f>
        <v>0</v>
      </c>
      <c r="BK300" s="300" cm="1">
        <f t="array" aca="1" ref="BK300" ca="1">IF(AJ300&gt;0,AJ300*SUMPRODUCT(_xlfn.XLOOKUP(AJ$26,$C$4:$C$22,$T$4:$AD$22)*$AO300:$AY300),0)</f>
        <v>0</v>
      </c>
      <c r="BL300" s="300" cm="1">
        <f t="array" aca="1" ref="BL300" ca="1">IF(AK300&gt;0,AK300*SUMPRODUCT(_xlfn.XLOOKUP(AK$26,$C$4:$C$22,$T$4:$AD$22)*$AO300:$AY300),0)</f>
        <v>0</v>
      </c>
      <c r="BM300" s="300" cm="1">
        <f t="array" aca="1" ref="BM300" ca="1">IF(AL300&gt;0,AL300*SUMPRODUCT(_xlfn.XLOOKUP(AL$26,$C$4:$C$22,$T$4:$AD$22)*$AO300:$AY300),0)</f>
        <v>0.75</v>
      </c>
      <c r="BN300" s="300" cm="1">
        <f t="array" aca="1" ref="BN300" ca="1">IF(AM300&gt;0,AM300*SUMPRODUCT(_xlfn.XLOOKUP(AM$26,$C$4:$C$22,$T$4:$AD$22)*$AO300:$AY300),0)</f>
        <v>0</v>
      </c>
      <c r="BO300" s="304" cm="1">
        <f t="array" aca="1" ref="BO300" ca="1">IF(AN300&gt;0,AN300*SUMPRODUCT(_xlfn.XLOOKUP(AN$26,$C$4:$C$22,$T$4:$AD$22)*$AO300:$AY300),0)</f>
        <v>0</v>
      </c>
      <c r="BP300" s="305">
        <f t="shared" ca="1" si="269"/>
        <v>0.75</v>
      </c>
      <c r="BQ300" s="125" cm="1">
        <f t="array" aca="1" ref="BQ300" ca="1">IF(AC300&gt;0,AC300*SUMPRODUCT(_xlfn.XLOOKUP(AC$26,$C$4:$C$22,$I$4:$S$22)*$AO300:$AY300),0)</f>
        <v>0</v>
      </c>
      <c r="BR300" s="300" cm="1">
        <f t="array" aca="1" ref="BR300" ca="1">IF(AD300&gt;0,AD300*SUMPRODUCT(_xlfn.XLOOKUP(AD$26,$C$4:$C$22,$I$4:$S$22)*$AO300:$AY300),0)</f>
        <v>0</v>
      </c>
      <c r="BS300" s="300" cm="1">
        <f t="array" aca="1" ref="BS300" ca="1">IF(AE300&gt;0,AE300*SUMPRODUCT(_xlfn.XLOOKUP(AE$26,$C$4:$C$22,$I$4:$S$22)*$AO300:$AY300),0)</f>
        <v>0</v>
      </c>
      <c r="BT300" s="301" cm="1">
        <f t="array" aca="1" ref="BT300" ca="1">IF(AF300&gt;0,AF300*SUMPRODUCT(_xlfn.XLOOKUP(AF$26,$C$4:$C$22,$I$4:$S$22)*$AO300:$AY300),0)</f>
        <v>0</v>
      </c>
      <c r="BU300" s="300" cm="1">
        <f t="array" aca="1" ref="BU300" ca="1">IF(AG300&gt;0,AG300*SUMPRODUCT(_xlfn.XLOOKUP(AG$26,$C$4:$C$22,$I$4:$S$22)*$AO300:$AY300),0)</f>
        <v>0</v>
      </c>
      <c r="BV300" s="300" cm="1">
        <f t="array" aca="1" ref="BV300" ca="1">IF(AH300&gt;0,AH300*SUMPRODUCT(_xlfn.XLOOKUP(AH$26,$C$4:$C$22,$I$4:$S$22)*$AO300:$AY300),0)</f>
        <v>0</v>
      </c>
      <c r="BW300" s="300" cm="1">
        <f t="array" aca="1" ref="BW300" ca="1">IF(AI300&gt;0,AI300*SUMPRODUCT(_xlfn.XLOOKUP(AI$26,$C$4:$C$22,$I$4:$S$22)*$AO300:$AY300),0)</f>
        <v>0</v>
      </c>
      <c r="BX300" s="300" cm="1">
        <f t="array" aca="1" ref="BX300" ca="1">IF(AJ300&gt;0,AJ300*SUMPRODUCT(_xlfn.XLOOKUP(AJ$26,$C$4:$C$22,$I$4:$S$22)*$AO300:$AY300),0)</f>
        <v>0</v>
      </c>
      <c r="BY300" s="300" cm="1">
        <f t="array" aca="1" ref="BY300" ca="1">IF(AK300&gt;0,AK300*SUMPRODUCT(_xlfn.XLOOKUP(AK$26,$C$4:$C$22,$I$4:$S$22)*$AO300:$AY300),0)</f>
        <v>0</v>
      </c>
      <c r="BZ300" s="300" cm="1">
        <f t="array" aca="1" ref="BZ300" ca="1">IF(AL300&gt;0,AL300*SUMPRODUCT(_xlfn.XLOOKUP(AL$26,$C$4:$C$22,$I$4:$S$22)*$AO300:$AY300),0)</f>
        <v>0</v>
      </c>
      <c r="CA300" s="300" cm="1">
        <f t="array" aca="1" ref="CA300" ca="1">IF(AM300&gt;0,AM300*SUMPRODUCT(_xlfn.XLOOKUP(AM$26,$C$4:$C$22,$I$4:$S$22)*$AO300:$AY300),0)</f>
        <v>0</v>
      </c>
      <c r="CB300" s="304" cm="1">
        <f t="array" aca="1" ref="CB300" ca="1">IF(AN300&gt;0,AN300*SUMPRODUCT(_xlfn.XLOOKUP(AN$26,$C$4:$C$22,$I$4:$S$22)*$AO300:$AY300),0)</f>
        <v>0</v>
      </c>
      <c r="CC300" s="305">
        <f t="shared" ca="1" si="270"/>
        <v>0</v>
      </c>
      <c r="CD300" s="125" cm="1">
        <f t="array" aca="1" ref="CD300" ca="1">IF(AC300&lt;0,AC300*SUMPRODUCT(_xlfn.XLOOKUP(AC$26,$C$4:$C$22,$T$4:$AD$22)*$AO300:$AY300),0)</f>
        <v>0</v>
      </c>
      <c r="CE300" s="300" cm="1">
        <f t="array" aca="1" ref="CE300" ca="1">IF(AD300&lt;0,AD300*SUMPRODUCT(_xlfn.XLOOKUP(AD$26,$C$4:$C$22,$T$4:$AC$22)*$AO300:$AX300),0)</f>
        <v>0</v>
      </c>
      <c r="CF300" s="300" cm="1">
        <f t="array" aca="1" ref="CF300" ca="1">IF(AE300&lt;0,AE300*SUMPRODUCT(_xlfn.XLOOKUP(AE$26,$C$4:$C$22,$T$4:$AC$22)*$AO300:$AX300),0)</f>
        <v>0</v>
      </c>
      <c r="CG300" s="301" cm="1">
        <f t="array" aca="1" ref="CG300" ca="1">IF(AF300&lt;0,AF300*SUMPRODUCT(_xlfn.XLOOKUP(AF$26,$C$4:$C$22,$T$4:$AC$22)*$AO300:$AX300),0)</f>
        <v>0</v>
      </c>
      <c r="CH300" s="300" cm="1">
        <f t="array" aca="1" ref="CH300" ca="1">IF(AG300&lt;0,AG300*SUMPRODUCT(_xlfn.XLOOKUP(AG$26,$C$4:$C$22,$T$4:$AC$22)*$AO300:$AX300),0)</f>
        <v>0</v>
      </c>
      <c r="CI300" s="300" cm="1">
        <f t="array" aca="1" ref="CI300" ca="1">IF(AH300&lt;0,AH300*SUMPRODUCT(_xlfn.XLOOKUP(AH$26,$C$4:$C$22,$T$4:$AC$22)*$AO300:$AX300),0)</f>
        <v>0</v>
      </c>
      <c r="CJ300" s="300" cm="1">
        <f t="array" aca="1" ref="CJ300" ca="1">IF(AI300&lt;0,AI300*SUMPRODUCT(_xlfn.XLOOKUP(AI$26,$C$4:$C$22,$T$4:$AC$22)*$AO300:$AX300),0)</f>
        <v>0</v>
      </c>
      <c r="CK300" s="300" cm="1">
        <f t="array" aca="1" ref="CK300" ca="1">IF(AJ300&lt;0,AJ300*SUMPRODUCT(_xlfn.XLOOKUP(AJ$26,$C$4:$C$22,$T$4:$AC$22)*$AO300:$AX300),0)</f>
        <v>0</v>
      </c>
      <c r="CL300" s="300" cm="1">
        <f t="array" aca="1" ref="CL300" ca="1">IF(AK300&lt;0,AK300*SUMPRODUCT(_xlfn.XLOOKUP(AK$26,$C$4:$C$22,$T$4:$AC$22)*$AO300:$AX300),0)</f>
        <v>0</v>
      </c>
      <c r="CM300" s="300" cm="1">
        <f t="array" aca="1" ref="CM300" ca="1">IF(AL300&lt;0,AL300*SUMPRODUCT(_xlfn.XLOOKUP(AL$26,$C$4:$C$22,$T$4:$AC$22)*$AO300:$AX300),0)</f>
        <v>0</v>
      </c>
      <c r="CN300" s="300" cm="1">
        <f t="array" aca="1" ref="CN300" ca="1">IF(AM300&lt;0,AM300*SUMPRODUCT(_xlfn.XLOOKUP(AM$26,$C$4:$C$22,$T$4:$AC$22)*$AO300:$AX300),0)</f>
        <v>0</v>
      </c>
      <c r="CO300" s="304" cm="1">
        <f t="array" aca="1" ref="CO300" ca="1">IF(AN300&lt;0,AN300*SUMPRODUCT(_xlfn.XLOOKUP(AN$26,$C$4:$C$22,$T$4:$AC$22)*$AO300:$AX300),0)</f>
        <v>0</v>
      </c>
      <c r="CP300" s="305">
        <f t="shared" ca="1" si="271"/>
        <v>0</v>
      </c>
      <c r="CQ300" s="125" cm="1">
        <f t="array" aca="1" ref="CQ300" ca="1">IF(AC300&lt;0,AC300*SUMPRODUCT(_xlfn.XLOOKUP(AC$26,$C$4:$C$22,$I$4:$S$22)*$AO300:$AY300),0)</f>
        <v>0</v>
      </c>
      <c r="CR300" s="300" cm="1">
        <f t="array" aca="1" ref="CR300" ca="1">IF(AD300&lt;0,AD300*SUMPRODUCT(_xlfn.XLOOKUP(AD$26,$C$4:$C$22,$I$4:$R$22)*$AO300:$AX300),0)</f>
        <v>0</v>
      </c>
      <c r="CS300" s="300" cm="1">
        <f t="array" aca="1" ref="CS300" ca="1">IF(AE300&lt;0,AE300*SUMPRODUCT(_xlfn.XLOOKUP(AE$26,$C$4:$C$22,$I$4:$R$22)*$AO300:$AX300),0)</f>
        <v>0</v>
      </c>
      <c r="CT300" s="301" cm="1">
        <f t="array" aca="1" ref="CT300" ca="1">IF(AF300&lt;0,AF300*SUMPRODUCT(_xlfn.XLOOKUP(AF$26,$C$4:$C$22,$I$4:$R$22)*$AO300:$AX300),0)</f>
        <v>0</v>
      </c>
      <c r="CU300" s="300" cm="1">
        <f t="array" aca="1" ref="CU300" ca="1">IF(AG300&lt;0,AG300*SUMPRODUCT(_xlfn.XLOOKUP(AG$26,$C$4:$C$22,$I$4:$R$22)*$AO300:$AX300),0)</f>
        <v>0</v>
      </c>
      <c r="CV300" s="300" cm="1">
        <f t="array" aca="1" ref="CV300" ca="1">IF(AH300&lt;0,AH300*SUMPRODUCT(_xlfn.XLOOKUP(AH$26,$C$4:$C$22,$I$4:$R$22)*$AO300:$AX300),0)</f>
        <v>0</v>
      </c>
      <c r="CW300" s="300" cm="1">
        <f t="array" aca="1" ref="CW300" ca="1">IF(AI300&lt;0,AI300*SUMPRODUCT(_xlfn.XLOOKUP(AI$26,$C$4:$C$22,$I$4:$R$22)*$AO300:$AX300),0)</f>
        <v>0</v>
      </c>
      <c r="CX300" s="300" cm="1">
        <f t="array" aca="1" ref="CX300" ca="1">IF(AJ300&lt;0,AJ300*SUMPRODUCT(_xlfn.XLOOKUP(AJ$26,$C$4:$C$22,$I$4:$R$22)*$AO300:$AX300),0)</f>
        <v>0</v>
      </c>
      <c r="CY300" s="300" cm="1">
        <f t="array" aca="1" ref="CY300" ca="1">IF(AK300&lt;0,AK300*SUMPRODUCT(_xlfn.XLOOKUP(AK$26,$C$4:$C$22,$I$4:$R$22)*$AO300:$AX300),0)</f>
        <v>0</v>
      </c>
      <c r="CZ300" s="300" cm="1">
        <f t="array" aca="1" ref="CZ300" ca="1">IF(AL300&lt;0,AL300*SUMPRODUCT(_xlfn.XLOOKUP(AL$26,$C$4:$C$22,$I$4:$R$22)*$AO300:$AX300),0)</f>
        <v>0</v>
      </c>
      <c r="DA300" s="300" cm="1">
        <f t="array" aca="1" ref="DA300" ca="1">IF(AM300&lt;0,AM300*SUMPRODUCT(_xlfn.XLOOKUP(AM$26,$C$4:$C$22,$I$4:$R$22)*$AO300:$AX300),0)</f>
        <v>0</v>
      </c>
      <c r="DB300" s="304" cm="1">
        <f t="array" aca="1" ref="DB300" ca="1">IF(AN300&lt;0,AN300*SUMPRODUCT(_xlfn.XLOOKUP(AN$26,$C$4:$C$22,$I$4:$R$22)*$AO300:$AX300),0)</f>
        <v>0</v>
      </c>
      <c r="DC300" s="329">
        <f t="shared" ca="1" si="272"/>
        <v>0</v>
      </c>
    </row>
    <row r="301" spans="1:107" x14ac:dyDescent="0.25">
      <c r="A301" s="136"/>
      <c r="B301" s="389"/>
      <c r="C301" s="278">
        <v>10</v>
      </c>
      <c r="D301" s="279" t="str">
        <f>_xlfn.XLOOKUP($C301,'Load Combinations'!$B$4:$B$22,'Load Combinations'!$C$4:$C$22)</f>
        <v>CV Helium Mode, No Beam</v>
      </c>
      <c r="E301" s="280"/>
      <c r="F301" s="281"/>
      <c r="G301" s="111">
        <v>0</v>
      </c>
      <c r="H301" s="282">
        <f t="shared" ca="1" si="238"/>
        <v>0</v>
      </c>
      <c r="I301" s="282">
        <f t="shared" ca="1" si="239"/>
        <v>0</v>
      </c>
      <c r="J301" s="326"/>
      <c r="K301" s="87">
        <f t="shared" ref="K301:AB301" ca="1" si="286">OFFSET(K301,-9,0)</f>
        <v>0</v>
      </c>
      <c r="L301" s="84">
        <f t="shared" ca="1" si="286"/>
        <v>0</v>
      </c>
      <c r="M301" s="84">
        <f t="shared" ca="1" si="286"/>
        <v>0</v>
      </c>
      <c r="N301" s="84">
        <f t="shared" ca="1" si="286"/>
        <v>0</v>
      </c>
      <c r="O301" s="84">
        <f t="shared" ca="1" si="286"/>
        <v>0</v>
      </c>
      <c r="P301" s="84">
        <f t="shared" ca="1" si="286"/>
        <v>0</v>
      </c>
      <c r="Q301" s="84">
        <f t="shared" ca="1" si="286"/>
        <v>0</v>
      </c>
      <c r="R301" s="84">
        <f t="shared" ca="1" si="286"/>
        <v>0</v>
      </c>
      <c r="S301" s="84">
        <f t="shared" ca="1" si="286"/>
        <v>0</v>
      </c>
      <c r="T301" s="84">
        <f t="shared" ca="1" si="286"/>
        <v>0</v>
      </c>
      <c r="U301" s="84">
        <f t="shared" ca="1" si="286"/>
        <v>0</v>
      </c>
      <c r="V301" s="84">
        <f t="shared" ca="1" si="286"/>
        <v>0</v>
      </c>
      <c r="W301" s="84">
        <f t="shared" ca="1" si="286"/>
        <v>0</v>
      </c>
      <c r="X301" s="84">
        <f t="shared" ca="1" si="286"/>
        <v>0</v>
      </c>
      <c r="Y301" s="84">
        <f t="shared" ca="1" si="286"/>
        <v>0</v>
      </c>
      <c r="Z301" s="84">
        <f t="shared" ca="1" si="286"/>
        <v>0</v>
      </c>
      <c r="AA301" s="84">
        <f t="shared" ca="1" si="286"/>
        <v>0</v>
      </c>
      <c r="AB301" s="89">
        <f t="shared" ca="1" si="286"/>
        <v>0</v>
      </c>
      <c r="AC301" s="87">
        <f t="shared" ca="1" si="278"/>
        <v>0</v>
      </c>
      <c r="AD301" s="84">
        <f t="shared" ca="1" si="278"/>
        <v>0</v>
      </c>
      <c r="AE301" s="84">
        <f t="shared" ca="1" si="278"/>
        <v>0</v>
      </c>
      <c r="AF301" s="84">
        <f t="shared" ca="1" si="278"/>
        <v>0</v>
      </c>
      <c r="AG301" s="84">
        <f t="shared" ca="1" si="278"/>
        <v>0</v>
      </c>
      <c r="AH301" s="84">
        <f t="shared" ca="1" si="278"/>
        <v>0</v>
      </c>
      <c r="AI301" s="84">
        <f t="shared" ca="1" si="278"/>
        <v>0</v>
      </c>
      <c r="AJ301" s="84">
        <f t="shared" ca="1" si="278"/>
        <v>0</v>
      </c>
      <c r="AK301" s="84">
        <f t="shared" ca="1" si="278"/>
        <v>0</v>
      </c>
      <c r="AL301" s="84">
        <f t="shared" ca="1" si="278"/>
        <v>1</v>
      </c>
      <c r="AM301" s="84">
        <f t="shared" ca="1" si="278"/>
        <v>0</v>
      </c>
      <c r="AN301" s="98">
        <f t="shared" ca="1" si="278"/>
        <v>0</v>
      </c>
      <c r="AO301" s="91">
        <f>+INDEX('Load Combinations'!$D$4:$N$22,MATCH(Horizontal!$C301,'Load Combinations'!$B$4:$B$22,0),MATCH(Horizontal!AO$26,'Load Combinations'!$D$3:$N$3,0))</f>
        <v>1</v>
      </c>
      <c r="AP301" s="84">
        <f>+INDEX('Load Combinations'!$D$4:$N$22,MATCH(Horizontal!$C301,'Load Combinations'!$B$4:$B$22,0),MATCH(Horizontal!AP$26,'Load Combinations'!$D$3:$N$3,0))</f>
        <v>1</v>
      </c>
      <c r="AQ301" s="84">
        <f>+INDEX('Load Combinations'!$D$4:$N$22,MATCH(Horizontal!$C301,'Load Combinations'!$B$4:$B$22,0),MATCH(Horizontal!AQ$26,'Load Combinations'!$D$3:$N$3,0))</f>
        <v>0</v>
      </c>
      <c r="AR301" s="84">
        <f>+INDEX('Load Combinations'!$D$4:$N$22,MATCH(Horizontal!$C301,'Load Combinations'!$B$4:$B$22,0),MATCH(Horizontal!AR$26,'Load Combinations'!$D$3:$N$3,0))</f>
        <v>1</v>
      </c>
      <c r="AS301" s="84">
        <f>+INDEX('Load Combinations'!$D$4:$N$22,MATCH(Horizontal!$C301,'Load Combinations'!$B$4:$B$22,0),MATCH(Horizontal!AS$26,'Load Combinations'!$D$3:$N$3,0))</f>
        <v>0</v>
      </c>
      <c r="AT301" s="84">
        <f>+INDEX('Load Combinations'!$D$4:$N$22,MATCH(Horizontal!$C301,'Load Combinations'!$B$4:$B$22,0),MATCH(Horizontal!AT$26,'Load Combinations'!$D$3:$N$3,0))</f>
        <v>0</v>
      </c>
      <c r="AU301" s="84">
        <f>+INDEX('Load Combinations'!$D$4:$N$22,MATCH(Horizontal!$C301,'Load Combinations'!$B$4:$B$22,0),MATCH(Horizontal!AU$26,'Load Combinations'!$D$3:$N$3,0))</f>
        <v>0</v>
      </c>
      <c r="AV301" s="84">
        <f>+INDEX('Load Combinations'!$D$4:$N$22,MATCH(Horizontal!$C301,'Load Combinations'!$B$4:$B$22,0),MATCH(Horizontal!AV$26,'Load Combinations'!$D$3:$N$3,0))</f>
        <v>1</v>
      </c>
      <c r="AW301" s="84">
        <f>+INDEX('Load Combinations'!$D$4:$N$22,MATCH(Horizontal!$C301,'Load Combinations'!$B$4:$B$22,0),MATCH(Horizontal!AW$26,'Load Combinations'!$D$3:$N$3,0))</f>
        <v>0</v>
      </c>
      <c r="AX301" s="559">
        <f>+INDEX('Load Combinations'!$D$4:$N$22,MATCH(Horizontal!$C301,'Load Combinations'!$B$4:$B$22,0),MATCH(Horizontal!AX$26,'Load Combinations'!$D$3:$N$3,0))</f>
        <v>0</v>
      </c>
      <c r="AY301" s="660">
        <f>+INDEX('Load Combinations'!$D$4:$N$22,MATCH(Horizontal!$C301,'Load Combinations'!$B$4:$B$22,0),MATCH(Horizontal!AY$26,'Load Combinations'!$D$3:$N$3,0))</f>
        <v>0</v>
      </c>
      <c r="AZ301" s="284" cm="1">
        <f t="array" aca="1" ref="AZ301" ca="1">SUMPRODUCT(--($K301:$AB301&gt;0),INDEX($H$4:$H$22,MATCH($K$26:$AB$26,$C$4:$C$22,0)))</f>
        <v>0</v>
      </c>
      <c r="BA301" s="194" cm="1">
        <f t="array" aca="1" ref="BA301" ca="1">SUMPRODUCT(--($K301:$AB301&gt;0),INDEX($G$4:$G$22,MATCH($K$26:$AB$26,$C$4:$C$22,0)))</f>
        <v>0</v>
      </c>
      <c r="BB301" s="194" cm="1">
        <f t="array" aca="1" ref="BB301" ca="1">-1*SUMPRODUCT(--($K301:$AB301&lt;0),INDEX($H$4:$H$22,MATCH($K$26:$AB$26,$C$4:$C$22,0)))</f>
        <v>0</v>
      </c>
      <c r="BC301" s="194" cm="1">
        <f t="array" aca="1" ref="BC301" ca="1">-1*SUMPRODUCT(--($K301:$AB301&lt;0),INDEX($G$4:$G$22,MATCH($K$26:$AB$26,$C$4:$C$22,0)))</f>
        <v>0</v>
      </c>
      <c r="BD301" s="286" cm="1">
        <f t="array" aca="1" ref="BD301" ca="1">IF(AC301&gt;0,AC301*SUMPRODUCT(_xlfn.XLOOKUP(AC$26,$C$4:$C$22,$T$4:$AD$22)*$AO301:$AY301),0)</f>
        <v>0</v>
      </c>
      <c r="BE301" s="287" cm="1">
        <f t="array" aca="1" ref="BE301" ca="1">IF(AD301&gt;0,AD301*SUMPRODUCT(_xlfn.XLOOKUP(AD$26,$C$4:$C$22,$T$4:$AD$22)*$AO301:$AY301),0)</f>
        <v>0</v>
      </c>
      <c r="BF301" s="287" cm="1">
        <f t="array" aca="1" ref="BF301" ca="1">IF(AE301&gt;0,AE301*SUMPRODUCT(_xlfn.XLOOKUP(AE$26,$C$4:$C$22,$T$4:$AD$22)*$AO301:$AY301),0)</f>
        <v>0</v>
      </c>
      <c r="BG301" s="287" cm="1">
        <f t="array" aca="1" ref="BG301" ca="1">IF(AF301&gt;0,AF301*SUMPRODUCT(_xlfn.XLOOKUP(AF$26,$C$4:$C$22,$T$4:$AD$22)*$AO301:$AY301),0)</f>
        <v>0</v>
      </c>
      <c r="BH301" s="287" cm="1">
        <f t="array" aca="1" ref="BH301" ca="1">IF(AG301&gt;0,AG301*SUMPRODUCT(_xlfn.XLOOKUP(AG$26,$C$4:$C$22,$T$4:$AD$22)*$AO301:$AY301),0)</f>
        <v>0</v>
      </c>
      <c r="BI301" s="287" cm="1">
        <f t="array" aca="1" ref="BI301" ca="1">IF(AH301&gt;0,AH301*SUMPRODUCT(_xlfn.XLOOKUP(AH$26,$C$4:$C$22,$T$4:$AD$22)*$AO301:$AY301),0)</f>
        <v>0</v>
      </c>
      <c r="BJ301" s="287" cm="1">
        <f t="array" aca="1" ref="BJ301" ca="1">IF(AI301&gt;0,AI301*SUMPRODUCT(_xlfn.XLOOKUP(AI$26,$C$4:$C$22,$T$4:$AD$22)*$AO301:$AY301),0)</f>
        <v>0</v>
      </c>
      <c r="BK301" s="287" cm="1">
        <f t="array" aca="1" ref="BK301" ca="1">IF(AJ301&gt;0,AJ301*SUMPRODUCT(_xlfn.XLOOKUP(AJ$26,$C$4:$C$22,$T$4:$AD$22)*$AO301:$AY301),0)</f>
        <v>0</v>
      </c>
      <c r="BL301" s="287" cm="1">
        <f t="array" aca="1" ref="BL301" ca="1">IF(AK301&gt;0,AK301*SUMPRODUCT(_xlfn.XLOOKUP(AK$26,$C$4:$C$22,$T$4:$AD$22)*$AO301:$AY301),0)</f>
        <v>0</v>
      </c>
      <c r="BM301" s="287" cm="1">
        <f t="array" aca="1" ref="BM301" ca="1">IF(AL301&gt;0,AL301*SUMPRODUCT(_xlfn.XLOOKUP(AL$26,$C$4:$C$22,$T$4:$AD$22)*$AO301:$AY301),0)</f>
        <v>0</v>
      </c>
      <c r="BN301" s="287" cm="1">
        <f t="array" aca="1" ref="BN301" ca="1">IF(AM301&gt;0,AM301*SUMPRODUCT(_xlfn.XLOOKUP(AM$26,$C$4:$C$22,$T$4:$AD$22)*$AO301:$AY301),0)</f>
        <v>0</v>
      </c>
      <c r="BO301" s="290" cm="1">
        <f t="array" aca="1" ref="BO301" ca="1">IF(AN301&gt;0,AN301*SUMPRODUCT(_xlfn.XLOOKUP(AN$26,$C$4:$C$22,$T$4:$AD$22)*$AO301:$AY301),0)</f>
        <v>0</v>
      </c>
      <c r="BP301" s="291">
        <f t="shared" ca="1" si="269"/>
        <v>0</v>
      </c>
      <c r="BQ301" s="286" cm="1">
        <f t="array" aca="1" ref="BQ301" ca="1">IF(AC301&gt;0,AC301*SUMPRODUCT(_xlfn.XLOOKUP(AC$26,$C$4:$C$22,$I$4:$S$22)*$AO301:$AY301),0)</f>
        <v>0</v>
      </c>
      <c r="BR301" s="287" cm="1">
        <f t="array" aca="1" ref="BR301" ca="1">IF(AD301&gt;0,AD301*SUMPRODUCT(_xlfn.XLOOKUP(AD$26,$C$4:$C$22,$I$4:$S$22)*$AO301:$AY301),0)</f>
        <v>0</v>
      </c>
      <c r="BS301" s="287" cm="1">
        <f t="array" aca="1" ref="BS301" ca="1">IF(AE301&gt;0,AE301*SUMPRODUCT(_xlfn.XLOOKUP(AE$26,$C$4:$C$22,$I$4:$S$22)*$AO301:$AY301),0)</f>
        <v>0</v>
      </c>
      <c r="BT301" s="287" cm="1">
        <f t="array" aca="1" ref="BT301" ca="1">IF(AF301&gt;0,AF301*SUMPRODUCT(_xlfn.XLOOKUP(AF$26,$C$4:$C$22,$I$4:$S$22)*$AO301:$AY301),0)</f>
        <v>0</v>
      </c>
      <c r="BU301" s="287" cm="1">
        <f t="array" aca="1" ref="BU301" ca="1">IF(AG301&gt;0,AG301*SUMPRODUCT(_xlfn.XLOOKUP(AG$26,$C$4:$C$22,$I$4:$S$22)*$AO301:$AY301),0)</f>
        <v>0</v>
      </c>
      <c r="BV301" s="287" cm="1">
        <f t="array" aca="1" ref="BV301" ca="1">IF(AH301&gt;0,AH301*SUMPRODUCT(_xlfn.XLOOKUP(AH$26,$C$4:$C$22,$I$4:$S$22)*$AO301:$AY301),0)</f>
        <v>0</v>
      </c>
      <c r="BW301" s="287" cm="1">
        <f t="array" aca="1" ref="BW301" ca="1">IF(AI301&gt;0,AI301*SUMPRODUCT(_xlfn.XLOOKUP(AI$26,$C$4:$C$22,$I$4:$S$22)*$AO301:$AY301),0)</f>
        <v>0</v>
      </c>
      <c r="BX301" s="287" cm="1">
        <f t="array" aca="1" ref="BX301" ca="1">IF(AJ301&gt;0,AJ301*SUMPRODUCT(_xlfn.XLOOKUP(AJ$26,$C$4:$C$22,$I$4:$S$22)*$AO301:$AY301),0)</f>
        <v>0</v>
      </c>
      <c r="BY301" s="287" cm="1">
        <f t="array" aca="1" ref="BY301" ca="1">IF(AK301&gt;0,AK301*SUMPRODUCT(_xlfn.XLOOKUP(AK$26,$C$4:$C$22,$I$4:$S$22)*$AO301:$AY301),0)</f>
        <v>0</v>
      </c>
      <c r="BZ301" s="287" cm="1">
        <f t="array" aca="1" ref="BZ301" ca="1">IF(AL301&gt;0,AL301*SUMPRODUCT(_xlfn.XLOOKUP(AL$26,$C$4:$C$22,$I$4:$S$22)*$AO301:$AY301),0)</f>
        <v>0</v>
      </c>
      <c r="CA301" s="287" cm="1">
        <f t="array" aca="1" ref="CA301" ca="1">IF(AM301&gt;0,AM301*SUMPRODUCT(_xlfn.XLOOKUP(AM$26,$C$4:$C$22,$I$4:$S$22)*$AO301:$AY301),0)</f>
        <v>0</v>
      </c>
      <c r="CB301" s="290" cm="1">
        <f t="array" aca="1" ref="CB301" ca="1">IF(AN301&gt;0,AN301*SUMPRODUCT(_xlfn.XLOOKUP(AN$26,$C$4:$C$22,$I$4:$S$22)*$AO301:$AY301),0)</f>
        <v>0</v>
      </c>
      <c r="CC301" s="291">
        <f t="shared" ca="1" si="270"/>
        <v>0</v>
      </c>
      <c r="CD301" s="286" cm="1">
        <f t="array" aca="1" ref="CD301" ca="1">IF(AC301&lt;0,AC301*SUMPRODUCT(_xlfn.XLOOKUP(AC$26,$C$4:$C$22,$T$4:$AD$22)*$AO301:$AY301),0)</f>
        <v>0</v>
      </c>
      <c r="CE301" s="287" cm="1">
        <f t="array" aca="1" ref="CE301" ca="1">IF(AD301&lt;0,AD301*SUMPRODUCT(_xlfn.XLOOKUP(AD$26,$C$4:$C$22,$T$4:$AC$22)*$AO301:$AX301),0)</f>
        <v>0</v>
      </c>
      <c r="CF301" s="287" cm="1">
        <f t="array" aca="1" ref="CF301" ca="1">IF(AE301&lt;0,AE301*SUMPRODUCT(_xlfn.XLOOKUP(AE$26,$C$4:$C$22,$T$4:$AC$22)*$AO301:$AX301),0)</f>
        <v>0</v>
      </c>
      <c r="CG301" s="287" cm="1">
        <f t="array" aca="1" ref="CG301" ca="1">IF(AF301&lt;0,AF301*SUMPRODUCT(_xlfn.XLOOKUP(AF$26,$C$4:$C$22,$T$4:$AC$22)*$AO301:$AX301),0)</f>
        <v>0</v>
      </c>
      <c r="CH301" s="287" cm="1">
        <f t="array" aca="1" ref="CH301" ca="1">IF(AG301&lt;0,AG301*SUMPRODUCT(_xlfn.XLOOKUP(AG$26,$C$4:$C$22,$T$4:$AC$22)*$AO301:$AX301),0)</f>
        <v>0</v>
      </c>
      <c r="CI301" s="287" cm="1">
        <f t="array" aca="1" ref="CI301" ca="1">IF(AH301&lt;0,AH301*SUMPRODUCT(_xlfn.XLOOKUP(AH$26,$C$4:$C$22,$T$4:$AC$22)*$AO301:$AX301),0)</f>
        <v>0</v>
      </c>
      <c r="CJ301" s="287" cm="1">
        <f t="array" aca="1" ref="CJ301" ca="1">IF(AI301&lt;0,AI301*SUMPRODUCT(_xlfn.XLOOKUP(AI$26,$C$4:$C$22,$T$4:$AC$22)*$AO301:$AX301),0)</f>
        <v>0</v>
      </c>
      <c r="CK301" s="287" cm="1">
        <f t="array" aca="1" ref="CK301" ca="1">IF(AJ301&lt;0,AJ301*SUMPRODUCT(_xlfn.XLOOKUP(AJ$26,$C$4:$C$22,$T$4:$AC$22)*$AO301:$AX301),0)</f>
        <v>0</v>
      </c>
      <c r="CL301" s="287" cm="1">
        <f t="array" aca="1" ref="CL301" ca="1">IF(AK301&lt;0,AK301*SUMPRODUCT(_xlfn.XLOOKUP(AK$26,$C$4:$C$22,$T$4:$AC$22)*$AO301:$AX301),0)</f>
        <v>0</v>
      </c>
      <c r="CM301" s="287" cm="1">
        <f t="array" aca="1" ref="CM301" ca="1">IF(AL301&lt;0,AL301*SUMPRODUCT(_xlfn.XLOOKUP(AL$26,$C$4:$C$22,$T$4:$AC$22)*$AO301:$AX301),0)</f>
        <v>0</v>
      </c>
      <c r="CN301" s="287" cm="1">
        <f t="array" aca="1" ref="CN301" ca="1">IF(AM301&lt;0,AM301*SUMPRODUCT(_xlfn.XLOOKUP(AM$26,$C$4:$C$22,$T$4:$AC$22)*$AO301:$AX301),0)</f>
        <v>0</v>
      </c>
      <c r="CO301" s="290" cm="1">
        <f t="array" aca="1" ref="CO301" ca="1">IF(AN301&lt;0,AN301*SUMPRODUCT(_xlfn.XLOOKUP(AN$26,$C$4:$C$22,$T$4:$AC$22)*$AO301:$AX301),0)</f>
        <v>0</v>
      </c>
      <c r="CP301" s="291">
        <f t="shared" ca="1" si="271"/>
        <v>0</v>
      </c>
      <c r="CQ301" s="286" cm="1">
        <f t="array" aca="1" ref="CQ301" ca="1">IF(AC301&lt;0,AC301*SUMPRODUCT(_xlfn.XLOOKUP(AC$26,$C$4:$C$22,$I$4:$S$22)*$AO301:$AY301),0)</f>
        <v>0</v>
      </c>
      <c r="CR301" s="287" cm="1">
        <f t="array" aca="1" ref="CR301" ca="1">IF(AD301&lt;0,AD301*SUMPRODUCT(_xlfn.XLOOKUP(AD$26,$C$4:$C$22,$I$4:$R$22)*$AO301:$AX301),0)</f>
        <v>0</v>
      </c>
      <c r="CS301" s="287" cm="1">
        <f t="array" aca="1" ref="CS301" ca="1">IF(AE301&lt;0,AE301*SUMPRODUCT(_xlfn.XLOOKUP(AE$26,$C$4:$C$22,$I$4:$R$22)*$AO301:$AX301),0)</f>
        <v>0</v>
      </c>
      <c r="CT301" s="287" cm="1">
        <f t="array" aca="1" ref="CT301" ca="1">IF(AF301&lt;0,AF301*SUMPRODUCT(_xlfn.XLOOKUP(AF$26,$C$4:$C$22,$I$4:$R$22)*$AO301:$AX301),0)</f>
        <v>0</v>
      </c>
      <c r="CU301" s="287" cm="1">
        <f t="array" aca="1" ref="CU301" ca="1">IF(AG301&lt;0,AG301*SUMPRODUCT(_xlfn.XLOOKUP(AG$26,$C$4:$C$22,$I$4:$R$22)*$AO301:$AX301),0)</f>
        <v>0</v>
      </c>
      <c r="CV301" s="287" cm="1">
        <f t="array" aca="1" ref="CV301" ca="1">IF(AH301&lt;0,AH301*SUMPRODUCT(_xlfn.XLOOKUP(AH$26,$C$4:$C$22,$I$4:$R$22)*$AO301:$AX301),0)</f>
        <v>0</v>
      </c>
      <c r="CW301" s="287" cm="1">
        <f t="array" aca="1" ref="CW301" ca="1">IF(AI301&lt;0,AI301*SUMPRODUCT(_xlfn.XLOOKUP(AI$26,$C$4:$C$22,$I$4:$R$22)*$AO301:$AX301),0)</f>
        <v>0</v>
      </c>
      <c r="CX301" s="287" cm="1">
        <f t="array" aca="1" ref="CX301" ca="1">IF(AJ301&lt;0,AJ301*SUMPRODUCT(_xlfn.XLOOKUP(AJ$26,$C$4:$C$22,$I$4:$R$22)*$AO301:$AX301),0)</f>
        <v>0</v>
      </c>
      <c r="CY301" s="287" cm="1">
        <f t="array" aca="1" ref="CY301" ca="1">IF(AK301&lt;0,AK301*SUMPRODUCT(_xlfn.XLOOKUP(AK$26,$C$4:$C$22,$I$4:$R$22)*$AO301:$AX301),0)</f>
        <v>0</v>
      </c>
      <c r="CZ301" s="287" cm="1">
        <f t="array" aca="1" ref="CZ301" ca="1">IF(AL301&lt;0,AL301*SUMPRODUCT(_xlfn.XLOOKUP(AL$26,$C$4:$C$22,$I$4:$R$22)*$AO301:$AX301),0)</f>
        <v>0</v>
      </c>
      <c r="DA301" s="287" cm="1">
        <f t="array" aca="1" ref="DA301" ca="1">IF(AM301&lt;0,AM301*SUMPRODUCT(_xlfn.XLOOKUP(AM$26,$C$4:$C$22,$I$4:$R$22)*$AO301:$AX301),0)</f>
        <v>0</v>
      </c>
      <c r="DB301" s="290" cm="1">
        <f t="array" aca="1" ref="DB301" ca="1">IF(AN301&lt;0,AN301*SUMPRODUCT(_xlfn.XLOOKUP(AN$26,$C$4:$C$22,$I$4:$R$22)*$AO301:$AX301),0)</f>
        <v>0</v>
      </c>
      <c r="DC301" s="327">
        <f t="shared" ca="1" si="272"/>
        <v>0</v>
      </c>
    </row>
    <row r="302" spans="1:107" x14ac:dyDescent="0.25">
      <c r="A302" s="136"/>
      <c r="B302" s="389"/>
      <c r="C302" s="292">
        <v>11</v>
      </c>
      <c r="D302" s="293" t="str">
        <f>_xlfn.XLOOKUP($C302,'Load Combinations'!$B$4:$B$22,'Load Combinations'!$C$4:$C$22)</f>
        <v>CV Helium Mode, Beam On</v>
      </c>
      <c r="E302" s="86"/>
      <c r="F302" s="294"/>
      <c r="G302" s="125">
        <v>0</v>
      </c>
      <c r="H302" s="295">
        <f t="shared" ca="1" si="238"/>
        <v>0.75</v>
      </c>
      <c r="I302" s="295">
        <f t="shared" ca="1" si="239"/>
        <v>0</v>
      </c>
      <c r="J302" s="328"/>
      <c r="K302" s="99">
        <f t="shared" ref="K302:AB302" ca="1" si="287">OFFSET(K302,-10,0)</f>
        <v>0</v>
      </c>
      <c r="L302" s="96">
        <f t="shared" ca="1" si="287"/>
        <v>0</v>
      </c>
      <c r="M302" s="96">
        <f t="shared" ca="1" si="287"/>
        <v>0</v>
      </c>
      <c r="N302" s="96">
        <f t="shared" ca="1" si="287"/>
        <v>0</v>
      </c>
      <c r="O302" s="96">
        <f t="shared" ca="1" si="287"/>
        <v>0</v>
      </c>
      <c r="P302" s="96">
        <f t="shared" ca="1" si="287"/>
        <v>0</v>
      </c>
      <c r="Q302" s="96">
        <f t="shared" ca="1" si="287"/>
        <v>0</v>
      </c>
      <c r="R302" s="96">
        <f t="shared" ca="1" si="287"/>
        <v>0</v>
      </c>
      <c r="S302" s="96">
        <f t="shared" ca="1" si="287"/>
        <v>0</v>
      </c>
      <c r="T302" s="96">
        <f t="shared" ca="1" si="287"/>
        <v>0</v>
      </c>
      <c r="U302" s="96">
        <f t="shared" ca="1" si="287"/>
        <v>0</v>
      </c>
      <c r="V302" s="96">
        <f t="shared" ca="1" si="287"/>
        <v>0</v>
      </c>
      <c r="W302" s="96">
        <f t="shared" ca="1" si="287"/>
        <v>0</v>
      </c>
      <c r="X302" s="96">
        <f t="shared" ca="1" si="287"/>
        <v>0</v>
      </c>
      <c r="Y302" s="96">
        <f t="shared" ca="1" si="287"/>
        <v>0</v>
      </c>
      <c r="Z302" s="96">
        <f t="shared" ca="1" si="287"/>
        <v>0</v>
      </c>
      <c r="AA302" s="96">
        <f t="shared" ca="1" si="287"/>
        <v>0</v>
      </c>
      <c r="AB302" s="138">
        <f t="shared" ca="1" si="287"/>
        <v>0</v>
      </c>
      <c r="AC302" s="99">
        <f t="shared" ca="1" si="278"/>
        <v>0</v>
      </c>
      <c r="AD302" s="96">
        <f t="shared" ca="1" si="278"/>
        <v>0</v>
      </c>
      <c r="AE302" s="96">
        <f t="shared" ca="1" si="278"/>
        <v>0</v>
      </c>
      <c r="AF302" s="96">
        <f t="shared" ca="1" si="278"/>
        <v>0</v>
      </c>
      <c r="AG302" s="96">
        <f t="shared" ca="1" si="278"/>
        <v>0</v>
      </c>
      <c r="AH302" s="96">
        <f t="shared" ca="1" si="278"/>
        <v>0</v>
      </c>
      <c r="AI302" s="96">
        <f t="shared" ca="1" si="278"/>
        <v>0</v>
      </c>
      <c r="AJ302" s="96">
        <f t="shared" ca="1" si="278"/>
        <v>0</v>
      </c>
      <c r="AK302" s="96">
        <f t="shared" ca="1" si="278"/>
        <v>0</v>
      </c>
      <c r="AL302" s="96">
        <f t="shared" ca="1" si="278"/>
        <v>1</v>
      </c>
      <c r="AM302" s="96">
        <f t="shared" ca="1" si="278"/>
        <v>0</v>
      </c>
      <c r="AN302" s="100">
        <f t="shared" ca="1" si="278"/>
        <v>0</v>
      </c>
      <c r="AO302" s="97">
        <f>+INDEX('Load Combinations'!$D$4:$N$22,MATCH(Horizontal!$C302,'Load Combinations'!$B$4:$B$22,0),MATCH(Horizontal!AO$26,'Load Combinations'!$D$3:$N$3,0))</f>
        <v>1</v>
      </c>
      <c r="AP302" s="96">
        <f>+INDEX('Load Combinations'!$D$4:$N$22,MATCH(Horizontal!$C302,'Load Combinations'!$B$4:$B$22,0),MATCH(Horizontal!AP$26,'Load Combinations'!$D$3:$N$3,0))</f>
        <v>1</v>
      </c>
      <c r="AQ302" s="96">
        <f>+INDEX('Load Combinations'!$D$4:$N$22,MATCH(Horizontal!$C302,'Load Combinations'!$B$4:$B$22,0),MATCH(Horizontal!AQ$26,'Load Combinations'!$D$3:$N$3,0))</f>
        <v>0</v>
      </c>
      <c r="AR302" s="96">
        <f>+INDEX('Load Combinations'!$D$4:$N$22,MATCH(Horizontal!$C302,'Load Combinations'!$B$4:$B$22,0),MATCH(Horizontal!AR$26,'Load Combinations'!$D$3:$N$3,0))</f>
        <v>1</v>
      </c>
      <c r="AS302" s="96">
        <f>+INDEX('Load Combinations'!$D$4:$N$22,MATCH(Horizontal!$C302,'Load Combinations'!$B$4:$B$22,0),MATCH(Horizontal!AS$26,'Load Combinations'!$D$3:$N$3,0))</f>
        <v>0</v>
      </c>
      <c r="AT302" s="96">
        <f>+INDEX('Load Combinations'!$D$4:$N$22,MATCH(Horizontal!$C302,'Load Combinations'!$B$4:$B$22,0),MATCH(Horizontal!AT$26,'Load Combinations'!$D$3:$N$3,0))</f>
        <v>1</v>
      </c>
      <c r="AU302" s="96">
        <f>+INDEX('Load Combinations'!$D$4:$N$22,MATCH(Horizontal!$C302,'Load Combinations'!$B$4:$B$22,0),MATCH(Horizontal!AU$26,'Load Combinations'!$D$3:$N$3,0))</f>
        <v>0</v>
      </c>
      <c r="AV302" s="96">
        <f>+INDEX('Load Combinations'!$D$4:$N$22,MATCH(Horizontal!$C302,'Load Combinations'!$B$4:$B$22,0),MATCH(Horizontal!AV$26,'Load Combinations'!$D$3:$N$3,0))</f>
        <v>1</v>
      </c>
      <c r="AW302" s="96">
        <f>+INDEX('Load Combinations'!$D$4:$N$22,MATCH(Horizontal!$C302,'Load Combinations'!$B$4:$B$22,0),MATCH(Horizontal!AW$26,'Load Combinations'!$D$3:$N$3,0))</f>
        <v>0</v>
      </c>
      <c r="AX302" s="560">
        <f>+INDEX('Load Combinations'!$D$4:$N$22,MATCH(Horizontal!$C302,'Load Combinations'!$B$4:$B$22,0),MATCH(Horizontal!AX$26,'Load Combinations'!$D$3:$N$3,0))</f>
        <v>0</v>
      </c>
      <c r="AY302" s="661">
        <f>+INDEX('Load Combinations'!$D$4:$N$22,MATCH(Horizontal!$C302,'Load Combinations'!$B$4:$B$22,0),MATCH(Horizontal!AY$26,'Load Combinations'!$D$3:$N$3,0))</f>
        <v>0</v>
      </c>
      <c r="AZ302" s="297" cm="1">
        <f t="array" aca="1" ref="AZ302" ca="1">SUMPRODUCT(--($K302:$AB302&gt;0),INDEX($H$4:$H$22,MATCH($K$26:$AB$26,$C$4:$C$22,0)))</f>
        <v>0</v>
      </c>
      <c r="BA302" s="298" cm="1">
        <f t="array" aca="1" ref="BA302" ca="1">SUMPRODUCT(--($K302:$AB302&gt;0),INDEX($G$4:$G$22,MATCH($K$26:$AB$26,$C$4:$C$22,0)))</f>
        <v>0</v>
      </c>
      <c r="BB302" s="298" cm="1">
        <f t="array" aca="1" ref="BB302" ca="1">-1*SUMPRODUCT(--($K302:$AB302&lt;0),INDEX($H$4:$H$22,MATCH($K$26:$AB$26,$C$4:$C$22,0)))</f>
        <v>0</v>
      </c>
      <c r="BC302" s="298" cm="1">
        <f t="array" aca="1" ref="BC302" ca="1">-1*SUMPRODUCT(--($K302:$AB302&lt;0),INDEX($G$4:$G$22,MATCH($K$26:$AB$26,$C$4:$C$22,0)))</f>
        <v>0</v>
      </c>
      <c r="BD302" s="125" cm="1">
        <f t="array" aca="1" ref="BD302" ca="1">IF(AC302&gt;0,AC302*SUMPRODUCT(_xlfn.XLOOKUP(AC$26,$C$4:$C$22,$T$4:$AD$22)*$AO302:$AY302),0)</f>
        <v>0</v>
      </c>
      <c r="BE302" s="300" cm="1">
        <f t="array" aca="1" ref="BE302" ca="1">IF(AD302&gt;0,AD302*SUMPRODUCT(_xlfn.XLOOKUP(AD$26,$C$4:$C$22,$T$4:$AD$22)*$AO302:$AY302),0)</f>
        <v>0</v>
      </c>
      <c r="BF302" s="300" cm="1">
        <f t="array" aca="1" ref="BF302" ca="1">IF(AE302&gt;0,AE302*SUMPRODUCT(_xlfn.XLOOKUP(AE$26,$C$4:$C$22,$T$4:$AD$22)*$AO302:$AY302),0)</f>
        <v>0</v>
      </c>
      <c r="BG302" s="301" cm="1">
        <f t="array" aca="1" ref="BG302" ca="1">IF(AF302&gt;0,AF302*SUMPRODUCT(_xlfn.XLOOKUP(AF$26,$C$4:$C$22,$T$4:$AD$22)*$AO302:$AY302),0)</f>
        <v>0</v>
      </c>
      <c r="BH302" s="300" cm="1">
        <f t="array" aca="1" ref="BH302" ca="1">IF(AG302&gt;0,AG302*SUMPRODUCT(_xlfn.XLOOKUP(AG$26,$C$4:$C$22,$T$4:$AD$22)*$AO302:$AY302),0)</f>
        <v>0</v>
      </c>
      <c r="BI302" s="300" cm="1">
        <f t="array" aca="1" ref="BI302" ca="1">IF(AH302&gt;0,AH302*SUMPRODUCT(_xlfn.XLOOKUP(AH$26,$C$4:$C$22,$T$4:$AD$22)*$AO302:$AY302),0)</f>
        <v>0</v>
      </c>
      <c r="BJ302" s="300" cm="1">
        <f t="array" aca="1" ref="BJ302" ca="1">IF(AI302&gt;0,AI302*SUMPRODUCT(_xlfn.XLOOKUP(AI$26,$C$4:$C$22,$T$4:$AD$22)*$AO302:$AY302),0)</f>
        <v>0</v>
      </c>
      <c r="BK302" s="300" cm="1">
        <f t="array" aca="1" ref="BK302" ca="1">IF(AJ302&gt;0,AJ302*SUMPRODUCT(_xlfn.XLOOKUP(AJ$26,$C$4:$C$22,$T$4:$AD$22)*$AO302:$AY302),0)</f>
        <v>0</v>
      </c>
      <c r="BL302" s="300" cm="1">
        <f t="array" aca="1" ref="BL302" ca="1">IF(AK302&gt;0,AK302*SUMPRODUCT(_xlfn.XLOOKUP(AK$26,$C$4:$C$22,$T$4:$AD$22)*$AO302:$AY302),0)</f>
        <v>0</v>
      </c>
      <c r="BM302" s="300" cm="1">
        <f t="array" aca="1" ref="BM302" ca="1">IF(AL302&gt;0,AL302*SUMPRODUCT(_xlfn.XLOOKUP(AL$26,$C$4:$C$22,$T$4:$AD$22)*$AO302:$AY302),0)</f>
        <v>0.75</v>
      </c>
      <c r="BN302" s="300" cm="1">
        <f t="array" aca="1" ref="BN302" ca="1">IF(AM302&gt;0,AM302*SUMPRODUCT(_xlfn.XLOOKUP(AM$26,$C$4:$C$22,$T$4:$AD$22)*$AO302:$AY302),0)</f>
        <v>0</v>
      </c>
      <c r="BO302" s="304" cm="1">
        <f t="array" aca="1" ref="BO302" ca="1">IF(AN302&gt;0,AN302*SUMPRODUCT(_xlfn.XLOOKUP(AN$26,$C$4:$C$22,$T$4:$AD$22)*$AO302:$AY302),0)</f>
        <v>0</v>
      </c>
      <c r="BP302" s="305">
        <f t="shared" ca="1" si="269"/>
        <v>0.75</v>
      </c>
      <c r="BQ302" s="125" cm="1">
        <f t="array" aca="1" ref="BQ302" ca="1">IF(AC302&gt;0,AC302*SUMPRODUCT(_xlfn.XLOOKUP(AC$26,$C$4:$C$22,$I$4:$S$22)*$AO302:$AY302),0)</f>
        <v>0</v>
      </c>
      <c r="BR302" s="300" cm="1">
        <f t="array" aca="1" ref="BR302" ca="1">IF(AD302&gt;0,AD302*SUMPRODUCT(_xlfn.XLOOKUP(AD$26,$C$4:$C$22,$I$4:$S$22)*$AO302:$AY302),0)</f>
        <v>0</v>
      </c>
      <c r="BS302" s="300" cm="1">
        <f t="array" aca="1" ref="BS302" ca="1">IF(AE302&gt;0,AE302*SUMPRODUCT(_xlfn.XLOOKUP(AE$26,$C$4:$C$22,$I$4:$S$22)*$AO302:$AY302),0)</f>
        <v>0</v>
      </c>
      <c r="BT302" s="301" cm="1">
        <f t="array" aca="1" ref="BT302" ca="1">IF(AF302&gt;0,AF302*SUMPRODUCT(_xlfn.XLOOKUP(AF$26,$C$4:$C$22,$I$4:$S$22)*$AO302:$AY302),0)</f>
        <v>0</v>
      </c>
      <c r="BU302" s="300" cm="1">
        <f t="array" aca="1" ref="BU302" ca="1">IF(AG302&gt;0,AG302*SUMPRODUCT(_xlfn.XLOOKUP(AG$26,$C$4:$C$22,$I$4:$S$22)*$AO302:$AY302),0)</f>
        <v>0</v>
      </c>
      <c r="BV302" s="300" cm="1">
        <f t="array" aca="1" ref="BV302" ca="1">IF(AH302&gt;0,AH302*SUMPRODUCT(_xlfn.XLOOKUP(AH$26,$C$4:$C$22,$I$4:$S$22)*$AO302:$AY302),0)</f>
        <v>0</v>
      </c>
      <c r="BW302" s="300" cm="1">
        <f t="array" aca="1" ref="BW302" ca="1">IF(AI302&gt;0,AI302*SUMPRODUCT(_xlfn.XLOOKUP(AI$26,$C$4:$C$22,$I$4:$S$22)*$AO302:$AY302),0)</f>
        <v>0</v>
      </c>
      <c r="BX302" s="300" cm="1">
        <f t="array" aca="1" ref="BX302" ca="1">IF(AJ302&gt;0,AJ302*SUMPRODUCT(_xlfn.XLOOKUP(AJ$26,$C$4:$C$22,$I$4:$S$22)*$AO302:$AY302),0)</f>
        <v>0</v>
      </c>
      <c r="BY302" s="300" cm="1">
        <f t="array" aca="1" ref="BY302" ca="1">IF(AK302&gt;0,AK302*SUMPRODUCT(_xlfn.XLOOKUP(AK$26,$C$4:$C$22,$I$4:$S$22)*$AO302:$AY302),0)</f>
        <v>0</v>
      </c>
      <c r="BZ302" s="300" cm="1">
        <f t="array" aca="1" ref="BZ302" ca="1">IF(AL302&gt;0,AL302*SUMPRODUCT(_xlfn.XLOOKUP(AL$26,$C$4:$C$22,$I$4:$S$22)*$AO302:$AY302),0)</f>
        <v>0</v>
      </c>
      <c r="CA302" s="300" cm="1">
        <f t="array" aca="1" ref="CA302" ca="1">IF(AM302&gt;0,AM302*SUMPRODUCT(_xlfn.XLOOKUP(AM$26,$C$4:$C$22,$I$4:$S$22)*$AO302:$AY302),0)</f>
        <v>0</v>
      </c>
      <c r="CB302" s="304" cm="1">
        <f t="array" aca="1" ref="CB302" ca="1">IF(AN302&gt;0,AN302*SUMPRODUCT(_xlfn.XLOOKUP(AN$26,$C$4:$C$22,$I$4:$S$22)*$AO302:$AY302),0)</f>
        <v>0</v>
      </c>
      <c r="CC302" s="305">
        <f t="shared" ca="1" si="270"/>
        <v>0</v>
      </c>
      <c r="CD302" s="125" cm="1">
        <f t="array" aca="1" ref="CD302" ca="1">IF(AC302&lt;0,AC302*SUMPRODUCT(_xlfn.XLOOKUP(AC$26,$C$4:$C$22,$T$4:$AD$22)*$AO302:$AY302),0)</f>
        <v>0</v>
      </c>
      <c r="CE302" s="300" cm="1">
        <f t="array" aca="1" ref="CE302" ca="1">IF(AD302&lt;0,AD302*SUMPRODUCT(_xlfn.XLOOKUP(AD$26,$C$4:$C$22,$T$4:$AC$22)*$AO302:$AX302),0)</f>
        <v>0</v>
      </c>
      <c r="CF302" s="300" cm="1">
        <f t="array" aca="1" ref="CF302" ca="1">IF(AE302&lt;0,AE302*SUMPRODUCT(_xlfn.XLOOKUP(AE$26,$C$4:$C$22,$T$4:$AC$22)*$AO302:$AX302),0)</f>
        <v>0</v>
      </c>
      <c r="CG302" s="301" cm="1">
        <f t="array" aca="1" ref="CG302" ca="1">IF(AF302&lt;0,AF302*SUMPRODUCT(_xlfn.XLOOKUP(AF$26,$C$4:$C$22,$T$4:$AC$22)*$AO302:$AX302),0)</f>
        <v>0</v>
      </c>
      <c r="CH302" s="300" cm="1">
        <f t="array" aca="1" ref="CH302" ca="1">IF(AG302&lt;0,AG302*SUMPRODUCT(_xlfn.XLOOKUP(AG$26,$C$4:$C$22,$T$4:$AC$22)*$AO302:$AX302),0)</f>
        <v>0</v>
      </c>
      <c r="CI302" s="300" cm="1">
        <f t="array" aca="1" ref="CI302" ca="1">IF(AH302&lt;0,AH302*SUMPRODUCT(_xlfn.XLOOKUP(AH$26,$C$4:$C$22,$T$4:$AC$22)*$AO302:$AX302),0)</f>
        <v>0</v>
      </c>
      <c r="CJ302" s="300" cm="1">
        <f t="array" aca="1" ref="CJ302" ca="1">IF(AI302&lt;0,AI302*SUMPRODUCT(_xlfn.XLOOKUP(AI$26,$C$4:$C$22,$T$4:$AC$22)*$AO302:$AX302),0)</f>
        <v>0</v>
      </c>
      <c r="CK302" s="300" cm="1">
        <f t="array" aca="1" ref="CK302" ca="1">IF(AJ302&lt;0,AJ302*SUMPRODUCT(_xlfn.XLOOKUP(AJ$26,$C$4:$C$22,$T$4:$AC$22)*$AO302:$AX302),0)</f>
        <v>0</v>
      </c>
      <c r="CL302" s="300" cm="1">
        <f t="array" aca="1" ref="CL302" ca="1">IF(AK302&lt;0,AK302*SUMPRODUCT(_xlfn.XLOOKUP(AK$26,$C$4:$C$22,$T$4:$AC$22)*$AO302:$AX302),0)</f>
        <v>0</v>
      </c>
      <c r="CM302" s="300" cm="1">
        <f t="array" aca="1" ref="CM302" ca="1">IF(AL302&lt;0,AL302*SUMPRODUCT(_xlfn.XLOOKUP(AL$26,$C$4:$C$22,$T$4:$AC$22)*$AO302:$AX302),0)</f>
        <v>0</v>
      </c>
      <c r="CN302" s="300" cm="1">
        <f t="array" aca="1" ref="CN302" ca="1">IF(AM302&lt;0,AM302*SUMPRODUCT(_xlfn.XLOOKUP(AM$26,$C$4:$C$22,$T$4:$AC$22)*$AO302:$AX302),0)</f>
        <v>0</v>
      </c>
      <c r="CO302" s="304" cm="1">
        <f t="array" aca="1" ref="CO302" ca="1">IF(AN302&lt;0,AN302*SUMPRODUCT(_xlfn.XLOOKUP(AN$26,$C$4:$C$22,$T$4:$AC$22)*$AO302:$AX302),0)</f>
        <v>0</v>
      </c>
      <c r="CP302" s="305">
        <f t="shared" ca="1" si="271"/>
        <v>0</v>
      </c>
      <c r="CQ302" s="125" cm="1">
        <f t="array" aca="1" ref="CQ302" ca="1">IF(AC302&lt;0,AC302*SUMPRODUCT(_xlfn.XLOOKUP(AC$26,$C$4:$C$22,$I$4:$S$22)*$AO302:$AY302),0)</f>
        <v>0</v>
      </c>
      <c r="CR302" s="300" cm="1">
        <f t="array" aca="1" ref="CR302" ca="1">IF(AD302&lt;0,AD302*SUMPRODUCT(_xlfn.XLOOKUP(AD$26,$C$4:$C$22,$I$4:$R$22)*$AO302:$AX302),0)</f>
        <v>0</v>
      </c>
      <c r="CS302" s="300" cm="1">
        <f t="array" aca="1" ref="CS302" ca="1">IF(AE302&lt;0,AE302*SUMPRODUCT(_xlfn.XLOOKUP(AE$26,$C$4:$C$22,$I$4:$R$22)*$AO302:$AX302),0)</f>
        <v>0</v>
      </c>
      <c r="CT302" s="301" cm="1">
        <f t="array" aca="1" ref="CT302" ca="1">IF(AF302&lt;0,AF302*SUMPRODUCT(_xlfn.XLOOKUP(AF$26,$C$4:$C$22,$I$4:$R$22)*$AO302:$AX302),0)</f>
        <v>0</v>
      </c>
      <c r="CU302" s="300" cm="1">
        <f t="array" aca="1" ref="CU302" ca="1">IF(AG302&lt;0,AG302*SUMPRODUCT(_xlfn.XLOOKUP(AG$26,$C$4:$C$22,$I$4:$R$22)*$AO302:$AX302),0)</f>
        <v>0</v>
      </c>
      <c r="CV302" s="300" cm="1">
        <f t="array" aca="1" ref="CV302" ca="1">IF(AH302&lt;0,AH302*SUMPRODUCT(_xlfn.XLOOKUP(AH$26,$C$4:$C$22,$I$4:$R$22)*$AO302:$AX302),0)</f>
        <v>0</v>
      </c>
      <c r="CW302" s="300" cm="1">
        <f t="array" aca="1" ref="CW302" ca="1">IF(AI302&lt;0,AI302*SUMPRODUCT(_xlfn.XLOOKUP(AI$26,$C$4:$C$22,$I$4:$R$22)*$AO302:$AX302),0)</f>
        <v>0</v>
      </c>
      <c r="CX302" s="300" cm="1">
        <f t="array" aca="1" ref="CX302" ca="1">IF(AJ302&lt;0,AJ302*SUMPRODUCT(_xlfn.XLOOKUP(AJ$26,$C$4:$C$22,$I$4:$R$22)*$AO302:$AX302),0)</f>
        <v>0</v>
      </c>
      <c r="CY302" s="300" cm="1">
        <f t="array" aca="1" ref="CY302" ca="1">IF(AK302&lt;0,AK302*SUMPRODUCT(_xlfn.XLOOKUP(AK$26,$C$4:$C$22,$I$4:$R$22)*$AO302:$AX302),0)</f>
        <v>0</v>
      </c>
      <c r="CZ302" s="300" cm="1">
        <f t="array" aca="1" ref="CZ302" ca="1">IF(AL302&lt;0,AL302*SUMPRODUCT(_xlfn.XLOOKUP(AL$26,$C$4:$C$22,$I$4:$R$22)*$AO302:$AX302),0)</f>
        <v>0</v>
      </c>
      <c r="DA302" s="300" cm="1">
        <f t="array" aca="1" ref="DA302" ca="1">IF(AM302&lt;0,AM302*SUMPRODUCT(_xlfn.XLOOKUP(AM$26,$C$4:$C$22,$I$4:$R$22)*$AO302:$AX302),0)</f>
        <v>0</v>
      </c>
      <c r="DB302" s="304" cm="1">
        <f t="array" aca="1" ref="DB302" ca="1">IF(AN302&lt;0,AN302*SUMPRODUCT(_xlfn.XLOOKUP(AN$26,$C$4:$C$22,$I$4:$R$22)*$AO302:$AX302),0)</f>
        <v>0</v>
      </c>
      <c r="DC302" s="329">
        <f t="shared" ca="1" si="272"/>
        <v>0</v>
      </c>
    </row>
    <row r="303" spans="1:107" x14ac:dyDescent="0.25">
      <c r="A303" s="136"/>
      <c r="B303" s="389"/>
      <c r="C303" s="278">
        <v>12</v>
      </c>
      <c r="D303" s="279" t="str">
        <f>_xlfn.XLOOKUP($C303,'Load Combinations'!$B$4:$B$22,'Load Combinations'!$C$4:$C$22)</f>
        <v>CV Helium Mode, No Beam, Seismic</v>
      </c>
      <c r="E303" s="280"/>
      <c r="F303" s="281"/>
      <c r="G303" s="111">
        <v>0</v>
      </c>
      <c r="H303" s="282">
        <f t="shared" ca="1" si="238"/>
        <v>0.75</v>
      </c>
      <c r="I303" s="282">
        <f t="shared" ca="1" si="239"/>
        <v>-0.75</v>
      </c>
      <c r="J303" s="326"/>
      <c r="K303" s="87">
        <f t="shared" ref="K303:AB303" ca="1" si="288">OFFSET(K303,-11,0)</f>
        <v>0</v>
      </c>
      <c r="L303" s="84">
        <f t="shared" ca="1" si="288"/>
        <v>0</v>
      </c>
      <c r="M303" s="84">
        <f t="shared" ca="1" si="288"/>
        <v>0</v>
      </c>
      <c r="N303" s="84">
        <f t="shared" ca="1" si="288"/>
        <v>0</v>
      </c>
      <c r="O303" s="84">
        <f t="shared" ca="1" si="288"/>
        <v>0</v>
      </c>
      <c r="P303" s="84">
        <f t="shared" ca="1" si="288"/>
        <v>0</v>
      </c>
      <c r="Q303" s="84">
        <f t="shared" ca="1" si="288"/>
        <v>0</v>
      </c>
      <c r="R303" s="84">
        <f t="shared" ca="1" si="288"/>
        <v>0</v>
      </c>
      <c r="S303" s="84">
        <f t="shared" ca="1" si="288"/>
        <v>0</v>
      </c>
      <c r="T303" s="84">
        <f t="shared" ca="1" si="288"/>
        <v>0</v>
      </c>
      <c r="U303" s="84">
        <f t="shared" ca="1" si="288"/>
        <v>0</v>
      </c>
      <c r="V303" s="84">
        <f t="shared" ca="1" si="288"/>
        <v>0</v>
      </c>
      <c r="W303" s="84">
        <f t="shared" ca="1" si="288"/>
        <v>0</v>
      </c>
      <c r="X303" s="84">
        <f t="shared" ca="1" si="288"/>
        <v>0</v>
      </c>
      <c r="Y303" s="84">
        <f t="shared" ca="1" si="288"/>
        <v>0</v>
      </c>
      <c r="Z303" s="84">
        <f t="shared" ca="1" si="288"/>
        <v>0</v>
      </c>
      <c r="AA303" s="84">
        <f t="shared" ca="1" si="288"/>
        <v>0</v>
      </c>
      <c r="AB303" s="89">
        <f t="shared" ca="1" si="288"/>
        <v>0</v>
      </c>
      <c r="AC303" s="87">
        <f t="shared" ca="1" si="278"/>
        <v>0</v>
      </c>
      <c r="AD303" s="84">
        <f t="shared" ca="1" si="278"/>
        <v>0</v>
      </c>
      <c r="AE303" s="84">
        <f t="shared" ca="1" si="278"/>
        <v>0</v>
      </c>
      <c r="AF303" s="84">
        <f t="shared" ca="1" si="278"/>
        <v>0</v>
      </c>
      <c r="AG303" s="84">
        <f t="shared" ca="1" si="278"/>
        <v>0</v>
      </c>
      <c r="AH303" s="84">
        <f t="shared" ca="1" si="278"/>
        <v>0</v>
      </c>
      <c r="AI303" s="84">
        <f t="shared" ca="1" si="278"/>
        <v>0</v>
      </c>
      <c r="AJ303" s="84">
        <f t="shared" ca="1" si="278"/>
        <v>0</v>
      </c>
      <c r="AK303" s="84">
        <f t="shared" ca="1" si="278"/>
        <v>0</v>
      </c>
      <c r="AL303" s="84">
        <f t="shared" ca="1" si="278"/>
        <v>1</v>
      </c>
      <c r="AM303" s="84">
        <f t="shared" ca="1" si="278"/>
        <v>0</v>
      </c>
      <c r="AN303" s="98">
        <f t="shared" ca="1" si="278"/>
        <v>0</v>
      </c>
      <c r="AO303" s="91">
        <f>+INDEX('Load Combinations'!$D$4:$N$22,MATCH(Horizontal!$C303,'Load Combinations'!$B$4:$B$22,0),MATCH(Horizontal!AO$26,'Load Combinations'!$D$3:$N$3,0))</f>
        <v>1</v>
      </c>
      <c r="AP303" s="84">
        <f>+INDEX('Load Combinations'!$D$4:$N$22,MATCH(Horizontal!$C303,'Load Combinations'!$B$4:$B$22,0),MATCH(Horizontal!AP$26,'Load Combinations'!$D$3:$N$3,0))</f>
        <v>1</v>
      </c>
      <c r="AQ303" s="84">
        <f>+INDEX('Load Combinations'!$D$4:$N$22,MATCH(Horizontal!$C303,'Load Combinations'!$B$4:$B$22,0),MATCH(Horizontal!AQ$26,'Load Combinations'!$D$3:$N$3,0))</f>
        <v>0</v>
      </c>
      <c r="AR303" s="84">
        <f>+INDEX('Load Combinations'!$D$4:$N$22,MATCH(Horizontal!$C303,'Load Combinations'!$B$4:$B$22,0),MATCH(Horizontal!AR$26,'Load Combinations'!$D$3:$N$3,0))</f>
        <v>1</v>
      </c>
      <c r="AS303" s="84">
        <f>+INDEX('Load Combinations'!$D$4:$N$22,MATCH(Horizontal!$C303,'Load Combinations'!$B$4:$B$22,0),MATCH(Horizontal!AS$26,'Load Combinations'!$D$3:$N$3,0))</f>
        <v>0</v>
      </c>
      <c r="AT303" s="84">
        <f>+INDEX('Load Combinations'!$D$4:$N$22,MATCH(Horizontal!$C303,'Load Combinations'!$B$4:$B$22,0),MATCH(Horizontal!AT$26,'Load Combinations'!$D$3:$N$3,0))</f>
        <v>0</v>
      </c>
      <c r="AU303" s="84">
        <f>+INDEX('Load Combinations'!$D$4:$N$22,MATCH(Horizontal!$C303,'Load Combinations'!$B$4:$B$22,0),MATCH(Horizontal!AU$26,'Load Combinations'!$D$3:$N$3,0))</f>
        <v>0</v>
      </c>
      <c r="AV303" s="84">
        <f>+INDEX('Load Combinations'!$D$4:$N$22,MATCH(Horizontal!$C303,'Load Combinations'!$B$4:$B$22,0),MATCH(Horizontal!AV$26,'Load Combinations'!$D$3:$N$3,0))</f>
        <v>1</v>
      </c>
      <c r="AW303" s="84">
        <f>+INDEX('Load Combinations'!$D$4:$N$22,MATCH(Horizontal!$C303,'Load Combinations'!$B$4:$B$22,0),MATCH(Horizontal!AW$26,'Load Combinations'!$D$3:$N$3,0))</f>
        <v>0</v>
      </c>
      <c r="AX303" s="559">
        <f>+INDEX('Load Combinations'!$D$4:$N$22,MATCH(Horizontal!$C303,'Load Combinations'!$B$4:$B$22,0),MATCH(Horizontal!AX$26,'Load Combinations'!$D$3:$N$3,0))</f>
        <v>1</v>
      </c>
      <c r="AY303" s="660">
        <f>+INDEX('Load Combinations'!$D$4:$N$22,MATCH(Horizontal!$C303,'Load Combinations'!$B$4:$B$22,0),MATCH(Horizontal!AY$26,'Load Combinations'!$D$3:$N$3,0))</f>
        <v>0</v>
      </c>
      <c r="AZ303" s="284" cm="1">
        <f t="array" aca="1" ref="AZ303" ca="1">SUMPRODUCT(--($K303:$AB303&gt;0),INDEX($H$4:$H$22,MATCH($K$26:$AB$26,$C$4:$C$22,0)))</f>
        <v>0</v>
      </c>
      <c r="BA303" s="194" cm="1">
        <f t="array" aca="1" ref="BA303" ca="1">SUMPRODUCT(--($K303:$AB303&gt;0),INDEX($G$4:$G$22,MATCH($K$26:$AB$26,$C$4:$C$22,0)))</f>
        <v>0</v>
      </c>
      <c r="BB303" s="194" cm="1">
        <f t="array" aca="1" ref="BB303" ca="1">-1*SUMPRODUCT(--($K303:$AB303&lt;0),INDEX($H$4:$H$22,MATCH($K$26:$AB$26,$C$4:$C$22,0)))</f>
        <v>0</v>
      </c>
      <c r="BC303" s="194" cm="1">
        <f t="array" aca="1" ref="BC303" ca="1">-1*SUMPRODUCT(--($K303:$AB303&lt;0),INDEX($G$4:$G$22,MATCH($K$26:$AB$26,$C$4:$C$22,0)))</f>
        <v>0</v>
      </c>
      <c r="BD303" s="286" cm="1">
        <f t="array" aca="1" ref="BD303" ca="1">IF(AC303&gt;0,AC303*SUMPRODUCT(_xlfn.XLOOKUP(AC$26,$C$4:$C$22,$T$4:$AD$22)*$AO303:$AY303),0)</f>
        <v>0</v>
      </c>
      <c r="BE303" s="287" cm="1">
        <f t="array" aca="1" ref="BE303" ca="1">IF(AD303&gt;0,AD303*SUMPRODUCT(_xlfn.XLOOKUP(AD$26,$C$4:$C$22,$T$4:$AD$22)*$AO303:$AY303),0)</f>
        <v>0</v>
      </c>
      <c r="BF303" s="287" cm="1">
        <f t="array" aca="1" ref="BF303" ca="1">IF(AE303&gt;0,AE303*SUMPRODUCT(_xlfn.XLOOKUP(AE$26,$C$4:$C$22,$T$4:$AD$22)*$AO303:$AY303),0)</f>
        <v>0</v>
      </c>
      <c r="BG303" s="287" cm="1">
        <f t="array" aca="1" ref="BG303" ca="1">IF(AF303&gt;0,AF303*SUMPRODUCT(_xlfn.XLOOKUP(AF$26,$C$4:$C$22,$T$4:$AD$22)*$AO303:$AY303),0)</f>
        <v>0</v>
      </c>
      <c r="BH303" s="287" cm="1">
        <f t="array" aca="1" ref="BH303" ca="1">IF(AG303&gt;0,AG303*SUMPRODUCT(_xlfn.XLOOKUP(AG$26,$C$4:$C$22,$T$4:$AD$22)*$AO303:$AY303),0)</f>
        <v>0</v>
      </c>
      <c r="BI303" s="287" cm="1">
        <f t="array" aca="1" ref="BI303" ca="1">IF(AH303&gt;0,AH303*SUMPRODUCT(_xlfn.XLOOKUP(AH$26,$C$4:$C$22,$T$4:$AD$22)*$AO303:$AY303),0)</f>
        <v>0</v>
      </c>
      <c r="BJ303" s="287" cm="1">
        <f t="array" aca="1" ref="BJ303" ca="1">IF(AI303&gt;0,AI303*SUMPRODUCT(_xlfn.XLOOKUP(AI$26,$C$4:$C$22,$T$4:$AD$22)*$AO303:$AY303),0)</f>
        <v>0</v>
      </c>
      <c r="BK303" s="287" cm="1">
        <f t="array" aca="1" ref="BK303" ca="1">IF(AJ303&gt;0,AJ303*SUMPRODUCT(_xlfn.XLOOKUP(AJ$26,$C$4:$C$22,$T$4:$AD$22)*$AO303:$AY303),0)</f>
        <v>0</v>
      </c>
      <c r="BL303" s="287" cm="1">
        <f t="array" aca="1" ref="BL303" ca="1">IF(AK303&gt;0,AK303*SUMPRODUCT(_xlfn.XLOOKUP(AK$26,$C$4:$C$22,$T$4:$AD$22)*$AO303:$AY303),0)</f>
        <v>0</v>
      </c>
      <c r="BM303" s="287" cm="1">
        <f t="array" aca="1" ref="BM303" ca="1">IF(AL303&gt;0,AL303*SUMPRODUCT(_xlfn.XLOOKUP(AL$26,$C$4:$C$22,$T$4:$AD$22)*$AO303:$AY303),0)</f>
        <v>0.75</v>
      </c>
      <c r="BN303" s="287" cm="1">
        <f t="array" aca="1" ref="BN303" ca="1">IF(AM303&gt;0,AM303*SUMPRODUCT(_xlfn.XLOOKUP(AM$26,$C$4:$C$22,$T$4:$AD$22)*$AO303:$AY303),0)</f>
        <v>0</v>
      </c>
      <c r="BO303" s="290" cm="1">
        <f t="array" aca="1" ref="BO303" ca="1">IF(AN303&gt;0,AN303*SUMPRODUCT(_xlfn.XLOOKUP(AN$26,$C$4:$C$22,$T$4:$AD$22)*$AO303:$AY303),0)</f>
        <v>0</v>
      </c>
      <c r="BP303" s="291">
        <f t="shared" ca="1" si="269"/>
        <v>0.75</v>
      </c>
      <c r="BQ303" s="286" cm="1">
        <f t="array" aca="1" ref="BQ303" ca="1">IF(AC303&gt;0,AC303*SUMPRODUCT(_xlfn.XLOOKUP(AC$26,$C$4:$C$22,$I$4:$S$22)*$AO303:$AY303),0)</f>
        <v>0</v>
      </c>
      <c r="BR303" s="287" cm="1">
        <f t="array" aca="1" ref="BR303" ca="1">IF(AD303&gt;0,AD303*SUMPRODUCT(_xlfn.XLOOKUP(AD$26,$C$4:$C$22,$I$4:$S$22)*$AO303:$AY303),0)</f>
        <v>0</v>
      </c>
      <c r="BS303" s="287" cm="1">
        <f t="array" aca="1" ref="BS303" ca="1">IF(AE303&gt;0,AE303*SUMPRODUCT(_xlfn.XLOOKUP(AE$26,$C$4:$C$22,$I$4:$S$22)*$AO303:$AY303),0)</f>
        <v>0</v>
      </c>
      <c r="BT303" s="287" cm="1">
        <f t="array" aca="1" ref="BT303" ca="1">IF(AF303&gt;0,AF303*SUMPRODUCT(_xlfn.XLOOKUP(AF$26,$C$4:$C$22,$I$4:$S$22)*$AO303:$AY303),0)</f>
        <v>0</v>
      </c>
      <c r="BU303" s="287" cm="1">
        <f t="array" aca="1" ref="BU303" ca="1">IF(AG303&gt;0,AG303*SUMPRODUCT(_xlfn.XLOOKUP(AG$26,$C$4:$C$22,$I$4:$S$22)*$AO303:$AY303),0)</f>
        <v>0</v>
      </c>
      <c r="BV303" s="287" cm="1">
        <f t="array" aca="1" ref="BV303" ca="1">IF(AH303&gt;0,AH303*SUMPRODUCT(_xlfn.XLOOKUP(AH$26,$C$4:$C$22,$I$4:$S$22)*$AO303:$AY303),0)</f>
        <v>0</v>
      </c>
      <c r="BW303" s="287" cm="1">
        <f t="array" aca="1" ref="BW303" ca="1">IF(AI303&gt;0,AI303*SUMPRODUCT(_xlfn.XLOOKUP(AI$26,$C$4:$C$22,$I$4:$S$22)*$AO303:$AY303),0)</f>
        <v>0</v>
      </c>
      <c r="BX303" s="287" cm="1">
        <f t="array" aca="1" ref="BX303" ca="1">IF(AJ303&gt;0,AJ303*SUMPRODUCT(_xlfn.XLOOKUP(AJ$26,$C$4:$C$22,$I$4:$S$22)*$AO303:$AY303),0)</f>
        <v>0</v>
      </c>
      <c r="BY303" s="287" cm="1">
        <f t="array" aca="1" ref="BY303" ca="1">IF(AK303&gt;0,AK303*SUMPRODUCT(_xlfn.XLOOKUP(AK$26,$C$4:$C$22,$I$4:$S$22)*$AO303:$AY303),0)</f>
        <v>0</v>
      </c>
      <c r="BZ303" s="287" cm="1">
        <f t="array" aca="1" ref="BZ303" ca="1">IF(AL303&gt;0,AL303*SUMPRODUCT(_xlfn.XLOOKUP(AL$26,$C$4:$C$22,$I$4:$S$22)*$AO303:$AY303),0)</f>
        <v>-0.75</v>
      </c>
      <c r="CA303" s="287" cm="1">
        <f t="array" aca="1" ref="CA303" ca="1">IF(AM303&gt;0,AM303*SUMPRODUCT(_xlfn.XLOOKUP(AM$26,$C$4:$C$22,$I$4:$S$22)*$AO303:$AY303),0)</f>
        <v>0</v>
      </c>
      <c r="CB303" s="290" cm="1">
        <f t="array" aca="1" ref="CB303" ca="1">IF(AN303&gt;0,AN303*SUMPRODUCT(_xlfn.XLOOKUP(AN$26,$C$4:$C$22,$I$4:$S$22)*$AO303:$AY303),0)</f>
        <v>0</v>
      </c>
      <c r="CC303" s="291">
        <f t="shared" ca="1" si="270"/>
        <v>-0.75</v>
      </c>
      <c r="CD303" s="286" cm="1">
        <f t="array" aca="1" ref="CD303" ca="1">IF(AC303&lt;0,AC303*SUMPRODUCT(_xlfn.XLOOKUP(AC$26,$C$4:$C$22,$T$4:$AD$22)*$AO303:$AY303),0)</f>
        <v>0</v>
      </c>
      <c r="CE303" s="287" cm="1">
        <f t="array" aca="1" ref="CE303" ca="1">IF(AD303&lt;0,AD303*SUMPRODUCT(_xlfn.XLOOKUP(AD$26,$C$4:$C$22,$T$4:$AC$22)*$AO303:$AX303),0)</f>
        <v>0</v>
      </c>
      <c r="CF303" s="287" cm="1">
        <f t="array" aca="1" ref="CF303" ca="1">IF(AE303&lt;0,AE303*SUMPRODUCT(_xlfn.XLOOKUP(AE$26,$C$4:$C$22,$T$4:$AC$22)*$AO303:$AX303),0)</f>
        <v>0</v>
      </c>
      <c r="CG303" s="287" cm="1">
        <f t="array" aca="1" ref="CG303" ca="1">IF(AF303&lt;0,AF303*SUMPRODUCT(_xlfn.XLOOKUP(AF$26,$C$4:$C$22,$T$4:$AC$22)*$AO303:$AX303),0)</f>
        <v>0</v>
      </c>
      <c r="CH303" s="287" cm="1">
        <f t="array" aca="1" ref="CH303" ca="1">IF(AG303&lt;0,AG303*SUMPRODUCT(_xlfn.XLOOKUP(AG$26,$C$4:$C$22,$T$4:$AC$22)*$AO303:$AX303),0)</f>
        <v>0</v>
      </c>
      <c r="CI303" s="287" cm="1">
        <f t="array" aca="1" ref="CI303" ca="1">IF(AH303&lt;0,AH303*SUMPRODUCT(_xlfn.XLOOKUP(AH$26,$C$4:$C$22,$T$4:$AC$22)*$AO303:$AX303),0)</f>
        <v>0</v>
      </c>
      <c r="CJ303" s="287" cm="1">
        <f t="array" aca="1" ref="CJ303" ca="1">IF(AI303&lt;0,AI303*SUMPRODUCT(_xlfn.XLOOKUP(AI$26,$C$4:$C$22,$T$4:$AC$22)*$AO303:$AX303),0)</f>
        <v>0</v>
      </c>
      <c r="CK303" s="287" cm="1">
        <f t="array" aca="1" ref="CK303" ca="1">IF(AJ303&lt;0,AJ303*SUMPRODUCT(_xlfn.XLOOKUP(AJ$26,$C$4:$C$22,$T$4:$AC$22)*$AO303:$AX303),0)</f>
        <v>0</v>
      </c>
      <c r="CL303" s="287" cm="1">
        <f t="array" aca="1" ref="CL303" ca="1">IF(AK303&lt;0,AK303*SUMPRODUCT(_xlfn.XLOOKUP(AK$26,$C$4:$C$22,$T$4:$AC$22)*$AO303:$AX303),0)</f>
        <v>0</v>
      </c>
      <c r="CM303" s="287" cm="1">
        <f t="array" aca="1" ref="CM303" ca="1">IF(AL303&lt;0,AL303*SUMPRODUCT(_xlfn.XLOOKUP(AL$26,$C$4:$C$22,$T$4:$AC$22)*$AO303:$AX303),0)</f>
        <v>0</v>
      </c>
      <c r="CN303" s="287" cm="1">
        <f t="array" aca="1" ref="CN303" ca="1">IF(AM303&lt;0,AM303*SUMPRODUCT(_xlfn.XLOOKUP(AM$26,$C$4:$C$22,$T$4:$AC$22)*$AO303:$AX303),0)</f>
        <v>0</v>
      </c>
      <c r="CO303" s="290" cm="1">
        <f t="array" aca="1" ref="CO303" ca="1">IF(AN303&lt;0,AN303*SUMPRODUCT(_xlfn.XLOOKUP(AN$26,$C$4:$C$22,$T$4:$AC$22)*$AO303:$AX303),0)</f>
        <v>0</v>
      </c>
      <c r="CP303" s="291">
        <f t="shared" ca="1" si="271"/>
        <v>0</v>
      </c>
      <c r="CQ303" s="286" cm="1">
        <f t="array" aca="1" ref="CQ303" ca="1">IF(AC303&lt;0,AC303*SUMPRODUCT(_xlfn.XLOOKUP(AC$26,$C$4:$C$22,$I$4:$S$22)*$AO303:$AY303),0)</f>
        <v>0</v>
      </c>
      <c r="CR303" s="287" cm="1">
        <f t="array" aca="1" ref="CR303" ca="1">IF(AD303&lt;0,AD303*SUMPRODUCT(_xlfn.XLOOKUP(AD$26,$C$4:$C$22,$I$4:$R$22)*$AO303:$AX303),0)</f>
        <v>0</v>
      </c>
      <c r="CS303" s="287" cm="1">
        <f t="array" aca="1" ref="CS303" ca="1">IF(AE303&lt;0,AE303*SUMPRODUCT(_xlfn.XLOOKUP(AE$26,$C$4:$C$22,$I$4:$R$22)*$AO303:$AX303),0)</f>
        <v>0</v>
      </c>
      <c r="CT303" s="287" cm="1">
        <f t="array" aca="1" ref="CT303" ca="1">IF(AF303&lt;0,AF303*SUMPRODUCT(_xlfn.XLOOKUP(AF$26,$C$4:$C$22,$I$4:$R$22)*$AO303:$AX303),0)</f>
        <v>0</v>
      </c>
      <c r="CU303" s="287" cm="1">
        <f t="array" aca="1" ref="CU303" ca="1">IF(AG303&lt;0,AG303*SUMPRODUCT(_xlfn.XLOOKUP(AG$26,$C$4:$C$22,$I$4:$R$22)*$AO303:$AX303),0)</f>
        <v>0</v>
      </c>
      <c r="CV303" s="287" cm="1">
        <f t="array" aca="1" ref="CV303" ca="1">IF(AH303&lt;0,AH303*SUMPRODUCT(_xlfn.XLOOKUP(AH$26,$C$4:$C$22,$I$4:$R$22)*$AO303:$AX303),0)</f>
        <v>0</v>
      </c>
      <c r="CW303" s="287" cm="1">
        <f t="array" aca="1" ref="CW303" ca="1">IF(AI303&lt;0,AI303*SUMPRODUCT(_xlfn.XLOOKUP(AI$26,$C$4:$C$22,$I$4:$R$22)*$AO303:$AX303),0)</f>
        <v>0</v>
      </c>
      <c r="CX303" s="287" cm="1">
        <f t="array" aca="1" ref="CX303" ca="1">IF(AJ303&lt;0,AJ303*SUMPRODUCT(_xlfn.XLOOKUP(AJ$26,$C$4:$C$22,$I$4:$R$22)*$AO303:$AX303),0)</f>
        <v>0</v>
      </c>
      <c r="CY303" s="287" cm="1">
        <f t="array" aca="1" ref="CY303" ca="1">IF(AK303&lt;0,AK303*SUMPRODUCT(_xlfn.XLOOKUP(AK$26,$C$4:$C$22,$I$4:$R$22)*$AO303:$AX303),0)</f>
        <v>0</v>
      </c>
      <c r="CZ303" s="287" cm="1">
        <f t="array" aca="1" ref="CZ303" ca="1">IF(AL303&lt;0,AL303*SUMPRODUCT(_xlfn.XLOOKUP(AL$26,$C$4:$C$22,$I$4:$R$22)*$AO303:$AX303),0)</f>
        <v>0</v>
      </c>
      <c r="DA303" s="287" cm="1">
        <f t="array" aca="1" ref="DA303" ca="1">IF(AM303&lt;0,AM303*SUMPRODUCT(_xlfn.XLOOKUP(AM$26,$C$4:$C$22,$I$4:$R$22)*$AO303:$AX303),0)</f>
        <v>0</v>
      </c>
      <c r="DB303" s="290" cm="1">
        <f t="array" aca="1" ref="DB303" ca="1">IF(AN303&lt;0,AN303*SUMPRODUCT(_xlfn.XLOOKUP(AN$26,$C$4:$C$22,$I$4:$R$22)*$AO303:$AX303),0)</f>
        <v>0</v>
      </c>
      <c r="DC303" s="327">
        <f t="shared" ca="1" si="272"/>
        <v>0</v>
      </c>
    </row>
    <row r="304" spans="1:107" x14ac:dyDescent="0.25">
      <c r="A304" s="136"/>
      <c r="B304" s="389"/>
      <c r="C304" s="292">
        <v>13</v>
      </c>
      <c r="D304" s="293" t="str">
        <f>_xlfn.XLOOKUP($C304,'Load Combinations'!$B$4:$B$22,'Load Combinations'!$C$4:$C$22)</f>
        <v>CV Helium Mode, Beam On, Seismic</v>
      </c>
      <c r="E304" s="86"/>
      <c r="F304" s="294"/>
      <c r="G304" s="125">
        <v>0</v>
      </c>
      <c r="H304" s="295">
        <f t="shared" ca="1" si="238"/>
        <v>1.5</v>
      </c>
      <c r="I304" s="295">
        <f t="shared" ca="1" si="239"/>
        <v>-0.75</v>
      </c>
      <c r="J304" s="328"/>
      <c r="K304" s="99">
        <f t="shared" ref="K304:AB304" ca="1" si="289">OFFSET(K304,-12,0)</f>
        <v>0</v>
      </c>
      <c r="L304" s="96">
        <f t="shared" ca="1" si="289"/>
        <v>0</v>
      </c>
      <c r="M304" s="96">
        <f t="shared" ca="1" si="289"/>
        <v>0</v>
      </c>
      <c r="N304" s="96">
        <f t="shared" ca="1" si="289"/>
        <v>0</v>
      </c>
      <c r="O304" s="96">
        <f t="shared" ca="1" si="289"/>
        <v>0</v>
      </c>
      <c r="P304" s="96">
        <f t="shared" ca="1" si="289"/>
        <v>0</v>
      </c>
      <c r="Q304" s="96">
        <f t="shared" ca="1" si="289"/>
        <v>0</v>
      </c>
      <c r="R304" s="96">
        <f t="shared" ca="1" si="289"/>
        <v>0</v>
      </c>
      <c r="S304" s="96">
        <f t="shared" ca="1" si="289"/>
        <v>0</v>
      </c>
      <c r="T304" s="96">
        <f t="shared" ca="1" si="289"/>
        <v>0</v>
      </c>
      <c r="U304" s="96">
        <f t="shared" ca="1" si="289"/>
        <v>0</v>
      </c>
      <c r="V304" s="96">
        <f t="shared" ca="1" si="289"/>
        <v>0</v>
      </c>
      <c r="W304" s="96">
        <f t="shared" ca="1" si="289"/>
        <v>0</v>
      </c>
      <c r="X304" s="96">
        <f t="shared" ca="1" si="289"/>
        <v>0</v>
      </c>
      <c r="Y304" s="96">
        <f t="shared" ca="1" si="289"/>
        <v>0</v>
      </c>
      <c r="Z304" s="96">
        <f t="shared" ca="1" si="289"/>
        <v>0</v>
      </c>
      <c r="AA304" s="96">
        <f t="shared" ca="1" si="289"/>
        <v>0</v>
      </c>
      <c r="AB304" s="138">
        <f t="shared" ca="1" si="289"/>
        <v>0</v>
      </c>
      <c r="AC304" s="99">
        <f t="shared" ca="1" si="278"/>
        <v>0</v>
      </c>
      <c r="AD304" s="96">
        <f t="shared" ca="1" si="278"/>
        <v>0</v>
      </c>
      <c r="AE304" s="96">
        <f t="shared" ca="1" si="278"/>
        <v>0</v>
      </c>
      <c r="AF304" s="96">
        <f t="shared" ca="1" si="278"/>
        <v>0</v>
      </c>
      <c r="AG304" s="96">
        <f t="shared" ca="1" si="278"/>
        <v>0</v>
      </c>
      <c r="AH304" s="96">
        <f t="shared" ca="1" si="278"/>
        <v>0</v>
      </c>
      <c r="AI304" s="96">
        <f t="shared" ca="1" si="278"/>
        <v>0</v>
      </c>
      <c r="AJ304" s="96">
        <f t="shared" ca="1" si="278"/>
        <v>0</v>
      </c>
      <c r="AK304" s="96">
        <f t="shared" ca="1" si="278"/>
        <v>0</v>
      </c>
      <c r="AL304" s="96">
        <f t="shared" ca="1" si="278"/>
        <v>1</v>
      </c>
      <c r="AM304" s="96">
        <f t="shared" ca="1" si="278"/>
        <v>0</v>
      </c>
      <c r="AN304" s="100">
        <f t="shared" ca="1" si="278"/>
        <v>0</v>
      </c>
      <c r="AO304" s="97">
        <f>+INDEX('Load Combinations'!$D$4:$N$22,MATCH(Horizontal!$C304,'Load Combinations'!$B$4:$B$22,0),MATCH(Horizontal!AO$26,'Load Combinations'!$D$3:$N$3,0))</f>
        <v>1</v>
      </c>
      <c r="AP304" s="96">
        <f>+INDEX('Load Combinations'!$D$4:$N$22,MATCH(Horizontal!$C304,'Load Combinations'!$B$4:$B$22,0),MATCH(Horizontal!AP$26,'Load Combinations'!$D$3:$N$3,0))</f>
        <v>1</v>
      </c>
      <c r="AQ304" s="96">
        <f>+INDEX('Load Combinations'!$D$4:$N$22,MATCH(Horizontal!$C304,'Load Combinations'!$B$4:$B$22,0),MATCH(Horizontal!AQ$26,'Load Combinations'!$D$3:$N$3,0))</f>
        <v>0</v>
      </c>
      <c r="AR304" s="96">
        <f>+INDEX('Load Combinations'!$D$4:$N$22,MATCH(Horizontal!$C304,'Load Combinations'!$B$4:$B$22,0),MATCH(Horizontal!AR$26,'Load Combinations'!$D$3:$N$3,0))</f>
        <v>1</v>
      </c>
      <c r="AS304" s="96">
        <f>+INDEX('Load Combinations'!$D$4:$N$22,MATCH(Horizontal!$C304,'Load Combinations'!$B$4:$B$22,0),MATCH(Horizontal!AS$26,'Load Combinations'!$D$3:$N$3,0))</f>
        <v>0</v>
      </c>
      <c r="AT304" s="96">
        <f>+INDEX('Load Combinations'!$D$4:$N$22,MATCH(Horizontal!$C304,'Load Combinations'!$B$4:$B$22,0),MATCH(Horizontal!AT$26,'Load Combinations'!$D$3:$N$3,0))</f>
        <v>1</v>
      </c>
      <c r="AU304" s="96">
        <f>+INDEX('Load Combinations'!$D$4:$N$22,MATCH(Horizontal!$C304,'Load Combinations'!$B$4:$B$22,0),MATCH(Horizontal!AU$26,'Load Combinations'!$D$3:$N$3,0))</f>
        <v>0</v>
      </c>
      <c r="AV304" s="96">
        <f>+INDEX('Load Combinations'!$D$4:$N$22,MATCH(Horizontal!$C304,'Load Combinations'!$B$4:$B$22,0),MATCH(Horizontal!AV$26,'Load Combinations'!$D$3:$N$3,0))</f>
        <v>1</v>
      </c>
      <c r="AW304" s="96">
        <f>+INDEX('Load Combinations'!$D$4:$N$22,MATCH(Horizontal!$C304,'Load Combinations'!$B$4:$B$22,0),MATCH(Horizontal!AW$26,'Load Combinations'!$D$3:$N$3,0))</f>
        <v>0</v>
      </c>
      <c r="AX304" s="560">
        <f>+INDEX('Load Combinations'!$D$4:$N$22,MATCH(Horizontal!$C304,'Load Combinations'!$B$4:$B$22,0),MATCH(Horizontal!AX$26,'Load Combinations'!$D$3:$N$3,0))</f>
        <v>1</v>
      </c>
      <c r="AY304" s="661">
        <f>+INDEX('Load Combinations'!$D$4:$N$22,MATCH(Horizontal!$C304,'Load Combinations'!$B$4:$B$22,0),MATCH(Horizontal!AY$26,'Load Combinations'!$D$3:$N$3,0))</f>
        <v>0</v>
      </c>
      <c r="AZ304" s="297" cm="1">
        <f t="array" aca="1" ref="AZ304" ca="1">SUMPRODUCT(--($K304:$AB304&gt;0),INDEX($H$4:$H$22,MATCH($K$26:$AB$26,$C$4:$C$22,0)))</f>
        <v>0</v>
      </c>
      <c r="BA304" s="298" cm="1">
        <f t="array" aca="1" ref="BA304" ca="1">SUMPRODUCT(--($K304:$AB304&gt;0),INDEX($G$4:$G$22,MATCH($K$26:$AB$26,$C$4:$C$22,0)))</f>
        <v>0</v>
      </c>
      <c r="BB304" s="298" cm="1">
        <f t="array" aca="1" ref="BB304" ca="1">-1*SUMPRODUCT(--($K304:$AB304&lt;0),INDEX($H$4:$H$22,MATCH($K$26:$AB$26,$C$4:$C$22,0)))</f>
        <v>0</v>
      </c>
      <c r="BC304" s="298" cm="1">
        <f t="array" aca="1" ref="BC304" ca="1">-1*SUMPRODUCT(--($K304:$AB304&lt;0),INDEX($G$4:$G$22,MATCH($K$26:$AB$26,$C$4:$C$22,0)))</f>
        <v>0</v>
      </c>
      <c r="BD304" s="125" cm="1">
        <f t="array" aca="1" ref="BD304" ca="1">IF(AC304&gt;0,AC304*SUMPRODUCT(_xlfn.XLOOKUP(AC$26,$C$4:$C$22,$T$4:$AD$22)*$AO304:$AY304),0)</f>
        <v>0</v>
      </c>
      <c r="BE304" s="300" cm="1">
        <f t="array" aca="1" ref="BE304" ca="1">IF(AD304&gt;0,AD304*SUMPRODUCT(_xlfn.XLOOKUP(AD$26,$C$4:$C$22,$T$4:$AD$22)*$AO304:$AY304),0)</f>
        <v>0</v>
      </c>
      <c r="BF304" s="300" cm="1">
        <f t="array" aca="1" ref="BF304" ca="1">IF(AE304&gt;0,AE304*SUMPRODUCT(_xlfn.XLOOKUP(AE$26,$C$4:$C$22,$T$4:$AD$22)*$AO304:$AY304),0)</f>
        <v>0</v>
      </c>
      <c r="BG304" s="301" cm="1">
        <f t="array" aca="1" ref="BG304" ca="1">IF(AF304&gt;0,AF304*SUMPRODUCT(_xlfn.XLOOKUP(AF$26,$C$4:$C$22,$T$4:$AD$22)*$AO304:$AY304),0)</f>
        <v>0</v>
      </c>
      <c r="BH304" s="300" cm="1">
        <f t="array" aca="1" ref="BH304" ca="1">IF(AG304&gt;0,AG304*SUMPRODUCT(_xlfn.XLOOKUP(AG$26,$C$4:$C$22,$T$4:$AD$22)*$AO304:$AY304),0)</f>
        <v>0</v>
      </c>
      <c r="BI304" s="300" cm="1">
        <f t="array" aca="1" ref="BI304" ca="1">IF(AH304&gt;0,AH304*SUMPRODUCT(_xlfn.XLOOKUP(AH$26,$C$4:$C$22,$T$4:$AD$22)*$AO304:$AY304),0)</f>
        <v>0</v>
      </c>
      <c r="BJ304" s="300" cm="1">
        <f t="array" aca="1" ref="BJ304" ca="1">IF(AI304&gt;0,AI304*SUMPRODUCT(_xlfn.XLOOKUP(AI$26,$C$4:$C$22,$T$4:$AD$22)*$AO304:$AY304),0)</f>
        <v>0</v>
      </c>
      <c r="BK304" s="300" cm="1">
        <f t="array" aca="1" ref="BK304" ca="1">IF(AJ304&gt;0,AJ304*SUMPRODUCT(_xlfn.XLOOKUP(AJ$26,$C$4:$C$22,$T$4:$AD$22)*$AO304:$AY304),0)</f>
        <v>0</v>
      </c>
      <c r="BL304" s="300" cm="1">
        <f t="array" aca="1" ref="BL304" ca="1">IF(AK304&gt;0,AK304*SUMPRODUCT(_xlfn.XLOOKUP(AK$26,$C$4:$C$22,$T$4:$AD$22)*$AO304:$AY304),0)</f>
        <v>0</v>
      </c>
      <c r="BM304" s="300" cm="1">
        <f t="array" aca="1" ref="BM304" ca="1">IF(AL304&gt;0,AL304*SUMPRODUCT(_xlfn.XLOOKUP(AL$26,$C$4:$C$22,$T$4:$AD$22)*$AO304:$AY304),0)</f>
        <v>1.5</v>
      </c>
      <c r="BN304" s="300" cm="1">
        <f t="array" aca="1" ref="BN304" ca="1">IF(AM304&gt;0,AM304*SUMPRODUCT(_xlfn.XLOOKUP(AM$26,$C$4:$C$22,$T$4:$AD$22)*$AO304:$AY304),0)</f>
        <v>0</v>
      </c>
      <c r="BO304" s="304" cm="1">
        <f t="array" aca="1" ref="BO304" ca="1">IF(AN304&gt;0,AN304*SUMPRODUCT(_xlfn.XLOOKUP(AN$26,$C$4:$C$22,$T$4:$AD$22)*$AO304:$AY304),0)</f>
        <v>0</v>
      </c>
      <c r="BP304" s="305">
        <f t="shared" ca="1" si="269"/>
        <v>1.5</v>
      </c>
      <c r="BQ304" s="125" cm="1">
        <f t="array" aca="1" ref="BQ304" ca="1">IF(AC304&gt;0,AC304*SUMPRODUCT(_xlfn.XLOOKUP(AC$26,$C$4:$C$22,$I$4:$S$22)*$AO304:$AY304),0)</f>
        <v>0</v>
      </c>
      <c r="BR304" s="300" cm="1">
        <f t="array" aca="1" ref="BR304" ca="1">IF(AD304&gt;0,AD304*SUMPRODUCT(_xlfn.XLOOKUP(AD$26,$C$4:$C$22,$I$4:$S$22)*$AO304:$AY304),0)</f>
        <v>0</v>
      </c>
      <c r="BS304" s="300" cm="1">
        <f t="array" aca="1" ref="BS304" ca="1">IF(AE304&gt;0,AE304*SUMPRODUCT(_xlfn.XLOOKUP(AE$26,$C$4:$C$22,$I$4:$S$22)*$AO304:$AY304),0)</f>
        <v>0</v>
      </c>
      <c r="BT304" s="301" cm="1">
        <f t="array" aca="1" ref="BT304" ca="1">IF(AF304&gt;0,AF304*SUMPRODUCT(_xlfn.XLOOKUP(AF$26,$C$4:$C$22,$I$4:$S$22)*$AO304:$AY304),0)</f>
        <v>0</v>
      </c>
      <c r="BU304" s="300" cm="1">
        <f t="array" aca="1" ref="BU304" ca="1">IF(AG304&gt;0,AG304*SUMPRODUCT(_xlfn.XLOOKUP(AG$26,$C$4:$C$22,$I$4:$S$22)*$AO304:$AY304),0)</f>
        <v>0</v>
      </c>
      <c r="BV304" s="300" cm="1">
        <f t="array" aca="1" ref="BV304" ca="1">IF(AH304&gt;0,AH304*SUMPRODUCT(_xlfn.XLOOKUP(AH$26,$C$4:$C$22,$I$4:$S$22)*$AO304:$AY304),0)</f>
        <v>0</v>
      </c>
      <c r="BW304" s="300" cm="1">
        <f t="array" aca="1" ref="BW304" ca="1">IF(AI304&gt;0,AI304*SUMPRODUCT(_xlfn.XLOOKUP(AI$26,$C$4:$C$22,$I$4:$S$22)*$AO304:$AY304),0)</f>
        <v>0</v>
      </c>
      <c r="BX304" s="300" cm="1">
        <f t="array" aca="1" ref="BX304" ca="1">IF(AJ304&gt;0,AJ304*SUMPRODUCT(_xlfn.XLOOKUP(AJ$26,$C$4:$C$22,$I$4:$S$22)*$AO304:$AY304),0)</f>
        <v>0</v>
      </c>
      <c r="BY304" s="300" cm="1">
        <f t="array" aca="1" ref="BY304" ca="1">IF(AK304&gt;0,AK304*SUMPRODUCT(_xlfn.XLOOKUP(AK$26,$C$4:$C$22,$I$4:$S$22)*$AO304:$AY304),0)</f>
        <v>0</v>
      </c>
      <c r="BZ304" s="300" cm="1">
        <f t="array" aca="1" ref="BZ304" ca="1">IF(AL304&gt;0,AL304*SUMPRODUCT(_xlfn.XLOOKUP(AL$26,$C$4:$C$22,$I$4:$S$22)*$AO304:$AY304),0)</f>
        <v>-0.75</v>
      </c>
      <c r="CA304" s="300" cm="1">
        <f t="array" aca="1" ref="CA304" ca="1">IF(AM304&gt;0,AM304*SUMPRODUCT(_xlfn.XLOOKUP(AM$26,$C$4:$C$22,$I$4:$S$22)*$AO304:$AY304),0)</f>
        <v>0</v>
      </c>
      <c r="CB304" s="304" cm="1">
        <f t="array" aca="1" ref="CB304" ca="1">IF(AN304&gt;0,AN304*SUMPRODUCT(_xlfn.XLOOKUP(AN$26,$C$4:$C$22,$I$4:$S$22)*$AO304:$AY304),0)</f>
        <v>0</v>
      </c>
      <c r="CC304" s="305">
        <f t="shared" ca="1" si="270"/>
        <v>-0.75</v>
      </c>
      <c r="CD304" s="125" cm="1">
        <f t="array" aca="1" ref="CD304" ca="1">IF(AC304&lt;0,AC304*SUMPRODUCT(_xlfn.XLOOKUP(AC$26,$C$4:$C$22,$T$4:$AD$22)*$AO304:$AY304),0)</f>
        <v>0</v>
      </c>
      <c r="CE304" s="300" cm="1">
        <f t="array" aca="1" ref="CE304" ca="1">IF(AD304&lt;0,AD304*SUMPRODUCT(_xlfn.XLOOKUP(AD$26,$C$4:$C$22,$T$4:$AC$22)*$AO304:$AX304),0)</f>
        <v>0</v>
      </c>
      <c r="CF304" s="300" cm="1">
        <f t="array" aca="1" ref="CF304" ca="1">IF(AE304&lt;0,AE304*SUMPRODUCT(_xlfn.XLOOKUP(AE$26,$C$4:$C$22,$T$4:$AC$22)*$AO304:$AX304),0)</f>
        <v>0</v>
      </c>
      <c r="CG304" s="301" cm="1">
        <f t="array" aca="1" ref="CG304" ca="1">IF(AF304&lt;0,AF304*SUMPRODUCT(_xlfn.XLOOKUP(AF$26,$C$4:$C$22,$T$4:$AC$22)*$AO304:$AX304),0)</f>
        <v>0</v>
      </c>
      <c r="CH304" s="300" cm="1">
        <f t="array" aca="1" ref="CH304" ca="1">IF(AG304&lt;0,AG304*SUMPRODUCT(_xlfn.XLOOKUP(AG$26,$C$4:$C$22,$T$4:$AC$22)*$AO304:$AX304),0)</f>
        <v>0</v>
      </c>
      <c r="CI304" s="300" cm="1">
        <f t="array" aca="1" ref="CI304" ca="1">IF(AH304&lt;0,AH304*SUMPRODUCT(_xlfn.XLOOKUP(AH$26,$C$4:$C$22,$T$4:$AC$22)*$AO304:$AX304),0)</f>
        <v>0</v>
      </c>
      <c r="CJ304" s="300" cm="1">
        <f t="array" aca="1" ref="CJ304" ca="1">IF(AI304&lt;0,AI304*SUMPRODUCT(_xlfn.XLOOKUP(AI$26,$C$4:$C$22,$T$4:$AC$22)*$AO304:$AX304),0)</f>
        <v>0</v>
      </c>
      <c r="CK304" s="300" cm="1">
        <f t="array" aca="1" ref="CK304" ca="1">IF(AJ304&lt;0,AJ304*SUMPRODUCT(_xlfn.XLOOKUP(AJ$26,$C$4:$C$22,$T$4:$AC$22)*$AO304:$AX304),0)</f>
        <v>0</v>
      </c>
      <c r="CL304" s="300" cm="1">
        <f t="array" aca="1" ref="CL304" ca="1">IF(AK304&lt;0,AK304*SUMPRODUCT(_xlfn.XLOOKUP(AK$26,$C$4:$C$22,$T$4:$AC$22)*$AO304:$AX304),0)</f>
        <v>0</v>
      </c>
      <c r="CM304" s="300" cm="1">
        <f t="array" aca="1" ref="CM304" ca="1">IF(AL304&lt;0,AL304*SUMPRODUCT(_xlfn.XLOOKUP(AL$26,$C$4:$C$22,$T$4:$AC$22)*$AO304:$AX304),0)</f>
        <v>0</v>
      </c>
      <c r="CN304" s="300" cm="1">
        <f t="array" aca="1" ref="CN304" ca="1">IF(AM304&lt;0,AM304*SUMPRODUCT(_xlfn.XLOOKUP(AM$26,$C$4:$C$22,$T$4:$AC$22)*$AO304:$AX304),0)</f>
        <v>0</v>
      </c>
      <c r="CO304" s="304" cm="1">
        <f t="array" aca="1" ref="CO304" ca="1">IF(AN304&lt;0,AN304*SUMPRODUCT(_xlfn.XLOOKUP(AN$26,$C$4:$C$22,$T$4:$AC$22)*$AO304:$AX304),0)</f>
        <v>0</v>
      </c>
      <c r="CP304" s="305">
        <f t="shared" ca="1" si="271"/>
        <v>0</v>
      </c>
      <c r="CQ304" s="125" cm="1">
        <f t="array" aca="1" ref="CQ304" ca="1">IF(AC304&lt;0,AC304*SUMPRODUCT(_xlfn.XLOOKUP(AC$26,$C$4:$C$22,$I$4:$S$22)*$AO304:$AY304),0)</f>
        <v>0</v>
      </c>
      <c r="CR304" s="300" cm="1">
        <f t="array" aca="1" ref="CR304" ca="1">IF(AD304&lt;0,AD304*SUMPRODUCT(_xlfn.XLOOKUP(AD$26,$C$4:$C$22,$I$4:$R$22)*$AO304:$AX304),0)</f>
        <v>0</v>
      </c>
      <c r="CS304" s="300" cm="1">
        <f t="array" aca="1" ref="CS304" ca="1">IF(AE304&lt;0,AE304*SUMPRODUCT(_xlfn.XLOOKUP(AE$26,$C$4:$C$22,$I$4:$R$22)*$AO304:$AX304),0)</f>
        <v>0</v>
      </c>
      <c r="CT304" s="301" cm="1">
        <f t="array" aca="1" ref="CT304" ca="1">IF(AF304&lt;0,AF304*SUMPRODUCT(_xlfn.XLOOKUP(AF$26,$C$4:$C$22,$I$4:$R$22)*$AO304:$AX304),0)</f>
        <v>0</v>
      </c>
      <c r="CU304" s="300" cm="1">
        <f t="array" aca="1" ref="CU304" ca="1">IF(AG304&lt;0,AG304*SUMPRODUCT(_xlfn.XLOOKUP(AG$26,$C$4:$C$22,$I$4:$R$22)*$AO304:$AX304),0)</f>
        <v>0</v>
      </c>
      <c r="CV304" s="300" cm="1">
        <f t="array" aca="1" ref="CV304" ca="1">IF(AH304&lt;0,AH304*SUMPRODUCT(_xlfn.XLOOKUP(AH$26,$C$4:$C$22,$I$4:$R$22)*$AO304:$AX304),0)</f>
        <v>0</v>
      </c>
      <c r="CW304" s="300" cm="1">
        <f t="array" aca="1" ref="CW304" ca="1">IF(AI304&lt;0,AI304*SUMPRODUCT(_xlfn.XLOOKUP(AI$26,$C$4:$C$22,$I$4:$R$22)*$AO304:$AX304),0)</f>
        <v>0</v>
      </c>
      <c r="CX304" s="300" cm="1">
        <f t="array" aca="1" ref="CX304" ca="1">IF(AJ304&lt;0,AJ304*SUMPRODUCT(_xlfn.XLOOKUP(AJ$26,$C$4:$C$22,$I$4:$R$22)*$AO304:$AX304),0)</f>
        <v>0</v>
      </c>
      <c r="CY304" s="300" cm="1">
        <f t="array" aca="1" ref="CY304" ca="1">IF(AK304&lt;0,AK304*SUMPRODUCT(_xlfn.XLOOKUP(AK$26,$C$4:$C$22,$I$4:$R$22)*$AO304:$AX304),0)</f>
        <v>0</v>
      </c>
      <c r="CZ304" s="300" cm="1">
        <f t="array" aca="1" ref="CZ304" ca="1">IF(AL304&lt;0,AL304*SUMPRODUCT(_xlfn.XLOOKUP(AL$26,$C$4:$C$22,$I$4:$R$22)*$AO304:$AX304),0)</f>
        <v>0</v>
      </c>
      <c r="DA304" s="300" cm="1">
        <f t="array" aca="1" ref="DA304" ca="1">IF(AM304&lt;0,AM304*SUMPRODUCT(_xlfn.XLOOKUP(AM$26,$C$4:$C$22,$I$4:$R$22)*$AO304:$AX304),0)</f>
        <v>0</v>
      </c>
      <c r="DB304" s="304" cm="1">
        <f t="array" aca="1" ref="DB304" ca="1">IF(AN304&lt;0,AN304*SUMPRODUCT(_xlfn.XLOOKUP(AN$26,$C$4:$C$22,$I$4:$R$22)*$AO304:$AX304),0)</f>
        <v>0</v>
      </c>
      <c r="DC304" s="329">
        <f t="shared" ca="1" si="272"/>
        <v>0</v>
      </c>
    </row>
    <row r="305" spans="1:107" x14ac:dyDescent="0.25">
      <c r="A305" s="136"/>
      <c r="B305" s="389"/>
      <c r="C305" s="278">
        <v>14</v>
      </c>
      <c r="D305" s="279" t="str">
        <f>_xlfn.XLOOKUP($C305,'Load Combinations'!$B$4:$B$22,'Load Combinations'!$C$4:$C$22)</f>
        <v>CV He, No Beam,Component MAWP</v>
      </c>
      <c r="E305" s="280"/>
      <c r="F305" s="281"/>
      <c r="G305" s="111">
        <v>0</v>
      </c>
      <c r="H305" s="282">
        <f t="shared" ca="1" si="238"/>
        <v>0</v>
      </c>
      <c r="I305" s="282">
        <f t="shared" ca="1" si="239"/>
        <v>0</v>
      </c>
      <c r="J305" s="326"/>
      <c r="K305" s="87">
        <f t="shared" ref="K305:AB305" ca="1" si="290">OFFSET(K305,-13,0)</f>
        <v>0</v>
      </c>
      <c r="L305" s="84">
        <f t="shared" ca="1" si="290"/>
        <v>0</v>
      </c>
      <c r="M305" s="84">
        <f t="shared" ca="1" si="290"/>
        <v>0</v>
      </c>
      <c r="N305" s="84">
        <f t="shared" ca="1" si="290"/>
        <v>0</v>
      </c>
      <c r="O305" s="84">
        <f t="shared" ca="1" si="290"/>
        <v>0</v>
      </c>
      <c r="P305" s="84">
        <f t="shared" ca="1" si="290"/>
        <v>0</v>
      </c>
      <c r="Q305" s="84">
        <f t="shared" ca="1" si="290"/>
        <v>0</v>
      </c>
      <c r="R305" s="84">
        <f t="shared" ca="1" si="290"/>
        <v>0</v>
      </c>
      <c r="S305" s="84">
        <f t="shared" ca="1" si="290"/>
        <v>0</v>
      </c>
      <c r="T305" s="84">
        <f t="shared" ca="1" si="290"/>
        <v>0</v>
      </c>
      <c r="U305" s="84">
        <f t="shared" ca="1" si="290"/>
        <v>0</v>
      </c>
      <c r="V305" s="84">
        <f t="shared" ca="1" si="290"/>
        <v>0</v>
      </c>
      <c r="W305" s="84">
        <f t="shared" ca="1" si="290"/>
        <v>0</v>
      </c>
      <c r="X305" s="84">
        <f t="shared" ca="1" si="290"/>
        <v>0</v>
      </c>
      <c r="Y305" s="84">
        <f t="shared" ca="1" si="290"/>
        <v>0</v>
      </c>
      <c r="Z305" s="84">
        <f t="shared" ca="1" si="290"/>
        <v>0</v>
      </c>
      <c r="AA305" s="84">
        <f t="shared" ca="1" si="290"/>
        <v>0</v>
      </c>
      <c r="AB305" s="89">
        <f t="shared" ca="1" si="290"/>
        <v>0</v>
      </c>
      <c r="AC305" s="87">
        <f t="shared" ca="1" si="278"/>
        <v>0</v>
      </c>
      <c r="AD305" s="84">
        <f t="shared" ca="1" si="278"/>
        <v>0</v>
      </c>
      <c r="AE305" s="84">
        <f t="shared" ca="1" si="278"/>
        <v>0</v>
      </c>
      <c r="AF305" s="84">
        <f t="shared" ca="1" si="278"/>
        <v>0</v>
      </c>
      <c r="AG305" s="84">
        <f t="shared" ca="1" si="278"/>
        <v>0</v>
      </c>
      <c r="AH305" s="84">
        <f t="shared" ca="1" si="278"/>
        <v>0</v>
      </c>
      <c r="AI305" s="84">
        <f t="shared" ca="1" si="278"/>
        <v>0</v>
      </c>
      <c r="AJ305" s="84">
        <f t="shared" ca="1" si="278"/>
        <v>0</v>
      </c>
      <c r="AK305" s="84">
        <f t="shared" ca="1" si="278"/>
        <v>0</v>
      </c>
      <c r="AL305" s="84">
        <f t="shared" ca="1" si="278"/>
        <v>1</v>
      </c>
      <c r="AM305" s="84">
        <f t="shared" ca="1" si="278"/>
        <v>0</v>
      </c>
      <c r="AN305" s="98">
        <f t="shared" ca="1" si="278"/>
        <v>0</v>
      </c>
      <c r="AO305" s="91">
        <f>+INDEX('Load Combinations'!$D$4:$N$22,MATCH(Horizontal!$C305,'Load Combinations'!$B$4:$B$22,0),MATCH(Horizontal!AO$26,'Load Combinations'!$D$3:$N$3,0))</f>
        <v>1</v>
      </c>
      <c r="AP305" s="84">
        <f>+INDEX('Load Combinations'!$D$4:$N$22,MATCH(Horizontal!$C305,'Load Combinations'!$B$4:$B$22,0),MATCH(Horizontal!AP$26,'Load Combinations'!$D$3:$N$3,0))</f>
        <v>1</v>
      </c>
      <c r="AQ305" s="84">
        <f>+INDEX('Load Combinations'!$D$4:$N$22,MATCH(Horizontal!$C305,'Load Combinations'!$B$4:$B$22,0),MATCH(Horizontal!AQ$26,'Load Combinations'!$D$3:$N$3,0))</f>
        <v>0</v>
      </c>
      <c r="AR305" s="84">
        <f>+INDEX('Load Combinations'!$D$4:$N$22,MATCH(Horizontal!$C305,'Load Combinations'!$B$4:$B$22,0),MATCH(Horizontal!AR$26,'Load Combinations'!$D$3:$N$3,0))</f>
        <v>0</v>
      </c>
      <c r="AS305" s="84">
        <f>+INDEX('Load Combinations'!$D$4:$N$22,MATCH(Horizontal!$C305,'Load Combinations'!$B$4:$B$22,0),MATCH(Horizontal!AS$26,'Load Combinations'!$D$3:$N$3,0))</f>
        <v>1</v>
      </c>
      <c r="AT305" s="84">
        <f>+INDEX('Load Combinations'!$D$4:$N$22,MATCH(Horizontal!$C305,'Load Combinations'!$B$4:$B$22,0),MATCH(Horizontal!AT$26,'Load Combinations'!$D$3:$N$3,0))</f>
        <v>0</v>
      </c>
      <c r="AU305" s="84">
        <f>+INDEX('Load Combinations'!$D$4:$N$22,MATCH(Horizontal!$C305,'Load Combinations'!$B$4:$B$22,0),MATCH(Horizontal!AU$26,'Load Combinations'!$D$3:$N$3,0))</f>
        <v>0</v>
      </c>
      <c r="AV305" s="84">
        <f>+INDEX('Load Combinations'!$D$4:$N$22,MATCH(Horizontal!$C305,'Load Combinations'!$B$4:$B$22,0),MATCH(Horizontal!AV$26,'Load Combinations'!$D$3:$N$3,0))</f>
        <v>1</v>
      </c>
      <c r="AW305" s="84">
        <f>+INDEX('Load Combinations'!$D$4:$N$22,MATCH(Horizontal!$C305,'Load Combinations'!$B$4:$B$22,0),MATCH(Horizontal!AW$26,'Load Combinations'!$D$3:$N$3,0))</f>
        <v>0</v>
      </c>
      <c r="AX305" s="559">
        <f>+INDEX('Load Combinations'!$D$4:$N$22,MATCH(Horizontal!$C305,'Load Combinations'!$B$4:$B$22,0),MATCH(Horizontal!AX$26,'Load Combinations'!$D$3:$N$3,0))</f>
        <v>0</v>
      </c>
      <c r="AY305" s="660">
        <f>+INDEX('Load Combinations'!$D$4:$N$22,MATCH(Horizontal!$C305,'Load Combinations'!$B$4:$B$22,0),MATCH(Horizontal!AY$26,'Load Combinations'!$D$3:$N$3,0))</f>
        <v>0</v>
      </c>
      <c r="AZ305" s="284" cm="1">
        <f t="array" aca="1" ref="AZ305" ca="1">SUMPRODUCT(--($K305:$AB305&gt;0),INDEX($H$4:$H$22,MATCH($K$26:$AB$26,$C$4:$C$22,0)))</f>
        <v>0</v>
      </c>
      <c r="BA305" s="194" cm="1">
        <f t="array" aca="1" ref="BA305" ca="1">SUMPRODUCT(--($K305:$AB305&gt;0),INDEX($G$4:$G$22,MATCH($K$26:$AB$26,$C$4:$C$22,0)))</f>
        <v>0</v>
      </c>
      <c r="BB305" s="194" cm="1">
        <f t="array" aca="1" ref="BB305" ca="1">-1*SUMPRODUCT(--($K305:$AB305&lt;0),INDEX($H$4:$H$22,MATCH($K$26:$AB$26,$C$4:$C$22,0)))</f>
        <v>0</v>
      </c>
      <c r="BC305" s="194" cm="1">
        <f t="array" aca="1" ref="BC305" ca="1">-1*SUMPRODUCT(--($K305:$AB305&lt;0),INDEX($G$4:$G$22,MATCH($K$26:$AB$26,$C$4:$C$22,0)))</f>
        <v>0</v>
      </c>
      <c r="BD305" s="286" cm="1">
        <f t="array" aca="1" ref="BD305" ca="1">IF(AC305&gt;0,AC305*SUMPRODUCT(_xlfn.XLOOKUP(AC$26,$C$4:$C$22,$T$4:$AD$22)*$AO305:$AY305),0)</f>
        <v>0</v>
      </c>
      <c r="BE305" s="287" cm="1">
        <f t="array" aca="1" ref="BE305" ca="1">IF(AD305&gt;0,AD305*SUMPRODUCT(_xlfn.XLOOKUP(AD$26,$C$4:$C$22,$T$4:$AD$22)*$AO305:$AY305),0)</f>
        <v>0</v>
      </c>
      <c r="BF305" s="287" cm="1">
        <f t="array" aca="1" ref="BF305" ca="1">IF(AE305&gt;0,AE305*SUMPRODUCT(_xlfn.XLOOKUP(AE$26,$C$4:$C$22,$T$4:$AD$22)*$AO305:$AY305),0)</f>
        <v>0</v>
      </c>
      <c r="BG305" s="287" cm="1">
        <f t="array" aca="1" ref="BG305" ca="1">IF(AF305&gt;0,AF305*SUMPRODUCT(_xlfn.XLOOKUP(AF$26,$C$4:$C$22,$T$4:$AD$22)*$AO305:$AY305),0)</f>
        <v>0</v>
      </c>
      <c r="BH305" s="287" cm="1">
        <f t="array" aca="1" ref="BH305" ca="1">IF(AG305&gt;0,AG305*SUMPRODUCT(_xlfn.XLOOKUP(AG$26,$C$4:$C$22,$T$4:$AD$22)*$AO305:$AY305),0)</f>
        <v>0</v>
      </c>
      <c r="BI305" s="287" cm="1">
        <f t="array" aca="1" ref="BI305" ca="1">IF(AH305&gt;0,AH305*SUMPRODUCT(_xlfn.XLOOKUP(AH$26,$C$4:$C$22,$T$4:$AD$22)*$AO305:$AY305),0)</f>
        <v>0</v>
      </c>
      <c r="BJ305" s="287" cm="1">
        <f t="array" aca="1" ref="BJ305" ca="1">IF(AI305&gt;0,AI305*SUMPRODUCT(_xlfn.XLOOKUP(AI$26,$C$4:$C$22,$T$4:$AD$22)*$AO305:$AY305),0)</f>
        <v>0</v>
      </c>
      <c r="BK305" s="287" cm="1">
        <f t="array" aca="1" ref="BK305" ca="1">IF(AJ305&gt;0,AJ305*SUMPRODUCT(_xlfn.XLOOKUP(AJ$26,$C$4:$C$22,$T$4:$AD$22)*$AO305:$AY305),0)</f>
        <v>0</v>
      </c>
      <c r="BL305" s="287" cm="1">
        <f t="array" aca="1" ref="BL305" ca="1">IF(AK305&gt;0,AK305*SUMPRODUCT(_xlfn.XLOOKUP(AK$26,$C$4:$C$22,$T$4:$AD$22)*$AO305:$AY305),0)</f>
        <v>0</v>
      </c>
      <c r="BM305" s="287" cm="1">
        <f t="array" aca="1" ref="BM305" ca="1">IF(AL305&gt;0,AL305*SUMPRODUCT(_xlfn.XLOOKUP(AL$26,$C$4:$C$22,$T$4:$AD$22)*$AO305:$AY305),0)</f>
        <v>0</v>
      </c>
      <c r="BN305" s="287" cm="1">
        <f t="array" aca="1" ref="BN305" ca="1">IF(AM305&gt;0,AM305*SUMPRODUCT(_xlfn.XLOOKUP(AM$26,$C$4:$C$22,$T$4:$AD$22)*$AO305:$AY305),0)</f>
        <v>0</v>
      </c>
      <c r="BO305" s="290" cm="1">
        <f t="array" aca="1" ref="BO305" ca="1">IF(AN305&gt;0,AN305*SUMPRODUCT(_xlfn.XLOOKUP(AN$26,$C$4:$C$22,$T$4:$AD$22)*$AO305:$AY305),0)</f>
        <v>0</v>
      </c>
      <c r="BP305" s="291">
        <f t="shared" ca="1" si="269"/>
        <v>0</v>
      </c>
      <c r="BQ305" s="286" cm="1">
        <f t="array" aca="1" ref="BQ305" ca="1">IF(AC305&gt;0,AC305*SUMPRODUCT(_xlfn.XLOOKUP(AC$26,$C$4:$C$22,$I$4:$S$22)*$AO305:$AY305),0)</f>
        <v>0</v>
      </c>
      <c r="BR305" s="287" cm="1">
        <f t="array" aca="1" ref="BR305" ca="1">IF(AD305&gt;0,AD305*SUMPRODUCT(_xlfn.XLOOKUP(AD$26,$C$4:$C$22,$I$4:$S$22)*$AO305:$AY305),0)</f>
        <v>0</v>
      </c>
      <c r="BS305" s="287" cm="1">
        <f t="array" aca="1" ref="BS305" ca="1">IF(AE305&gt;0,AE305*SUMPRODUCT(_xlfn.XLOOKUP(AE$26,$C$4:$C$22,$I$4:$S$22)*$AO305:$AY305),0)</f>
        <v>0</v>
      </c>
      <c r="BT305" s="287" cm="1">
        <f t="array" aca="1" ref="BT305" ca="1">IF(AF305&gt;0,AF305*SUMPRODUCT(_xlfn.XLOOKUP(AF$26,$C$4:$C$22,$I$4:$S$22)*$AO305:$AY305),0)</f>
        <v>0</v>
      </c>
      <c r="BU305" s="287" cm="1">
        <f t="array" aca="1" ref="BU305" ca="1">IF(AG305&gt;0,AG305*SUMPRODUCT(_xlfn.XLOOKUP(AG$26,$C$4:$C$22,$I$4:$S$22)*$AO305:$AY305),0)</f>
        <v>0</v>
      </c>
      <c r="BV305" s="287" cm="1">
        <f t="array" aca="1" ref="BV305" ca="1">IF(AH305&gt;0,AH305*SUMPRODUCT(_xlfn.XLOOKUP(AH$26,$C$4:$C$22,$I$4:$S$22)*$AO305:$AY305),0)</f>
        <v>0</v>
      </c>
      <c r="BW305" s="287" cm="1">
        <f t="array" aca="1" ref="BW305" ca="1">IF(AI305&gt;0,AI305*SUMPRODUCT(_xlfn.XLOOKUP(AI$26,$C$4:$C$22,$I$4:$S$22)*$AO305:$AY305),0)</f>
        <v>0</v>
      </c>
      <c r="BX305" s="287" cm="1">
        <f t="array" aca="1" ref="BX305" ca="1">IF(AJ305&gt;0,AJ305*SUMPRODUCT(_xlfn.XLOOKUP(AJ$26,$C$4:$C$22,$I$4:$S$22)*$AO305:$AY305),0)</f>
        <v>0</v>
      </c>
      <c r="BY305" s="287" cm="1">
        <f t="array" aca="1" ref="BY305" ca="1">IF(AK305&gt;0,AK305*SUMPRODUCT(_xlfn.XLOOKUP(AK$26,$C$4:$C$22,$I$4:$S$22)*$AO305:$AY305),0)</f>
        <v>0</v>
      </c>
      <c r="BZ305" s="287" cm="1">
        <f t="array" aca="1" ref="BZ305" ca="1">IF(AL305&gt;0,AL305*SUMPRODUCT(_xlfn.XLOOKUP(AL$26,$C$4:$C$22,$I$4:$S$22)*$AO305:$AY305),0)</f>
        <v>0</v>
      </c>
      <c r="CA305" s="287" cm="1">
        <f t="array" aca="1" ref="CA305" ca="1">IF(AM305&gt;0,AM305*SUMPRODUCT(_xlfn.XLOOKUP(AM$26,$C$4:$C$22,$I$4:$S$22)*$AO305:$AY305),0)</f>
        <v>0</v>
      </c>
      <c r="CB305" s="290" cm="1">
        <f t="array" aca="1" ref="CB305" ca="1">IF(AN305&gt;0,AN305*SUMPRODUCT(_xlfn.XLOOKUP(AN$26,$C$4:$C$22,$I$4:$S$22)*$AO305:$AY305),0)</f>
        <v>0</v>
      </c>
      <c r="CC305" s="291">
        <f t="shared" ca="1" si="270"/>
        <v>0</v>
      </c>
      <c r="CD305" s="286" cm="1">
        <f t="array" aca="1" ref="CD305" ca="1">IF(AC305&lt;0,AC305*SUMPRODUCT(_xlfn.XLOOKUP(AC$26,$C$4:$C$22,$T$4:$AD$22)*$AO305:$AY305),0)</f>
        <v>0</v>
      </c>
      <c r="CE305" s="287" cm="1">
        <f t="array" aca="1" ref="CE305" ca="1">IF(AD305&lt;0,AD305*SUMPRODUCT(_xlfn.XLOOKUP(AD$26,$C$4:$C$22,$T$4:$AC$22)*$AO305:$AX305),0)</f>
        <v>0</v>
      </c>
      <c r="CF305" s="287" cm="1">
        <f t="array" aca="1" ref="CF305" ca="1">IF(AE305&lt;0,AE305*SUMPRODUCT(_xlfn.XLOOKUP(AE$26,$C$4:$C$22,$T$4:$AC$22)*$AO305:$AX305),0)</f>
        <v>0</v>
      </c>
      <c r="CG305" s="287" cm="1">
        <f t="array" aca="1" ref="CG305" ca="1">IF(AF305&lt;0,AF305*SUMPRODUCT(_xlfn.XLOOKUP(AF$26,$C$4:$C$22,$T$4:$AC$22)*$AO305:$AX305),0)</f>
        <v>0</v>
      </c>
      <c r="CH305" s="287" cm="1">
        <f t="array" aca="1" ref="CH305" ca="1">IF(AG305&lt;0,AG305*SUMPRODUCT(_xlfn.XLOOKUP(AG$26,$C$4:$C$22,$T$4:$AC$22)*$AO305:$AX305),0)</f>
        <v>0</v>
      </c>
      <c r="CI305" s="287" cm="1">
        <f t="array" aca="1" ref="CI305" ca="1">IF(AH305&lt;0,AH305*SUMPRODUCT(_xlfn.XLOOKUP(AH$26,$C$4:$C$22,$T$4:$AC$22)*$AO305:$AX305),0)</f>
        <v>0</v>
      </c>
      <c r="CJ305" s="287" cm="1">
        <f t="array" aca="1" ref="CJ305" ca="1">IF(AI305&lt;0,AI305*SUMPRODUCT(_xlfn.XLOOKUP(AI$26,$C$4:$C$22,$T$4:$AC$22)*$AO305:$AX305),0)</f>
        <v>0</v>
      </c>
      <c r="CK305" s="287" cm="1">
        <f t="array" aca="1" ref="CK305" ca="1">IF(AJ305&lt;0,AJ305*SUMPRODUCT(_xlfn.XLOOKUP(AJ$26,$C$4:$C$22,$T$4:$AC$22)*$AO305:$AX305),0)</f>
        <v>0</v>
      </c>
      <c r="CL305" s="287" cm="1">
        <f t="array" aca="1" ref="CL305" ca="1">IF(AK305&lt;0,AK305*SUMPRODUCT(_xlfn.XLOOKUP(AK$26,$C$4:$C$22,$T$4:$AC$22)*$AO305:$AX305),0)</f>
        <v>0</v>
      </c>
      <c r="CM305" s="287" cm="1">
        <f t="array" aca="1" ref="CM305" ca="1">IF(AL305&lt;0,AL305*SUMPRODUCT(_xlfn.XLOOKUP(AL$26,$C$4:$C$22,$T$4:$AC$22)*$AO305:$AX305),0)</f>
        <v>0</v>
      </c>
      <c r="CN305" s="287" cm="1">
        <f t="array" aca="1" ref="CN305" ca="1">IF(AM305&lt;0,AM305*SUMPRODUCT(_xlfn.XLOOKUP(AM$26,$C$4:$C$22,$T$4:$AC$22)*$AO305:$AX305),0)</f>
        <v>0</v>
      </c>
      <c r="CO305" s="290" cm="1">
        <f t="array" aca="1" ref="CO305" ca="1">IF(AN305&lt;0,AN305*SUMPRODUCT(_xlfn.XLOOKUP(AN$26,$C$4:$C$22,$T$4:$AC$22)*$AO305:$AX305),0)</f>
        <v>0</v>
      </c>
      <c r="CP305" s="291">
        <f t="shared" ca="1" si="271"/>
        <v>0</v>
      </c>
      <c r="CQ305" s="286" cm="1">
        <f t="array" aca="1" ref="CQ305" ca="1">IF(AC305&lt;0,AC305*SUMPRODUCT(_xlfn.XLOOKUP(AC$26,$C$4:$C$22,$I$4:$S$22)*$AO305:$AY305),0)</f>
        <v>0</v>
      </c>
      <c r="CR305" s="287" cm="1">
        <f t="array" aca="1" ref="CR305" ca="1">IF(AD305&lt;0,AD305*SUMPRODUCT(_xlfn.XLOOKUP(AD$26,$C$4:$C$22,$I$4:$R$22)*$AO305:$AX305),0)</f>
        <v>0</v>
      </c>
      <c r="CS305" s="287" cm="1">
        <f t="array" aca="1" ref="CS305" ca="1">IF(AE305&lt;0,AE305*SUMPRODUCT(_xlfn.XLOOKUP(AE$26,$C$4:$C$22,$I$4:$R$22)*$AO305:$AX305),0)</f>
        <v>0</v>
      </c>
      <c r="CT305" s="287" cm="1">
        <f t="array" aca="1" ref="CT305" ca="1">IF(AF305&lt;0,AF305*SUMPRODUCT(_xlfn.XLOOKUP(AF$26,$C$4:$C$22,$I$4:$R$22)*$AO305:$AX305),0)</f>
        <v>0</v>
      </c>
      <c r="CU305" s="287" cm="1">
        <f t="array" aca="1" ref="CU305" ca="1">IF(AG305&lt;0,AG305*SUMPRODUCT(_xlfn.XLOOKUP(AG$26,$C$4:$C$22,$I$4:$R$22)*$AO305:$AX305),0)</f>
        <v>0</v>
      </c>
      <c r="CV305" s="287" cm="1">
        <f t="array" aca="1" ref="CV305" ca="1">IF(AH305&lt;0,AH305*SUMPRODUCT(_xlfn.XLOOKUP(AH$26,$C$4:$C$22,$I$4:$R$22)*$AO305:$AX305),0)</f>
        <v>0</v>
      </c>
      <c r="CW305" s="287" cm="1">
        <f t="array" aca="1" ref="CW305" ca="1">IF(AI305&lt;0,AI305*SUMPRODUCT(_xlfn.XLOOKUP(AI$26,$C$4:$C$22,$I$4:$R$22)*$AO305:$AX305),0)</f>
        <v>0</v>
      </c>
      <c r="CX305" s="287" cm="1">
        <f t="array" aca="1" ref="CX305" ca="1">IF(AJ305&lt;0,AJ305*SUMPRODUCT(_xlfn.XLOOKUP(AJ$26,$C$4:$C$22,$I$4:$R$22)*$AO305:$AX305),0)</f>
        <v>0</v>
      </c>
      <c r="CY305" s="287" cm="1">
        <f t="array" aca="1" ref="CY305" ca="1">IF(AK305&lt;0,AK305*SUMPRODUCT(_xlfn.XLOOKUP(AK$26,$C$4:$C$22,$I$4:$R$22)*$AO305:$AX305),0)</f>
        <v>0</v>
      </c>
      <c r="CZ305" s="287" cm="1">
        <f t="array" aca="1" ref="CZ305" ca="1">IF(AL305&lt;0,AL305*SUMPRODUCT(_xlfn.XLOOKUP(AL$26,$C$4:$C$22,$I$4:$R$22)*$AO305:$AX305),0)</f>
        <v>0</v>
      </c>
      <c r="DA305" s="287" cm="1">
        <f t="array" aca="1" ref="DA305" ca="1">IF(AM305&lt;0,AM305*SUMPRODUCT(_xlfn.XLOOKUP(AM$26,$C$4:$C$22,$I$4:$R$22)*$AO305:$AX305),0)</f>
        <v>0</v>
      </c>
      <c r="DB305" s="290" cm="1">
        <f t="array" aca="1" ref="DB305" ca="1">IF(AN305&lt;0,AN305*SUMPRODUCT(_xlfn.XLOOKUP(AN$26,$C$4:$C$22,$I$4:$R$22)*$AO305:$AX305),0)</f>
        <v>0</v>
      </c>
      <c r="DC305" s="327">
        <f t="shared" ca="1" si="272"/>
        <v>0</v>
      </c>
    </row>
    <row r="306" spans="1:107" x14ac:dyDescent="0.25">
      <c r="A306" s="136"/>
      <c r="B306" s="389"/>
      <c r="C306" s="292">
        <v>15</v>
      </c>
      <c r="D306" s="293" t="str">
        <f>_xlfn.XLOOKUP($C306,'Load Combinations'!$B$4:$B$22,'Load Combinations'!$C$4:$C$22)</f>
        <v>CV He, Beam On, Component MAWP</v>
      </c>
      <c r="E306" s="86"/>
      <c r="F306" s="294"/>
      <c r="G306" s="125">
        <v>0</v>
      </c>
      <c r="H306" s="295">
        <f t="shared" ca="1" si="238"/>
        <v>0.75</v>
      </c>
      <c r="I306" s="295">
        <f t="shared" ca="1" si="239"/>
        <v>0</v>
      </c>
      <c r="J306" s="328"/>
      <c r="K306" s="99">
        <f t="shared" ref="K306:AB306" ca="1" si="291">OFFSET(K306,-14,0)</f>
        <v>0</v>
      </c>
      <c r="L306" s="96">
        <f t="shared" ca="1" si="291"/>
        <v>0</v>
      </c>
      <c r="M306" s="96">
        <f t="shared" ca="1" si="291"/>
        <v>0</v>
      </c>
      <c r="N306" s="96">
        <f t="shared" ca="1" si="291"/>
        <v>0</v>
      </c>
      <c r="O306" s="96">
        <f t="shared" ca="1" si="291"/>
        <v>0</v>
      </c>
      <c r="P306" s="96">
        <f t="shared" ca="1" si="291"/>
        <v>0</v>
      </c>
      <c r="Q306" s="96">
        <f t="shared" ca="1" si="291"/>
        <v>0</v>
      </c>
      <c r="R306" s="96">
        <f t="shared" ca="1" si="291"/>
        <v>0</v>
      </c>
      <c r="S306" s="96">
        <f t="shared" ca="1" si="291"/>
        <v>0</v>
      </c>
      <c r="T306" s="96">
        <f t="shared" ca="1" si="291"/>
        <v>0</v>
      </c>
      <c r="U306" s="96">
        <f t="shared" ca="1" si="291"/>
        <v>0</v>
      </c>
      <c r="V306" s="96">
        <f t="shared" ca="1" si="291"/>
        <v>0</v>
      </c>
      <c r="W306" s="96">
        <f t="shared" ca="1" si="291"/>
        <v>0</v>
      </c>
      <c r="X306" s="96">
        <f t="shared" ca="1" si="291"/>
        <v>0</v>
      </c>
      <c r="Y306" s="96">
        <f t="shared" ca="1" si="291"/>
        <v>0</v>
      </c>
      <c r="Z306" s="96">
        <f t="shared" ca="1" si="291"/>
        <v>0</v>
      </c>
      <c r="AA306" s="96">
        <f t="shared" ca="1" si="291"/>
        <v>0</v>
      </c>
      <c r="AB306" s="138">
        <f t="shared" ca="1" si="291"/>
        <v>0</v>
      </c>
      <c r="AC306" s="99">
        <f t="shared" ca="1" si="278"/>
        <v>0</v>
      </c>
      <c r="AD306" s="96">
        <f t="shared" ca="1" si="278"/>
        <v>0</v>
      </c>
      <c r="AE306" s="96">
        <f t="shared" ca="1" si="278"/>
        <v>0</v>
      </c>
      <c r="AF306" s="96">
        <f t="shared" ca="1" si="278"/>
        <v>0</v>
      </c>
      <c r="AG306" s="96">
        <f t="shared" ca="1" si="278"/>
        <v>0</v>
      </c>
      <c r="AH306" s="96">
        <f t="shared" ca="1" si="278"/>
        <v>0</v>
      </c>
      <c r="AI306" s="96">
        <f t="shared" ca="1" si="278"/>
        <v>0</v>
      </c>
      <c r="AJ306" s="96">
        <f t="shared" ca="1" si="278"/>
        <v>0</v>
      </c>
      <c r="AK306" s="96">
        <f t="shared" ca="1" si="278"/>
        <v>0</v>
      </c>
      <c r="AL306" s="96">
        <f t="shared" ca="1" si="278"/>
        <v>1</v>
      </c>
      <c r="AM306" s="96">
        <f t="shared" ca="1" si="278"/>
        <v>0</v>
      </c>
      <c r="AN306" s="100">
        <f t="shared" ca="1" si="278"/>
        <v>0</v>
      </c>
      <c r="AO306" s="97">
        <f>+INDEX('Load Combinations'!$D$4:$N$22,MATCH(Horizontal!$C306,'Load Combinations'!$B$4:$B$22,0),MATCH(Horizontal!AO$26,'Load Combinations'!$D$3:$N$3,0))</f>
        <v>1</v>
      </c>
      <c r="AP306" s="96">
        <f>+INDEX('Load Combinations'!$D$4:$N$22,MATCH(Horizontal!$C306,'Load Combinations'!$B$4:$B$22,0),MATCH(Horizontal!AP$26,'Load Combinations'!$D$3:$N$3,0))</f>
        <v>1</v>
      </c>
      <c r="AQ306" s="96">
        <f>+INDEX('Load Combinations'!$D$4:$N$22,MATCH(Horizontal!$C306,'Load Combinations'!$B$4:$B$22,0),MATCH(Horizontal!AQ$26,'Load Combinations'!$D$3:$N$3,0))</f>
        <v>0</v>
      </c>
      <c r="AR306" s="96">
        <f>+INDEX('Load Combinations'!$D$4:$N$22,MATCH(Horizontal!$C306,'Load Combinations'!$B$4:$B$22,0),MATCH(Horizontal!AR$26,'Load Combinations'!$D$3:$N$3,0))</f>
        <v>0</v>
      </c>
      <c r="AS306" s="96">
        <f>+INDEX('Load Combinations'!$D$4:$N$22,MATCH(Horizontal!$C306,'Load Combinations'!$B$4:$B$22,0),MATCH(Horizontal!AS$26,'Load Combinations'!$D$3:$N$3,0))</f>
        <v>1</v>
      </c>
      <c r="AT306" s="96">
        <f>+INDEX('Load Combinations'!$D$4:$N$22,MATCH(Horizontal!$C306,'Load Combinations'!$B$4:$B$22,0),MATCH(Horizontal!AT$26,'Load Combinations'!$D$3:$N$3,0))</f>
        <v>1</v>
      </c>
      <c r="AU306" s="96">
        <f>+INDEX('Load Combinations'!$D$4:$N$22,MATCH(Horizontal!$C306,'Load Combinations'!$B$4:$B$22,0),MATCH(Horizontal!AU$26,'Load Combinations'!$D$3:$N$3,0))</f>
        <v>0</v>
      </c>
      <c r="AV306" s="96">
        <f>+INDEX('Load Combinations'!$D$4:$N$22,MATCH(Horizontal!$C306,'Load Combinations'!$B$4:$B$22,0),MATCH(Horizontal!AV$26,'Load Combinations'!$D$3:$N$3,0))</f>
        <v>1</v>
      </c>
      <c r="AW306" s="96">
        <f>+INDEX('Load Combinations'!$D$4:$N$22,MATCH(Horizontal!$C306,'Load Combinations'!$B$4:$B$22,0),MATCH(Horizontal!AW$26,'Load Combinations'!$D$3:$N$3,0))</f>
        <v>0</v>
      </c>
      <c r="AX306" s="560">
        <f>+INDEX('Load Combinations'!$D$4:$N$22,MATCH(Horizontal!$C306,'Load Combinations'!$B$4:$B$22,0),MATCH(Horizontal!AX$26,'Load Combinations'!$D$3:$N$3,0))</f>
        <v>0</v>
      </c>
      <c r="AY306" s="661">
        <f>+INDEX('Load Combinations'!$D$4:$N$22,MATCH(Horizontal!$C306,'Load Combinations'!$B$4:$B$22,0),MATCH(Horizontal!AY$26,'Load Combinations'!$D$3:$N$3,0))</f>
        <v>0</v>
      </c>
      <c r="AZ306" s="297" cm="1">
        <f t="array" aca="1" ref="AZ306" ca="1">SUMPRODUCT(--($K306:$AB306&gt;0),INDEX($H$4:$H$22,MATCH($K$26:$AB$26,$C$4:$C$22,0)))</f>
        <v>0</v>
      </c>
      <c r="BA306" s="298" cm="1">
        <f t="array" aca="1" ref="BA306" ca="1">SUMPRODUCT(--($K306:$AB306&gt;0),INDEX($G$4:$G$22,MATCH($K$26:$AB$26,$C$4:$C$22,0)))</f>
        <v>0</v>
      </c>
      <c r="BB306" s="298" cm="1">
        <f t="array" aca="1" ref="BB306" ca="1">-1*SUMPRODUCT(--($K306:$AB306&lt;0),INDEX($H$4:$H$22,MATCH($K$26:$AB$26,$C$4:$C$22,0)))</f>
        <v>0</v>
      </c>
      <c r="BC306" s="298" cm="1">
        <f t="array" aca="1" ref="BC306" ca="1">-1*SUMPRODUCT(--($K306:$AB306&lt;0),INDEX($G$4:$G$22,MATCH($K$26:$AB$26,$C$4:$C$22,0)))</f>
        <v>0</v>
      </c>
      <c r="BD306" s="125" cm="1">
        <f t="array" aca="1" ref="BD306" ca="1">IF(AC306&gt;0,AC306*SUMPRODUCT(_xlfn.XLOOKUP(AC$26,$C$4:$C$22,$T$4:$AD$22)*$AO306:$AY306),0)</f>
        <v>0</v>
      </c>
      <c r="BE306" s="300" cm="1">
        <f t="array" aca="1" ref="BE306" ca="1">IF(AD306&gt;0,AD306*SUMPRODUCT(_xlfn.XLOOKUP(AD$26,$C$4:$C$22,$T$4:$AD$22)*$AO306:$AY306),0)</f>
        <v>0</v>
      </c>
      <c r="BF306" s="300" cm="1">
        <f t="array" aca="1" ref="BF306" ca="1">IF(AE306&gt;0,AE306*SUMPRODUCT(_xlfn.XLOOKUP(AE$26,$C$4:$C$22,$T$4:$AD$22)*$AO306:$AY306),0)</f>
        <v>0</v>
      </c>
      <c r="BG306" s="301" cm="1">
        <f t="array" aca="1" ref="BG306" ca="1">IF(AF306&gt;0,AF306*SUMPRODUCT(_xlfn.XLOOKUP(AF$26,$C$4:$C$22,$T$4:$AD$22)*$AO306:$AY306),0)</f>
        <v>0</v>
      </c>
      <c r="BH306" s="300" cm="1">
        <f t="array" aca="1" ref="BH306" ca="1">IF(AG306&gt;0,AG306*SUMPRODUCT(_xlfn.XLOOKUP(AG$26,$C$4:$C$22,$T$4:$AD$22)*$AO306:$AY306),0)</f>
        <v>0</v>
      </c>
      <c r="BI306" s="300" cm="1">
        <f t="array" aca="1" ref="BI306" ca="1">IF(AH306&gt;0,AH306*SUMPRODUCT(_xlfn.XLOOKUP(AH$26,$C$4:$C$22,$T$4:$AD$22)*$AO306:$AY306),0)</f>
        <v>0</v>
      </c>
      <c r="BJ306" s="300" cm="1">
        <f t="array" aca="1" ref="BJ306" ca="1">IF(AI306&gt;0,AI306*SUMPRODUCT(_xlfn.XLOOKUP(AI$26,$C$4:$C$22,$T$4:$AD$22)*$AO306:$AY306),0)</f>
        <v>0</v>
      </c>
      <c r="BK306" s="300" cm="1">
        <f t="array" aca="1" ref="BK306" ca="1">IF(AJ306&gt;0,AJ306*SUMPRODUCT(_xlfn.XLOOKUP(AJ$26,$C$4:$C$22,$T$4:$AD$22)*$AO306:$AY306),0)</f>
        <v>0</v>
      </c>
      <c r="BL306" s="300" cm="1">
        <f t="array" aca="1" ref="BL306" ca="1">IF(AK306&gt;0,AK306*SUMPRODUCT(_xlfn.XLOOKUP(AK$26,$C$4:$C$22,$T$4:$AD$22)*$AO306:$AY306),0)</f>
        <v>0</v>
      </c>
      <c r="BM306" s="300" cm="1">
        <f t="array" aca="1" ref="BM306" ca="1">IF(AL306&gt;0,AL306*SUMPRODUCT(_xlfn.XLOOKUP(AL$26,$C$4:$C$22,$T$4:$AD$22)*$AO306:$AY306),0)</f>
        <v>0.75</v>
      </c>
      <c r="BN306" s="300" cm="1">
        <f t="array" aca="1" ref="BN306" ca="1">IF(AM306&gt;0,AM306*SUMPRODUCT(_xlfn.XLOOKUP(AM$26,$C$4:$C$22,$T$4:$AD$22)*$AO306:$AY306),0)</f>
        <v>0</v>
      </c>
      <c r="BO306" s="304" cm="1">
        <f t="array" aca="1" ref="BO306" ca="1">IF(AN306&gt;0,AN306*SUMPRODUCT(_xlfn.XLOOKUP(AN$26,$C$4:$C$22,$T$4:$AD$22)*$AO306:$AY306),0)</f>
        <v>0</v>
      </c>
      <c r="BP306" s="305">
        <f t="shared" ca="1" si="269"/>
        <v>0.75</v>
      </c>
      <c r="BQ306" s="125" cm="1">
        <f t="array" aca="1" ref="BQ306" ca="1">IF(AC306&gt;0,AC306*SUMPRODUCT(_xlfn.XLOOKUP(AC$26,$C$4:$C$22,$I$4:$S$22)*$AO306:$AY306),0)</f>
        <v>0</v>
      </c>
      <c r="BR306" s="300" cm="1">
        <f t="array" aca="1" ref="BR306" ca="1">IF(AD306&gt;0,AD306*SUMPRODUCT(_xlfn.XLOOKUP(AD$26,$C$4:$C$22,$I$4:$S$22)*$AO306:$AY306),0)</f>
        <v>0</v>
      </c>
      <c r="BS306" s="300" cm="1">
        <f t="array" aca="1" ref="BS306" ca="1">IF(AE306&gt;0,AE306*SUMPRODUCT(_xlfn.XLOOKUP(AE$26,$C$4:$C$22,$I$4:$S$22)*$AO306:$AY306),0)</f>
        <v>0</v>
      </c>
      <c r="BT306" s="301" cm="1">
        <f t="array" aca="1" ref="BT306" ca="1">IF(AF306&gt;0,AF306*SUMPRODUCT(_xlfn.XLOOKUP(AF$26,$C$4:$C$22,$I$4:$S$22)*$AO306:$AY306),0)</f>
        <v>0</v>
      </c>
      <c r="BU306" s="300" cm="1">
        <f t="array" aca="1" ref="BU306" ca="1">IF(AG306&gt;0,AG306*SUMPRODUCT(_xlfn.XLOOKUP(AG$26,$C$4:$C$22,$I$4:$S$22)*$AO306:$AY306),0)</f>
        <v>0</v>
      </c>
      <c r="BV306" s="300" cm="1">
        <f t="array" aca="1" ref="BV306" ca="1">IF(AH306&gt;0,AH306*SUMPRODUCT(_xlfn.XLOOKUP(AH$26,$C$4:$C$22,$I$4:$S$22)*$AO306:$AY306),0)</f>
        <v>0</v>
      </c>
      <c r="BW306" s="300" cm="1">
        <f t="array" aca="1" ref="BW306" ca="1">IF(AI306&gt;0,AI306*SUMPRODUCT(_xlfn.XLOOKUP(AI$26,$C$4:$C$22,$I$4:$S$22)*$AO306:$AY306),0)</f>
        <v>0</v>
      </c>
      <c r="BX306" s="300" cm="1">
        <f t="array" aca="1" ref="BX306" ca="1">IF(AJ306&gt;0,AJ306*SUMPRODUCT(_xlfn.XLOOKUP(AJ$26,$C$4:$C$22,$I$4:$S$22)*$AO306:$AY306),0)</f>
        <v>0</v>
      </c>
      <c r="BY306" s="300" cm="1">
        <f t="array" aca="1" ref="BY306" ca="1">IF(AK306&gt;0,AK306*SUMPRODUCT(_xlfn.XLOOKUP(AK$26,$C$4:$C$22,$I$4:$S$22)*$AO306:$AY306),0)</f>
        <v>0</v>
      </c>
      <c r="BZ306" s="300" cm="1">
        <f t="array" aca="1" ref="BZ306" ca="1">IF(AL306&gt;0,AL306*SUMPRODUCT(_xlfn.XLOOKUP(AL$26,$C$4:$C$22,$I$4:$S$22)*$AO306:$AY306),0)</f>
        <v>0</v>
      </c>
      <c r="CA306" s="300" cm="1">
        <f t="array" aca="1" ref="CA306" ca="1">IF(AM306&gt;0,AM306*SUMPRODUCT(_xlfn.XLOOKUP(AM$26,$C$4:$C$22,$I$4:$S$22)*$AO306:$AY306),0)</f>
        <v>0</v>
      </c>
      <c r="CB306" s="304" cm="1">
        <f t="array" aca="1" ref="CB306" ca="1">IF(AN306&gt;0,AN306*SUMPRODUCT(_xlfn.XLOOKUP(AN$26,$C$4:$C$22,$I$4:$S$22)*$AO306:$AY306),0)</f>
        <v>0</v>
      </c>
      <c r="CC306" s="305">
        <f t="shared" ca="1" si="270"/>
        <v>0</v>
      </c>
      <c r="CD306" s="125" cm="1">
        <f t="array" aca="1" ref="CD306" ca="1">IF(AC306&lt;0,AC306*SUMPRODUCT(_xlfn.XLOOKUP(AC$26,$C$4:$C$22,$T$4:$AD$22)*$AO306:$AY306),0)</f>
        <v>0</v>
      </c>
      <c r="CE306" s="300" cm="1">
        <f t="array" aca="1" ref="CE306" ca="1">IF(AD306&lt;0,AD306*SUMPRODUCT(_xlfn.XLOOKUP(AD$26,$C$4:$C$22,$T$4:$AC$22)*$AO306:$AX306),0)</f>
        <v>0</v>
      </c>
      <c r="CF306" s="300" cm="1">
        <f t="array" aca="1" ref="CF306" ca="1">IF(AE306&lt;0,AE306*SUMPRODUCT(_xlfn.XLOOKUP(AE$26,$C$4:$C$22,$T$4:$AC$22)*$AO306:$AX306),0)</f>
        <v>0</v>
      </c>
      <c r="CG306" s="301" cm="1">
        <f t="array" aca="1" ref="CG306" ca="1">IF(AF306&lt;0,AF306*SUMPRODUCT(_xlfn.XLOOKUP(AF$26,$C$4:$C$22,$T$4:$AC$22)*$AO306:$AX306),0)</f>
        <v>0</v>
      </c>
      <c r="CH306" s="300" cm="1">
        <f t="array" aca="1" ref="CH306" ca="1">IF(AG306&lt;0,AG306*SUMPRODUCT(_xlfn.XLOOKUP(AG$26,$C$4:$C$22,$T$4:$AC$22)*$AO306:$AX306),0)</f>
        <v>0</v>
      </c>
      <c r="CI306" s="300" cm="1">
        <f t="array" aca="1" ref="CI306" ca="1">IF(AH306&lt;0,AH306*SUMPRODUCT(_xlfn.XLOOKUP(AH$26,$C$4:$C$22,$T$4:$AC$22)*$AO306:$AX306),0)</f>
        <v>0</v>
      </c>
      <c r="CJ306" s="300" cm="1">
        <f t="array" aca="1" ref="CJ306" ca="1">IF(AI306&lt;0,AI306*SUMPRODUCT(_xlfn.XLOOKUP(AI$26,$C$4:$C$22,$T$4:$AC$22)*$AO306:$AX306),0)</f>
        <v>0</v>
      </c>
      <c r="CK306" s="300" cm="1">
        <f t="array" aca="1" ref="CK306" ca="1">IF(AJ306&lt;0,AJ306*SUMPRODUCT(_xlfn.XLOOKUP(AJ$26,$C$4:$C$22,$T$4:$AC$22)*$AO306:$AX306),0)</f>
        <v>0</v>
      </c>
      <c r="CL306" s="300" cm="1">
        <f t="array" aca="1" ref="CL306" ca="1">IF(AK306&lt;0,AK306*SUMPRODUCT(_xlfn.XLOOKUP(AK$26,$C$4:$C$22,$T$4:$AC$22)*$AO306:$AX306),0)</f>
        <v>0</v>
      </c>
      <c r="CM306" s="300" cm="1">
        <f t="array" aca="1" ref="CM306" ca="1">IF(AL306&lt;0,AL306*SUMPRODUCT(_xlfn.XLOOKUP(AL$26,$C$4:$C$22,$T$4:$AC$22)*$AO306:$AX306),0)</f>
        <v>0</v>
      </c>
      <c r="CN306" s="300" cm="1">
        <f t="array" aca="1" ref="CN306" ca="1">IF(AM306&lt;0,AM306*SUMPRODUCT(_xlfn.XLOOKUP(AM$26,$C$4:$C$22,$T$4:$AC$22)*$AO306:$AX306),0)</f>
        <v>0</v>
      </c>
      <c r="CO306" s="304" cm="1">
        <f t="array" aca="1" ref="CO306" ca="1">IF(AN306&lt;0,AN306*SUMPRODUCT(_xlfn.XLOOKUP(AN$26,$C$4:$C$22,$T$4:$AC$22)*$AO306:$AX306),0)</f>
        <v>0</v>
      </c>
      <c r="CP306" s="305">
        <f t="shared" ca="1" si="271"/>
        <v>0</v>
      </c>
      <c r="CQ306" s="125" cm="1">
        <f t="array" aca="1" ref="CQ306" ca="1">IF(AC306&lt;0,AC306*SUMPRODUCT(_xlfn.XLOOKUP(AC$26,$C$4:$C$22,$I$4:$S$22)*$AO306:$AY306),0)</f>
        <v>0</v>
      </c>
      <c r="CR306" s="300" cm="1">
        <f t="array" aca="1" ref="CR306" ca="1">IF(AD306&lt;0,AD306*SUMPRODUCT(_xlfn.XLOOKUP(AD$26,$C$4:$C$22,$I$4:$R$22)*$AO306:$AX306),0)</f>
        <v>0</v>
      </c>
      <c r="CS306" s="300" cm="1">
        <f t="array" aca="1" ref="CS306" ca="1">IF(AE306&lt;0,AE306*SUMPRODUCT(_xlfn.XLOOKUP(AE$26,$C$4:$C$22,$I$4:$R$22)*$AO306:$AX306),0)</f>
        <v>0</v>
      </c>
      <c r="CT306" s="301" cm="1">
        <f t="array" aca="1" ref="CT306" ca="1">IF(AF306&lt;0,AF306*SUMPRODUCT(_xlfn.XLOOKUP(AF$26,$C$4:$C$22,$I$4:$R$22)*$AO306:$AX306),0)</f>
        <v>0</v>
      </c>
      <c r="CU306" s="300" cm="1">
        <f t="array" aca="1" ref="CU306" ca="1">IF(AG306&lt;0,AG306*SUMPRODUCT(_xlfn.XLOOKUP(AG$26,$C$4:$C$22,$I$4:$R$22)*$AO306:$AX306),0)</f>
        <v>0</v>
      </c>
      <c r="CV306" s="300" cm="1">
        <f t="array" aca="1" ref="CV306" ca="1">IF(AH306&lt;0,AH306*SUMPRODUCT(_xlfn.XLOOKUP(AH$26,$C$4:$C$22,$I$4:$R$22)*$AO306:$AX306),0)</f>
        <v>0</v>
      </c>
      <c r="CW306" s="300" cm="1">
        <f t="array" aca="1" ref="CW306" ca="1">IF(AI306&lt;0,AI306*SUMPRODUCT(_xlfn.XLOOKUP(AI$26,$C$4:$C$22,$I$4:$R$22)*$AO306:$AX306),0)</f>
        <v>0</v>
      </c>
      <c r="CX306" s="300" cm="1">
        <f t="array" aca="1" ref="CX306" ca="1">IF(AJ306&lt;0,AJ306*SUMPRODUCT(_xlfn.XLOOKUP(AJ$26,$C$4:$C$22,$I$4:$R$22)*$AO306:$AX306),0)</f>
        <v>0</v>
      </c>
      <c r="CY306" s="300" cm="1">
        <f t="array" aca="1" ref="CY306" ca="1">IF(AK306&lt;0,AK306*SUMPRODUCT(_xlfn.XLOOKUP(AK$26,$C$4:$C$22,$I$4:$R$22)*$AO306:$AX306),0)</f>
        <v>0</v>
      </c>
      <c r="CZ306" s="300" cm="1">
        <f t="array" aca="1" ref="CZ306" ca="1">IF(AL306&lt;0,AL306*SUMPRODUCT(_xlfn.XLOOKUP(AL$26,$C$4:$C$22,$I$4:$R$22)*$AO306:$AX306),0)</f>
        <v>0</v>
      </c>
      <c r="DA306" s="300" cm="1">
        <f t="array" aca="1" ref="DA306" ca="1">IF(AM306&lt;0,AM306*SUMPRODUCT(_xlfn.XLOOKUP(AM$26,$C$4:$C$22,$I$4:$R$22)*$AO306:$AX306),0)</f>
        <v>0</v>
      </c>
      <c r="DB306" s="304" cm="1">
        <f t="array" aca="1" ref="DB306" ca="1">IF(AN306&lt;0,AN306*SUMPRODUCT(_xlfn.XLOOKUP(AN$26,$C$4:$C$22,$I$4:$R$22)*$AO306:$AX306),0)</f>
        <v>0</v>
      </c>
      <c r="DC306" s="329">
        <f t="shared" ca="1" si="272"/>
        <v>0</v>
      </c>
    </row>
    <row r="307" spans="1:107" x14ac:dyDescent="0.25">
      <c r="A307" s="136"/>
      <c r="B307" s="389"/>
      <c r="C307" s="278">
        <v>16</v>
      </c>
      <c r="D307" s="279" t="str">
        <f>_xlfn.XLOOKUP($C307,'Load Combinations'!$B$4:$B$22,'Load Combinations'!$C$4:$C$22)</f>
        <v>CV MAWP, No Beam</v>
      </c>
      <c r="E307" s="280"/>
      <c r="F307" s="281"/>
      <c r="G307" s="111">
        <v>0</v>
      </c>
      <c r="H307" s="282">
        <f t="shared" ca="1" si="238"/>
        <v>0</v>
      </c>
      <c r="I307" s="282">
        <f t="shared" ca="1" si="239"/>
        <v>0</v>
      </c>
      <c r="J307" s="326"/>
      <c r="K307" s="87">
        <f t="shared" ref="K307:AB307" ca="1" si="292">OFFSET(K307,-15,0)</f>
        <v>0</v>
      </c>
      <c r="L307" s="84">
        <f t="shared" ca="1" si="292"/>
        <v>0</v>
      </c>
      <c r="M307" s="84">
        <f t="shared" ca="1" si="292"/>
        <v>0</v>
      </c>
      <c r="N307" s="84">
        <f t="shared" ca="1" si="292"/>
        <v>0</v>
      </c>
      <c r="O307" s="84">
        <f t="shared" ca="1" si="292"/>
        <v>0</v>
      </c>
      <c r="P307" s="84">
        <f t="shared" ca="1" si="292"/>
        <v>0</v>
      </c>
      <c r="Q307" s="84">
        <f t="shared" ca="1" si="292"/>
        <v>0</v>
      </c>
      <c r="R307" s="84">
        <f t="shared" ca="1" si="292"/>
        <v>0</v>
      </c>
      <c r="S307" s="84">
        <f t="shared" ca="1" si="292"/>
        <v>0</v>
      </c>
      <c r="T307" s="84">
        <f t="shared" ca="1" si="292"/>
        <v>0</v>
      </c>
      <c r="U307" s="84">
        <f t="shared" ca="1" si="292"/>
        <v>0</v>
      </c>
      <c r="V307" s="84">
        <f t="shared" ca="1" si="292"/>
        <v>0</v>
      </c>
      <c r="W307" s="84">
        <f t="shared" ca="1" si="292"/>
        <v>0</v>
      </c>
      <c r="X307" s="84">
        <f t="shared" ca="1" si="292"/>
        <v>0</v>
      </c>
      <c r="Y307" s="84">
        <f t="shared" ca="1" si="292"/>
        <v>0</v>
      </c>
      <c r="Z307" s="84">
        <f t="shared" ca="1" si="292"/>
        <v>0</v>
      </c>
      <c r="AA307" s="84">
        <f t="shared" ca="1" si="292"/>
        <v>0</v>
      </c>
      <c r="AB307" s="89">
        <f t="shared" ca="1" si="292"/>
        <v>0</v>
      </c>
      <c r="AC307" s="87">
        <f t="shared" ca="1" si="278"/>
        <v>0</v>
      </c>
      <c r="AD307" s="84">
        <f t="shared" ca="1" si="278"/>
        <v>0</v>
      </c>
      <c r="AE307" s="84">
        <f t="shared" ca="1" si="278"/>
        <v>0</v>
      </c>
      <c r="AF307" s="84">
        <f t="shared" ca="1" si="278"/>
        <v>0</v>
      </c>
      <c r="AG307" s="84">
        <f t="shared" ca="1" si="278"/>
        <v>0</v>
      </c>
      <c r="AH307" s="84">
        <f t="shared" ca="1" si="278"/>
        <v>0</v>
      </c>
      <c r="AI307" s="84">
        <f t="shared" ca="1" si="278"/>
        <v>0</v>
      </c>
      <c r="AJ307" s="84">
        <f t="shared" ca="1" si="278"/>
        <v>0</v>
      </c>
      <c r="AK307" s="84">
        <f t="shared" ca="1" si="278"/>
        <v>0</v>
      </c>
      <c r="AL307" s="84">
        <f t="shared" ca="1" si="278"/>
        <v>1</v>
      </c>
      <c r="AM307" s="84">
        <f t="shared" ca="1" si="278"/>
        <v>0</v>
      </c>
      <c r="AN307" s="98">
        <f t="shared" ca="1" si="278"/>
        <v>0</v>
      </c>
      <c r="AO307" s="91">
        <f>+INDEX('Load Combinations'!$D$4:$N$22,MATCH(Horizontal!$C307,'Load Combinations'!$B$4:$B$22,0),MATCH(Horizontal!AO$26,'Load Combinations'!$D$3:$N$3,0))</f>
        <v>1</v>
      </c>
      <c r="AP307" s="84">
        <f>+INDEX('Load Combinations'!$D$4:$N$22,MATCH(Horizontal!$C307,'Load Combinations'!$B$4:$B$22,0),MATCH(Horizontal!AP$26,'Load Combinations'!$D$3:$N$3,0))</f>
        <v>0</v>
      </c>
      <c r="AQ307" s="84">
        <f>+INDEX('Load Combinations'!$D$4:$N$22,MATCH(Horizontal!$C307,'Load Combinations'!$B$4:$B$22,0),MATCH(Horizontal!AQ$26,'Load Combinations'!$D$3:$N$3,0))</f>
        <v>0</v>
      </c>
      <c r="AR307" s="84">
        <f>+INDEX('Load Combinations'!$D$4:$N$22,MATCH(Horizontal!$C307,'Load Combinations'!$B$4:$B$22,0),MATCH(Horizontal!AR$26,'Load Combinations'!$D$3:$N$3,0))</f>
        <v>1</v>
      </c>
      <c r="AS307" s="84">
        <f>+INDEX('Load Combinations'!$D$4:$N$22,MATCH(Horizontal!$C307,'Load Combinations'!$B$4:$B$22,0),MATCH(Horizontal!AS$26,'Load Combinations'!$D$3:$N$3,0))</f>
        <v>0</v>
      </c>
      <c r="AT307" s="84">
        <f>+INDEX('Load Combinations'!$D$4:$N$22,MATCH(Horizontal!$C307,'Load Combinations'!$B$4:$B$22,0),MATCH(Horizontal!AT$26,'Load Combinations'!$D$3:$N$3,0))</f>
        <v>0</v>
      </c>
      <c r="AU307" s="84">
        <f>+INDEX('Load Combinations'!$D$4:$N$22,MATCH(Horizontal!$C307,'Load Combinations'!$B$4:$B$22,0),MATCH(Horizontal!AU$26,'Load Combinations'!$D$3:$N$3,0))</f>
        <v>1</v>
      </c>
      <c r="AV307" s="84">
        <f>+INDEX('Load Combinations'!$D$4:$N$22,MATCH(Horizontal!$C307,'Load Combinations'!$B$4:$B$22,0),MATCH(Horizontal!AV$26,'Load Combinations'!$D$3:$N$3,0))</f>
        <v>0</v>
      </c>
      <c r="AW307" s="84">
        <f>+INDEX('Load Combinations'!$D$4:$N$22,MATCH(Horizontal!$C307,'Load Combinations'!$B$4:$B$22,0),MATCH(Horizontal!AW$26,'Load Combinations'!$D$3:$N$3,0))</f>
        <v>0</v>
      </c>
      <c r="AX307" s="559">
        <f>+INDEX('Load Combinations'!$D$4:$N$22,MATCH(Horizontal!$C307,'Load Combinations'!$B$4:$B$22,0),MATCH(Horizontal!AX$26,'Load Combinations'!$D$3:$N$3,0))</f>
        <v>0</v>
      </c>
      <c r="AY307" s="660">
        <f>+INDEX('Load Combinations'!$D$4:$N$22,MATCH(Horizontal!$C307,'Load Combinations'!$B$4:$B$22,0),MATCH(Horizontal!AY$26,'Load Combinations'!$D$3:$N$3,0))</f>
        <v>0</v>
      </c>
      <c r="AZ307" s="284" cm="1">
        <f t="array" aca="1" ref="AZ307" ca="1">SUMPRODUCT(--($K307:$AB307&gt;0),INDEX($H$4:$H$22,MATCH($K$26:$AB$26,$C$4:$C$22,0)))</f>
        <v>0</v>
      </c>
      <c r="BA307" s="194" cm="1">
        <f t="array" aca="1" ref="BA307" ca="1">SUMPRODUCT(--($K307:$AB307&gt;0),INDEX($G$4:$G$22,MATCH($K$26:$AB$26,$C$4:$C$22,0)))</f>
        <v>0</v>
      </c>
      <c r="BB307" s="194" cm="1">
        <f t="array" aca="1" ref="BB307" ca="1">-1*SUMPRODUCT(--($K307:$AB307&lt;0),INDEX($H$4:$H$22,MATCH($K$26:$AB$26,$C$4:$C$22,0)))</f>
        <v>0</v>
      </c>
      <c r="BC307" s="194" cm="1">
        <f t="array" aca="1" ref="BC307" ca="1">-1*SUMPRODUCT(--($K307:$AB307&lt;0),INDEX($G$4:$G$22,MATCH($K$26:$AB$26,$C$4:$C$22,0)))</f>
        <v>0</v>
      </c>
      <c r="BD307" s="286" cm="1">
        <f t="array" aca="1" ref="BD307" ca="1">IF(AC307&gt;0,AC307*SUMPRODUCT(_xlfn.XLOOKUP(AC$26,$C$4:$C$22,$T$4:$AD$22)*$AO307:$AY307),0)</f>
        <v>0</v>
      </c>
      <c r="BE307" s="287" cm="1">
        <f t="array" aca="1" ref="BE307" ca="1">IF(AD307&gt;0,AD307*SUMPRODUCT(_xlfn.XLOOKUP(AD$26,$C$4:$C$22,$T$4:$AD$22)*$AO307:$AY307),0)</f>
        <v>0</v>
      </c>
      <c r="BF307" s="287" cm="1">
        <f t="array" aca="1" ref="BF307" ca="1">IF(AE307&gt;0,AE307*SUMPRODUCT(_xlfn.XLOOKUP(AE$26,$C$4:$C$22,$T$4:$AD$22)*$AO307:$AY307),0)</f>
        <v>0</v>
      </c>
      <c r="BG307" s="287" cm="1">
        <f t="array" aca="1" ref="BG307" ca="1">IF(AF307&gt;0,AF307*SUMPRODUCT(_xlfn.XLOOKUP(AF$26,$C$4:$C$22,$T$4:$AD$22)*$AO307:$AY307),0)</f>
        <v>0</v>
      </c>
      <c r="BH307" s="287" cm="1">
        <f t="array" aca="1" ref="BH307" ca="1">IF(AG307&gt;0,AG307*SUMPRODUCT(_xlfn.XLOOKUP(AG$26,$C$4:$C$22,$T$4:$AD$22)*$AO307:$AY307),0)</f>
        <v>0</v>
      </c>
      <c r="BI307" s="287" cm="1">
        <f t="array" aca="1" ref="BI307" ca="1">IF(AH307&gt;0,AH307*SUMPRODUCT(_xlfn.XLOOKUP(AH$26,$C$4:$C$22,$T$4:$AD$22)*$AO307:$AY307),0)</f>
        <v>0</v>
      </c>
      <c r="BJ307" s="287" cm="1">
        <f t="array" aca="1" ref="BJ307" ca="1">IF(AI307&gt;0,AI307*SUMPRODUCT(_xlfn.XLOOKUP(AI$26,$C$4:$C$22,$T$4:$AD$22)*$AO307:$AY307),0)</f>
        <v>0</v>
      </c>
      <c r="BK307" s="287" cm="1">
        <f t="array" aca="1" ref="BK307" ca="1">IF(AJ307&gt;0,AJ307*SUMPRODUCT(_xlfn.XLOOKUP(AJ$26,$C$4:$C$22,$T$4:$AD$22)*$AO307:$AY307),0)</f>
        <v>0</v>
      </c>
      <c r="BL307" s="287" cm="1">
        <f t="array" aca="1" ref="BL307" ca="1">IF(AK307&gt;0,AK307*SUMPRODUCT(_xlfn.XLOOKUP(AK$26,$C$4:$C$22,$T$4:$AD$22)*$AO307:$AY307),0)</f>
        <v>0</v>
      </c>
      <c r="BM307" s="287" cm="1">
        <f t="array" aca="1" ref="BM307" ca="1">IF(AL307&gt;0,AL307*SUMPRODUCT(_xlfn.XLOOKUP(AL$26,$C$4:$C$22,$T$4:$AD$22)*$AO307:$AY307),0)</f>
        <v>0</v>
      </c>
      <c r="BN307" s="287" cm="1">
        <f t="array" aca="1" ref="BN307" ca="1">IF(AM307&gt;0,AM307*SUMPRODUCT(_xlfn.XLOOKUP(AM$26,$C$4:$C$22,$T$4:$AD$22)*$AO307:$AY307),0)</f>
        <v>0</v>
      </c>
      <c r="BO307" s="290" cm="1">
        <f t="array" aca="1" ref="BO307" ca="1">IF(AN307&gt;0,AN307*SUMPRODUCT(_xlfn.XLOOKUP(AN$26,$C$4:$C$22,$T$4:$AD$22)*$AO307:$AY307),0)</f>
        <v>0</v>
      </c>
      <c r="BP307" s="291">
        <f t="shared" ca="1" si="269"/>
        <v>0</v>
      </c>
      <c r="BQ307" s="286" cm="1">
        <f t="array" aca="1" ref="BQ307" ca="1">IF(AC307&gt;0,AC307*SUMPRODUCT(_xlfn.XLOOKUP(AC$26,$C$4:$C$22,$I$4:$S$22)*$AO307:$AY307),0)</f>
        <v>0</v>
      </c>
      <c r="BR307" s="287" cm="1">
        <f t="array" aca="1" ref="BR307" ca="1">IF(AD307&gt;0,AD307*SUMPRODUCT(_xlfn.XLOOKUP(AD$26,$C$4:$C$22,$I$4:$S$22)*$AO307:$AY307),0)</f>
        <v>0</v>
      </c>
      <c r="BS307" s="287" cm="1">
        <f t="array" aca="1" ref="BS307" ca="1">IF(AE307&gt;0,AE307*SUMPRODUCT(_xlfn.XLOOKUP(AE$26,$C$4:$C$22,$I$4:$S$22)*$AO307:$AY307),0)</f>
        <v>0</v>
      </c>
      <c r="BT307" s="287" cm="1">
        <f t="array" aca="1" ref="BT307" ca="1">IF(AF307&gt;0,AF307*SUMPRODUCT(_xlfn.XLOOKUP(AF$26,$C$4:$C$22,$I$4:$S$22)*$AO307:$AY307),0)</f>
        <v>0</v>
      </c>
      <c r="BU307" s="287" cm="1">
        <f t="array" aca="1" ref="BU307" ca="1">IF(AG307&gt;0,AG307*SUMPRODUCT(_xlfn.XLOOKUP(AG$26,$C$4:$C$22,$I$4:$S$22)*$AO307:$AY307),0)</f>
        <v>0</v>
      </c>
      <c r="BV307" s="287" cm="1">
        <f t="array" aca="1" ref="BV307" ca="1">IF(AH307&gt;0,AH307*SUMPRODUCT(_xlfn.XLOOKUP(AH$26,$C$4:$C$22,$I$4:$S$22)*$AO307:$AY307),0)</f>
        <v>0</v>
      </c>
      <c r="BW307" s="287" cm="1">
        <f t="array" aca="1" ref="BW307" ca="1">IF(AI307&gt;0,AI307*SUMPRODUCT(_xlfn.XLOOKUP(AI$26,$C$4:$C$22,$I$4:$S$22)*$AO307:$AY307),0)</f>
        <v>0</v>
      </c>
      <c r="BX307" s="287" cm="1">
        <f t="array" aca="1" ref="BX307" ca="1">IF(AJ307&gt;0,AJ307*SUMPRODUCT(_xlfn.XLOOKUP(AJ$26,$C$4:$C$22,$I$4:$S$22)*$AO307:$AY307),0)</f>
        <v>0</v>
      </c>
      <c r="BY307" s="287" cm="1">
        <f t="array" aca="1" ref="BY307" ca="1">IF(AK307&gt;0,AK307*SUMPRODUCT(_xlfn.XLOOKUP(AK$26,$C$4:$C$22,$I$4:$S$22)*$AO307:$AY307),0)</f>
        <v>0</v>
      </c>
      <c r="BZ307" s="287" cm="1">
        <f t="array" aca="1" ref="BZ307" ca="1">IF(AL307&gt;0,AL307*SUMPRODUCT(_xlfn.XLOOKUP(AL$26,$C$4:$C$22,$I$4:$S$22)*$AO307:$AY307),0)</f>
        <v>0</v>
      </c>
      <c r="CA307" s="287" cm="1">
        <f t="array" aca="1" ref="CA307" ca="1">IF(AM307&gt;0,AM307*SUMPRODUCT(_xlfn.XLOOKUP(AM$26,$C$4:$C$22,$I$4:$S$22)*$AO307:$AY307),0)</f>
        <v>0</v>
      </c>
      <c r="CB307" s="290" cm="1">
        <f t="array" aca="1" ref="CB307" ca="1">IF(AN307&gt;0,AN307*SUMPRODUCT(_xlfn.XLOOKUP(AN$26,$C$4:$C$22,$I$4:$S$22)*$AO307:$AY307),0)</f>
        <v>0</v>
      </c>
      <c r="CC307" s="291">
        <f t="shared" ca="1" si="270"/>
        <v>0</v>
      </c>
      <c r="CD307" s="286" cm="1">
        <f t="array" aca="1" ref="CD307" ca="1">IF(AC307&lt;0,AC307*SUMPRODUCT(_xlfn.XLOOKUP(AC$26,$C$4:$C$22,$T$4:$AD$22)*$AO307:$AY307),0)</f>
        <v>0</v>
      </c>
      <c r="CE307" s="287" cm="1">
        <f t="array" aca="1" ref="CE307" ca="1">IF(AD307&lt;0,AD307*SUMPRODUCT(_xlfn.XLOOKUP(AD$26,$C$4:$C$22,$T$4:$AC$22)*$AO307:$AX307),0)</f>
        <v>0</v>
      </c>
      <c r="CF307" s="287" cm="1">
        <f t="array" aca="1" ref="CF307" ca="1">IF(AE307&lt;0,AE307*SUMPRODUCT(_xlfn.XLOOKUP(AE$26,$C$4:$C$22,$T$4:$AC$22)*$AO307:$AX307),0)</f>
        <v>0</v>
      </c>
      <c r="CG307" s="287" cm="1">
        <f t="array" aca="1" ref="CG307" ca="1">IF(AF307&lt;0,AF307*SUMPRODUCT(_xlfn.XLOOKUP(AF$26,$C$4:$C$22,$T$4:$AC$22)*$AO307:$AX307),0)</f>
        <v>0</v>
      </c>
      <c r="CH307" s="287" cm="1">
        <f t="array" aca="1" ref="CH307" ca="1">IF(AG307&lt;0,AG307*SUMPRODUCT(_xlfn.XLOOKUP(AG$26,$C$4:$C$22,$T$4:$AC$22)*$AO307:$AX307),0)</f>
        <v>0</v>
      </c>
      <c r="CI307" s="287" cm="1">
        <f t="array" aca="1" ref="CI307" ca="1">IF(AH307&lt;0,AH307*SUMPRODUCT(_xlfn.XLOOKUP(AH$26,$C$4:$C$22,$T$4:$AC$22)*$AO307:$AX307),0)</f>
        <v>0</v>
      </c>
      <c r="CJ307" s="287" cm="1">
        <f t="array" aca="1" ref="CJ307" ca="1">IF(AI307&lt;0,AI307*SUMPRODUCT(_xlfn.XLOOKUP(AI$26,$C$4:$C$22,$T$4:$AC$22)*$AO307:$AX307),0)</f>
        <v>0</v>
      </c>
      <c r="CK307" s="287" cm="1">
        <f t="array" aca="1" ref="CK307" ca="1">IF(AJ307&lt;0,AJ307*SUMPRODUCT(_xlfn.XLOOKUP(AJ$26,$C$4:$C$22,$T$4:$AC$22)*$AO307:$AX307),0)</f>
        <v>0</v>
      </c>
      <c r="CL307" s="287" cm="1">
        <f t="array" aca="1" ref="CL307" ca="1">IF(AK307&lt;0,AK307*SUMPRODUCT(_xlfn.XLOOKUP(AK$26,$C$4:$C$22,$T$4:$AC$22)*$AO307:$AX307),0)</f>
        <v>0</v>
      </c>
      <c r="CM307" s="287" cm="1">
        <f t="array" aca="1" ref="CM307" ca="1">IF(AL307&lt;0,AL307*SUMPRODUCT(_xlfn.XLOOKUP(AL$26,$C$4:$C$22,$T$4:$AC$22)*$AO307:$AX307),0)</f>
        <v>0</v>
      </c>
      <c r="CN307" s="287" cm="1">
        <f t="array" aca="1" ref="CN307" ca="1">IF(AM307&lt;0,AM307*SUMPRODUCT(_xlfn.XLOOKUP(AM$26,$C$4:$C$22,$T$4:$AC$22)*$AO307:$AX307),0)</f>
        <v>0</v>
      </c>
      <c r="CO307" s="290" cm="1">
        <f t="array" aca="1" ref="CO307" ca="1">IF(AN307&lt;0,AN307*SUMPRODUCT(_xlfn.XLOOKUP(AN$26,$C$4:$C$22,$T$4:$AC$22)*$AO307:$AX307),0)</f>
        <v>0</v>
      </c>
      <c r="CP307" s="291">
        <f t="shared" ca="1" si="271"/>
        <v>0</v>
      </c>
      <c r="CQ307" s="286" cm="1">
        <f t="array" aca="1" ref="CQ307" ca="1">IF(AC307&lt;0,AC307*SUMPRODUCT(_xlfn.XLOOKUP(AC$26,$C$4:$C$22,$I$4:$S$22)*$AO307:$AY307),0)</f>
        <v>0</v>
      </c>
      <c r="CR307" s="287" cm="1">
        <f t="array" aca="1" ref="CR307" ca="1">IF(AD307&lt;0,AD307*SUMPRODUCT(_xlfn.XLOOKUP(AD$26,$C$4:$C$22,$I$4:$R$22)*$AO307:$AX307),0)</f>
        <v>0</v>
      </c>
      <c r="CS307" s="287" cm="1">
        <f t="array" aca="1" ref="CS307" ca="1">IF(AE307&lt;0,AE307*SUMPRODUCT(_xlfn.XLOOKUP(AE$26,$C$4:$C$22,$I$4:$R$22)*$AO307:$AX307),0)</f>
        <v>0</v>
      </c>
      <c r="CT307" s="287" cm="1">
        <f t="array" aca="1" ref="CT307" ca="1">IF(AF307&lt;0,AF307*SUMPRODUCT(_xlfn.XLOOKUP(AF$26,$C$4:$C$22,$I$4:$R$22)*$AO307:$AX307),0)</f>
        <v>0</v>
      </c>
      <c r="CU307" s="287" cm="1">
        <f t="array" aca="1" ref="CU307" ca="1">IF(AG307&lt;0,AG307*SUMPRODUCT(_xlfn.XLOOKUP(AG$26,$C$4:$C$22,$I$4:$R$22)*$AO307:$AX307),0)</f>
        <v>0</v>
      </c>
      <c r="CV307" s="287" cm="1">
        <f t="array" aca="1" ref="CV307" ca="1">IF(AH307&lt;0,AH307*SUMPRODUCT(_xlfn.XLOOKUP(AH$26,$C$4:$C$22,$I$4:$R$22)*$AO307:$AX307),0)</f>
        <v>0</v>
      </c>
      <c r="CW307" s="287" cm="1">
        <f t="array" aca="1" ref="CW307" ca="1">IF(AI307&lt;0,AI307*SUMPRODUCT(_xlfn.XLOOKUP(AI$26,$C$4:$C$22,$I$4:$R$22)*$AO307:$AX307),0)</f>
        <v>0</v>
      </c>
      <c r="CX307" s="287" cm="1">
        <f t="array" aca="1" ref="CX307" ca="1">IF(AJ307&lt;0,AJ307*SUMPRODUCT(_xlfn.XLOOKUP(AJ$26,$C$4:$C$22,$I$4:$R$22)*$AO307:$AX307),0)</f>
        <v>0</v>
      </c>
      <c r="CY307" s="287" cm="1">
        <f t="array" aca="1" ref="CY307" ca="1">IF(AK307&lt;0,AK307*SUMPRODUCT(_xlfn.XLOOKUP(AK$26,$C$4:$C$22,$I$4:$R$22)*$AO307:$AX307),0)</f>
        <v>0</v>
      </c>
      <c r="CZ307" s="287" cm="1">
        <f t="array" aca="1" ref="CZ307" ca="1">IF(AL307&lt;0,AL307*SUMPRODUCT(_xlfn.XLOOKUP(AL$26,$C$4:$C$22,$I$4:$R$22)*$AO307:$AX307),0)</f>
        <v>0</v>
      </c>
      <c r="DA307" s="287" cm="1">
        <f t="array" aca="1" ref="DA307" ca="1">IF(AM307&lt;0,AM307*SUMPRODUCT(_xlfn.XLOOKUP(AM$26,$C$4:$C$22,$I$4:$R$22)*$AO307:$AX307),0)</f>
        <v>0</v>
      </c>
      <c r="DB307" s="290" cm="1">
        <f t="array" aca="1" ref="DB307" ca="1">IF(AN307&lt;0,AN307*SUMPRODUCT(_xlfn.XLOOKUP(AN$26,$C$4:$C$22,$I$4:$R$22)*$AO307:$AX307),0)</f>
        <v>0</v>
      </c>
      <c r="DC307" s="327">
        <f t="shared" ca="1" si="272"/>
        <v>0</v>
      </c>
    </row>
    <row r="308" spans="1:107" x14ac:dyDescent="0.25">
      <c r="A308" s="136"/>
      <c r="B308" s="389"/>
      <c r="C308" s="292">
        <v>17</v>
      </c>
      <c r="D308" s="293" t="str">
        <f>_xlfn.XLOOKUP($C308,'Load Combinations'!$B$4:$B$22,'Load Combinations'!$C$4:$C$22)</f>
        <v>CV MAWP, Beam On</v>
      </c>
      <c r="E308" s="86"/>
      <c r="F308" s="294"/>
      <c r="G308" s="125">
        <v>0</v>
      </c>
      <c r="H308" s="295">
        <f t="shared" ca="1" si="238"/>
        <v>0.75</v>
      </c>
      <c r="I308" s="295">
        <f t="shared" ca="1" si="239"/>
        <v>0</v>
      </c>
      <c r="J308" s="328"/>
      <c r="K308" s="99">
        <f t="shared" ref="K308:AB308" ca="1" si="293">OFFSET(K308,-16,0)</f>
        <v>0</v>
      </c>
      <c r="L308" s="96">
        <f t="shared" ca="1" si="293"/>
        <v>0</v>
      </c>
      <c r="M308" s="96">
        <f t="shared" ca="1" si="293"/>
        <v>0</v>
      </c>
      <c r="N308" s="96">
        <f t="shared" ca="1" si="293"/>
        <v>0</v>
      </c>
      <c r="O308" s="96">
        <f t="shared" ca="1" si="293"/>
        <v>0</v>
      </c>
      <c r="P308" s="96">
        <f t="shared" ca="1" si="293"/>
        <v>0</v>
      </c>
      <c r="Q308" s="96">
        <f t="shared" ca="1" si="293"/>
        <v>0</v>
      </c>
      <c r="R308" s="96">
        <f t="shared" ca="1" si="293"/>
        <v>0</v>
      </c>
      <c r="S308" s="96">
        <f t="shared" ca="1" si="293"/>
        <v>0</v>
      </c>
      <c r="T308" s="96">
        <f t="shared" ca="1" si="293"/>
        <v>0</v>
      </c>
      <c r="U308" s="96">
        <f t="shared" ca="1" si="293"/>
        <v>0</v>
      </c>
      <c r="V308" s="96">
        <f t="shared" ca="1" si="293"/>
        <v>0</v>
      </c>
      <c r="W308" s="96">
        <f t="shared" ca="1" si="293"/>
        <v>0</v>
      </c>
      <c r="X308" s="96">
        <f t="shared" ca="1" si="293"/>
        <v>0</v>
      </c>
      <c r="Y308" s="96">
        <f t="shared" ca="1" si="293"/>
        <v>0</v>
      </c>
      <c r="Z308" s="96">
        <f t="shared" ca="1" si="293"/>
        <v>0</v>
      </c>
      <c r="AA308" s="96">
        <f t="shared" ca="1" si="293"/>
        <v>0</v>
      </c>
      <c r="AB308" s="138">
        <f t="shared" ca="1" si="293"/>
        <v>0</v>
      </c>
      <c r="AC308" s="99">
        <f t="shared" ca="1" si="278"/>
        <v>0</v>
      </c>
      <c r="AD308" s="96">
        <f t="shared" ca="1" si="278"/>
        <v>0</v>
      </c>
      <c r="AE308" s="96">
        <f t="shared" ca="1" si="278"/>
        <v>0</v>
      </c>
      <c r="AF308" s="96">
        <f t="shared" ca="1" si="278"/>
        <v>0</v>
      </c>
      <c r="AG308" s="96">
        <f t="shared" ca="1" si="278"/>
        <v>0</v>
      </c>
      <c r="AH308" s="96">
        <f t="shared" ca="1" si="278"/>
        <v>0</v>
      </c>
      <c r="AI308" s="96">
        <f t="shared" ca="1" si="278"/>
        <v>0</v>
      </c>
      <c r="AJ308" s="96">
        <f t="shared" ca="1" si="278"/>
        <v>0</v>
      </c>
      <c r="AK308" s="96">
        <f t="shared" ca="1" si="278"/>
        <v>0</v>
      </c>
      <c r="AL308" s="96">
        <f t="shared" ca="1" si="278"/>
        <v>1</v>
      </c>
      <c r="AM308" s="96">
        <f t="shared" ca="1" si="278"/>
        <v>0</v>
      </c>
      <c r="AN308" s="100">
        <f t="shared" ca="1" si="278"/>
        <v>0</v>
      </c>
      <c r="AO308" s="97">
        <f>+INDEX('Load Combinations'!$D$4:$N$22,MATCH(Horizontal!$C308,'Load Combinations'!$B$4:$B$22,0),MATCH(Horizontal!AO$26,'Load Combinations'!$D$3:$N$3,0))</f>
        <v>1</v>
      </c>
      <c r="AP308" s="96">
        <f>+INDEX('Load Combinations'!$D$4:$N$22,MATCH(Horizontal!$C308,'Load Combinations'!$B$4:$B$22,0),MATCH(Horizontal!AP$26,'Load Combinations'!$D$3:$N$3,0))</f>
        <v>0</v>
      </c>
      <c r="AQ308" s="96">
        <f>+INDEX('Load Combinations'!$D$4:$N$22,MATCH(Horizontal!$C308,'Load Combinations'!$B$4:$B$22,0),MATCH(Horizontal!AQ$26,'Load Combinations'!$D$3:$N$3,0))</f>
        <v>0</v>
      </c>
      <c r="AR308" s="96">
        <f>+INDEX('Load Combinations'!$D$4:$N$22,MATCH(Horizontal!$C308,'Load Combinations'!$B$4:$B$22,0),MATCH(Horizontal!AR$26,'Load Combinations'!$D$3:$N$3,0))</f>
        <v>1</v>
      </c>
      <c r="AS308" s="96">
        <f>+INDEX('Load Combinations'!$D$4:$N$22,MATCH(Horizontal!$C308,'Load Combinations'!$B$4:$B$22,0),MATCH(Horizontal!AS$26,'Load Combinations'!$D$3:$N$3,0))</f>
        <v>0</v>
      </c>
      <c r="AT308" s="96">
        <f>+INDEX('Load Combinations'!$D$4:$N$22,MATCH(Horizontal!$C308,'Load Combinations'!$B$4:$B$22,0),MATCH(Horizontal!AT$26,'Load Combinations'!$D$3:$N$3,0))</f>
        <v>1</v>
      </c>
      <c r="AU308" s="96">
        <f>+INDEX('Load Combinations'!$D$4:$N$22,MATCH(Horizontal!$C308,'Load Combinations'!$B$4:$B$22,0),MATCH(Horizontal!AU$26,'Load Combinations'!$D$3:$N$3,0))</f>
        <v>1</v>
      </c>
      <c r="AV308" s="96">
        <f>+INDEX('Load Combinations'!$D$4:$N$22,MATCH(Horizontal!$C308,'Load Combinations'!$B$4:$B$22,0),MATCH(Horizontal!AV$26,'Load Combinations'!$D$3:$N$3,0))</f>
        <v>0</v>
      </c>
      <c r="AW308" s="96">
        <f>+INDEX('Load Combinations'!$D$4:$N$22,MATCH(Horizontal!$C308,'Load Combinations'!$B$4:$B$22,0),MATCH(Horizontal!AW$26,'Load Combinations'!$D$3:$N$3,0))</f>
        <v>0</v>
      </c>
      <c r="AX308" s="560">
        <f>+INDEX('Load Combinations'!$D$4:$N$22,MATCH(Horizontal!$C308,'Load Combinations'!$B$4:$B$22,0),MATCH(Horizontal!AX$26,'Load Combinations'!$D$3:$N$3,0))</f>
        <v>0</v>
      </c>
      <c r="AY308" s="661">
        <f>+INDEX('Load Combinations'!$D$4:$N$22,MATCH(Horizontal!$C308,'Load Combinations'!$B$4:$B$22,0),MATCH(Horizontal!AY$26,'Load Combinations'!$D$3:$N$3,0))</f>
        <v>0</v>
      </c>
      <c r="AZ308" s="297" cm="1">
        <f t="array" aca="1" ref="AZ308" ca="1">SUMPRODUCT(--($K308:$AB308&gt;0),INDEX($H$4:$H$22,MATCH($K$26:$AB$26,$C$4:$C$22,0)))</f>
        <v>0</v>
      </c>
      <c r="BA308" s="298" cm="1">
        <f t="array" aca="1" ref="BA308" ca="1">SUMPRODUCT(--($K308:$AB308&gt;0),INDEX($G$4:$G$22,MATCH($K$26:$AB$26,$C$4:$C$22,0)))</f>
        <v>0</v>
      </c>
      <c r="BB308" s="298" cm="1">
        <f t="array" aca="1" ref="BB308" ca="1">-1*SUMPRODUCT(--($K308:$AB308&lt;0),INDEX($H$4:$H$22,MATCH($K$26:$AB$26,$C$4:$C$22,0)))</f>
        <v>0</v>
      </c>
      <c r="BC308" s="298" cm="1">
        <f t="array" aca="1" ref="BC308" ca="1">-1*SUMPRODUCT(--($K308:$AB308&lt;0),INDEX($G$4:$G$22,MATCH($K$26:$AB$26,$C$4:$C$22,0)))</f>
        <v>0</v>
      </c>
      <c r="BD308" s="125" cm="1">
        <f t="array" aca="1" ref="BD308" ca="1">IF(AC308&gt;0,AC308*SUMPRODUCT(_xlfn.XLOOKUP(AC$26,$C$4:$C$22,$T$4:$AD$22)*$AO308:$AY308),0)</f>
        <v>0</v>
      </c>
      <c r="BE308" s="300" cm="1">
        <f t="array" aca="1" ref="BE308" ca="1">IF(AD308&gt;0,AD308*SUMPRODUCT(_xlfn.XLOOKUP(AD$26,$C$4:$C$22,$T$4:$AD$22)*$AO308:$AY308),0)</f>
        <v>0</v>
      </c>
      <c r="BF308" s="300" cm="1">
        <f t="array" aca="1" ref="BF308" ca="1">IF(AE308&gt;0,AE308*SUMPRODUCT(_xlfn.XLOOKUP(AE$26,$C$4:$C$22,$T$4:$AD$22)*$AO308:$AY308),0)</f>
        <v>0</v>
      </c>
      <c r="BG308" s="301" cm="1">
        <f t="array" aca="1" ref="BG308" ca="1">IF(AF308&gt;0,AF308*SUMPRODUCT(_xlfn.XLOOKUP(AF$26,$C$4:$C$22,$T$4:$AD$22)*$AO308:$AY308),0)</f>
        <v>0</v>
      </c>
      <c r="BH308" s="300" cm="1">
        <f t="array" aca="1" ref="BH308" ca="1">IF(AG308&gt;0,AG308*SUMPRODUCT(_xlfn.XLOOKUP(AG$26,$C$4:$C$22,$T$4:$AD$22)*$AO308:$AY308),0)</f>
        <v>0</v>
      </c>
      <c r="BI308" s="300" cm="1">
        <f t="array" aca="1" ref="BI308" ca="1">IF(AH308&gt;0,AH308*SUMPRODUCT(_xlfn.XLOOKUP(AH$26,$C$4:$C$22,$T$4:$AD$22)*$AO308:$AY308),0)</f>
        <v>0</v>
      </c>
      <c r="BJ308" s="300" cm="1">
        <f t="array" aca="1" ref="BJ308" ca="1">IF(AI308&gt;0,AI308*SUMPRODUCT(_xlfn.XLOOKUP(AI$26,$C$4:$C$22,$T$4:$AD$22)*$AO308:$AY308),0)</f>
        <v>0</v>
      </c>
      <c r="BK308" s="300" cm="1">
        <f t="array" aca="1" ref="BK308" ca="1">IF(AJ308&gt;0,AJ308*SUMPRODUCT(_xlfn.XLOOKUP(AJ$26,$C$4:$C$22,$T$4:$AD$22)*$AO308:$AY308),0)</f>
        <v>0</v>
      </c>
      <c r="BL308" s="300" cm="1">
        <f t="array" aca="1" ref="BL308" ca="1">IF(AK308&gt;0,AK308*SUMPRODUCT(_xlfn.XLOOKUP(AK$26,$C$4:$C$22,$T$4:$AD$22)*$AO308:$AY308),0)</f>
        <v>0</v>
      </c>
      <c r="BM308" s="300" cm="1">
        <f t="array" aca="1" ref="BM308" ca="1">IF(AL308&gt;0,AL308*SUMPRODUCT(_xlfn.XLOOKUP(AL$26,$C$4:$C$22,$T$4:$AD$22)*$AO308:$AY308),0)</f>
        <v>0.75</v>
      </c>
      <c r="BN308" s="300" cm="1">
        <f t="array" aca="1" ref="BN308" ca="1">IF(AM308&gt;0,AM308*SUMPRODUCT(_xlfn.XLOOKUP(AM$26,$C$4:$C$22,$T$4:$AD$22)*$AO308:$AY308),0)</f>
        <v>0</v>
      </c>
      <c r="BO308" s="304" cm="1">
        <f t="array" aca="1" ref="BO308" ca="1">IF(AN308&gt;0,AN308*SUMPRODUCT(_xlfn.XLOOKUP(AN$26,$C$4:$C$22,$T$4:$AD$22)*$AO308:$AY308),0)</f>
        <v>0</v>
      </c>
      <c r="BP308" s="305">
        <f t="shared" ca="1" si="269"/>
        <v>0.75</v>
      </c>
      <c r="BQ308" s="125" cm="1">
        <f t="array" aca="1" ref="BQ308" ca="1">IF(AC308&gt;0,AC308*SUMPRODUCT(_xlfn.XLOOKUP(AC$26,$C$4:$C$22,$I$4:$S$22)*$AO308:$AY308),0)</f>
        <v>0</v>
      </c>
      <c r="BR308" s="300" cm="1">
        <f t="array" aca="1" ref="BR308" ca="1">IF(AD308&gt;0,AD308*SUMPRODUCT(_xlfn.XLOOKUP(AD$26,$C$4:$C$22,$I$4:$S$22)*$AO308:$AY308),0)</f>
        <v>0</v>
      </c>
      <c r="BS308" s="300" cm="1">
        <f t="array" aca="1" ref="BS308" ca="1">IF(AE308&gt;0,AE308*SUMPRODUCT(_xlfn.XLOOKUP(AE$26,$C$4:$C$22,$I$4:$S$22)*$AO308:$AY308),0)</f>
        <v>0</v>
      </c>
      <c r="BT308" s="301" cm="1">
        <f t="array" aca="1" ref="BT308" ca="1">IF(AF308&gt;0,AF308*SUMPRODUCT(_xlfn.XLOOKUP(AF$26,$C$4:$C$22,$I$4:$S$22)*$AO308:$AY308),0)</f>
        <v>0</v>
      </c>
      <c r="BU308" s="300" cm="1">
        <f t="array" aca="1" ref="BU308" ca="1">IF(AG308&gt;0,AG308*SUMPRODUCT(_xlfn.XLOOKUP(AG$26,$C$4:$C$22,$I$4:$S$22)*$AO308:$AY308),0)</f>
        <v>0</v>
      </c>
      <c r="BV308" s="300" cm="1">
        <f t="array" aca="1" ref="BV308" ca="1">IF(AH308&gt;0,AH308*SUMPRODUCT(_xlfn.XLOOKUP(AH$26,$C$4:$C$22,$I$4:$S$22)*$AO308:$AY308),0)</f>
        <v>0</v>
      </c>
      <c r="BW308" s="300" cm="1">
        <f t="array" aca="1" ref="BW308" ca="1">IF(AI308&gt;0,AI308*SUMPRODUCT(_xlfn.XLOOKUP(AI$26,$C$4:$C$22,$I$4:$S$22)*$AO308:$AY308),0)</f>
        <v>0</v>
      </c>
      <c r="BX308" s="300" cm="1">
        <f t="array" aca="1" ref="BX308" ca="1">IF(AJ308&gt;0,AJ308*SUMPRODUCT(_xlfn.XLOOKUP(AJ$26,$C$4:$C$22,$I$4:$S$22)*$AO308:$AY308),0)</f>
        <v>0</v>
      </c>
      <c r="BY308" s="300" cm="1">
        <f t="array" aca="1" ref="BY308" ca="1">IF(AK308&gt;0,AK308*SUMPRODUCT(_xlfn.XLOOKUP(AK$26,$C$4:$C$22,$I$4:$S$22)*$AO308:$AY308),0)</f>
        <v>0</v>
      </c>
      <c r="BZ308" s="300" cm="1">
        <f t="array" aca="1" ref="BZ308" ca="1">IF(AL308&gt;0,AL308*SUMPRODUCT(_xlfn.XLOOKUP(AL$26,$C$4:$C$22,$I$4:$S$22)*$AO308:$AY308),0)</f>
        <v>0</v>
      </c>
      <c r="CA308" s="300" cm="1">
        <f t="array" aca="1" ref="CA308" ca="1">IF(AM308&gt;0,AM308*SUMPRODUCT(_xlfn.XLOOKUP(AM$26,$C$4:$C$22,$I$4:$S$22)*$AO308:$AY308),0)</f>
        <v>0</v>
      </c>
      <c r="CB308" s="304" cm="1">
        <f t="array" aca="1" ref="CB308" ca="1">IF(AN308&gt;0,AN308*SUMPRODUCT(_xlfn.XLOOKUP(AN$26,$C$4:$C$22,$I$4:$S$22)*$AO308:$AY308),0)</f>
        <v>0</v>
      </c>
      <c r="CC308" s="305">
        <f t="shared" ca="1" si="270"/>
        <v>0</v>
      </c>
      <c r="CD308" s="125" cm="1">
        <f t="array" aca="1" ref="CD308" ca="1">IF(AC308&lt;0,AC308*SUMPRODUCT(_xlfn.XLOOKUP(AC$26,$C$4:$C$22,$T$4:$AD$22)*$AO308:$AY308),0)</f>
        <v>0</v>
      </c>
      <c r="CE308" s="300" cm="1">
        <f t="array" aca="1" ref="CE308" ca="1">IF(AD308&lt;0,AD308*SUMPRODUCT(_xlfn.XLOOKUP(AD$26,$C$4:$C$22,$T$4:$AC$22)*$AO308:$AX308),0)</f>
        <v>0</v>
      </c>
      <c r="CF308" s="300" cm="1">
        <f t="array" aca="1" ref="CF308" ca="1">IF(AE308&lt;0,AE308*SUMPRODUCT(_xlfn.XLOOKUP(AE$26,$C$4:$C$22,$T$4:$AC$22)*$AO308:$AX308),0)</f>
        <v>0</v>
      </c>
      <c r="CG308" s="301" cm="1">
        <f t="array" aca="1" ref="CG308" ca="1">IF(AF308&lt;0,AF308*SUMPRODUCT(_xlfn.XLOOKUP(AF$26,$C$4:$C$22,$T$4:$AC$22)*$AO308:$AX308),0)</f>
        <v>0</v>
      </c>
      <c r="CH308" s="300" cm="1">
        <f t="array" aca="1" ref="CH308" ca="1">IF(AG308&lt;0,AG308*SUMPRODUCT(_xlfn.XLOOKUP(AG$26,$C$4:$C$22,$T$4:$AC$22)*$AO308:$AX308),0)</f>
        <v>0</v>
      </c>
      <c r="CI308" s="300" cm="1">
        <f t="array" aca="1" ref="CI308" ca="1">IF(AH308&lt;0,AH308*SUMPRODUCT(_xlfn.XLOOKUP(AH$26,$C$4:$C$22,$T$4:$AC$22)*$AO308:$AX308),0)</f>
        <v>0</v>
      </c>
      <c r="CJ308" s="300" cm="1">
        <f t="array" aca="1" ref="CJ308" ca="1">IF(AI308&lt;0,AI308*SUMPRODUCT(_xlfn.XLOOKUP(AI$26,$C$4:$C$22,$T$4:$AC$22)*$AO308:$AX308),0)</f>
        <v>0</v>
      </c>
      <c r="CK308" s="300" cm="1">
        <f t="array" aca="1" ref="CK308" ca="1">IF(AJ308&lt;0,AJ308*SUMPRODUCT(_xlfn.XLOOKUP(AJ$26,$C$4:$C$22,$T$4:$AC$22)*$AO308:$AX308),0)</f>
        <v>0</v>
      </c>
      <c r="CL308" s="300" cm="1">
        <f t="array" aca="1" ref="CL308" ca="1">IF(AK308&lt;0,AK308*SUMPRODUCT(_xlfn.XLOOKUP(AK$26,$C$4:$C$22,$T$4:$AC$22)*$AO308:$AX308),0)</f>
        <v>0</v>
      </c>
      <c r="CM308" s="300" cm="1">
        <f t="array" aca="1" ref="CM308" ca="1">IF(AL308&lt;0,AL308*SUMPRODUCT(_xlfn.XLOOKUP(AL$26,$C$4:$C$22,$T$4:$AC$22)*$AO308:$AX308),0)</f>
        <v>0</v>
      </c>
      <c r="CN308" s="300" cm="1">
        <f t="array" aca="1" ref="CN308" ca="1">IF(AM308&lt;0,AM308*SUMPRODUCT(_xlfn.XLOOKUP(AM$26,$C$4:$C$22,$T$4:$AC$22)*$AO308:$AX308),0)</f>
        <v>0</v>
      </c>
      <c r="CO308" s="304" cm="1">
        <f t="array" aca="1" ref="CO308" ca="1">IF(AN308&lt;0,AN308*SUMPRODUCT(_xlfn.XLOOKUP(AN$26,$C$4:$C$22,$T$4:$AC$22)*$AO308:$AX308),0)</f>
        <v>0</v>
      </c>
      <c r="CP308" s="305">
        <f t="shared" ca="1" si="271"/>
        <v>0</v>
      </c>
      <c r="CQ308" s="125" cm="1">
        <f t="array" aca="1" ref="CQ308" ca="1">IF(AC308&lt;0,AC308*SUMPRODUCT(_xlfn.XLOOKUP(AC$26,$C$4:$C$22,$I$4:$S$22)*$AO308:$AY308),0)</f>
        <v>0</v>
      </c>
      <c r="CR308" s="300" cm="1">
        <f t="array" aca="1" ref="CR308" ca="1">IF(AD308&lt;0,AD308*SUMPRODUCT(_xlfn.XLOOKUP(AD$26,$C$4:$C$22,$I$4:$R$22)*$AO308:$AX308),0)</f>
        <v>0</v>
      </c>
      <c r="CS308" s="300" cm="1">
        <f t="array" aca="1" ref="CS308" ca="1">IF(AE308&lt;0,AE308*SUMPRODUCT(_xlfn.XLOOKUP(AE$26,$C$4:$C$22,$I$4:$R$22)*$AO308:$AX308),0)</f>
        <v>0</v>
      </c>
      <c r="CT308" s="301" cm="1">
        <f t="array" aca="1" ref="CT308" ca="1">IF(AF308&lt;0,AF308*SUMPRODUCT(_xlfn.XLOOKUP(AF$26,$C$4:$C$22,$I$4:$R$22)*$AO308:$AX308),0)</f>
        <v>0</v>
      </c>
      <c r="CU308" s="300" cm="1">
        <f t="array" aca="1" ref="CU308" ca="1">IF(AG308&lt;0,AG308*SUMPRODUCT(_xlfn.XLOOKUP(AG$26,$C$4:$C$22,$I$4:$R$22)*$AO308:$AX308),0)</f>
        <v>0</v>
      </c>
      <c r="CV308" s="300" cm="1">
        <f t="array" aca="1" ref="CV308" ca="1">IF(AH308&lt;0,AH308*SUMPRODUCT(_xlfn.XLOOKUP(AH$26,$C$4:$C$22,$I$4:$R$22)*$AO308:$AX308),0)</f>
        <v>0</v>
      </c>
      <c r="CW308" s="300" cm="1">
        <f t="array" aca="1" ref="CW308" ca="1">IF(AI308&lt;0,AI308*SUMPRODUCT(_xlfn.XLOOKUP(AI$26,$C$4:$C$22,$I$4:$R$22)*$AO308:$AX308),0)</f>
        <v>0</v>
      </c>
      <c r="CX308" s="300" cm="1">
        <f t="array" aca="1" ref="CX308" ca="1">IF(AJ308&lt;0,AJ308*SUMPRODUCT(_xlfn.XLOOKUP(AJ$26,$C$4:$C$22,$I$4:$R$22)*$AO308:$AX308),0)</f>
        <v>0</v>
      </c>
      <c r="CY308" s="300" cm="1">
        <f t="array" aca="1" ref="CY308" ca="1">IF(AK308&lt;0,AK308*SUMPRODUCT(_xlfn.XLOOKUP(AK$26,$C$4:$C$22,$I$4:$R$22)*$AO308:$AX308),0)</f>
        <v>0</v>
      </c>
      <c r="CZ308" s="300" cm="1">
        <f t="array" aca="1" ref="CZ308" ca="1">IF(AL308&lt;0,AL308*SUMPRODUCT(_xlfn.XLOOKUP(AL$26,$C$4:$C$22,$I$4:$R$22)*$AO308:$AX308),0)</f>
        <v>0</v>
      </c>
      <c r="DA308" s="300" cm="1">
        <f t="array" aca="1" ref="DA308" ca="1">IF(AM308&lt;0,AM308*SUMPRODUCT(_xlfn.XLOOKUP(AM$26,$C$4:$C$22,$I$4:$R$22)*$AO308:$AX308),0)</f>
        <v>0</v>
      </c>
      <c r="DB308" s="304" cm="1">
        <f t="array" aca="1" ref="DB308" ca="1">IF(AN308&lt;0,AN308*SUMPRODUCT(_xlfn.XLOOKUP(AN$26,$C$4:$C$22,$I$4:$R$22)*$AO308:$AX308),0)</f>
        <v>0</v>
      </c>
      <c r="DC308" s="329">
        <f t="shared" ca="1" si="272"/>
        <v>0</v>
      </c>
    </row>
    <row r="309" spans="1:107" x14ac:dyDescent="0.25">
      <c r="A309" s="136"/>
      <c r="B309" s="389"/>
      <c r="C309" s="278">
        <v>18</v>
      </c>
      <c r="D309" s="279" t="str">
        <f>_xlfn.XLOOKUP($C309,'Load Combinations'!$B$4:$B$22,'Load Combinations'!$C$4:$C$22)</f>
        <v>Target Change Out</v>
      </c>
      <c r="E309" s="280"/>
      <c r="F309" s="281"/>
      <c r="G309" s="111">
        <v>0</v>
      </c>
      <c r="H309" s="282">
        <f t="shared" ca="1" si="238"/>
        <v>0</v>
      </c>
      <c r="I309" s="282">
        <f t="shared" ca="1" si="239"/>
        <v>0</v>
      </c>
      <c r="J309" s="326"/>
      <c r="K309" s="87">
        <f t="shared" ref="K309:AB309" ca="1" si="294">OFFSET(K309,-17,0)</f>
        <v>0</v>
      </c>
      <c r="L309" s="84">
        <f t="shared" ca="1" si="294"/>
        <v>0</v>
      </c>
      <c r="M309" s="84">
        <f t="shared" ca="1" si="294"/>
        <v>0</v>
      </c>
      <c r="N309" s="84">
        <f t="shared" ca="1" si="294"/>
        <v>0</v>
      </c>
      <c r="O309" s="84">
        <f t="shared" ca="1" si="294"/>
        <v>0</v>
      </c>
      <c r="P309" s="84">
        <f t="shared" ca="1" si="294"/>
        <v>0</v>
      </c>
      <c r="Q309" s="84">
        <f t="shared" ca="1" si="294"/>
        <v>0</v>
      </c>
      <c r="R309" s="84">
        <f t="shared" ca="1" si="294"/>
        <v>0</v>
      </c>
      <c r="S309" s="84">
        <f t="shared" ca="1" si="294"/>
        <v>0</v>
      </c>
      <c r="T309" s="84">
        <f t="shared" ca="1" si="294"/>
        <v>0</v>
      </c>
      <c r="U309" s="84">
        <f t="shared" ca="1" si="294"/>
        <v>0</v>
      </c>
      <c r="V309" s="84">
        <f t="shared" ca="1" si="294"/>
        <v>0</v>
      </c>
      <c r="W309" s="84">
        <f t="shared" ca="1" si="294"/>
        <v>0</v>
      </c>
      <c r="X309" s="84">
        <f t="shared" ca="1" si="294"/>
        <v>0</v>
      </c>
      <c r="Y309" s="84">
        <f t="shared" ca="1" si="294"/>
        <v>0</v>
      </c>
      <c r="Z309" s="84">
        <f t="shared" ca="1" si="294"/>
        <v>0</v>
      </c>
      <c r="AA309" s="84">
        <f t="shared" ca="1" si="294"/>
        <v>0</v>
      </c>
      <c r="AB309" s="89">
        <f t="shared" ca="1" si="294"/>
        <v>0</v>
      </c>
      <c r="AC309" s="87">
        <f t="shared" ref="AC309:AN310" ca="1" si="295">OFFSET(AC309,-1*($C309-1),0)</f>
        <v>0</v>
      </c>
      <c r="AD309" s="84">
        <f t="shared" ca="1" si="295"/>
        <v>0</v>
      </c>
      <c r="AE309" s="84">
        <f t="shared" ca="1" si="295"/>
        <v>0</v>
      </c>
      <c r="AF309" s="84">
        <f t="shared" ca="1" si="295"/>
        <v>0</v>
      </c>
      <c r="AG309" s="84">
        <f t="shared" ca="1" si="295"/>
        <v>0</v>
      </c>
      <c r="AH309" s="84">
        <f t="shared" ca="1" si="295"/>
        <v>0</v>
      </c>
      <c r="AI309" s="84">
        <f t="shared" ca="1" si="295"/>
        <v>0</v>
      </c>
      <c r="AJ309" s="84">
        <f t="shared" ca="1" si="295"/>
        <v>0</v>
      </c>
      <c r="AK309" s="84">
        <f t="shared" ca="1" si="295"/>
        <v>0</v>
      </c>
      <c r="AL309" s="84">
        <f t="shared" ca="1" si="295"/>
        <v>1</v>
      </c>
      <c r="AM309" s="84">
        <f t="shared" ca="1" si="295"/>
        <v>0</v>
      </c>
      <c r="AN309" s="98">
        <f t="shared" ca="1" si="295"/>
        <v>0</v>
      </c>
      <c r="AO309" s="91">
        <f>+INDEX('Load Combinations'!$D$4:$N$22,MATCH(Horizontal!$C309,'Load Combinations'!$B$4:$B$22,0),MATCH(Horizontal!AO$26,'Load Combinations'!$D$3:$N$3,0))</f>
        <v>1</v>
      </c>
      <c r="AP309" s="84">
        <f>+INDEX('Load Combinations'!$D$4:$N$22,MATCH(Horizontal!$C309,'Load Combinations'!$B$4:$B$22,0),MATCH(Horizontal!AP$26,'Load Combinations'!$D$3:$N$3,0))</f>
        <v>0</v>
      </c>
      <c r="AQ309" s="84">
        <f>+INDEX('Load Combinations'!$D$4:$N$22,MATCH(Horizontal!$C309,'Load Combinations'!$B$4:$B$22,0),MATCH(Horizontal!AQ$26,'Load Combinations'!$D$3:$N$3,0))</f>
        <v>1</v>
      </c>
      <c r="AR309" s="84">
        <f>+INDEX('Load Combinations'!$D$4:$N$22,MATCH(Horizontal!$C309,'Load Combinations'!$B$4:$B$22,0),MATCH(Horizontal!AR$26,'Load Combinations'!$D$3:$N$3,0))</f>
        <v>1</v>
      </c>
      <c r="AS309" s="84">
        <f>+INDEX('Load Combinations'!$D$4:$N$22,MATCH(Horizontal!$C309,'Load Combinations'!$B$4:$B$22,0),MATCH(Horizontal!AS$26,'Load Combinations'!$D$3:$N$3,0))</f>
        <v>0</v>
      </c>
      <c r="AT309" s="84">
        <f>+INDEX('Load Combinations'!$D$4:$N$22,MATCH(Horizontal!$C309,'Load Combinations'!$B$4:$B$22,0),MATCH(Horizontal!AT$26,'Load Combinations'!$D$3:$N$3,0))</f>
        <v>0</v>
      </c>
      <c r="AU309" s="84">
        <f>+INDEX('Load Combinations'!$D$4:$N$22,MATCH(Horizontal!$C309,'Load Combinations'!$B$4:$B$22,0),MATCH(Horizontal!AU$26,'Load Combinations'!$D$3:$N$3,0))</f>
        <v>0</v>
      </c>
      <c r="AV309" s="84">
        <f>+INDEX('Load Combinations'!$D$4:$N$22,MATCH(Horizontal!$C309,'Load Combinations'!$B$4:$B$22,0),MATCH(Horizontal!AV$26,'Load Combinations'!$D$3:$N$3,0))</f>
        <v>0</v>
      </c>
      <c r="AW309" s="84">
        <f>+INDEX('Load Combinations'!$D$4:$N$22,MATCH(Horizontal!$C309,'Load Combinations'!$B$4:$B$22,0),MATCH(Horizontal!AW$26,'Load Combinations'!$D$3:$N$3,0))</f>
        <v>0</v>
      </c>
      <c r="AX309" s="559">
        <f>+INDEX('Load Combinations'!$D$4:$N$22,MATCH(Horizontal!$C309,'Load Combinations'!$B$4:$B$22,0),MATCH(Horizontal!AX$26,'Load Combinations'!$D$3:$N$3,0))</f>
        <v>0</v>
      </c>
      <c r="AY309" s="660">
        <f>+INDEX('Load Combinations'!$D$4:$N$22,MATCH(Horizontal!$C309,'Load Combinations'!$B$4:$B$22,0),MATCH(Horizontal!AY$26,'Load Combinations'!$D$3:$N$3,0))</f>
        <v>0</v>
      </c>
      <c r="AZ309" s="284" cm="1">
        <f t="array" aca="1" ref="AZ309" ca="1">SUMPRODUCT(--($K309:$AB309&gt;0),INDEX($H$4:$H$22,MATCH($K$26:$AB$26,$C$4:$C$22,0)))</f>
        <v>0</v>
      </c>
      <c r="BA309" s="194" cm="1">
        <f t="array" aca="1" ref="BA309" ca="1">SUMPRODUCT(--($K309:$AB309&gt;0),INDEX($G$4:$G$22,MATCH($K$26:$AB$26,$C$4:$C$22,0)))</f>
        <v>0</v>
      </c>
      <c r="BB309" s="194" cm="1">
        <f t="array" aca="1" ref="BB309" ca="1">-1*SUMPRODUCT(--($K309:$AB309&lt;0),INDEX($H$4:$H$22,MATCH($K$26:$AB$26,$C$4:$C$22,0)))</f>
        <v>0</v>
      </c>
      <c r="BC309" s="194" cm="1">
        <f t="array" aca="1" ref="BC309" ca="1">-1*SUMPRODUCT(--($K309:$AB309&lt;0),INDEX($G$4:$G$22,MATCH($K$26:$AB$26,$C$4:$C$22,0)))</f>
        <v>0</v>
      </c>
      <c r="BD309" s="286" cm="1">
        <f t="array" aca="1" ref="BD309" ca="1">IF(AC309&gt;0,AC309*SUMPRODUCT(_xlfn.XLOOKUP(AC$26,$C$4:$C$22,$T$4:$AD$22)*$AO309:$AY309),0)</f>
        <v>0</v>
      </c>
      <c r="BE309" s="287" cm="1">
        <f t="array" aca="1" ref="BE309" ca="1">IF(AD309&gt;0,AD309*SUMPRODUCT(_xlfn.XLOOKUP(AD$26,$C$4:$C$22,$T$4:$AD$22)*$AO309:$AY309),0)</f>
        <v>0</v>
      </c>
      <c r="BF309" s="287" cm="1">
        <f t="array" aca="1" ref="BF309" ca="1">IF(AE309&gt;0,AE309*SUMPRODUCT(_xlfn.XLOOKUP(AE$26,$C$4:$C$22,$T$4:$AD$22)*$AO309:$AY309),0)</f>
        <v>0</v>
      </c>
      <c r="BG309" s="287" cm="1">
        <f t="array" aca="1" ref="BG309" ca="1">IF(AF309&gt;0,AF309*SUMPRODUCT(_xlfn.XLOOKUP(AF$26,$C$4:$C$22,$T$4:$AD$22)*$AO309:$AY309),0)</f>
        <v>0</v>
      </c>
      <c r="BH309" s="287" cm="1">
        <f t="array" aca="1" ref="BH309" ca="1">IF(AG309&gt;0,AG309*SUMPRODUCT(_xlfn.XLOOKUP(AG$26,$C$4:$C$22,$T$4:$AD$22)*$AO309:$AY309),0)</f>
        <v>0</v>
      </c>
      <c r="BI309" s="287" cm="1">
        <f t="array" aca="1" ref="BI309" ca="1">IF(AH309&gt;0,AH309*SUMPRODUCT(_xlfn.XLOOKUP(AH$26,$C$4:$C$22,$T$4:$AD$22)*$AO309:$AY309),0)</f>
        <v>0</v>
      </c>
      <c r="BJ309" s="287" cm="1">
        <f t="array" aca="1" ref="BJ309" ca="1">IF(AI309&gt;0,AI309*SUMPRODUCT(_xlfn.XLOOKUP(AI$26,$C$4:$C$22,$T$4:$AD$22)*$AO309:$AY309),0)</f>
        <v>0</v>
      </c>
      <c r="BK309" s="287" cm="1">
        <f t="array" aca="1" ref="BK309" ca="1">IF(AJ309&gt;0,AJ309*SUMPRODUCT(_xlfn.XLOOKUP(AJ$26,$C$4:$C$22,$T$4:$AD$22)*$AO309:$AY309),0)</f>
        <v>0</v>
      </c>
      <c r="BL309" s="287" cm="1">
        <f t="array" aca="1" ref="BL309" ca="1">IF(AK309&gt;0,AK309*SUMPRODUCT(_xlfn.XLOOKUP(AK$26,$C$4:$C$22,$T$4:$AD$22)*$AO309:$AY309),0)</f>
        <v>0</v>
      </c>
      <c r="BM309" s="287" cm="1">
        <f t="array" aca="1" ref="BM309" ca="1">IF(AL309&gt;0,AL309*SUMPRODUCT(_xlfn.XLOOKUP(AL$26,$C$4:$C$22,$T$4:$AD$22)*$AO309:$AY309),0)</f>
        <v>0</v>
      </c>
      <c r="BN309" s="287" cm="1">
        <f t="array" aca="1" ref="BN309" ca="1">IF(AM309&gt;0,AM309*SUMPRODUCT(_xlfn.XLOOKUP(AM$26,$C$4:$C$22,$T$4:$AD$22)*$AO309:$AY309),0)</f>
        <v>0</v>
      </c>
      <c r="BO309" s="290" cm="1">
        <f t="array" aca="1" ref="BO309" ca="1">IF(AN309&gt;0,AN309*SUMPRODUCT(_xlfn.XLOOKUP(AN$26,$C$4:$C$22,$T$4:$AD$22)*$AO309:$AY309),0)</f>
        <v>0</v>
      </c>
      <c r="BP309" s="291">
        <f t="shared" ca="1" si="269"/>
        <v>0</v>
      </c>
      <c r="BQ309" s="286" cm="1">
        <f t="array" aca="1" ref="BQ309" ca="1">IF(AC309&gt;0,AC309*SUMPRODUCT(_xlfn.XLOOKUP(AC$26,$C$4:$C$22,$I$4:$S$22)*$AO309:$AY309),0)</f>
        <v>0</v>
      </c>
      <c r="BR309" s="287" cm="1">
        <f t="array" aca="1" ref="BR309" ca="1">IF(AD309&gt;0,AD309*SUMPRODUCT(_xlfn.XLOOKUP(AD$26,$C$4:$C$22,$I$4:$S$22)*$AO309:$AY309),0)</f>
        <v>0</v>
      </c>
      <c r="BS309" s="287" cm="1">
        <f t="array" aca="1" ref="BS309" ca="1">IF(AE309&gt;0,AE309*SUMPRODUCT(_xlfn.XLOOKUP(AE$26,$C$4:$C$22,$I$4:$S$22)*$AO309:$AY309),0)</f>
        <v>0</v>
      </c>
      <c r="BT309" s="287" cm="1">
        <f t="array" aca="1" ref="BT309" ca="1">IF(AF309&gt;0,AF309*SUMPRODUCT(_xlfn.XLOOKUP(AF$26,$C$4:$C$22,$I$4:$S$22)*$AO309:$AY309),0)</f>
        <v>0</v>
      </c>
      <c r="BU309" s="287" cm="1">
        <f t="array" aca="1" ref="BU309" ca="1">IF(AG309&gt;0,AG309*SUMPRODUCT(_xlfn.XLOOKUP(AG$26,$C$4:$C$22,$I$4:$S$22)*$AO309:$AY309),0)</f>
        <v>0</v>
      </c>
      <c r="BV309" s="287" cm="1">
        <f t="array" aca="1" ref="BV309" ca="1">IF(AH309&gt;0,AH309*SUMPRODUCT(_xlfn.XLOOKUP(AH$26,$C$4:$C$22,$I$4:$S$22)*$AO309:$AY309),0)</f>
        <v>0</v>
      </c>
      <c r="BW309" s="287" cm="1">
        <f t="array" aca="1" ref="BW309" ca="1">IF(AI309&gt;0,AI309*SUMPRODUCT(_xlfn.XLOOKUP(AI$26,$C$4:$C$22,$I$4:$S$22)*$AO309:$AY309),0)</f>
        <v>0</v>
      </c>
      <c r="BX309" s="287" cm="1">
        <f t="array" aca="1" ref="BX309" ca="1">IF(AJ309&gt;0,AJ309*SUMPRODUCT(_xlfn.XLOOKUP(AJ$26,$C$4:$C$22,$I$4:$S$22)*$AO309:$AY309),0)</f>
        <v>0</v>
      </c>
      <c r="BY309" s="287" cm="1">
        <f t="array" aca="1" ref="BY309" ca="1">IF(AK309&gt;0,AK309*SUMPRODUCT(_xlfn.XLOOKUP(AK$26,$C$4:$C$22,$I$4:$S$22)*$AO309:$AY309),0)</f>
        <v>0</v>
      </c>
      <c r="BZ309" s="287" cm="1">
        <f t="array" aca="1" ref="BZ309" ca="1">IF(AL309&gt;0,AL309*SUMPRODUCT(_xlfn.XLOOKUP(AL$26,$C$4:$C$22,$I$4:$S$22)*$AO309:$AY309),0)</f>
        <v>0</v>
      </c>
      <c r="CA309" s="287" cm="1">
        <f t="array" aca="1" ref="CA309" ca="1">IF(AM309&gt;0,AM309*SUMPRODUCT(_xlfn.XLOOKUP(AM$26,$C$4:$C$22,$I$4:$S$22)*$AO309:$AY309),0)</f>
        <v>0</v>
      </c>
      <c r="CB309" s="290" cm="1">
        <f t="array" aca="1" ref="CB309" ca="1">IF(AN309&gt;0,AN309*SUMPRODUCT(_xlfn.XLOOKUP(AN$26,$C$4:$C$22,$I$4:$S$22)*$AO309:$AY309),0)</f>
        <v>0</v>
      </c>
      <c r="CC309" s="291">
        <f t="shared" ca="1" si="270"/>
        <v>0</v>
      </c>
      <c r="CD309" s="286" cm="1">
        <f t="array" aca="1" ref="CD309" ca="1">IF(AC309&lt;0,AC309*SUMPRODUCT(_xlfn.XLOOKUP(AC$26,$C$4:$C$22,$T$4:$AD$22)*$AO309:$AY309),0)</f>
        <v>0</v>
      </c>
      <c r="CE309" s="287" cm="1">
        <f t="array" aca="1" ref="CE309" ca="1">IF(AD309&lt;0,AD309*SUMPRODUCT(_xlfn.XLOOKUP(AD$26,$C$4:$C$22,$T$4:$AC$22)*$AO309:$AX309),0)</f>
        <v>0</v>
      </c>
      <c r="CF309" s="287" cm="1">
        <f t="array" aca="1" ref="CF309" ca="1">IF(AE309&lt;0,AE309*SUMPRODUCT(_xlfn.XLOOKUP(AE$26,$C$4:$C$22,$T$4:$AC$22)*$AO309:$AX309),0)</f>
        <v>0</v>
      </c>
      <c r="CG309" s="287" cm="1">
        <f t="array" aca="1" ref="CG309" ca="1">IF(AF309&lt;0,AF309*SUMPRODUCT(_xlfn.XLOOKUP(AF$26,$C$4:$C$22,$T$4:$AC$22)*$AO309:$AX309),0)</f>
        <v>0</v>
      </c>
      <c r="CH309" s="287" cm="1">
        <f t="array" aca="1" ref="CH309" ca="1">IF(AG309&lt;0,AG309*SUMPRODUCT(_xlfn.XLOOKUP(AG$26,$C$4:$C$22,$T$4:$AC$22)*$AO309:$AX309),0)</f>
        <v>0</v>
      </c>
      <c r="CI309" s="287" cm="1">
        <f t="array" aca="1" ref="CI309" ca="1">IF(AH309&lt;0,AH309*SUMPRODUCT(_xlfn.XLOOKUP(AH$26,$C$4:$C$22,$T$4:$AC$22)*$AO309:$AX309),0)</f>
        <v>0</v>
      </c>
      <c r="CJ309" s="287" cm="1">
        <f t="array" aca="1" ref="CJ309" ca="1">IF(AI309&lt;0,AI309*SUMPRODUCT(_xlfn.XLOOKUP(AI$26,$C$4:$C$22,$T$4:$AC$22)*$AO309:$AX309),0)</f>
        <v>0</v>
      </c>
      <c r="CK309" s="287" cm="1">
        <f t="array" aca="1" ref="CK309" ca="1">IF(AJ309&lt;0,AJ309*SUMPRODUCT(_xlfn.XLOOKUP(AJ$26,$C$4:$C$22,$T$4:$AC$22)*$AO309:$AX309),0)</f>
        <v>0</v>
      </c>
      <c r="CL309" s="287" cm="1">
        <f t="array" aca="1" ref="CL309" ca="1">IF(AK309&lt;0,AK309*SUMPRODUCT(_xlfn.XLOOKUP(AK$26,$C$4:$C$22,$T$4:$AC$22)*$AO309:$AX309),0)</f>
        <v>0</v>
      </c>
      <c r="CM309" s="287" cm="1">
        <f t="array" aca="1" ref="CM309" ca="1">IF(AL309&lt;0,AL309*SUMPRODUCT(_xlfn.XLOOKUP(AL$26,$C$4:$C$22,$T$4:$AC$22)*$AO309:$AX309),0)</f>
        <v>0</v>
      </c>
      <c r="CN309" s="287" cm="1">
        <f t="array" aca="1" ref="CN309" ca="1">IF(AM309&lt;0,AM309*SUMPRODUCT(_xlfn.XLOOKUP(AM$26,$C$4:$C$22,$T$4:$AC$22)*$AO309:$AX309),0)</f>
        <v>0</v>
      </c>
      <c r="CO309" s="290" cm="1">
        <f t="array" aca="1" ref="CO309" ca="1">IF(AN309&lt;0,AN309*SUMPRODUCT(_xlfn.XLOOKUP(AN$26,$C$4:$C$22,$T$4:$AC$22)*$AO309:$AX309),0)</f>
        <v>0</v>
      </c>
      <c r="CP309" s="291">
        <f t="shared" ca="1" si="271"/>
        <v>0</v>
      </c>
      <c r="CQ309" s="286" cm="1">
        <f t="array" aca="1" ref="CQ309" ca="1">IF(AC309&lt;0,AC309*SUMPRODUCT(_xlfn.XLOOKUP(AC$26,$C$4:$C$22,$I$4:$S$22)*$AO309:$AY309),0)</f>
        <v>0</v>
      </c>
      <c r="CR309" s="287" cm="1">
        <f t="array" aca="1" ref="CR309" ca="1">IF(AD309&lt;0,AD309*SUMPRODUCT(_xlfn.XLOOKUP(AD$26,$C$4:$C$22,$I$4:$R$22)*$AO309:$AX309),0)</f>
        <v>0</v>
      </c>
      <c r="CS309" s="287" cm="1">
        <f t="array" aca="1" ref="CS309" ca="1">IF(AE309&lt;0,AE309*SUMPRODUCT(_xlfn.XLOOKUP(AE$26,$C$4:$C$22,$I$4:$R$22)*$AO309:$AX309),0)</f>
        <v>0</v>
      </c>
      <c r="CT309" s="287" cm="1">
        <f t="array" aca="1" ref="CT309" ca="1">IF(AF309&lt;0,AF309*SUMPRODUCT(_xlfn.XLOOKUP(AF$26,$C$4:$C$22,$I$4:$R$22)*$AO309:$AX309),0)</f>
        <v>0</v>
      </c>
      <c r="CU309" s="287" cm="1">
        <f t="array" aca="1" ref="CU309" ca="1">IF(AG309&lt;0,AG309*SUMPRODUCT(_xlfn.XLOOKUP(AG$26,$C$4:$C$22,$I$4:$R$22)*$AO309:$AX309),0)</f>
        <v>0</v>
      </c>
      <c r="CV309" s="287" cm="1">
        <f t="array" aca="1" ref="CV309" ca="1">IF(AH309&lt;0,AH309*SUMPRODUCT(_xlfn.XLOOKUP(AH$26,$C$4:$C$22,$I$4:$R$22)*$AO309:$AX309),0)</f>
        <v>0</v>
      </c>
      <c r="CW309" s="287" cm="1">
        <f t="array" aca="1" ref="CW309" ca="1">IF(AI309&lt;0,AI309*SUMPRODUCT(_xlfn.XLOOKUP(AI$26,$C$4:$C$22,$I$4:$R$22)*$AO309:$AX309),0)</f>
        <v>0</v>
      </c>
      <c r="CX309" s="287" cm="1">
        <f t="array" aca="1" ref="CX309" ca="1">IF(AJ309&lt;0,AJ309*SUMPRODUCT(_xlfn.XLOOKUP(AJ$26,$C$4:$C$22,$I$4:$R$22)*$AO309:$AX309),0)</f>
        <v>0</v>
      </c>
      <c r="CY309" s="287" cm="1">
        <f t="array" aca="1" ref="CY309" ca="1">IF(AK309&lt;0,AK309*SUMPRODUCT(_xlfn.XLOOKUP(AK$26,$C$4:$C$22,$I$4:$R$22)*$AO309:$AX309),0)</f>
        <v>0</v>
      </c>
      <c r="CZ309" s="287" cm="1">
        <f t="array" aca="1" ref="CZ309" ca="1">IF(AL309&lt;0,AL309*SUMPRODUCT(_xlfn.XLOOKUP(AL$26,$C$4:$C$22,$I$4:$R$22)*$AO309:$AX309),0)</f>
        <v>0</v>
      </c>
      <c r="DA309" s="287" cm="1">
        <f t="array" aca="1" ref="DA309" ca="1">IF(AM309&lt;0,AM309*SUMPRODUCT(_xlfn.XLOOKUP(AM$26,$C$4:$C$22,$I$4:$R$22)*$AO309:$AX309),0)</f>
        <v>0</v>
      </c>
      <c r="DB309" s="290" cm="1">
        <f t="array" aca="1" ref="DB309" ca="1">IF(AN309&lt;0,AN309*SUMPRODUCT(_xlfn.XLOOKUP(AN$26,$C$4:$C$22,$I$4:$R$22)*$AO309:$AX309),0)</f>
        <v>0</v>
      </c>
      <c r="DC309" s="327">
        <f t="shared" ca="1" si="272"/>
        <v>0</v>
      </c>
    </row>
    <row r="310" spans="1:107" ht="15.75" thickBot="1" x14ac:dyDescent="0.3">
      <c r="A310" s="136"/>
      <c r="B310" s="389"/>
      <c r="C310" s="292">
        <v>19</v>
      </c>
      <c r="D310" s="293" t="str">
        <f>_xlfn.XLOOKUP($C310,'Load Combinations'!$B$4:$B$22,'Load Combinations'!$C$4:$C$22)</f>
        <v>Bearing Change Out (Shaft on lid)</v>
      </c>
      <c r="E310" s="86"/>
      <c r="F310" s="294"/>
      <c r="G310" s="125">
        <v>0</v>
      </c>
      <c r="H310" s="295">
        <f t="shared" ca="1" si="238"/>
        <v>0</v>
      </c>
      <c r="I310" s="295">
        <f t="shared" ca="1" si="239"/>
        <v>0</v>
      </c>
      <c r="J310" s="328"/>
      <c r="K310" s="99">
        <f t="shared" ref="K310:AB310" ca="1" si="296">OFFSET(K310,-18,0)</f>
        <v>0</v>
      </c>
      <c r="L310" s="96">
        <f t="shared" ca="1" si="296"/>
        <v>0</v>
      </c>
      <c r="M310" s="96">
        <f t="shared" ca="1" si="296"/>
        <v>0</v>
      </c>
      <c r="N310" s="96">
        <f t="shared" ca="1" si="296"/>
        <v>0</v>
      </c>
      <c r="O310" s="96">
        <f t="shared" ca="1" si="296"/>
        <v>0</v>
      </c>
      <c r="P310" s="96">
        <f t="shared" ca="1" si="296"/>
        <v>0</v>
      </c>
      <c r="Q310" s="96">
        <f t="shared" ca="1" si="296"/>
        <v>0</v>
      </c>
      <c r="R310" s="96">
        <f t="shared" ca="1" si="296"/>
        <v>0</v>
      </c>
      <c r="S310" s="96">
        <f t="shared" ca="1" si="296"/>
        <v>0</v>
      </c>
      <c r="T310" s="96">
        <f t="shared" ca="1" si="296"/>
        <v>0</v>
      </c>
      <c r="U310" s="96">
        <f t="shared" ca="1" si="296"/>
        <v>0</v>
      </c>
      <c r="V310" s="96">
        <f t="shared" ca="1" si="296"/>
        <v>0</v>
      </c>
      <c r="W310" s="96">
        <f t="shared" ca="1" si="296"/>
        <v>0</v>
      </c>
      <c r="X310" s="96">
        <f t="shared" ca="1" si="296"/>
        <v>0</v>
      </c>
      <c r="Y310" s="96">
        <f t="shared" ca="1" si="296"/>
        <v>0</v>
      </c>
      <c r="Z310" s="96">
        <f t="shared" ca="1" si="296"/>
        <v>0</v>
      </c>
      <c r="AA310" s="96">
        <f t="shared" ca="1" si="296"/>
        <v>0</v>
      </c>
      <c r="AB310" s="138">
        <f t="shared" ca="1" si="296"/>
        <v>0</v>
      </c>
      <c r="AC310" s="99">
        <f t="shared" ca="1" si="295"/>
        <v>0</v>
      </c>
      <c r="AD310" s="96">
        <f t="shared" ca="1" si="295"/>
        <v>0</v>
      </c>
      <c r="AE310" s="96">
        <f t="shared" ca="1" si="295"/>
        <v>0</v>
      </c>
      <c r="AF310" s="96">
        <f t="shared" ca="1" si="295"/>
        <v>0</v>
      </c>
      <c r="AG310" s="96">
        <f t="shared" ca="1" si="295"/>
        <v>0</v>
      </c>
      <c r="AH310" s="96">
        <f t="shared" ca="1" si="295"/>
        <v>0</v>
      </c>
      <c r="AI310" s="96">
        <f t="shared" ca="1" si="295"/>
        <v>0</v>
      </c>
      <c r="AJ310" s="96">
        <f t="shared" ca="1" si="295"/>
        <v>0</v>
      </c>
      <c r="AK310" s="96">
        <f t="shared" ca="1" si="295"/>
        <v>0</v>
      </c>
      <c r="AL310" s="96">
        <f t="shared" ca="1" si="295"/>
        <v>1</v>
      </c>
      <c r="AM310" s="96">
        <f t="shared" ca="1" si="295"/>
        <v>0</v>
      </c>
      <c r="AN310" s="100">
        <f t="shared" ca="1" si="295"/>
        <v>0</v>
      </c>
      <c r="AO310" s="97">
        <f>+INDEX('Load Combinations'!$D$4:$N$22,MATCH(Horizontal!$C310,'Load Combinations'!$B$4:$B$22,0),MATCH(Horizontal!AO$26,'Load Combinations'!$D$3:$N$3,0))</f>
        <v>1</v>
      </c>
      <c r="AP310" s="96">
        <f>+INDEX('Load Combinations'!$D$4:$N$22,MATCH(Horizontal!$C310,'Load Combinations'!$B$4:$B$22,0),MATCH(Horizontal!AP$26,'Load Combinations'!$D$3:$N$3,0))</f>
        <v>0</v>
      </c>
      <c r="AQ310" s="96">
        <f>+INDEX('Load Combinations'!$D$4:$N$22,MATCH(Horizontal!$C310,'Load Combinations'!$B$4:$B$22,0),MATCH(Horizontal!AQ$26,'Load Combinations'!$D$3:$N$3,0))</f>
        <v>0</v>
      </c>
      <c r="AR310" s="96">
        <f>+INDEX('Load Combinations'!$D$4:$N$22,MATCH(Horizontal!$C310,'Load Combinations'!$B$4:$B$22,0),MATCH(Horizontal!AR$26,'Load Combinations'!$D$3:$N$3,0))</f>
        <v>0</v>
      </c>
      <c r="AS310" s="96">
        <f>+INDEX('Load Combinations'!$D$4:$N$22,MATCH(Horizontal!$C310,'Load Combinations'!$B$4:$B$22,0),MATCH(Horizontal!AS$26,'Load Combinations'!$D$3:$N$3,0))</f>
        <v>0</v>
      </c>
      <c r="AT310" s="96">
        <f>+INDEX('Load Combinations'!$D$4:$N$22,MATCH(Horizontal!$C310,'Load Combinations'!$B$4:$B$22,0),MATCH(Horizontal!AT$26,'Load Combinations'!$D$3:$N$3,0))</f>
        <v>0</v>
      </c>
      <c r="AU310" s="96">
        <f>+INDEX('Load Combinations'!$D$4:$N$22,MATCH(Horizontal!$C310,'Load Combinations'!$B$4:$B$22,0),MATCH(Horizontal!AU$26,'Load Combinations'!$D$3:$N$3,0))</f>
        <v>0</v>
      </c>
      <c r="AV310" s="96">
        <f>+INDEX('Load Combinations'!$D$4:$N$22,MATCH(Horizontal!$C310,'Load Combinations'!$B$4:$B$22,0),MATCH(Horizontal!AV$26,'Load Combinations'!$D$3:$N$3,0))</f>
        <v>0</v>
      </c>
      <c r="AW310" s="96">
        <f>+INDEX('Load Combinations'!$D$4:$N$22,MATCH(Horizontal!$C310,'Load Combinations'!$B$4:$B$22,0),MATCH(Horizontal!AW$26,'Load Combinations'!$D$3:$N$3,0))</f>
        <v>0</v>
      </c>
      <c r="AX310" s="560">
        <f>+INDEX('Load Combinations'!$D$4:$N$22,MATCH(Horizontal!$C310,'Load Combinations'!$B$4:$B$22,0),MATCH(Horizontal!AX$26,'Load Combinations'!$D$3:$N$3,0))</f>
        <v>0</v>
      </c>
      <c r="AY310" s="661">
        <f>+INDEX('Load Combinations'!$D$4:$N$22,MATCH(Horizontal!$C310,'Load Combinations'!$B$4:$B$22,0),MATCH(Horizontal!AY$26,'Load Combinations'!$D$3:$N$3,0))</f>
        <v>1</v>
      </c>
      <c r="AZ310" s="297" cm="1">
        <f t="array" aca="1" ref="AZ310" ca="1">SUMPRODUCT(--($K310:$AB310&gt;0),INDEX($H$4:$H$22,MATCH($K$26:$AB$26,$C$4:$C$22,0)))</f>
        <v>0</v>
      </c>
      <c r="BA310" s="298" cm="1">
        <f t="array" aca="1" ref="BA310" ca="1">SUMPRODUCT(--($K310:$AB310&gt;0),INDEX($G$4:$G$22,MATCH($K$26:$AB$26,$C$4:$C$22,0)))</f>
        <v>0</v>
      </c>
      <c r="BB310" s="298" cm="1">
        <f t="array" aca="1" ref="BB310" ca="1">-1*SUMPRODUCT(--($K310:$AB310&lt;0),INDEX($H$4:$H$22,MATCH($K$26:$AB$26,$C$4:$C$22,0)))</f>
        <v>0</v>
      </c>
      <c r="BC310" s="298" cm="1">
        <f t="array" aca="1" ref="BC310" ca="1">-1*SUMPRODUCT(--($K310:$AB310&lt;0),INDEX($G$4:$G$22,MATCH($K$26:$AB$26,$C$4:$C$22,0)))</f>
        <v>0</v>
      </c>
      <c r="BD310" s="125" cm="1">
        <f t="array" aca="1" ref="BD310" ca="1">IF(AC310&gt;0,AC310*SUMPRODUCT(_xlfn.XLOOKUP(AC$26,$C$4:$C$22,$T$4:$AD$22)*$AO310:$AY310),0)</f>
        <v>0</v>
      </c>
      <c r="BE310" s="300" cm="1">
        <f t="array" aca="1" ref="BE310" ca="1">IF(AD310&gt;0,AD310*SUMPRODUCT(_xlfn.XLOOKUP(AD$26,$C$4:$C$22,$T$4:$AD$22)*$AO310:$AY310),0)</f>
        <v>0</v>
      </c>
      <c r="BF310" s="300" cm="1">
        <f t="array" aca="1" ref="BF310" ca="1">IF(AE310&gt;0,AE310*SUMPRODUCT(_xlfn.XLOOKUP(AE$26,$C$4:$C$22,$T$4:$AD$22)*$AO310:$AY310),0)</f>
        <v>0</v>
      </c>
      <c r="BG310" s="301" cm="1">
        <f t="array" aca="1" ref="BG310" ca="1">IF(AF310&gt;0,AF310*SUMPRODUCT(_xlfn.XLOOKUP(AF$26,$C$4:$C$22,$T$4:$AD$22)*$AO310:$AY310),0)</f>
        <v>0</v>
      </c>
      <c r="BH310" s="300" cm="1">
        <f t="array" aca="1" ref="BH310" ca="1">IF(AG310&gt;0,AG310*SUMPRODUCT(_xlfn.XLOOKUP(AG$26,$C$4:$C$22,$T$4:$AD$22)*$AO310:$AY310),0)</f>
        <v>0</v>
      </c>
      <c r="BI310" s="300" cm="1">
        <f t="array" aca="1" ref="BI310" ca="1">IF(AH310&gt;0,AH310*SUMPRODUCT(_xlfn.XLOOKUP(AH$26,$C$4:$C$22,$T$4:$AD$22)*$AO310:$AY310),0)</f>
        <v>0</v>
      </c>
      <c r="BJ310" s="300" cm="1">
        <f t="array" aca="1" ref="BJ310" ca="1">IF(AI310&gt;0,AI310*SUMPRODUCT(_xlfn.XLOOKUP(AI$26,$C$4:$C$22,$T$4:$AD$22)*$AO310:$AY310),0)</f>
        <v>0</v>
      </c>
      <c r="BK310" s="300" cm="1">
        <f t="array" aca="1" ref="BK310" ca="1">IF(AJ310&gt;0,AJ310*SUMPRODUCT(_xlfn.XLOOKUP(AJ$26,$C$4:$C$22,$T$4:$AD$22)*$AO310:$AY310),0)</f>
        <v>0</v>
      </c>
      <c r="BL310" s="300" cm="1">
        <f t="array" aca="1" ref="BL310" ca="1">IF(AK310&gt;0,AK310*SUMPRODUCT(_xlfn.XLOOKUP(AK$26,$C$4:$C$22,$T$4:$AD$22)*$AO310:$AY310),0)</f>
        <v>0</v>
      </c>
      <c r="BM310" s="300" cm="1">
        <f t="array" aca="1" ref="BM310" ca="1">IF(AL310&gt;0,AL310*SUMPRODUCT(_xlfn.XLOOKUP(AL$26,$C$4:$C$22,$T$4:$AD$22)*$AO310:$AY310),0)</f>
        <v>0</v>
      </c>
      <c r="BN310" s="300" cm="1">
        <f t="array" aca="1" ref="BN310" ca="1">IF(AM310&gt;0,AM310*SUMPRODUCT(_xlfn.XLOOKUP(AM$26,$C$4:$C$22,$T$4:$AD$22)*$AO310:$AY310),0)</f>
        <v>0</v>
      </c>
      <c r="BO310" s="304" cm="1">
        <f t="array" aca="1" ref="BO310" ca="1">IF(AN310&gt;0,AN310*SUMPRODUCT(_xlfn.XLOOKUP(AN$26,$C$4:$C$22,$T$4:$AD$22)*$AO310:$AY310),0)</f>
        <v>0</v>
      </c>
      <c r="BP310" s="305">
        <f t="shared" ca="1" si="269"/>
        <v>0</v>
      </c>
      <c r="BQ310" s="125" cm="1">
        <f t="array" aca="1" ref="BQ310" ca="1">IF(AC310&gt;0,AC310*SUMPRODUCT(_xlfn.XLOOKUP(AC$26,$C$4:$C$22,$I$4:$S$22)*$AO310:$AY310),0)</f>
        <v>0</v>
      </c>
      <c r="BR310" s="300" cm="1">
        <f t="array" aca="1" ref="BR310" ca="1">IF(AD310&gt;0,AD310*SUMPRODUCT(_xlfn.XLOOKUP(AD$26,$C$4:$C$22,$I$4:$S$22)*$AO310:$AY310),0)</f>
        <v>0</v>
      </c>
      <c r="BS310" s="300" cm="1">
        <f t="array" aca="1" ref="BS310" ca="1">IF(AE310&gt;0,AE310*SUMPRODUCT(_xlfn.XLOOKUP(AE$26,$C$4:$C$22,$I$4:$S$22)*$AO310:$AY310),0)</f>
        <v>0</v>
      </c>
      <c r="BT310" s="301" cm="1">
        <f t="array" aca="1" ref="BT310" ca="1">IF(AF310&gt;0,AF310*SUMPRODUCT(_xlfn.XLOOKUP(AF$26,$C$4:$C$22,$I$4:$S$22)*$AO310:$AY310),0)</f>
        <v>0</v>
      </c>
      <c r="BU310" s="300" cm="1">
        <f t="array" aca="1" ref="BU310" ca="1">IF(AG310&gt;0,AG310*SUMPRODUCT(_xlfn.XLOOKUP(AG$26,$C$4:$C$22,$I$4:$S$22)*$AO310:$AY310),0)</f>
        <v>0</v>
      </c>
      <c r="BV310" s="300" cm="1">
        <f t="array" aca="1" ref="BV310" ca="1">IF(AH310&gt;0,AH310*SUMPRODUCT(_xlfn.XLOOKUP(AH$26,$C$4:$C$22,$I$4:$S$22)*$AO310:$AY310),0)</f>
        <v>0</v>
      </c>
      <c r="BW310" s="300" cm="1">
        <f t="array" aca="1" ref="BW310" ca="1">IF(AI310&gt;0,AI310*SUMPRODUCT(_xlfn.XLOOKUP(AI$26,$C$4:$C$22,$I$4:$S$22)*$AO310:$AY310),0)</f>
        <v>0</v>
      </c>
      <c r="BX310" s="300" cm="1">
        <f t="array" aca="1" ref="BX310" ca="1">IF(AJ310&gt;0,AJ310*SUMPRODUCT(_xlfn.XLOOKUP(AJ$26,$C$4:$C$22,$I$4:$S$22)*$AO310:$AY310),0)</f>
        <v>0</v>
      </c>
      <c r="BY310" s="300" cm="1">
        <f t="array" aca="1" ref="BY310" ca="1">IF(AK310&gt;0,AK310*SUMPRODUCT(_xlfn.XLOOKUP(AK$26,$C$4:$C$22,$I$4:$S$22)*$AO310:$AY310),0)</f>
        <v>0</v>
      </c>
      <c r="BZ310" s="300" cm="1">
        <f t="array" aca="1" ref="BZ310" ca="1">IF(AL310&gt;0,AL310*SUMPRODUCT(_xlfn.XLOOKUP(AL$26,$C$4:$C$22,$I$4:$S$22)*$AO310:$AY310),0)</f>
        <v>0</v>
      </c>
      <c r="CA310" s="300" cm="1">
        <f t="array" aca="1" ref="CA310" ca="1">IF(AM310&gt;0,AM310*SUMPRODUCT(_xlfn.XLOOKUP(AM$26,$C$4:$C$22,$I$4:$S$22)*$AO310:$AY310),0)</f>
        <v>0</v>
      </c>
      <c r="CB310" s="304" cm="1">
        <f t="array" aca="1" ref="CB310" ca="1">IF(AN310&gt;0,AN310*SUMPRODUCT(_xlfn.XLOOKUP(AN$26,$C$4:$C$22,$I$4:$S$22)*$AO310:$AY310),0)</f>
        <v>0</v>
      </c>
      <c r="CC310" s="305">
        <f t="shared" ca="1" si="270"/>
        <v>0</v>
      </c>
      <c r="CD310" s="125" cm="1">
        <f t="array" aca="1" ref="CD310" ca="1">IF(AC310&lt;0,AC310*SUMPRODUCT(_xlfn.XLOOKUP(AC$26,$C$4:$C$22,$T$4:$AD$22)*$AO310:$AY310),0)</f>
        <v>0</v>
      </c>
      <c r="CE310" s="300" cm="1">
        <f t="array" aca="1" ref="CE310" ca="1">IF(AD310&lt;0,AD310*SUMPRODUCT(_xlfn.XLOOKUP(AD$26,$C$4:$C$22,$T$4:$AC$22)*$AO310:$AX310),0)</f>
        <v>0</v>
      </c>
      <c r="CF310" s="300" cm="1">
        <f t="array" aca="1" ref="CF310" ca="1">IF(AE310&lt;0,AE310*SUMPRODUCT(_xlfn.XLOOKUP(AE$26,$C$4:$C$22,$T$4:$AC$22)*$AO310:$AX310),0)</f>
        <v>0</v>
      </c>
      <c r="CG310" s="301" cm="1">
        <f t="array" aca="1" ref="CG310" ca="1">IF(AF310&lt;0,AF310*SUMPRODUCT(_xlfn.XLOOKUP(AF$26,$C$4:$C$22,$T$4:$AC$22)*$AO310:$AX310),0)</f>
        <v>0</v>
      </c>
      <c r="CH310" s="300" cm="1">
        <f t="array" aca="1" ref="CH310" ca="1">IF(AG310&lt;0,AG310*SUMPRODUCT(_xlfn.XLOOKUP(AG$26,$C$4:$C$22,$T$4:$AC$22)*$AO310:$AX310),0)</f>
        <v>0</v>
      </c>
      <c r="CI310" s="300" cm="1">
        <f t="array" aca="1" ref="CI310" ca="1">IF(AH310&lt;0,AH310*SUMPRODUCT(_xlfn.XLOOKUP(AH$26,$C$4:$C$22,$T$4:$AC$22)*$AO310:$AX310),0)</f>
        <v>0</v>
      </c>
      <c r="CJ310" s="300" cm="1">
        <f t="array" aca="1" ref="CJ310" ca="1">IF(AI310&lt;0,AI310*SUMPRODUCT(_xlfn.XLOOKUP(AI$26,$C$4:$C$22,$T$4:$AC$22)*$AO310:$AX310),0)</f>
        <v>0</v>
      </c>
      <c r="CK310" s="300" cm="1">
        <f t="array" aca="1" ref="CK310" ca="1">IF(AJ310&lt;0,AJ310*SUMPRODUCT(_xlfn.XLOOKUP(AJ$26,$C$4:$C$22,$T$4:$AC$22)*$AO310:$AX310),0)</f>
        <v>0</v>
      </c>
      <c r="CL310" s="300" cm="1">
        <f t="array" aca="1" ref="CL310" ca="1">IF(AK310&lt;0,AK310*SUMPRODUCT(_xlfn.XLOOKUP(AK$26,$C$4:$C$22,$T$4:$AC$22)*$AO310:$AX310),0)</f>
        <v>0</v>
      </c>
      <c r="CM310" s="300" cm="1">
        <f t="array" aca="1" ref="CM310" ca="1">IF(AL310&lt;0,AL310*SUMPRODUCT(_xlfn.XLOOKUP(AL$26,$C$4:$C$22,$T$4:$AC$22)*$AO310:$AX310),0)</f>
        <v>0</v>
      </c>
      <c r="CN310" s="300" cm="1">
        <f t="array" aca="1" ref="CN310" ca="1">IF(AM310&lt;0,AM310*SUMPRODUCT(_xlfn.XLOOKUP(AM$26,$C$4:$C$22,$T$4:$AC$22)*$AO310:$AX310),0)</f>
        <v>0</v>
      </c>
      <c r="CO310" s="304" cm="1">
        <f t="array" aca="1" ref="CO310" ca="1">IF(AN310&lt;0,AN310*SUMPRODUCT(_xlfn.XLOOKUP(AN$26,$C$4:$C$22,$T$4:$AC$22)*$AO310:$AX310),0)</f>
        <v>0</v>
      </c>
      <c r="CP310" s="305">
        <f t="shared" ca="1" si="271"/>
        <v>0</v>
      </c>
      <c r="CQ310" s="125" cm="1">
        <f t="array" aca="1" ref="CQ310" ca="1">IF(AC310&lt;0,AC310*SUMPRODUCT(_xlfn.XLOOKUP(AC$26,$C$4:$C$22,$I$4:$S$22)*$AO310:$AY310),0)</f>
        <v>0</v>
      </c>
      <c r="CR310" s="300" cm="1">
        <f t="array" aca="1" ref="CR310" ca="1">IF(AD310&lt;0,AD310*SUMPRODUCT(_xlfn.XLOOKUP(AD$26,$C$4:$C$22,$I$4:$R$22)*$AO310:$AX310),0)</f>
        <v>0</v>
      </c>
      <c r="CS310" s="300" cm="1">
        <f t="array" aca="1" ref="CS310" ca="1">IF(AE310&lt;0,AE310*SUMPRODUCT(_xlfn.XLOOKUP(AE$26,$C$4:$C$22,$I$4:$R$22)*$AO310:$AX310),0)</f>
        <v>0</v>
      </c>
      <c r="CT310" s="301" cm="1">
        <f t="array" aca="1" ref="CT310" ca="1">IF(AF310&lt;0,AF310*SUMPRODUCT(_xlfn.XLOOKUP(AF$26,$C$4:$C$22,$I$4:$R$22)*$AO310:$AX310),0)</f>
        <v>0</v>
      </c>
      <c r="CU310" s="300" cm="1">
        <f t="array" aca="1" ref="CU310" ca="1">IF(AG310&lt;0,AG310*SUMPRODUCT(_xlfn.XLOOKUP(AG$26,$C$4:$C$22,$I$4:$R$22)*$AO310:$AX310),0)</f>
        <v>0</v>
      </c>
      <c r="CV310" s="300" cm="1">
        <f t="array" aca="1" ref="CV310" ca="1">IF(AH310&lt;0,AH310*SUMPRODUCT(_xlfn.XLOOKUP(AH$26,$C$4:$C$22,$I$4:$R$22)*$AO310:$AX310),0)</f>
        <v>0</v>
      </c>
      <c r="CW310" s="300" cm="1">
        <f t="array" aca="1" ref="CW310" ca="1">IF(AI310&lt;0,AI310*SUMPRODUCT(_xlfn.XLOOKUP(AI$26,$C$4:$C$22,$I$4:$R$22)*$AO310:$AX310),0)</f>
        <v>0</v>
      </c>
      <c r="CX310" s="300" cm="1">
        <f t="array" aca="1" ref="CX310" ca="1">IF(AJ310&lt;0,AJ310*SUMPRODUCT(_xlfn.XLOOKUP(AJ$26,$C$4:$C$22,$I$4:$R$22)*$AO310:$AX310),0)</f>
        <v>0</v>
      </c>
      <c r="CY310" s="300" cm="1">
        <f t="array" aca="1" ref="CY310" ca="1">IF(AK310&lt;0,AK310*SUMPRODUCT(_xlfn.XLOOKUP(AK$26,$C$4:$C$22,$I$4:$R$22)*$AO310:$AX310),0)</f>
        <v>0</v>
      </c>
      <c r="CZ310" s="300" cm="1">
        <f t="array" aca="1" ref="CZ310" ca="1">IF(AL310&lt;0,AL310*SUMPRODUCT(_xlfn.XLOOKUP(AL$26,$C$4:$C$22,$I$4:$R$22)*$AO310:$AX310),0)</f>
        <v>0</v>
      </c>
      <c r="DA310" s="300" cm="1">
        <f t="array" aca="1" ref="DA310" ca="1">IF(AM310&lt;0,AM310*SUMPRODUCT(_xlfn.XLOOKUP(AM$26,$C$4:$C$22,$I$4:$R$22)*$AO310:$AX310),0)</f>
        <v>0</v>
      </c>
      <c r="DB310" s="304" cm="1">
        <f t="array" aca="1" ref="DB310" ca="1">IF(AN310&lt;0,AN310*SUMPRODUCT(_xlfn.XLOOKUP(AN$26,$C$4:$C$22,$I$4:$R$22)*$AO310:$AX310),0)</f>
        <v>0</v>
      </c>
      <c r="DC310" s="329">
        <f t="shared" ca="1" si="272"/>
        <v>0</v>
      </c>
    </row>
    <row r="311" spans="1:107" ht="15.75" x14ac:dyDescent="0.25">
      <c r="A311" s="261" t="s">
        <v>374</v>
      </c>
      <c r="B311" s="733"/>
      <c r="C311" s="262">
        <v>1</v>
      </c>
      <c r="D311" s="263" t="str">
        <f>_xlfn.XLOOKUP($C311,'Load Combinations'!$B$4:$B$22,'Load Combinations'!$C$4:$C$22)</f>
        <v xml:space="preserve">Installation - Target Assembly </v>
      </c>
      <c r="E311" s="264">
        <v>3</v>
      </c>
      <c r="F311" s="265">
        <v>7</v>
      </c>
      <c r="G311" s="266">
        <v>0</v>
      </c>
      <c r="H311" s="267">
        <f t="shared" si="238"/>
        <v>0</v>
      </c>
      <c r="I311" s="267">
        <f t="shared" si="239"/>
        <v>0</v>
      </c>
      <c r="J311" s="323"/>
      <c r="K311" s="264"/>
      <c r="L311" s="269"/>
      <c r="M311" s="269"/>
      <c r="N311" s="269"/>
      <c r="O311" s="269"/>
      <c r="P311" s="269"/>
      <c r="Q311" s="269"/>
      <c r="R311" s="269"/>
      <c r="S311" s="269"/>
      <c r="T311" s="269"/>
      <c r="U311" s="269"/>
      <c r="V311" s="269"/>
      <c r="W311" s="269"/>
      <c r="X311" s="269"/>
      <c r="Y311" s="269"/>
      <c r="Z311" s="269"/>
      <c r="AA311" s="269"/>
      <c r="AB311" s="270"/>
      <c r="AC311" s="264"/>
      <c r="AD311" s="269"/>
      <c r="AE311" s="269"/>
      <c r="AF311" s="269"/>
      <c r="AG311" s="269"/>
      <c r="AH311" s="269"/>
      <c r="AI311" s="269"/>
      <c r="AJ311" s="269"/>
      <c r="AK311" s="269">
        <v>1</v>
      </c>
      <c r="AL311" s="269"/>
      <c r="AM311" s="269"/>
      <c r="AN311" s="265"/>
      <c r="AO311" s="271">
        <f>+INDEX('Load Combinations'!$D$4:$N$22,MATCH(Horizontal!$C311,'Load Combinations'!$B$4:$B$22,0),MATCH(Horizontal!AO$26,'Load Combinations'!$D$3:$N$3,0))</f>
        <v>0</v>
      </c>
      <c r="AP311" s="269">
        <f>+INDEX('Load Combinations'!$D$4:$N$22,MATCH(Horizontal!$C311,'Load Combinations'!$B$4:$B$22,0),MATCH(Horizontal!AP$26,'Load Combinations'!$D$3:$N$3,0))</f>
        <v>0</v>
      </c>
      <c r="AQ311" s="269">
        <f>+INDEX('Load Combinations'!$D$4:$N$22,MATCH(Horizontal!$C311,'Load Combinations'!$B$4:$B$22,0),MATCH(Horizontal!AQ$26,'Load Combinations'!$D$3:$N$3,0))</f>
        <v>0</v>
      </c>
      <c r="AR311" s="269">
        <f>+INDEX('Load Combinations'!$D$4:$N$22,MATCH(Horizontal!$C311,'Load Combinations'!$B$4:$B$22,0),MATCH(Horizontal!AR$26,'Load Combinations'!$D$3:$N$3,0))</f>
        <v>0</v>
      </c>
      <c r="AS311" s="269">
        <f>+INDEX('Load Combinations'!$D$4:$N$22,MATCH(Horizontal!$C311,'Load Combinations'!$B$4:$B$22,0),MATCH(Horizontal!AS$26,'Load Combinations'!$D$3:$N$3,0))</f>
        <v>0</v>
      </c>
      <c r="AT311" s="269">
        <f>+INDEX('Load Combinations'!$D$4:$N$22,MATCH(Horizontal!$C311,'Load Combinations'!$B$4:$B$22,0),MATCH(Horizontal!AT$26,'Load Combinations'!$D$3:$N$3,0))</f>
        <v>0</v>
      </c>
      <c r="AU311" s="269">
        <f>+INDEX('Load Combinations'!$D$4:$N$22,MATCH(Horizontal!$C311,'Load Combinations'!$B$4:$B$22,0),MATCH(Horizontal!AU$26,'Load Combinations'!$D$3:$N$3,0))</f>
        <v>0</v>
      </c>
      <c r="AV311" s="269">
        <f>+INDEX('Load Combinations'!$D$4:$N$22,MATCH(Horizontal!$C311,'Load Combinations'!$B$4:$B$22,0),MATCH(Horizontal!AV$26,'Load Combinations'!$D$3:$N$3,0))</f>
        <v>0</v>
      </c>
      <c r="AW311" s="269">
        <f>+INDEX('Load Combinations'!$D$4:$N$22,MATCH(Horizontal!$C311,'Load Combinations'!$B$4:$B$22,0),MATCH(Horizontal!AW$26,'Load Combinations'!$D$3:$N$3,0))</f>
        <v>0</v>
      </c>
      <c r="AX311" s="558">
        <f>+INDEX('Load Combinations'!$D$4:$N$22,MATCH(Horizontal!$C311,'Load Combinations'!$B$4:$B$22,0),MATCH(Horizontal!AX$26,'Load Combinations'!$D$3:$N$3,0))</f>
        <v>0</v>
      </c>
      <c r="AY311" s="659">
        <f>+INDEX('Load Combinations'!$D$4:$N$22,MATCH(Horizontal!$C311,'Load Combinations'!$B$4:$B$22,0),MATCH(Horizontal!AY$26,'Load Combinations'!$D$3:$N$3,0))</f>
        <v>0</v>
      </c>
      <c r="AZ311" s="324" cm="1">
        <f t="array" ref="AZ311">SUMPRODUCT(--($K311:$AB311&gt;0),INDEX($H$4:$H$22,MATCH($K$26:$AB$26,$C$4:$C$22,0)))</f>
        <v>0</v>
      </c>
      <c r="BA311" s="325" cm="1">
        <f t="array" ref="BA311">SUMPRODUCT(--($K311:$AB311&gt;0),INDEX($G$4:$G$22,MATCH($K$26:$AB$26,$C$4:$C$22,0)))</f>
        <v>0</v>
      </c>
      <c r="BB311" s="325" cm="1">
        <f t="array" ref="BB311">-1*SUMPRODUCT(--($K311:$AB311&lt;0),INDEX($H$4:$H$22,MATCH($K$26:$AB$26,$C$4:$C$22,0)))</f>
        <v>0</v>
      </c>
      <c r="BC311" s="325" cm="1">
        <f t="array" ref="BC311">-1*SUMPRODUCT(--($K311:$AB311&lt;0),INDEX($G$4:$G$22,MATCH($K$26:$AB$26,$C$4:$C$22,0)))</f>
        <v>0</v>
      </c>
      <c r="BD311" s="272" cm="1">
        <f t="array" ref="BD311">IF(AC311&gt;0,AC311*SUMPRODUCT(_xlfn.XLOOKUP(AC$26,$C$4:$C$22,$T$4:$AD$22)*$AO311:$AY311),0)</f>
        <v>0</v>
      </c>
      <c r="BE311" s="273" cm="1">
        <f t="array" ref="BE311">IF(AD311&gt;0,AD311*SUMPRODUCT(_xlfn.XLOOKUP(AD$26,$C$4:$C$22,$T$4:$AD$22)*$AO311:$AY311),0)</f>
        <v>0</v>
      </c>
      <c r="BF311" s="273" cm="1">
        <f t="array" ref="BF311">IF(AE311&gt;0,AE311*SUMPRODUCT(_xlfn.XLOOKUP(AE$26,$C$4:$C$22,$T$4:$AD$22)*$AO311:$AY311),0)</f>
        <v>0</v>
      </c>
      <c r="BG311" s="273" cm="1">
        <f t="array" ref="BG311">IF(AF311&gt;0,AF311*SUMPRODUCT(_xlfn.XLOOKUP(AF$26,$C$4:$C$22,$T$4:$AD$22)*$AO311:$AY311),0)</f>
        <v>0</v>
      </c>
      <c r="BH311" s="273" cm="1">
        <f t="array" ref="BH311">IF(AG311&gt;0,AG311*SUMPRODUCT(_xlfn.XLOOKUP(AG$26,$C$4:$C$22,$T$4:$AD$22)*$AO311:$AY311),0)</f>
        <v>0</v>
      </c>
      <c r="BI311" s="273" cm="1">
        <f t="array" ref="BI311">IF(AH311&gt;0,AH311*SUMPRODUCT(_xlfn.XLOOKUP(AH$26,$C$4:$C$22,$T$4:$AD$22)*$AO311:$AY311),0)</f>
        <v>0</v>
      </c>
      <c r="BJ311" s="273" cm="1">
        <f t="array" ref="BJ311">IF(AI311&gt;0,AI311*SUMPRODUCT(_xlfn.XLOOKUP(AI$26,$C$4:$C$22,$T$4:$AD$22)*$AO311:$AY311),0)</f>
        <v>0</v>
      </c>
      <c r="BK311" s="273" cm="1">
        <f t="array" ref="BK311">IF(AJ311&gt;0,AJ311*SUMPRODUCT(_xlfn.XLOOKUP(AJ$26,$C$4:$C$22,$T$4:$AD$22)*$AO311:$AY311),0)</f>
        <v>0</v>
      </c>
      <c r="BL311" s="273" cm="1">
        <f t="array" ref="BL311">IF(AK311&gt;0,AK311*SUMPRODUCT(_xlfn.XLOOKUP(AK$26,$C$4:$C$22,$T$4:$AD$22)*$AO311:$AY311),0)</f>
        <v>0</v>
      </c>
      <c r="BM311" s="273" cm="1">
        <f t="array" ref="BM311">IF(AL311&gt;0,AL311*SUMPRODUCT(_xlfn.XLOOKUP(AL$26,$C$4:$C$22,$T$4:$AD$22)*$AO311:$AY311),0)</f>
        <v>0</v>
      </c>
      <c r="BN311" s="273" cm="1">
        <f t="array" ref="BN311">IF(AM311&gt;0,AM311*SUMPRODUCT(_xlfn.XLOOKUP(AM$26,$C$4:$C$22,$T$4:$AD$22)*$AO311:$AY311),0)</f>
        <v>0</v>
      </c>
      <c r="BO311" s="276" cm="1">
        <f t="array" ref="BO311">IF(AN311&gt;0,AN311*SUMPRODUCT(_xlfn.XLOOKUP(AN$26,$C$4:$C$22,$T$4:$AD$22)*$AO311:$AY311),0)</f>
        <v>0</v>
      </c>
      <c r="BP311" s="277">
        <f t="shared" si="269"/>
        <v>0</v>
      </c>
      <c r="BQ311" s="272" cm="1">
        <f t="array" ref="BQ311">IF(AC311&gt;0,AC311*SUMPRODUCT(_xlfn.XLOOKUP(AC$26,$C$4:$C$22,$I$4:$S$22)*$AO311:$AY311),0)</f>
        <v>0</v>
      </c>
      <c r="BR311" s="273" cm="1">
        <f t="array" ref="BR311">IF(AD311&gt;0,AD311*SUMPRODUCT(_xlfn.XLOOKUP(AD$26,$C$4:$C$22,$I$4:$S$22)*$AO311:$AY311),0)</f>
        <v>0</v>
      </c>
      <c r="BS311" s="273" cm="1">
        <f t="array" ref="BS311">IF(AE311&gt;0,AE311*SUMPRODUCT(_xlfn.XLOOKUP(AE$26,$C$4:$C$22,$I$4:$S$22)*$AO311:$AY311),0)</f>
        <v>0</v>
      </c>
      <c r="BT311" s="273" cm="1">
        <f t="array" ref="BT311">IF(AF311&gt;0,AF311*SUMPRODUCT(_xlfn.XLOOKUP(AF$26,$C$4:$C$22,$I$4:$S$22)*$AO311:$AY311),0)</f>
        <v>0</v>
      </c>
      <c r="BU311" s="273" cm="1">
        <f t="array" ref="BU311">IF(AG311&gt;0,AG311*SUMPRODUCT(_xlfn.XLOOKUP(AG$26,$C$4:$C$22,$I$4:$S$22)*$AO311:$AY311),0)</f>
        <v>0</v>
      </c>
      <c r="BV311" s="273" cm="1">
        <f t="array" ref="BV311">IF(AH311&gt;0,AH311*SUMPRODUCT(_xlfn.XLOOKUP(AH$26,$C$4:$C$22,$I$4:$S$22)*$AO311:$AY311),0)</f>
        <v>0</v>
      </c>
      <c r="BW311" s="273" cm="1">
        <f t="array" ref="BW311">IF(AI311&gt;0,AI311*SUMPRODUCT(_xlfn.XLOOKUP(AI$26,$C$4:$C$22,$I$4:$S$22)*$AO311:$AY311),0)</f>
        <v>0</v>
      </c>
      <c r="BX311" s="273" cm="1">
        <f t="array" ref="BX311">IF(AJ311&gt;0,AJ311*SUMPRODUCT(_xlfn.XLOOKUP(AJ$26,$C$4:$C$22,$I$4:$S$22)*$AO311:$AY311),0)</f>
        <v>0</v>
      </c>
      <c r="BY311" s="273" cm="1">
        <f t="array" ref="BY311">IF(AK311&gt;0,AK311*SUMPRODUCT(_xlfn.XLOOKUP(AK$26,$C$4:$C$22,$I$4:$S$22)*$AO311:$AY311),0)</f>
        <v>0</v>
      </c>
      <c r="BZ311" s="273" cm="1">
        <f t="array" ref="BZ311">IF(AL311&gt;0,AL311*SUMPRODUCT(_xlfn.XLOOKUP(AL$26,$C$4:$C$22,$I$4:$S$22)*$AO311:$AY311),0)</f>
        <v>0</v>
      </c>
      <c r="CA311" s="273" cm="1">
        <f t="array" ref="CA311">IF(AM311&gt;0,AM311*SUMPRODUCT(_xlfn.XLOOKUP(AM$26,$C$4:$C$22,$I$4:$S$22)*$AO311:$AY311),0)</f>
        <v>0</v>
      </c>
      <c r="CB311" s="276" cm="1">
        <f t="array" ref="CB311">IF(AN311&gt;0,AN311*SUMPRODUCT(_xlfn.XLOOKUP(AN$26,$C$4:$C$22,$I$4:$S$22)*$AO311:$AY311),0)</f>
        <v>0</v>
      </c>
      <c r="CC311" s="277">
        <f t="shared" si="270"/>
        <v>0</v>
      </c>
      <c r="CD311" s="272" cm="1">
        <f t="array" ref="CD311">IF(AC311&lt;0,AC311*SUMPRODUCT(_xlfn.XLOOKUP(AC$26,$C$4:$C$22,$T$4:$AD$22)*$AO311:$AY311),0)</f>
        <v>0</v>
      </c>
      <c r="CE311" s="273" cm="1">
        <f t="array" ref="CE311">IF(AD311&lt;0,AD311*SUMPRODUCT(_xlfn.XLOOKUP(AD$26,$C$4:$C$22,$T$4:$AC$22)*$AO311:$AX311),0)</f>
        <v>0</v>
      </c>
      <c r="CF311" s="273" cm="1">
        <f t="array" ref="CF311">IF(AE311&lt;0,AE311*SUMPRODUCT(_xlfn.XLOOKUP(AE$26,$C$4:$C$22,$T$4:$AC$22)*$AO311:$AX311),0)</f>
        <v>0</v>
      </c>
      <c r="CG311" s="273" cm="1">
        <f t="array" ref="CG311">IF(AF311&lt;0,AF311*SUMPRODUCT(_xlfn.XLOOKUP(AF$26,$C$4:$C$22,$T$4:$AC$22)*$AO311:$AX311),0)</f>
        <v>0</v>
      </c>
      <c r="CH311" s="273" cm="1">
        <f t="array" ref="CH311">IF(AG311&lt;0,AG311*SUMPRODUCT(_xlfn.XLOOKUP(AG$26,$C$4:$C$22,$T$4:$AC$22)*$AO311:$AX311),0)</f>
        <v>0</v>
      </c>
      <c r="CI311" s="273" cm="1">
        <f t="array" ref="CI311">IF(AH311&lt;0,AH311*SUMPRODUCT(_xlfn.XLOOKUP(AH$26,$C$4:$C$22,$T$4:$AC$22)*$AO311:$AX311),0)</f>
        <v>0</v>
      </c>
      <c r="CJ311" s="273" cm="1">
        <f t="array" ref="CJ311">IF(AI311&lt;0,AI311*SUMPRODUCT(_xlfn.XLOOKUP(AI$26,$C$4:$C$22,$T$4:$AC$22)*$AO311:$AX311),0)</f>
        <v>0</v>
      </c>
      <c r="CK311" s="273" cm="1">
        <f t="array" ref="CK311">IF(AJ311&lt;0,AJ311*SUMPRODUCT(_xlfn.XLOOKUP(AJ$26,$C$4:$C$22,$T$4:$AC$22)*$AO311:$AX311),0)</f>
        <v>0</v>
      </c>
      <c r="CL311" s="273" cm="1">
        <f t="array" ref="CL311">IF(AK311&lt;0,AK311*SUMPRODUCT(_xlfn.XLOOKUP(AK$26,$C$4:$C$22,$T$4:$AC$22)*$AO311:$AX311),0)</f>
        <v>0</v>
      </c>
      <c r="CM311" s="273" cm="1">
        <f t="array" ref="CM311">IF(AL311&lt;0,AL311*SUMPRODUCT(_xlfn.XLOOKUP(AL$26,$C$4:$C$22,$T$4:$AC$22)*$AO311:$AX311),0)</f>
        <v>0</v>
      </c>
      <c r="CN311" s="273" cm="1">
        <f t="array" ref="CN311">IF(AM311&lt;0,AM311*SUMPRODUCT(_xlfn.XLOOKUP(AM$26,$C$4:$C$22,$T$4:$AC$22)*$AO311:$AX311),0)</f>
        <v>0</v>
      </c>
      <c r="CO311" s="276" cm="1">
        <f t="array" ref="CO311">IF(AN311&lt;0,AN311*SUMPRODUCT(_xlfn.XLOOKUP(AN$26,$C$4:$C$22,$T$4:$AC$22)*$AO311:$AX311),0)</f>
        <v>0</v>
      </c>
      <c r="CP311" s="277">
        <f t="shared" si="271"/>
        <v>0</v>
      </c>
      <c r="CQ311" s="272" cm="1">
        <f t="array" ref="CQ311">IF(AC311&lt;0,AC311*SUMPRODUCT(_xlfn.XLOOKUP(AC$26,$C$4:$C$22,$I$4:$S$22)*$AO311:$AY311),0)</f>
        <v>0</v>
      </c>
      <c r="CR311" s="273" cm="1">
        <f t="array" ref="CR311">IF(AD311&lt;0,AD311*SUMPRODUCT(_xlfn.XLOOKUP(AD$26,$C$4:$C$22,$I$4:$R$22)*$AO311:$AX311),0)</f>
        <v>0</v>
      </c>
      <c r="CS311" s="273" cm="1">
        <f t="array" ref="CS311">IF(AE311&lt;0,AE311*SUMPRODUCT(_xlfn.XLOOKUP(AE$26,$C$4:$C$22,$I$4:$R$22)*$AO311:$AX311),0)</f>
        <v>0</v>
      </c>
      <c r="CT311" s="273" cm="1">
        <f t="array" ref="CT311">IF(AF311&lt;0,AF311*SUMPRODUCT(_xlfn.XLOOKUP(AF$26,$C$4:$C$22,$I$4:$R$22)*$AO311:$AX311),0)</f>
        <v>0</v>
      </c>
      <c r="CU311" s="273" cm="1">
        <f t="array" ref="CU311">IF(AG311&lt;0,AG311*SUMPRODUCT(_xlfn.XLOOKUP(AG$26,$C$4:$C$22,$I$4:$R$22)*$AO311:$AX311),0)</f>
        <v>0</v>
      </c>
      <c r="CV311" s="273" cm="1">
        <f t="array" ref="CV311">IF(AH311&lt;0,AH311*SUMPRODUCT(_xlfn.XLOOKUP(AH$26,$C$4:$C$22,$I$4:$R$22)*$AO311:$AX311),0)</f>
        <v>0</v>
      </c>
      <c r="CW311" s="273" cm="1">
        <f t="array" ref="CW311">IF(AI311&lt;0,AI311*SUMPRODUCT(_xlfn.XLOOKUP(AI$26,$C$4:$C$22,$I$4:$R$22)*$AO311:$AX311),0)</f>
        <v>0</v>
      </c>
      <c r="CX311" s="273" cm="1">
        <f t="array" ref="CX311">IF(AJ311&lt;0,AJ311*SUMPRODUCT(_xlfn.XLOOKUP(AJ$26,$C$4:$C$22,$I$4:$R$22)*$AO311:$AX311),0)</f>
        <v>0</v>
      </c>
      <c r="CY311" s="273" cm="1">
        <f t="array" ref="CY311">IF(AK311&lt;0,AK311*SUMPRODUCT(_xlfn.XLOOKUP(AK$26,$C$4:$C$22,$I$4:$R$22)*$AO311:$AX311),0)</f>
        <v>0</v>
      </c>
      <c r="CZ311" s="273" cm="1">
        <f t="array" ref="CZ311">IF(AL311&lt;0,AL311*SUMPRODUCT(_xlfn.XLOOKUP(AL$26,$C$4:$C$22,$I$4:$R$22)*$AO311:$AX311),0)</f>
        <v>0</v>
      </c>
      <c r="DA311" s="273" cm="1">
        <f t="array" ref="DA311">IF(AM311&lt;0,AM311*SUMPRODUCT(_xlfn.XLOOKUP(AM$26,$C$4:$C$22,$I$4:$R$22)*$AO311:$AX311),0)</f>
        <v>0</v>
      </c>
      <c r="DB311" s="276" cm="1">
        <f t="array" ref="DB311">IF(AN311&lt;0,AN311*SUMPRODUCT(_xlfn.XLOOKUP(AN$26,$C$4:$C$22,$I$4:$R$22)*$AO311:$AX311),0)</f>
        <v>0</v>
      </c>
      <c r="DC311" s="330">
        <f t="shared" si="272"/>
        <v>0</v>
      </c>
    </row>
    <row r="312" spans="1:107" x14ac:dyDescent="0.25">
      <c r="A312" s="134" t="s">
        <v>165</v>
      </c>
      <c r="B312" s="255"/>
      <c r="C312" s="278">
        <v>2</v>
      </c>
      <c r="D312" s="279" t="str">
        <f>_xlfn.XLOOKUP($C312,'Load Combinations'!$B$4:$B$22,'Load Combinations'!$C$4:$C$22)</f>
        <v>Rotation Test, Target Assembly</v>
      </c>
      <c r="E312" s="280"/>
      <c r="F312" s="281"/>
      <c r="G312" s="111">
        <v>0</v>
      </c>
      <c r="H312" s="282">
        <f t="shared" ca="1" si="238"/>
        <v>0</v>
      </c>
      <c r="I312" s="282">
        <f t="shared" ca="1" si="239"/>
        <v>0</v>
      </c>
      <c r="J312" s="326"/>
      <c r="K312" s="87">
        <f t="shared" ref="K312:AB312" ca="1" si="297">OFFSET(K312,-1,0)</f>
        <v>0</v>
      </c>
      <c r="L312" s="84">
        <f t="shared" ca="1" si="297"/>
        <v>0</v>
      </c>
      <c r="M312" s="84">
        <f t="shared" ca="1" si="297"/>
        <v>0</v>
      </c>
      <c r="N312" s="84">
        <f t="shared" ca="1" si="297"/>
        <v>0</v>
      </c>
      <c r="O312" s="84">
        <f t="shared" ca="1" si="297"/>
        <v>0</v>
      </c>
      <c r="P312" s="84">
        <f t="shared" ca="1" si="297"/>
        <v>0</v>
      </c>
      <c r="Q312" s="84">
        <f t="shared" ca="1" si="297"/>
        <v>0</v>
      </c>
      <c r="R312" s="84">
        <f t="shared" ca="1" si="297"/>
        <v>0</v>
      </c>
      <c r="S312" s="84">
        <f t="shared" ca="1" si="297"/>
        <v>0</v>
      </c>
      <c r="T312" s="84">
        <f t="shared" ca="1" si="297"/>
        <v>0</v>
      </c>
      <c r="U312" s="84">
        <f t="shared" ca="1" si="297"/>
        <v>0</v>
      </c>
      <c r="V312" s="84">
        <f t="shared" ca="1" si="297"/>
        <v>0</v>
      </c>
      <c r="W312" s="84">
        <f t="shared" ca="1" si="297"/>
        <v>0</v>
      </c>
      <c r="X312" s="84">
        <f t="shared" ca="1" si="297"/>
        <v>0</v>
      </c>
      <c r="Y312" s="84">
        <f t="shared" ca="1" si="297"/>
        <v>0</v>
      </c>
      <c r="Z312" s="84">
        <f t="shared" ca="1" si="297"/>
        <v>0</v>
      </c>
      <c r="AA312" s="84">
        <f t="shared" ca="1" si="297"/>
        <v>0</v>
      </c>
      <c r="AB312" s="89">
        <f t="shared" ca="1" si="297"/>
        <v>0</v>
      </c>
      <c r="AC312" s="87">
        <f t="shared" ref="AC312:AN327" ca="1" si="298">OFFSET(AC312,-1*($C312-1),0)</f>
        <v>0</v>
      </c>
      <c r="AD312" s="84">
        <f t="shared" ca="1" si="298"/>
        <v>0</v>
      </c>
      <c r="AE312" s="84">
        <f t="shared" ca="1" si="298"/>
        <v>0</v>
      </c>
      <c r="AF312" s="84">
        <f t="shared" ca="1" si="298"/>
        <v>0</v>
      </c>
      <c r="AG312" s="84">
        <f t="shared" ca="1" si="298"/>
        <v>0</v>
      </c>
      <c r="AH312" s="84">
        <f t="shared" ca="1" si="298"/>
        <v>0</v>
      </c>
      <c r="AI312" s="84">
        <f t="shared" ca="1" si="298"/>
        <v>0</v>
      </c>
      <c r="AJ312" s="84">
        <f t="shared" ca="1" si="298"/>
        <v>0</v>
      </c>
      <c r="AK312" s="84">
        <f t="shared" ca="1" si="298"/>
        <v>1</v>
      </c>
      <c r="AL312" s="84">
        <f t="shared" ca="1" si="298"/>
        <v>0</v>
      </c>
      <c r="AM312" s="84">
        <f t="shared" ca="1" si="298"/>
        <v>0</v>
      </c>
      <c r="AN312" s="98">
        <f t="shared" ca="1" si="298"/>
        <v>0</v>
      </c>
      <c r="AO312" s="91">
        <f>+INDEX('Load Combinations'!$D$4:$N$22,MATCH(Horizontal!$C312,'Load Combinations'!$B$4:$B$22,0),MATCH(Horizontal!AO$26,'Load Combinations'!$D$3:$N$3,0))</f>
        <v>1</v>
      </c>
      <c r="AP312" s="84">
        <f>+INDEX('Load Combinations'!$D$4:$N$22,MATCH(Horizontal!$C312,'Load Combinations'!$B$4:$B$22,0),MATCH(Horizontal!AP$26,'Load Combinations'!$D$3:$N$3,0))</f>
        <v>1</v>
      </c>
      <c r="AQ312" s="84">
        <f>+INDEX('Load Combinations'!$D$4:$N$22,MATCH(Horizontal!$C312,'Load Combinations'!$B$4:$B$22,0),MATCH(Horizontal!AQ$26,'Load Combinations'!$D$3:$N$3,0))</f>
        <v>0</v>
      </c>
      <c r="AR312" s="84">
        <f>+INDEX('Load Combinations'!$D$4:$N$22,MATCH(Horizontal!$C312,'Load Combinations'!$B$4:$B$22,0),MATCH(Horizontal!AR$26,'Load Combinations'!$D$3:$N$3,0))</f>
        <v>0</v>
      </c>
      <c r="AS312" s="84">
        <f>+INDEX('Load Combinations'!$D$4:$N$22,MATCH(Horizontal!$C312,'Load Combinations'!$B$4:$B$22,0),MATCH(Horizontal!AS$26,'Load Combinations'!$D$3:$N$3,0))</f>
        <v>0</v>
      </c>
      <c r="AT312" s="84">
        <f>+INDEX('Load Combinations'!$D$4:$N$22,MATCH(Horizontal!$C312,'Load Combinations'!$B$4:$B$22,0),MATCH(Horizontal!AT$26,'Load Combinations'!$D$3:$N$3,0))</f>
        <v>0</v>
      </c>
      <c r="AU312" s="84">
        <f>+INDEX('Load Combinations'!$D$4:$N$22,MATCH(Horizontal!$C312,'Load Combinations'!$B$4:$B$22,0),MATCH(Horizontal!AU$26,'Load Combinations'!$D$3:$N$3,0))</f>
        <v>0</v>
      </c>
      <c r="AV312" s="84">
        <f>+INDEX('Load Combinations'!$D$4:$N$22,MATCH(Horizontal!$C312,'Load Combinations'!$B$4:$B$22,0),MATCH(Horizontal!AV$26,'Load Combinations'!$D$3:$N$3,0))</f>
        <v>0</v>
      </c>
      <c r="AW312" s="84">
        <f>+INDEX('Load Combinations'!$D$4:$N$22,MATCH(Horizontal!$C312,'Load Combinations'!$B$4:$B$22,0),MATCH(Horizontal!AW$26,'Load Combinations'!$D$3:$N$3,0))</f>
        <v>0</v>
      </c>
      <c r="AX312" s="559">
        <f>+INDEX('Load Combinations'!$D$4:$N$22,MATCH(Horizontal!$C312,'Load Combinations'!$B$4:$B$22,0),MATCH(Horizontal!AX$26,'Load Combinations'!$D$3:$N$3,0))</f>
        <v>0</v>
      </c>
      <c r="AY312" s="660">
        <f>+INDEX('Load Combinations'!$D$4:$N$22,MATCH(Horizontal!$C312,'Load Combinations'!$B$4:$B$22,0),MATCH(Horizontal!AY$26,'Load Combinations'!$D$3:$N$3,0))</f>
        <v>0</v>
      </c>
      <c r="AZ312" s="284" cm="1">
        <f t="array" aca="1" ref="AZ312" ca="1">SUMPRODUCT(--($K312:$AB312&gt;0),INDEX($H$4:$H$22,MATCH($K$26:$AB$26,$C$4:$C$22,0)))</f>
        <v>0</v>
      </c>
      <c r="BA312" s="194" cm="1">
        <f t="array" aca="1" ref="BA312" ca="1">SUMPRODUCT(--($K312:$AB312&gt;0),INDEX($G$4:$G$22,MATCH($K$26:$AB$26,$C$4:$C$22,0)))</f>
        <v>0</v>
      </c>
      <c r="BB312" s="194" cm="1">
        <f t="array" aca="1" ref="BB312" ca="1">-1*SUMPRODUCT(--($K312:$AB312&lt;0),INDEX($H$4:$H$22,MATCH($K$26:$AB$26,$C$4:$C$22,0)))</f>
        <v>0</v>
      </c>
      <c r="BC312" s="194" cm="1">
        <f t="array" aca="1" ref="BC312" ca="1">-1*SUMPRODUCT(--($K312:$AB312&lt;0),INDEX($G$4:$G$22,MATCH($K$26:$AB$26,$C$4:$C$22,0)))</f>
        <v>0</v>
      </c>
      <c r="BD312" s="286" cm="1">
        <f t="array" aca="1" ref="BD312" ca="1">IF(AC312&gt;0,AC312*SUMPRODUCT(_xlfn.XLOOKUP(AC$26,$C$4:$C$22,$T$4:$AD$22)*$AO312:$AY312),0)</f>
        <v>0</v>
      </c>
      <c r="BE312" s="287" cm="1">
        <f t="array" aca="1" ref="BE312" ca="1">IF(AD312&gt;0,AD312*SUMPRODUCT(_xlfn.XLOOKUP(AD$26,$C$4:$C$22,$T$4:$AD$22)*$AO312:$AY312),0)</f>
        <v>0</v>
      </c>
      <c r="BF312" s="287" cm="1">
        <f t="array" aca="1" ref="BF312" ca="1">IF(AE312&gt;0,AE312*SUMPRODUCT(_xlfn.XLOOKUP(AE$26,$C$4:$C$22,$T$4:$AD$22)*$AO312:$AY312),0)</f>
        <v>0</v>
      </c>
      <c r="BG312" s="287" cm="1">
        <f t="array" aca="1" ref="BG312" ca="1">IF(AF312&gt;0,AF312*SUMPRODUCT(_xlfn.XLOOKUP(AF$26,$C$4:$C$22,$T$4:$AD$22)*$AO312:$AY312),0)</f>
        <v>0</v>
      </c>
      <c r="BH312" s="287" cm="1">
        <f t="array" aca="1" ref="BH312" ca="1">IF(AG312&gt;0,AG312*SUMPRODUCT(_xlfn.XLOOKUP(AG$26,$C$4:$C$22,$T$4:$AD$22)*$AO312:$AY312),0)</f>
        <v>0</v>
      </c>
      <c r="BI312" s="287" cm="1">
        <f t="array" aca="1" ref="BI312" ca="1">IF(AH312&gt;0,AH312*SUMPRODUCT(_xlfn.XLOOKUP(AH$26,$C$4:$C$22,$T$4:$AD$22)*$AO312:$AY312),0)</f>
        <v>0</v>
      </c>
      <c r="BJ312" s="287" cm="1">
        <f t="array" aca="1" ref="BJ312" ca="1">IF(AI312&gt;0,AI312*SUMPRODUCT(_xlfn.XLOOKUP(AI$26,$C$4:$C$22,$T$4:$AD$22)*$AO312:$AY312),0)</f>
        <v>0</v>
      </c>
      <c r="BK312" s="287" cm="1">
        <f t="array" aca="1" ref="BK312" ca="1">IF(AJ312&gt;0,AJ312*SUMPRODUCT(_xlfn.XLOOKUP(AJ$26,$C$4:$C$22,$T$4:$AD$22)*$AO312:$AY312),0)</f>
        <v>0</v>
      </c>
      <c r="BL312" s="287" cm="1">
        <f t="array" aca="1" ref="BL312" ca="1">IF(AK312&gt;0,AK312*SUMPRODUCT(_xlfn.XLOOKUP(AK$26,$C$4:$C$22,$T$4:$AD$22)*$AO312:$AY312),0)</f>
        <v>0</v>
      </c>
      <c r="BM312" s="287" cm="1">
        <f t="array" aca="1" ref="BM312" ca="1">IF(AL312&gt;0,AL312*SUMPRODUCT(_xlfn.XLOOKUP(AL$26,$C$4:$C$22,$T$4:$AD$22)*$AO312:$AY312),0)</f>
        <v>0</v>
      </c>
      <c r="BN312" s="287" cm="1">
        <f t="array" aca="1" ref="BN312" ca="1">IF(AM312&gt;0,AM312*SUMPRODUCT(_xlfn.XLOOKUP(AM$26,$C$4:$C$22,$T$4:$AD$22)*$AO312:$AY312),0)</f>
        <v>0</v>
      </c>
      <c r="BO312" s="290" cm="1">
        <f t="array" aca="1" ref="BO312" ca="1">IF(AN312&gt;0,AN312*SUMPRODUCT(_xlfn.XLOOKUP(AN$26,$C$4:$C$22,$T$4:$AD$22)*$AO312:$AY312),0)</f>
        <v>0</v>
      </c>
      <c r="BP312" s="291">
        <f t="shared" ca="1" si="269"/>
        <v>0</v>
      </c>
      <c r="BQ312" s="286" cm="1">
        <f t="array" aca="1" ref="BQ312" ca="1">IF(AC312&gt;0,AC312*SUMPRODUCT(_xlfn.XLOOKUP(AC$26,$C$4:$C$22,$I$4:$S$22)*$AO312:$AY312),0)</f>
        <v>0</v>
      </c>
      <c r="BR312" s="287" cm="1">
        <f t="array" aca="1" ref="BR312" ca="1">IF(AD312&gt;0,AD312*SUMPRODUCT(_xlfn.XLOOKUP(AD$26,$C$4:$C$22,$I$4:$S$22)*$AO312:$AY312),0)</f>
        <v>0</v>
      </c>
      <c r="BS312" s="287" cm="1">
        <f t="array" aca="1" ref="BS312" ca="1">IF(AE312&gt;0,AE312*SUMPRODUCT(_xlfn.XLOOKUP(AE$26,$C$4:$C$22,$I$4:$S$22)*$AO312:$AY312),0)</f>
        <v>0</v>
      </c>
      <c r="BT312" s="287" cm="1">
        <f t="array" aca="1" ref="BT312" ca="1">IF(AF312&gt;0,AF312*SUMPRODUCT(_xlfn.XLOOKUP(AF$26,$C$4:$C$22,$I$4:$S$22)*$AO312:$AY312),0)</f>
        <v>0</v>
      </c>
      <c r="BU312" s="287" cm="1">
        <f t="array" aca="1" ref="BU312" ca="1">IF(AG312&gt;0,AG312*SUMPRODUCT(_xlfn.XLOOKUP(AG$26,$C$4:$C$22,$I$4:$S$22)*$AO312:$AY312),0)</f>
        <v>0</v>
      </c>
      <c r="BV312" s="287" cm="1">
        <f t="array" aca="1" ref="BV312" ca="1">IF(AH312&gt;0,AH312*SUMPRODUCT(_xlfn.XLOOKUP(AH$26,$C$4:$C$22,$I$4:$S$22)*$AO312:$AY312),0)</f>
        <v>0</v>
      </c>
      <c r="BW312" s="287" cm="1">
        <f t="array" aca="1" ref="BW312" ca="1">IF(AI312&gt;0,AI312*SUMPRODUCT(_xlfn.XLOOKUP(AI$26,$C$4:$C$22,$I$4:$S$22)*$AO312:$AY312),0)</f>
        <v>0</v>
      </c>
      <c r="BX312" s="287" cm="1">
        <f t="array" aca="1" ref="BX312" ca="1">IF(AJ312&gt;0,AJ312*SUMPRODUCT(_xlfn.XLOOKUP(AJ$26,$C$4:$C$22,$I$4:$S$22)*$AO312:$AY312),0)</f>
        <v>0</v>
      </c>
      <c r="BY312" s="287" cm="1">
        <f t="array" aca="1" ref="BY312" ca="1">IF(AK312&gt;0,AK312*SUMPRODUCT(_xlfn.XLOOKUP(AK$26,$C$4:$C$22,$I$4:$S$22)*$AO312:$AY312),0)</f>
        <v>0</v>
      </c>
      <c r="BZ312" s="287" cm="1">
        <f t="array" aca="1" ref="BZ312" ca="1">IF(AL312&gt;0,AL312*SUMPRODUCT(_xlfn.XLOOKUP(AL$26,$C$4:$C$22,$I$4:$S$22)*$AO312:$AY312),0)</f>
        <v>0</v>
      </c>
      <c r="CA312" s="287" cm="1">
        <f t="array" aca="1" ref="CA312" ca="1">IF(AM312&gt;0,AM312*SUMPRODUCT(_xlfn.XLOOKUP(AM$26,$C$4:$C$22,$I$4:$S$22)*$AO312:$AY312),0)</f>
        <v>0</v>
      </c>
      <c r="CB312" s="290" cm="1">
        <f t="array" aca="1" ref="CB312" ca="1">IF(AN312&gt;0,AN312*SUMPRODUCT(_xlfn.XLOOKUP(AN$26,$C$4:$C$22,$I$4:$S$22)*$AO312:$AY312),0)</f>
        <v>0</v>
      </c>
      <c r="CC312" s="291">
        <f t="shared" ca="1" si="270"/>
        <v>0</v>
      </c>
      <c r="CD312" s="286" cm="1">
        <f t="array" aca="1" ref="CD312" ca="1">IF(AC312&lt;0,AC312*SUMPRODUCT(_xlfn.XLOOKUP(AC$26,$C$4:$C$22,$T$4:$AD$22)*$AO312:$AY312),0)</f>
        <v>0</v>
      </c>
      <c r="CE312" s="287" cm="1">
        <f t="array" aca="1" ref="CE312" ca="1">IF(AD312&lt;0,AD312*SUMPRODUCT(_xlfn.XLOOKUP(AD$26,$C$4:$C$22,$T$4:$AC$22)*$AO312:$AX312),0)</f>
        <v>0</v>
      </c>
      <c r="CF312" s="287" cm="1">
        <f t="array" aca="1" ref="CF312" ca="1">IF(AE312&lt;0,AE312*SUMPRODUCT(_xlfn.XLOOKUP(AE$26,$C$4:$C$22,$T$4:$AC$22)*$AO312:$AX312),0)</f>
        <v>0</v>
      </c>
      <c r="CG312" s="287" cm="1">
        <f t="array" aca="1" ref="CG312" ca="1">IF(AF312&lt;0,AF312*SUMPRODUCT(_xlfn.XLOOKUP(AF$26,$C$4:$C$22,$T$4:$AC$22)*$AO312:$AX312),0)</f>
        <v>0</v>
      </c>
      <c r="CH312" s="287" cm="1">
        <f t="array" aca="1" ref="CH312" ca="1">IF(AG312&lt;0,AG312*SUMPRODUCT(_xlfn.XLOOKUP(AG$26,$C$4:$C$22,$T$4:$AC$22)*$AO312:$AX312),0)</f>
        <v>0</v>
      </c>
      <c r="CI312" s="287" cm="1">
        <f t="array" aca="1" ref="CI312" ca="1">IF(AH312&lt;0,AH312*SUMPRODUCT(_xlfn.XLOOKUP(AH$26,$C$4:$C$22,$T$4:$AC$22)*$AO312:$AX312),0)</f>
        <v>0</v>
      </c>
      <c r="CJ312" s="287" cm="1">
        <f t="array" aca="1" ref="CJ312" ca="1">IF(AI312&lt;0,AI312*SUMPRODUCT(_xlfn.XLOOKUP(AI$26,$C$4:$C$22,$T$4:$AC$22)*$AO312:$AX312),0)</f>
        <v>0</v>
      </c>
      <c r="CK312" s="287" cm="1">
        <f t="array" aca="1" ref="CK312" ca="1">IF(AJ312&lt;0,AJ312*SUMPRODUCT(_xlfn.XLOOKUP(AJ$26,$C$4:$C$22,$T$4:$AC$22)*$AO312:$AX312),0)</f>
        <v>0</v>
      </c>
      <c r="CL312" s="287" cm="1">
        <f t="array" aca="1" ref="CL312" ca="1">IF(AK312&lt;0,AK312*SUMPRODUCT(_xlfn.XLOOKUP(AK$26,$C$4:$C$22,$T$4:$AC$22)*$AO312:$AX312),0)</f>
        <v>0</v>
      </c>
      <c r="CM312" s="287" cm="1">
        <f t="array" aca="1" ref="CM312" ca="1">IF(AL312&lt;0,AL312*SUMPRODUCT(_xlfn.XLOOKUP(AL$26,$C$4:$C$22,$T$4:$AC$22)*$AO312:$AX312),0)</f>
        <v>0</v>
      </c>
      <c r="CN312" s="287" cm="1">
        <f t="array" aca="1" ref="CN312" ca="1">IF(AM312&lt;0,AM312*SUMPRODUCT(_xlfn.XLOOKUP(AM$26,$C$4:$C$22,$T$4:$AC$22)*$AO312:$AX312),0)</f>
        <v>0</v>
      </c>
      <c r="CO312" s="290" cm="1">
        <f t="array" aca="1" ref="CO312" ca="1">IF(AN312&lt;0,AN312*SUMPRODUCT(_xlfn.XLOOKUP(AN$26,$C$4:$C$22,$T$4:$AC$22)*$AO312:$AX312),0)</f>
        <v>0</v>
      </c>
      <c r="CP312" s="291">
        <f t="shared" ca="1" si="271"/>
        <v>0</v>
      </c>
      <c r="CQ312" s="286" cm="1">
        <f t="array" aca="1" ref="CQ312" ca="1">IF(AC312&lt;0,AC312*SUMPRODUCT(_xlfn.XLOOKUP(AC$26,$C$4:$C$22,$I$4:$S$22)*$AO312:$AY312),0)</f>
        <v>0</v>
      </c>
      <c r="CR312" s="287" cm="1">
        <f t="array" aca="1" ref="CR312" ca="1">IF(AD312&lt;0,AD312*SUMPRODUCT(_xlfn.XLOOKUP(AD$26,$C$4:$C$22,$I$4:$R$22)*$AO312:$AX312),0)</f>
        <v>0</v>
      </c>
      <c r="CS312" s="287" cm="1">
        <f t="array" aca="1" ref="CS312" ca="1">IF(AE312&lt;0,AE312*SUMPRODUCT(_xlfn.XLOOKUP(AE$26,$C$4:$C$22,$I$4:$R$22)*$AO312:$AX312),0)</f>
        <v>0</v>
      </c>
      <c r="CT312" s="287" cm="1">
        <f t="array" aca="1" ref="CT312" ca="1">IF(AF312&lt;0,AF312*SUMPRODUCT(_xlfn.XLOOKUP(AF$26,$C$4:$C$22,$I$4:$R$22)*$AO312:$AX312),0)</f>
        <v>0</v>
      </c>
      <c r="CU312" s="287" cm="1">
        <f t="array" aca="1" ref="CU312" ca="1">IF(AG312&lt;0,AG312*SUMPRODUCT(_xlfn.XLOOKUP(AG$26,$C$4:$C$22,$I$4:$R$22)*$AO312:$AX312),0)</f>
        <v>0</v>
      </c>
      <c r="CV312" s="287" cm="1">
        <f t="array" aca="1" ref="CV312" ca="1">IF(AH312&lt;0,AH312*SUMPRODUCT(_xlfn.XLOOKUP(AH$26,$C$4:$C$22,$I$4:$R$22)*$AO312:$AX312),0)</f>
        <v>0</v>
      </c>
      <c r="CW312" s="287" cm="1">
        <f t="array" aca="1" ref="CW312" ca="1">IF(AI312&lt;0,AI312*SUMPRODUCT(_xlfn.XLOOKUP(AI$26,$C$4:$C$22,$I$4:$R$22)*$AO312:$AX312),0)</f>
        <v>0</v>
      </c>
      <c r="CX312" s="287" cm="1">
        <f t="array" aca="1" ref="CX312" ca="1">IF(AJ312&lt;0,AJ312*SUMPRODUCT(_xlfn.XLOOKUP(AJ$26,$C$4:$C$22,$I$4:$R$22)*$AO312:$AX312),0)</f>
        <v>0</v>
      </c>
      <c r="CY312" s="287" cm="1">
        <f t="array" aca="1" ref="CY312" ca="1">IF(AK312&lt;0,AK312*SUMPRODUCT(_xlfn.XLOOKUP(AK$26,$C$4:$C$22,$I$4:$R$22)*$AO312:$AX312),0)</f>
        <v>0</v>
      </c>
      <c r="CZ312" s="287" cm="1">
        <f t="array" aca="1" ref="CZ312" ca="1">IF(AL312&lt;0,AL312*SUMPRODUCT(_xlfn.XLOOKUP(AL$26,$C$4:$C$22,$I$4:$R$22)*$AO312:$AX312),0)</f>
        <v>0</v>
      </c>
      <c r="DA312" s="287" cm="1">
        <f t="array" aca="1" ref="DA312" ca="1">IF(AM312&lt;0,AM312*SUMPRODUCT(_xlfn.XLOOKUP(AM$26,$C$4:$C$22,$I$4:$R$22)*$AO312:$AX312),0)</f>
        <v>0</v>
      </c>
      <c r="DB312" s="290" cm="1">
        <f t="array" aca="1" ref="DB312" ca="1">IF(AN312&lt;0,AN312*SUMPRODUCT(_xlfn.XLOOKUP(AN$26,$C$4:$C$22,$I$4:$R$22)*$AO312:$AX312),0)</f>
        <v>0</v>
      </c>
      <c r="DC312" s="327">
        <f t="shared" ca="1" si="272"/>
        <v>0</v>
      </c>
    </row>
    <row r="313" spans="1:107" x14ac:dyDescent="0.25">
      <c r="A313" s="135">
        <f ca="1">MIN(H311:I329)</f>
        <v>-0.75</v>
      </c>
      <c r="B313" s="731"/>
      <c r="C313" s="292">
        <v>3</v>
      </c>
      <c r="D313" s="293" t="str">
        <f>_xlfn.XLOOKUP($C313,'Load Combinations'!$B$4:$B$22,'Load Combinations'!$C$4:$C$22)</f>
        <v>Component Pressure Test</v>
      </c>
      <c r="E313" s="86"/>
      <c r="F313" s="294"/>
      <c r="G313" s="125">
        <v>0</v>
      </c>
      <c r="H313" s="295">
        <f t="shared" ref="H313:H329" ca="1" si="299">G313+AZ313+BC313+BP313+DC313</f>
        <v>0</v>
      </c>
      <c r="I313" s="295">
        <f t="shared" ref="I313:I329" ca="1" si="300">G313+BA313+BB313+CC313+CP313</f>
        <v>0</v>
      </c>
      <c r="J313" s="328"/>
      <c r="K313" s="99">
        <f t="shared" ref="K313:AB313" ca="1" si="301">OFFSET(K313,-2,0)</f>
        <v>0</v>
      </c>
      <c r="L313" s="96">
        <f t="shared" ca="1" si="301"/>
        <v>0</v>
      </c>
      <c r="M313" s="96">
        <f t="shared" ca="1" si="301"/>
        <v>0</v>
      </c>
      <c r="N313" s="96">
        <f t="shared" ca="1" si="301"/>
        <v>0</v>
      </c>
      <c r="O313" s="96">
        <f t="shared" ca="1" si="301"/>
        <v>0</v>
      </c>
      <c r="P313" s="96">
        <f t="shared" ca="1" si="301"/>
        <v>0</v>
      </c>
      <c r="Q313" s="96">
        <f t="shared" ca="1" si="301"/>
        <v>0</v>
      </c>
      <c r="R313" s="96">
        <f t="shared" ca="1" si="301"/>
        <v>0</v>
      </c>
      <c r="S313" s="96">
        <f t="shared" ca="1" si="301"/>
        <v>0</v>
      </c>
      <c r="T313" s="96">
        <f t="shared" ca="1" si="301"/>
        <v>0</v>
      </c>
      <c r="U313" s="96">
        <f t="shared" ca="1" si="301"/>
        <v>0</v>
      </c>
      <c r="V313" s="96">
        <f t="shared" ca="1" si="301"/>
        <v>0</v>
      </c>
      <c r="W313" s="96">
        <f t="shared" ca="1" si="301"/>
        <v>0</v>
      </c>
      <c r="X313" s="96">
        <f t="shared" ca="1" si="301"/>
        <v>0</v>
      </c>
      <c r="Y313" s="96">
        <f t="shared" ca="1" si="301"/>
        <v>0</v>
      </c>
      <c r="Z313" s="96">
        <f t="shared" ca="1" si="301"/>
        <v>0</v>
      </c>
      <c r="AA313" s="96">
        <f t="shared" ca="1" si="301"/>
        <v>0</v>
      </c>
      <c r="AB313" s="138">
        <f t="shared" ca="1" si="301"/>
        <v>0</v>
      </c>
      <c r="AC313" s="99">
        <f t="shared" ca="1" si="298"/>
        <v>0</v>
      </c>
      <c r="AD313" s="96">
        <f t="shared" ca="1" si="298"/>
        <v>0</v>
      </c>
      <c r="AE313" s="96">
        <f t="shared" ca="1" si="298"/>
        <v>0</v>
      </c>
      <c r="AF313" s="96">
        <f t="shared" ca="1" si="298"/>
        <v>0</v>
      </c>
      <c r="AG313" s="96">
        <f t="shared" ca="1" si="298"/>
        <v>0</v>
      </c>
      <c r="AH313" s="96">
        <f t="shared" ca="1" si="298"/>
        <v>0</v>
      </c>
      <c r="AI313" s="96">
        <f t="shared" ca="1" si="298"/>
        <v>0</v>
      </c>
      <c r="AJ313" s="96">
        <f t="shared" ca="1" si="298"/>
        <v>0</v>
      </c>
      <c r="AK313" s="96">
        <f t="shared" ca="1" si="298"/>
        <v>1</v>
      </c>
      <c r="AL313" s="96">
        <f t="shared" ca="1" si="298"/>
        <v>0</v>
      </c>
      <c r="AM313" s="96">
        <f t="shared" ca="1" si="298"/>
        <v>0</v>
      </c>
      <c r="AN313" s="100">
        <f t="shared" ca="1" si="298"/>
        <v>0</v>
      </c>
      <c r="AO313" s="97">
        <f>+INDEX('Load Combinations'!$D$4:$N$22,MATCH(Horizontal!$C313,'Load Combinations'!$B$4:$B$22,0),MATCH(Horizontal!AO$26,'Load Combinations'!$D$3:$N$3,0))</f>
        <v>1</v>
      </c>
      <c r="AP313" s="96">
        <f>+INDEX('Load Combinations'!$D$4:$N$22,MATCH(Horizontal!$C313,'Load Combinations'!$B$4:$B$22,0),MATCH(Horizontal!AP$26,'Load Combinations'!$D$3:$N$3,0))</f>
        <v>0</v>
      </c>
      <c r="AQ313" s="96">
        <f>+INDEX('Load Combinations'!$D$4:$N$22,MATCH(Horizontal!$C313,'Load Combinations'!$B$4:$B$22,0),MATCH(Horizontal!AQ$26,'Load Combinations'!$D$3:$N$3,0))</f>
        <v>0</v>
      </c>
      <c r="AR313" s="96">
        <f>+INDEX('Load Combinations'!$D$4:$N$22,MATCH(Horizontal!$C313,'Load Combinations'!$B$4:$B$22,0),MATCH(Horizontal!AR$26,'Load Combinations'!$D$3:$N$3,0))</f>
        <v>0</v>
      </c>
      <c r="AS313" s="96">
        <f>+INDEX('Load Combinations'!$D$4:$N$22,MATCH(Horizontal!$C313,'Load Combinations'!$B$4:$B$22,0),MATCH(Horizontal!AS$26,'Load Combinations'!$D$3:$N$3,0))</f>
        <v>1</v>
      </c>
      <c r="AT313" s="96">
        <f>+INDEX('Load Combinations'!$D$4:$N$22,MATCH(Horizontal!$C313,'Load Combinations'!$B$4:$B$22,0),MATCH(Horizontal!AT$26,'Load Combinations'!$D$3:$N$3,0))</f>
        <v>0</v>
      </c>
      <c r="AU313" s="96">
        <f>+INDEX('Load Combinations'!$D$4:$N$22,MATCH(Horizontal!$C313,'Load Combinations'!$B$4:$B$22,0),MATCH(Horizontal!AU$26,'Load Combinations'!$D$3:$N$3,0))</f>
        <v>0</v>
      </c>
      <c r="AV313" s="96">
        <f>+INDEX('Load Combinations'!$D$4:$N$22,MATCH(Horizontal!$C313,'Load Combinations'!$B$4:$B$22,0),MATCH(Horizontal!AV$26,'Load Combinations'!$D$3:$N$3,0))</f>
        <v>0</v>
      </c>
      <c r="AW313" s="96">
        <f>+INDEX('Load Combinations'!$D$4:$N$22,MATCH(Horizontal!$C313,'Load Combinations'!$B$4:$B$22,0),MATCH(Horizontal!AW$26,'Load Combinations'!$D$3:$N$3,0))</f>
        <v>0</v>
      </c>
      <c r="AX313" s="560">
        <f>+INDEX('Load Combinations'!$D$4:$N$22,MATCH(Horizontal!$C313,'Load Combinations'!$B$4:$B$22,0),MATCH(Horizontal!AX$26,'Load Combinations'!$D$3:$N$3,0))</f>
        <v>0</v>
      </c>
      <c r="AY313" s="661">
        <f>+INDEX('Load Combinations'!$D$4:$N$22,MATCH(Horizontal!$C313,'Load Combinations'!$B$4:$B$22,0),MATCH(Horizontal!AY$26,'Load Combinations'!$D$3:$N$3,0))</f>
        <v>0</v>
      </c>
      <c r="AZ313" s="297" cm="1">
        <f t="array" aca="1" ref="AZ313" ca="1">SUMPRODUCT(--($K313:$AB313&gt;0),INDEX($H$4:$H$22,MATCH($K$26:$AB$26,$C$4:$C$22,0)))</f>
        <v>0</v>
      </c>
      <c r="BA313" s="298" cm="1">
        <f t="array" aca="1" ref="BA313" ca="1">SUMPRODUCT(--($K313:$AB313&gt;0),INDEX($G$4:$G$22,MATCH($K$26:$AB$26,$C$4:$C$22,0)))</f>
        <v>0</v>
      </c>
      <c r="BB313" s="298" cm="1">
        <f t="array" aca="1" ref="BB313" ca="1">-1*SUMPRODUCT(--($K313:$AB313&lt;0),INDEX($H$4:$H$22,MATCH($K$26:$AB$26,$C$4:$C$22,0)))</f>
        <v>0</v>
      </c>
      <c r="BC313" s="298" cm="1">
        <f t="array" aca="1" ref="BC313" ca="1">-1*SUMPRODUCT(--($K313:$AB313&lt;0),INDEX($G$4:$G$22,MATCH($K$26:$AB$26,$C$4:$C$22,0)))</f>
        <v>0</v>
      </c>
      <c r="BD313" s="125" cm="1">
        <f t="array" aca="1" ref="BD313" ca="1">IF(AC313&gt;0,AC313*SUMPRODUCT(_xlfn.XLOOKUP(AC$26,$C$4:$C$22,$T$4:$AD$22)*$AO313:$AY313),0)</f>
        <v>0</v>
      </c>
      <c r="BE313" s="300" cm="1">
        <f t="array" aca="1" ref="BE313" ca="1">IF(AD313&gt;0,AD313*SUMPRODUCT(_xlfn.XLOOKUP(AD$26,$C$4:$C$22,$T$4:$AD$22)*$AO313:$AY313),0)</f>
        <v>0</v>
      </c>
      <c r="BF313" s="300" cm="1">
        <f t="array" aca="1" ref="BF313" ca="1">IF(AE313&gt;0,AE313*SUMPRODUCT(_xlfn.XLOOKUP(AE$26,$C$4:$C$22,$T$4:$AD$22)*$AO313:$AY313),0)</f>
        <v>0</v>
      </c>
      <c r="BG313" s="301" cm="1">
        <f t="array" aca="1" ref="BG313" ca="1">IF(AF313&gt;0,AF313*SUMPRODUCT(_xlfn.XLOOKUP(AF$26,$C$4:$C$22,$T$4:$AD$22)*$AO313:$AY313),0)</f>
        <v>0</v>
      </c>
      <c r="BH313" s="300" cm="1">
        <f t="array" aca="1" ref="BH313" ca="1">IF(AG313&gt;0,AG313*SUMPRODUCT(_xlfn.XLOOKUP(AG$26,$C$4:$C$22,$T$4:$AD$22)*$AO313:$AY313),0)</f>
        <v>0</v>
      </c>
      <c r="BI313" s="300" cm="1">
        <f t="array" aca="1" ref="BI313" ca="1">IF(AH313&gt;0,AH313*SUMPRODUCT(_xlfn.XLOOKUP(AH$26,$C$4:$C$22,$T$4:$AD$22)*$AO313:$AY313),0)</f>
        <v>0</v>
      </c>
      <c r="BJ313" s="300" cm="1">
        <f t="array" aca="1" ref="BJ313" ca="1">IF(AI313&gt;0,AI313*SUMPRODUCT(_xlfn.XLOOKUP(AI$26,$C$4:$C$22,$T$4:$AD$22)*$AO313:$AY313),0)</f>
        <v>0</v>
      </c>
      <c r="BK313" s="300" cm="1">
        <f t="array" aca="1" ref="BK313" ca="1">IF(AJ313&gt;0,AJ313*SUMPRODUCT(_xlfn.XLOOKUP(AJ$26,$C$4:$C$22,$T$4:$AD$22)*$AO313:$AY313),0)</f>
        <v>0</v>
      </c>
      <c r="BL313" s="300" cm="1">
        <f t="array" aca="1" ref="BL313" ca="1">IF(AK313&gt;0,AK313*SUMPRODUCT(_xlfn.XLOOKUP(AK$26,$C$4:$C$22,$T$4:$AD$22)*$AO313:$AY313),0)</f>
        <v>0</v>
      </c>
      <c r="BM313" s="300" cm="1">
        <f t="array" aca="1" ref="BM313" ca="1">IF(AL313&gt;0,AL313*SUMPRODUCT(_xlfn.XLOOKUP(AL$26,$C$4:$C$22,$T$4:$AD$22)*$AO313:$AY313),0)</f>
        <v>0</v>
      </c>
      <c r="BN313" s="300" cm="1">
        <f t="array" aca="1" ref="BN313" ca="1">IF(AM313&gt;0,AM313*SUMPRODUCT(_xlfn.XLOOKUP(AM$26,$C$4:$C$22,$T$4:$AD$22)*$AO313:$AY313),0)</f>
        <v>0</v>
      </c>
      <c r="BO313" s="304" cm="1">
        <f t="array" aca="1" ref="BO313" ca="1">IF(AN313&gt;0,AN313*SUMPRODUCT(_xlfn.XLOOKUP(AN$26,$C$4:$C$22,$T$4:$AD$22)*$AO313:$AY313),0)</f>
        <v>0</v>
      </c>
      <c r="BP313" s="305">
        <f t="shared" ca="1" si="269"/>
        <v>0</v>
      </c>
      <c r="BQ313" s="125" cm="1">
        <f t="array" aca="1" ref="BQ313" ca="1">IF(AC313&gt;0,AC313*SUMPRODUCT(_xlfn.XLOOKUP(AC$26,$C$4:$C$22,$I$4:$S$22)*$AO313:$AY313),0)</f>
        <v>0</v>
      </c>
      <c r="BR313" s="300" cm="1">
        <f t="array" aca="1" ref="BR313" ca="1">IF(AD313&gt;0,AD313*SUMPRODUCT(_xlfn.XLOOKUP(AD$26,$C$4:$C$22,$I$4:$S$22)*$AO313:$AY313),0)</f>
        <v>0</v>
      </c>
      <c r="BS313" s="300" cm="1">
        <f t="array" aca="1" ref="BS313" ca="1">IF(AE313&gt;0,AE313*SUMPRODUCT(_xlfn.XLOOKUP(AE$26,$C$4:$C$22,$I$4:$S$22)*$AO313:$AY313),0)</f>
        <v>0</v>
      </c>
      <c r="BT313" s="301" cm="1">
        <f t="array" aca="1" ref="BT313" ca="1">IF(AF313&gt;0,AF313*SUMPRODUCT(_xlfn.XLOOKUP(AF$26,$C$4:$C$22,$I$4:$S$22)*$AO313:$AY313),0)</f>
        <v>0</v>
      </c>
      <c r="BU313" s="300" cm="1">
        <f t="array" aca="1" ref="BU313" ca="1">IF(AG313&gt;0,AG313*SUMPRODUCT(_xlfn.XLOOKUP(AG$26,$C$4:$C$22,$I$4:$S$22)*$AO313:$AY313),0)</f>
        <v>0</v>
      </c>
      <c r="BV313" s="300" cm="1">
        <f t="array" aca="1" ref="BV313" ca="1">IF(AH313&gt;0,AH313*SUMPRODUCT(_xlfn.XLOOKUP(AH$26,$C$4:$C$22,$I$4:$S$22)*$AO313:$AY313),0)</f>
        <v>0</v>
      </c>
      <c r="BW313" s="300" cm="1">
        <f t="array" aca="1" ref="BW313" ca="1">IF(AI313&gt;0,AI313*SUMPRODUCT(_xlfn.XLOOKUP(AI$26,$C$4:$C$22,$I$4:$S$22)*$AO313:$AY313),0)</f>
        <v>0</v>
      </c>
      <c r="BX313" s="300" cm="1">
        <f t="array" aca="1" ref="BX313" ca="1">IF(AJ313&gt;0,AJ313*SUMPRODUCT(_xlfn.XLOOKUP(AJ$26,$C$4:$C$22,$I$4:$S$22)*$AO313:$AY313),0)</f>
        <v>0</v>
      </c>
      <c r="BY313" s="300" cm="1">
        <f t="array" aca="1" ref="BY313" ca="1">IF(AK313&gt;0,AK313*SUMPRODUCT(_xlfn.XLOOKUP(AK$26,$C$4:$C$22,$I$4:$S$22)*$AO313:$AY313),0)</f>
        <v>0</v>
      </c>
      <c r="BZ313" s="300" cm="1">
        <f t="array" aca="1" ref="BZ313" ca="1">IF(AL313&gt;0,AL313*SUMPRODUCT(_xlfn.XLOOKUP(AL$26,$C$4:$C$22,$I$4:$S$22)*$AO313:$AY313),0)</f>
        <v>0</v>
      </c>
      <c r="CA313" s="300" cm="1">
        <f t="array" aca="1" ref="CA313" ca="1">IF(AM313&gt;0,AM313*SUMPRODUCT(_xlfn.XLOOKUP(AM$26,$C$4:$C$22,$I$4:$S$22)*$AO313:$AY313),0)</f>
        <v>0</v>
      </c>
      <c r="CB313" s="304" cm="1">
        <f t="array" aca="1" ref="CB313" ca="1">IF(AN313&gt;0,AN313*SUMPRODUCT(_xlfn.XLOOKUP(AN$26,$C$4:$C$22,$I$4:$S$22)*$AO313:$AY313),0)</f>
        <v>0</v>
      </c>
      <c r="CC313" s="305">
        <f t="shared" ca="1" si="270"/>
        <v>0</v>
      </c>
      <c r="CD313" s="125" cm="1">
        <f t="array" aca="1" ref="CD313" ca="1">IF(AC313&lt;0,AC313*SUMPRODUCT(_xlfn.XLOOKUP(AC$26,$C$4:$C$22,$T$4:$AD$22)*$AO313:$AY313),0)</f>
        <v>0</v>
      </c>
      <c r="CE313" s="300" cm="1">
        <f t="array" aca="1" ref="CE313" ca="1">IF(AD313&lt;0,AD313*SUMPRODUCT(_xlfn.XLOOKUP(AD$26,$C$4:$C$22,$T$4:$AC$22)*$AO313:$AX313),0)</f>
        <v>0</v>
      </c>
      <c r="CF313" s="300" cm="1">
        <f t="array" aca="1" ref="CF313" ca="1">IF(AE313&lt;0,AE313*SUMPRODUCT(_xlfn.XLOOKUP(AE$26,$C$4:$C$22,$T$4:$AC$22)*$AO313:$AX313),0)</f>
        <v>0</v>
      </c>
      <c r="CG313" s="301" cm="1">
        <f t="array" aca="1" ref="CG313" ca="1">IF(AF313&lt;0,AF313*SUMPRODUCT(_xlfn.XLOOKUP(AF$26,$C$4:$C$22,$T$4:$AC$22)*$AO313:$AX313),0)</f>
        <v>0</v>
      </c>
      <c r="CH313" s="300" cm="1">
        <f t="array" aca="1" ref="CH313" ca="1">IF(AG313&lt;0,AG313*SUMPRODUCT(_xlfn.XLOOKUP(AG$26,$C$4:$C$22,$T$4:$AC$22)*$AO313:$AX313),0)</f>
        <v>0</v>
      </c>
      <c r="CI313" s="300" cm="1">
        <f t="array" aca="1" ref="CI313" ca="1">IF(AH313&lt;0,AH313*SUMPRODUCT(_xlfn.XLOOKUP(AH$26,$C$4:$C$22,$T$4:$AC$22)*$AO313:$AX313),0)</f>
        <v>0</v>
      </c>
      <c r="CJ313" s="300" cm="1">
        <f t="array" aca="1" ref="CJ313" ca="1">IF(AI313&lt;0,AI313*SUMPRODUCT(_xlfn.XLOOKUP(AI$26,$C$4:$C$22,$T$4:$AC$22)*$AO313:$AX313),0)</f>
        <v>0</v>
      </c>
      <c r="CK313" s="300" cm="1">
        <f t="array" aca="1" ref="CK313" ca="1">IF(AJ313&lt;0,AJ313*SUMPRODUCT(_xlfn.XLOOKUP(AJ$26,$C$4:$C$22,$T$4:$AC$22)*$AO313:$AX313),0)</f>
        <v>0</v>
      </c>
      <c r="CL313" s="300" cm="1">
        <f t="array" aca="1" ref="CL313" ca="1">IF(AK313&lt;0,AK313*SUMPRODUCT(_xlfn.XLOOKUP(AK$26,$C$4:$C$22,$T$4:$AC$22)*$AO313:$AX313),0)</f>
        <v>0</v>
      </c>
      <c r="CM313" s="300" cm="1">
        <f t="array" aca="1" ref="CM313" ca="1">IF(AL313&lt;0,AL313*SUMPRODUCT(_xlfn.XLOOKUP(AL$26,$C$4:$C$22,$T$4:$AC$22)*$AO313:$AX313),0)</f>
        <v>0</v>
      </c>
      <c r="CN313" s="300" cm="1">
        <f t="array" aca="1" ref="CN313" ca="1">IF(AM313&lt;0,AM313*SUMPRODUCT(_xlfn.XLOOKUP(AM$26,$C$4:$C$22,$T$4:$AC$22)*$AO313:$AX313),0)</f>
        <v>0</v>
      </c>
      <c r="CO313" s="304" cm="1">
        <f t="array" aca="1" ref="CO313" ca="1">IF(AN313&lt;0,AN313*SUMPRODUCT(_xlfn.XLOOKUP(AN$26,$C$4:$C$22,$T$4:$AC$22)*$AO313:$AX313),0)</f>
        <v>0</v>
      </c>
      <c r="CP313" s="305">
        <f t="shared" ca="1" si="271"/>
        <v>0</v>
      </c>
      <c r="CQ313" s="125" cm="1">
        <f t="array" aca="1" ref="CQ313" ca="1">IF(AC313&lt;0,AC313*SUMPRODUCT(_xlfn.XLOOKUP(AC$26,$C$4:$C$22,$I$4:$S$22)*$AO313:$AY313),0)</f>
        <v>0</v>
      </c>
      <c r="CR313" s="300" cm="1">
        <f t="array" aca="1" ref="CR313" ca="1">IF(AD313&lt;0,AD313*SUMPRODUCT(_xlfn.XLOOKUP(AD$26,$C$4:$C$22,$I$4:$R$22)*$AO313:$AX313),0)</f>
        <v>0</v>
      </c>
      <c r="CS313" s="300" cm="1">
        <f t="array" aca="1" ref="CS313" ca="1">IF(AE313&lt;0,AE313*SUMPRODUCT(_xlfn.XLOOKUP(AE$26,$C$4:$C$22,$I$4:$R$22)*$AO313:$AX313),0)</f>
        <v>0</v>
      </c>
      <c r="CT313" s="301" cm="1">
        <f t="array" aca="1" ref="CT313" ca="1">IF(AF313&lt;0,AF313*SUMPRODUCT(_xlfn.XLOOKUP(AF$26,$C$4:$C$22,$I$4:$R$22)*$AO313:$AX313),0)</f>
        <v>0</v>
      </c>
      <c r="CU313" s="300" cm="1">
        <f t="array" aca="1" ref="CU313" ca="1">IF(AG313&lt;0,AG313*SUMPRODUCT(_xlfn.XLOOKUP(AG$26,$C$4:$C$22,$I$4:$R$22)*$AO313:$AX313),0)</f>
        <v>0</v>
      </c>
      <c r="CV313" s="300" cm="1">
        <f t="array" aca="1" ref="CV313" ca="1">IF(AH313&lt;0,AH313*SUMPRODUCT(_xlfn.XLOOKUP(AH$26,$C$4:$C$22,$I$4:$R$22)*$AO313:$AX313),0)</f>
        <v>0</v>
      </c>
      <c r="CW313" s="300" cm="1">
        <f t="array" aca="1" ref="CW313" ca="1">IF(AI313&lt;0,AI313*SUMPRODUCT(_xlfn.XLOOKUP(AI$26,$C$4:$C$22,$I$4:$R$22)*$AO313:$AX313),0)</f>
        <v>0</v>
      </c>
      <c r="CX313" s="300" cm="1">
        <f t="array" aca="1" ref="CX313" ca="1">IF(AJ313&lt;0,AJ313*SUMPRODUCT(_xlfn.XLOOKUP(AJ$26,$C$4:$C$22,$I$4:$R$22)*$AO313:$AX313),0)</f>
        <v>0</v>
      </c>
      <c r="CY313" s="300" cm="1">
        <f t="array" aca="1" ref="CY313" ca="1">IF(AK313&lt;0,AK313*SUMPRODUCT(_xlfn.XLOOKUP(AK$26,$C$4:$C$22,$I$4:$R$22)*$AO313:$AX313),0)</f>
        <v>0</v>
      </c>
      <c r="CZ313" s="300" cm="1">
        <f t="array" aca="1" ref="CZ313" ca="1">IF(AL313&lt;0,AL313*SUMPRODUCT(_xlfn.XLOOKUP(AL$26,$C$4:$C$22,$I$4:$R$22)*$AO313:$AX313),0)</f>
        <v>0</v>
      </c>
      <c r="DA313" s="300" cm="1">
        <f t="array" aca="1" ref="DA313" ca="1">IF(AM313&lt;0,AM313*SUMPRODUCT(_xlfn.XLOOKUP(AM$26,$C$4:$C$22,$I$4:$R$22)*$AO313:$AX313),0)</f>
        <v>0</v>
      </c>
      <c r="DB313" s="304" cm="1">
        <f t="array" aca="1" ref="DB313" ca="1">IF(AN313&lt;0,AN313*SUMPRODUCT(_xlfn.XLOOKUP(AN$26,$C$4:$C$22,$I$4:$R$22)*$AO313:$AX313),0)</f>
        <v>0</v>
      </c>
      <c r="DC313" s="329">
        <f t="shared" ca="1" si="272"/>
        <v>0</v>
      </c>
    </row>
    <row r="314" spans="1:107" x14ac:dyDescent="0.25">
      <c r="A314" s="134" t="s">
        <v>166</v>
      </c>
      <c r="B314" s="255"/>
      <c r="C314" s="278">
        <v>4</v>
      </c>
      <c r="D314" s="279" t="str">
        <f>_xlfn.XLOOKUP($C314,'Load Combinations'!$B$4:$B$22,'Load Combinations'!$C$4:$C$22)</f>
        <v>Core Vessel Vacuum, No Beam</v>
      </c>
      <c r="E314" s="280"/>
      <c r="F314" s="281"/>
      <c r="G314" s="111">
        <v>0</v>
      </c>
      <c r="H314" s="282">
        <f t="shared" ca="1" si="299"/>
        <v>0</v>
      </c>
      <c r="I314" s="282">
        <f t="shared" ca="1" si="300"/>
        <v>0</v>
      </c>
      <c r="J314" s="326"/>
      <c r="K314" s="87">
        <f t="shared" ref="K314:AB314" ca="1" si="302">OFFSET(K314,-3,0)</f>
        <v>0</v>
      </c>
      <c r="L314" s="84">
        <f t="shared" ca="1" si="302"/>
        <v>0</v>
      </c>
      <c r="M314" s="84">
        <f t="shared" ca="1" si="302"/>
        <v>0</v>
      </c>
      <c r="N314" s="84">
        <f t="shared" ca="1" si="302"/>
        <v>0</v>
      </c>
      <c r="O314" s="84">
        <f t="shared" ca="1" si="302"/>
        <v>0</v>
      </c>
      <c r="P314" s="84">
        <f t="shared" ca="1" si="302"/>
        <v>0</v>
      </c>
      <c r="Q314" s="84">
        <f t="shared" ca="1" si="302"/>
        <v>0</v>
      </c>
      <c r="R314" s="84">
        <f t="shared" ca="1" si="302"/>
        <v>0</v>
      </c>
      <c r="S314" s="84">
        <f t="shared" ca="1" si="302"/>
        <v>0</v>
      </c>
      <c r="T314" s="84">
        <f t="shared" ca="1" si="302"/>
        <v>0</v>
      </c>
      <c r="U314" s="84">
        <f t="shared" ca="1" si="302"/>
        <v>0</v>
      </c>
      <c r="V314" s="84">
        <f t="shared" ca="1" si="302"/>
        <v>0</v>
      </c>
      <c r="W314" s="84">
        <f t="shared" ca="1" si="302"/>
        <v>0</v>
      </c>
      <c r="X314" s="84">
        <f t="shared" ca="1" si="302"/>
        <v>0</v>
      </c>
      <c r="Y314" s="84">
        <f t="shared" ca="1" si="302"/>
        <v>0</v>
      </c>
      <c r="Z314" s="84">
        <f t="shared" ca="1" si="302"/>
        <v>0</v>
      </c>
      <c r="AA314" s="84">
        <f t="shared" ca="1" si="302"/>
        <v>0</v>
      </c>
      <c r="AB314" s="89">
        <f t="shared" ca="1" si="302"/>
        <v>0</v>
      </c>
      <c r="AC314" s="87">
        <f t="shared" ca="1" si="298"/>
        <v>0</v>
      </c>
      <c r="AD314" s="84">
        <f t="shared" ca="1" si="298"/>
        <v>0</v>
      </c>
      <c r="AE314" s="84">
        <f t="shared" ca="1" si="298"/>
        <v>0</v>
      </c>
      <c r="AF314" s="84">
        <f t="shared" ca="1" si="298"/>
        <v>0</v>
      </c>
      <c r="AG314" s="84">
        <f t="shared" ca="1" si="298"/>
        <v>0</v>
      </c>
      <c r="AH314" s="84">
        <f t="shared" ca="1" si="298"/>
        <v>0</v>
      </c>
      <c r="AI314" s="84">
        <f t="shared" ca="1" si="298"/>
        <v>0</v>
      </c>
      <c r="AJ314" s="84">
        <f t="shared" ca="1" si="298"/>
        <v>0</v>
      </c>
      <c r="AK314" s="84">
        <f t="shared" ca="1" si="298"/>
        <v>1</v>
      </c>
      <c r="AL314" s="84">
        <f t="shared" ca="1" si="298"/>
        <v>0</v>
      </c>
      <c r="AM314" s="84">
        <f t="shared" ca="1" si="298"/>
        <v>0</v>
      </c>
      <c r="AN314" s="98">
        <f t="shared" ca="1" si="298"/>
        <v>0</v>
      </c>
      <c r="AO314" s="91">
        <f>+INDEX('Load Combinations'!$D$4:$N$22,MATCH(Horizontal!$C314,'Load Combinations'!$B$4:$B$22,0),MATCH(Horizontal!AO$26,'Load Combinations'!$D$3:$N$3,0))</f>
        <v>1</v>
      </c>
      <c r="AP314" s="84">
        <f>+INDEX('Load Combinations'!$D$4:$N$22,MATCH(Horizontal!$C314,'Load Combinations'!$B$4:$B$22,0),MATCH(Horizontal!AP$26,'Load Combinations'!$D$3:$N$3,0))</f>
        <v>1</v>
      </c>
      <c r="AQ314" s="84">
        <f>+INDEX('Load Combinations'!$D$4:$N$22,MATCH(Horizontal!$C314,'Load Combinations'!$B$4:$B$22,0),MATCH(Horizontal!AQ$26,'Load Combinations'!$D$3:$N$3,0))</f>
        <v>0</v>
      </c>
      <c r="AR314" s="84">
        <f>+INDEX('Load Combinations'!$D$4:$N$22,MATCH(Horizontal!$C314,'Load Combinations'!$B$4:$B$22,0),MATCH(Horizontal!AR$26,'Load Combinations'!$D$3:$N$3,0))</f>
        <v>1</v>
      </c>
      <c r="AS314" s="84">
        <f>+INDEX('Load Combinations'!$D$4:$N$22,MATCH(Horizontal!$C314,'Load Combinations'!$B$4:$B$22,0),MATCH(Horizontal!AS$26,'Load Combinations'!$D$3:$N$3,0))</f>
        <v>0</v>
      </c>
      <c r="AT314" s="84">
        <f>+INDEX('Load Combinations'!$D$4:$N$22,MATCH(Horizontal!$C314,'Load Combinations'!$B$4:$B$22,0),MATCH(Horizontal!AT$26,'Load Combinations'!$D$3:$N$3,0))</f>
        <v>0</v>
      </c>
      <c r="AU314" s="84">
        <f>+INDEX('Load Combinations'!$D$4:$N$22,MATCH(Horizontal!$C314,'Load Combinations'!$B$4:$B$22,0),MATCH(Horizontal!AU$26,'Load Combinations'!$D$3:$N$3,0))</f>
        <v>0</v>
      </c>
      <c r="AV314" s="84">
        <f>+INDEX('Load Combinations'!$D$4:$N$22,MATCH(Horizontal!$C314,'Load Combinations'!$B$4:$B$22,0),MATCH(Horizontal!AV$26,'Load Combinations'!$D$3:$N$3,0))</f>
        <v>0</v>
      </c>
      <c r="AW314" s="84">
        <f>+INDEX('Load Combinations'!$D$4:$N$22,MATCH(Horizontal!$C314,'Load Combinations'!$B$4:$B$22,0),MATCH(Horizontal!AW$26,'Load Combinations'!$D$3:$N$3,0))</f>
        <v>1</v>
      </c>
      <c r="AX314" s="559">
        <f>+INDEX('Load Combinations'!$D$4:$N$22,MATCH(Horizontal!$C314,'Load Combinations'!$B$4:$B$22,0),MATCH(Horizontal!AX$26,'Load Combinations'!$D$3:$N$3,0))</f>
        <v>0</v>
      </c>
      <c r="AY314" s="660">
        <f>+INDEX('Load Combinations'!$D$4:$N$22,MATCH(Horizontal!$C314,'Load Combinations'!$B$4:$B$22,0),MATCH(Horizontal!AY$26,'Load Combinations'!$D$3:$N$3,0))</f>
        <v>0</v>
      </c>
      <c r="AZ314" s="284" cm="1">
        <f t="array" aca="1" ref="AZ314" ca="1">SUMPRODUCT(--($K314:$AB314&gt;0),INDEX($H$4:$H$22,MATCH($K$26:$AB$26,$C$4:$C$22,0)))</f>
        <v>0</v>
      </c>
      <c r="BA314" s="194" cm="1">
        <f t="array" aca="1" ref="BA314" ca="1">SUMPRODUCT(--($K314:$AB314&gt;0),INDEX($G$4:$G$22,MATCH($K$26:$AB$26,$C$4:$C$22,0)))</f>
        <v>0</v>
      </c>
      <c r="BB314" s="194" cm="1">
        <f t="array" aca="1" ref="BB314" ca="1">-1*SUMPRODUCT(--($K314:$AB314&lt;0),INDEX($H$4:$H$22,MATCH($K$26:$AB$26,$C$4:$C$22,0)))</f>
        <v>0</v>
      </c>
      <c r="BC314" s="194" cm="1">
        <f t="array" aca="1" ref="BC314" ca="1">-1*SUMPRODUCT(--($K314:$AB314&lt;0),INDEX($G$4:$G$22,MATCH($K$26:$AB$26,$C$4:$C$22,0)))</f>
        <v>0</v>
      </c>
      <c r="BD314" s="286" cm="1">
        <f t="array" aca="1" ref="BD314" ca="1">IF(AC314&gt;0,AC314*SUMPRODUCT(_xlfn.XLOOKUP(AC$26,$C$4:$C$22,$T$4:$AD$22)*$AO314:$AY314),0)</f>
        <v>0</v>
      </c>
      <c r="BE314" s="287" cm="1">
        <f t="array" aca="1" ref="BE314" ca="1">IF(AD314&gt;0,AD314*SUMPRODUCT(_xlfn.XLOOKUP(AD$26,$C$4:$C$22,$T$4:$AD$22)*$AO314:$AY314),0)</f>
        <v>0</v>
      </c>
      <c r="BF314" s="287" cm="1">
        <f t="array" aca="1" ref="BF314" ca="1">IF(AE314&gt;0,AE314*SUMPRODUCT(_xlfn.XLOOKUP(AE$26,$C$4:$C$22,$T$4:$AD$22)*$AO314:$AY314),0)</f>
        <v>0</v>
      </c>
      <c r="BG314" s="287" cm="1">
        <f t="array" aca="1" ref="BG314" ca="1">IF(AF314&gt;0,AF314*SUMPRODUCT(_xlfn.XLOOKUP(AF$26,$C$4:$C$22,$T$4:$AD$22)*$AO314:$AY314),0)</f>
        <v>0</v>
      </c>
      <c r="BH314" s="287" cm="1">
        <f t="array" aca="1" ref="BH314" ca="1">IF(AG314&gt;0,AG314*SUMPRODUCT(_xlfn.XLOOKUP(AG$26,$C$4:$C$22,$T$4:$AD$22)*$AO314:$AY314),0)</f>
        <v>0</v>
      </c>
      <c r="BI314" s="287" cm="1">
        <f t="array" aca="1" ref="BI314" ca="1">IF(AH314&gt;0,AH314*SUMPRODUCT(_xlfn.XLOOKUP(AH$26,$C$4:$C$22,$T$4:$AD$22)*$AO314:$AY314),0)</f>
        <v>0</v>
      </c>
      <c r="BJ314" s="287" cm="1">
        <f t="array" aca="1" ref="BJ314" ca="1">IF(AI314&gt;0,AI314*SUMPRODUCT(_xlfn.XLOOKUP(AI$26,$C$4:$C$22,$T$4:$AD$22)*$AO314:$AY314),0)</f>
        <v>0</v>
      </c>
      <c r="BK314" s="287" cm="1">
        <f t="array" aca="1" ref="BK314" ca="1">IF(AJ314&gt;0,AJ314*SUMPRODUCT(_xlfn.XLOOKUP(AJ$26,$C$4:$C$22,$T$4:$AD$22)*$AO314:$AY314),0)</f>
        <v>0</v>
      </c>
      <c r="BL314" s="287" cm="1">
        <f t="array" aca="1" ref="BL314" ca="1">IF(AK314&gt;0,AK314*SUMPRODUCT(_xlfn.XLOOKUP(AK$26,$C$4:$C$22,$T$4:$AD$22)*$AO314:$AY314),0)</f>
        <v>0</v>
      </c>
      <c r="BM314" s="287" cm="1">
        <f t="array" aca="1" ref="BM314" ca="1">IF(AL314&gt;0,AL314*SUMPRODUCT(_xlfn.XLOOKUP(AL$26,$C$4:$C$22,$T$4:$AD$22)*$AO314:$AY314),0)</f>
        <v>0</v>
      </c>
      <c r="BN314" s="287" cm="1">
        <f t="array" aca="1" ref="BN314" ca="1">IF(AM314&gt;0,AM314*SUMPRODUCT(_xlfn.XLOOKUP(AM$26,$C$4:$C$22,$T$4:$AD$22)*$AO314:$AY314),0)</f>
        <v>0</v>
      </c>
      <c r="BO314" s="290" cm="1">
        <f t="array" aca="1" ref="BO314" ca="1">IF(AN314&gt;0,AN314*SUMPRODUCT(_xlfn.XLOOKUP(AN$26,$C$4:$C$22,$T$4:$AD$22)*$AO314:$AY314),0)</f>
        <v>0</v>
      </c>
      <c r="BP314" s="291">
        <f t="shared" ca="1" si="269"/>
        <v>0</v>
      </c>
      <c r="BQ314" s="286" cm="1">
        <f t="array" aca="1" ref="BQ314" ca="1">IF(AC314&gt;0,AC314*SUMPRODUCT(_xlfn.XLOOKUP(AC$26,$C$4:$C$22,$I$4:$S$22)*$AO314:$AY314),0)</f>
        <v>0</v>
      </c>
      <c r="BR314" s="287" cm="1">
        <f t="array" aca="1" ref="BR314" ca="1">IF(AD314&gt;0,AD314*SUMPRODUCT(_xlfn.XLOOKUP(AD$26,$C$4:$C$22,$I$4:$S$22)*$AO314:$AY314),0)</f>
        <v>0</v>
      </c>
      <c r="BS314" s="287" cm="1">
        <f t="array" aca="1" ref="BS314" ca="1">IF(AE314&gt;0,AE314*SUMPRODUCT(_xlfn.XLOOKUP(AE$26,$C$4:$C$22,$I$4:$S$22)*$AO314:$AY314),0)</f>
        <v>0</v>
      </c>
      <c r="BT314" s="287" cm="1">
        <f t="array" aca="1" ref="BT314" ca="1">IF(AF314&gt;0,AF314*SUMPRODUCT(_xlfn.XLOOKUP(AF$26,$C$4:$C$22,$I$4:$S$22)*$AO314:$AY314),0)</f>
        <v>0</v>
      </c>
      <c r="BU314" s="287" cm="1">
        <f t="array" aca="1" ref="BU314" ca="1">IF(AG314&gt;0,AG314*SUMPRODUCT(_xlfn.XLOOKUP(AG$26,$C$4:$C$22,$I$4:$S$22)*$AO314:$AY314),0)</f>
        <v>0</v>
      </c>
      <c r="BV314" s="287" cm="1">
        <f t="array" aca="1" ref="BV314" ca="1">IF(AH314&gt;0,AH314*SUMPRODUCT(_xlfn.XLOOKUP(AH$26,$C$4:$C$22,$I$4:$S$22)*$AO314:$AY314),0)</f>
        <v>0</v>
      </c>
      <c r="BW314" s="287" cm="1">
        <f t="array" aca="1" ref="BW314" ca="1">IF(AI314&gt;0,AI314*SUMPRODUCT(_xlfn.XLOOKUP(AI$26,$C$4:$C$22,$I$4:$S$22)*$AO314:$AY314),0)</f>
        <v>0</v>
      </c>
      <c r="BX314" s="287" cm="1">
        <f t="array" aca="1" ref="BX314" ca="1">IF(AJ314&gt;0,AJ314*SUMPRODUCT(_xlfn.XLOOKUP(AJ$26,$C$4:$C$22,$I$4:$S$22)*$AO314:$AY314),0)</f>
        <v>0</v>
      </c>
      <c r="BY314" s="287" cm="1">
        <f t="array" aca="1" ref="BY314" ca="1">IF(AK314&gt;0,AK314*SUMPRODUCT(_xlfn.XLOOKUP(AK$26,$C$4:$C$22,$I$4:$S$22)*$AO314:$AY314),0)</f>
        <v>0</v>
      </c>
      <c r="BZ314" s="287" cm="1">
        <f t="array" aca="1" ref="BZ314" ca="1">IF(AL314&gt;0,AL314*SUMPRODUCT(_xlfn.XLOOKUP(AL$26,$C$4:$C$22,$I$4:$S$22)*$AO314:$AY314),0)</f>
        <v>0</v>
      </c>
      <c r="CA314" s="287" cm="1">
        <f t="array" aca="1" ref="CA314" ca="1">IF(AM314&gt;0,AM314*SUMPRODUCT(_xlfn.XLOOKUP(AM$26,$C$4:$C$22,$I$4:$S$22)*$AO314:$AY314),0)</f>
        <v>0</v>
      </c>
      <c r="CB314" s="290" cm="1">
        <f t="array" aca="1" ref="CB314" ca="1">IF(AN314&gt;0,AN314*SUMPRODUCT(_xlfn.XLOOKUP(AN$26,$C$4:$C$22,$I$4:$S$22)*$AO314:$AY314),0)</f>
        <v>0</v>
      </c>
      <c r="CC314" s="291">
        <f t="shared" ca="1" si="270"/>
        <v>0</v>
      </c>
      <c r="CD314" s="286" cm="1">
        <f t="array" aca="1" ref="CD314" ca="1">IF(AC314&lt;0,AC314*SUMPRODUCT(_xlfn.XLOOKUP(AC$26,$C$4:$C$22,$T$4:$AD$22)*$AO314:$AY314),0)</f>
        <v>0</v>
      </c>
      <c r="CE314" s="287" cm="1">
        <f t="array" aca="1" ref="CE314" ca="1">IF(AD314&lt;0,AD314*SUMPRODUCT(_xlfn.XLOOKUP(AD$26,$C$4:$C$22,$T$4:$AC$22)*$AO314:$AX314),0)</f>
        <v>0</v>
      </c>
      <c r="CF314" s="287" cm="1">
        <f t="array" aca="1" ref="CF314" ca="1">IF(AE314&lt;0,AE314*SUMPRODUCT(_xlfn.XLOOKUP(AE$26,$C$4:$C$22,$T$4:$AC$22)*$AO314:$AX314),0)</f>
        <v>0</v>
      </c>
      <c r="CG314" s="287" cm="1">
        <f t="array" aca="1" ref="CG314" ca="1">IF(AF314&lt;0,AF314*SUMPRODUCT(_xlfn.XLOOKUP(AF$26,$C$4:$C$22,$T$4:$AC$22)*$AO314:$AX314),0)</f>
        <v>0</v>
      </c>
      <c r="CH314" s="287" cm="1">
        <f t="array" aca="1" ref="CH314" ca="1">IF(AG314&lt;0,AG314*SUMPRODUCT(_xlfn.XLOOKUP(AG$26,$C$4:$C$22,$T$4:$AC$22)*$AO314:$AX314),0)</f>
        <v>0</v>
      </c>
      <c r="CI314" s="287" cm="1">
        <f t="array" aca="1" ref="CI314" ca="1">IF(AH314&lt;0,AH314*SUMPRODUCT(_xlfn.XLOOKUP(AH$26,$C$4:$C$22,$T$4:$AC$22)*$AO314:$AX314),0)</f>
        <v>0</v>
      </c>
      <c r="CJ314" s="287" cm="1">
        <f t="array" aca="1" ref="CJ314" ca="1">IF(AI314&lt;0,AI314*SUMPRODUCT(_xlfn.XLOOKUP(AI$26,$C$4:$C$22,$T$4:$AC$22)*$AO314:$AX314),0)</f>
        <v>0</v>
      </c>
      <c r="CK314" s="287" cm="1">
        <f t="array" aca="1" ref="CK314" ca="1">IF(AJ314&lt;0,AJ314*SUMPRODUCT(_xlfn.XLOOKUP(AJ$26,$C$4:$C$22,$T$4:$AC$22)*$AO314:$AX314),0)</f>
        <v>0</v>
      </c>
      <c r="CL314" s="287" cm="1">
        <f t="array" aca="1" ref="CL314" ca="1">IF(AK314&lt;0,AK314*SUMPRODUCT(_xlfn.XLOOKUP(AK$26,$C$4:$C$22,$T$4:$AC$22)*$AO314:$AX314),0)</f>
        <v>0</v>
      </c>
      <c r="CM314" s="287" cm="1">
        <f t="array" aca="1" ref="CM314" ca="1">IF(AL314&lt;0,AL314*SUMPRODUCT(_xlfn.XLOOKUP(AL$26,$C$4:$C$22,$T$4:$AC$22)*$AO314:$AX314),0)</f>
        <v>0</v>
      </c>
      <c r="CN314" s="287" cm="1">
        <f t="array" aca="1" ref="CN314" ca="1">IF(AM314&lt;0,AM314*SUMPRODUCT(_xlfn.XLOOKUP(AM$26,$C$4:$C$22,$T$4:$AC$22)*$AO314:$AX314),0)</f>
        <v>0</v>
      </c>
      <c r="CO314" s="290" cm="1">
        <f t="array" aca="1" ref="CO314" ca="1">IF(AN314&lt;0,AN314*SUMPRODUCT(_xlfn.XLOOKUP(AN$26,$C$4:$C$22,$T$4:$AC$22)*$AO314:$AX314),0)</f>
        <v>0</v>
      </c>
      <c r="CP314" s="291">
        <f t="shared" ca="1" si="271"/>
        <v>0</v>
      </c>
      <c r="CQ314" s="286" cm="1">
        <f t="array" aca="1" ref="CQ314" ca="1">IF(AC314&lt;0,AC314*SUMPRODUCT(_xlfn.XLOOKUP(AC$26,$C$4:$C$22,$I$4:$S$22)*$AO314:$AY314),0)</f>
        <v>0</v>
      </c>
      <c r="CR314" s="287" cm="1">
        <f t="array" aca="1" ref="CR314" ca="1">IF(AD314&lt;0,AD314*SUMPRODUCT(_xlfn.XLOOKUP(AD$26,$C$4:$C$22,$I$4:$R$22)*$AO314:$AX314),0)</f>
        <v>0</v>
      </c>
      <c r="CS314" s="287" cm="1">
        <f t="array" aca="1" ref="CS314" ca="1">IF(AE314&lt;0,AE314*SUMPRODUCT(_xlfn.XLOOKUP(AE$26,$C$4:$C$22,$I$4:$R$22)*$AO314:$AX314),0)</f>
        <v>0</v>
      </c>
      <c r="CT314" s="287" cm="1">
        <f t="array" aca="1" ref="CT314" ca="1">IF(AF314&lt;0,AF314*SUMPRODUCT(_xlfn.XLOOKUP(AF$26,$C$4:$C$22,$I$4:$R$22)*$AO314:$AX314),0)</f>
        <v>0</v>
      </c>
      <c r="CU314" s="287" cm="1">
        <f t="array" aca="1" ref="CU314" ca="1">IF(AG314&lt;0,AG314*SUMPRODUCT(_xlfn.XLOOKUP(AG$26,$C$4:$C$22,$I$4:$R$22)*$AO314:$AX314),0)</f>
        <v>0</v>
      </c>
      <c r="CV314" s="287" cm="1">
        <f t="array" aca="1" ref="CV314" ca="1">IF(AH314&lt;0,AH314*SUMPRODUCT(_xlfn.XLOOKUP(AH$26,$C$4:$C$22,$I$4:$R$22)*$AO314:$AX314),0)</f>
        <v>0</v>
      </c>
      <c r="CW314" s="287" cm="1">
        <f t="array" aca="1" ref="CW314" ca="1">IF(AI314&lt;0,AI314*SUMPRODUCT(_xlfn.XLOOKUP(AI$26,$C$4:$C$22,$I$4:$R$22)*$AO314:$AX314),0)</f>
        <v>0</v>
      </c>
      <c r="CX314" s="287" cm="1">
        <f t="array" aca="1" ref="CX314" ca="1">IF(AJ314&lt;0,AJ314*SUMPRODUCT(_xlfn.XLOOKUP(AJ$26,$C$4:$C$22,$I$4:$R$22)*$AO314:$AX314),0)</f>
        <v>0</v>
      </c>
      <c r="CY314" s="287" cm="1">
        <f t="array" aca="1" ref="CY314" ca="1">IF(AK314&lt;0,AK314*SUMPRODUCT(_xlfn.XLOOKUP(AK$26,$C$4:$C$22,$I$4:$R$22)*$AO314:$AX314),0)</f>
        <v>0</v>
      </c>
      <c r="CZ314" s="287" cm="1">
        <f t="array" aca="1" ref="CZ314" ca="1">IF(AL314&lt;0,AL314*SUMPRODUCT(_xlfn.XLOOKUP(AL$26,$C$4:$C$22,$I$4:$R$22)*$AO314:$AX314),0)</f>
        <v>0</v>
      </c>
      <c r="DA314" s="287" cm="1">
        <f t="array" aca="1" ref="DA314" ca="1">IF(AM314&lt;0,AM314*SUMPRODUCT(_xlfn.XLOOKUP(AM$26,$C$4:$C$22,$I$4:$R$22)*$AO314:$AX314),0)</f>
        <v>0</v>
      </c>
      <c r="DB314" s="290" cm="1">
        <f t="array" aca="1" ref="DB314" ca="1">IF(AN314&lt;0,AN314*SUMPRODUCT(_xlfn.XLOOKUP(AN$26,$C$4:$C$22,$I$4:$R$22)*$AO314:$AX314),0)</f>
        <v>0</v>
      </c>
      <c r="DC314" s="327">
        <f t="shared" ca="1" si="272"/>
        <v>0</v>
      </c>
    </row>
    <row r="315" spans="1:107" x14ac:dyDescent="0.25">
      <c r="A315" s="135">
        <f ca="1">MAX(H311:I329)</f>
        <v>1.5</v>
      </c>
      <c r="B315" s="731"/>
      <c r="C315" s="292">
        <v>5</v>
      </c>
      <c r="D315" s="293" t="str">
        <f>_xlfn.XLOOKUP($C315,'Load Combinations'!$B$4:$B$22,'Load Combinations'!$C$4:$C$22)</f>
        <v>Core Vessel Vacuum, Beam on</v>
      </c>
      <c r="E315" s="86"/>
      <c r="F315" s="294"/>
      <c r="G315" s="125">
        <v>0</v>
      </c>
      <c r="H315" s="295">
        <f t="shared" ca="1" si="299"/>
        <v>0.75</v>
      </c>
      <c r="I315" s="295">
        <f t="shared" ca="1" si="300"/>
        <v>0</v>
      </c>
      <c r="J315" s="328"/>
      <c r="K315" s="99">
        <f t="shared" ref="K315:AB315" ca="1" si="303">OFFSET(K315,-4,0)</f>
        <v>0</v>
      </c>
      <c r="L315" s="96">
        <f t="shared" ca="1" si="303"/>
        <v>0</v>
      </c>
      <c r="M315" s="96">
        <f t="shared" ca="1" si="303"/>
        <v>0</v>
      </c>
      <c r="N315" s="96">
        <f t="shared" ca="1" si="303"/>
        <v>0</v>
      </c>
      <c r="O315" s="96">
        <f t="shared" ca="1" si="303"/>
        <v>0</v>
      </c>
      <c r="P315" s="96">
        <f t="shared" ca="1" si="303"/>
        <v>0</v>
      </c>
      <c r="Q315" s="96">
        <f t="shared" ca="1" si="303"/>
        <v>0</v>
      </c>
      <c r="R315" s="96">
        <f t="shared" ca="1" si="303"/>
        <v>0</v>
      </c>
      <c r="S315" s="96">
        <f t="shared" ca="1" si="303"/>
        <v>0</v>
      </c>
      <c r="T315" s="96">
        <f t="shared" ca="1" si="303"/>
        <v>0</v>
      </c>
      <c r="U315" s="96">
        <f t="shared" ca="1" si="303"/>
        <v>0</v>
      </c>
      <c r="V315" s="96">
        <f t="shared" ca="1" si="303"/>
        <v>0</v>
      </c>
      <c r="W315" s="96">
        <f t="shared" ca="1" si="303"/>
        <v>0</v>
      </c>
      <c r="X315" s="96">
        <f t="shared" ca="1" si="303"/>
        <v>0</v>
      </c>
      <c r="Y315" s="96">
        <f t="shared" ca="1" si="303"/>
        <v>0</v>
      </c>
      <c r="Z315" s="96">
        <f t="shared" ca="1" si="303"/>
        <v>0</v>
      </c>
      <c r="AA315" s="96">
        <f t="shared" ca="1" si="303"/>
        <v>0</v>
      </c>
      <c r="AB315" s="138">
        <f t="shared" ca="1" si="303"/>
        <v>0</v>
      </c>
      <c r="AC315" s="99">
        <f t="shared" ca="1" si="298"/>
        <v>0</v>
      </c>
      <c r="AD315" s="96">
        <f t="shared" ca="1" si="298"/>
        <v>0</v>
      </c>
      <c r="AE315" s="96">
        <f t="shared" ca="1" si="298"/>
        <v>0</v>
      </c>
      <c r="AF315" s="96">
        <f t="shared" ca="1" si="298"/>
        <v>0</v>
      </c>
      <c r="AG315" s="96">
        <f t="shared" ca="1" si="298"/>
        <v>0</v>
      </c>
      <c r="AH315" s="96">
        <f t="shared" ca="1" si="298"/>
        <v>0</v>
      </c>
      <c r="AI315" s="96">
        <f t="shared" ca="1" si="298"/>
        <v>0</v>
      </c>
      <c r="AJ315" s="96">
        <f t="shared" ca="1" si="298"/>
        <v>0</v>
      </c>
      <c r="AK315" s="96">
        <f t="shared" ca="1" si="298"/>
        <v>1</v>
      </c>
      <c r="AL315" s="96">
        <f t="shared" ca="1" si="298"/>
        <v>0</v>
      </c>
      <c r="AM315" s="96">
        <f t="shared" ca="1" si="298"/>
        <v>0</v>
      </c>
      <c r="AN315" s="100">
        <f t="shared" ca="1" si="298"/>
        <v>0</v>
      </c>
      <c r="AO315" s="97">
        <f>+INDEX('Load Combinations'!$D$4:$N$22,MATCH(Horizontal!$C315,'Load Combinations'!$B$4:$B$22,0),MATCH(Horizontal!AO$26,'Load Combinations'!$D$3:$N$3,0))</f>
        <v>1</v>
      </c>
      <c r="AP315" s="96">
        <f>+INDEX('Load Combinations'!$D$4:$N$22,MATCH(Horizontal!$C315,'Load Combinations'!$B$4:$B$22,0),MATCH(Horizontal!AP$26,'Load Combinations'!$D$3:$N$3,0))</f>
        <v>1</v>
      </c>
      <c r="AQ315" s="96">
        <f>+INDEX('Load Combinations'!$D$4:$N$22,MATCH(Horizontal!$C315,'Load Combinations'!$B$4:$B$22,0),MATCH(Horizontal!AQ$26,'Load Combinations'!$D$3:$N$3,0))</f>
        <v>0</v>
      </c>
      <c r="AR315" s="96">
        <f>+INDEX('Load Combinations'!$D$4:$N$22,MATCH(Horizontal!$C315,'Load Combinations'!$B$4:$B$22,0),MATCH(Horizontal!AR$26,'Load Combinations'!$D$3:$N$3,0))</f>
        <v>1</v>
      </c>
      <c r="AS315" s="96">
        <f>+INDEX('Load Combinations'!$D$4:$N$22,MATCH(Horizontal!$C315,'Load Combinations'!$B$4:$B$22,0),MATCH(Horizontal!AS$26,'Load Combinations'!$D$3:$N$3,0))</f>
        <v>0</v>
      </c>
      <c r="AT315" s="96">
        <f>+INDEX('Load Combinations'!$D$4:$N$22,MATCH(Horizontal!$C315,'Load Combinations'!$B$4:$B$22,0),MATCH(Horizontal!AT$26,'Load Combinations'!$D$3:$N$3,0))</f>
        <v>1</v>
      </c>
      <c r="AU315" s="96">
        <f>+INDEX('Load Combinations'!$D$4:$N$22,MATCH(Horizontal!$C315,'Load Combinations'!$B$4:$B$22,0),MATCH(Horizontal!AU$26,'Load Combinations'!$D$3:$N$3,0))</f>
        <v>0</v>
      </c>
      <c r="AV315" s="96">
        <f>+INDEX('Load Combinations'!$D$4:$N$22,MATCH(Horizontal!$C315,'Load Combinations'!$B$4:$B$22,0),MATCH(Horizontal!AV$26,'Load Combinations'!$D$3:$N$3,0))</f>
        <v>0</v>
      </c>
      <c r="AW315" s="96">
        <f>+INDEX('Load Combinations'!$D$4:$N$22,MATCH(Horizontal!$C315,'Load Combinations'!$B$4:$B$22,0),MATCH(Horizontal!AW$26,'Load Combinations'!$D$3:$N$3,0))</f>
        <v>1</v>
      </c>
      <c r="AX315" s="560">
        <f>+INDEX('Load Combinations'!$D$4:$N$22,MATCH(Horizontal!$C315,'Load Combinations'!$B$4:$B$22,0),MATCH(Horizontal!AX$26,'Load Combinations'!$D$3:$N$3,0))</f>
        <v>0</v>
      </c>
      <c r="AY315" s="661">
        <f>+INDEX('Load Combinations'!$D$4:$N$22,MATCH(Horizontal!$C315,'Load Combinations'!$B$4:$B$22,0),MATCH(Horizontal!AY$26,'Load Combinations'!$D$3:$N$3,0))</f>
        <v>0</v>
      </c>
      <c r="AZ315" s="297" cm="1">
        <f t="array" aca="1" ref="AZ315" ca="1">SUMPRODUCT(--($K315:$AB315&gt;0),INDEX($H$4:$H$22,MATCH($K$26:$AB$26,$C$4:$C$22,0)))</f>
        <v>0</v>
      </c>
      <c r="BA315" s="298" cm="1">
        <f t="array" aca="1" ref="BA315" ca="1">SUMPRODUCT(--($K315:$AB315&gt;0),INDEX($G$4:$G$22,MATCH($K$26:$AB$26,$C$4:$C$22,0)))</f>
        <v>0</v>
      </c>
      <c r="BB315" s="298" cm="1">
        <f t="array" aca="1" ref="BB315" ca="1">-1*SUMPRODUCT(--($K315:$AB315&lt;0),INDEX($H$4:$H$22,MATCH($K$26:$AB$26,$C$4:$C$22,0)))</f>
        <v>0</v>
      </c>
      <c r="BC315" s="298" cm="1">
        <f t="array" aca="1" ref="BC315" ca="1">-1*SUMPRODUCT(--($K315:$AB315&lt;0),INDEX($G$4:$G$22,MATCH($K$26:$AB$26,$C$4:$C$22,0)))</f>
        <v>0</v>
      </c>
      <c r="BD315" s="125" cm="1">
        <f t="array" aca="1" ref="BD315" ca="1">IF(AC315&gt;0,AC315*SUMPRODUCT(_xlfn.XLOOKUP(AC$26,$C$4:$C$22,$T$4:$AD$22)*$AO315:$AY315),0)</f>
        <v>0</v>
      </c>
      <c r="BE315" s="300" cm="1">
        <f t="array" aca="1" ref="BE315" ca="1">IF(AD315&gt;0,AD315*SUMPRODUCT(_xlfn.XLOOKUP(AD$26,$C$4:$C$22,$T$4:$AD$22)*$AO315:$AY315),0)</f>
        <v>0</v>
      </c>
      <c r="BF315" s="300" cm="1">
        <f t="array" aca="1" ref="BF315" ca="1">IF(AE315&gt;0,AE315*SUMPRODUCT(_xlfn.XLOOKUP(AE$26,$C$4:$C$22,$T$4:$AD$22)*$AO315:$AY315),0)</f>
        <v>0</v>
      </c>
      <c r="BG315" s="301" cm="1">
        <f t="array" aca="1" ref="BG315" ca="1">IF(AF315&gt;0,AF315*SUMPRODUCT(_xlfn.XLOOKUP(AF$26,$C$4:$C$22,$T$4:$AD$22)*$AO315:$AY315),0)</f>
        <v>0</v>
      </c>
      <c r="BH315" s="300" cm="1">
        <f t="array" aca="1" ref="BH315" ca="1">IF(AG315&gt;0,AG315*SUMPRODUCT(_xlfn.XLOOKUP(AG$26,$C$4:$C$22,$T$4:$AD$22)*$AO315:$AY315),0)</f>
        <v>0</v>
      </c>
      <c r="BI315" s="300" cm="1">
        <f t="array" aca="1" ref="BI315" ca="1">IF(AH315&gt;0,AH315*SUMPRODUCT(_xlfn.XLOOKUP(AH$26,$C$4:$C$22,$T$4:$AD$22)*$AO315:$AY315),0)</f>
        <v>0</v>
      </c>
      <c r="BJ315" s="300" cm="1">
        <f t="array" aca="1" ref="BJ315" ca="1">IF(AI315&gt;0,AI315*SUMPRODUCT(_xlfn.XLOOKUP(AI$26,$C$4:$C$22,$T$4:$AD$22)*$AO315:$AY315),0)</f>
        <v>0</v>
      </c>
      <c r="BK315" s="300" cm="1">
        <f t="array" aca="1" ref="BK315" ca="1">IF(AJ315&gt;0,AJ315*SUMPRODUCT(_xlfn.XLOOKUP(AJ$26,$C$4:$C$22,$T$4:$AD$22)*$AO315:$AY315),0)</f>
        <v>0</v>
      </c>
      <c r="BL315" s="300" cm="1">
        <f t="array" aca="1" ref="BL315" ca="1">IF(AK315&gt;0,AK315*SUMPRODUCT(_xlfn.XLOOKUP(AK$26,$C$4:$C$22,$T$4:$AD$22)*$AO315:$AY315),0)</f>
        <v>0.75</v>
      </c>
      <c r="BM315" s="300" cm="1">
        <f t="array" aca="1" ref="BM315" ca="1">IF(AL315&gt;0,AL315*SUMPRODUCT(_xlfn.XLOOKUP(AL$26,$C$4:$C$22,$T$4:$AD$22)*$AO315:$AY315),0)</f>
        <v>0</v>
      </c>
      <c r="BN315" s="300" cm="1">
        <f t="array" aca="1" ref="BN315" ca="1">IF(AM315&gt;0,AM315*SUMPRODUCT(_xlfn.XLOOKUP(AM$26,$C$4:$C$22,$T$4:$AD$22)*$AO315:$AY315),0)</f>
        <v>0</v>
      </c>
      <c r="BO315" s="304" cm="1">
        <f t="array" aca="1" ref="BO315" ca="1">IF(AN315&gt;0,AN315*SUMPRODUCT(_xlfn.XLOOKUP(AN$26,$C$4:$C$22,$T$4:$AD$22)*$AO315:$AY315),0)</f>
        <v>0</v>
      </c>
      <c r="BP315" s="305">
        <f t="shared" ca="1" si="269"/>
        <v>0.75</v>
      </c>
      <c r="BQ315" s="125" cm="1">
        <f t="array" aca="1" ref="BQ315" ca="1">IF(AC315&gt;0,AC315*SUMPRODUCT(_xlfn.XLOOKUP(AC$26,$C$4:$C$22,$I$4:$S$22)*$AO315:$AY315),0)</f>
        <v>0</v>
      </c>
      <c r="BR315" s="300" cm="1">
        <f t="array" aca="1" ref="BR315" ca="1">IF(AD315&gt;0,AD315*SUMPRODUCT(_xlfn.XLOOKUP(AD$26,$C$4:$C$22,$I$4:$S$22)*$AO315:$AY315),0)</f>
        <v>0</v>
      </c>
      <c r="BS315" s="300" cm="1">
        <f t="array" aca="1" ref="BS315" ca="1">IF(AE315&gt;0,AE315*SUMPRODUCT(_xlfn.XLOOKUP(AE$26,$C$4:$C$22,$I$4:$S$22)*$AO315:$AY315),0)</f>
        <v>0</v>
      </c>
      <c r="BT315" s="301" cm="1">
        <f t="array" aca="1" ref="BT315" ca="1">IF(AF315&gt;0,AF315*SUMPRODUCT(_xlfn.XLOOKUP(AF$26,$C$4:$C$22,$I$4:$S$22)*$AO315:$AY315),0)</f>
        <v>0</v>
      </c>
      <c r="BU315" s="300" cm="1">
        <f t="array" aca="1" ref="BU315" ca="1">IF(AG315&gt;0,AG315*SUMPRODUCT(_xlfn.XLOOKUP(AG$26,$C$4:$C$22,$I$4:$S$22)*$AO315:$AY315),0)</f>
        <v>0</v>
      </c>
      <c r="BV315" s="300" cm="1">
        <f t="array" aca="1" ref="BV315" ca="1">IF(AH315&gt;0,AH315*SUMPRODUCT(_xlfn.XLOOKUP(AH$26,$C$4:$C$22,$I$4:$S$22)*$AO315:$AY315),0)</f>
        <v>0</v>
      </c>
      <c r="BW315" s="300" cm="1">
        <f t="array" aca="1" ref="BW315" ca="1">IF(AI315&gt;0,AI315*SUMPRODUCT(_xlfn.XLOOKUP(AI$26,$C$4:$C$22,$I$4:$S$22)*$AO315:$AY315),0)</f>
        <v>0</v>
      </c>
      <c r="BX315" s="300" cm="1">
        <f t="array" aca="1" ref="BX315" ca="1">IF(AJ315&gt;0,AJ315*SUMPRODUCT(_xlfn.XLOOKUP(AJ$26,$C$4:$C$22,$I$4:$S$22)*$AO315:$AY315),0)</f>
        <v>0</v>
      </c>
      <c r="BY315" s="300" cm="1">
        <f t="array" aca="1" ref="BY315" ca="1">IF(AK315&gt;0,AK315*SUMPRODUCT(_xlfn.XLOOKUP(AK$26,$C$4:$C$22,$I$4:$S$22)*$AO315:$AY315),0)</f>
        <v>0</v>
      </c>
      <c r="BZ315" s="300" cm="1">
        <f t="array" aca="1" ref="BZ315" ca="1">IF(AL315&gt;0,AL315*SUMPRODUCT(_xlfn.XLOOKUP(AL$26,$C$4:$C$22,$I$4:$S$22)*$AO315:$AY315),0)</f>
        <v>0</v>
      </c>
      <c r="CA315" s="300" cm="1">
        <f t="array" aca="1" ref="CA315" ca="1">IF(AM315&gt;0,AM315*SUMPRODUCT(_xlfn.XLOOKUP(AM$26,$C$4:$C$22,$I$4:$S$22)*$AO315:$AY315),0)</f>
        <v>0</v>
      </c>
      <c r="CB315" s="304" cm="1">
        <f t="array" aca="1" ref="CB315" ca="1">IF(AN315&gt;0,AN315*SUMPRODUCT(_xlfn.XLOOKUP(AN$26,$C$4:$C$22,$I$4:$S$22)*$AO315:$AY315),0)</f>
        <v>0</v>
      </c>
      <c r="CC315" s="305">
        <f t="shared" ca="1" si="270"/>
        <v>0</v>
      </c>
      <c r="CD315" s="125" cm="1">
        <f t="array" aca="1" ref="CD315" ca="1">IF(AC315&lt;0,AC315*SUMPRODUCT(_xlfn.XLOOKUP(AC$26,$C$4:$C$22,$T$4:$AD$22)*$AO315:$AY315),0)</f>
        <v>0</v>
      </c>
      <c r="CE315" s="300" cm="1">
        <f t="array" aca="1" ref="CE315" ca="1">IF(AD315&lt;0,AD315*SUMPRODUCT(_xlfn.XLOOKUP(AD$26,$C$4:$C$22,$T$4:$AC$22)*$AO315:$AX315),0)</f>
        <v>0</v>
      </c>
      <c r="CF315" s="300" cm="1">
        <f t="array" aca="1" ref="CF315" ca="1">IF(AE315&lt;0,AE315*SUMPRODUCT(_xlfn.XLOOKUP(AE$26,$C$4:$C$22,$T$4:$AC$22)*$AO315:$AX315),0)</f>
        <v>0</v>
      </c>
      <c r="CG315" s="301" cm="1">
        <f t="array" aca="1" ref="CG315" ca="1">IF(AF315&lt;0,AF315*SUMPRODUCT(_xlfn.XLOOKUP(AF$26,$C$4:$C$22,$T$4:$AC$22)*$AO315:$AX315),0)</f>
        <v>0</v>
      </c>
      <c r="CH315" s="300" cm="1">
        <f t="array" aca="1" ref="CH315" ca="1">IF(AG315&lt;0,AG315*SUMPRODUCT(_xlfn.XLOOKUP(AG$26,$C$4:$C$22,$T$4:$AC$22)*$AO315:$AX315),0)</f>
        <v>0</v>
      </c>
      <c r="CI315" s="300" cm="1">
        <f t="array" aca="1" ref="CI315" ca="1">IF(AH315&lt;0,AH315*SUMPRODUCT(_xlfn.XLOOKUP(AH$26,$C$4:$C$22,$T$4:$AC$22)*$AO315:$AX315),0)</f>
        <v>0</v>
      </c>
      <c r="CJ315" s="300" cm="1">
        <f t="array" aca="1" ref="CJ315" ca="1">IF(AI315&lt;0,AI315*SUMPRODUCT(_xlfn.XLOOKUP(AI$26,$C$4:$C$22,$T$4:$AC$22)*$AO315:$AX315),0)</f>
        <v>0</v>
      </c>
      <c r="CK315" s="300" cm="1">
        <f t="array" aca="1" ref="CK315" ca="1">IF(AJ315&lt;0,AJ315*SUMPRODUCT(_xlfn.XLOOKUP(AJ$26,$C$4:$C$22,$T$4:$AC$22)*$AO315:$AX315),0)</f>
        <v>0</v>
      </c>
      <c r="CL315" s="300" cm="1">
        <f t="array" aca="1" ref="CL315" ca="1">IF(AK315&lt;0,AK315*SUMPRODUCT(_xlfn.XLOOKUP(AK$26,$C$4:$C$22,$T$4:$AC$22)*$AO315:$AX315),0)</f>
        <v>0</v>
      </c>
      <c r="CM315" s="300" cm="1">
        <f t="array" aca="1" ref="CM315" ca="1">IF(AL315&lt;0,AL315*SUMPRODUCT(_xlfn.XLOOKUP(AL$26,$C$4:$C$22,$T$4:$AC$22)*$AO315:$AX315),0)</f>
        <v>0</v>
      </c>
      <c r="CN315" s="300" cm="1">
        <f t="array" aca="1" ref="CN315" ca="1">IF(AM315&lt;0,AM315*SUMPRODUCT(_xlfn.XLOOKUP(AM$26,$C$4:$C$22,$T$4:$AC$22)*$AO315:$AX315),0)</f>
        <v>0</v>
      </c>
      <c r="CO315" s="304" cm="1">
        <f t="array" aca="1" ref="CO315" ca="1">IF(AN315&lt;0,AN315*SUMPRODUCT(_xlfn.XLOOKUP(AN$26,$C$4:$C$22,$T$4:$AC$22)*$AO315:$AX315),0)</f>
        <v>0</v>
      </c>
      <c r="CP315" s="305">
        <f t="shared" ca="1" si="271"/>
        <v>0</v>
      </c>
      <c r="CQ315" s="125" cm="1">
        <f t="array" aca="1" ref="CQ315" ca="1">IF(AC315&lt;0,AC315*SUMPRODUCT(_xlfn.XLOOKUP(AC$26,$C$4:$C$22,$I$4:$S$22)*$AO315:$AY315),0)</f>
        <v>0</v>
      </c>
      <c r="CR315" s="300" cm="1">
        <f t="array" aca="1" ref="CR315" ca="1">IF(AD315&lt;0,AD315*SUMPRODUCT(_xlfn.XLOOKUP(AD$26,$C$4:$C$22,$I$4:$R$22)*$AO315:$AX315),0)</f>
        <v>0</v>
      </c>
      <c r="CS315" s="300" cm="1">
        <f t="array" aca="1" ref="CS315" ca="1">IF(AE315&lt;0,AE315*SUMPRODUCT(_xlfn.XLOOKUP(AE$26,$C$4:$C$22,$I$4:$R$22)*$AO315:$AX315),0)</f>
        <v>0</v>
      </c>
      <c r="CT315" s="301" cm="1">
        <f t="array" aca="1" ref="CT315" ca="1">IF(AF315&lt;0,AF315*SUMPRODUCT(_xlfn.XLOOKUP(AF$26,$C$4:$C$22,$I$4:$R$22)*$AO315:$AX315),0)</f>
        <v>0</v>
      </c>
      <c r="CU315" s="300" cm="1">
        <f t="array" aca="1" ref="CU315" ca="1">IF(AG315&lt;0,AG315*SUMPRODUCT(_xlfn.XLOOKUP(AG$26,$C$4:$C$22,$I$4:$R$22)*$AO315:$AX315),0)</f>
        <v>0</v>
      </c>
      <c r="CV315" s="300" cm="1">
        <f t="array" aca="1" ref="CV315" ca="1">IF(AH315&lt;0,AH315*SUMPRODUCT(_xlfn.XLOOKUP(AH$26,$C$4:$C$22,$I$4:$R$22)*$AO315:$AX315),0)</f>
        <v>0</v>
      </c>
      <c r="CW315" s="300" cm="1">
        <f t="array" aca="1" ref="CW315" ca="1">IF(AI315&lt;0,AI315*SUMPRODUCT(_xlfn.XLOOKUP(AI$26,$C$4:$C$22,$I$4:$R$22)*$AO315:$AX315),0)</f>
        <v>0</v>
      </c>
      <c r="CX315" s="300" cm="1">
        <f t="array" aca="1" ref="CX315" ca="1">IF(AJ315&lt;0,AJ315*SUMPRODUCT(_xlfn.XLOOKUP(AJ$26,$C$4:$C$22,$I$4:$R$22)*$AO315:$AX315),0)</f>
        <v>0</v>
      </c>
      <c r="CY315" s="300" cm="1">
        <f t="array" aca="1" ref="CY315" ca="1">IF(AK315&lt;0,AK315*SUMPRODUCT(_xlfn.XLOOKUP(AK$26,$C$4:$C$22,$I$4:$R$22)*$AO315:$AX315),0)</f>
        <v>0</v>
      </c>
      <c r="CZ315" s="300" cm="1">
        <f t="array" aca="1" ref="CZ315" ca="1">IF(AL315&lt;0,AL315*SUMPRODUCT(_xlfn.XLOOKUP(AL$26,$C$4:$C$22,$I$4:$R$22)*$AO315:$AX315),0)</f>
        <v>0</v>
      </c>
      <c r="DA315" s="300" cm="1">
        <f t="array" aca="1" ref="DA315" ca="1">IF(AM315&lt;0,AM315*SUMPRODUCT(_xlfn.XLOOKUP(AM$26,$C$4:$C$22,$I$4:$R$22)*$AO315:$AX315),0)</f>
        <v>0</v>
      </c>
      <c r="DB315" s="304" cm="1">
        <f t="array" aca="1" ref="DB315" ca="1">IF(AN315&lt;0,AN315*SUMPRODUCT(_xlfn.XLOOKUP(AN$26,$C$4:$C$22,$I$4:$R$22)*$AO315:$AX315),0)</f>
        <v>0</v>
      </c>
      <c r="DC315" s="329">
        <f t="shared" ca="1" si="272"/>
        <v>0</v>
      </c>
    </row>
    <row r="316" spans="1:107" x14ac:dyDescent="0.25">
      <c r="A316" s="389"/>
      <c r="B316" s="389"/>
      <c r="C316" s="278">
        <v>6</v>
      </c>
      <c r="D316" s="279" t="str">
        <f>_xlfn.XLOOKUP($C316,'Load Combinations'!$B$4:$B$22,'Load Combinations'!$C$4:$C$22)</f>
        <v>Core Vessel Vaccuum,  No Beam, Seismic</v>
      </c>
      <c r="E316" s="280"/>
      <c r="F316" s="281"/>
      <c r="G316" s="111">
        <v>0</v>
      </c>
      <c r="H316" s="282">
        <f t="shared" ca="1" si="299"/>
        <v>0.75</v>
      </c>
      <c r="I316" s="282">
        <f t="shared" ca="1" si="300"/>
        <v>-0.75</v>
      </c>
      <c r="J316" s="326"/>
      <c r="K316" s="87">
        <f t="shared" ref="K316:AB316" ca="1" si="304">OFFSET(K316,-5,0)</f>
        <v>0</v>
      </c>
      <c r="L316" s="84">
        <f t="shared" ca="1" si="304"/>
        <v>0</v>
      </c>
      <c r="M316" s="84">
        <f t="shared" ca="1" si="304"/>
        <v>0</v>
      </c>
      <c r="N316" s="84">
        <f t="shared" ca="1" si="304"/>
        <v>0</v>
      </c>
      <c r="O316" s="84">
        <f t="shared" ca="1" si="304"/>
        <v>0</v>
      </c>
      <c r="P316" s="84">
        <f t="shared" ca="1" si="304"/>
        <v>0</v>
      </c>
      <c r="Q316" s="84">
        <f t="shared" ca="1" si="304"/>
        <v>0</v>
      </c>
      <c r="R316" s="84">
        <f t="shared" ca="1" si="304"/>
        <v>0</v>
      </c>
      <c r="S316" s="84">
        <f t="shared" ca="1" si="304"/>
        <v>0</v>
      </c>
      <c r="T316" s="84">
        <f t="shared" ca="1" si="304"/>
        <v>0</v>
      </c>
      <c r="U316" s="84">
        <f t="shared" ca="1" si="304"/>
        <v>0</v>
      </c>
      <c r="V316" s="84">
        <f t="shared" ca="1" si="304"/>
        <v>0</v>
      </c>
      <c r="W316" s="84">
        <f t="shared" ca="1" si="304"/>
        <v>0</v>
      </c>
      <c r="X316" s="84">
        <f t="shared" ca="1" si="304"/>
        <v>0</v>
      </c>
      <c r="Y316" s="84">
        <f t="shared" ca="1" si="304"/>
        <v>0</v>
      </c>
      <c r="Z316" s="84">
        <f t="shared" ca="1" si="304"/>
        <v>0</v>
      </c>
      <c r="AA316" s="84">
        <f t="shared" ca="1" si="304"/>
        <v>0</v>
      </c>
      <c r="AB316" s="89">
        <f t="shared" ca="1" si="304"/>
        <v>0</v>
      </c>
      <c r="AC316" s="87">
        <f t="shared" ca="1" si="298"/>
        <v>0</v>
      </c>
      <c r="AD316" s="84">
        <f t="shared" ca="1" si="298"/>
        <v>0</v>
      </c>
      <c r="AE316" s="84">
        <f t="shared" ca="1" si="298"/>
        <v>0</v>
      </c>
      <c r="AF316" s="84">
        <f t="shared" ca="1" si="298"/>
        <v>0</v>
      </c>
      <c r="AG316" s="84">
        <f t="shared" ca="1" si="298"/>
        <v>0</v>
      </c>
      <c r="AH316" s="84">
        <f t="shared" ca="1" si="298"/>
        <v>0</v>
      </c>
      <c r="AI316" s="84">
        <f t="shared" ca="1" si="298"/>
        <v>0</v>
      </c>
      <c r="AJ316" s="84">
        <f t="shared" ca="1" si="298"/>
        <v>0</v>
      </c>
      <c r="AK316" s="84">
        <f t="shared" ca="1" si="298"/>
        <v>1</v>
      </c>
      <c r="AL316" s="84">
        <f t="shared" ca="1" si="298"/>
        <v>0</v>
      </c>
      <c r="AM316" s="84">
        <f t="shared" ca="1" si="298"/>
        <v>0</v>
      </c>
      <c r="AN316" s="98">
        <f t="shared" ca="1" si="298"/>
        <v>0</v>
      </c>
      <c r="AO316" s="91">
        <f>+INDEX('Load Combinations'!$D$4:$N$22,MATCH(Horizontal!$C316,'Load Combinations'!$B$4:$B$22,0),MATCH(Horizontal!AO$26,'Load Combinations'!$D$3:$N$3,0))</f>
        <v>1</v>
      </c>
      <c r="AP316" s="84">
        <f>+INDEX('Load Combinations'!$D$4:$N$22,MATCH(Horizontal!$C316,'Load Combinations'!$B$4:$B$22,0),MATCH(Horizontal!AP$26,'Load Combinations'!$D$3:$N$3,0))</f>
        <v>1</v>
      </c>
      <c r="AQ316" s="84">
        <f>+INDEX('Load Combinations'!$D$4:$N$22,MATCH(Horizontal!$C316,'Load Combinations'!$B$4:$B$22,0),MATCH(Horizontal!AQ$26,'Load Combinations'!$D$3:$N$3,0))</f>
        <v>0</v>
      </c>
      <c r="AR316" s="84">
        <f>+INDEX('Load Combinations'!$D$4:$N$22,MATCH(Horizontal!$C316,'Load Combinations'!$B$4:$B$22,0),MATCH(Horizontal!AR$26,'Load Combinations'!$D$3:$N$3,0))</f>
        <v>1</v>
      </c>
      <c r="AS316" s="84">
        <f>+INDEX('Load Combinations'!$D$4:$N$22,MATCH(Horizontal!$C316,'Load Combinations'!$B$4:$B$22,0),MATCH(Horizontal!AS$26,'Load Combinations'!$D$3:$N$3,0))</f>
        <v>0</v>
      </c>
      <c r="AT316" s="84">
        <f>+INDEX('Load Combinations'!$D$4:$N$22,MATCH(Horizontal!$C316,'Load Combinations'!$B$4:$B$22,0),MATCH(Horizontal!AT$26,'Load Combinations'!$D$3:$N$3,0))</f>
        <v>0</v>
      </c>
      <c r="AU316" s="84">
        <f>+INDEX('Load Combinations'!$D$4:$N$22,MATCH(Horizontal!$C316,'Load Combinations'!$B$4:$B$22,0),MATCH(Horizontal!AU$26,'Load Combinations'!$D$3:$N$3,0))</f>
        <v>0</v>
      </c>
      <c r="AV316" s="84">
        <f>+INDEX('Load Combinations'!$D$4:$N$22,MATCH(Horizontal!$C316,'Load Combinations'!$B$4:$B$22,0),MATCH(Horizontal!AV$26,'Load Combinations'!$D$3:$N$3,0))</f>
        <v>0</v>
      </c>
      <c r="AW316" s="84">
        <f>+INDEX('Load Combinations'!$D$4:$N$22,MATCH(Horizontal!$C316,'Load Combinations'!$B$4:$B$22,0),MATCH(Horizontal!AW$26,'Load Combinations'!$D$3:$N$3,0))</f>
        <v>1</v>
      </c>
      <c r="AX316" s="559">
        <f>+INDEX('Load Combinations'!$D$4:$N$22,MATCH(Horizontal!$C316,'Load Combinations'!$B$4:$B$22,0),MATCH(Horizontal!AX$26,'Load Combinations'!$D$3:$N$3,0))</f>
        <v>1</v>
      </c>
      <c r="AY316" s="660">
        <f>+INDEX('Load Combinations'!$D$4:$N$22,MATCH(Horizontal!$C316,'Load Combinations'!$B$4:$B$22,0),MATCH(Horizontal!AY$26,'Load Combinations'!$D$3:$N$3,0))</f>
        <v>0</v>
      </c>
      <c r="AZ316" s="284" cm="1">
        <f t="array" aca="1" ref="AZ316" ca="1">SUMPRODUCT(--($K316:$AB316&gt;0),INDEX($H$4:$H$22,MATCH($K$26:$AB$26,$C$4:$C$22,0)))</f>
        <v>0</v>
      </c>
      <c r="BA316" s="194" cm="1">
        <f t="array" aca="1" ref="BA316" ca="1">SUMPRODUCT(--($K316:$AB316&gt;0),INDEX($G$4:$G$22,MATCH($K$26:$AB$26,$C$4:$C$22,0)))</f>
        <v>0</v>
      </c>
      <c r="BB316" s="194" cm="1">
        <f t="array" aca="1" ref="BB316" ca="1">-1*SUMPRODUCT(--($K316:$AB316&lt;0),INDEX($H$4:$H$22,MATCH($K$26:$AB$26,$C$4:$C$22,0)))</f>
        <v>0</v>
      </c>
      <c r="BC316" s="194" cm="1">
        <f t="array" aca="1" ref="BC316" ca="1">-1*SUMPRODUCT(--($K316:$AB316&lt;0),INDEX($G$4:$G$22,MATCH($K$26:$AB$26,$C$4:$C$22,0)))</f>
        <v>0</v>
      </c>
      <c r="BD316" s="286" cm="1">
        <f t="array" aca="1" ref="BD316" ca="1">IF(AC316&gt;0,AC316*SUMPRODUCT(_xlfn.XLOOKUP(AC$26,$C$4:$C$22,$T$4:$AD$22)*$AO316:$AY316),0)</f>
        <v>0</v>
      </c>
      <c r="BE316" s="287" cm="1">
        <f t="array" aca="1" ref="BE316" ca="1">IF(AD316&gt;0,AD316*SUMPRODUCT(_xlfn.XLOOKUP(AD$26,$C$4:$C$22,$T$4:$AD$22)*$AO316:$AY316),0)</f>
        <v>0</v>
      </c>
      <c r="BF316" s="287" cm="1">
        <f t="array" aca="1" ref="BF316" ca="1">IF(AE316&gt;0,AE316*SUMPRODUCT(_xlfn.XLOOKUP(AE$26,$C$4:$C$22,$T$4:$AD$22)*$AO316:$AY316),0)</f>
        <v>0</v>
      </c>
      <c r="BG316" s="287" cm="1">
        <f t="array" aca="1" ref="BG316" ca="1">IF(AF316&gt;0,AF316*SUMPRODUCT(_xlfn.XLOOKUP(AF$26,$C$4:$C$22,$T$4:$AD$22)*$AO316:$AY316),0)</f>
        <v>0</v>
      </c>
      <c r="BH316" s="287" cm="1">
        <f t="array" aca="1" ref="BH316" ca="1">IF(AG316&gt;0,AG316*SUMPRODUCT(_xlfn.XLOOKUP(AG$26,$C$4:$C$22,$T$4:$AD$22)*$AO316:$AY316),0)</f>
        <v>0</v>
      </c>
      <c r="BI316" s="287" cm="1">
        <f t="array" aca="1" ref="BI316" ca="1">IF(AH316&gt;0,AH316*SUMPRODUCT(_xlfn.XLOOKUP(AH$26,$C$4:$C$22,$T$4:$AD$22)*$AO316:$AY316),0)</f>
        <v>0</v>
      </c>
      <c r="BJ316" s="287" cm="1">
        <f t="array" aca="1" ref="BJ316" ca="1">IF(AI316&gt;0,AI316*SUMPRODUCT(_xlfn.XLOOKUP(AI$26,$C$4:$C$22,$T$4:$AD$22)*$AO316:$AY316),0)</f>
        <v>0</v>
      </c>
      <c r="BK316" s="287" cm="1">
        <f t="array" aca="1" ref="BK316" ca="1">IF(AJ316&gt;0,AJ316*SUMPRODUCT(_xlfn.XLOOKUP(AJ$26,$C$4:$C$22,$T$4:$AD$22)*$AO316:$AY316),0)</f>
        <v>0</v>
      </c>
      <c r="BL316" s="287" cm="1">
        <f t="array" aca="1" ref="BL316" ca="1">IF(AK316&gt;0,AK316*SUMPRODUCT(_xlfn.XLOOKUP(AK$26,$C$4:$C$22,$T$4:$AD$22)*$AO316:$AY316),0)</f>
        <v>0.75</v>
      </c>
      <c r="BM316" s="287" cm="1">
        <f t="array" aca="1" ref="BM316" ca="1">IF(AL316&gt;0,AL316*SUMPRODUCT(_xlfn.XLOOKUP(AL$26,$C$4:$C$22,$T$4:$AD$22)*$AO316:$AY316),0)</f>
        <v>0</v>
      </c>
      <c r="BN316" s="287" cm="1">
        <f t="array" aca="1" ref="BN316" ca="1">IF(AM316&gt;0,AM316*SUMPRODUCT(_xlfn.XLOOKUP(AM$26,$C$4:$C$22,$T$4:$AD$22)*$AO316:$AY316),0)</f>
        <v>0</v>
      </c>
      <c r="BO316" s="290" cm="1">
        <f t="array" aca="1" ref="BO316" ca="1">IF(AN316&gt;0,AN316*SUMPRODUCT(_xlfn.XLOOKUP(AN$26,$C$4:$C$22,$T$4:$AD$22)*$AO316:$AY316),0)</f>
        <v>0</v>
      </c>
      <c r="BP316" s="291">
        <f t="shared" ca="1" si="269"/>
        <v>0.75</v>
      </c>
      <c r="BQ316" s="286" cm="1">
        <f t="array" aca="1" ref="BQ316" ca="1">IF(AC316&gt;0,AC316*SUMPRODUCT(_xlfn.XLOOKUP(AC$26,$C$4:$C$22,$I$4:$S$22)*$AO316:$AY316),0)</f>
        <v>0</v>
      </c>
      <c r="BR316" s="287" cm="1">
        <f t="array" aca="1" ref="BR316" ca="1">IF(AD316&gt;0,AD316*SUMPRODUCT(_xlfn.XLOOKUP(AD$26,$C$4:$C$22,$I$4:$S$22)*$AO316:$AY316),0)</f>
        <v>0</v>
      </c>
      <c r="BS316" s="287" cm="1">
        <f t="array" aca="1" ref="BS316" ca="1">IF(AE316&gt;0,AE316*SUMPRODUCT(_xlfn.XLOOKUP(AE$26,$C$4:$C$22,$I$4:$S$22)*$AO316:$AY316),0)</f>
        <v>0</v>
      </c>
      <c r="BT316" s="287" cm="1">
        <f t="array" aca="1" ref="BT316" ca="1">IF(AF316&gt;0,AF316*SUMPRODUCT(_xlfn.XLOOKUP(AF$26,$C$4:$C$22,$I$4:$S$22)*$AO316:$AY316),0)</f>
        <v>0</v>
      </c>
      <c r="BU316" s="287" cm="1">
        <f t="array" aca="1" ref="BU316" ca="1">IF(AG316&gt;0,AG316*SUMPRODUCT(_xlfn.XLOOKUP(AG$26,$C$4:$C$22,$I$4:$S$22)*$AO316:$AY316),0)</f>
        <v>0</v>
      </c>
      <c r="BV316" s="287" cm="1">
        <f t="array" aca="1" ref="BV316" ca="1">IF(AH316&gt;0,AH316*SUMPRODUCT(_xlfn.XLOOKUP(AH$26,$C$4:$C$22,$I$4:$S$22)*$AO316:$AY316),0)</f>
        <v>0</v>
      </c>
      <c r="BW316" s="287" cm="1">
        <f t="array" aca="1" ref="BW316" ca="1">IF(AI316&gt;0,AI316*SUMPRODUCT(_xlfn.XLOOKUP(AI$26,$C$4:$C$22,$I$4:$S$22)*$AO316:$AY316),0)</f>
        <v>0</v>
      </c>
      <c r="BX316" s="287" cm="1">
        <f t="array" aca="1" ref="BX316" ca="1">IF(AJ316&gt;0,AJ316*SUMPRODUCT(_xlfn.XLOOKUP(AJ$26,$C$4:$C$22,$I$4:$S$22)*$AO316:$AY316),0)</f>
        <v>0</v>
      </c>
      <c r="BY316" s="287" cm="1">
        <f t="array" aca="1" ref="BY316" ca="1">IF(AK316&gt;0,AK316*SUMPRODUCT(_xlfn.XLOOKUP(AK$26,$C$4:$C$22,$I$4:$S$22)*$AO316:$AY316),0)</f>
        <v>-0.75</v>
      </c>
      <c r="BZ316" s="287" cm="1">
        <f t="array" aca="1" ref="BZ316" ca="1">IF(AL316&gt;0,AL316*SUMPRODUCT(_xlfn.XLOOKUP(AL$26,$C$4:$C$22,$I$4:$S$22)*$AO316:$AY316),0)</f>
        <v>0</v>
      </c>
      <c r="CA316" s="287" cm="1">
        <f t="array" aca="1" ref="CA316" ca="1">IF(AM316&gt;0,AM316*SUMPRODUCT(_xlfn.XLOOKUP(AM$26,$C$4:$C$22,$I$4:$S$22)*$AO316:$AY316),0)</f>
        <v>0</v>
      </c>
      <c r="CB316" s="290" cm="1">
        <f t="array" aca="1" ref="CB316" ca="1">IF(AN316&gt;0,AN316*SUMPRODUCT(_xlfn.XLOOKUP(AN$26,$C$4:$C$22,$I$4:$S$22)*$AO316:$AY316),0)</f>
        <v>0</v>
      </c>
      <c r="CC316" s="291">
        <f t="shared" ca="1" si="270"/>
        <v>-0.75</v>
      </c>
      <c r="CD316" s="286" cm="1">
        <f t="array" aca="1" ref="CD316" ca="1">IF(AC316&lt;0,AC316*SUMPRODUCT(_xlfn.XLOOKUP(AC$26,$C$4:$C$22,$T$4:$AD$22)*$AO316:$AY316),0)</f>
        <v>0</v>
      </c>
      <c r="CE316" s="287" cm="1">
        <f t="array" aca="1" ref="CE316" ca="1">IF(AD316&lt;0,AD316*SUMPRODUCT(_xlfn.XLOOKUP(AD$26,$C$4:$C$22,$T$4:$AC$22)*$AO316:$AX316),0)</f>
        <v>0</v>
      </c>
      <c r="CF316" s="287" cm="1">
        <f t="array" aca="1" ref="CF316" ca="1">IF(AE316&lt;0,AE316*SUMPRODUCT(_xlfn.XLOOKUP(AE$26,$C$4:$C$22,$T$4:$AC$22)*$AO316:$AX316),0)</f>
        <v>0</v>
      </c>
      <c r="CG316" s="287" cm="1">
        <f t="array" aca="1" ref="CG316" ca="1">IF(AF316&lt;0,AF316*SUMPRODUCT(_xlfn.XLOOKUP(AF$26,$C$4:$C$22,$T$4:$AC$22)*$AO316:$AX316),0)</f>
        <v>0</v>
      </c>
      <c r="CH316" s="287" cm="1">
        <f t="array" aca="1" ref="CH316" ca="1">IF(AG316&lt;0,AG316*SUMPRODUCT(_xlfn.XLOOKUP(AG$26,$C$4:$C$22,$T$4:$AC$22)*$AO316:$AX316),0)</f>
        <v>0</v>
      </c>
      <c r="CI316" s="287" cm="1">
        <f t="array" aca="1" ref="CI316" ca="1">IF(AH316&lt;0,AH316*SUMPRODUCT(_xlfn.XLOOKUP(AH$26,$C$4:$C$22,$T$4:$AC$22)*$AO316:$AX316),0)</f>
        <v>0</v>
      </c>
      <c r="CJ316" s="287" cm="1">
        <f t="array" aca="1" ref="CJ316" ca="1">IF(AI316&lt;0,AI316*SUMPRODUCT(_xlfn.XLOOKUP(AI$26,$C$4:$C$22,$T$4:$AC$22)*$AO316:$AX316),0)</f>
        <v>0</v>
      </c>
      <c r="CK316" s="287" cm="1">
        <f t="array" aca="1" ref="CK316" ca="1">IF(AJ316&lt;0,AJ316*SUMPRODUCT(_xlfn.XLOOKUP(AJ$26,$C$4:$C$22,$T$4:$AC$22)*$AO316:$AX316),0)</f>
        <v>0</v>
      </c>
      <c r="CL316" s="287" cm="1">
        <f t="array" aca="1" ref="CL316" ca="1">IF(AK316&lt;0,AK316*SUMPRODUCT(_xlfn.XLOOKUP(AK$26,$C$4:$C$22,$T$4:$AC$22)*$AO316:$AX316),0)</f>
        <v>0</v>
      </c>
      <c r="CM316" s="287" cm="1">
        <f t="array" aca="1" ref="CM316" ca="1">IF(AL316&lt;0,AL316*SUMPRODUCT(_xlfn.XLOOKUP(AL$26,$C$4:$C$22,$T$4:$AC$22)*$AO316:$AX316),0)</f>
        <v>0</v>
      </c>
      <c r="CN316" s="287" cm="1">
        <f t="array" aca="1" ref="CN316" ca="1">IF(AM316&lt;0,AM316*SUMPRODUCT(_xlfn.XLOOKUP(AM$26,$C$4:$C$22,$T$4:$AC$22)*$AO316:$AX316),0)</f>
        <v>0</v>
      </c>
      <c r="CO316" s="290" cm="1">
        <f t="array" aca="1" ref="CO316" ca="1">IF(AN316&lt;0,AN316*SUMPRODUCT(_xlfn.XLOOKUP(AN$26,$C$4:$C$22,$T$4:$AC$22)*$AO316:$AX316),0)</f>
        <v>0</v>
      </c>
      <c r="CP316" s="291">
        <f t="shared" ca="1" si="271"/>
        <v>0</v>
      </c>
      <c r="CQ316" s="286" cm="1">
        <f t="array" aca="1" ref="CQ316" ca="1">IF(AC316&lt;0,AC316*SUMPRODUCT(_xlfn.XLOOKUP(AC$26,$C$4:$C$22,$I$4:$S$22)*$AO316:$AY316),0)</f>
        <v>0</v>
      </c>
      <c r="CR316" s="287" cm="1">
        <f t="array" aca="1" ref="CR316" ca="1">IF(AD316&lt;0,AD316*SUMPRODUCT(_xlfn.XLOOKUP(AD$26,$C$4:$C$22,$I$4:$R$22)*$AO316:$AX316),0)</f>
        <v>0</v>
      </c>
      <c r="CS316" s="287" cm="1">
        <f t="array" aca="1" ref="CS316" ca="1">IF(AE316&lt;0,AE316*SUMPRODUCT(_xlfn.XLOOKUP(AE$26,$C$4:$C$22,$I$4:$R$22)*$AO316:$AX316),0)</f>
        <v>0</v>
      </c>
      <c r="CT316" s="287" cm="1">
        <f t="array" aca="1" ref="CT316" ca="1">IF(AF316&lt;0,AF316*SUMPRODUCT(_xlfn.XLOOKUP(AF$26,$C$4:$C$22,$I$4:$R$22)*$AO316:$AX316),0)</f>
        <v>0</v>
      </c>
      <c r="CU316" s="287" cm="1">
        <f t="array" aca="1" ref="CU316" ca="1">IF(AG316&lt;0,AG316*SUMPRODUCT(_xlfn.XLOOKUP(AG$26,$C$4:$C$22,$I$4:$R$22)*$AO316:$AX316),0)</f>
        <v>0</v>
      </c>
      <c r="CV316" s="287" cm="1">
        <f t="array" aca="1" ref="CV316" ca="1">IF(AH316&lt;0,AH316*SUMPRODUCT(_xlfn.XLOOKUP(AH$26,$C$4:$C$22,$I$4:$R$22)*$AO316:$AX316),0)</f>
        <v>0</v>
      </c>
      <c r="CW316" s="287" cm="1">
        <f t="array" aca="1" ref="CW316" ca="1">IF(AI316&lt;0,AI316*SUMPRODUCT(_xlfn.XLOOKUP(AI$26,$C$4:$C$22,$I$4:$R$22)*$AO316:$AX316),0)</f>
        <v>0</v>
      </c>
      <c r="CX316" s="287" cm="1">
        <f t="array" aca="1" ref="CX316" ca="1">IF(AJ316&lt;0,AJ316*SUMPRODUCT(_xlfn.XLOOKUP(AJ$26,$C$4:$C$22,$I$4:$R$22)*$AO316:$AX316),0)</f>
        <v>0</v>
      </c>
      <c r="CY316" s="287" cm="1">
        <f t="array" aca="1" ref="CY316" ca="1">IF(AK316&lt;0,AK316*SUMPRODUCT(_xlfn.XLOOKUP(AK$26,$C$4:$C$22,$I$4:$R$22)*$AO316:$AX316),0)</f>
        <v>0</v>
      </c>
      <c r="CZ316" s="287" cm="1">
        <f t="array" aca="1" ref="CZ316" ca="1">IF(AL316&lt;0,AL316*SUMPRODUCT(_xlfn.XLOOKUP(AL$26,$C$4:$C$22,$I$4:$R$22)*$AO316:$AX316),0)</f>
        <v>0</v>
      </c>
      <c r="DA316" s="287" cm="1">
        <f t="array" aca="1" ref="DA316" ca="1">IF(AM316&lt;0,AM316*SUMPRODUCT(_xlfn.XLOOKUP(AM$26,$C$4:$C$22,$I$4:$R$22)*$AO316:$AX316),0)</f>
        <v>0</v>
      </c>
      <c r="DB316" s="290" cm="1">
        <f t="array" aca="1" ref="DB316" ca="1">IF(AN316&lt;0,AN316*SUMPRODUCT(_xlfn.XLOOKUP(AN$26,$C$4:$C$22,$I$4:$R$22)*$AO316:$AX316),0)</f>
        <v>0</v>
      </c>
      <c r="DC316" s="327">
        <f t="shared" ca="1" si="272"/>
        <v>0</v>
      </c>
    </row>
    <row r="317" spans="1:107" x14ac:dyDescent="0.25">
      <c r="A317" s="389"/>
      <c r="B317" s="389"/>
      <c r="C317" s="292">
        <v>7</v>
      </c>
      <c r="D317" s="293" t="str">
        <f>_xlfn.XLOOKUP($C317,'Load Combinations'!$B$4:$B$22,'Load Combinations'!$C$4:$C$22)</f>
        <v>Core Vessel Vaccuum,  Beam On, Seismic</v>
      </c>
      <c r="E317" s="86"/>
      <c r="F317" s="294"/>
      <c r="G317" s="125">
        <v>0</v>
      </c>
      <c r="H317" s="295">
        <f t="shared" ca="1" si="299"/>
        <v>1.5</v>
      </c>
      <c r="I317" s="295">
        <f t="shared" ca="1" si="300"/>
        <v>-0.75</v>
      </c>
      <c r="J317" s="328"/>
      <c r="K317" s="99">
        <f t="shared" ref="K317:AB317" ca="1" si="305">OFFSET(K317,-6,0)</f>
        <v>0</v>
      </c>
      <c r="L317" s="96">
        <f t="shared" ca="1" si="305"/>
        <v>0</v>
      </c>
      <c r="M317" s="96">
        <f t="shared" ca="1" si="305"/>
        <v>0</v>
      </c>
      <c r="N317" s="96">
        <f t="shared" ca="1" si="305"/>
        <v>0</v>
      </c>
      <c r="O317" s="96">
        <f t="shared" ca="1" si="305"/>
        <v>0</v>
      </c>
      <c r="P317" s="96">
        <f t="shared" ca="1" si="305"/>
        <v>0</v>
      </c>
      <c r="Q317" s="96">
        <f t="shared" ca="1" si="305"/>
        <v>0</v>
      </c>
      <c r="R317" s="96">
        <f t="shared" ca="1" si="305"/>
        <v>0</v>
      </c>
      <c r="S317" s="96">
        <f t="shared" ca="1" si="305"/>
        <v>0</v>
      </c>
      <c r="T317" s="96">
        <f t="shared" ca="1" si="305"/>
        <v>0</v>
      </c>
      <c r="U317" s="96">
        <f t="shared" ca="1" si="305"/>
        <v>0</v>
      </c>
      <c r="V317" s="96">
        <f t="shared" ca="1" si="305"/>
        <v>0</v>
      </c>
      <c r="W317" s="96">
        <f t="shared" ca="1" si="305"/>
        <v>0</v>
      </c>
      <c r="X317" s="96">
        <f t="shared" ca="1" si="305"/>
        <v>0</v>
      </c>
      <c r="Y317" s="96">
        <f t="shared" ca="1" si="305"/>
        <v>0</v>
      </c>
      <c r="Z317" s="96">
        <f t="shared" ca="1" si="305"/>
        <v>0</v>
      </c>
      <c r="AA317" s="96">
        <f t="shared" ca="1" si="305"/>
        <v>0</v>
      </c>
      <c r="AB317" s="138">
        <f t="shared" ca="1" si="305"/>
        <v>0</v>
      </c>
      <c r="AC317" s="99">
        <f t="shared" ca="1" si="298"/>
        <v>0</v>
      </c>
      <c r="AD317" s="96">
        <f t="shared" ca="1" si="298"/>
        <v>0</v>
      </c>
      <c r="AE317" s="96">
        <f t="shared" ca="1" si="298"/>
        <v>0</v>
      </c>
      <c r="AF317" s="96">
        <f t="shared" ca="1" si="298"/>
        <v>0</v>
      </c>
      <c r="AG317" s="96">
        <f t="shared" ca="1" si="298"/>
        <v>0</v>
      </c>
      <c r="AH317" s="96">
        <f t="shared" ca="1" si="298"/>
        <v>0</v>
      </c>
      <c r="AI317" s="96">
        <f t="shared" ca="1" si="298"/>
        <v>0</v>
      </c>
      <c r="AJ317" s="96">
        <f t="shared" ca="1" si="298"/>
        <v>0</v>
      </c>
      <c r="AK317" s="96">
        <f t="shared" ca="1" si="298"/>
        <v>1</v>
      </c>
      <c r="AL317" s="96">
        <f t="shared" ca="1" si="298"/>
        <v>0</v>
      </c>
      <c r="AM317" s="96">
        <f t="shared" ca="1" si="298"/>
        <v>0</v>
      </c>
      <c r="AN317" s="100">
        <f t="shared" ca="1" si="298"/>
        <v>0</v>
      </c>
      <c r="AO317" s="97">
        <f>+INDEX('Load Combinations'!$D$4:$N$22,MATCH(Horizontal!$C317,'Load Combinations'!$B$4:$B$22,0),MATCH(Horizontal!AO$26,'Load Combinations'!$D$3:$N$3,0))</f>
        <v>1</v>
      </c>
      <c r="AP317" s="96">
        <f>+INDEX('Load Combinations'!$D$4:$N$22,MATCH(Horizontal!$C317,'Load Combinations'!$B$4:$B$22,0),MATCH(Horizontal!AP$26,'Load Combinations'!$D$3:$N$3,0))</f>
        <v>1</v>
      </c>
      <c r="AQ317" s="96">
        <f>+INDEX('Load Combinations'!$D$4:$N$22,MATCH(Horizontal!$C317,'Load Combinations'!$B$4:$B$22,0),MATCH(Horizontal!AQ$26,'Load Combinations'!$D$3:$N$3,0))</f>
        <v>0</v>
      </c>
      <c r="AR317" s="96">
        <f>+INDEX('Load Combinations'!$D$4:$N$22,MATCH(Horizontal!$C317,'Load Combinations'!$B$4:$B$22,0),MATCH(Horizontal!AR$26,'Load Combinations'!$D$3:$N$3,0))</f>
        <v>1</v>
      </c>
      <c r="AS317" s="96">
        <f>+INDEX('Load Combinations'!$D$4:$N$22,MATCH(Horizontal!$C317,'Load Combinations'!$B$4:$B$22,0),MATCH(Horizontal!AS$26,'Load Combinations'!$D$3:$N$3,0))</f>
        <v>0</v>
      </c>
      <c r="AT317" s="96">
        <f>+INDEX('Load Combinations'!$D$4:$N$22,MATCH(Horizontal!$C317,'Load Combinations'!$B$4:$B$22,0),MATCH(Horizontal!AT$26,'Load Combinations'!$D$3:$N$3,0))</f>
        <v>1</v>
      </c>
      <c r="AU317" s="96">
        <f>+INDEX('Load Combinations'!$D$4:$N$22,MATCH(Horizontal!$C317,'Load Combinations'!$B$4:$B$22,0),MATCH(Horizontal!AU$26,'Load Combinations'!$D$3:$N$3,0))</f>
        <v>0</v>
      </c>
      <c r="AV317" s="96">
        <f>+INDEX('Load Combinations'!$D$4:$N$22,MATCH(Horizontal!$C317,'Load Combinations'!$B$4:$B$22,0),MATCH(Horizontal!AV$26,'Load Combinations'!$D$3:$N$3,0))</f>
        <v>0</v>
      </c>
      <c r="AW317" s="96">
        <f>+INDEX('Load Combinations'!$D$4:$N$22,MATCH(Horizontal!$C317,'Load Combinations'!$B$4:$B$22,0),MATCH(Horizontal!AW$26,'Load Combinations'!$D$3:$N$3,0))</f>
        <v>1</v>
      </c>
      <c r="AX317" s="560">
        <f>+INDEX('Load Combinations'!$D$4:$N$22,MATCH(Horizontal!$C317,'Load Combinations'!$B$4:$B$22,0),MATCH(Horizontal!AX$26,'Load Combinations'!$D$3:$N$3,0))</f>
        <v>1</v>
      </c>
      <c r="AY317" s="661">
        <f>+INDEX('Load Combinations'!$D$4:$N$22,MATCH(Horizontal!$C317,'Load Combinations'!$B$4:$B$22,0),MATCH(Horizontal!AY$26,'Load Combinations'!$D$3:$N$3,0))</f>
        <v>0</v>
      </c>
      <c r="AZ317" s="297" cm="1">
        <f t="array" aca="1" ref="AZ317" ca="1">SUMPRODUCT(--($K317:$AB317&gt;0),INDEX($H$4:$H$22,MATCH($K$26:$AB$26,$C$4:$C$22,0)))</f>
        <v>0</v>
      </c>
      <c r="BA317" s="298" cm="1">
        <f t="array" aca="1" ref="BA317" ca="1">SUMPRODUCT(--($K317:$AB317&gt;0),INDEX($G$4:$G$22,MATCH($K$26:$AB$26,$C$4:$C$22,0)))</f>
        <v>0</v>
      </c>
      <c r="BB317" s="298" cm="1">
        <f t="array" aca="1" ref="BB317" ca="1">-1*SUMPRODUCT(--($K317:$AB317&lt;0),INDEX($H$4:$H$22,MATCH($K$26:$AB$26,$C$4:$C$22,0)))</f>
        <v>0</v>
      </c>
      <c r="BC317" s="298" cm="1">
        <f t="array" aca="1" ref="BC317" ca="1">-1*SUMPRODUCT(--($K317:$AB317&lt;0),INDEX($G$4:$G$22,MATCH($K$26:$AB$26,$C$4:$C$22,0)))</f>
        <v>0</v>
      </c>
      <c r="BD317" s="125" cm="1">
        <f t="array" aca="1" ref="BD317" ca="1">IF(AC317&gt;0,AC317*SUMPRODUCT(_xlfn.XLOOKUP(AC$26,$C$4:$C$22,$T$4:$AD$22)*$AO317:$AY317),0)</f>
        <v>0</v>
      </c>
      <c r="BE317" s="300" cm="1">
        <f t="array" aca="1" ref="BE317" ca="1">IF(AD317&gt;0,AD317*SUMPRODUCT(_xlfn.XLOOKUP(AD$26,$C$4:$C$22,$T$4:$AD$22)*$AO317:$AY317),0)</f>
        <v>0</v>
      </c>
      <c r="BF317" s="300" cm="1">
        <f t="array" aca="1" ref="BF317" ca="1">IF(AE317&gt;0,AE317*SUMPRODUCT(_xlfn.XLOOKUP(AE$26,$C$4:$C$22,$T$4:$AD$22)*$AO317:$AY317),0)</f>
        <v>0</v>
      </c>
      <c r="BG317" s="301" cm="1">
        <f t="array" aca="1" ref="BG317" ca="1">IF(AF317&gt;0,AF317*SUMPRODUCT(_xlfn.XLOOKUP(AF$26,$C$4:$C$22,$T$4:$AD$22)*$AO317:$AY317),0)</f>
        <v>0</v>
      </c>
      <c r="BH317" s="300" cm="1">
        <f t="array" aca="1" ref="BH317" ca="1">IF(AG317&gt;0,AG317*SUMPRODUCT(_xlfn.XLOOKUP(AG$26,$C$4:$C$22,$T$4:$AD$22)*$AO317:$AY317),0)</f>
        <v>0</v>
      </c>
      <c r="BI317" s="300" cm="1">
        <f t="array" aca="1" ref="BI317" ca="1">IF(AH317&gt;0,AH317*SUMPRODUCT(_xlfn.XLOOKUP(AH$26,$C$4:$C$22,$T$4:$AD$22)*$AO317:$AY317),0)</f>
        <v>0</v>
      </c>
      <c r="BJ317" s="300" cm="1">
        <f t="array" aca="1" ref="BJ317" ca="1">IF(AI317&gt;0,AI317*SUMPRODUCT(_xlfn.XLOOKUP(AI$26,$C$4:$C$22,$T$4:$AD$22)*$AO317:$AY317),0)</f>
        <v>0</v>
      </c>
      <c r="BK317" s="300" cm="1">
        <f t="array" aca="1" ref="BK317" ca="1">IF(AJ317&gt;0,AJ317*SUMPRODUCT(_xlfn.XLOOKUP(AJ$26,$C$4:$C$22,$T$4:$AD$22)*$AO317:$AY317),0)</f>
        <v>0</v>
      </c>
      <c r="BL317" s="300" cm="1">
        <f t="array" aca="1" ref="BL317" ca="1">IF(AK317&gt;0,AK317*SUMPRODUCT(_xlfn.XLOOKUP(AK$26,$C$4:$C$22,$T$4:$AD$22)*$AO317:$AY317),0)</f>
        <v>1.5</v>
      </c>
      <c r="BM317" s="300" cm="1">
        <f t="array" aca="1" ref="BM317" ca="1">IF(AL317&gt;0,AL317*SUMPRODUCT(_xlfn.XLOOKUP(AL$26,$C$4:$C$22,$T$4:$AD$22)*$AO317:$AY317),0)</f>
        <v>0</v>
      </c>
      <c r="BN317" s="300" cm="1">
        <f t="array" aca="1" ref="BN317" ca="1">IF(AM317&gt;0,AM317*SUMPRODUCT(_xlfn.XLOOKUP(AM$26,$C$4:$C$22,$T$4:$AD$22)*$AO317:$AY317),0)</f>
        <v>0</v>
      </c>
      <c r="BO317" s="304" cm="1">
        <f t="array" aca="1" ref="BO317" ca="1">IF(AN317&gt;0,AN317*SUMPRODUCT(_xlfn.XLOOKUP(AN$26,$C$4:$C$22,$T$4:$AD$22)*$AO317:$AY317),0)</f>
        <v>0</v>
      </c>
      <c r="BP317" s="305">
        <f t="shared" ca="1" si="269"/>
        <v>1.5</v>
      </c>
      <c r="BQ317" s="125" cm="1">
        <f t="array" aca="1" ref="BQ317" ca="1">IF(AC317&gt;0,AC317*SUMPRODUCT(_xlfn.XLOOKUP(AC$26,$C$4:$C$22,$I$4:$S$22)*$AO317:$AY317),0)</f>
        <v>0</v>
      </c>
      <c r="BR317" s="300" cm="1">
        <f t="array" aca="1" ref="BR317" ca="1">IF(AD317&gt;0,AD317*SUMPRODUCT(_xlfn.XLOOKUP(AD$26,$C$4:$C$22,$I$4:$S$22)*$AO317:$AY317),0)</f>
        <v>0</v>
      </c>
      <c r="BS317" s="300" cm="1">
        <f t="array" aca="1" ref="BS317" ca="1">IF(AE317&gt;0,AE317*SUMPRODUCT(_xlfn.XLOOKUP(AE$26,$C$4:$C$22,$I$4:$S$22)*$AO317:$AY317),0)</f>
        <v>0</v>
      </c>
      <c r="BT317" s="301" cm="1">
        <f t="array" aca="1" ref="BT317" ca="1">IF(AF317&gt;0,AF317*SUMPRODUCT(_xlfn.XLOOKUP(AF$26,$C$4:$C$22,$I$4:$S$22)*$AO317:$AY317),0)</f>
        <v>0</v>
      </c>
      <c r="BU317" s="300" cm="1">
        <f t="array" aca="1" ref="BU317" ca="1">IF(AG317&gt;0,AG317*SUMPRODUCT(_xlfn.XLOOKUP(AG$26,$C$4:$C$22,$I$4:$S$22)*$AO317:$AY317),0)</f>
        <v>0</v>
      </c>
      <c r="BV317" s="300" cm="1">
        <f t="array" aca="1" ref="BV317" ca="1">IF(AH317&gt;0,AH317*SUMPRODUCT(_xlfn.XLOOKUP(AH$26,$C$4:$C$22,$I$4:$S$22)*$AO317:$AY317),0)</f>
        <v>0</v>
      </c>
      <c r="BW317" s="300" cm="1">
        <f t="array" aca="1" ref="BW317" ca="1">IF(AI317&gt;0,AI317*SUMPRODUCT(_xlfn.XLOOKUP(AI$26,$C$4:$C$22,$I$4:$S$22)*$AO317:$AY317),0)</f>
        <v>0</v>
      </c>
      <c r="BX317" s="300" cm="1">
        <f t="array" aca="1" ref="BX317" ca="1">IF(AJ317&gt;0,AJ317*SUMPRODUCT(_xlfn.XLOOKUP(AJ$26,$C$4:$C$22,$I$4:$S$22)*$AO317:$AY317),0)</f>
        <v>0</v>
      </c>
      <c r="BY317" s="300" cm="1">
        <f t="array" aca="1" ref="BY317" ca="1">IF(AK317&gt;0,AK317*SUMPRODUCT(_xlfn.XLOOKUP(AK$26,$C$4:$C$22,$I$4:$S$22)*$AO317:$AY317),0)</f>
        <v>-0.75</v>
      </c>
      <c r="BZ317" s="300" cm="1">
        <f t="array" aca="1" ref="BZ317" ca="1">IF(AL317&gt;0,AL317*SUMPRODUCT(_xlfn.XLOOKUP(AL$26,$C$4:$C$22,$I$4:$S$22)*$AO317:$AY317),0)</f>
        <v>0</v>
      </c>
      <c r="CA317" s="300" cm="1">
        <f t="array" aca="1" ref="CA317" ca="1">IF(AM317&gt;0,AM317*SUMPRODUCT(_xlfn.XLOOKUP(AM$26,$C$4:$C$22,$I$4:$S$22)*$AO317:$AY317),0)</f>
        <v>0</v>
      </c>
      <c r="CB317" s="304" cm="1">
        <f t="array" aca="1" ref="CB317" ca="1">IF(AN317&gt;0,AN317*SUMPRODUCT(_xlfn.XLOOKUP(AN$26,$C$4:$C$22,$I$4:$S$22)*$AO317:$AY317),0)</f>
        <v>0</v>
      </c>
      <c r="CC317" s="305">
        <f t="shared" ca="1" si="270"/>
        <v>-0.75</v>
      </c>
      <c r="CD317" s="125" cm="1">
        <f t="array" aca="1" ref="CD317" ca="1">IF(AC317&lt;0,AC317*SUMPRODUCT(_xlfn.XLOOKUP(AC$26,$C$4:$C$22,$T$4:$AD$22)*$AO317:$AY317),0)</f>
        <v>0</v>
      </c>
      <c r="CE317" s="300" cm="1">
        <f t="array" aca="1" ref="CE317" ca="1">IF(AD317&lt;0,AD317*SUMPRODUCT(_xlfn.XLOOKUP(AD$26,$C$4:$C$22,$T$4:$AC$22)*$AO317:$AX317),0)</f>
        <v>0</v>
      </c>
      <c r="CF317" s="300" cm="1">
        <f t="array" aca="1" ref="CF317" ca="1">IF(AE317&lt;0,AE317*SUMPRODUCT(_xlfn.XLOOKUP(AE$26,$C$4:$C$22,$T$4:$AC$22)*$AO317:$AX317),0)</f>
        <v>0</v>
      </c>
      <c r="CG317" s="301" cm="1">
        <f t="array" aca="1" ref="CG317" ca="1">IF(AF317&lt;0,AF317*SUMPRODUCT(_xlfn.XLOOKUP(AF$26,$C$4:$C$22,$T$4:$AC$22)*$AO317:$AX317),0)</f>
        <v>0</v>
      </c>
      <c r="CH317" s="300" cm="1">
        <f t="array" aca="1" ref="CH317" ca="1">IF(AG317&lt;0,AG317*SUMPRODUCT(_xlfn.XLOOKUP(AG$26,$C$4:$C$22,$T$4:$AC$22)*$AO317:$AX317),0)</f>
        <v>0</v>
      </c>
      <c r="CI317" s="300" cm="1">
        <f t="array" aca="1" ref="CI317" ca="1">IF(AH317&lt;0,AH317*SUMPRODUCT(_xlfn.XLOOKUP(AH$26,$C$4:$C$22,$T$4:$AC$22)*$AO317:$AX317),0)</f>
        <v>0</v>
      </c>
      <c r="CJ317" s="300" cm="1">
        <f t="array" aca="1" ref="CJ317" ca="1">IF(AI317&lt;0,AI317*SUMPRODUCT(_xlfn.XLOOKUP(AI$26,$C$4:$C$22,$T$4:$AC$22)*$AO317:$AX317),0)</f>
        <v>0</v>
      </c>
      <c r="CK317" s="300" cm="1">
        <f t="array" aca="1" ref="CK317" ca="1">IF(AJ317&lt;0,AJ317*SUMPRODUCT(_xlfn.XLOOKUP(AJ$26,$C$4:$C$22,$T$4:$AC$22)*$AO317:$AX317),0)</f>
        <v>0</v>
      </c>
      <c r="CL317" s="300" cm="1">
        <f t="array" aca="1" ref="CL317" ca="1">IF(AK317&lt;0,AK317*SUMPRODUCT(_xlfn.XLOOKUP(AK$26,$C$4:$C$22,$T$4:$AC$22)*$AO317:$AX317),0)</f>
        <v>0</v>
      </c>
      <c r="CM317" s="300" cm="1">
        <f t="array" aca="1" ref="CM317" ca="1">IF(AL317&lt;0,AL317*SUMPRODUCT(_xlfn.XLOOKUP(AL$26,$C$4:$C$22,$T$4:$AC$22)*$AO317:$AX317),0)</f>
        <v>0</v>
      </c>
      <c r="CN317" s="300" cm="1">
        <f t="array" aca="1" ref="CN317" ca="1">IF(AM317&lt;0,AM317*SUMPRODUCT(_xlfn.XLOOKUP(AM$26,$C$4:$C$22,$T$4:$AC$22)*$AO317:$AX317),0)</f>
        <v>0</v>
      </c>
      <c r="CO317" s="304" cm="1">
        <f t="array" aca="1" ref="CO317" ca="1">IF(AN317&lt;0,AN317*SUMPRODUCT(_xlfn.XLOOKUP(AN$26,$C$4:$C$22,$T$4:$AC$22)*$AO317:$AX317),0)</f>
        <v>0</v>
      </c>
      <c r="CP317" s="305">
        <f t="shared" ca="1" si="271"/>
        <v>0</v>
      </c>
      <c r="CQ317" s="125" cm="1">
        <f t="array" aca="1" ref="CQ317" ca="1">IF(AC317&lt;0,AC317*SUMPRODUCT(_xlfn.XLOOKUP(AC$26,$C$4:$C$22,$I$4:$S$22)*$AO317:$AY317),0)</f>
        <v>0</v>
      </c>
      <c r="CR317" s="300" cm="1">
        <f t="array" aca="1" ref="CR317" ca="1">IF(AD317&lt;0,AD317*SUMPRODUCT(_xlfn.XLOOKUP(AD$26,$C$4:$C$22,$I$4:$R$22)*$AO317:$AX317),0)</f>
        <v>0</v>
      </c>
      <c r="CS317" s="300" cm="1">
        <f t="array" aca="1" ref="CS317" ca="1">IF(AE317&lt;0,AE317*SUMPRODUCT(_xlfn.XLOOKUP(AE$26,$C$4:$C$22,$I$4:$R$22)*$AO317:$AX317),0)</f>
        <v>0</v>
      </c>
      <c r="CT317" s="301" cm="1">
        <f t="array" aca="1" ref="CT317" ca="1">IF(AF317&lt;0,AF317*SUMPRODUCT(_xlfn.XLOOKUP(AF$26,$C$4:$C$22,$I$4:$R$22)*$AO317:$AX317),0)</f>
        <v>0</v>
      </c>
      <c r="CU317" s="300" cm="1">
        <f t="array" aca="1" ref="CU317" ca="1">IF(AG317&lt;0,AG317*SUMPRODUCT(_xlfn.XLOOKUP(AG$26,$C$4:$C$22,$I$4:$R$22)*$AO317:$AX317),0)</f>
        <v>0</v>
      </c>
      <c r="CV317" s="300" cm="1">
        <f t="array" aca="1" ref="CV317" ca="1">IF(AH317&lt;0,AH317*SUMPRODUCT(_xlfn.XLOOKUP(AH$26,$C$4:$C$22,$I$4:$R$22)*$AO317:$AX317),0)</f>
        <v>0</v>
      </c>
      <c r="CW317" s="300" cm="1">
        <f t="array" aca="1" ref="CW317" ca="1">IF(AI317&lt;0,AI317*SUMPRODUCT(_xlfn.XLOOKUP(AI$26,$C$4:$C$22,$I$4:$R$22)*$AO317:$AX317),0)</f>
        <v>0</v>
      </c>
      <c r="CX317" s="300" cm="1">
        <f t="array" aca="1" ref="CX317" ca="1">IF(AJ317&lt;0,AJ317*SUMPRODUCT(_xlfn.XLOOKUP(AJ$26,$C$4:$C$22,$I$4:$R$22)*$AO317:$AX317),0)</f>
        <v>0</v>
      </c>
      <c r="CY317" s="300" cm="1">
        <f t="array" aca="1" ref="CY317" ca="1">IF(AK317&lt;0,AK317*SUMPRODUCT(_xlfn.XLOOKUP(AK$26,$C$4:$C$22,$I$4:$R$22)*$AO317:$AX317),0)</f>
        <v>0</v>
      </c>
      <c r="CZ317" s="300" cm="1">
        <f t="array" aca="1" ref="CZ317" ca="1">IF(AL317&lt;0,AL317*SUMPRODUCT(_xlfn.XLOOKUP(AL$26,$C$4:$C$22,$I$4:$R$22)*$AO317:$AX317),0)</f>
        <v>0</v>
      </c>
      <c r="DA317" s="300" cm="1">
        <f t="array" aca="1" ref="DA317" ca="1">IF(AM317&lt;0,AM317*SUMPRODUCT(_xlfn.XLOOKUP(AM$26,$C$4:$C$22,$I$4:$R$22)*$AO317:$AX317),0)</f>
        <v>0</v>
      </c>
      <c r="DB317" s="304" cm="1">
        <f t="array" aca="1" ref="DB317" ca="1">IF(AN317&lt;0,AN317*SUMPRODUCT(_xlfn.XLOOKUP(AN$26,$C$4:$C$22,$I$4:$R$22)*$AO317:$AX317),0)</f>
        <v>0</v>
      </c>
      <c r="DC317" s="329">
        <f t="shared" ca="1" si="272"/>
        <v>0</v>
      </c>
    </row>
    <row r="318" spans="1:107" x14ac:dyDescent="0.25">
      <c r="A318" s="136"/>
      <c r="B318" s="389"/>
      <c r="C318" s="278">
        <v>8</v>
      </c>
      <c r="D318" s="279" t="str">
        <f>_xlfn.XLOOKUP($C318,'Load Combinations'!$B$4:$B$22,'Load Combinations'!$C$4:$C$22)</f>
        <v>CV Vac, Component MAWP, No Beam</v>
      </c>
      <c r="E318" s="280"/>
      <c r="F318" s="281"/>
      <c r="G318" s="111">
        <v>0</v>
      </c>
      <c r="H318" s="282">
        <f t="shared" ca="1" si="299"/>
        <v>0</v>
      </c>
      <c r="I318" s="282">
        <f t="shared" ca="1" si="300"/>
        <v>0</v>
      </c>
      <c r="J318" s="326"/>
      <c r="K318" s="87">
        <f t="shared" ref="K318:AB318" ca="1" si="306">OFFSET(K318,-7,0)</f>
        <v>0</v>
      </c>
      <c r="L318" s="84">
        <f t="shared" ca="1" si="306"/>
        <v>0</v>
      </c>
      <c r="M318" s="84">
        <f t="shared" ca="1" si="306"/>
        <v>0</v>
      </c>
      <c r="N318" s="84">
        <f t="shared" ca="1" si="306"/>
        <v>0</v>
      </c>
      <c r="O318" s="84">
        <f t="shared" ca="1" si="306"/>
        <v>0</v>
      </c>
      <c r="P318" s="84">
        <f t="shared" ca="1" si="306"/>
        <v>0</v>
      </c>
      <c r="Q318" s="84">
        <f t="shared" ca="1" si="306"/>
        <v>0</v>
      </c>
      <c r="R318" s="84">
        <f t="shared" ca="1" si="306"/>
        <v>0</v>
      </c>
      <c r="S318" s="84">
        <f t="shared" ca="1" si="306"/>
        <v>0</v>
      </c>
      <c r="T318" s="84">
        <f t="shared" ca="1" si="306"/>
        <v>0</v>
      </c>
      <c r="U318" s="84">
        <f t="shared" ca="1" si="306"/>
        <v>0</v>
      </c>
      <c r="V318" s="84">
        <f t="shared" ca="1" si="306"/>
        <v>0</v>
      </c>
      <c r="W318" s="84">
        <f t="shared" ca="1" si="306"/>
        <v>0</v>
      </c>
      <c r="X318" s="84">
        <f t="shared" ca="1" si="306"/>
        <v>0</v>
      </c>
      <c r="Y318" s="84">
        <f t="shared" ca="1" si="306"/>
        <v>0</v>
      </c>
      <c r="Z318" s="84">
        <f t="shared" ca="1" si="306"/>
        <v>0</v>
      </c>
      <c r="AA318" s="84">
        <f t="shared" ca="1" si="306"/>
        <v>0</v>
      </c>
      <c r="AB318" s="89">
        <f t="shared" ca="1" si="306"/>
        <v>0</v>
      </c>
      <c r="AC318" s="87">
        <f t="shared" ca="1" si="298"/>
        <v>0</v>
      </c>
      <c r="AD318" s="84">
        <f t="shared" ca="1" si="298"/>
        <v>0</v>
      </c>
      <c r="AE318" s="84">
        <f t="shared" ca="1" si="298"/>
        <v>0</v>
      </c>
      <c r="AF318" s="84">
        <f t="shared" ca="1" si="298"/>
        <v>0</v>
      </c>
      <c r="AG318" s="84">
        <f t="shared" ca="1" si="298"/>
        <v>0</v>
      </c>
      <c r="AH318" s="84">
        <f t="shared" ca="1" si="298"/>
        <v>0</v>
      </c>
      <c r="AI318" s="84">
        <f t="shared" ca="1" si="298"/>
        <v>0</v>
      </c>
      <c r="AJ318" s="84">
        <f t="shared" ca="1" si="298"/>
        <v>0</v>
      </c>
      <c r="AK318" s="84">
        <f t="shared" ca="1" si="298"/>
        <v>1</v>
      </c>
      <c r="AL318" s="84">
        <f t="shared" ca="1" si="298"/>
        <v>0</v>
      </c>
      <c r="AM318" s="84">
        <f t="shared" ca="1" si="298"/>
        <v>0</v>
      </c>
      <c r="AN318" s="98">
        <f t="shared" ca="1" si="298"/>
        <v>0</v>
      </c>
      <c r="AO318" s="91">
        <f>+INDEX('Load Combinations'!$D$4:$N$22,MATCH(Horizontal!$C318,'Load Combinations'!$B$4:$B$22,0),MATCH(Horizontal!AO$26,'Load Combinations'!$D$3:$N$3,0))</f>
        <v>1</v>
      </c>
      <c r="AP318" s="84">
        <f>+INDEX('Load Combinations'!$D$4:$N$22,MATCH(Horizontal!$C318,'Load Combinations'!$B$4:$B$22,0),MATCH(Horizontal!AP$26,'Load Combinations'!$D$3:$N$3,0))</f>
        <v>1</v>
      </c>
      <c r="AQ318" s="84">
        <f>+INDEX('Load Combinations'!$D$4:$N$22,MATCH(Horizontal!$C318,'Load Combinations'!$B$4:$B$22,0),MATCH(Horizontal!AQ$26,'Load Combinations'!$D$3:$N$3,0))</f>
        <v>0</v>
      </c>
      <c r="AR318" s="84">
        <f>+INDEX('Load Combinations'!$D$4:$N$22,MATCH(Horizontal!$C318,'Load Combinations'!$B$4:$B$22,0),MATCH(Horizontal!AR$26,'Load Combinations'!$D$3:$N$3,0))</f>
        <v>0</v>
      </c>
      <c r="AS318" s="84">
        <f>+INDEX('Load Combinations'!$D$4:$N$22,MATCH(Horizontal!$C318,'Load Combinations'!$B$4:$B$22,0),MATCH(Horizontal!AS$26,'Load Combinations'!$D$3:$N$3,0))</f>
        <v>1</v>
      </c>
      <c r="AT318" s="84">
        <f>+INDEX('Load Combinations'!$D$4:$N$22,MATCH(Horizontal!$C318,'Load Combinations'!$B$4:$B$22,0),MATCH(Horizontal!AT$26,'Load Combinations'!$D$3:$N$3,0))</f>
        <v>0</v>
      </c>
      <c r="AU318" s="84">
        <f>+INDEX('Load Combinations'!$D$4:$N$22,MATCH(Horizontal!$C318,'Load Combinations'!$B$4:$B$22,0),MATCH(Horizontal!AU$26,'Load Combinations'!$D$3:$N$3,0))</f>
        <v>0</v>
      </c>
      <c r="AV318" s="84">
        <f>+INDEX('Load Combinations'!$D$4:$N$22,MATCH(Horizontal!$C318,'Load Combinations'!$B$4:$B$22,0),MATCH(Horizontal!AV$26,'Load Combinations'!$D$3:$N$3,0))</f>
        <v>0</v>
      </c>
      <c r="AW318" s="84">
        <f>+INDEX('Load Combinations'!$D$4:$N$22,MATCH(Horizontal!$C318,'Load Combinations'!$B$4:$B$22,0),MATCH(Horizontal!AW$26,'Load Combinations'!$D$3:$N$3,0))</f>
        <v>1</v>
      </c>
      <c r="AX318" s="559">
        <f>+INDEX('Load Combinations'!$D$4:$N$22,MATCH(Horizontal!$C318,'Load Combinations'!$B$4:$B$22,0),MATCH(Horizontal!AX$26,'Load Combinations'!$D$3:$N$3,0))</f>
        <v>0</v>
      </c>
      <c r="AY318" s="660">
        <f>+INDEX('Load Combinations'!$D$4:$N$22,MATCH(Horizontal!$C318,'Load Combinations'!$B$4:$B$22,0),MATCH(Horizontal!AY$26,'Load Combinations'!$D$3:$N$3,0))</f>
        <v>0</v>
      </c>
      <c r="AZ318" s="284" cm="1">
        <f t="array" aca="1" ref="AZ318" ca="1">SUMPRODUCT(--($K318:$AB318&gt;0),INDEX($H$4:$H$22,MATCH($K$26:$AB$26,$C$4:$C$22,0)))</f>
        <v>0</v>
      </c>
      <c r="BA318" s="194" cm="1">
        <f t="array" aca="1" ref="BA318" ca="1">SUMPRODUCT(--($K318:$AB318&gt;0),INDEX($G$4:$G$22,MATCH($K$26:$AB$26,$C$4:$C$22,0)))</f>
        <v>0</v>
      </c>
      <c r="BB318" s="194" cm="1">
        <f t="array" aca="1" ref="BB318" ca="1">-1*SUMPRODUCT(--($K318:$AB318&lt;0),INDEX($H$4:$H$22,MATCH($K$26:$AB$26,$C$4:$C$22,0)))</f>
        <v>0</v>
      </c>
      <c r="BC318" s="194" cm="1">
        <f t="array" aca="1" ref="BC318" ca="1">-1*SUMPRODUCT(--($K318:$AB318&lt;0),INDEX($G$4:$G$22,MATCH($K$26:$AB$26,$C$4:$C$22,0)))</f>
        <v>0</v>
      </c>
      <c r="BD318" s="286" cm="1">
        <f t="array" aca="1" ref="BD318" ca="1">IF(AC318&gt;0,AC318*SUMPRODUCT(_xlfn.XLOOKUP(AC$26,$C$4:$C$22,$T$4:$AD$22)*$AO318:$AY318),0)</f>
        <v>0</v>
      </c>
      <c r="BE318" s="287" cm="1">
        <f t="array" aca="1" ref="BE318" ca="1">IF(AD318&gt;0,AD318*SUMPRODUCT(_xlfn.XLOOKUP(AD$26,$C$4:$C$22,$T$4:$AD$22)*$AO318:$AY318),0)</f>
        <v>0</v>
      </c>
      <c r="BF318" s="287" cm="1">
        <f t="array" aca="1" ref="BF318" ca="1">IF(AE318&gt;0,AE318*SUMPRODUCT(_xlfn.XLOOKUP(AE$26,$C$4:$C$22,$T$4:$AD$22)*$AO318:$AY318),0)</f>
        <v>0</v>
      </c>
      <c r="BG318" s="287" cm="1">
        <f t="array" aca="1" ref="BG318" ca="1">IF(AF318&gt;0,AF318*SUMPRODUCT(_xlfn.XLOOKUP(AF$26,$C$4:$C$22,$T$4:$AD$22)*$AO318:$AY318),0)</f>
        <v>0</v>
      </c>
      <c r="BH318" s="287" cm="1">
        <f t="array" aca="1" ref="BH318" ca="1">IF(AG318&gt;0,AG318*SUMPRODUCT(_xlfn.XLOOKUP(AG$26,$C$4:$C$22,$T$4:$AD$22)*$AO318:$AY318),0)</f>
        <v>0</v>
      </c>
      <c r="BI318" s="287" cm="1">
        <f t="array" aca="1" ref="BI318" ca="1">IF(AH318&gt;0,AH318*SUMPRODUCT(_xlfn.XLOOKUP(AH$26,$C$4:$C$22,$T$4:$AD$22)*$AO318:$AY318),0)</f>
        <v>0</v>
      </c>
      <c r="BJ318" s="287" cm="1">
        <f t="array" aca="1" ref="BJ318" ca="1">IF(AI318&gt;0,AI318*SUMPRODUCT(_xlfn.XLOOKUP(AI$26,$C$4:$C$22,$T$4:$AD$22)*$AO318:$AY318),0)</f>
        <v>0</v>
      </c>
      <c r="BK318" s="287" cm="1">
        <f t="array" aca="1" ref="BK318" ca="1">IF(AJ318&gt;0,AJ318*SUMPRODUCT(_xlfn.XLOOKUP(AJ$26,$C$4:$C$22,$T$4:$AD$22)*$AO318:$AY318),0)</f>
        <v>0</v>
      </c>
      <c r="BL318" s="287" cm="1">
        <f t="array" aca="1" ref="BL318" ca="1">IF(AK318&gt;0,AK318*SUMPRODUCT(_xlfn.XLOOKUP(AK$26,$C$4:$C$22,$T$4:$AD$22)*$AO318:$AY318),0)</f>
        <v>0</v>
      </c>
      <c r="BM318" s="287" cm="1">
        <f t="array" aca="1" ref="BM318" ca="1">IF(AL318&gt;0,AL318*SUMPRODUCT(_xlfn.XLOOKUP(AL$26,$C$4:$C$22,$T$4:$AD$22)*$AO318:$AY318),0)</f>
        <v>0</v>
      </c>
      <c r="BN318" s="287" cm="1">
        <f t="array" aca="1" ref="BN318" ca="1">IF(AM318&gt;0,AM318*SUMPRODUCT(_xlfn.XLOOKUP(AM$26,$C$4:$C$22,$T$4:$AD$22)*$AO318:$AY318),0)</f>
        <v>0</v>
      </c>
      <c r="BO318" s="290" cm="1">
        <f t="array" aca="1" ref="BO318" ca="1">IF(AN318&gt;0,AN318*SUMPRODUCT(_xlfn.XLOOKUP(AN$26,$C$4:$C$22,$T$4:$AD$22)*$AO318:$AY318),0)</f>
        <v>0</v>
      </c>
      <c r="BP318" s="291">
        <f t="shared" ca="1" si="269"/>
        <v>0</v>
      </c>
      <c r="BQ318" s="286" cm="1">
        <f t="array" aca="1" ref="BQ318" ca="1">IF(AC318&gt;0,AC318*SUMPRODUCT(_xlfn.XLOOKUP(AC$26,$C$4:$C$22,$I$4:$S$22)*$AO318:$AY318),0)</f>
        <v>0</v>
      </c>
      <c r="BR318" s="287" cm="1">
        <f t="array" aca="1" ref="BR318" ca="1">IF(AD318&gt;0,AD318*SUMPRODUCT(_xlfn.XLOOKUP(AD$26,$C$4:$C$22,$I$4:$S$22)*$AO318:$AY318),0)</f>
        <v>0</v>
      </c>
      <c r="BS318" s="287" cm="1">
        <f t="array" aca="1" ref="BS318" ca="1">IF(AE318&gt;0,AE318*SUMPRODUCT(_xlfn.XLOOKUP(AE$26,$C$4:$C$22,$I$4:$S$22)*$AO318:$AY318),0)</f>
        <v>0</v>
      </c>
      <c r="BT318" s="287" cm="1">
        <f t="array" aca="1" ref="BT318" ca="1">IF(AF318&gt;0,AF318*SUMPRODUCT(_xlfn.XLOOKUP(AF$26,$C$4:$C$22,$I$4:$S$22)*$AO318:$AY318),0)</f>
        <v>0</v>
      </c>
      <c r="BU318" s="287" cm="1">
        <f t="array" aca="1" ref="BU318" ca="1">IF(AG318&gt;0,AG318*SUMPRODUCT(_xlfn.XLOOKUP(AG$26,$C$4:$C$22,$I$4:$S$22)*$AO318:$AY318),0)</f>
        <v>0</v>
      </c>
      <c r="BV318" s="287" cm="1">
        <f t="array" aca="1" ref="BV318" ca="1">IF(AH318&gt;0,AH318*SUMPRODUCT(_xlfn.XLOOKUP(AH$26,$C$4:$C$22,$I$4:$S$22)*$AO318:$AY318),0)</f>
        <v>0</v>
      </c>
      <c r="BW318" s="287" cm="1">
        <f t="array" aca="1" ref="BW318" ca="1">IF(AI318&gt;0,AI318*SUMPRODUCT(_xlfn.XLOOKUP(AI$26,$C$4:$C$22,$I$4:$S$22)*$AO318:$AY318),0)</f>
        <v>0</v>
      </c>
      <c r="BX318" s="287" cm="1">
        <f t="array" aca="1" ref="BX318" ca="1">IF(AJ318&gt;0,AJ318*SUMPRODUCT(_xlfn.XLOOKUP(AJ$26,$C$4:$C$22,$I$4:$S$22)*$AO318:$AY318),0)</f>
        <v>0</v>
      </c>
      <c r="BY318" s="287" cm="1">
        <f t="array" aca="1" ref="BY318" ca="1">IF(AK318&gt;0,AK318*SUMPRODUCT(_xlfn.XLOOKUP(AK$26,$C$4:$C$22,$I$4:$S$22)*$AO318:$AY318),0)</f>
        <v>0</v>
      </c>
      <c r="BZ318" s="287" cm="1">
        <f t="array" aca="1" ref="BZ318" ca="1">IF(AL318&gt;0,AL318*SUMPRODUCT(_xlfn.XLOOKUP(AL$26,$C$4:$C$22,$I$4:$S$22)*$AO318:$AY318),0)</f>
        <v>0</v>
      </c>
      <c r="CA318" s="287" cm="1">
        <f t="array" aca="1" ref="CA318" ca="1">IF(AM318&gt;0,AM318*SUMPRODUCT(_xlfn.XLOOKUP(AM$26,$C$4:$C$22,$I$4:$S$22)*$AO318:$AY318),0)</f>
        <v>0</v>
      </c>
      <c r="CB318" s="290" cm="1">
        <f t="array" aca="1" ref="CB318" ca="1">IF(AN318&gt;0,AN318*SUMPRODUCT(_xlfn.XLOOKUP(AN$26,$C$4:$C$22,$I$4:$S$22)*$AO318:$AY318),0)</f>
        <v>0</v>
      </c>
      <c r="CC318" s="291">
        <f t="shared" ca="1" si="270"/>
        <v>0</v>
      </c>
      <c r="CD318" s="286" cm="1">
        <f t="array" aca="1" ref="CD318" ca="1">IF(AC318&lt;0,AC318*SUMPRODUCT(_xlfn.XLOOKUP(AC$26,$C$4:$C$22,$T$4:$AD$22)*$AO318:$AY318),0)</f>
        <v>0</v>
      </c>
      <c r="CE318" s="287" cm="1">
        <f t="array" aca="1" ref="CE318" ca="1">IF(AD318&lt;0,AD318*SUMPRODUCT(_xlfn.XLOOKUP(AD$26,$C$4:$C$22,$T$4:$AC$22)*$AO318:$AX318),0)</f>
        <v>0</v>
      </c>
      <c r="CF318" s="287" cm="1">
        <f t="array" aca="1" ref="CF318" ca="1">IF(AE318&lt;0,AE318*SUMPRODUCT(_xlfn.XLOOKUP(AE$26,$C$4:$C$22,$T$4:$AC$22)*$AO318:$AX318),0)</f>
        <v>0</v>
      </c>
      <c r="CG318" s="287" cm="1">
        <f t="array" aca="1" ref="CG318" ca="1">IF(AF318&lt;0,AF318*SUMPRODUCT(_xlfn.XLOOKUP(AF$26,$C$4:$C$22,$T$4:$AC$22)*$AO318:$AX318),0)</f>
        <v>0</v>
      </c>
      <c r="CH318" s="287" cm="1">
        <f t="array" aca="1" ref="CH318" ca="1">IF(AG318&lt;0,AG318*SUMPRODUCT(_xlfn.XLOOKUP(AG$26,$C$4:$C$22,$T$4:$AC$22)*$AO318:$AX318),0)</f>
        <v>0</v>
      </c>
      <c r="CI318" s="287" cm="1">
        <f t="array" aca="1" ref="CI318" ca="1">IF(AH318&lt;0,AH318*SUMPRODUCT(_xlfn.XLOOKUP(AH$26,$C$4:$C$22,$T$4:$AC$22)*$AO318:$AX318),0)</f>
        <v>0</v>
      </c>
      <c r="CJ318" s="287" cm="1">
        <f t="array" aca="1" ref="CJ318" ca="1">IF(AI318&lt;0,AI318*SUMPRODUCT(_xlfn.XLOOKUP(AI$26,$C$4:$C$22,$T$4:$AC$22)*$AO318:$AX318),0)</f>
        <v>0</v>
      </c>
      <c r="CK318" s="287" cm="1">
        <f t="array" aca="1" ref="CK318" ca="1">IF(AJ318&lt;0,AJ318*SUMPRODUCT(_xlfn.XLOOKUP(AJ$26,$C$4:$C$22,$T$4:$AC$22)*$AO318:$AX318),0)</f>
        <v>0</v>
      </c>
      <c r="CL318" s="287" cm="1">
        <f t="array" aca="1" ref="CL318" ca="1">IF(AK318&lt;0,AK318*SUMPRODUCT(_xlfn.XLOOKUP(AK$26,$C$4:$C$22,$T$4:$AC$22)*$AO318:$AX318),0)</f>
        <v>0</v>
      </c>
      <c r="CM318" s="287" cm="1">
        <f t="array" aca="1" ref="CM318" ca="1">IF(AL318&lt;0,AL318*SUMPRODUCT(_xlfn.XLOOKUP(AL$26,$C$4:$C$22,$T$4:$AC$22)*$AO318:$AX318),0)</f>
        <v>0</v>
      </c>
      <c r="CN318" s="287" cm="1">
        <f t="array" aca="1" ref="CN318" ca="1">IF(AM318&lt;0,AM318*SUMPRODUCT(_xlfn.XLOOKUP(AM$26,$C$4:$C$22,$T$4:$AC$22)*$AO318:$AX318),0)</f>
        <v>0</v>
      </c>
      <c r="CO318" s="290" cm="1">
        <f t="array" aca="1" ref="CO318" ca="1">IF(AN318&lt;0,AN318*SUMPRODUCT(_xlfn.XLOOKUP(AN$26,$C$4:$C$22,$T$4:$AC$22)*$AO318:$AX318),0)</f>
        <v>0</v>
      </c>
      <c r="CP318" s="291">
        <f t="shared" ca="1" si="271"/>
        <v>0</v>
      </c>
      <c r="CQ318" s="286" cm="1">
        <f t="array" aca="1" ref="CQ318" ca="1">IF(AC318&lt;0,AC318*SUMPRODUCT(_xlfn.XLOOKUP(AC$26,$C$4:$C$22,$I$4:$S$22)*$AO318:$AY318),0)</f>
        <v>0</v>
      </c>
      <c r="CR318" s="287" cm="1">
        <f t="array" aca="1" ref="CR318" ca="1">IF(AD318&lt;0,AD318*SUMPRODUCT(_xlfn.XLOOKUP(AD$26,$C$4:$C$22,$I$4:$R$22)*$AO318:$AX318),0)</f>
        <v>0</v>
      </c>
      <c r="CS318" s="287" cm="1">
        <f t="array" aca="1" ref="CS318" ca="1">IF(AE318&lt;0,AE318*SUMPRODUCT(_xlfn.XLOOKUP(AE$26,$C$4:$C$22,$I$4:$R$22)*$AO318:$AX318),0)</f>
        <v>0</v>
      </c>
      <c r="CT318" s="287" cm="1">
        <f t="array" aca="1" ref="CT318" ca="1">IF(AF318&lt;0,AF318*SUMPRODUCT(_xlfn.XLOOKUP(AF$26,$C$4:$C$22,$I$4:$R$22)*$AO318:$AX318),0)</f>
        <v>0</v>
      </c>
      <c r="CU318" s="287" cm="1">
        <f t="array" aca="1" ref="CU318" ca="1">IF(AG318&lt;0,AG318*SUMPRODUCT(_xlfn.XLOOKUP(AG$26,$C$4:$C$22,$I$4:$R$22)*$AO318:$AX318),0)</f>
        <v>0</v>
      </c>
      <c r="CV318" s="287" cm="1">
        <f t="array" aca="1" ref="CV318" ca="1">IF(AH318&lt;0,AH318*SUMPRODUCT(_xlfn.XLOOKUP(AH$26,$C$4:$C$22,$I$4:$R$22)*$AO318:$AX318),0)</f>
        <v>0</v>
      </c>
      <c r="CW318" s="287" cm="1">
        <f t="array" aca="1" ref="CW318" ca="1">IF(AI318&lt;0,AI318*SUMPRODUCT(_xlfn.XLOOKUP(AI$26,$C$4:$C$22,$I$4:$R$22)*$AO318:$AX318),0)</f>
        <v>0</v>
      </c>
      <c r="CX318" s="287" cm="1">
        <f t="array" aca="1" ref="CX318" ca="1">IF(AJ318&lt;0,AJ318*SUMPRODUCT(_xlfn.XLOOKUP(AJ$26,$C$4:$C$22,$I$4:$R$22)*$AO318:$AX318),0)</f>
        <v>0</v>
      </c>
      <c r="CY318" s="287" cm="1">
        <f t="array" aca="1" ref="CY318" ca="1">IF(AK318&lt;0,AK318*SUMPRODUCT(_xlfn.XLOOKUP(AK$26,$C$4:$C$22,$I$4:$R$22)*$AO318:$AX318),0)</f>
        <v>0</v>
      </c>
      <c r="CZ318" s="287" cm="1">
        <f t="array" aca="1" ref="CZ318" ca="1">IF(AL318&lt;0,AL318*SUMPRODUCT(_xlfn.XLOOKUP(AL$26,$C$4:$C$22,$I$4:$R$22)*$AO318:$AX318),0)</f>
        <v>0</v>
      </c>
      <c r="DA318" s="287" cm="1">
        <f t="array" aca="1" ref="DA318" ca="1">IF(AM318&lt;0,AM318*SUMPRODUCT(_xlfn.XLOOKUP(AM$26,$C$4:$C$22,$I$4:$R$22)*$AO318:$AX318),0)</f>
        <v>0</v>
      </c>
      <c r="DB318" s="290" cm="1">
        <f t="array" aca="1" ref="DB318" ca="1">IF(AN318&lt;0,AN318*SUMPRODUCT(_xlfn.XLOOKUP(AN$26,$C$4:$C$22,$I$4:$R$22)*$AO318:$AX318),0)</f>
        <v>0</v>
      </c>
      <c r="DC318" s="327">
        <f t="shared" ca="1" si="272"/>
        <v>0</v>
      </c>
    </row>
    <row r="319" spans="1:107" x14ac:dyDescent="0.25">
      <c r="A319" s="136"/>
      <c r="B319" s="389"/>
      <c r="C319" s="292">
        <v>9</v>
      </c>
      <c r="D319" s="293" t="str">
        <f>_xlfn.XLOOKUP($C319,'Load Combinations'!$B$4:$B$22,'Load Combinations'!$C$4:$C$22)</f>
        <v>CV Vac, Component MAWP, Beam On</v>
      </c>
      <c r="E319" s="86"/>
      <c r="F319" s="294"/>
      <c r="G319" s="125">
        <v>0</v>
      </c>
      <c r="H319" s="295">
        <f t="shared" ca="1" si="299"/>
        <v>0.75</v>
      </c>
      <c r="I319" s="295">
        <f t="shared" ca="1" si="300"/>
        <v>0</v>
      </c>
      <c r="J319" s="328"/>
      <c r="K319" s="99">
        <f t="shared" ref="K319:AB319" ca="1" si="307">OFFSET(K319,-8,0)</f>
        <v>0</v>
      </c>
      <c r="L319" s="96">
        <f t="shared" ca="1" si="307"/>
        <v>0</v>
      </c>
      <c r="M319" s="96">
        <f t="shared" ca="1" si="307"/>
        <v>0</v>
      </c>
      <c r="N319" s="96">
        <f t="shared" ca="1" si="307"/>
        <v>0</v>
      </c>
      <c r="O319" s="96">
        <f t="shared" ca="1" si="307"/>
        <v>0</v>
      </c>
      <c r="P319" s="96">
        <f t="shared" ca="1" si="307"/>
        <v>0</v>
      </c>
      <c r="Q319" s="96">
        <f t="shared" ca="1" si="307"/>
        <v>0</v>
      </c>
      <c r="R319" s="96">
        <f t="shared" ca="1" si="307"/>
        <v>0</v>
      </c>
      <c r="S319" s="96">
        <f t="shared" ca="1" si="307"/>
        <v>0</v>
      </c>
      <c r="T319" s="96">
        <f t="shared" ca="1" si="307"/>
        <v>0</v>
      </c>
      <c r="U319" s="96">
        <f t="shared" ca="1" si="307"/>
        <v>0</v>
      </c>
      <c r="V319" s="96">
        <f t="shared" ca="1" si="307"/>
        <v>0</v>
      </c>
      <c r="W319" s="96">
        <f t="shared" ca="1" si="307"/>
        <v>0</v>
      </c>
      <c r="X319" s="96">
        <f t="shared" ca="1" si="307"/>
        <v>0</v>
      </c>
      <c r="Y319" s="96">
        <f t="shared" ca="1" si="307"/>
        <v>0</v>
      </c>
      <c r="Z319" s="96">
        <f t="shared" ca="1" si="307"/>
        <v>0</v>
      </c>
      <c r="AA319" s="96">
        <f t="shared" ca="1" si="307"/>
        <v>0</v>
      </c>
      <c r="AB319" s="138">
        <f t="shared" ca="1" si="307"/>
        <v>0</v>
      </c>
      <c r="AC319" s="99">
        <f t="shared" ca="1" si="298"/>
        <v>0</v>
      </c>
      <c r="AD319" s="96">
        <f t="shared" ca="1" si="298"/>
        <v>0</v>
      </c>
      <c r="AE319" s="96">
        <f t="shared" ca="1" si="298"/>
        <v>0</v>
      </c>
      <c r="AF319" s="96">
        <f t="shared" ca="1" si="298"/>
        <v>0</v>
      </c>
      <c r="AG319" s="96">
        <f t="shared" ca="1" si="298"/>
        <v>0</v>
      </c>
      <c r="AH319" s="96">
        <f t="shared" ca="1" si="298"/>
        <v>0</v>
      </c>
      <c r="AI319" s="96">
        <f t="shared" ca="1" si="298"/>
        <v>0</v>
      </c>
      <c r="AJ319" s="96">
        <f t="shared" ca="1" si="298"/>
        <v>0</v>
      </c>
      <c r="AK319" s="96">
        <f t="shared" ca="1" si="298"/>
        <v>1</v>
      </c>
      <c r="AL319" s="96">
        <f t="shared" ca="1" si="298"/>
        <v>0</v>
      </c>
      <c r="AM319" s="96">
        <f t="shared" ca="1" si="298"/>
        <v>0</v>
      </c>
      <c r="AN319" s="100">
        <f t="shared" ca="1" si="298"/>
        <v>0</v>
      </c>
      <c r="AO319" s="97">
        <f>+INDEX('Load Combinations'!$D$4:$N$22,MATCH(Horizontal!$C319,'Load Combinations'!$B$4:$B$22,0),MATCH(Horizontal!AO$26,'Load Combinations'!$D$3:$N$3,0))</f>
        <v>1</v>
      </c>
      <c r="AP319" s="96">
        <f>+INDEX('Load Combinations'!$D$4:$N$22,MATCH(Horizontal!$C319,'Load Combinations'!$B$4:$B$22,0),MATCH(Horizontal!AP$26,'Load Combinations'!$D$3:$N$3,0))</f>
        <v>1</v>
      </c>
      <c r="AQ319" s="96">
        <f>+INDEX('Load Combinations'!$D$4:$N$22,MATCH(Horizontal!$C319,'Load Combinations'!$B$4:$B$22,0),MATCH(Horizontal!AQ$26,'Load Combinations'!$D$3:$N$3,0))</f>
        <v>0</v>
      </c>
      <c r="AR319" s="96">
        <f>+INDEX('Load Combinations'!$D$4:$N$22,MATCH(Horizontal!$C319,'Load Combinations'!$B$4:$B$22,0),MATCH(Horizontal!AR$26,'Load Combinations'!$D$3:$N$3,0))</f>
        <v>0</v>
      </c>
      <c r="AS319" s="96">
        <f>+INDEX('Load Combinations'!$D$4:$N$22,MATCH(Horizontal!$C319,'Load Combinations'!$B$4:$B$22,0),MATCH(Horizontal!AS$26,'Load Combinations'!$D$3:$N$3,0))</f>
        <v>1</v>
      </c>
      <c r="AT319" s="96">
        <f>+INDEX('Load Combinations'!$D$4:$N$22,MATCH(Horizontal!$C319,'Load Combinations'!$B$4:$B$22,0),MATCH(Horizontal!AT$26,'Load Combinations'!$D$3:$N$3,0))</f>
        <v>1</v>
      </c>
      <c r="AU319" s="96">
        <f>+INDEX('Load Combinations'!$D$4:$N$22,MATCH(Horizontal!$C319,'Load Combinations'!$B$4:$B$22,0),MATCH(Horizontal!AU$26,'Load Combinations'!$D$3:$N$3,0))</f>
        <v>0</v>
      </c>
      <c r="AV319" s="96">
        <f>+INDEX('Load Combinations'!$D$4:$N$22,MATCH(Horizontal!$C319,'Load Combinations'!$B$4:$B$22,0),MATCH(Horizontal!AV$26,'Load Combinations'!$D$3:$N$3,0))</f>
        <v>0</v>
      </c>
      <c r="AW319" s="96">
        <f>+INDEX('Load Combinations'!$D$4:$N$22,MATCH(Horizontal!$C319,'Load Combinations'!$B$4:$B$22,0),MATCH(Horizontal!AW$26,'Load Combinations'!$D$3:$N$3,0))</f>
        <v>1</v>
      </c>
      <c r="AX319" s="560">
        <f>+INDEX('Load Combinations'!$D$4:$N$22,MATCH(Horizontal!$C319,'Load Combinations'!$B$4:$B$22,0),MATCH(Horizontal!AX$26,'Load Combinations'!$D$3:$N$3,0))</f>
        <v>0</v>
      </c>
      <c r="AY319" s="661">
        <f>+INDEX('Load Combinations'!$D$4:$N$22,MATCH(Horizontal!$C319,'Load Combinations'!$B$4:$B$22,0),MATCH(Horizontal!AY$26,'Load Combinations'!$D$3:$N$3,0))</f>
        <v>0</v>
      </c>
      <c r="AZ319" s="297" cm="1">
        <f t="array" aca="1" ref="AZ319" ca="1">SUMPRODUCT(--($K319:$AB319&gt;0),INDEX($H$4:$H$22,MATCH($K$26:$AB$26,$C$4:$C$22,0)))</f>
        <v>0</v>
      </c>
      <c r="BA319" s="298" cm="1">
        <f t="array" aca="1" ref="BA319" ca="1">SUMPRODUCT(--($K319:$AB319&gt;0),INDEX($G$4:$G$22,MATCH($K$26:$AB$26,$C$4:$C$22,0)))</f>
        <v>0</v>
      </c>
      <c r="BB319" s="298" cm="1">
        <f t="array" aca="1" ref="BB319" ca="1">-1*SUMPRODUCT(--($K319:$AB319&lt;0),INDEX($H$4:$H$22,MATCH($K$26:$AB$26,$C$4:$C$22,0)))</f>
        <v>0</v>
      </c>
      <c r="BC319" s="298" cm="1">
        <f t="array" aca="1" ref="BC319" ca="1">-1*SUMPRODUCT(--($K319:$AB319&lt;0),INDEX($G$4:$G$22,MATCH($K$26:$AB$26,$C$4:$C$22,0)))</f>
        <v>0</v>
      </c>
      <c r="BD319" s="125" cm="1">
        <f t="array" aca="1" ref="BD319" ca="1">IF(AC319&gt;0,AC319*SUMPRODUCT(_xlfn.XLOOKUP(AC$26,$C$4:$C$22,$T$4:$AD$22)*$AO319:$AY319),0)</f>
        <v>0</v>
      </c>
      <c r="BE319" s="300" cm="1">
        <f t="array" aca="1" ref="BE319" ca="1">IF(AD319&gt;0,AD319*SUMPRODUCT(_xlfn.XLOOKUP(AD$26,$C$4:$C$22,$T$4:$AD$22)*$AO319:$AY319),0)</f>
        <v>0</v>
      </c>
      <c r="BF319" s="300" cm="1">
        <f t="array" aca="1" ref="BF319" ca="1">IF(AE319&gt;0,AE319*SUMPRODUCT(_xlfn.XLOOKUP(AE$26,$C$4:$C$22,$T$4:$AD$22)*$AO319:$AY319),0)</f>
        <v>0</v>
      </c>
      <c r="BG319" s="301" cm="1">
        <f t="array" aca="1" ref="BG319" ca="1">IF(AF319&gt;0,AF319*SUMPRODUCT(_xlfn.XLOOKUP(AF$26,$C$4:$C$22,$T$4:$AD$22)*$AO319:$AY319),0)</f>
        <v>0</v>
      </c>
      <c r="BH319" s="300" cm="1">
        <f t="array" aca="1" ref="BH319" ca="1">IF(AG319&gt;0,AG319*SUMPRODUCT(_xlfn.XLOOKUP(AG$26,$C$4:$C$22,$T$4:$AD$22)*$AO319:$AY319),0)</f>
        <v>0</v>
      </c>
      <c r="BI319" s="300" cm="1">
        <f t="array" aca="1" ref="BI319" ca="1">IF(AH319&gt;0,AH319*SUMPRODUCT(_xlfn.XLOOKUP(AH$26,$C$4:$C$22,$T$4:$AD$22)*$AO319:$AY319),0)</f>
        <v>0</v>
      </c>
      <c r="BJ319" s="300" cm="1">
        <f t="array" aca="1" ref="BJ319" ca="1">IF(AI319&gt;0,AI319*SUMPRODUCT(_xlfn.XLOOKUP(AI$26,$C$4:$C$22,$T$4:$AD$22)*$AO319:$AY319),0)</f>
        <v>0</v>
      </c>
      <c r="BK319" s="300" cm="1">
        <f t="array" aca="1" ref="BK319" ca="1">IF(AJ319&gt;0,AJ319*SUMPRODUCT(_xlfn.XLOOKUP(AJ$26,$C$4:$C$22,$T$4:$AD$22)*$AO319:$AY319),0)</f>
        <v>0</v>
      </c>
      <c r="BL319" s="300" cm="1">
        <f t="array" aca="1" ref="BL319" ca="1">IF(AK319&gt;0,AK319*SUMPRODUCT(_xlfn.XLOOKUP(AK$26,$C$4:$C$22,$T$4:$AD$22)*$AO319:$AY319),0)</f>
        <v>0.75</v>
      </c>
      <c r="BM319" s="300" cm="1">
        <f t="array" aca="1" ref="BM319" ca="1">IF(AL319&gt;0,AL319*SUMPRODUCT(_xlfn.XLOOKUP(AL$26,$C$4:$C$22,$T$4:$AD$22)*$AO319:$AY319),0)</f>
        <v>0</v>
      </c>
      <c r="BN319" s="300" cm="1">
        <f t="array" aca="1" ref="BN319" ca="1">IF(AM319&gt;0,AM319*SUMPRODUCT(_xlfn.XLOOKUP(AM$26,$C$4:$C$22,$T$4:$AD$22)*$AO319:$AY319),0)</f>
        <v>0</v>
      </c>
      <c r="BO319" s="304" cm="1">
        <f t="array" aca="1" ref="BO319" ca="1">IF(AN319&gt;0,AN319*SUMPRODUCT(_xlfn.XLOOKUP(AN$26,$C$4:$C$22,$T$4:$AD$22)*$AO319:$AY319),0)</f>
        <v>0</v>
      </c>
      <c r="BP319" s="305">
        <f t="shared" ca="1" si="269"/>
        <v>0.75</v>
      </c>
      <c r="BQ319" s="125" cm="1">
        <f t="array" aca="1" ref="BQ319" ca="1">IF(AC319&gt;0,AC319*SUMPRODUCT(_xlfn.XLOOKUP(AC$26,$C$4:$C$22,$I$4:$S$22)*$AO319:$AY319),0)</f>
        <v>0</v>
      </c>
      <c r="BR319" s="300" cm="1">
        <f t="array" aca="1" ref="BR319" ca="1">IF(AD319&gt;0,AD319*SUMPRODUCT(_xlfn.XLOOKUP(AD$26,$C$4:$C$22,$I$4:$S$22)*$AO319:$AY319),0)</f>
        <v>0</v>
      </c>
      <c r="BS319" s="300" cm="1">
        <f t="array" aca="1" ref="BS319" ca="1">IF(AE319&gt;0,AE319*SUMPRODUCT(_xlfn.XLOOKUP(AE$26,$C$4:$C$22,$I$4:$S$22)*$AO319:$AY319),0)</f>
        <v>0</v>
      </c>
      <c r="BT319" s="301" cm="1">
        <f t="array" aca="1" ref="BT319" ca="1">IF(AF319&gt;0,AF319*SUMPRODUCT(_xlfn.XLOOKUP(AF$26,$C$4:$C$22,$I$4:$S$22)*$AO319:$AY319),0)</f>
        <v>0</v>
      </c>
      <c r="BU319" s="300" cm="1">
        <f t="array" aca="1" ref="BU319" ca="1">IF(AG319&gt;0,AG319*SUMPRODUCT(_xlfn.XLOOKUP(AG$26,$C$4:$C$22,$I$4:$S$22)*$AO319:$AY319),0)</f>
        <v>0</v>
      </c>
      <c r="BV319" s="300" cm="1">
        <f t="array" aca="1" ref="BV319" ca="1">IF(AH319&gt;0,AH319*SUMPRODUCT(_xlfn.XLOOKUP(AH$26,$C$4:$C$22,$I$4:$S$22)*$AO319:$AY319),0)</f>
        <v>0</v>
      </c>
      <c r="BW319" s="300" cm="1">
        <f t="array" aca="1" ref="BW319" ca="1">IF(AI319&gt;0,AI319*SUMPRODUCT(_xlfn.XLOOKUP(AI$26,$C$4:$C$22,$I$4:$S$22)*$AO319:$AY319),0)</f>
        <v>0</v>
      </c>
      <c r="BX319" s="300" cm="1">
        <f t="array" aca="1" ref="BX319" ca="1">IF(AJ319&gt;0,AJ319*SUMPRODUCT(_xlfn.XLOOKUP(AJ$26,$C$4:$C$22,$I$4:$S$22)*$AO319:$AY319),0)</f>
        <v>0</v>
      </c>
      <c r="BY319" s="300" cm="1">
        <f t="array" aca="1" ref="BY319" ca="1">IF(AK319&gt;0,AK319*SUMPRODUCT(_xlfn.XLOOKUP(AK$26,$C$4:$C$22,$I$4:$S$22)*$AO319:$AY319),0)</f>
        <v>0</v>
      </c>
      <c r="BZ319" s="300" cm="1">
        <f t="array" aca="1" ref="BZ319" ca="1">IF(AL319&gt;0,AL319*SUMPRODUCT(_xlfn.XLOOKUP(AL$26,$C$4:$C$22,$I$4:$S$22)*$AO319:$AY319),0)</f>
        <v>0</v>
      </c>
      <c r="CA319" s="300" cm="1">
        <f t="array" aca="1" ref="CA319" ca="1">IF(AM319&gt;0,AM319*SUMPRODUCT(_xlfn.XLOOKUP(AM$26,$C$4:$C$22,$I$4:$S$22)*$AO319:$AY319),0)</f>
        <v>0</v>
      </c>
      <c r="CB319" s="304" cm="1">
        <f t="array" aca="1" ref="CB319" ca="1">IF(AN319&gt;0,AN319*SUMPRODUCT(_xlfn.XLOOKUP(AN$26,$C$4:$C$22,$I$4:$S$22)*$AO319:$AY319),0)</f>
        <v>0</v>
      </c>
      <c r="CC319" s="305">
        <f t="shared" ca="1" si="270"/>
        <v>0</v>
      </c>
      <c r="CD319" s="125" cm="1">
        <f t="array" aca="1" ref="CD319" ca="1">IF(AC319&lt;0,AC319*SUMPRODUCT(_xlfn.XLOOKUP(AC$26,$C$4:$C$22,$T$4:$AD$22)*$AO319:$AY319),0)</f>
        <v>0</v>
      </c>
      <c r="CE319" s="300" cm="1">
        <f t="array" aca="1" ref="CE319" ca="1">IF(AD319&lt;0,AD319*SUMPRODUCT(_xlfn.XLOOKUP(AD$26,$C$4:$C$22,$T$4:$AC$22)*$AO319:$AX319),0)</f>
        <v>0</v>
      </c>
      <c r="CF319" s="300" cm="1">
        <f t="array" aca="1" ref="CF319" ca="1">IF(AE319&lt;0,AE319*SUMPRODUCT(_xlfn.XLOOKUP(AE$26,$C$4:$C$22,$T$4:$AC$22)*$AO319:$AX319),0)</f>
        <v>0</v>
      </c>
      <c r="CG319" s="301" cm="1">
        <f t="array" aca="1" ref="CG319" ca="1">IF(AF319&lt;0,AF319*SUMPRODUCT(_xlfn.XLOOKUP(AF$26,$C$4:$C$22,$T$4:$AC$22)*$AO319:$AX319),0)</f>
        <v>0</v>
      </c>
      <c r="CH319" s="300" cm="1">
        <f t="array" aca="1" ref="CH319" ca="1">IF(AG319&lt;0,AG319*SUMPRODUCT(_xlfn.XLOOKUP(AG$26,$C$4:$C$22,$T$4:$AC$22)*$AO319:$AX319),0)</f>
        <v>0</v>
      </c>
      <c r="CI319" s="300" cm="1">
        <f t="array" aca="1" ref="CI319" ca="1">IF(AH319&lt;0,AH319*SUMPRODUCT(_xlfn.XLOOKUP(AH$26,$C$4:$C$22,$T$4:$AC$22)*$AO319:$AX319),0)</f>
        <v>0</v>
      </c>
      <c r="CJ319" s="300" cm="1">
        <f t="array" aca="1" ref="CJ319" ca="1">IF(AI319&lt;0,AI319*SUMPRODUCT(_xlfn.XLOOKUP(AI$26,$C$4:$C$22,$T$4:$AC$22)*$AO319:$AX319),0)</f>
        <v>0</v>
      </c>
      <c r="CK319" s="300" cm="1">
        <f t="array" aca="1" ref="CK319" ca="1">IF(AJ319&lt;0,AJ319*SUMPRODUCT(_xlfn.XLOOKUP(AJ$26,$C$4:$C$22,$T$4:$AC$22)*$AO319:$AX319),0)</f>
        <v>0</v>
      </c>
      <c r="CL319" s="300" cm="1">
        <f t="array" aca="1" ref="CL319" ca="1">IF(AK319&lt;0,AK319*SUMPRODUCT(_xlfn.XLOOKUP(AK$26,$C$4:$C$22,$T$4:$AC$22)*$AO319:$AX319),0)</f>
        <v>0</v>
      </c>
      <c r="CM319" s="300" cm="1">
        <f t="array" aca="1" ref="CM319" ca="1">IF(AL319&lt;0,AL319*SUMPRODUCT(_xlfn.XLOOKUP(AL$26,$C$4:$C$22,$T$4:$AC$22)*$AO319:$AX319),0)</f>
        <v>0</v>
      </c>
      <c r="CN319" s="300" cm="1">
        <f t="array" aca="1" ref="CN319" ca="1">IF(AM319&lt;0,AM319*SUMPRODUCT(_xlfn.XLOOKUP(AM$26,$C$4:$C$22,$T$4:$AC$22)*$AO319:$AX319),0)</f>
        <v>0</v>
      </c>
      <c r="CO319" s="304" cm="1">
        <f t="array" aca="1" ref="CO319" ca="1">IF(AN319&lt;0,AN319*SUMPRODUCT(_xlfn.XLOOKUP(AN$26,$C$4:$C$22,$T$4:$AC$22)*$AO319:$AX319),0)</f>
        <v>0</v>
      </c>
      <c r="CP319" s="305">
        <f t="shared" ca="1" si="271"/>
        <v>0</v>
      </c>
      <c r="CQ319" s="125" cm="1">
        <f t="array" aca="1" ref="CQ319" ca="1">IF(AC319&lt;0,AC319*SUMPRODUCT(_xlfn.XLOOKUP(AC$26,$C$4:$C$22,$I$4:$S$22)*$AO319:$AY319),0)</f>
        <v>0</v>
      </c>
      <c r="CR319" s="300" cm="1">
        <f t="array" aca="1" ref="CR319" ca="1">IF(AD319&lt;0,AD319*SUMPRODUCT(_xlfn.XLOOKUP(AD$26,$C$4:$C$22,$I$4:$R$22)*$AO319:$AX319),0)</f>
        <v>0</v>
      </c>
      <c r="CS319" s="300" cm="1">
        <f t="array" aca="1" ref="CS319" ca="1">IF(AE319&lt;0,AE319*SUMPRODUCT(_xlfn.XLOOKUP(AE$26,$C$4:$C$22,$I$4:$R$22)*$AO319:$AX319),0)</f>
        <v>0</v>
      </c>
      <c r="CT319" s="301" cm="1">
        <f t="array" aca="1" ref="CT319" ca="1">IF(AF319&lt;0,AF319*SUMPRODUCT(_xlfn.XLOOKUP(AF$26,$C$4:$C$22,$I$4:$R$22)*$AO319:$AX319),0)</f>
        <v>0</v>
      </c>
      <c r="CU319" s="300" cm="1">
        <f t="array" aca="1" ref="CU319" ca="1">IF(AG319&lt;0,AG319*SUMPRODUCT(_xlfn.XLOOKUP(AG$26,$C$4:$C$22,$I$4:$R$22)*$AO319:$AX319),0)</f>
        <v>0</v>
      </c>
      <c r="CV319" s="300" cm="1">
        <f t="array" aca="1" ref="CV319" ca="1">IF(AH319&lt;0,AH319*SUMPRODUCT(_xlfn.XLOOKUP(AH$26,$C$4:$C$22,$I$4:$R$22)*$AO319:$AX319),0)</f>
        <v>0</v>
      </c>
      <c r="CW319" s="300" cm="1">
        <f t="array" aca="1" ref="CW319" ca="1">IF(AI319&lt;0,AI319*SUMPRODUCT(_xlfn.XLOOKUP(AI$26,$C$4:$C$22,$I$4:$R$22)*$AO319:$AX319),0)</f>
        <v>0</v>
      </c>
      <c r="CX319" s="300" cm="1">
        <f t="array" aca="1" ref="CX319" ca="1">IF(AJ319&lt;0,AJ319*SUMPRODUCT(_xlfn.XLOOKUP(AJ$26,$C$4:$C$22,$I$4:$R$22)*$AO319:$AX319),0)</f>
        <v>0</v>
      </c>
      <c r="CY319" s="300" cm="1">
        <f t="array" aca="1" ref="CY319" ca="1">IF(AK319&lt;0,AK319*SUMPRODUCT(_xlfn.XLOOKUP(AK$26,$C$4:$C$22,$I$4:$R$22)*$AO319:$AX319),0)</f>
        <v>0</v>
      </c>
      <c r="CZ319" s="300" cm="1">
        <f t="array" aca="1" ref="CZ319" ca="1">IF(AL319&lt;0,AL319*SUMPRODUCT(_xlfn.XLOOKUP(AL$26,$C$4:$C$22,$I$4:$R$22)*$AO319:$AX319),0)</f>
        <v>0</v>
      </c>
      <c r="DA319" s="300" cm="1">
        <f t="array" aca="1" ref="DA319" ca="1">IF(AM319&lt;0,AM319*SUMPRODUCT(_xlfn.XLOOKUP(AM$26,$C$4:$C$22,$I$4:$R$22)*$AO319:$AX319),0)</f>
        <v>0</v>
      </c>
      <c r="DB319" s="304" cm="1">
        <f t="array" aca="1" ref="DB319" ca="1">IF(AN319&lt;0,AN319*SUMPRODUCT(_xlfn.XLOOKUP(AN$26,$C$4:$C$22,$I$4:$R$22)*$AO319:$AX319),0)</f>
        <v>0</v>
      </c>
      <c r="DC319" s="329">
        <f t="shared" ca="1" si="272"/>
        <v>0</v>
      </c>
    </row>
    <row r="320" spans="1:107" x14ac:dyDescent="0.25">
      <c r="A320" s="136"/>
      <c r="B320" s="389"/>
      <c r="C320" s="278">
        <v>10</v>
      </c>
      <c r="D320" s="279" t="str">
        <f>_xlfn.XLOOKUP($C320,'Load Combinations'!$B$4:$B$22,'Load Combinations'!$C$4:$C$22)</f>
        <v>CV Helium Mode, No Beam</v>
      </c>
      <c r="E320" s="280"/>
      <c r="F320" s="281"/>
      <c r="G320" s="111">
        <v>0</v>
      </c>
      <c r="H320" s="282">
        <f t="shared" ca="1" si="299"/>
        <v>0</v>
      </c>
      <c r="I320" s="282">
        <f t="shared" ca="1" si="300"/>
        <v>0</v>
      </c>
      <c r="J320" s="326"/>
      <c r="K320" s="87">
        <f t="shared" ref="K320:AB320" ca="1" si="308">OFFSET(K320,-9,0)</f>
        <v>0</v>
      </c>
      <c r="L320" s="84">
        <f t="shared" ca="1" si="308"/>
        <v>0</v>
      </c>
      <c r="M320" s="84">
        <f t="shared" ca="1" si="308"/>
        <v>0</v>
      </c>
      <c r="N320" s="84">
        <f t="shared" ca="1" si="308"/>
        <v>0</v>
      </c>
      <c r="O320" s="84">
        <f t="shared" ca="1" si="308"/>
        <v>0</v>
      </c>
      <c r="P320" s="84">
        <f t="shared" ca="1" si="308"/>
        <v>0</v>
      </c>
      <c r="Q320" s="84">
        <f t="shared" ca="1" si="308"/>
        <v>0</v>
      </c>
      <c r="R320" s="84">
        <f t="shared" ca="1" si="308"/>
        <v>0</v>
      </c>
      <c r="S320" s="84">
        <f t="shared" ca="1" si="308"/>
        <v>0</v>
      </c>
      <c r="T320" s="84">
        <f t="shared" ca="1" si="308"/>
        <v>0</v>
      </c>
      <c r="U320" s="84">
        <f t="shared" ca="1" si="308"/>
        <v>0</v>
      </c>
      <c r="V320" s="84">
        <f t="shared" ca="1" si="308"/>
        <v>0</v>
      </c>
      <c r="W320" s="84">
        <f t="shared" ca="1" si="308"/>
        <v>0</v>
      </c>
      <c r="X320" s="84">
        <f t="shared" ca="1" si="308"/>
        <v>0</v>
      </c>
      <c r="Y320" s="84">
        <f t="shared" ca="1" si="308"/>
        <v>0</v>
      </c>
      <c r="Z320" s="84">
        <f t="shared" ca="1" si="308"/>
        <v>0</v>
      </c>
      <c r="AA320" s="84">
        <f t="shared" ca="1" si="308"/>
        <v>0</v>
      </c>
      <c r="AB320" s="89">
        <f t="shared" ca="1" si="308"/>
        <v>0</v>
      </c>
      <c r="AC320" s="87">
        <f t="shared" ca="1" si="298"/>
        <v>0</v>
      </c>
      <c r="AD320" s="84">
        <f t="shared" ca="1" si="298"/>
        <v>0</v>
      </c>
      <c r="AE320" s="84">
        <f t="shared" ca="1" si="298"/>
        <v>0</v>
      </c>
      <c r="AF320" s="84">
        <f t="shared" ca="1" si="298"/>
        <v>0</v>
      </c>
      <c r="AG320" s="84">
        <f t="shared" ca="1" si="298"/>
        <v>0</v>
      </c>
      <c r="AH320" s="84">
        <f t="shared" ca="1" si="298"/>
        <v>0</v>
      </c>
      <c r="AI320" s="84">
        <f t="shared" ca="1" si="298"/>
        <v>0</v>
      </c>
      <c r="AJ320" s="84">
        <f t="shared" ca="1" si="298"/>
        <v>0</v>
      </c>
      <c r="AK320" s="84">
        <f t="shared" ca="1" si="298"/>
        <v>1</v>
      </c>
      <c r="AL320" s="84">
        <f t="shared" ca="1" si="298"/>
        <v>0</v>
      </c>
      <c r="AM320" s="84">
        <f t="shared" ca="1" si="298"/>
        <v>0</v>
      </c>
      <c r="AN320" s="98">
        <f t="shared" ca="1" si="298"/>
        <v>0</v>
      </c>
      <c r="AO320" s="91">
        <f>+INDEX('Load Combinations'!$D$4:$N$22,MATCH(Horizontal!$C320,'Load Combinations'!$B$4:$B$22,0),MATCH(Horizontal!AO$26,'Load Combinations'!$D$3:$N$3,0))</f>
        <v>1</v>
      </c>
      <c r="AP320" s="84">
        <f>+INDEX('Load Combinations'!$D$4:$N$22,MATCH(Horizontal!$C320,'Load Combinations'!$B$4:$B$22,0),MATCH(Horizontal!AP$26,'Load Combinations'!$D$3:$N$3,0))</f>
        <v>1</v>
      </c>
      <c r="AQ320" s="84">
        <f>+INDEX('Load Combinations'!$D$4:$N$22,MATCH(Horizontal!$C320,'Load Combinations'!$B$4:$B$22,0),MATCH(Horizontal!AQ$26,'Load Combinations'!$D$3:$N$3,0))</f>
        <v>0</v>
      </c>
      <c r="AR320" s="84">
        <f>+INDEX('Load Combinations'!$D$4:$N$22,MATCH(Horizontal!$C320,'Load Combinations'!$B$4:$B$22,0),MATCH(Horizontal!AR$26,'Load Combinations'!$D$3:$N$3,0))</f>
        <v>1</v>
      </c>
      <c r="AS320" s="84">
        <f>+INDEX('Load Combinations'!$D$4:$N$22,MATCH(Horizontal!$C320,'Load Combinations'!$B$4:$B$22,0),MATCH(Horizontal!AS$26,'Load Combinations'!$D$3:$N$3,0))</f>
        <v>0</v>
      </c>
      <c r="AT320" s="84">
        <f>+INDEX('Load Combinations'!$D$4:$N$22,MATCH(Horizontal!$C320,'Load Combinations'!$B$4:$B$22,0),MATCH(Horizontal!AT$26,'Load Combinations'!$D$3:$N$3,0))</f>
        <v>0</v>
      </c>
      <c r="AU320" s="84">
        <f>+INDEX('Load Combinations'!$D$4:$N$22,MATCH(Horizontal!$C320,'Load Combinations'!$B$4:$B$22,0),MATCH(Horizontal!AU$26,'Load Combinations'!$D$3:$N$3,0))</f>
        <v>0</v>
      </c>
      <c r="AV320" s="84">
        <f>+INDEX('Load Combinations'!$D$4:$N$22,MATCH(Horizontal!$C320,'Load Combinations'!$B$4:$B$22,0),MATCH(Horizontal!AV$26,'Load Combinations'!$D$3:$N$3,0))</f>
        <v>1</v>
      </c>
      <c r="AW320" s="84">
        <f>+INDEX('Load Combinations'!$D$4:$N$22,MATCH(Horizontal!$C320,'Load Combinations'!$B$4:$B$22,0),MATCH(Horizontal!AW$26,'Load Combinations'!$D$3:$N$3,0))</f>
        <v>0</v>
      </c>
      <c r="AX320" s="559">
        <f>+INDEX('Load Combinations'!$D$4:$N$22,MATCH(Horizontal!$C320,'Load Combinations'!$B$4:$B$22,0),MATCH(Horizontal!AX$26,'Load Combinations'!$D$3:$N$3,0))</f>
        <v>0</v>
      </c>
      <c r="AY320" s="660">
        <f>+INDEX('Load Combinations'!$D$4:$N$22,MATCH(Horizontal!$C320,'Load Combinations'!$B$4:$B$22,0),MATCH(Horizontal!AY$26,'Load Combinations'!$D$3:$N$3,0))</f>
        <v>0</v>
      </c>
      <c r="AZ320" s="284" cm="1">
        <f t="array" aca="1" ref="AZ320" ca="1">SUMPRODUCT(--($K320:$AB320&gt;0),INDEX($H$4:$H$22,MATCH($K$26:$AB$26,$C$4:$C$22,0)))</f>
        <v>0</v>
      </c>
      <c r="BA320" s="194" cm="1">
        <f t="array" aca="1" ref="BA320" ca="1">SUMPRODUCT(--($K320:$AB320&gt;0),INDEX($G$4:$G$22,MATCH($K$26:$AB$26,$C$4:$C$22,0)))</f>
        <v>0</v>
      </c>
      <c r="BB320" s="194" cm="1">
        <f t="array" aca="1" ref="BB320" ca="1">-1*SUMPRODUCT(--($K320:$AB320&lt;0),INDEX($H$4:$H$22,MATCH($K$26:$AB$26,$C$4:$C$22,0)))</f>
        <v>0</v>
      </c>
      <c r="BC320" s="194" cm="1">
        <f t="array" aca="1" ref="BC320" ca="1">-1*SUMPRODUCT(--($K320:$AB320&lt;0),INDEX($G$4:$G$22,MATCH($K$26:$AB$26,$C$4:$C$22,0)))</f>
        <v>0</v>
      </c>
      <c r="BD320" s="286" cm="1">
        <f t="array" aca="1" ref="BD320" ca="1">IF(AC320&gt;0,AC320*SUMPRODUCT(_xlfn.XLOOKUP(AC$26,$C$4:$C$22,$T$4:$AD$22)*$AO320:$AY320),0)</f>
        <v>0</v>
      </c>
      <c r="BE320" s="287" cm="1">
        <f t="array" aca="1" ref="BE320" ca="1">IF(AD320&gt;0,AD320*SUMPRODUCT(_xlfn.XLOOKUP(AD$26,$C$4:$C$22,$T$4:$AD$22)*$AO320:$AY320),0)</f>
        <v>0</v>
      </c>
      <c r="BF320" s="287" cm="1">
        <f t="array" aca="1" ref="BF320" ca="1">IF(AE320&gt;0,AE320*SUMPRODUCT(_xlfn.XLOOKUP(AE$26,$C$4:$C$22,$T$4:$AD$22)*$AO320:$AY320),0)</f>
        <v>0</v>
      </c>
      <c r="BG320" s="287" cm="1">
        <f t="array" aca="1" ref="BG320" ca="1">IF(AF320&gt;0,AF320*SUMPRODUCT(_xlfn.XLOOKUP(AF$26,$C$4:$C$22,$T$4:$AD$22)*$AO320:$AY320),0)</f>
        <v>0</v>
      </c>
      <c r="BH320" s="287" cm="1">
        <f t="array" aca="1" ref="BH320" ca="1">IF(AG320&gt;0,AG320*SUMPRODUCT(_xlfn.XLOOKUP(AG$26,$C$4:$C$22,$T$4:$AD$22)*$AO320:$AY320),0)</f>
        <v>0</v>
      </c>
      <c r="BI320" s="287" cm="1">
        <f t="array" aca="1" ref="BI320" ca="1">IF(AH320&gt;0,AH320*SUMPRODUCT(_xlfn.XLOOKUP(AH$26,$C$4:$C$22,$T$4:$AD$22)*$AO320:$AY320),0)</f>
        <v>0</v>
      </c>
      <c r="BJ320" s="287" cm="1">
        <f t="array" aca="1" ref="BJ320" ca="1">IF(AI320&gt;0,AI320*SUMPRODUCT(_xlfn.XLOOKUP(AI$26,$C$4:$C$22,$T$4:$AD$22)*$AO320:$AY320),0)</f>
        <v>0</v>
      </c>
      <c r="BK320" s="287" cm="1">
        <f t="array" aca="1" ref="BK320" ca="1">IF(AJ320&gt;0,AJ320*SUMPRODUCT(_xlfn.XLOOKUP(AJ$26,$C$4:$C$22,$T$4:$AD$22)*$AO320:$AY320),0)</f>
        <v>0</v>
      </c>
      <c r="BL320" s="287" cm="1">
        <f t="array" aca="1" ref="BL320" ca="1">IF(AK320&gt;0,AK320*SUMPRODUCT(_xlfn.XLOOKUP(AK$26,$C$4:$C$22,$T$4:$AD$22)*$AO320:$AY320),0)</f>
        <v>0</v>
      </c>
      <c r="BM320" s="287" cm="1">
        <f t="array" aca="1" ref="BM320" ca="1">IF(AL320&gt;0,AL320*SUMPRODUCT(_xlfn.XLOOKUP(AL$26,$C$4:$C$22,$T$4:$AD$22)*$AO320:$AY320),0)</f>
        <v>0</v>
      </c>
      <c r="BN320" s="287" cm="1">
        <f t="array" aca="1" ref="BN320" ca="1">IF(AM320&gt;0,AM320*SUMPRODUCT(_xlfn.XLOOKUP(AM$26,$C$4:$C$22,$T$4:$AD$22)*$AO320:$AY320),0)</f>
        <v>0</v>
      </c>
      <c r="BO320" s="290" cm="1">
        <f t="array" aca="1" ref="BO320" ca="1">IF(AN320&gt;0,AN320*SUMPRODUCT(_xlfn.XLOOKUP(AN$26,$C$4:$C$22,$T$4:$AD$22)*$AO320:$AY320),0)</f>
        <v>0</v>
      </c>
      <c r="BP320" s="291">
        <f t="shared" ca="1" si="269"/>
        <v>0</v>
      </c>
      <c r="BQ320" s="286" cm="1">
        <f t="array" aca="1" ref="BQ320" ca="1">IF(AC320&gt;0,AC320*SUMPRODUCT(_xlfn.XLOOKUP(AC$26,$C$4:$C$22,$I$4:$S$22)*$AO320:$AY320),0)</f>
        <v>0</v>
      </c>
      <c r="BR320" s="287" cm="1">
        <f t="array" aca="1" ref="BR320" ca="1">IF(AD320&gt;0,AD320*SUMPRODUCT(_xlfn.XLOOKUP(AD$26,$C$4:$C$22,$I$4:$S$22)*$AO320:$AY320),0)</f>
        <v>0</v>
      </c>
      <c r="BS320" s="287" cm="1">
        <f t="array" aca="1" ref="BS320" ca="1">IF(AE320&gt;0,AE320*SUMPRODUCT(_xlfn.XLOOKUP(AE$26,$C$4:$C$22,$I$4:$S$22)*$AO320:$AY320),0)</f>
        <v>0</v>
      </c>
      <c r="BT320" s="287" cm="1">
        <f t="array" aca="1" ref="BT320" ca="1">IF(AF320&gt;0,AF320*SUMPRODUCT(_xlfn.XLOOKUP(AF$26,$C$4:$C$22,$I$4:$S$22)*$AO320:$AY320),0)</f>
        <v>0</v>
      </c>
      <c r="BU320" s="287" cm="1">
        <f t="array" aca="1" ref="BU320" ca="1">IF(AG320&gt;0,AG320*SUMPRODUCT(_xlfn.XLOOKUP(AG$26,$C$4:$C$22,$I$4:$S$22)*$AO320:$AY320),0)</f>
        <v>0</v>
      </c>
      <c r="BV320" s="287" cm="1">
        <f t="array" aca="1" ref="BV320" ca="1">IF(AH320&gt;0,AH320*SUMPRODUCT(_xlfn.XLOOKUP(AH$26,$C$4:$C$22,$I$4:$S$22)*$AO320:$AY320),0)</f>
        <v>0</v>
      </c>
      <c r="BW320" s="287" cm="1">
        <f t="array" aca="1" ref="BW320" ca="1">IF(AI320&gt;0,AI320*SUMPRODUCT(_xlfn.XLOOKUP(AI$26,$C$4:$C$22,$I$4:$S$22)*$AO320:$AY320),0)</f>
        <v>0</v>
      </c>
      <c r="BX320" s="287" cm="1">
        <f t="array" aca="1" ref="BX320" ca="1">IF(AJ320&gt;0,AJ320*SUMPRODUCT(_xlfn.XLOOKUP(AJ$26,$C$4:$C$22,$I$4:$S$22)*$AO320:$AY320),0)</f>
        <v>0</v>
      </c>
      <c r="BY320" s="287" cm="1">
        <f t="array" aca="1" ref="BY320" ca="1">IF(AK320&gt;0,AK320*SUMPRODUCT(_xlfn.XLOOKUP(AK$26,$C$4:$C$22,$I$4:$S$22)*$AO320:$AY320),0)</f>
        <v>0</v>
      </c>
      <c r="BZ320" s="287" cm="1">
        <f t="array" aca="1" ref="BZ320" ca="1">IF(AL320&gt;0,AL320*SUMPRODUCT(_xlfn.XLOOKUP(AL$26,$C$4:$C$22,$I$4:$S$22)*$AO320:$AY320),0)</f>
        <v>0</v>
      </c>
      <c r="CA320" s="287" cm="1">
        <f t="array" aca="1" ref="CA320" ca="1">IF(AM320&gt;0,AM320*SUMPRODUCT(_xlfn.XLOOKUP(AM$26,$C$4:$C$22,$I$4:$S$22)*$AO320:$AY320),0)</f>
        <v>0</v>
      </c>
      <c r="CB320" s="290" cm="1">
        <f t="array" aca="1" ref="CB320" ca="1">IF(AN320&gt;0,AN320*SUMPRODUCT(_xlfn.XLOOKUP(AN$26,$C$4:$C$22,$I$4:$S$22)*$AO320:$AY320),0)</f>
        <v>0</v>
      </c>
      <c r="CC320" s="291">
        <f t="shared" ca="1" si="270"/>
        <v>0</v>
      </c>
      <c r="CD320" s="286" cm="1">
        <f t="array" aca="1" ref="CD320" ca="1">IF(AC320&lt;0,AC320*SUMPRODUCT(_xlfn.XLOOKUP(AC$26,$C$4:$C$22,$T$4:$AD$22)*$AO320:$AY320),0)</f>
        <v>0</v>
      </c>
      <c r="CE320" s="287" cm="1">
        <f t="array" aca="1" ref="CE320" ca="1">IF(AD320&lt;0,AD320*SUMPRODUCT(_xlfn.XLOOKUP(AD$26,$C$4:$C$22,$T$4:$AC$22)*$AO320:$AX320),0)</f>
        <v>0</v>
      </c>
      <c r="CF320" s="287" cm="1">
        <f t="array" aca="1" ref="CF320" ca="1">IF(AE320&lt;0,AE320*SUMPRODUCT(_xlfn.XLOOKUP(AE$26,$C$4:$C$22,$T$4:$AC$22)*$AO320:$AX320),0)</f>
        <v>0</v>
      </c>
      <c r="CG320" s="287" cm="1">
        <f t="array" aca="1" ref="CG320" ca="1">IF(AF320&lt;0,AF320*SUMPRODUCT(_xlfn.XLOOKUP(AF$26,$C$4:$C$22,$T$4:$AC$22)*$AO320:$AX320),0)</f>
        <v>0</v>
      </c>
      <c r="CH320" s="287" cm="1">
        <f t="array" aca="1" ref="CH320" ca="1">IF(AG320&lt;0,AG320*SUMPRODUCT(_xlfn.XLOOKUP(AG$26,$C$4:$C$22,$T$4:$AC$22)*$AO320:$AX320),0)</f>
        <v>0</v>
      </c>
      <c r="CI320" s="287" cm="1">
        <f t="array" aca="1" ref="CI320" ca="1">IF(AH320&lt;0,AH320*SUMPRODUCT(_xlfn.XLOOKUP(AH$26,$C$4:$C$22,$T$4:$AC$22)*$AO320:$AX320),0)</f>
        <v>0</v>
      </c>
      <c r="CJ320" s="287" cm="1">
        <f t="array" aca="1" ref="CJ320" ca="1">IF(AI320&lt;0,AI320*SUMPRODUCT(_xlfn.XLOOKUP(AI$26,$C$4:$C$22,$T$4:$AC$22)*$AO320:$AX320),0)</f>
        <v>0</v>
      </c>
      <c r="CK320" s="287" cm="1">
        <f t="array" aca="1" ref="CK320" ca="1">IF(AJ320&lt;0,AJ320*SUMPRODUCT(_xlfn.XLOOKUP(AJ$26,$C$4:$C$22,$T$4:$AC$22)*$AO320:$AX320),0)</f>
        <v>0</v>
      </c>
      <c r="CL320" s="287" cm="1">
        <f t="array" aca="1" ref="CL320" ca="1">IF(AK320&lt;0,AK320*SUMPRODUCT(_xlfn.XLOOKUP(AK$26,$C$4:$C$22,$T$4:$AC$22)*$AO320:$AX320),0)</f>
        <v>0</v>
      </c>
      <c r="CM320" s="287" cm="1">
        <f t="array" aca="1" ref="CM320" ca="1">IF(AL320&lt;0,AL320*SUMPRODUCT(_xlfn.XLOOKUP(AL$26,$C$4:$C$22,$T$4:$AC$22)*$AO320:$AX320),0)</f>
        <v>0</v>
      </c>
      <c r="CN320" s="287" cm="1">
        <f t="array" aca="1" ref="CN320" ca="1">IF(AM320&lt;0,AM320*SUMPRODUCT(_xlfn.XLOOKUP(AM$26,$C$4:$C$22,$T$4:$AC$22)*$AO320:$AX320),0)</f>
        <v>0</v>
      </c>
      <c r="CO320" s="290" cm="1">
        <f t="array" aca="1" ref="CO320" ca="1">IF(AN320&lt;0,AN320*SUMPRODUCT(_xlfn.XLOOKUP(AN$26,$C$4:$C$22,$T$4:$AC$22)*$AO320:$AX320),0)</f>
        <v>0</v>
      </c>
      <c r="CP320" s="291">
        <f t="shared" ca="1" si="271"/>
        <v>0</v>
      </c>
      <c r="CQ320" s="286" cm="1">
        <f t="array" aca="1" ref="CQ320" ca="1">IF(AC320&lt;0,AC320*SUMPRODUCT(_xlfn.XLOOKUP(AC$26,$C$4:$C$22,$I$4:$S$22)*$AO320:$AY320),0)</f>
        <v>0</v>
      </c>
      <c r="CR320" s="287" cm="1">
        <f t="array" aca="1" ref="CR320" ca="1">IF(AD320&lt;0,AD320*SUMPRODUCT(_xlfn.XLOOKUP(AD$26,$C$4:$C$22,$I$4:$R$22)*$AO320:$AX320),0)</f>
        <v>0</v>
      </c>
      <c r="CS320" s="287" cm="1">
        <f t="array" aca="1" ref="CS320" ca="1">IF(AE320&lt;0,AE320*SUMPRODUCT(_xlfn.XLOOKUP(AE$26,$C$4:$C$22,$I$4:$R$22)*$AO320:$AX320),0)</f>
        <v>0</v>
      </c>
      <c r="CT320" s="287" cm="1">
        <f t="array" aca="1" ref="CT320" ca="1">IF(AF320&lt;0,AF320*SUMPRODUCT(_xlfn.XLOOKUP(AF$26,$C$4:$C$22,$I$4:$R$22)*$AO320:$AX320),0)</f>
        <v>0</v>
      </c>
      <c r="CU320" s="287" cm="1">
        <f t="array" aca="1" ref="CU320" ca="1">IF(AG320&lt;0,AG320*SUMPRODUCT(_xlfn.XLOOKUP(AG$26,$C$4:$C$22,$I$4:$R$22)*$AO320:$AX320),0)</f>
        <v>0</v>
      </c>
      <c r="CV320" s="287" cm="1">
        <f t="array" aca="1" ref="CV320" ca="1">IF(AH320&lt;0,AH320*SUMPRODUCT(_xlfn.XLOOKUP(AH$26,$C$4:$C$22,$I$4:$R$22)*$AO320:$AX320),0)</f>
        <v>0</v>
      </c>
      <c r="CW320" s="287" cm="1">
        <f t="array" aca="1" ref="CW320" ca="1">IF(AI320&lt;0,AI320*SUMPRODUCT(_xlfn.XLOOKUP(AI$26,$C$4:$C$22,$I$4:$R$22)*$AO320:$AX320),0)</f>
        <v>0</v>
      </c>
      <c r="CX320" s="287" cm="1">
        <f t="array" aca="1" ref="CX320" ca="1">IF(AJ320&lt;0,AJ320*SUMPRODUCT(_xlfn.XLOOKUP(AJ$26,$C$4:$C$22,$I$4:$R$22)*$AO320:$AX320),0)</f>
        <v>0</v>
      </c>
      <c r="CY320" s="287" cm="1">
        <f t="array" aca="1" ref="CY320" ca="1">IF(AK320&lt;0,AK320*SUMPRODUCT(_xlfn.XLOOKUP(AK$26,$C$4:$C$22,$I$4:$R$22)*$AO320:$AX320),0)</f>
        <v>0</v>
      </c>
      <c r="CZ320" s="287" cm="1">
        <f t="array" aca="1" ref="CZ320" ca="1">IF(AL320&lt;0,AL320*SUMPRODUCT(_xlfn.XLOOKUP(AL$26,$C$4:$C$22,$I$4:$R$22)*$AO320:$AX320),0)</f>
        <v>0</v>
      </c>
      <c r="DA320" s="287" cm="1">
        <f t="array" aca="1" ref="DA320" ca="1">IF(AM320&lt;0,AM320*SUMPRODUCT(_xlfn.XLOOKUP(AM$26,$C$4:$C$22,$I$4:$R$22)*$AO320:$AX320),0)</f>
        <v>0</v>
      </c>
      <c r="DB320" s="290" cm="1">
        <f t="array" aca="1" ref="DB320" ca="1">IF(AN320&lt;0,AN320*SUMPRODUCT(_xlfn.XLOOKUP(AN$26,$C$4:$C$22,$I$4:$R$22)*$AO320:$AX320),0)</f>
        <v>0</v>
      </c>
      <c r="DC320" s="327">
        <f t="shared" ca="1" si="272"/>
        <v>0</v>
      </c>
    </row>
    <row r="321" spans="1:107" x14ac:dyDescent="0.25">
      <c r="A321" s="136"/>
      <c r="B321" s="389"/>
      <c r="C321" s="292">
        <v>11</v>
      </c>
      <c r="D321" s="293" t="str">
        <f>_xlfn.XLOOKUP($C321,'Load Combinations'!$B$4:$B$22,'Load Combinations'!$C$4:$C$22)</f>
        <v>CV Helium Mode, Beam On</v>
      </c>
      <c r="E321" s="86"/>
      <c r="F321" s="294"/>
      <c r="G321" s="125">
        <v>0</v>
      </c>
      <c r="H321" s="295">
        <f t="shared" ca="1" si="299"/>
        <v>0.75</v>
      </c>
      <c r="I321" s="295">
        <f t="shared" ca="1" si="300"/>
        <v>0</v>
      </c>
      <c r="J321" s="328"/>
      <c r="K321" s="99">
        <f t="shared" ref="K321:AB321" ca="1" si="309">OFFSET(K321,-10,0)</f>
        <v>0</v>
      </c>
      <c r="L321" s="96">
        <f t="shared" ca="1" si="309"/>
        <v>0</v>
      </c>
      <c r="M321" s="96">
        <f t="shared" ca="1" si="309"/>
        <v>0</v>
      </c>
      <c r="N321" s="96">
        <f t="shared" ca="1" si="309"/>
        <v>0</v>
      </c>
      <c r="O321" s="96">
        <f t="shared" ca="1" si="309"/>
        <v>0</v>
      </c>
      <c r="P321" s="96">
        <f t="shared" ca="1" si="309"/>
        <v>0</v>
      </c>
      <c r="Q321" s="96">
        <f t="shared" ca="1" si="309"/>
        <v>0</v>
      </c>
      <c r="R321" s="96">
        <f t="shared" ca="1" si="309"/>
        <v>0</v>
      </c>
      <c r="S321" s="96">
        <f t="shared" ca="1" si="309"/>
        <v>0</v>
      </c>
      <c r="T321" s="96">
        <f t="shared" ca="1" si="309"/>
        <v>0</v>
      </c>
      <c r="U321" s="96">
        <f t="shared" ca="1" si="309"/>
        <v>0</v>
      </c>
      <c r="V321" s="96">
        <f t="shared" ca="1" si="309"/>
        <v>0</v>
      </c>
      <c r="W321" s="96">
        <f t="shared" ca="1" si="309"/>
        <v>0</v>
      </c>
      <c r="X321" s="96">
        <f t="shared" ca="1" si="309"/>
        <v>0</v>
      </c>
      <c r="Y321" s="96">
        <f t="shared" ca="1" si="309"/>
        <v>0</v>
      </c>
      <c r="Z321" s="96">
        <f t="shared" ca="1" si="309"/>
        <v>0</v>
      </c>
      <c r="AA321" s="96">
        <f t="shared" ca="1" si="309"/>
        <v>0</v>
      </c>
      <c r="AB321" s="138">
        <f t="shared" ca="1" si="309"/>
        <v>0</v>
      </c>
      <c r="AC321" s="99">
        <f t="shared" ca="1" si="298"/>
        <v>0</v>
      </c>
      <c r="AD321" s="96">
        <f t="shared" ca="1" si="298"/>
        <v>0</v>
      </c>
      <c r="AE321" s="96">
        <f t="shared" ca="1" si="298"/>
        <v>0</v>
      </c>
      <c r="AF321" s="96">
        <f t="shared" ca="1" si="298"/>
        <v>0</v>
      </c>
      <c r="AG321" s="96">
        <f t="shared" ca="1" si="298"/>
        <v>0</v>
      </c>
      <c r="AH321" s="96">
        <f t="shared" ca="1" si="298"/>
        <v>0</v>
      </c>
      <c r="AI321" s="96">
        <f t="shared" ca="1" si="298"/>
        <v>0</v>
      </c>
      <c r="AJ321" s="96">
        <f t="shared" ca="1" si="298"/>
        <v>0</v>
      </c>
      <c r="AK321" s="96">
        <f t="shared" ca="1" si="298"/>
        <v>1</v>
      </c>
      <c r="AL321" s="96">
        <f t="shared" ca="1" si="298"/>
        <v>0</v>
      </c>
      <c r="AM321" s="96">
        <f t="shared" ca="1" si="298"/>
        <v>0</v>
      </c>
      <c r="AN321" s="100">
        <f t="shared" ca="1" si="298"/>
        <v>0</v>
      </c>
      <c r="AO321" s="97">
        <f>+INDEX('Load Combinations'!$D$4:$N$22,MATCH(Horizontal!$C321,'Load Combinations'!$B$4:$B$22,0),MATCH(Horizontal!AO$26,'Load Combinations'!$D$3:$N$3,0))</f>
        <v>1</v>
      </c>
      <c r="AP321" s="96">
        <f>+INDEX('Load Combinations'!$D$4:$N$22,MATCH(Horizontal!$C321,'Load Combinations'!$B$4:$B$22,0),MATCH(Horizontal!AP$26,'Load Combinations'!$D$3:$N$3,0))</f>
        <v>1</v>
      </c>
      <c r="AQ321" s="96">
        <f>+INDEX('Load Combinations'!$D$4:$N$22,MATCH(Horizontal!$C321,'Load Combinations'!$B$4:$B$22,0),MATCH(Horizontal!AQ$26,'Load Combinations'!$D$3:$N$3,0))</f>
        <v>0</v>
      </c>
      <c r="AR321" s="96">
        <f>+INDEX('Load Combinations'!$D$4:$N$22,MATCH(Horizontal!$C321,'Load Combinations'!$B$4:$B$22,0),MATCH(Horizontal!AR$26,'Load Combinations'!$D$3:$N$3,0))</f>
        <v>1</v>
      </c>
      <c r="AS321" s="96">
        <f>+INDEX('Load Combinations'!$D$4:$N$22,MATCH(Horizontal!$C321,'Load Combinations'!$B$4:$B$22,0),MATCH(Horizontal!AS$26,'Load Combinations'!$D$3:$N$3,0))</f>
        <v>0</v>
      </c>
      <c r="AT321" s="96">
        <f>+INDEX('Load Combinations'!$D$4:$N$22,MATCH(Horizontal!$C321,'Load Combinations'!$B$4:$B$22,0),MATCH(Horizontal!AT$26,'Load Combinations'!$D$3:$N$3,0))</f>
        <v>1</v>
      </c>
      <c r="AU321" s="96">
        <f>+INDEX('Load Combinations'!$D$4:$N$22,MATCH(Horizontal!$C321,'Load Combinations'!$B$4:$B$22,0),MATCH(Horizontal!AU$26,'Load Combinations'!$D$3:$N$3,0))</f>
        <v>0</v>
      </c>
      <c r="AV321" s="96">
        <f>+INDEX('Load Combinations'!$D$4:$N$22,MATCH(Horizontal!$C321,'Load Combinations'!$B$4:$B$22,0),MATCH(Horizontal!AV$26,'Load Combinations'!$D$3:$N$3,0))</f>
        <v>1</v>
      </c>
      <c r="AW321" s="96">
        <f>+INDEX('Load Combinations'!$D$4:$N$22,MATCH(Horizontal!$C321,'Load Combinations'!$B$4:$B$22,0),MATCH(Horizontal!AW$26,'Load Combinations'!$D$3:$N$3,0))</f>
        <v>0</v>
      </c>
      <c r="AX321" s="560">
        <f>+INDEX('Load Combinations'!$D$4:$N$22,MATCH(Horizontal!$C321,'Load Combinations'!$B$4:$B$22,0),MATCH(Horizontal!AX$26,'Load Combinations'!$D$3:$N$3,0))</f>
        <v>0</v>
      </c>
      <c r="AY321" s="661">
        <f>+INDEX('Load Combinations'!$D$4:$N$22,MATCH(Horizontal!$C321,'Load Combinations'!$B$4:$B$22,0),MATCH(Horizontal!AY$26,'Load Combinations'!$D$3:$N$3,0))</f>
        <v>0</v>
      </c>
      <c r="AZ321" s="297" cm="1">
        <f t="array" aca="1" ref="AZ321" ca="1">SUMPRODUCT(--($K321:$AB321&gt;0),INDEX($H$4:$H$22,MATCH($K$26:$AB$26,$C$4:$C$22,0)))</f>
        <v>0</v>
      </c>
      <c r="BA321" s="298" cm="1">
        <f t="array" aca="1" ref="BA321" ca="1">SUMPRODUCT(--($K321:$AB321&gt;0),INDEX($G$4:$G$22,MATCH($K$26:$AB$26,$C$4:$C$22,0)))</f>
        <v>0</v>
      </c>
      <c r="BB321" s="298" cm="1">
        <f t="array" aca="1" ref="BB321" ca="1">-1*SUMPRODUCT(--($K321:$AB321&lt;0),INDEX($H$4:$H$22,MATCH($K$26:$AB$26,$C$4:$C$22,0)))</f>
        <v>0</v>
      </c>
      <c r="BC321" s="298" cm="1">
        <f t="array" aca="1" ref="BC321" ca="1">-1*SUMPRODUCT(--($K321:$AB321&lt;0),INDEX($G$4:$G$22,MATCH($K$26:$AB$26,$C$4:$C$22,0)))</f>
        <v>0</v>
      </c>
      <c r="BD321" s="125" cm="1">
        <f t="array" aca="1" ref="BD321" ca="1">IF(AC321&gt;0,AC321*SUMPRODUCT(_xlfn.XLOOKUP(AC$26,$C$4:$C$22,$T$4:$AD$22)*$AO321:$AY321),0)</f>
        <v>0</v>
      </c>
      <c r="BE321" s="300" cm="1">
        <f t="array" aca="1" ref="BE321" ca="1">IF(AD321&gt;0,AD321*SUMPRODUCT(_xlfn.XLOOKUP(AD$26,$C$4:$C$22,$T$4:$AD$22)*$AO321:$AY321),0)</f>
        <v>0</v>
      </c>
      <c r="BF321" s="300" cm="1">
        <f t="array" aca="1" ref="BF321" ca="1">IF(AE321&gt;0,AE321*SUMPRODUCT(_xlfn.XLOOKUP(AE$26,$C$4:$C$22,$T$4:$AD$22)*$AO321:$AY321),0)</f>
        <v>0</v>
      </c>
      <c r="BG321" s="301" cm="1">
        <f t="array" aca="1" ref="BG321" ca="1">IF(AF321&gt;0,AF321*SUMPRODUCT(_xlfn.XLOOKUP(AF$26,$C$4:$C$22,$T$4:$AD$22)*$AO321:$AY321),0)</f>
        <v>0</v>
      </c>
      <c r="BH321" s="300" cm="1">
        <f t="array" aca="1" ref="BH321" ca="1">IF(AG321&gt;0,AG321*SUMPRODUCT(_xlfn.XLOOKUP(AG$26,$C$4:$C$22,$T$4:$AD$22)*$AO321:$AY321),0)</f>
        <v>0</v>
      </c>
      <c r="BI321" s="300" cm="1">
        <f t="array" aca="1" ref="BI321" ca="1">IF(AH321&gt;0,AH321*SUMPRODUCT(_xlfn.XLOOKUP(AH$26,$C$4:$C$22,$T$4:$AD$22)*$AO321:$AY321),0)</f>
        <v>0</v>
      </c>
      <c r="BJ321" s="300" cm="1">
        <f t="array" aca="1" ref="BJ321" ca="1">IF(AI321&gt;0,AI321*SUMPRODUCT(_xlfn.XLOOKUP(AI$26,$C$4:$C$22,$T$4:$AD$22)*$AO321:$AY321),0)</f>
        <v>0</v>
      </c>
      <c r="BK321" s="300" cm="1">
        <f t="array" aca="1" ref="BK321" ca="1">IF(AJ321&gt;0,AJ321*SUMPRODUCT(_xlfn.XLOOKUP(AJ$26,$C$4:$C$22,$T$4:$AD$22)*$AO321:$AY321),0)</f>
        <v>0</v>
      </c>
      <c r="BL321" s="300" cm="1">
        <f t="array" aca="1" ref="BL321" ca="1">IF(AK321&gt;0,AK321*SUMPRODUCT(_xlfn.XLOOKUP(AK$26,$C$4:$C$22,$T$4:$AD$22)*$AO321:$AY321),0)</f>
        <v>0.75</v>
      </c>
      <c r="BM321" s="300" cm="1">
        <f t="array" aca="1" ref="BM321" ca="1">IF(AL321&gt;0,AL321*SUMPRODUCT(_xlfn.XLOOKUP(AL$26,$C$4:$C$22,$T$4:$AD$22)*$AO321:$AY321),0)</f>
        <v>0</v>
      </c>
      <c r="BN321" s="300" cm="1">
        <f t="array" aca="1" ref="BN321" ca="1">IF(AM321&gt;0,AM321*SUMPRODUCT(_xlfn.XLOOKUP(AM$26,$C$4:$C$22,$T$4:$AD$22)*$AO321:$AY321),0)</f>
        <v>0</v>
      </c>
      <c r="BO321" s="304" cm="1">
        <f t="array" aca="1" ref="BO321" ca="1">IF(AN321&gt;0,AN321*SUMPRODUCT(_xlfn.XLOOKUP(AN$26,$C$4:$C$22,$T$4:$AD$22)*$AO321:$AY321),0)</f>
        <v>0</v>
      </c>
      <c r="BP321" s="305">
        <f t="shared" ca="1" si="269"/>
        <v>0.75</v>
      </c>
      <c r="BQ321" s="125" cm="1">
        <f t="array" aca="1" ref="BQ321" ca="1">IF(AC321&gt;0,AC321*SUMPRODUCT(_xlfn.XLOOKUP(AC$26,$C$4:$C$22,$I$4:$S$22)*$AO321:$AY321),0)</f>
        <v>0</v>
      </c>
      <c r="BR321" s="300" cm="1">
        <f t="array" aca="1" ref="BR321" ca="1">IF(AD321&gt;0,AD321*SUMPRODUCT(_xlfn.XLOOKUP(AD$26,$C$4:$C$22,$I$4:$S$22)*$AO321:$AY321),0)</f>
        <v>0</v>
      </c>
      <c r="BS321" s="300" cm="1">
        <f t="array" aca="1" ref="BS321" ca="1">IF(AE321&gt;0,AE321*SUMPRODUCT(_xlfn.XLOOKUP(AE$26,$C$4:$C$22,$I$4:$S$22)*$AO321:$AY321),0)</f>
        <v>0</v>
      </c>
      <c r="BT321" s="301" cm="1">
        <f t="array" aca="1" ref="BT321" ca="1">IF(AF321&gt;0,AF321*SUMPRODUCT(_xlfn.XLOOKUP(AF$26,$C$4:$C$22,$I$4:$S$22)*$AO321:$AY321),0)</f>
        <v>0</v>
      </c>
      <c r="BU321" s="300" cm="1">
        <f t="array" aca="1" ref="BU321" ca="1">IF(AG321&gt;0,AG321*SUMPRODUCT(_xlfn.XLOOKUP(AG$26,$C$4:$C$22,$I$4:$S$22)*$AO321:$AY321),0)</f>
        <v>0</v>
      </c>
      <c r="BV321" s="300" cm="1">
        <f t="array" aca="1" ref="BV321" ca="1">IF(AH321&gt;0,AH321*SUMPRODUCT(_xlfn.XLOOKUP(AH$26,$C$4:$C$22,$I$4:$S$22)*$AO321:$AY321),0)</f>
        <v>0</v>
      </c>
      <c r="BW321" s="300" cm="1">
        <f t="array" aca="1" ref="BW321" ca="1">IF(AI321&gt;0,AI321*SUMPRODUCT(_xlfn.XLOOKUP(AI$26,$C$4:$C$22,$I$4:$S$22)*$AO321:$AY321),0)</f>
        <v>0</v>
      </c>
      <c r="BX321" s="300" cm="1">
        <f t="array" aca="1" ref="BX321" ca="1">IF(AJ321&gt;0,AJ321*SUMPRODUCT(_xlfn.XLOOKUP(AJ$26,$C$4:$C$22,$I$4:$S$22)*$AO321:$AY321),0)</f>
        <v>0</v>
      </c>
      <c r="BY321" s="300" cm="1">
        <f t="array" aca="1" ref="BY321" ca="1">IF(AK321&gt;0,AK321*SUMPRODUCT(_xlfn.XLOOKUP(AK$26,$C$4:$C$22,$I$4:$S$22)*$AO321:$AY321),0)</f>
        <v>0</v>
      </c>
      <c r="BZ321" s="300" cm="1">
        <f t="array" aca="1" ref="BZ321" ca="1">IF(AL321&gt;0,AL321*SUMPRODUCT(_xlfn.XLOOKUP(AL$26,$C$4:$C$22,$I$4:$S$22)*$AO321:$AY321),0)</f>
        <v>0</v>
      </c>
      <c r="CA321" s="300" cm="1">
        <f t="array" aca="1" ref="CA321" ca="1">IF(AM321&gt;0,AM321*SUMPRODUCT(_xlfn.XLOOKUP(AM$26,$C$4:$C$22,$I$4:$S$22)*$AO321:$AY321),0)</f>
        <v>0</v>
      </c>
      <c r="CB321" s="304" cm="1">
        <f t="array" aca="1" ref="CB321" ca="1">IF(AN321&gt;0,AN321*SUMPRODUCT(_xlfn.XLOOKUP(AN$26,$C$4:$C$22,$I$4:$S$22)*$AO321:$AY321),0)</f>
        <v>0</v>
      </c>
      <c r="CC321" s="305">
        <f t="shared" ca="1" si="270"/>
        <v>0</v>
      </c>
      <c r="CD321" s="125" cm="1">
        <f t="array" aca="1" ref="CD321" ca="1">IF(AC321&lt;0,AC321*SUMPRODUCT(_xlfn.XLOOKUP(AC$26,$C$4:$C$22,$T$4:$AD$22)*$AO321:$AY321),0)</f>
        <v>0</v>
      </c>
      <c r="CE321" s="300" cm="1">
        <f t="array" aca="1" ref="CE321" ca="1">IF(AD321&lt;0,AD321*SUMPRODUCT(_xlfn.XLOOKUP(AD$26,$C$4:$C$22,$T$4:$AC$22)*$AO321:$AX321),0)</f>
        <v>0</v>
      </c>
      <c r="CF321" s="300" cm="1">
        <f t="array" aca="1" ref="CF321" ca="1">IF(AE321&lt;0,AE321*SUMPRODUCT(_xlfn.XLOOKUP(AE$26,$C$4:$C$22,$T$4:$AC$22)*$AO321:$AX321),0)</f>
        <v>0</v>
      </c>
      <c r="CG321" s="301" cm="1">
        <f t="array" aca="1" ref="CG321" ca="1">IF(AF321&lt;0,AF321*SUMPRODUCT(_xlfn.XLOOKUP(AF$26,$C$4:$C$22,$T$4:$AC$22)*$AO321:$AX321),0)</f>
        <v>0</v>
      </c>
      <c r="CH321" s="300" cm="1">
        <f t="array" aca="1" ref="CH321" ca="1">IF(AG321&lt;0,AG321*SUMPRODUCT(_xlfn.XLOOKUP(AG$26,$C$4:$C$22,$T$4:$AC$22)*$AO321:$AX321),0)</f>
        <v>0</v>
      </c>
      <c r="CI321" s="300" cm="1">
        <f t="array" aca="1" ref="CI321" ca="1">IF(AH321&lt;0,AH321*SUMPRODUCT(_xlfn.XLOOKUP(AH$26,$C$4:$C$22,$T$4:$AC$22)*$AO321:$AX321),0)</f>
        <v>0</v>
      </c>
      <c r="CJ321" s="300" cm="1">
        <f t="array" aca="1" ref="CJ321" ca="1">IF(AI321&lt;0,AI321*SUMPRODUCT(_xlfn.XLOOKUP(AI$26,$C$4:$C$22,$T$4:$AC$22)*$AO321:$AX321),0)</f>
        <v>0</v>
      </c>
      <c r="CK321" s="300" cm="1">
        <f t="array" aca="1" ref="CK321" ca="1">IF(AJ321&lt;0,AJ321*SUMPRODUCT(_xlfn.XLOOKUP(AJ$26,$C$4:$C$22,$T$4:$AC$22)*$AO321:$AX321),0)</f>
        <v>0</v>
      </c>
      <c r="CL321" s="300" cm="1">
        <f t="array" aca="1" ref="CL321" ca="1">IF(AK321&lt;0,AK321*SUMPRODUCT(_xlfn.XLOOKUP(AK$26,$C$4:$C$22,$T$4:$AC$22)*$AO321:$AX321),0)</f>
        <v>0</v>
      </c>
      <c r="CM321" s="300" cm="1">
        <f t="array" aca="1" ref="CM321" ca="1">IF(AL321&lt;0,AL321*SUMPRODUCT(_xlfn.XLOOKUP(AL$26,$C$4:$C$22,$T$4:$AC$22)*$AO321:$AX321),0)</f>
        <v>0</v>
      </c>
      <c r="CN321" s="300" cm="1">
        <f t="array" aca="1" ref="CN321" ca="1">IF(AM321&lt;0,AM321*SUMPRODUCT(_xlfn.XLOOKUP(AM$26,$C$4:$C$22,$T$4:$AC$22)*$AO321:$AX321),0)</f>
        <v>0</v>
      </c>
      <c r="CO321" s="304" cm="1">
        <f t="array" aca="1" ref="CO321" ca="1">IF(AN321&lt;0,AN321*SUMPRODUCT(_xlfn.XLOOKUP(AN$26,$C$4:$C$22,$T$4:$AC$22)*$AO321:$AX321),0)</f>
        <v>0</v>
      </c>
      <c r="CP321" s="305">
        <f t="shared" ca="1" si="271"/>
        <v>0</v>
      </c>
      <c r="CQ321" s="125" cm="1">
        <f t="array" aca="1" ref="CQ321" ca="1">IF(AC321&lt;0,AC321*SUMPRODUCT(_xlfn.XLOOKUP(AC$26,$C$4:$C$22,$I$4:$S$22)*$AO321:$AY321),0)</f>
        <v>0</v>
      </c>
      <c r="CR321" s="300" cm="1">
        <f t="array" aca="1" ref="CR321" ca="1">IF(AD321&lt;0,AD321*SUMPRODUCT(_xlfn.XLOOKUP(AD$26,$C$4:$C$22,$I$4:$R$22)*$AO321:$AX321),0)</f>
        <v>0</v>
      </c>
      <c r="CS321" s="300" cm="1">
        <f t="array" aca="1" ref="CS321" ca="1">IF(AE321&lt;0,AE321*SUMPRODUCT(_xlfn.XLOOKUP(AE$26,$C$4:$C$22,$I$4:$R$22)*$AO321:$AX321),0)</f>
        <v>0</v>
      </c>
      <c r="CT321" s="301" cm="1">
        <f t="array" aca="1" ref="CT321" ca="1">IF(AF321&lt;0,AF321*SUMPRODUCT(_xlfn.XLOOKUP(AF$26,$C$4:$C$22,$I$4:$R$22)*$AO321:$AX321),0)</f>
        <v>0</v>
      </c>
      <c r="CU321" s="300" cm="1">
        <f t="array" aca="1" ref="CU321" ca="1">IF(AG321&lt;0,AG321*SUMPRODUCT(_xlfn.XLOOKUP(AG$26,$C$4:$C$22,$I$4:$R$22)*$AO321:$AX321),0)</f>
        <v>0</v>
      </c>
      <c r="CV321" s="300" cm="1">
        <f t="array" aca="1" ref="CV321" ca="1">IF(AH321&lt;0,AH321*SUMPRODUCT(_xlfn.XLOOKUP(AH$26,$C$4:$C$22,$I$4:$R$22)*$AO321:$AX321),0)</f>
        <v>0</v>
      </c>
      <c r="CW321" s="300" cm="1">
        <f t="array" aca="1" ref="CW321" ca="1">IF(AI321&lt;0,AI321*SUMPRODUCT(_xlfn.XLOOKUP(AI$26,$C$4:$C$22,$I$4:$R$22)*$AO321:$AX321),0)</f>
        <v>0</v>
      </c>
      <c r="CX321" s="300" cm="1">
        <f t="array" aca="1" ref="CX321" ca="1">IF(AJ321&lt;0,AJ321*SUMPRODUCT(_xlfn.XLOOKUP(AJ$26,$C$4:$C$22,$I$4:$R$22)*$AO321:$AX321),0)</f>
        <v>0</v>
      </c>
      <c r="CY321" s="300" cm="1">
        <f t="array" aca="1" ref="CY321" ca="1">IF(AK321&lt;0,AK321*SUMPRODUCT(_xlfn.XLOOKUP(AK$26,$C$4:$C$22,$I$4:$R$22)*$AO321:$AX321),0)</f>
        <v>0</v>
      </c>
      <c r="CZ321" s="300" cm="1">
        <f t="array" aca="1" ref="CZ321" ca="1">IF(AL321&lt;0,AL321*SUMPRODUCT(_xlfn.XLOOKUP(AL$26,$C$4:$C$22,$I$4:$R$22)*$AO321:$AX321),0)</f>
        <v>0</v>
      </c>
      <c r="DA321" s="300" cm="1">
        <f t="array" aca="1" ref="DA321" ca="1">IF(AM321&lt;0,AM321*SUMPRODUCT(_xlfn.XLOOKUP(AM$26,$C$4:$C$22,$I$4:$R$22)*$AO321:$AX321),0)</f>
        <v>0</v>
      </c>
      <c r="DB321" s="304" cm="1">
        <f t="array" aca="1" ref="DB321" ca="1">IF(AN321&lt;0,AN321*SUMPRODUCT(_xlfn.XLOOKUP(AN$26,$C$4:$C$22,$I$4:$R$22)*$AO321:$AX321),0)</f>
        <v>0</v>
      </c>
      <c r="DC321" s="329">
        <f t="shared" ca="1" si="272"/>
        <v>0</v>
      </c>
    </row>
    <row r="322" spans="1:107" x14ac:dyDescent="0.25">
      <c r="A322" s="136"/>
      <c r="B322" s="389"/>
      <c r="C322" s="278">
        <v>12</v>
      </c>
      <c r="D322" s="279" t="str">
        <f>_xlfn.XLOOKUP($C322,'Load Combinations'!$B$4:$B$22,'Load Combinations'!$C$4:$C$22)</f>
        <v>CV Helium Mode, No Beam, Seismic</v>
      </c>
      <c r="E322" s="280"/>
      <c r="F322" s="281"/>
      <c r="G322" s="111">
        <v>0</v>
      </c>
      <c r="H322" s="282">
        <f t="shared" ca="1" si="299"/>
        <v>0.75</v>
      </c>
      <c r="I322" s="282">
        <f t="shared" ca="1" si="300"/>
        <v>-0.75</v>
      </c>
      <c r="J322" s="326"/>
      <c r="K322" s="87">
        <f t="shared" ref="K322:AB322" ca="1" si="310">OFFSET(K322,-11,0)</f>
        <v>0</v>
      </c>
      <c r="L322" s="84">
        <f t="shared" ca="1" si="310"/>
        <v>0</v>
      </c>
      <c r="M322" s="84">
        <f t="shared" ca="1" si="310"/>
        <v>0</v>
      </c>
      <c r="N322" s="84">
        <f t="shared" ca="1" si="310"/>
        <v>0</v>
      </c>
      <c r="O322" s="84">
        <f t="shared" ca="1" si="310"/>
        <v>0</v>
      </c>
      <c r="P322" s="84">
        <f t="shared" ca="1" si="310"/>
        <v>0</v>
      </c>
      <c r="Q322" s="84">
        <f t="shared" ca="1" si="310"/>
        <v>0</v>
      </c>
      <c r="R322" s="84">
        <f t="shared" ca="1" si="310"/>
        <v>0</v>
      </c>
      <c r="S322" s="84">
        <f t="shared" ca="1" si="310"/>
        <v>0</v>
      </c>
      <c r="T322" s="84">
        <f t="shared" ca="1" si="310"/>
        <v>0</v>
      </c>
      <c r="U322" s="84">
        <f t="shared" ca="1" si="310"/>
        <v>0</v>
      </c>
      <c r="V322" s="84">
        <f t="shared" ca="1" si="310"/>
        <v>0</v>
      </c>
      <c r="W322" s="84">
        <f t="shared" ca="1" si="310"/>
        <v>0</v>
      </c>
      <c r="X322" s="84">
        <f t="shared" ca="1" si="310"/>
        <v>0</v>
      </c>
      <c r="Y322" s="84">
        <f t="shared" ca="1" si="310"/>
        <v>0</v>
      </c>
      <c r="Z322" s="84">
        <f t="shared" ca="1" si="310"/>
        <v>0</v>
      </c>
      <c r="AA322" s="84">
        <f t="shared" ca="1" si="310"/>
        <v>0</v>
      </c>
      <c r="AB322" s="89">
        <f t="shared" ca="1" si="310"/>
        <v>0</v>
      </c>
      <c r="AC322" s="87">
        <f t="shared" ca="1" si="298"/>
        <v>0</v>
      </c>
      <c r="AD322" s="84">
        <f t="shared" ca="1" si="298"/>
        <v>0</v>
      </c>
      <c r="AE322" s="84">
        <f t="shared" ca="1" si="298"/>
        <v>0</v>
      </c>
      <c r="AF322" s="84">
        <f t="shared" ca="1" si="298"/>
        <v>0</v>
      </c>
      <c r="AG322" s="84">
        <f t="shared" ca="1" si="298"/>
        <v>0</v>
      </c>
      <c r="AH322" s="84">
        <f t="shared" ca="1" si="298"/>
        <v>0</v>
      </c>
      <c r="AI322" s="84">
        <f t="shared" ca="1" si="298"/>
        <v>0</v>
      </c>
      <c r="AJ322" s="84">
        <f t="shared" ca="1" si="298"/>
        <v>0</v>
      </c>
      <c r="AK322" s="84">
        <f t="shared" ca="1" si="298"/>
        <v>1</v>
      </c>
      <c r="AL322" s="84">
        <f t="shared" ca="1" si="298"/>
        <v>0</v>
      </c>
      <c r="AM322" s="84">
        <f t="shared" ca="1" si="298"/>
        <v>0</v>
      </c>
      <c r="AN322" s="98">
        <f t="shared" ca="1" si="298"/>
        <v>0</v>
      </c>
      <c r="AO322" s="91">
        <f>+INDEX('Load Combinations'!$D$4:$N$22,MATCH(Horizontal!$C322,'Load Combinations'!$B$4:$B$22,0),MATCH(Horizontal!AO$26,'Load Combinations'!$D$3:$N$3,0))</f>
        <v>1</v>
      </c>
      <c r="AP322" s="84">
        <f>+INDEX('Load Combinations'!$D$4:$N$22,MATCH(Horizontal!$C322,'Load Combinations'!$B$4:$B$22,0),MATCH(Horizontal!AP$26,'Load Combinations'!$D$3:$N$3,0))</f>
        <v>1</v>
      </c>
      <c r="AQ322" s="84">
        <f>+INDEX('Load Combinations'!$D$4:$N$22,MATCH(Horizontal!$C322,'Load Combinations'!$B$4:$B$22,0),MATCH(Horizontal!AQ$26,'Load Combinations'!$D$3:$N$3,0))</f>
        <v>0</v>
      </c>
      <c r="AR322" s="84">
        <f>+INDEX('Load Combinations'!$D$4:$N$22,MATCH(Horizontal!$C322,'Load Combinations'!$B$4:$B$22,0),MATCH(Horizontal!AR$26,'Load Combinations'!$D$3:$N$3,0))</f>
        <v>1</v>
      </c>
      <c r="AS322" s="84">
        <f>+INDEX('Load Combinations'!$D$4:$N$22,MATCH(Horizontal!$C322,'Load Combinations'!$B$4:$B$22,0),MATCH(Horizontal!AS$26,'Load Combinations'!$D$3:$N$3,0))</f>
        <v>0</v>
      </c>
      <c r="AT322" s="84">
        <f>+INDEX('Load Combinations'!$D$4:$N$22,MATCH(Horizontal!$C322,'Load Combinations'!$B$4:$B$22,0),MATCH(Horizontal!AT$26,'Load Combinations'!$D$3:$N$3,0))</f>
        <v>0</v>
      </c>
      <c r="AU322" s="84">
        <f>+INDEX('Load Combinations'!$D$4:$N$22,MATCH(Horizontal!$C322,'Load Combinations'!$B$4:$B$22,0),MATCH(Horizontal!AU$26,'Load Combinations'!$D$3:$N$3,0))</f>
        <v>0</v>
      </c>
      <c r="AV322" s="84">
        <f>+INDEX('Load Combinations'!$D$4:$N$22,MATCH(Horizontal!$C322,'Load Combinations'!$B$4:$B$22,0),MATCH(Horizontal!AV$26,'Load Combinations'!$D$3:$N$3,0))</f>
        <v>1</v>
      </c>
      <c r="AW322" s="84">
        <f>+INDEX('Load Combinations'!$D$4:$N$22,MATCH(Horizontal!$C322,'Load Combinations'!$B$4:$B$22,0),MATCH(Horizontal!AW$26,'Load Combinations'!$D$3:$N$3,0))</f>
        <v>0</v>
      </c>
      <c r="AX322" s="559">
        <f>+INDEX('Load Combinations'!$D$4:$N$22,MATCH(Horizontal!$C322,'Load Combinations'!$B$4:$B$22,0),MATCH(Horizontal!AX$26,'Load Combinations'!$D$3:$N$3,0))</f>
        <v>1</v>
      </c>
      <c r="AY322" s="660">
        <f>+INDEX('Load Combinations'!$D$4:$N$22,MATCH(Horizontal!$C322,'Load Combinations'!$B$4:$B$22,0),MATCH(Horizontal!AY$26,'Load Combinations'!$D$3:$N$3,0))</f>
        <v>0</v>
      </c>
      <c r="AZ322" s="284" cm="1">
        <f t="array" aca="1" ref="AZ322" ca="1">SUMPRODUCT(--($K322:$AB322&gt;0),INDEX($H$4:$H$22,MATCH($K$26:$AB$26,$C$4:$C$22,0)))</f>
        <v>0</v>
      </c>
      <c r="BA322" s="194" cm="1">
        <f t="array" aca="1" ref="BA322" ca="1">SUMPRODUCT(--($K322:$AB322&gt;0),INDEX($G$4:$G$22,MATCH($K$26:$AB$26,$C$4:$C$22,0)))</f>
        <v>0</v>
      </c>
      <c r="BB322" s="194" cm="1">
        <f t="array" aca="1" ref="BB322" ca="1">-1*SUMPRODUCT(--($K322:$AB322&lt;0),INDEX($H$4:$H$22,MATCH($K$26:$AB$26,$C$4:$C$22,0)))</f>
        <v>0</v>
      </c>
      <c r="BC322" s="194" cm="1">
        <f t="array" aca="1" ref="BC322" ca="1">-1*SUMPRODUCT(--($K322:$AB322&lt;0),INDEX($G$4:$G$22,MATCH($K$26:$AB$26,$C$4:$C$22,0)))</f>
        <v>0</v>
      </c>
      <c r="BD322" s="286" cm="1">
        <f t="array" aca="1" ref="BD322" ca="1">IF(AC322&gt;0,AC322*SUMPRODUCT(_xlfn.XLOOKUP(AC$26,$C$4:$C$22,$T$4:$AD$22)*$AO322:$AY322),0)</f>
        <v>0</v>
      </c>
      <c r="BE322" s="287" cm="1">
        <f t="array" aca="1" ref="BE322" ca="1">IF(AD322&gt;0,AD322*SUMPRODUCT(_xlfn.XLOOKUP(AD$26,$C$4:$C$22,$T$4:$AD$22)*$AO322:$AY322),0)</f>
        <v>0</v>
      </c>
      <c r="BF322" s="287" cm="1">
        <f t="array" aca="1" ref="BF322" ca="1">IF(AE322&gt;0,AE322*SUMPRODUCT(_xlfn.XLOOKUP(AE$26,$C$4:$C$22,$T$4:$AD$22)*$AO322:$AY322),0)</f>
        <v>0</v>
      </c>
      <c r="BG322" s="287" cm="1">
        <f t="array" aca="1" ref="BG322" ca="1">IF(AF322&gt;0,AF322*SUMPRODUCT(_xlfn.XLOOKUP(AF$26,$C$4:$C$22,$T$4:$AD$22)*$AO322:$AY322),0)</f>
        <v>0</v>
      </c>
      <c r="BH322" s="287" cm="1">
        <f t="array" aca="1" ref="BH322" ca="1">IF(AG322&gt;0,AG322*SUMPRODUCT(_xlfn.XLOOKUP(AG$26,$C$4:$C$22,$T$4:$AD$22)*$AO322:$AY322),0)</f>
        <v>0</v>
      </c>
      <c r="BI322" s="287" cm="1">
        <f t="array" aca="1" ref="BI322" ca="1">IF(AH322&gt;0,AH322*SUMPRODUCT(_xlfn.XLOOKUP(AH$26,$C$4:$C$22,$T$4:$AD$22)*$AO322:$AY322),0)</f>
        <v>0</v>
      </c>
      <c r="BJ322" s="287" cm="1">
        <f t="array" aca="1" ref="BJ322" ca="1">IF(AI322&gt;0,AI322*SUMPRODUCT(_xlfn.XLOOKUP(AI$26,$C$4:$C$22,$T$4:$AD$22)*$AO322:$AY322),0)</f>
        <v>0</v>
      </c>
      <c r="BK322" s="287" cm="1">
        <f t="array" aca="1" ref="BK322" ca="1">IF(AJ322&gt;0,AJ322*SUMPRODUCT(_xlfn.XLOOKUP(AJ$26,$C$4:$C$22,$T$4:$AD$22)*$AO322:$AY322),0)</f>
        <v>0</v>
      </c>
      <c r="BL322" s="287" cm="1">
        <f t="array" aca="1" ref="BL322" ca="1">IF(AK322&gt;0,AK322*SUMPRODUCT(_xlfn.XLOOKUP(AK$26,$C$4:$C$22,$T$4:$AD$22)*$AO322:$AY322),0)</f>
        <v>0.75</v>
      </c>
      <c r="BM322" s="287" cm="1">
        <f t="array" aca="1" ref="BM322" ca="1">IF(AL322&gt;0,AL322*SUMPRODUCT(_xlfn.XLOOKUP(AL$26,$C$4:$C$22,$T$4:$AD$22)*$AO322:$AY322),0)</f>
        <v>0</v>
      </c>
      <c r="BN322" s="287" cm="1">
        <f t="array" aca="1" ref="BN322" ca="1">IF(AM322&gt;0,AM322*SUMPRODUCT(_xlfn.XLOOKUP(AM$26,$C$4:$C$22,$T$4:$AD$22)*$AO322:$AY322),0)</f>
        <v>0</v>
      </c>
      <c r="BO322" s="290" cm="1">
        <f t="array" aca="1" ref="BO322" ca="1">IF(AN322&gt;0,AN322*SUMPRODUCT(_xlfn.XLOOKUP(AN$26,$C$4:$C$22,$T$4:$AD$22)*$AO322:$AY322),0)</f>
        <v>0</v>
      </c>
      <c r="BP322" s="291">
        <f t="shared" ca="1" si="269"/>
        <v>0.75</v>
      </c>
      <c r="BQ322" s="286" cm="1">
        <f t="array" aca="1" ref="BQ322" ca="1">IF(AC322&gt;0,AC322*SUMPRODUCT(_xlfn.XLOOKUP(AC$26,$C$4:$C$22,$I$4:$S$22)*$AO322:$AY322),0)</f>
        <v>0</v>
      </c>
      <c r="BR322" s="287" cm="1">
        <f t="array" aca="1" ref="BR322" ca="1">IF(AD322&gt;0,AD322*SUMPRODUCT(_xlfn.XLOOKUP(AD$26,$C$4:$C$22,$I$4:$S$22)*$AO322:$AY322),0)</f>
        <v>0</v>
      </c>
      <c r="BS322" s="287" cm="1">
        <f t="array" aca="1" ref="BS322" ca="1">IF(AE322&gt;0,AE322*SUMPRODUCT(_xlfn.XLOOKUP(AE$26,$C$4:$C$22,$I$4:$S$22)*$AO322:$AY322),0)</f>
        <v>0</v>
      </c>
      <c r="BT322" s="287" cm="1">
        <f t="array" aca="1" ref="BT322" ca="1">IF(AF322&gt;0,AF322*SUMPRODUCT(_xlfn.XLOOKUP(AF$26,$C$4:$C$22,$I$4:$S$22)*$AO322:$AY322),0)</f>
        <v>0</v>
      </c>
      <c r="BU322" s="287" cm="1">
        <f t="array" aca="1" ref="BU322" ca="1">IF(AG322&gt;0,AG322*SUMPRODUCT(_xlfn.XLOOKUP(AG$26,$C$4:$C$22,$I$4:$S$22)*$AO322:$AY322),0)</f>
        <v>0</v>
      </c>
      <c r="BV322" s="287" cm="1">
        <f t="array" aca="1" ref="BV322" ca="1">IF(AH322&gt;0,AH322*SUMPRODUCT(_xlfn.XLOOKUP(AH$26,$C$4:$C$22,$I$4:$S$22)*$AO322:$AY322),0)</f>
        <v>0</v>
      </c>
      <c r="BW322" s="287" cm="1">
        <f t="array" aca="1" ref="BW322" ca="1">IF(AI322&gt;0,AI322*SUMPRODUCT(_xlfn.XLOOKUP(AI$26,$C$4:$C$22,$I$4:$S$22)*$AO322:$AY322),0)</f>
        <v>0</v>
      </c>
      <c r="BX322" s="287" cm="1">
        <f t="array" aca="1" ref="BX322" ca="1">IF(AJ322&gt;0,AJ322*SUMPRODUCT(_xlfn.XLOOKUP(AJ$26,$C$4:$C$22,$I$4:$S$22)*$AO322:$AY322),0)</f>
        <v>0</v>
      </c>
      <c r="BY322" s="287" cm="1">
        <f t="array" aca="1" ref="BY322" ca="1">IF(AK322&gt;0,AK322*SUMPRODUCT(_xlfn.XLOOKUP(AK$26,$C$4:$C$22,$I$4:$S$22)*$AO322:$AY322),0)</f>
        <v>-0.75</v>
      </c>
      <c r="BZ322" s="287" cm="1">
        <f t="array" aca="1" ref="BZ322" ca="1">IF(AL322&gt;0,AL322*SUMPRODUCT(_xlfn.XLOOKUP(AL$26,$C$4:$C$22,$I$4:$S$22)*$AO322:$AY322),0)</f>
        <v>0</v>
      </c>
      <c r="CA322" s="287" cm="1">
        <f t="array" aca="1" ref="CA322" ca="1">IF(AM322&gt;0,AM322*SUMPRODUCT(_xlfn.XLOOKUP(AM$26,$C$4:$C$22,$I$4:$S$22)*$AO322:$AY322),0)</f>
        <v>0</v>
      </c>
      <c r="CB322" s="290" cm="1">
        <f t="array" aca="1" ref="CB322" ca="1">IF(AN322&gt;0,AN322*SUMPRODUCT(_xlfn.XLOOKUP(AN$26,$C$4:$C$22,$I$4:$S$22)*$AO322:$AY322),0)</f>
        <v>0</v>
      </c>
      <c r="CC322" s="291">
        <f t="shared" ca="1" si="270"/>
        <v>-0.75</v>
      </c>
      <c r="CD322" s="286" cm="1">
        <f t="array" aca="1" ref="CD322" ca="1">IF(AC322&lt;0,AC322*SUMPRODUCT(_xlfn.XLOOKUP(AC$26,$C$4:$C$22,$T$4:$AD$22)*$AO322:$AY322),0)</f>
        <v>0</v>
      </c>
      <c r="CE322" s="287" cm="1">
        <f t="array" aca="1" ref="CE322" ca="1">IF(AD322&lt;0,AD322*SUMPRODUCT(_xlfn.XLOOKUP(AD$26,$C$4:$C$22,$T$4:$AC$22)*$AO322:$AX322),0)</f>
        <v>0</v>
      </c>
      <c r="CF322" s="287" cm="1">
        <f t="array" aca="1" ref="CF322" ca="1">IF(AE322&lt;0,AE322*SUMPRODUCT(_xlfn.XLOOKUP(AE$26,$C$4:$C$22,$T$4:$AC$22)*$AO322:$AX322),0)</f>
        <v>0</v>
      </c>
      <c r="CG322" s="287" cm="1">
        <f t="array" aca="1" ref="CG322" ca="1">IF(AF322&lt;0,AF322*SUMPRODUCT(_xlfn.XLOOKUP(AF$26,$C$4:$C$22,$T$4:$AC$22)*$AO322:$AX322),0)</f>
        <v>0</v>
      </c>
      <c r="CH322" s="287" cm="1">
        <f t="array" aca="1" ref="CH322" ca="1">IF(AG322&lt;0,AG322*SUMPRODUCT(_xlfn.XLOOKUP(AG$26,$C$4:$C$22,$T$4:$AC$22)*$AO322:$AX322),0)</f>
        <v>0</v>
      </c>
      <c r="CI322" s="287" cm="1">
        <f t="array" aca="1" ref="CI322" ca="1">IF(AH322&lt;0,AH322*SUMPRODUCT(_xlfn.XLOOKUP(AH$26,$C$4:$C$22,$T$4:$AC$22)*$AO322:$AX322),0)</f>
        <v>0</v>
      </c>
      <c r="CJ322" s="287" cm="1">
        <f t="array" aca="1" ref="CJ322" ca="1">IF(AI322&lt;0,AI322*SUMPRODUCT(_xlfn.XLOOKUP(AI$26,$C$4:$C$22,$T$4:$AC$22)*$AO322:$AX322),0)</f>
        <v>0</v>
      </c>
      <c r="CK322" s="287" cm="1">
        <f t="array" aca="1" ref="CK322" ca="1">IF(AJ322&lt;0,AJ322*SUMPRODUCT(_xlfn.XLOOKUP(AJ$26,$C$4:$C$22,$T$4:$AC$22)*$AO322:$AX322),0)</f>
        <v>0</v>
      </c>
      <c r="CL322" s="287" cm="1">
        <f t="array" aca="1" ref="CL322" ca="1">IF(AK322&lt;0,AK322*SUMPRODUCT(_xlfn.XLOOKUP(AK$26,$C$4:$C$22,$T$4:$AC$22)*$AO322:$AX322),0)</f>
        <v>0</v>
      </c>
      <c r="CM322" s="287" cm="1">
        <f t="array" aca="1" ref="CM322" ca="1">IF(AL322&lt;0,AL322*SUMPRODUCT(_xlfn.XLOOKUP(AL$26,$C$4:$C$22,$T$4:$AC$22)*$AO322:$AX322),0)</f>
        <v>0</v>
      </c>
      <c r="CN322" s="287" cm="1">
        <f t="array" aca="1" ref="CN322" ca="1">IF(AM322&lt;0,AM322*SUMPRODUCT(_xlfn.XLOOKUP(AM$26,$C$4:$C$22,$T$4:$AC$22)*$AO322:$AX322),0)</f>
        <v>0</v>
      </c>
      <c r="CO322" s="290" cm="1">
        <f t="array" aca="1" ref="CO322" ca="1">IF(AN322&lt;0,AN322*SUMPRODUCT(_xlfn.XLOOKUP(AN$26,$C$4:$C$22,$T$4:$AC$22)*$AO322:$AX322),0)</f>
        <v>0</v>
      </c>
      <c r="CP322" s="291">
        <f t="shared" ca="1" si="271"/>
        <v>0</v>
      </c>
      <c r="CQ322" s="286" cm="1">
        <f t="array" aca="1" ref="CQ322" ca="1">IF(AC322&lt;0,AC322*SUMPRODUCT(_xlfn.XLOOKUP(AC$26,$C$4:$C$22,$I$4:$S$22)*$AO322:$AY322),0)</f>
        <v>0</v>
      </c>
      <c r="CR322" s="287" cm="1">
        <f t="array" aca="1" ref="CR322" ca="1">IF(AD322&lt;0,AD322*SUMPRODUCT(_xlfn.XLOOKUP(AD$26,$C$4:$C$22,$I$4:$R$22)*$AO322:$AX322),0)</f>
        <v>0</v>
      </c>
      <c r="CS322" s="287" cm="1">
        <f t="array" aca="1" ref="CS322" ca="1">IF(AE322&lt;0,AE322*SUMPRODUCT(_xlfn.XLOOKUP(AE$26,$C$4:$C$22,$I$4:$R$22)*$AO322:$AX322),0)</f>
        <v>0</v>
      </c>
      <c r="CT322" s="287" cm="1">
        <f t="array" aca="1" ref="CT322" ca="1">IF(AF322&lt;0,AF322*SUMPRODUCT(_xlfn.XLOOKUP(AF$26,$C$4:$C$22,$I$4:$R$22)*$AO322:$AX322),0)</f>
        <v>0</v>
      </c>
      <c r="CU322" s="287" cm="1">
        <f t="array" aca="1" ref="CU322" ca="1">IF(AG322&lt;0,AG322*SUMPRODUCT(_xlfn.XLOOKUP(AG$26,$C$4:$C$22,$I$4:$R$22)*$AO322:$AX322),0)</f>
        <v>0</v>
      </c>
      <c r="CV322" s="287" cm="1">
        <f t="array" aca="1" ref="CV322" ca="1">IF(AH322&lt;0,AH322*SUMPRODUCT(_xlfn.XLOOKUP(AH$26,$C$4:$C$22,$I$4:$R$22)*$AO322:$AX322),0)</f>
        <v>0</v>
      </c>
      <c r="CW322" s="287" cm="1">
        <f t="array" aca="1" ref="CW322" ca="1">IF(AI322&lt;0,AI322*SUMPRODUCT(_xlfn.XLOOKUP(AI$26,$C$4:$C$22,$I$4:$R$22)*$AO322:$AX322),0)</f>
        <v>0</v>
      </c>
      <c r="CX322" s="287" cm="1">
        <f t="array" aca="1" ref="CX322" ca="1">IF(AJ322&lt;0,AJ322*SUMPRODUCT(_xlfn.XLOOKUP(AJ$26,$C$4:$C$22,$I$4:$R$22)*$AO322:$AX322),0)</f>
        <v>0</v>
      </c>
      <c r="CY322" s="287" cm="1">
        <f t="array" aca="1" ref="CY322" ca="1">IF(AK322&lt;0,AK322*SUMPRODUCT(_xlfn.XLOOKUP(AK$26,$C$4:$C$22,$I$4:$R$22)*$AO322:$AX322),0)</f>
        <v>0</v>
      </c>
      <c r="CZ322" s="287" cm="1">
        <f t="array" aca="1" ref="CZ322" ca="1">IF(AL322&lt;0,AL322*SUMPRODUCT(_xlfn.XLOOKUP(AL$26,$C$4:$C$22,$I$4:$R$22)*$AO322:$AX322),0)</f>
        <v>0</v>
      </c>
      <c r="DA322" s="287" cm="1">
        <f t="array" aca="1" ref="DA322" ca="1">IF(AM322&lt;0,AM322*SUMPRODUCT(_xlfn.XLOOKUP(AM$26,$C$4:$C$22,$I$4:$R$22)*$AO322:$AX322),0)</f>
        <v>0</v>
      </c>
      <c r="DB322" s="290" cm="1">
        <f t="array" aca="1" ref="DB322" ca="1">IF(AN322&lt;0,AN322*SUMPRODUCT(_xlfn.XLOOKUP(AN$26,$C$4:$C$22,$I$4:$R$22)*$AO322:$AX322),0)</f>
        <v>0</v>
      </c>
      <c r="DC322" s="327">
        <f t="shared" ca="1" si="272"/>
        <v>0</v>
      </c>
    </row>
    <row r="323" spans="1:107" x14ac:dyDescent="0.25">
      <c r="A323" s="136"/>
      <c r="B323" s="389"/>
      <c r="C323" s="292">
        <v>13</v>
      </c>
      <c r="D323" s="293" t="str">
        <f>_xlfn.XLOOKUP($C323,'Load Combinations'!$B$4:$B$22,'Load Combinations'!$C$4:$C$22)</f>
        <v>CV Helium Mode, Beam On, Seismic</v>
      </c>
      <c r="E323" s="86"/>
      <c r="F323" s="294"/>
      <c r="G323" s="125">
        <v>0</v>
      </c>
      <c r="H323" s="295">
        <f t="shared" ca="1" si="299"/>
        <v>1.5</v>
      </c>
      <c r="I323" s="295">
        <f t="shared" ca="1" si="300"/>
        <v>-0.75</v>
      </c>
      <c r="J323" s="328"/>
      <c r="K323" s="99">
        <f t="shared" ref="K323:AB323" ca="1" si="311">OFFSET(K323,-12,0)</f>
        <v>0</v>
      </c>
      <c r="L323" s="96">
        <f t="shared" ca="1" si="311"/>
        <v>0</v>
      </c>
      <c r="M323" s="96">
        <f t="shared" ca="1" si="311"/>
        <v>0</v>
      </c>
      <c r="N323" s="96">
        <f t="shared" ca="1" si="311"/>
        <v>0</v>
      </c>
      <c r="O323" s="96">
        <f t="shared" ca="1" si="311"/>
        <v>0</v>
      </c>
      <c r="P323" s="96">
        <f t="shared" ca="1" si="311"/>
        <v>0</v>
      </c>
      <c r="Q323" s="96">
        <f t="shared" ca="1" si="311"/>
        <v>0</v>
      </c>
      <c r="R323" s="96">
        <f t="shared" ca="1" si="311"/>
        <v>0</v>
      </c>
      <c r="S323" s="96">
        <f t="shared" ca="1" si="311"/>
        <v>0</v>
      </c>
      <c r="T323" s="96">
        <f t="shared" ca="1" si="311"/>
        <v>0</v>
      </c>
      <c r="U323" s="96">
        <f t="shared" ca="1" si="311"/>
        <v>0</v>
      </c>
      <c r="V323" s="96">
        <f t="shared" ca="1" si="311"/>
        <v>0</v>
      </c>
      <c r="W323" s="96">
        <f t="shared" ca="1" si="311"/>
        <v>0</v>
      </c>
      <c r="X323" s="96">
        <f t="shared" ca="1" si="311"/>
        <v>0</v>
      </c>
      <c r="Y323" s="96">
        <f t="shared" ca="1" si="311"/>
        <v>0</v>
      </c>
      <c r="Z323" s="96">
        <f t="shared" ca="1" si="311"/>
        <v>0</v>
      </c>
      <c r="AA323" s="96">
        <f t="shared" ca="1" si="311"/>
        <v>0</v>
      </c>
      <c r="AB323" s="138">
        <f t="shared" ca="1" si="311"/>
        <v>0</v>
      </c>
      <c r="AC323" s="99">
        <f t="shared" ca="1" si="298"/>
        <v>0</v>
      </c>
      <c r="AD323" s="96">
        <f t="shared" ca="1" si="298"/>
        <v>0</v>
      </c>
      <c r="AE323" s="96">
        <f t="shared" ca="1" si="298"/>
        <v>0</v>
      </c>
      <c r="AF323" s="96">
        <f t="shared" ca="1" si="298"/>
        <v>0</v>
      </c>
      <c r="AG323" s="96">
        <f t="shared" ca="1" si="298"/>
        <v>0</v>
      </c>
      <c r="AH323" s="96">
        <f t="shared" ca="1" si="298"/>
        <v>0</v>
      </c>
      <c r="AI323" s="96">
        <f t="shared" ca="1" si="298"/>
        <v>0</v>
      </c>
      <c r="AJ323" s="96">
        <f t="shared" ca="1" si="298"/>
        <v>0</v>
      </c>
      <c r="AK323" s="96">
        <f t="shared" ca="1" si="298"/>
        <v>1</v>
      </c>
      <c r="AL323" s="96">
        <f t="shared" ca="1" si="298"/>
        <v>0</v>
      </c>
      <c r="AM323" s="96">
        <f t="shared" ca="1" si="298"/>
        <v>0</v>
      </c>
      <c r="AN323" s="100">
        <f t="shared" ca="1" si="298"/>
        <v>0</v>
      </c>
      <c r="AO323" s="97">
        <f>+INDEX('Load Combinations'!$D$4:$N$22,MATCH(Horizontal!$C323,'Load Combinations'!$B$4:$B$22,0),MATCH(Horizontal!AO$26,'Load Combinations'!$D$3:$N$3,0))</f>
        <v>1</v>
      </c>
      <c r="AP323" s="96">
        <f>+INDEX('Load Combinations'!$D$4:$N$22,MATCH(Horizontal!$C323,'Load Combinations'!$B$4:$B$22,0),MATCH(Horizontal!AP$26,'Load Combinations'!$D$3:$N$3,0))</f>
        <v>1</v>
      </c>
      <c r="AQ323" s="96">
        <f>+INDEX('Load Combinations'!$D$4:$N$22,MATCH(Horizontal!$C323,'Load Combinations'!$B$4:$B$22,0),MATCH(Horizontal!AQ$26,'Load Combinations'!$D$3:$N$3,0))</f>
        <v>0</v>
      </c>
      <c r="AR323" s="96">
        <f>+INDEX('Load Combinations'!$D$4:$N$22,MATCH(Horizontal!$C323,'Load Combinations'!$B$4:$B$22,0),MATCH(Horizontal!AR$26,'Load Combinations'!$D$3:$N$3,0))</f>
        <v>1</v>
      </c>
      <c r="AS323" s="96">
        <f>+INDEX('Load Combinations'!$D$4:$N$22,MATCH(Horizontal!$C323,'Load Combinations'!$B$4:$B$22,0),MATCH(Horizontal!AS$26,'Load Combinations'!$D$3:$N$3,0))</f>
        <v>0</v>
      </c>
      <c r="AT323" s="96">
        <f>+INDEX('Load Combinations'!$D$4:$N$22,MATCH(Horizontal!$C323,'Load Combinations'!$B$4:$B$22,0),MATCH(Horizontal!AT$26,'Load Combinations'!$D$3:$N$3,0))</f>
        <v>1</v>
      </c>
      <c r="AU323" s="96">
        <f>+INDEX('Load Combinations'!$D$4:$N$22,MATCH(Horizontal!$C323,'Load Combinations'!$B$4:$B$22,0),MATCH(Horizontal!AU$26,'Load Combinations'!$D$3:$N$3,0))</f>
        <v>0</v>
      </c>
      <c r="AV323" s="96">
        <f>+INDEX('Load Combinations'!$D$4:$N$22,MATCH(Horizontal!$C323,'Load Combinations'!$B$4:$B$22,0),MATCH(Horizontal!AV$26,'Load Combinations'!$D$3:$N$3,0))</f>
        <v>1</v>
      </c>
      <c r="AW323" s="96">
        <f>+INDEX('Load Combinations'!$D$4:$N$22,MATCH(Horizontal!$C323,'Load Combinations'!$B$4:$B$22,0),MATCH(Horizontal!AW$26,'Load Combinations'!$D$3:$N$3,0))</f>
        <v>0</v>
      </c>
      <c r="AX323" s="560">
        <f>+INDEX('Load Combinations'!$D$4:$N$22,MATCH(Horizontal!$C323,'Load Combinations'!$B$4:$B$22,0),MATCH(Horizontal!AX$26,'Load Combinations'!$D$3:$N$3,0))</f>
        <v>1</v>
      </c>
      <c r="AY323" s="661">
        <f>+INDEX('Load Combinations'!$D$4:$N$22,MATCH(Horizontal!$C323,'Load Combinations'!$B$4:$B$22,0),MATCH(Horizontal!AY$26,'Load Combinations'!$D$3:$N$3,0))</f>
        <v>0</v>
      </c>
      <c r="AZ323" s="297" cm="1">
        <f t="array" aca="1" ref="AZ323" ca="1">SUMPRODUCT(--($K323:$AB323&gt;0),INDEX($H$4:$H$22,MATCH($K$26:$AB$26,$C$4:$C$22,0)))</f>
        <v>0</v>
      </c>
      <c r="BA323" s="298" cm="1">
        <f t="array" aca="1" ref="BA323" ca="1">SUMPRODUCT(--($K323:$AB323&gt;0),INDEX($G$4:$G$22,MATCH($K$26:$AB$26,$C$4:$C$22,0)))</f>
        <v>0</v>
      </c>
      <c r="BB323" s="298" cm="1">
        <f t="array" aca="1" ref="BB323" ca="1">-1*SUMPRODUCT(--($K323:$AB323&lt;0),INDEX($H$4:$H$22,MATCH($K$26:$AB$26,$C$4:$C$22,0)))</f>
        <v>0</v>
      </c>
      <c r="BC323" s="298" cm="1">
        <f t="array" aca="1" ref="BC323" ca="1">-1*SUMPRODUCT(--($K323:$AB323&lt;0),INDEX($G$4:$G$22,MATCH($K$26:$AB$26,$C$4:$C$22,0)))</f>
        <v>0</v>
      </c>
      <c r="BD323" s="125" cm="1">
        <f t="array" aca="1" ref="BD323" ca="1">IF(AC323&gt;0,AC323*SUMPRODUCT(_xlfn.XLOOKUP(AC$26,$C$4:$C$22,$T$4:$AD$22)*$AO323:$AY323),0)</f>
        <v>0</v>
      </c>
      <c r="BE323" s="300" cm="1">
        <f t="array" aca="1" ref="BE323" ca="1">IF(AD323&gt;0,AD323*SUMPRODUCT(_xlfn.XLOOKUP(AD$26,$C$4:$C$22,$T$4:$AD$22)*$AO323:$AY323),0)</f>
        <v>0</v>
      </c>
      <c r="BF323" s="300" cm="1">
        <f t="array" aca="1" ref="BF323" ca="1">IF(AE323&gt;0,AE323*SUMPRODUCT(_xlfn.XLOOKUP(AE$26,$C$4:$C$22,$T$4:$AD$22)*$AO323:$AY323),0)</f>
        <v>0</v>
      </c>
      <c r="BG323" s="301" cm="1">
        <f t="array" aca="1" ref="BG323" ca="1">IF(AF323&gt;0,AF323*SUMPRODUCT(_xlfn.XLOOKUP(AF$26,$C$4:$C$22,$T$4:$AD$22)*$AO323:$AY323),0)</f>
        <v>0</v>
      </c>
      <c r="BH323" s="300" cm="1">
        <f t="array" aca="1" ref="BH323" ca="1">IF(AG323&gt;0,AG323*SUMPRODUCT(_xlfn.XLOOKUP(AG$26,$C$4:$C$22,$T$4:$AD$22)*$AO323:$AY323),0)</f>
        <v>0</v>
      </c>
      <c r="BI323" s="300" cm="1">
        <f t="array" aca="1" ref="BI323" ca="1">IF(AH323&gt;0,AH323*SUMPRODUCT(_xlfn.XLOOKUP(AH$26,$C$4:$C$22,$T$4:$AD$22)*$AO323:$AY323),0)</f>
        <v>0</v>
      </c>
      <c r="BJ323" s="300" cm="1">
        <f t="array" aca="1" ref="BJ323" ca="1">IF(AI323&gt;0,AI323*SUMPRODUCT(_xlfn.XLOOKUP(AI$26,$C$4:$C$22,$T$4:$AD$22)*$AO323:$AY323),0)</f>
        <v>0</v>
      </c>
      <c r="BK323" s="300" cm="1">
        <f t="array" aca="1" ref="BK323" ca="1">IF(AJ323&gt;0,AJ323*SUMPRODUCT(_xlfn.XLOOKUP(AJ$26,$C$4:$C$22,$T$4:$AD$22)*$AO323:$AY323),0)</f>
        <v>0</v>
      </c>
      <c r="BL323" s="300" cm="1">
        <f t="array" aca="1" ref="BL323" ca="1">IF(AK323&gt;0,AK323*SUMPRODUCT(_xlfn.XLOOKUP(AK$26,$C$4:$C$22,$T$4:$AD$22)*$AO323:$AY323),0)</f>
        <v>1.5</v>
      </c>
      <c r="BM323" s="300" cm="1">
        <f t="array" aca="1" ref="BM323" ca="1">IF(AL323&gt;0,AL323*SUMPRODUCT(_xlfn.XLOOKUP(AL$26,$C$4:$C$22,$T$4:$AD$22)*$AO323:$AY323),0)</f>
        <v>0</v>
      </c>
      <c r="BN323" s="300" cm="1">
        <f t="array" aca="1" ref="BN323" ca="1">IF(AM323&gt;0,AM323*SUMPRODUCT(_xlfn.XLOOKUP(AM$26,$C$4:$C$22,$T$4:$AD$22)*$AO323:$AY323),0)</f>
        <v>0</v>
      </c>
      <c r="BO323" s="304" cm="1">
        <f t="array" aca="1" ref="BO323" ca="1">IF(AN323&gt;0,AN323*SUMPRODUCT(_xlfn.XLOOKUP(AN$26,$C$4:$C$22,$T$4:$AD$22)*$AO323:$AY323),0)</f>
        <v>0</v>
      </c>
      <c r="BP323" s="305">
        <f t="shared" ca="1" si="269"/>
        <v>1.5</v>
      </c>
      <c r="BQ323" s="125" cm="1">
        <f t="array" aca="1" ref="BQ323" ca="1">IF(AC323&gt;0,AC323*SUMPRODUCT(_xlfn.XLOOKUP(AC$26,$C$4:$C$22,$I$4:$S$22)*$AO323:$AY323),0)</f>
        <v>0</v>
      </c>
      <c r="BR323" s="300" cm="1">
        <f t="array" aca="1" ref="BR323" ca="1">IF(AD323&gt;0,AD323*SUMPRODUCT(_xlfn.XLOOKUP(AD$26,$C$4:$C$22,$I$4:$S$22)*$AO323:$AY323),0)</f>
        <v>0</v>
      </c>
      <c r="BS323" s="300" cm="1">
        <f t="array" aca="1" ref="BS323" ca="1">IF(AE323&gt;0,AE323*SUMPRODUCT(_xlfn.XLOOKUP(AE$26,$C$4:$C$22,$I$4:$S$22)*$AO323:$AY323),0)</f>
        <v>0</v>
      </c>
      <c r="BT323" s="301" cm="1">
        <f t="array" aca="1" ref="BT323" ca="1">IF(AF323&gt;0,AF323*SUMPRODUCT(_xlfn.XLOOKUP(AF$26,$C$4:$C$22,$I$4:$S$22)*$AO323:$AY323),0)</f>
        <v>0</v>
      </c>
      <c r="BU323" s="300" cm="1">
        <f t="array" aca="1" ref="BU323" ca="1">IF(AG323&gt;0,AG323*SUMPRODUCT(_xlfn.XLOOKUP(AG$26,$C$4:$C$22,$I$4:$S$22)*$AO323:$AY323),0)</f>
        <v>0</v>
      </c>
      <c r="BV323" s="300" cm="1">
        <f t="array" aca="1" ref="BV323" ca="1">IF(AH323&gt;0,AH323*SUMPRODUCT(_xlfn.XLOOKUP(AH$26,$C$4:$C$22,$I$4:$S$22)*$AO323:$AY323),0)</f>
        <v>0</v>
      </c>
      <c r="BW323" s="300" cm="1">
        <f t="array" aca="1" ref="BW323" ca="1">IF(AI323&gt;0,AI323*SUMPRODUCT(_xlfn.XLOOKUP(AI$26,$C$4:$C$22,$I$4:$S$22)*$AO323:$AY323),0)</f>
        <v>0</v>
      </c>
      <c r="BX323" s="300" cm="1">
        <f t="array" aca="1" ref="BX323" ca="1">IF(AJ323&gt;0,AJ323*SUMPRODUCT(_xlfn.XLOOKUP(AJ$26,$C$4:$C$22,$I$4:$S$22)*$AO323:$AY323),0)</f>
        <v>0</v>
      </c>
      <c r="BY323" s="300" cm="1">
        <f t="array" aca="1" ref="BY323" ca="1">IF(AK323&gt;0,AK323*SUMPRODUCT(_xlfn.XLOOKUP(AK$26,$C$4:$C$22,$I$4:$S$22)*$AO323:$AY323),0)</f>
        <v>-0.75</v>
      </c>
      <c r="BZ323" s="300" cm="1">
        <f t="array" aca="1" ref="BZ323" ca="1">IF(AL323&gt;0,AL323*SUMPRODUCT(_xlfn.XLOOKUP(AL$26,$C$4:$C$22,$I$4:$S$22)*$AO323:$AY323),0)</f>
        <v>0</v>
      </c>
      <c r="CA323" s="300" cm="1">
        <f t="array" aca="1" ref="CA323" ca="1">IF(AM323&gt;0,AM323*SUMPRODUCT(_xlfn.XLOOKUP(AM$26,$C$4:$C$22,$I$4:$S$22)*$AO323:$AY323),0)</f>
        <v>0</v>
      </c>
      <c r="CB323" s="304" cm="1">
        <f t="array" aca="1" ref="CB323" ca="1">IF(AN323&gt;0,AN323*SUMPRODUCT(_xlfn.XLOOKUP(AN$26,$C$4:$C$22,$I$4:$S$22)*$AO323:$AY323),0)</f>
        <v>0</v>
      </c>
      <c r="CC323" s="305">
        <f t="shared" ca="1" si="270"/>
        <v>-0.75</v>
      </c>
      <c r="CD323" s="125" cm="1">
        <f t="array" aca="1" ref="CD323" ca="1">IF(AC323&lt;0,AC323*SUMPRODUCT(_xlfn.XLOOKUP(AC$26,$C$4:$C$22,$T$4:$AD$22)*$AO323:$AY323),0)</f>
        <v>0</v>
      </c>
      <c r="CE323" s="300" cm="1">
        <f t="array" aca="1" ref="CE323" ca="1">IF(AD323&lt;0,AD323*SUMPRODUCT(_xlfn.XLOOKUP(AD$26,$C$4:$C$22,$T$4:$AC$22)*$AO323:$AX323),0)</f>
        <v>0</v>
      </c>
      <c r="CF323" s="300" cm="1">
        <f t="array" aca="1" ref="CF323" ca="1">IF(AE323&lt;0,AE323*SUMPRODUCT(_xlfn.XLOOKUP(AE$26,$C$4:$C$22,$T$4:$AC$22)*$AO323:$AX323),0)</f>
        <v>0</v>
      </c>
      <c r="CG323" s="301" cm="1">
        <f t="array" aca="1" ref="CG323" ca="1">IF(AF323&lt;0,AF323*SUMPRODUCT(_xlfn.XLOOKUP(AF$26,$C$4:$C$22,$T$4:$AC$22)*$AO323:$AX323),0)</f>
        <v>0</v>
      </c>
      <c r="CH323" s="300" cm="1">
        <f t="array" aca="1" ref="CH323" ca="1">IF(AG323&lt;0,AG323*SUMPRODUCT(_xlfn.XLOOKUP(AG$26,$C$4:$C$22,$T$4:$AC$22)*$AO323:$AX323),0)</f>
        <v>0</v>
      </c>
      <c r="CI323" s="300" cm="1">
        <f t="array" aca="1" ref="CI323" ca="1">IF(AH323&lt;0,AH323*SUMPRODUCT(_xlfn.XLOOKUP(AH$26,$C$4:$C$22,$T$4:$AC$22)*$AO323:$AX323),0)</f>
        <v>0</v>
      </c>
      <c r="CJ323" s="300" cm="1">
        <f t="array" aca="1" ref="CJ323" ca="1">IF(AI323&lt;0,AI323*SUMPRODUCT(_xlfn.XLOOKUP(AI$26,$C$4:$C$22,$T$4:$AC$22)*$AO323:$AX323),0)</f>
        <v>0</v>
      </c>
      <c r="CK323" s="300" cm="1">
        <f t="array" aca="1" ref="CK323" ca="1">IF(AJ323&lt;0,AJ323*SUMPRODUCT(_xlfn.XLOOKUP(AJ$26,$C$4:$C$22,$T$4:$AC$22)*$AO323:$AX323),0)</f>
        <v>0</v>
      </c>
      <c r="CL323" s="300" cm="1">
        <f t="array" aca="1" ref="CL323" ca="1">IF(AK323&lt;0,AK323*SUMPRODUCT(_xlfn.XLOOKUP(AK$26,$C$4:$C$22,$T$4:$AC$22)*$AO323:$AX323),0)</f>
        <v>0</v>
      </c>
      <c r="CM323" s="300" cm="1">
        <f t="array" aca="1" ref="CM323" ca="1">IF(AL323&lt;0,AL323*SUMPRODUCT(_xlfn.XLOOKUP(AL$26,$C$4:$C$22,$T$4:$AC$22)*$AO323:$AX323),0)</f>
        <v>0</v>
      </c>
      <c r="CN323" s="300" cm="1">
        <f t="array" aca="1" ref="CN323" ca="1">IF(AM323&lt;0,AM323*SUMPRODUCT(_xlfn.XLOOKUP(AM$26,$C$4:$C$22,$T$4:$AC$22)*$AO323:$AX323),0)</f>
        <v>0</v>
      </c>
      <c r="CO323" s="304" cm="1">
        <f t="array" aca="1" ref="CO323" ca="1">IF(AN323&lt;0,AN323*SUMPRODUCT(_xlfn.XLOOKUP(AN$26,$C$4:$C$22,$T$4:$AC$22)*$AO323:$AX323),0)</f>
        <v>0</v>
      </c>
      <c r="CP323" s="305">
        <f t="shared" ca="1" si="271"/>
        <v>0</v>
      </c>
      <c r="CQ323" s="125" cm="1">
        <f t="array" aca="1" ref="CQ323" ca="1">IF(AC323&lt;0,AC323*SUMPRODUCT(_xlfn.XLOOKUP(AC$26,$C$4:$C$22,$I$4:$S$22)*$AO323:$AY323),0)</f>
        <v>0</v>
      </c>
      <c r="CR323" s="300" cm="1">
        <f t="array" aca="1" ref="CR323" ca="1">IF(AD323&lt;0,AD323*SUMPRODUCT(_xlfn.XLOOKUP(AD$26,$C$4:$C$22,$I$4:$R$22)*$AO323:$AX323),0)</f>
        <v>0</v>
      </c>
      <c r="CS323" s="300" cm="1">
        <f t="array" aca="1" ref="CS323" ca="1">IF(AE323&lt;0,AE323*SUMPRODUCT(_xlfn.XLOOKUP(AE$26,$C$4:$C$22,$I$4:$R$22)*$AO323:$AX323),0)</f>
        <v>0</v>
      </c>
      <c r="CT323" s="301" cm="1">
        <f t="array" aca="1" ref="CT323" ca="1">IF(AF323&lt;0,AF323*SUMPRODUCT(_xlfn.XLOOKUP(AF$26,$C$4:$C$22,$I$4:$R$22)*$AO323:$AX323),0)</f>
        <v>0</v>
      </c>
      <c r="CU323" s="300" cm="1">
        <f t="array" aca="1" ref="CU323" ca="1">IF(AG323&lt;0,AG323*SUMPRODUCT(_xlfn.XLOOKUP(AG$26,$C$4:$C$22,$I$4:$R$22)*$AO323:$AX323),0)</f>
        <v>0</v>
      </c>
      <c r="CV323" s="300" cm="1">
        <f t="array" aca="1" ref="CV323" ca="1">IF(AH323&lt;0,AH323*SUMPRODUCT(_xlfn.XLOOKUP(AH$26,$C$4:$C$22,$I$4:$R$22)*$AO323:$AX323),0)</f>
        <v>0</v>
      </c>
      <c r="CW323" s="300" cm="1">
        <f t="array" aca="1" ref="CW323" ca="1">IF(AI323&lt;0,AI323*SUMPRODUCT(_xlfn.XLOOKUP(AI$26,$C$4:$C$22,$I$4:$R$22)*$AO323:$AX323),0)</f>
        <v>0</v>
      </c>
      <c r="CX323" s="300" cm="1">
        <f t="array" aca="1" ref="CX323" ca="1">IF(AJ323&lt;0,AJ323*SUMPRODUCT(_xlfn.XLOOKUP(AJ$26,$C$4:$C$22,$I$4:$R$22)*$AO323:$AX323),0)</f>
        <v>0</v>
      </c>
      <c r="CY323" s="300" cm="1">
        <f t="array" aca="1" ref="CY323" ca="1">IF(AK323&lt;0,AK323*SUMPRODUCT(_xlfn.XLOOKUP(AK$26,$C$4:$C$22,$I$4:$R$22)*$AO323:$AX323),0)</f>
        <v>0</v>
      </c>
      <c r="CZ323" s="300" cm="1">
        <f t="array" aca="1" ref="CZ323" ca="1">IF(AL323&lt;0,AL323*SUMPRODUCT(_xlfn.XLOOKUP(AL$26,$C$4:$C$22,$I$4:$R$22)*$AO323:$AX323),0)</f>
        <v>0</v>
      </c>
      <c r="DA323" s="300" cm="1">
        <f t="array" aca="1" ref="DA323" ca="1">IF(AM323&lt;0,AM323*SUMPRODUCT(_xlfn.XLOOKUP(AM$26,$C$4:$C$22,$I$4:$R$22)*$AO323:$AX323),0)</f>
        <v>0</v>
      </c>
      <c r="DB323" s="304" cm="1">
        <f t="array" aca="1" ref="DB323" ca="1">IF(AN323&lt;0,AN323*SUMPRODUCT(_xlfn.XLOOKUP(AN$26,$C$4:$C$22,$I$4:$R$22)*$AO323:$AX323),0)</f>
        <v>0</v>
      </c>
      <c r="DC323" s="329">
        <f t="shared" ca="1" si="272"/>
        <v>0</v>
      </c>
    </row>
    <row r="324" spans="1:107" x14ac:dyDescent="0.25">
      <c r="A324" s="136"/>
      <c r="B324" s="389"/>
      <c r="C324" s="278">
        <v>14</v>
      </c>
      <c r="D324" s="279" t="str">
        <f>_xlfn.XLOOKUP($C324,'Load Combinations'!$B$4:$B$22,'Load Combinations'!$C$4:$C$22)</f>
        <v>CV He, No Beam,Component MAWP</v>
      </c>
      <c r="E324" s="280"/>
      <c r="F324" s="281"/>
      <c r="G324" s="111">
        <v>0</v>
      </c>
      <c r="H324" s="282">
        <f t="shared" ca="1" si="299"/>
        <v>0</v>
      </c>
      <c r="I324" s="282">
        <f t="shared" ca="1" si="300"/>
        <v>0</v>
      </c>
      <c r="J324" s="326"/>
      <c r="K324" s="87">
        <f t="shared" ref="K324:AB324" ca="1" si="312">OFFSET(K324,-13,0)</f>
        <v>0</v>
      </c>
      <c r="L324" s="84">
        <f t="shared" ca="1" si="312"/>
        <v>0</v>
      </c>
      <c r="M324" s="84">
        <f t="shared" ca="1" si="312"/>
        <v>0</v>
      </c>
      <c r="N324" s="84">
        <f t="shared" ca="1" si="312"/>
        <v>0</v>
      </c>
      <c r="O324" s="84">
        <f t="shared" ca="1" si="312"/>
        <v>0</v>
      </c>
      <c r="P324" s="84">
        <f t="shared" ca="1" si="312"/>
        <v>0</v>
      </c>
      <c r="Q324" s="84">
        <f t="shared" ca="1" si="312"/>
        <v>0</v>
      </c>
      <c r="R324" s="84">
        <f t="shared" ca="1" si="312"/>
        <v>0</v>
      </c>
      <c r="S324" s="84">
        <f t="shared" ca="1" si="312"/>
        <v>0</v>
      </c>
      <c r="T324" s="84">
        <f t="shared" ca="1" si="312"/>
        <v>0</v>
      </c>
      <c r="U324" s="84">
        <f t="shared" ca="1" si="312"/>
        <v>0</v>
      </c>
      <c r="V324" s="84">
        <f t="shared" ca="1" si="312"/>
        <v>0</v>
      </c>
      <c r="W324" s="84">
        <f t="shared" ca="1" si="312"/>
        <v>0</v>
      </c>
      <c r="X324" s="84">
        <f t="shared" ca="1" si="312"/>
        <v>0</v>
      </c>
      <c r="Y324" s="84">
        <f t="shared" ca="1" si="312"/>
        <v>0</v>
      </c>
      <c r="Z324" s="84">
        <f t="shared" ca="1" si="312"/>
        <v>0</v>
      </c>
      <c r="AA324" s="84">
        <f t="shared" ca="1" si="312"/>
        <v>0</v>
      </c>
      <c r="AB324" s="89">
        <f t="shared" ca="1" si="312"/>
        <v>0</v>
      </c>
      <c r="AC324" s="87">
        <f t="shared" ca="1" si="298"/>
        <v>0</v>
      </c>
      <c r="AD324" s="84">
        <f t="shared" ca="1" si="298"/>
        <v>0</v>
      </c>
      <c r="AE324" s="84">
        <f t="shared" ca="1" si="298"/>
        <v>0</v>
      </c>
      <c r="AF324" s="84">
        <f t="shared" ca="1" si="298"/>
        <v>0</v>
      </c>
      <c r="AG324" s="84">
        <f t="shared" ca="1" si="298"/>
        <v>0</v>
      </c>
      <c r="AH324" s="84">
        <f t="shared" ca="1" si="298"/>
        <v>0</v>
      </c>
      <c r="AI324" s="84">
        <f t="shared" ca="1" si="298"/>
        <v>0</v>
      </c>
      <c r="AJ324" s="84">
        <f t="shared" ca="1" si="298"/>
        <v>0</v>
      </c>
      <c r="AK324" s="84">
        <f t="shared" ca="1" si="298"/>
        <v>1</v>
      </c>
      <c r="AL324" s="84">
        <f t="shared" ca="1" si="298"/>
        <v>0</v>
      </c>
      <c r="AM324" s="84">
        <f t="shared" ca="1" si="298"/>
        <v>0</v>
      </c>
      <c r="AN324" s="98">
        <f t="shared" ca="1" si="298"/>
        <v>0</v>
      </c>
      <c r="AO324" s="91">
        <f>+INDEX('Load Combinations'!$D$4:$N$22,MATCH(Horizontal!$C324,'Load Combinations'!$B$4:$B$22,0),MATCH(Horizontal!AO$26,'Load Combinations'!$D$3:$N$3,0))</f>
        <v>1</v>
      </c>
      <c r="AP324" s="84">
        <f>+INDEX('Load Combinations'!$D$4:$N$22,MATCH(Horizontal!$C324,'Load Combinations'!$B$4:$B$22,0),MATCH(Horizontal!AP$26,'Load Combinations'!$D$3:$N$3,0))</f>
        <v>1</v>
      </c>
      <c r="AQ324" s="84">
        <f>+INDEX('Load Combinations'!$D$4:$N$22,MATCH(Horizontal!$C324,'Load Combinations'!$B$4:$B$22,0),MATCH(Horizontal!AQ$26,'Load Combinations'!$D$3:$N$3,0))</f>
        <v>0</v>
      </c>
      <c r="AR324" s="84">
        <f>+INDEX('Load Combinations'!$D$4:$N$22,MATCH(Horizontal!$C324,'Load Combinations'!$B$4:$B$22,0),MATCH(Horizontal!AR$26,'Load Combinations'!$D$3:$N$3,0))</f>
        <v>0</v>
      </c>
      <c r="AS324" s="84">
        <f>+INDEX('Load Combinations'!$D$4:$N$22,MATCH(Horizontal!$C324,'Load Combinations'!$B$4:$B$22,0),MATCH(Horizontal!AS$26,'Load Combinations'!$D$3:$N$3,0))</f>
        <v>1</v>
      </c>
      <c r="AT324" s="84">
        <f>+INDEX('Load Combinations'!$D$4:$N$22,MATCH(Horizontal!$C324,'Load Combinations'!$B$4:$B$22,0),MATCH(Horizontal!AT$26,'Load Combinations'!$D$3:$N$3,0))</f>
        <v>0</v>
      </c>
      <c r="AU324" s="84">
        <f>+INDEX('Load Combinations'!$D$4:$N$22,MATCH(Horizontal!$C324,'Load Combinations'!$B$4:$B$22,0),MATCH(Horizontal!AU$26,'Load Combinations'!$D$3:$N$3,0))</f>
        <v>0</v>
      </c>
      <c r="AV324" s="84">
        <f>+INDEX('Load Combinations'!$D$4:$N$22,MATCH(Horizontal!$C324,'Load Combinations'!$B$4:$B$22,0),MATCH(Horizontal!AV$26,'Load Combinations'!$D$3:$N$3,0))</f>
        <v>1</v>
      </c>
      <c r="AW324" s="84">
        <f>+INDEX('Load Combinations'!$D$4:$N$22,MATCH(Horizontal!$C324,'Load Combinations'!$B$4:$B$22,0),MATCH(Horizontal!AW$26,'Load Combinations'!$D$3:$N$3,0))</f>
        <v>0</v>
      </c>
      <c r="AX324" s="559">
        <f>+INDEX('Load Combinations'!$D$4:$N$22,MATCH(Horizontal!$C324,'Load Combinations'!$B$4:$B$22,0),MATCH(Horizontal!AX$26,'Load Combinations'!$D$3:$N$3,0))</f>
        <v>0</v>
      </c>
      <c r="AY324" s="660">
        <f>+INDEX('Load Combinations'!$D$4:$N$22,MATCH(Horizontal!$C324,'Load Combinations'!$B$4:$B$22,0),MATCH(Horizontal!AY$26,'Load Combinations'!$D$3:$N$3,0))</f>
        <v>0</v>
      </c>
      <c r="AZ324" s="284" cm="1">
        <f t="array" aca="1" ref="AZ324" ca="1">SUMPRODUCT(--($K324:$AB324&gt;0),INDEX($H$4:$H$22,MATCH($K$26:$AB$26,$C$4:$C$22,0)))</f>
        <v>0</v>
      </c>
      <c r="BA324" s="194" cm="1">
        <f t="array" aca="1" ref="BA324" ca="1">SUMPRODUCT(--($K324:$AB324&gt;0),INDEX($G$4:$G$22,MATCH($K$26:$AB$26,$C$4:$C$22,0)))</f>
        <v>0</v>
      </c>
      <c r="BB324" s="194" cm="1">
        <f t="array" aca="1" ref="BB324" ca="1">-1*SUMPRODUCT(--($K324:$AB324&lt;0),INDEX($H$4:$H$22,MATCH($K$26:$AB$26,$C$4:$C$22,0)))</f>
        <v>0</v>
      </c>
      <c r="BC324" s="194" cm="1">
        <f t="array" aca="1" ref="BC324" ca="1">-1*SUMPRODUCT(--($K324:$AB324&lt;0),INDEX($G$4:$G$22,MATCH($K$26:$AB$26,$C$4:$C$22,0)))</f>
        <v>0</v>
      </c>
      <c r="BD324" s="286" cm="1">
        <f t="array" aca="1" ref="BD324" ca="1">IF(AC324&gt;0,AC324*SUMPRODUCT(_xlfn.XLOOKUP(AC$26,$C$4:$C$22,$T$4:$AD$22)*$AO324:$AY324),0)</f>
        <v>0</v>
      </c>
      <c r="BE324" s="287" cm="1">
        <f t="array" aca="1" ref="BE324" ca="1">IF(AD324&gt;0,AD324*SUMPRODUCT(_xlfn.XLOOKUP(AD$26,$C$4:$C$22,$T$4:$AD$22)*$AO324:$AY324),0)</f>
        <v>0</v>
      </c>
      <c r="BF324" s="287" cm="1">
        <f t="array" aca="1" ref="BF324" ca="1">IF(AE324&gt;0,AE324*SUMPRODUCT(_xlfn.XLOOKUP(AE$26,$C$4:$C$22,$T$4:$AD$22)*$AO324:$AY324),0)</f>
        <v>0</v>
      </c>
      <c r="BG324" s="287" cm="1">
        <f t="array" aca="1" ref="BG324" ca="1">IF(AF324&gt;0,AF324*SUMPRODUCT(_xlfn.XLOOKUP(AF$26,$C$4:$C$22,$T$4:$AD$22)*$AO324:$AY324),0)</f>
        <v>0</v>
      </c>
      <c r="BH324" s="287" cm="1">
        <f t="array" aca="1" ref="BH324" ca="1">IF(AG324&gt;0,AG324*SUMPRODUCT(_xlfn.XLOOKUP(AG$26,$C$4:$C$22,$T$4:$AD$22)*$AO324:$AY324),0)</f>
        <v>0</v>
      </c>
      <c r="BI324" s="287" cm="1">
        <f t="array" aca="1" ref="BI324" ca="1">IF(AH324&gt;0,AH324*SUMPRODUCT(_xlfn.XLOOKUP(AH$26,$C$4:$C$22,$T$4:$AD$22)*$AO324:$AY324),0)</f>
        <v>0</v>
      </c>
      <c r="BJ324" s="287" cm="1">
        <f t="array" aca="1" ref="BJ324" ca="1">IF(AI324&gt;0,AI324*SUMPRODUCT(_xlfn.XLOOKUP(AI$26,$C$4:$C$22,$T$4:$AD$22)*$AO324:$AY324),0)</f>
        <v>0</v>
      </c>
      <c r="BK324" s="287" cm="1">
        <f t="array" aca="1" ref="BK324" ca="1">IF(AJ324&gt;0,AJ324*SUMPRODUCT(_xlfn.XLOOKUP(AJ$26,$C$4:$C$22,$T$4:$AD$22)*$AO324:$AY324),0)</f>
        <v>0</v>
      </c>
      <c r="BL324" s="287" cm="1">
        <f t="array" aca="1" ref="BL324" ca="1">IF(AK324&gt;0,AK324*SUMPRODUCT(_xlfn.XLOOKUP(AK$26,$C$4:$C$22,$T$4:$AD$22)*$AO324:$AY324),0)</f>
        <v>0</v>
      </c>
      <c r="BM324" s="287" cm="1">
        <f t="array" aca="1" ref="BM324" ca="1">IF(AL324&gt;0,AL324*SUMPRODUCT(_xlfn.XLOOKUP(AL$26,$C$4:$C$22,$T$4:$AD$22)*$AO324:$AY324),0)</f>
        <v>0</v>
      </c>
      <c r="BN324" s="287" cm="1">
        <f t="array" aca="1" ref="BN324" ca="1">IF(AM324&gt;0,AM324*SUMPRODUCT(_xlfn.XLOOKUP(AM$26,$C$4:$C$22,$T$4:$AD$22)*$AO324:$AY324),0)</f>
        <v>0</v>
      </c>
      <c r="BO324" s="290" cm="1">
        <f t="array" aca="1" ref="BO324" ca="1">IF(AN324&gt;0,AN324*SUMPRODUCT(_xlfn.XLOOKUP(AN$26,$C$4:$C$22,$T$4:$AD$22)*$AO324:$AY324),0)</f>
        <v>0</v>
      </c>
      <c r="BP324" s="291">
        <f t="shared" ca="1" si="269"/>
        <v>0</v>
      </c>
      <c r="BQ324" s="286" cm="1">
        <f t="array" aca="1" ref="BQ324" ca="1">IF(AC324&gt;0,AC324*SUMPRODUCT(_xlfn.XLOOKUP(AC$26,$C$4:$C$22,$I$4:$S$22)*$AO324:$AY324),0)</f>
        <v>0</v>
      </c>
      <c r="BR324" s="287" cm="1">
        <f t="array" aca="1" ref="BR324" ca="1">IF(AD324&gt;0,AD324*SUMPRODUCT(_xlfn.XLOOKUP(AD$26,$C$4:$C$22,$I$4:$S$22)*$AO324:$AY324),0)</f>
        <v>0</v>
      </c>
      <c r="BS324" s="287" cm="1">
        <f t="array" aca="1" ref="BS324" ca="1">IF(AE324&gt;0,AE324*SUMPRODUCT(_xlfn.XLOOKUP(AE$26,$C$4:$C$22,$I$4:$S$22)*$AO324:$AY324),0)</f>
        <v>0</v>
      </c>
      <c r="BT324" s="287" cm="1">
        <f t="array" aca="1" ref="BT324" ca="1">IF(AF324&gt;0,AF324*SUMPRODUCT(_xlfn.XLOOKUP(AF$26,$C$4:$C$22,$I$4:$S$22)*$AO324:$AY324),0)</f>
        <v>0</v>
      </c>
      <c r="BU324" s="287" cm="1">
        <f t="array" aca="1" ref="BU324" ca="1">IF(AG324&gt;0,AG324*SUMPRODUCT(_xlfn.XLOOKUP(AG$26,$C$4:$C$22,$I$4:$S$22)*$AO324:$AY324),0)</f>
        <v>0</v>
      </c>
      <c r="BV324" s="287" cm="1">
        <f t="array" aca="1" ref="BV324" ca="1">IF(AH324&gt;0,AH324*SUMPRODUCT(_xlfn.XLOOKUP(AH$26,$C$4:$C$22,$I$4:$S$22)*$AO324:$AY324),0)</f>
        <v>0</v>
      </c>
      <c r="BW324" s="287" cm="1">
        <f t="array" aca="1" ref="BW324" ca="1">IF(AI324&gt;0,AI324*SUMPRODUCT(_xlfn.XLOOKUP(AI$26,$C$4:$C$22,$I$4:$S$22)*$AO324:$AY324),0)</f>
        <v>0</v>
      </c>
      <c r="BX324" s="287" cm="1">
        <f t="array" aca="1" ref="BX324" ca="1">IF(AJ324&gt;0,AJ324*SUMPRODUCT(_xlfn.XLOOKUP(AJ$26,$C$4:$C$22,$I$4:$S$22)*$AO324:$AY324),0)</f>
        <v>0</v>
      </c>
      <c r="BY324" s="287" cm="1">
        <f t="array" aca="1" ref="BY324" ca="1">IF(AK324&gt;0,AK324*SUMPRODUCT(_xlfn.XLOOKUP(AK$26,$C$4:$C$22,$I$4:$S$22)*$AO324:$AY324),0)</f>
        <v>0</v>
      </c>
      <c r="BZ324" s="287" cm="1">
        <f t="array" aca="1" ref="BZ324" ca="1">IF(AL324&gt;0,AL324*SUMPRODUCT(_xlfn.XLOOKUP(AL$26,$C$4:$C$22,$I$4:$S$22)*$AO324:$AY324),0)</f>
        <v>0</v>
      </c>
      <c r="CA324" s="287" cm="1">
        <f t="array" aca="1" ref="CA324" ca="1">IF(AM324&gt;0,AM324*SUMPRODUCT(_xlfn.XLOOKUP(AM$26,$C$4:$C$22,$I$4:$S$22)*$AO324:$AY324),0)</f>
        <v>0</v>
      </c>
      <c r="CB324" s="290" cm="1">
        <f t="array" aca="1" ref="CB324" ca="1">IF(AN324&gt;0,AN324*SUMPRODUCT(_xlfn.XLOOKUP(AN$26,$C$4:$C$22,$I$4:$S$22)*$AO324:$AY324),0)</f>
        <v>0</v>
      </c>
      <c r="CC324" s="291">
        <f t="shared" ca="1" si="270"/>
        <v>0</v>
      </c>
      <c r="CD324" s="286" cm="1">
        <f t="array" aca="1" ref="CD324" ca="1">IF(AC324&lt;0,AC324*SUMPRODUCT(_xlfn.XLOOKUP(AC$26,$C$4:$C$22,$T$4:$AD$22)*$AO324:$AY324),0)</f>
        <v>0</v>
      </c>
      <c r="CE324" s="287" cm="1">
        <f t="array" aca="1" ref="CE324" ca="1">IF(AD324&lt;0,AD324*SUMPRODUCT(_xlfn.XLOOKUP(AD$26,$C$4:$C$22,$T$4:$AC$22)*$AO324:$AX324),0)</f>
        <v>0</v>
      </c>
      <c r="CF324" s="287" cm="1">
        <f t="array" aca="1" ref="CF324" ca="1">IF(AE324&lt;0,AE324*SUMPRODUCT(_xlfn.XLOOKUP(AE$26,$C$4:$C$22,$T$4:$AC$22)*$AO324:$AX324),0)</f>
        <v>0</v>
      </c>
      <c r="CG324" s="287" cm="1">
        <f t="array" aca="1" ref="CG324" ca="1">IF(AF324&lt;0,AF324*SUMPRODUCT(_xlfn.XLOOKUP(AF$26,$C$4:$C$22,$T$4:$AC$22)*$AO324:$AX324),0)</f>
        <v>0</v>
      </c>
      <c r="CH324" s="287" cm="1">
        <f t="array" aca="1" ref="CH324" ca="1">IF(AG324&lt;0,AG324*SUMPRODUCT(_xlfn.XLOOKUP(AG$26,$C$4:$C$22,$T$4:$AC$22)*$AO324:$AX324),0)</f>
        <v>0</v>
      </c>
      <c r="CI324" s="287" cm="1">
        <f t="array" aca="1" ref="CI324" ca="1">IF(AH324&lt;0,AH324*SUMPRODUCT(_xlfn.XLOOKUP(AH$26,$C$4:$C$22,$T$4:$AC$22)*$AO324:$AX324),0)</f>
        <v>0</v>
      </c>
      <c r="CJ324" s="287" cm="1">
        <f t="array" aca="1" ref="CJ324" ca="1">IF(AI324&lt;0,AI324*SUMPRODUCT(_xlfn.XLOOKUP(AI$26,$C$4:$C$22,$T$4:$AC$22)*$AO324:$AX324),0)</f>
        <v>0</v>
      </c>
      <c r="CK324" s="287" cm="1">
        <f t="array" aca="1" ref="CK324" ca="1">IF(AJ324&lt;0,AJ324*SUMPRODUCT(_xlfn.XLOOKUP(AJ$26,$C$4:$C$22,$T$4:$AC$22)*$AO324:$AX324),0)</f>
        <v>0</v>
      </c>
      <c r="CL324" s="287" cm="1">
        <f t="array" aca="1" ref="CL324" ca="1">IF(AK324&lt;0,AK324*SUMPRODUCT(_xlfn.XLOOKUP(AK$26,$C$4:$C$22,$T$4:$AC$22)*$AO324:$AX324),0)</f>
        <v>0</v>
      </c>
      <c r="CM324" s="287" cm="1">
        <f t="array" aca="1" ref="CM324" ca="1">IF(AL324&lt;0,AL324*SUMPRODUCT(_xlfn.XLOOKUP(AL$26,$C$4:$C$22,$T$4:$AC$22)*$AO324:$AX324),0)</f>
        <v>0</v>
      </c>
      <c r="CN324" s="287" cm="1">
        <f t="array" aca="1" ref="CN324" ca="1">IF(AM324&lt;0,AM324*SUMPRODUCT(_xlfn.XLOOKUP(AM$26,$C$4:$C$22,$T$4:$AC$22)*$AO324:$AX324),0)</f>
        <v>0</v>
      </c>
      <c r="CO324" s="290" cm="1">
        <f t="array" aca="1" ref="CO324" ca="1">IF(AN324&lt;0,AN324*SUMPRODUCT(_xlfn.XLOOKUP(AN$26,$C$4:$C$22,$T$4:$AC$22)*$AO324:$AX324),0)</f>
        <v>0</v>
      </c>
      <c r="CP324" s="291">
        <f t="shared" ca="1" si="271"/>
        <v>0</v>
      </c>
      <c r="CQ324" s="286" cm="1">
        <f t="array" aca="1" ref="CQ324" ca="1">IF(AC324&lt;0,AC324*SUMPRODUCT(_xlfn.XLOOKUP(AC$26,$C$4:$C$22,$I$4:$S$22)*$AO324:$AY324),0)</f>
        <v>0</v>
      </c>
      <c r="CR324" s="287" cm="1">
        <f t="array" aca="1" ref="CR324" ca="1">IF(AD324&lt;0,AD324*SUMPRODUCT(_xlfn.XLOOKUP(AD$26,$C$4:$C$22,$I$4:$R$22)*$AO324:$AX324),0)</f>
        <v>0</v>
      </c>
      <c r="CS324" s="287" cm="1">
        <f t="array" aca="1" ref="CS324" ca="1">IF(AE324&lt;0,AE324*SUMPRODUCT(_xlfn.XLOOKUP(AE$26,$C$4:$C$22,$I$4:$R$22)*$AO324:$AX324),0)</f>
        <v>0</v>
      </c>
      <c r="CT324" s="287" cm="1">
        <f t="array" aca="1" ref="CT324" ca="1">IF(AF324&lt;0,AF324*SUMPRODUCT(_xlfn.XLOOKUP(AF$26,$C$4:$C$22,$I$4:$R$22)*$AO324:$AX324),0)</f>
        <v>0</v>
      </c>
      <c r="CU324" s="287" cm="1">
        <f t="array" aca="1" ref="CU324" ca="1">IF(AG324&lt;0,AG324*SUMPRODUCT(_xlfn.XLOOKUP(AG$26,$C$4:$C$22,$I$4:$R$22)*$AO324:$AX324),0)</f>
        <v>0</v>
      </c>
      <c r="CV324" s="287" cm="1">
        <f t="array" aca="1" ref="CV324" ca="1">IF(AH324&lt;0,AH324*SUMPRODUCT(_xlfn.XLOOKUP(AH$26,$C$4:$C$22,$I$4:$R$22)*$AO324:$AX324),0)</f>
        <v>0</v>
      </c>
      <c r="CW324" s="287" cm="1">
        <f t="array" aca="1" ref="CW324" ca="1">IF(AI324&lt;0,AI324*SUMPRODUCT(_xlfn.XLOOKUP(AI$26,$C$4:$C$22,$I$4:$R$22)*$AO324:$AX324),0)</f>
        <v>0</v>
      </c>
      <c r="CX324" s="287" cm="1">
        <f t="array" aca="1" ref="CX324" ca="1">IF(AJ324&lt;0,AJ324*SUMPRODUCT(_xlfn.XLOOKUP(AJ$26,$C$4:$C$22,$I$4:$R$22)*$AO324:$AX324),0)</f>
        <v>0</v>
      </c>
      <c r="CY324" s="287" cm="1">
        <f t="array" aca="1" ref="CY324" ca="1">IF(AK324&lt;0,AK324*SUMPRODUCT(_xlfn.XLOOKUP(AK$26,$C$4:$C$22,$I$4:$R$22)*$AO324:$AX324),0)</f>
        <v>0</v>
      </c>
      <c r="CZ324" s="287" cm="1">
        <f t="array" aca="1" ref="CZ324" ca="1">IF(AL324&lt;0,AL324*SUMPRODUCT(_xlfn.XLOOKUP(AL$26,$C$4:$C$22,$I$4:$R$22)*$AO324:$AX324),0)</f>
        <v>0</v>
      </c>
      <c r="DA324" s="287" cm="1">
        <f t="array" aca="1" ref="DA324" ca="1">IF(AM324&lt;0,AM324*SUMPRODUCT(_xlfn.XLOOKUP(AM$26,$C$4:$C$22,$I$4:$R$22)*$AO324:$AX324),0)</f>
        <v>0</v>
      </c>
      <c r="DB324" s="290" cm="1">
        <f t="array" aca="1" ref="DB324" ca="1">IF(AN324&lt;0,AN324*SUMPRODUCT(_xlfn.XLOOKUP(AN$26,$C$4:$C$22,$I$4:$R$22)*$AO324:$AX324),0)</f>
        <v>0</v>
      </c>
      <c r="DC324" s="327">
        <f t="shared" ca="1" si="272"/>
        <v>0</v>
      </c>
    </row>
    <row r="325" spans="1:107" x14ac:dyDescent="0.25">
      <c r="A325" s="136"/>
      <c r="B325" s="389"/>
      <c r="C325" s="292">
        <v>15</v>
      </c>
      <c r="D325" s="293" t="str">
        <f>_xlfn.XLOOKUP($C325,'Load Combinations'!$B$4:$B$22,'Load Combinations'!$C$4:$C$22)</f>
        <v>CV He, Beam On, Component MAWP</v>
      </c>
      <c r="E325" s="86"/>
      <c r="F325" s="294"/>
      <c r="G325" s="125">
        <v>0</v>
      </c>
      <c r="H325" s="295">
        <f t="shared" ca="1" si="299"/>
        <v>0.75</v>
      </c>
      <c r="I325" s="295">
        <f t="shared" ca="1" si="300"/>
        <v>0</v>
      </c>
      <c r="J325" s="328"/>
      <c r="K325" s="99">
        <f t="shared" ref="K325:AB325" ca="1" si="313">OFFSET(K325,-14,0)</f>
        <v>0</v>
      </c>
      <c r="L325" s="96">
        <f t="shared" ca="1" si="313"/>
        <v>0</v>
      </c>
      <c r="M325" s="96">
        <f t="shared" ca="1" si="313"/>
        <v>0</v>
      </c>
      <c r="N325" s="96">
        <f t="shared" ca="1" si="313"/>
        <v>0</v>
      </c>
      <c r="O325" s="96">
        <f t="shared" ca="1" si="313"/>
        <v>0</v>
      </c>
      <c r="P325" s="96">
        <f t="shared" ca="1" si="313"/>
        <v>0</v>
      </c>
      <c r="Q325" s="96">
        <f t="shared" ca="1" si="313"/>
        <v>0</v>
      </c>
      <c r="R325" s="96">
        <f t="shared" ca="1" si="313"/>
        <v>0</v>
      </c>
      <c r="S325" s="96">
        <f t="shared" ca="1" si="313"/>
        <v>0</v>
      </c>
      <c r="T325" s="96">
        <f t="shared" ca="1" si="313"/>
        <v>0</v>
      </c>
      <c r="U325" s="96">
        <f t="shared" ca="1" si="313"/>
        <v>0</v>
      </c>
      <c r="V325" s="96">
        <f t="shared" ca="1" si="313"/>
        <v>0</v>
      </c>
      <c r="W325" s="96">
        <f t="shared" ca="1" si="313"/>
        <v>0</v>
      </c>
      <c r="X325" s="96">
        <f t="shared" ca="1" si="313"/>
        <v>0</v>
      </c>
      <c r="Y325" s="96">
        <f t="shared" ca="1" si="313"/>
        <v>0</v>
      </c>
      <c r="Z325" s="96">
        <f t="shared" ca="1" si="313"/>
        <v>0</v>
      </c>
      <c r="AA325" s="96">
        <f t="shared" ca="1" si="313"/>
        <v>0</v>
      </c>
      <c r="AB325" s="138">
        <f t="shared" ca="1" si="313"/>
        <v>0</v>
      </c>
      <c r="AC325" s="99">
        <f t="shared" ca="1" si="298"/>
        <v>0</v>
      </c>
      <c r="AD325" s="96">
        <f t="shared" ca="1" si="298"/>
        <v>0</v>
      </c>
      <c r="AE325" s="96">
        <f t="shared" ca="1" si="298"/>
        <v>0</v>
      </c>
      <c r="AF325" s="96">
        <f t="shared" ca="1" si="298"/>
        <v>0</v>
      </c>
      <c r="AG325" s="96">
        <f t="shared" ca="1" si="298"/>
        <v>0</v>
      </c>
      <c r="AH325" s="96">
        <f t="shared" ca="1" si="298"/>
        <v>0</v>
      </c>
      <c r="AI325" s="96">
        <f t="shared" ca="1" si="298"/>
        <v>0</v>
      </c>
      <c r="AJ325" s="96">
        <f t="shared" ca="1" si="298"/>
        <v>0</v>
      </c>
      <c r="AK325" s="96">
        <f t="shared" ca="1" si="298"/>
        <v>1</v>
      </c>
      <c r="AL325" s="96">
        <f t="shared" ca="1" si="298"/>
        <v>0</v>
      </c>
      <c r="AM325" s="96">
        <f t="shared" ca="1" si="298"/>
        <v>0</v>
      </c>
      <c r="AN325" s="100">
        <f t="shared" ca="1" si="298"/>
        <v>0</v>
      </c>
      <c r="AO325" s="97">
        <f>+INDEX('Load Combinations'!$D$4:$N$22,MATCH(Horizontal!$C325,'Load Combinations'!$B$4:$B$22,0),MATCH(Horizontal!AO$26,'Load Combinations'!$D$3:$N$3,0))</f>
        <v>1</v>
      </c>
      <c r="AP325" s="96">
        <f>+INDEX('Load Combinations'!$D$4:$N$22,MATCH(Horizontal!$C325,'Load Combinations'!$B$4:$B$22,0),MATCH(Horizontal!AP$26,'Load Combinations'!$D$3:$N$3,0))</f>
        <v>1</v>
      </c>
      <c r="AQ325" s="96">
        <f>+INDEX('Load Combinations'!$D$4:$N$22,MATCH(Horizontal!$C325,'Load Combinations'!$B$4:$B$22,0),MATCH(Horizontal!AQ$26,'Load Combinations'!$D$3:$N$3,0))</f>
        <v>0</v>
      </c>
      <c r="AR325" s="96">
        <f>+INDEX('Load Combinations'!$D$4:$N$22,MATCH(Horizontal!$C325,'Load Combinations'!$B$4:$B$22,0),MATCH(Horizontal!AR$26,'Load Combinations'!$D$3:$N$3,0))</f>
        <v>0</v>
      </c>
      <c r="AS325" s="96">
        <f>+INDEX('Load Combinations'!$D$4:$N$22,MATCH(Horizontal!$C325,'Load Combinations'!$B$4:$B$22,0),MATCH(Horizontal!AS$26,'Load Combinations'!$D$3:$N$3,0))</f>
        <v>1</v>
      </c>
      <c r="AT325" s="96">
        <f>+INDEX('Load Combinations'!$D$4:$N$22,MATCH(Horizontal!$C325,'Load Combinations'!$B$4:$B$22,0),MATCH(Horizontal!AT$26,'Load Combinations'!$D$3:$N$3,0))</f>
        <v>1</v>
      </c>
      <c r="AU325" s="96">
        <f>+INDEX('Load Combinations'!$D$4:$N$22,MATCH(Horizontal!$C325,'Load Combinations'!$B$4:$B$22,0),MATCH(Horizontal!AU$26,'Load Combinations'!$D$3:$N$3,0))</f>
        <v>0</v>
      </c>
      <c r="AV325" s="96">
        <f>+INDEX('Load Combinations'!$D$4:$N$22,MATCH(Horizontal!$C325,'Load Combinations'!$B$4:$B$22,0),MATCH(Horizontal!AV$26,'Load Combinations'!$D$3:$N$3,0))</f>
        <v>1</v>
      </c>
      <c r="AW325" s="96">
        <f>+INDEX('Load Combinations'!$D$4:$N$22,MATCH(Horizontal!$C325,'Load Combinations'!$B$4:$B$22,0),MATCH(Horizontal!AW$26,'Load Combinations'!$D$3:$N$3,0))</f>
        <v>0</v>
      </c>
      <c r="AX325" s="560">
        <f>+INDEX('Load Combinations'!$D$4:$N$22,MATCH(Horizontal!$C325,'Load Combinations'!$B$4:$B$22,0),MATCH(Horizontal!AX$26,'Load Combinations'!$D$3:$N$3,0))</f>
        <v>0</v>
      </c>
      <c r="AY325" s="661">
        <f>+INDEX('Load Combinations'!$D$4:$N$22,MATCH(Horizontal!$C325,'Load Combinations'!$B$4:$B$22,0),MATCH(Horizontal!AY$26,'Load Combinations'!$D$3:$N$3,0))</f>
        <v>0</v>
      </c>
      <c r="AZ325" s="297" cm="1">
        <f t="array" aca="1" ref="AZ325" ca="1">SUMPRODUCT(--($K325:$AB325&gt;0),INDEX($H$4:$H$22,MATCH($K$26:$AB$26,$C$4:$C$22,0)))</f>
        <v>0</v>
      </c>
      <c r="BA325" s="298" cm="1">
        <f t="array" aca="1" ref="BA325" ca="1">SUMPRODUCT(--($K325:$AB325&gt;0),INDEX($G$4:$G$22,MATCH($K$26:$AB$26,$C$4:$C$22,0)))</f>
        <v>0</v>
      </c>
      <c r="BB325" s="298" cm="1">
        <f t="array" aca="1" ref="BB325" ca="1">-1*SUMPRODUCT(--($K325:$AB325&lt;0),INDEX($H$4:$H$22,MATCH($K$26:$AB$26,$C$4:$C$22,0)))</f>
        <v>0</v>
      </c>
      <c r="BC325" s="298" cm="1">
        <f t="array" aca="1" ref="BC325" ca="1">-1*SUMPRODUCT(--($K325:$AB325&lt;0),INDEX($G$4:$G$22,MATCH($K$26:$AB$26,$C$4:$C$22,0)))</f>
        <v>0</v>
      </c>
      <c r="BD325" s="125" cm="1">
        <f t="array" aca="1" ref="BD325" ca="1">IF(AC325&gt;0,AC325*SUMPRODUCT(_xlfn.XLOOKUP(AC$26,$C$4:$C$22,$T$4:$AD$22)*$AO325:$AY325),0)</f>
        <v>0</v>
      </c>
      <c r="BE325" s="300" cm="1">
        <f t="array" aca="1" ref="BE325" ca="1">IF(AD325&gt;0,AD325*SUMPRODUCT(_xlfn.XLOOKUP(AD$26,$C$4:$C$22,$T$4:$AD$22)*$AO325:$AY325),0)</f>
        <v>0</v>
      </c>
      <c r="BF325" s="300" cm="1">
        <f t="array" aca="1" ref="BF325" ca="1">IF(AE325&gt;0,AE325*SUMPRODUCT(_xlfn.XLOOKUP(AE$26,$C$4:$C$22,$T$4:$AD$22)*$AO325:$AY325),0)</f>
        <v>0</v>
      </c>
      <c r="BG325" s="301" cm="1">
        <f t="array" aca="1" ref="BG325" ca="1">IF(AF325&gt;0,AF325*SUMPRODUCT(_xlfn.XLOOKUP(AF$26,$C$4:$C$22,$T$4:$AD$22)*$AO325:$AY325),0)</f>
        <v>0</v>
      </c>
      <c r="BH325" s="300" cm="1">
        <f t="array" aca="1" ref="BH325" ca="1">IF(AG325&gt;0,AG325*SUMPRODUCT(_xlfn.XLOOKUP(AG$26,$C$4:$C$22,$T$4:$AD$22)*$AO325:$AY325),0)</f>
        <v>0</v>
      </c>
      <c r="BI325" s="300" cm="1">
        <f t="array" aca="1" ref="BI325" ca="1">IF(AH325&gt;0,AH325*SUMPRODUCT(_xlfn.XLOOKUP(AH$26,$C$4:$C$22,$T$4:$AD$22)*$AO325:$AY325),0)</f>
        <v>0</v>
      </c>
      <c r="BJ325" s="300" cm="1">
        <f t="array" aca="1" ref="BJ325" ca="1">IF(AI325&gt;0,AI325*SUMPRODUCT(_xlfn.XLOOKUP(AI$26,$C$4:$C$22,$T$4:$AD$22)*$AO325:$AY325),0)</f>
        <v>0</v>
      </c>
      <c r="BK325" s="300" cm="1">
        <f t="array" aca="1" ref="BK325" ca="1">IF(AJ325&gt;0,AJ325*SUMPRODUCT(_xlfn.XLOOKUP(AJ$26,$C$4:$C$22,$T$4:$AD$22)*$AO325:$AY325),0)</f>
        <v>0</v>
      </c>
      <c r="BL325" s="300" cm="1">
        <f t="array" aca="1" ref="BL325" ca="1">IF(AK325&gt;0,AK325*SUMPRODUCT(_xlfn.XLOOKUP(AK$26,$C$4:$C$22,$T$4:$AD$22)*$AO325:$AY325),0)</f>
        <v>0.75</v>
      </c>
      <c r="BM325" s="300" cm="1">
        <f t="array" aca="1" ref="BM325" ca="1">IF(AL325&gt;0,AL325*SUMPRODUCT(_xlfn.XLOOKUP(AL$26,$C$4:$C$22,$T$4:$AD$22)*$AO325:$AY325),0)</f>
        <v>0</v>
      </c>
      <c r="BN325" s="300" cm="1">
        <f t="array" aca="1" ref="BN325" ca="1">IF(AM325&gt;0,AM325*SUMPRODUCT(_xlfn.XLOOKUP(AM$26,$C$4:$C$22,$T$4:$AD$22)*$AO325:$AY325),0)</f>
        <v>0</v>
      </c>
      <c r="BO325" s="304" cm="1">
        <f t="array" aca="1" ref="BO325" ca="1">IF(AN325&gt;0,AN325*SUMPRODUCT(_xlfn.XLOOKUP(AN$26,$C$4:$C$22,$T$4:$AD$22)*$AO325:$AY325),0)</f>
        <v>0</v>
      </c>
      <c r="BP325" s="305">
        <f t="shared" ca="1" si="269"/>
        <v>0.75</v>
      </c>
      <c r="BQ325" s="125" cm="1">
        <f t="array" aca="1" ref="BQ325" ca="1">IF(AC325&gt;0,AC325*SUMPRODUCT(_xlfn.XLOOKUP(AC$26,$C$4:$C$22,$I$4:$S$22)*$AO325:$AY325),0)</f>
        <v>0</v>
      </c>
      <c r="BR325" s="300" cm="1">
        <f t="array" aca="1" ref="BR325" ca="1">IF(AD325&gt;0,AD325*SUMPRODUCT(_xlfn.XLOOKUP(AD$26,$C$4:$C$22,$I$4:$S$22)*$AO325:$AY325),0)</f>
        <v>0</v>
      </c>
      <c r="BS325" s="300" cm="1">
        <f t="array" aca="1" ref="BS325" ca="1">IF(AE325&gt;0,AE325*SUMPRODUCT(_xlfn.XLOOKUP(AE$26,$C$4:$C$22,$I$4:$S$22)*$AO325:$AY325),0)</f>
        <v>0</v>
      </c>
      <c r="BT325" s="301" cm="1">
        <f t="array" aca="1" ref="BT325" ca="1">IF(AF325&gt;0,AF325*SUMPRODUCT(_xlfn.XLOOKUP(AF$26,$C$4:$C$22,$I$4:$S$22)*$AO325:$AY325),0)</f>
        <v>0</v>
      </c>
      <c r="BU325" s="300" cm="1">
        <f t="array" aca="1" ref="BU325" ca="1">IF(AG325&gt;0,AG325*SUMPRODUCT(_xlfn.XLOOKUP(AG$26,$C$4:$C$22,$I$4:$S$22)*$AO325:$AY325),0)</f>
        <v>0</v>
      </c>
      <c r="BV325" s="300" cm="1">
        <f t="array" aca="1" ref="BV325" ca="1">IF(AH325&gt;0,AH325*SUMPRODUCT(_xlfn.XLOOKUP(AH$26,$C$4:$C$22,$I$4:$S$22)*$AO325:$AY325),0)</f>
        <v>0</v>
      </c>
      <c r="BW325" s="300" cm="1">
        <f t="array" aca="1" ref="BW325" ca="1">IF(AI325&gt;0,AI325*SUMPRODUCT(_xlfn.XLOOKUP(AI$26,$C$4:$C$22,$I$4:$S$22)*$AO325:$AY325),0)</f>
        <v>0</v>
      </c>
      <c r="BX325" s="300" cm="1">
        <f t="array" aca="1" ref="BX325" ca="1">IF(AJ325&gt;0,AJ325*SUMPRODUCT(_xlfn.XLOOKUP(AJ$26,$C$4:$C$22,$I$4:$S$22)*$AO325:$AY325),0)</f>
        <v>0</v>
      </c>
      <c r="BY325" s="300" cm="1">
        <f t="array" aca="1" ref="BY325" ca="1">IF(AK325&gt;0,AK325*SUMPRODUCT(_xlfn.XLOOKUP(AK$26,$C$4:$C$22,$I$4:$S$22)*$AO325:$AY325),0)</f>
        <v>0</v>
      </c>
      <c r="BZ325" s="300" cm="1">
        <f t="array" aca="1" ref="BZ325" ca="1">IF(AL325&gt;0,AL325*SUMPRODUCT(_xlfn.XLOOKUP(AL$26,$C$4:$C$22,$I$4:$S$22)*$AO325:$AY325),0)</f>
        <v>0</v>
      </c>
      <c r="CA325" s="300" cm="1">
        <f t="array" aca="1" ref="CA325" ca="1">IF(AM325&gt;0,AM325*SUMPRODUCT(_xlfn.XLOOKUP(AM$26,$C$4:$C$22,$I$4:$S$22)*$AO325:$AY325),0)</f>
        <v>0</v>
      </c>
      <c r="CB325" s="304" cm="1">
        <f t="array" aca="1" ref="CB325" ca="1">IF(AN325&gt;0,AN325*SUMPRODUCT(_xlfn.XLOOKUP(AN$26,$C$4:$C$22,$I$4:$S$22)*$AO325:$AY325),0)</f>
        <v>0</v>
      </c>
      <c r="CC325" s="305">
        <f t="shared" ca="1" si="270"/>
        <v>0</v>
      </c>
      <c r="CD325" s="125" cm="1">
        <f t="array" aca="1" ref="CD325" ca="1">IF(AC325&lt;0,AC325*SUMPRODUCT(_xlfn.XLOOKUP(AC$26,$C$4:$C$22,$T$4:$AD$22)*$AO325:$AY325),0)</f>
        <v>0</v>
      </c>
      <c r="CE325" s="300" cm="1">
        <f t="array" aca="1" ref="CE325" ca="1">IF(AD325&lt;0,AD325*SUMPRODUCT(_xlfn.XLOOKUP(AD$26,$C$4:$C$22,$T$4:$AC$22)*$AO325:$AX325),0)</f>
        <v>0</v>
      </c>
      <c r="CF325" s="300" cm="1">
        <f t="array" aca="1" ref="CF325" ca="1">IF(AE325&lt;0,AE325*SUMPRODUCT(_xlfn.XLOOKUP(AE$26,$C$4:$C$22,$T$4:$AC$22)*$AO325:$AX325),0)</f>
        <v>0</v>
      </c>
      <c r="CG325" s="301" cm="1">
        <f t="array" aca="1" ref="CG325" ca="1">IF(AF325&lt;0,AF325*SUMPRODUCT(_xlfn.XLOOKUP(AF$26,$C$4:$C$22,$T$4:$AC$22)*$AO325:$AX325),0)</f>
        <v>0</v>
      </c>
      <c r="CH325" s="300" cm="1">
        <f t="array" aca="1" ref="CH325" ca="1">IF(AG325&lt;0,AG325*SUMPRODUCT(_xlfn.XLOOKUP(AG$26,$C$4:$C$22,$T$4:$AC$22)*$AO325:$AX325),0)</f>
        <v>0</v>
      </c>
      <c r="CI325" s="300" cm="1">
        <f t="array" aca="1" ref="CI325" ca="1">IF(AH325&lt;0,AH325*SUMPRODUCT(_xlfn.XLOOKUP(AH$26,$C$4:$C$22,$T$4:$AC$22)*$AO325:$AX325),0)</f>
        <v>0</v>
      </c>
      <c r="CJ325" s="300" cm="1">
        <f t="array" aca="1" ref="CJ325" ca="1">IF(AI325&lt;0,AI325*SUMPRODUCT(_xlfn.XLOOKUP(AI$26,$C$4:$C$22,$T$4:$AC$22)*$AO325:$AX325),0)</f>
        <v>0</v>
      </c>
      <c r="CK325" s="300" cm="1">
        <f t="array" aca="1" ref="CK325" ca="1">IF(AJ325&lt;0,AJ325*SUMPRODUCT(_xlfn.XLOOKUP(AJ$26,$C$4:$C$22,$T$4:$AC$22)*$AO325:$AX325),0)</f>
        <v>0</v>
      </c>
      <c r="CL325" s="300" cm="1">
        <f t="array" aca="1" ref="CL325" ca="1">IF(AK325&lt;0,AK325*SUMPRODUCT(_xlfn.XLOOKUP(AK$26,$C$4:$C$22,$T$4:$AC$22)*$AO325:$AX325),0)</f>
        <v>0</v>
      </c>
      <c r="CM325" s="300" cm="1">
        <f t="array" aca="1" ref="CM325" ca="1">IF(AL325&lt;0,AL325*SUMPRODUCT(_xlfn.XLOOKUP(AL$26,$C$4:$C$22,$T$4:$AC$22)*$AO325:$AX325),0)</f>
        <v>0</v>
      </c>
      <c r="CN325" s="300" cm="1">
        <f t="array" aca="1" ref="CN325" ca="1">IF(AM325&lt;0,AM325*SUMPRODUCT(_xlfn.XLOOKUP(AM$26,$C$4:$C$22,$T$4:$AC$22)*$AO325:$AX325),0)</f>
        <v>0</v>
      </c>
      <c r="CO325" s="304" cm="1">
        <f t="array" aca="1" ref="CO325" ca="1">IF(AN325&lt;0,AN325*SUMPRODUCT(_xlfn.XLOOKUP(AN$26,$C$4:$C$22,$T$4:$AC$22)*$AO325:$AX325),0)</f>
        <v>0</v>
      </c>
      <c r="CP325" s="305">
        <f t="shared" ca="1" si="271"/>
        <v>0</v>
      </c>
      <c r="CQ325" s="125" cm="1">
        <f t="array" aca="1" ref="CQ325" ca="1">IF(AC325&lt;0,AC325*SUMPRODUCT(_xlfn.XLOOKUP(AC$26,$C$4:$C$22,$I$4:$S$22)*$AO325:$AY325),0)</f>
        <v>0</v>
      </c>
      <c r="CR325" s="300" cm="1">
        <f t="array" aca="1" ref="CR325" ca="1">IF(AD325&lt;0,AD325*SUMPRODUCT(_xlfn.XLOOKUP(AD$26,$C$4:$C$22,$I$4:$R$22)*$AO325:$AX325),0)</f>
        <v>0</v>
      </c>
      <c r="CS325" s="300" cm="1">
        <f t="array" aca="1" ref="CS325" ca="1">IF(AE325&lt;0,AE325*SUMPRODUCT(_xlfn.XLOOKUP(AE$26,$C$4:$C$22,$I$4:$R$22)*$AO325:$AX325),0)</f>
        <v>0</v>
      </c>
      <c r="CT325" s="301" cm="1">
        <f t="array" aca="1" ref="CT325" ca="1">IF(AF325&lt;0,AF325*SUMPRODUCT(_xlfn.XLOOKUP(AF$26,$C$4:$C$22,$I$4:$R$22)*$AO325:$AX325),0)</f>
        <v>0</v>
      </c>
      <c r="CU325" s="300" cm="1">
        <f t="array" aca="1" ref="CU325" ca="1">IF(AG325&lt;0,AG325*SUMPRODUCT(_xlfn.XLOOKUP(AG$26,$C$4:$C$22,$I$4:$R$22)*$AO325:$AX325),0)</f>
        <v>0</v>
      </c>
      <c r="CV325" s="300" cm="1">
        <f t="array" aca="1" ref="CV325" ca="1">IF(AH325&lt;0,AH325*SUMPRODUCT(_xlfn.XLOOKUP(AH$26,$C$4:$C$22,$I$4:$R$22)*$AO325:$AX325),0)</f>
        <v>0</v>
      </c>
      <c r="CW325" s="300" cm="1">
        <f t="array" aca="1" ref="CW325" ca="1">IF(AI325&lt;0,AI325*SUMPRODUCT(_xlfn.XLOOKUP(AI$26,$C$4:$C$22,$I$4:$R$22)*$AO325:$AX325),0)</f>
        <v>0</v>
      </c>
      <c r="CX325" s="300" cm="1">
        <f t="array" aca="1" ref="CX325" ca="1">IF(AJ325&lt;0,AJ325*SUMPRODUCT(_xlfn.XLOOKUP(AJ$26,$C$4:$C$22,$I$4:$R$22)*$AO325:$AX325),0)</f>
        <v>0</v>
      </c>
      <c r="CY325" s="300" cm="1">
        <f t="array" aca="1" ref="CY325" ca="1">IF(AK325&lt;0,AK325*SUMPRODUCT(_xlfn.XLOOKUP(AK$26,$C$4:$C$22,$I$4:$R$22)*$AO325:$AX325),0)</f>
        <v>0</v>
      </c>
      <c r="CZ325" s="300" cm="1">
        <f t="array" aca="1" ref="CZ325" ca="1">IF(AL325&lt;0,AL325*SUMPRODUCT(_xlfn.XLOOKUP(AL$26,$C$4:$C$22,$I$4:$R$22)*$AO325:$AX325),0)</f>
        <v>0</v>
      </c>
      <c r="DA325" s="300" cm="1">
        <f t="array" aca="1" ref="DA325" ca="1">IF(AM325&lt;0,AM325*SUMPRODUCT(_xlfn.XLOOKUP(AM$26,$C$4:$C$22,$I$4:$R$22)*$AO325:$AX325),0)</f>
        <v>0</v>
      </c>
      <c r="DB325" s="304" cm="1">
        <f t="array" aca="1" ref="DB325" ca="1">IF(AN325&lt;0,AN325*SUMPRODUCT(_xlfn.XLOOKUP(AN$26,$C$4:$C$22,$I$4:$R$22)*$AO325:$AX325),0)</f>
        <v>0</v>
      </c>
      <c r="DC325" s="329">
        <f t="shared" ca="1" si="272"/>
        <v>0</v>
      </c>
    </row>
    <row r="326" spans="1:107" x14ac:dyDescent="0.25">
      <c r="A326" s="136"/>
      <c r="B326" s="389"/>
      <c r="C326" s="278">
        <v>16</v>
      </c>
      <c r="D326" s="279" t="str">
        <f>_xlfn.XLOOKUP($C326,'Load Combinations'!$B$4:$B$22,'Load Combinations'!$C$4:$C$22)</f>
        <v>CV MAWP, No Beam</v>
      </c>
      <c r="E326" s="280"/>
      <c r="F326" s="281"/>
      <c r="G326" s="111">
        <v>0</v>
      </c>
      <c r="H326" s="282">
        <f t="shared" ca="1" si="299"/>
        <v>0</v>
      </c>
      <c r="I326" s="282">
        <f t="shared" ca="1" si="300"/>
        <v>0</v>
      </c>
      <c r="J326" s="326"/>
      <c r="K326" s="87">
        <f t="shared" ref="K326:AB326" ca="1" si="314">OFFSET(K326,-15,0)</f>
        <v>0</v>
      </c>
      <c r="L326" s="84">
        <f t="shared" ca="1" si="314"/>
        <v>0</v>
      </c>
      <c r="M326" s="84">
        <f t="shared" ca="1" si="314"/>
        <v>0</v>
      </c>
      <c r="N326" s="84">
        <f t="shared" ca="1" si="314"/>
        <v>0</v>
      </c>
      <c r="O326" s="84">
        <f t="shared" ca="1" si="314"/>
        <v>0</v>
      </c>
      <c r="P326" s="84">
        <f t="shared" ca="1" si="314"/>
        <v>0</v>
      </c>
      <c r="Q326" s="84">
        <f t="shared" ca="1" si="314"/>
        <v>0</v>
      </c>
      <c r="R326" s="84">
        <f t="shared" ca="1" si="314"/>
        <v>0</v>
      </c>
      <c r="S326" s="84">
        <f t="shared" ca="1" si="314"/>
        <v>0</v>
      </c>
      <c r="T326" s="84">
        <f t="shared" ca="1" si="314"/>
        <v>0</v>
      </c>
      <c r="U326" s="84">
        <f t="shared" ca="1" si="314"/>
        <v>0</v>
      </c>
      <c r="V326" s="84">
        <f t="shared" ca="1" si="314"/>
        <v>0</v>
      </c>
      <c r="W326" s="84">
        <f t="shared" ca="1" si="314"/>
        <v>0</v>
      </c>
      <c r="X326" s="84">
        <f t="shared" ca="1" si="314"/>
        <v>0</v>
      </c>
      <c r="Y326" s="84">
        <f t="shared" ca="1" si="314"/>
        <v>0</v>
      </c>
      <c r="Z326" s="84">
        <f t="shared" ca="1" si="314"/>
        <v>0</v>
      </c>
      <c r="AA326" s="84">
        <f t="shared" ca="1" si="314"/>
        <v>0</v>
      </c>
      <c r="AB326" s="89">
        <f t="shared" ca="1" si="314"/>
        <v>0</v>
      </c>
      <c r="AC326" s="87">
        <f t="shared" ca="1" si="298"/>
        <v>0</v>
      </c>
      <c r="AD326" s="84">
        <f t="shared" ca="1" si="298"/>
        <v>0</v>
      </c>
      <c r="AE326" s="84">
        <f t="shared" ca="1" si="298"/>
        <v>0</v>
      </c>
      <c r="AF326" s="84">
        <f t="shared" ca="1" si="298"/>
        <v>0</v>
      </c>
      <c r="AG326" s="84">
        <f t="shared" ca="1" si="298"/>
        <v>0</v>
      </c>
      <c r="AH326" s="84">
        <f t="shared" ca="1" si="298"/>
        <v>0</v>
      </c>
      <c r="AI326" s="84">
        <f t="shared" ca="1" si="298"/>
        <v>0</v>
      </c>
      <c r="AJ326" s="84">
        <f t="shared" ca="1" si="298"/>
        <v>0</v>
      </c>
      <c r="AK326" s="84">
        <f t="shared" ca="1" si="298"/>
        <v>1</v>
      </c>
      <c r="AL326" s="84">
        <f t="shared" ca="1" si="298"/>
        <v>0</v>
      </c>
      <c r="AM326" s="84">
        <f t="shared" ca="1" si="298"/>
        <v>0</v>
      </c>
      <c r="AN326" s="98">
        <f t="shared" ca="1" si="298"/>
        <v>0</v>
      </c>
      <c r="AO326" s="91">
        <f>+INDEX('Load Combinations'!$D$4:$N$22,MATCH(Horizontal!$C326,'Load Combinations'!$B$4:$B$22,0),MATCH(Horizontal!AO$26,'Load Combinations'!$D$3:$N$3,0))</f>
        <v>1</v>
      </c>
      <c r="AP326" s="84">
        <f>+INDEX('Load Combinations'!$D$4:$N$22,MATCH(Horizontal!$C326,'Load Combinations'!$B$4:$B$22,0),MATCH(Horizontal!AP$26,'Load Combinations'!$D$3:$N$3,0))</f>
        <v>0</v>
      </c>
      <c r="AQ326" s="84">
        <f>+INDEX('Load Combinations'!$D$4:$N$22,MATCH(Horizontal!$C326,'Load Combinations'!$B$4:$B$22,0),MATCH(Horizontal!AQ$26,'Load Combinations'!$D$3:$N$3,0))</f>
        <v>0</v>
      </c>
      <c r="AR326" s="84">
        <f>+INDEX('Load Combinations'!$D$4:$N$22,MATCH(Horizontal!$C326,'Load Combinations'!$B$4:$B$22,0),MATCH(Horizontal!AR$26,'Load Combinations'!$D$3:$N$3,0))</f>
        <v>1</v>
      </c>
      <c r="AS326" s="84">
        <f>+INDEX('Load Combinations'!$D$4:$N$22,MATCH(Horizontal!$C326,'Load Combinations'!$B$4:$B$22,0),MATCH(Horizontal!AS$26,'Load Combinations'!$D$3:$N$3,0))</f>
        <v>0</v>
      </c>
      <c r="AT326" s="84">
        <f>+INDEX('Load Combinations'!$D$4:$N$22,MATCH(Horizontal!$C326,'Load Combinations'!$B$4:$B$22,0),MATCH(Horizontal!AT$26,'Load Combinations'!$D$3:$N$3,0))</f>
        <v>0</v>
      </c>
      <c r="AU326" s="84">
        <f>+INDEX('Load Combinations'!$D$4:$N$22,MATCH(Horizontal!$C326,'Load Combinations'!$B$4:$B$22,0),MATCH(Horizontal!AU$26,'Load Combinations'!$D$3:$N$3,0))</f>
        <v>1</v>
      </c>
      <c r="AV326" s="84">
        <f>+INDEX('Load Combinations'!$D$4:$N$22,MATCH(Horizontal!$C326,'Load Combinations'!$B$4:$B$22,0),MATCH(Horizontal!AV$26,'Load Combinations'!$D$3:$N$3,0))</f>
        <v>0</v>
      </c>
      <c r="AW326" s="84">
        <f>+INDEX('Load Combinations'!$D$4:$N$22,MATCH(Horizontal!$C326,'Load Combinations'!$B$4:$B$22,0),MATCH(Horizontal!AW$26,'Load Combinations'!$D$3:$N$3,0))</f>
        <v>0</v>
      </c>
      <c r="AX326" s="559">
        <f>+INDEX('Load Combinations'!$D$4:$N$22,MATCH(Horizontal!$C326,'Load Combinations'!$B$4:$B$22,0),MATCH(Horizontal!AX$26,'Load Combinations'!$D$3:$N$3,0))</f>
        <v>0</v>
      </c>
      <c r="AY326" s="660">
        <f>+INDEX('Load Combinations'!$D$4:$N$22,MATCH(Horizontal!$C326,'Load Combinations'!$B$4:$B$22,0),MATCH(Horizontal!AY$26,'Load Combinations'!$D$3:$N$3,0))</f>
        <v>0</v>
      </c>
      <c r="AZ326" s="284" cm="1">
        <f t="array" aca="1" ref="AZ326" ca="1">SUMPRODUCT(--($K326:$AB326&gt;0),INDEX($H$4:$H$22,MATCH($K$26:$AB$26,$C$4:$C$22,0)))</f>
        <v>0</v>
      </c>
      <c r="BA326" s="194" cm="1">
        <f t="array" aca="1" ref="BA326" ca="1">SUMPRODUCT(--($K326:$AB326&gt;0),INDEX($G$4:$G$22,MATCH($K$26:$AB$26,$C$4:$C$22,0)))</f>
        <v>0</v>
      </c>
      <c r="BB326" s="194" cm="1">
        <f t="array" aca="1" ref="BB326" ca="1">-1*SUMPRODUCT(--($K326:$AB326&lt;0),INDEX($H$4:$H$22,MATCH($K$26:$AB$26,$C$4:$C$22,0)))</f>
        <v>0</v>
      </c>
      <c r="BC326" s="194" cm="1">
        <f t="array" aca="1" ref="BC326" ca="1">-1*SUMPRODUCT(--($K326:$AB326&lt;0),INDEX($G$4:$G$22,MATCH($K$26:$AB$26,$C$4:$C$22,0)))</f>
        <v>0</v>
      </c>
      <c r="BD326" s="286" cm="1">
        <f t="array" aca="1" ref="BD326" ca="1">IF(AC326&gt;0,AC326*SUMPRODUCT(_xlfn.XLOOKUP(AC$26,$C$4:$C$22,$T$4:$AD$22)*$AO326:$AY326),0)</f>
        <v>0</v>
      </c>
      <c r="BE326" s="287" cm="1">
        <f t="array" aca="1" ref="BE326" ca="1">IF(AD326&gt;0,AD326*SUMPRODUCT(_xlfn.XLOOKUP(AD$26,$C$4:$C$22,$T$4:$AD$22)*$AO326:$AY326),0)</f>
        <v>0</v>
      </c>
      <c r="BF326" s="287" cm="1">
        <f t="array" aca="1" ref="BF326" ca="1">IF(AE326&gt;0,AE326*SUMPRODUCT(_xlfn.XLOOKUP(AE$26,$C$4:$C$22,$T$4:$AD$22)*$AO326:$AY326),0)</f>
        <v>0</v>
      </c>
      <c r="BG326" s="287" cm="1">
        <f t="array" aca="1" ref="BG326" ca="1">IF(AF326&gt;0,AF326*SUMPRODUCT(_xlfn.XLOOKUP(AF$26,$C$4:$C$22,$T$4:$AD$22)*$AO326:$AY326),0)</f>
        <v>0</v>
      </c>
      <c r="BH326" s="287" cm="1">
        <f t="array" aca="1" ref="BH326" ca="1">IF(AG326&gt;0,AG326*SUMPRODUCT(_xlfn.XLOOKUP(AG$26,$C$4:$C$22,$T$4:$AD$22)*$AO326:$AY326),0)</f>
        <v>0</v>
      </c>
      <c r="BI326" s="287" cm="1">
        <f t="array" aca="1" ref="BI326" ca="1">IF(AH326&gt;0,AH326*SUMPRODUCT(_xlfn.XLOOKUP(AH$26,$C$4:$C$22,$T$4:$AD$22)*$AO326:$AY326),0)</f>
        <v>0</v>
      </c>
      <c r="BJ326" s="287" cm="1">
        <f t="array" aca="1" ref="BJ326" ca="1">IF(AI326&gt;0,AI326*SUMPRODUCT(_xlfn.XLOOKUP(AI$26,$C$4:$C$22,$T$4:$AD$22)*$AO326:$AY326),0)</f>
        <v>0</v>
      </c>
      <c r="BK326" s="287" cm="1">
        <f t="array" aca="1" ref="BK326" ca="1">IF(AJ326&gt;0,AJ326*SUMPRODUCT(_xlfn.XLOOKUP(AJ$26,$C$4:$C$22,$T$4:$AD$22)*$AO326:$AY326),0)</f>
        <v>0</v>
      </c>
      <c r="BL326" s="287" cm="1">
        <f t="array" aca="1" ref="BL326" ca="1">IF(AK326&gt;0,AK326*SUMPRODUCT(_xlfn.XLOOKUP(AK$26,$C$4:$C$22,$T$4:$AD$22)*$AO326:$AY326),0)</f>
        <v>0</v>
      </c>
      <c r="BM326" s="287" cm="1">
        <f t="array" aca="1" ref="BM326" ca="1">IF(AL326&gt;0,AL326*SUMPRODUCT(_xlfn.XLOOKUP(AL$26,$C$4:$C$22,$T$4:$AD$22)*$AO326:$AY326),0)</f>
        <v>0</v>
      </c>
      <c r="BN326" s="287" cm="1">
        <f t="array" aca="1" ref="BN326" ca="1">IF(AM326&gt;0,AM326*SUMPRODUCT(_xlfn.XLOOKUP(AM$26,$C$4:$C$22,$T$4:$AD$22)*$AO326:$AY326),0)</f>
        <v>0</v>
      </c>
      <c r="BO326" s="290" cm="1">
        <f t="array" aca="1" ref="BO326" ca="1">IF(AN326&gt;0,AN326*SUMPRODUCT(_xlfn.XLOOKUP(AN$26,$C$4:$C$22,$T$4:$AD$22)*$AO326:$AY326),0)</f>
        <v>0</v>
      </c>
      <c r="BP326" s="291">
        <f t="shared" ca="1" si="269"/>
        <v>0</v>
      </c>
      <c r="BQ326" s="286" cm="1">
        <f t="array" aca="1" ref="BQ326" ca="1">IF(AC326&gt;0,AC326*SUMPRODUCT(_xlfn.XLOOKUP(AC$26,$C$4:$C$22,$I$4:$S$22)*$AO326:$AY326),0)</f>
        <v>0</v>
      </c>
      <c r="BR326" s="287" cm="1">
        <f t="array" aca="1" ref="BR326" ca="1">IF(AD326&gt;0,AD326*SUMPRODUCT(_xlfn.XLOOKUP(AD$26,$C$4:$C$22,$I$4:$S$22)*$AO326:$AY326),0)</f>
        <v>0</v>
      </c>
      <c r="BS326" s="287" cm="1">
        <f t="array" aca="1" ref="BS326" ca="1">IF(AE326&gt;0,AE326*SUMPRODUCT(_xlfn.XLOOKUP(AE$26,$C$4:$C$22,$I$4:$S$22)*$AO326:$AY326),0)</f>
        <v>0</v>
      </c>
      <c r="BT326" s="287" cm="1">
        <f t="array" aca="1" ref="BT326" ca="1">IF(AF326&gt;0,AF326*SUMPRODUCT(_xlfn.XLOOKUP(AF$26,$C$4:$C$22,$I$4:$S$22)*$AO326:$AY326),0)</f>
        <v>0</v>
      </c>
      <c r="BU326" s="287" cm="1">
        <f t="array" aca="1" ref="BU326" ca="1">IF(AG326&gt;0,AG326*SUMPRODUCT(_xlfn.XLOOKUP(AG$26,$C$4:$C$22,$I$4:$S$22)*$AO326:$AY326),0)</f>
        <v>0</v>
      </c>
      <c r="BV326" s="287" cm="1">
        <f t="array" aca="1" ref="BV326" ca="1">IF(AH326&gt;0,AH326*SUMPRODUCT(_xlfn.XLOOKUP(AH$26,$C$4:$C$22,$I$4:$S$22)*$AO326:$AY326),0)</f>
        <v>0</v>
      </c>
      <c r="BW326" s="287" cm="1">
        <f t="array" aca="1" ref="BW326" ca="1">IF(AI326&gt;0,AI326*SUMPRODUCT(_xlfn.XLOOKUP(AI$26,$C$4:$C$22,$I$4:$S$22)*$AO326:$AY326),0)</f>
        <v>0</v>
      </c>
      <c r="BX326" s="287" cm="1">
        <f t="array" aca="1" ref="BX326" ca="1">IF(AJ326&gt;0,AJ326*SUMPRODUCT(_xlfn.XLOOKUP(AJ$26,$C$4:$C$22,$I$4:$S$22)*$AO326:$AY326),0)</f>
        <v>0</v>
      </c>
      <c r="BY326" s="287" cm="1">
        <f t="array" aca="1" ref="BY326" ca="1">IF(AK326&gt;0,AK326*SUMPRODUCT(_xlfn.XLOOKUP(AK$26,$C$4:$C$22,$I$4:$S$22)*$AO326:$AY326),0)</f>
        <v>0</v>
      </c>
      <c r="BZ326" s="287" cm="1">
        <f t="array" aca="1" ref="BZ326" ca="1">IF(AL326&gt;0,AL326*SUMPRODUCT(_xlfn.XLOOKUP(AL$26,$C$4:$C$22,$I$4:$S$22)*$AO326:$AY326),0)</f>
        <v>0</v>
      </c>
      <c r="CA326" s="287" cm="1">
        <f t="array" aca="1" ref="CA326" ca="1">IF(AM326&gt;0,AM326*SUMPRODUCT(_xlfn.XLOOKUP(AM$26,$C$4:$C$22,$I$4:$S$22)*$AO326:$AY326),0)</f>
        <v>0</v>
      </c>
      <c r="CB326" s="290" cm="1">
        <f t="array" aca="1" ref="CB326" ca="1">IF(AN326&gt;0,AN326*SUMPRODUCT(_xlfn.XLOOKUP(AN$26,$C$4:$C$22,$I$4:$S$22)*$AO326:$AY326),0)</f>
        <v>0</v>
      </c>
      <c r="CC326" s="291">
        <f t="shared" ca="1" si="270"/>
        <v>0</v>
      </c>
      <c r="CD326" s="286" cm="1">
        <f t="array" aca="1" ref="CD326" ca="1">IF(AC326&lt;0,AC326*SUMPRODUCT(_xlfn.XLOOKUP(AC$26,$C$4:$C$22,$T$4:$AD$22)*$AO326:$AY326),0)</f>
        <v>0</v>
      </c>
      <c r="CE326" s="287" cm="1">
        <f t="array" aca="1" ref="CE326" ca="1">IF(AD326&lt;0,AD326*SUMPRODUCT(_xlfn.XLOOKUP(AD$26,$C$4:$C$22,$T$4:$AC$22)*$AO326:$AX326),0)</f>
        <v>0</v>
      </c>
      <c r="CF326" s="287" cm="1">
        <f t="array" aca="1" ref="CF326" ca="1">IF(AE326&lt;0,AE326*SUMPRODUCT(_xlfn.XLOOKUP(AE$26,$C$4:$C$22,$T$4:$AC$22)*$AO326:$AX326),0)</f>
        <v>0</v>
      </c>
      <c r="CG326" s="287" cm="1">
        <f t="array" aca="1" ref="CG326" ca="1">IF(AF326&lt;0,AF326*SUMPRODUCT(_xlfn.XLOOKUP(AF$26,$C$4:$C$22,$T$4:$AC$22)*$AO326:$AX326),0)</f>
        <v>0</v>
      </c>
      <c r="CH326" s="287" cm="1">
        <f t="array" aca="1" ref="CH326" ca="1">IF(AG326&lt;0,AG326*SUMPRODUCT(_xlfn.XLOOKUP(AG$26,$C$4:$C$22,$T$4:$AC$22)*$AO326:$AX326),0)</f>
        <v>0</v>
      </c>
      <c r="CI326" s="287" cm="1">
        <f t="array" aca="1" ref="CI326" ca="1">IF(AH326&lt;0,AH326*SUMPRODUCT(_xlfn.XLOOKUP(AH$26,$C$4:$C$22,$T$4:$AC$22)*$AO326:$AX326),0)</f>
        <v>0</v>
      </c>
      <c r="CJ326" s="287" cm="1">
        <f t="array" aca="1" ref="CJ326" ca="1">IF(AI326&lt;0,AI326*SUMPRODUCT(_xlfn.XLOOKUP(AI$26,$C$4:$C$22,$T$4:$AC$22)*$AO326:$AX326),0)</f>
        <v>0</v>
      </c>
      <c r="CK326" s="287" cm="1">
        <f t="array" aca="1" ref="CK326" ca="1">IF(AJ326&lt;0,AJ326*SUMPRODUCT(_xlfn.XLOOKUP(AJ$26,$C$4:$C$22,$T$4:$AC$22)*$AO326:$AX326),0)</f>
        <v>0</v>
      </c>
      <c r="CL326" s="287" cm="1">
        <f t="array" aca="1" ref="CL326" ca="1">IF(AK326&lt;0,AK326*SUMPRODUCT(_xlfn.XLOOKUP(AK$26,$C$4:$C$22,$T$4:$AC$22)*$AO326:$AX326),0)</f>
        <v>0</v>
      </c>
      <c r="CM326" s="287" cm="1">
        <f t="array" aca="1" ref="CM326" ca="1">IF(AL326&lt;0,AL326*SUMPRODUCT(_xlfn.XLOOKUP(AL$26,$C$4:$C$22,$T$4:$AC$22)*$AO326:$AX326),0)</f>
        <v>0</v>
      </c>
      <c r="CN326" s="287" cm="1">
        <f t="array" aca="1" ref="CN326" ca="1">IF(AM326&lt;0,AM326*SUMPRODUCT(_xlfn.XLOOKUP(AM$26,$C$4:$C$22,$T$4:$AC$22)*$AO326:$AX326),0)</f>
        <v>0</v>
      </c>
      <c r="CO326" s="290" cm="1">
        <f t="array" aca="1" ref="CO326" ca="1">IF(AN326&lt;0,AN326*SUMPRODUCT(_xlfn.XLOOKUP(AN$26,$C$4:$C$22,$T$4:$AC$22)*$AO326:$AX326),0)</f>
        <v>0</v>
      </c>
      <c r="CP326" s="291">
        <f t="shared" ca="1" si="271"/>
        <v>0</v>
      </c>
      <c r="CQ326" s="286" cm="1">
        <f t="array" aca="1" ref="CQ326" ca="1">IF(AC326&lt;0,AC326*SUMPRODUCT(_xlfn.XLOOKUP(AC$26,$C$4:$C$22,$I$4:$S$22)*$AO326:$AY326),0)</f>
        <v>0</v>
      </c>
      <c r="CR326" s="287" cm="1">
        <f t="array" aca="1" ref="CR326" ca="1">IF(AD326&lt;0,AD326*SUMPRODUCT(_xlfn.XLOOKUP(AD$26,$C$4:$C$22,$I$4:$R$22)*$AO326:$AX326),0)</f>
        <v>0</v>
      </c>
      <c r="CS326" s="287" cm="1">
        <f t="array" aca="1" ref="CS326" ca="1">IF(AE326&lt;0,AE326*SUMPRODUCT(_xlfn.XLOOKUP(AE$26,$C$4:$C$22,$I$4:$R$22)*$AO326:$AX326),0)</f>
        <v>0</v>
      </c>
      <c r="CT326" s="287" cm="1">
        <f t="array" aca="1" ref="CT326" ca="1">IF(AF326&lt;0,AF326*SUMPRODUCT(_xlfn.XLOOKUP(AF$26,$C$4:$C$22,$I$4:$R$22)*$AO326:$AX326),0)</f>
        <v>0</v>
      </c>
      <c r="CU326" s="287" cm="1">
        <f t="array" aca="1" ref="CU326" ca="1">IF(AG326&lt;0,AG326*SUMPRODUCT(_xlfn.XLOOKUP(AG$26,$C$4:$C$22,$I$4:$R$22)*$AO326:$AX326),0)</f>
        <v>0</v>
      </c>
      <c r="CV326" s="287" cm="1">
        <f t="array" aca="1" ref="CV326" ca="1">IF(AH326&lt;0,AH326*SUMPRODUCT(_xlfn.XLOOKUP(AH$26,$C$4:$C$22,$I$4:$R$22)*$AO326:$AX326),0)</f>
        <v>0</v>
      </c>
      <c r="CW326" s="287" cm="1">
        <f t="array" aca="1" ref="CW326" ca="1">IF(AI326&lt;0,AI326*SUMPRODUCT(_xlfn.XLOOKUP(AI$26,$C$4:$C$22,$I$4:$R$22)*$AO326:$AX326),0)</f>
        <v>0</v>
      </c>
      <c r="CX326" s="287" cm="1">
        <f t="array" aca="1" ref="CX326" ca="1">IF(AJ326&lt;0,AJ326*SUMPRODUCT(_xlfn.XLOOKUP(AJ$26,$C$4:$C$22,$I$4:$R$22)*$AO326:$AX326),0)</f>
        <v>0</v>
      </c>
      <c r="CY326" s="287" cm="1">
        <f t="array" aca="1" ref="CY326" ca="1">IF(AK326&lt;0,AK326*SUMPRODUCT(_xlfn.XLOOKUP(AK$26,$C$4:$C$22,$I$4:$R$22)*$AO326:$AX326),0)</f>
        <v>0</v>
      </c>
      <c r="CZ326" s="287" cm="1">
        <f t="array" aca="1" ref="CZ326" ca="1">IF(AL326&lt;0,AL326*SUMPRODUCT(_xlfn.XLOOKUP(AL$26,$C$4:$C$22,$I$4:$R$22)*$AO326:$AX326),0)</f>
        <v>0</v>
      </c>
      <c r="DA326" s="287" cm="1">
        <f t="array" aca="1" ref="DA326" ca="1">IF(AM326&lt;0,AM326*SUMPRODUCT(_xlfn.XLOOKUP(AM$26,$C$4:$C$22,$I$4:$R$22)*$AO326:$AX326),0)</f>
        <v>0</v>
      </c>
      <c r="DB326" s="290" cm="1">
        <f t="array" aca="1" ref="DB326" ca="1">IF(AN326&lt;0,AN326*SUMPRODUCT(_xlfn.XLOOKUP(AN$26,$C$4:$C$22,$I$4:$R$22)*$AO326:$AX326),0)</f>
        <v>0</v>
      </c>
      <c r="DC326" s="327">
        <f t="shared" ca="1" si="272"/>
        <v>0</v>
      </c>
    </row>
    <row r="327" spans="1:107" x14ac:dyDescent="0.25">
      <c r="A327" s="136"/>
      <c r="B327" s="389"/>
      <c r="C327" s="292">
        <v>17</v>
      </c>
      <c r="D327" s="293" t="str">
        <f>_xlfn.XLOOKUP($C327,'Load Combinations'!$B$4:$B$22,'Load Combinations'!$C$4:$C$22)</f>
        <v>CV MAWP, Beam On</v>
      </c>
      <c r="E327" s="86"/>
      <c r="F327" s="294"/>
      <c r="G327" s="125">
        <v>0</v>
      </c>
      <c r="H327" s="295">
        <f t="shared" ca="1" si="299"/>
        <v>0.75</v>
      </c>
      <c r="I327" s="295">
        <f t="shared" ca="1" si="300"/>
        <v>0</v>
      </c>
      <c r="J327" s="328"/>
      <c r="K327" s="99">
        <f t="shared" ref="K327:AB327" ca="1" si="315">OFFSET(K327,-16,0)</f>
        <v>0</v>
      </c>
      <c r="L327" s="96">
        <f t="shared" ca="1" si="315"/>
        <v>0</v>
      </c>
      <c r="M327" s="96">
        <f t="shared" ca="1" si="315"/>
        <v>0</v>
      </c>
      <c r="N327" s="96">
        <f t="shared" ca="1" si="315"/>
        <v>0</v>
      </c>
      <c r="O327" s="96">
        <f t="shared" ca="1" si="315"/>
        <v>0</v>
      </c>
      <c r="P327" s="96">
        <f t="shared" ca="1" si="315"/>
        <v>0</v>
      </c>
      <c r="Q327" s="96">
        <f t="shared" ca="1" si="315"/>
        <v>0</v>
      </c>
      <c r="R327" s="96">
        <f t="shared" ca="1" si="315"/>
        <v>0</v>
      </c>
      <c r="S327" s="96">
        <f t="shared" ca="1" si="315"/>
        <v>0</v>
      </c>
      <c r="T327" s="96">
        <f t="shared" ca="1" si="315"/>
        <v>0</v>
      </c>
      <c r="U327" s="96">
        <f t="shared" ca="1" si="315"/>
        <v>0</v>
      </c>
      <c r="V327" s="96">
        <f t="shared" ca="1" si="315"/>
        <v>0</v>
      </c>
      <c r="W327" s="96">
        <f t="shared" ca="1" si="315"/>
        <v>0</v>
      </c>
      <c r="X327" s="96">
        <f t="shared" ca="1" si="315"/>
        <v>0</v>
      </c>
      <c r="Y327" s="96">
        <f t="shared" ca="1" si="315"/>
        <v>0</v>
      </c>
      <c r="Z327" s="96">
        <f t="shared" ca="1" si="315"/>
        <v>0</v>
      </c>
      <c r="AA327" s="96">
        <f t="shared" ca="1" si="315"/>
        <v>0</v>
      </c>
      <c r="AB327" s="138">
        <f t="shared" ca="1" si="315"/>
        <v>0</v>
      </c>
      <c r="AC327" s="99">
        <f t="shared" ca="1" si="298"/>
        <v>0</v>
      </c>
      <c r="AD327" s="96">
        <f t="shared" ca="1" si="298"/>
        <v>0</v>
      </c>
      <c r="AE327" s="96">
        <f t="shared" ca="1" si="298"/>
        <v>0</v>
      </c>
      <c r="AF327" s="96">
        <f t="shared" ca="1" si="298"/>
        <v>0</v>
      </c>
      <c r="AG327" s="96">
        <f t="shared" ca="1" si="298"/>
        <v>0</v>
      </c>
      <c r="AH327" s="96">
        <f t="shared" ca="1" si="298"/>
        <v>0</v>
      </c>
      <c r="AI327" s="96">
        <f t="shared" ca="1" si="298"/>
        <v>0</v>
      </c>
      <c r="AJ327" s="96">
        <f t="shared" ca="1" si="298"/>
        <v>0</v>
      </c>
      <c r="AK327" s="96">
        <f t="shared" ca="1" si="298"/>
        <v>1</v>
      </c>
      <c r="AL327" s="96">
        <f t="shared" ca="1" si="298"/>
        <v>0</v>
      </c>
      <c r="AM327" s="96">
        <f t="shared" ca="1" si="298"/>
        <v>0</v>
      </c>
      <c r="AN327" s="100">
        <f t="shared" ca="1" si="298"/>
        <v>0</v>
      </c>
      <c r="AO327" s="97">
        <f>+INDEX('Load Combinations'!$D$4:$N$22,MATCH(Horizontal!$C327,'Load Combinations'!$B$4:$B$22,0),MATCH(Horizontal!AO$26,'Load Combinations'!$D$3:$N$3,0))</f>
        <v>1</v>
      </c>
      <c r="AP327" s="96">
        <f>+INDEX('Load Combinations'!$D$4:$N$22,MATCH(Horizontal!$C327,'Load Combinations'!$B$4:$B$22,0),MATCH(Horizontal!AP$26,'Load Combinations'!$D$3:$N$3,0))</f>
        <v>0</v>
      </c>
      <c r="AQ327" s="96">
        <f>+INDEX('Load Combinations'!$D$4:$N$22,MATCH(Horizontal!$C327,'Load Combinations'!$B$4:$B$22,0),MATCH(Horizontal!AQ$26,'Load Combinations'!$D$3:$N$3,0))</f>
        <v>0</v>
      </c>
      <c r="AR327" s="96">
        <f>+INDEX('Load Combinations'!$D$4:$N$22,MATCH(Horizontal!$C327,'Load Combinations'!$B$4:$B$22,0),MATCH(Horizontal!AR$26,'Load Combinations'!$D$3:$N$3,0))</f>
        <v>1</v>
      </c>
      <c r="AS327" s="96">
        <f>+INDEX('Load Combinations'!$D$4:$N$22,MATCH(Horizontal!$C327,'Load Combinations'!$B$4:$B$22,0),MATCH(Horizontal!AS$26,'Load Combinations'!$D$3:$N$3,0))</f>
        <v>0</v>
      </c>
      <c r="AT327" s="96">
        <f>+INDEX('Load Combinations'!$D$4:$N$22,MATCH(Horizontal!$C327,'Load Combinations'!$B$4:$B$22,0),MATCH(Horizontal!AT$26,'Load Combinations'!$D$3:$N$3,0))</f>
        <v>1</v>
      </c>
      <c r="AU327" s="96">
        <f>+INDEX('Load Combinations'!$D$4:$N$22,MATCH(Horizontal!$C327,'Load Combinations'!$B$4:$B$22,0),MATCH(Horizontal!AU$26,'Load Combinations'!$D$3:$N$3,0))</f>
        <v>1</v>
      </c>
      <c r="AV327" s="96">
        <f>+INDEX('Load Combinations'!$D$4:$N$22,MATCH(Horizontal!$C327,'Load Combinations'!$B$4:$B$22,0),MATCH(Horizontal!AV$26,'Load Combinations'!$D$3:$N$3,0))</f>
        <v>0</v>
      </c>
      <c r="AW327" s="96">
        <f>+INDEX('Load Combinations'!$D$4:$N$22,MATCH(Horizontal!$C327,'Load Combinations'!$B$4:$B$22,0),MATCH(Horizontal!AW$26,'Load Combinations'!$D$3:$N$3,0))</f>
        <v>0</v>
      </c>
      <c r="AX327" s="560">
        <f>+INDEX('Load Combinations'!$D$4:$N$22,MATCH(Horizontal!$C327,'Load Combinations'!$B$4:$B$22,0),MATCH(Horizontal!AX$26,'Load Combinations'!$D$3:$N$3,0))</f>
        <v>0</v>
      </c>
      <c r="AY327" s="661">
        <f>+INDEX('Load Combinations'!$D$4:$N$22,MATCH(Horizontal!$C327,'Load Combinations'!$B$4:$B$22,0),MATCH(Horizontal!AY$26,'Load Combinations'!$D$3:$N$3,0))</f>
        <v>0</v>
      </c>
      <c r="AZ327" s="297" cm="1">
        <f t="array" aca="1" ref="AZ327" ca="1">SUMPRODUCT(--($K327:$AB327&gt;0),INDEX($H$4:$H$22,MATCH($K$26:$AB$26,$C$4:$C$22,0)))</f>
        <v>0</v>
      </c>
      <c r="BA327" s="298" cm="1">
        <f t="array" aca="1" ref="BA327" ca="1">SUMPRODUCT(--($K327:$AB327&gt;0),INDEX($G$4:$G$22,MATCH($K$26:$AB$26,$C$4:$C$22,0)))</f>
        <v>0</v>
      </c>
      <c r="BB327" s="298" cm="1">
        <f t="array" aca="1" ref="BB327" ca="1">-1*SUMPRODUCT(--($K327:$AB327&lt;0),INDEX($H$4:$H$22,MATCH($K$26:$AB$26,$C$4:$C$22,0)))</f>
        <v>0</v>
      </c>
      <c r="BC327" s="298" cm="1">
        <f t="array" aca="1" ref="BC327" ca="1">-1*SUMPRODUCT(--($K327:$AB327&lt;0),INDEX($G$4:$G$22,MATCH($K$26:$AB$26,$C$4:$C$22,0)))</f>
        <v>0</v>
      </c>
      <c r="BD327" s="125" cm="1">
        <f t="array" aca="1" ref="BD327" ca="1">IF(AC327&gt;0,AC327*SUMPRODUCT(_xlfn.XLOOKUP(AC$26,$C$4:$C$22,$T$4:$AD$22)*$AO327:$AY327),0)</f>
        <v>0</v>
      </c>
      <c r="BE327" s="300" cm="1">
        <f t="array" aca="1" ref="BE327" ca="1">IF(AD327&gt;0,AD327*SUMPRODUCT(_xlfn.XLOOKUP(AD$26,$C$4:$C$22,$T$4:$AD$22)*$AO327:$AY327),0)</f>
        <v>0</v>
      </c>
      <c r="BF327" s="300" cm="1">
        <f t="array" aca="1" ref="BF327" ca="1">IF(AE327&gt;0,AE327*SUMPRODUCT(_xlfn.XLOOKUP(AE$26,$C$4:$C$22,$T$4:$AD$22)*$AO327:$AY327),0)</f>
        <v>0</v>
      </c>
      <c r="BG327" s="301" cm="1">
        <f t="array" aca="1" ref="BG327" ca="1">IF(AF327&gt;0,AF327*SUMPRODUCT(_xlfn.XLOOKUP(AF$26,$C$4:$C$22,$T$4:$AD$22)*$AO327:$AY327),0)</f>
        <v>0</v>
      </c>
      <c r="BH327" s="300" cm="1">
        <f t="array" aca="1" ref="BH327" ca="1">IF(AG327&gt;0,AG327*SUMPRODUCT(_xlfn.XLOOKUP(AG$26,$C$4:$C$22,$T$4:$AD$22)*$AO327:$AY327),0)</f>
        <v>0</v>
      </c>
      <c r="BI327" s="300" cm="1">
        <f t="array" aca="1" ref="BI327" ca="1">IF(AH327&gt;0,AH327*SUMPRODUCT(_xlfn.XLOOKUP(AH$26,$C$4:$C$22,$T$4:$AD$22)*$AO327:$AY327),0)</f>
        <v>0</v>
      </c>
      <c r="BJ327" s="300" cm="1">
        <f t="array" aca="1" ref="BJ327" ca="1">IF(AI327&gt;0,AI327*SUMPRODUCT(_xlfn.XLOOKUP(AI$26,$C$4:$C$22,$T$4:$AD$22)*$AO327:$AY327),0)</f>
        <v>0</v>
      </c>
      <c r="BK327" s="300" cm="1">
        <f t="array" aca="1" ref="BK327" ca="1">IF(AJ327&gt;0,AJ327*SUMPRODUCT(_xlfn.XLOOKUP(AJ$26,$C$4:$C$22,$T$4:$AD$22)*$AO327:$AY327),0)</f>
        <v>0</v>
      </c>
      <c r="BL327" s="300" cm="1">
        <f t="array" aca="1" ref="BL327" ca="1">IF(AK327&gt;0,AK327*SUMPRODUCT(_xlfn.XLOOKUP(AK$26,$C$4:$C$22,$T$4:$AD$22)*$AO327:$AY327),0)</f>
        <v>0.75</v>
      </c>
      <c r="BM327" s="300" cm="1">
        <f t="array" aca="1" ref="BM327" ca="1">IF(AL327&gt;0,AL327*SUMPRODUCT(_xlfn.XLOOKUP(AL$26,$C$4:$C$22,$T$4:$AD$22)*$AO327:$AY327),0)</f>
        <v>0</v>
      </c>
      <c r="BN327" s="300" cm="1">
        <f t="array" aca="1" ref="BN327" ca="1">IF(AM327&gt;0,AM327*SUMPRODUCT(_xlfn.XLOOKUP(AM$26,$C$4:$C$22,$T$4:$AD$22)*$AO327:$AY327),0)</f>
        <v>0</v>
      </c>
      <c r="BO327" s="304" cm="1">
        <f t="array" aca="1" ref="BO327" ca="1">IF(AN327&gt;0,AN327*SUMPRODUCT(_xlfn.XLOOKUP(AN$26,$C$4:$C$22,$T$4:$AD$22)*$AO327:$AY327),0)</f>
        <v>0</v>
      </c>
      <c r="BP327" s="305">
        <f t="shared" ca="1" si="269"/>
        <v>0.75</v>
      </c>
      <c r="BQ327" s="125" cm="1">
        <f t="array" aca="1" ref="BQ327" ca="1">IF(AC327&gt;0,AC327*SUMPRODUCT(_xlfn.XLOOKUP(AC$26,$C$4:$C$22,$I$4:$S$22)*$AO327:$AY327),0)</f>
        <v>0</v>
      </c>
      <c r="BR327" s="300" cm="1">
        <f t="array" aca="1" ref="BR327" ca="1">IF(AD327&gt;0,AD327*SUMPRODUCT(_xlfn.XLOOKUP(AD$26,$C$4:$C$22,$I$4:$S$22)*$AO327:$AY327),0)</f>
        <v>0</v>
      </c>
      <c r="BS327" s="300" cm="1">
        <f t="array" aca="1" ref="BS327" ca="1">IF(AE327&gt;0,AE327*SUMPRODUCT(_xlfn.XLOOKUP(AE$26,$C$4:$C$22,$I$4:$S$22)*$AO327:$AY327),0)</f>
        <v>0</v>
      </c>
      <c r="BT327" s="301" cm="1">
        <f t="array" aca="1" ref="BT327" ca="1">IF(AF327&gt;0,AF327*SUMPRODUCT(_xlfn.XLOOKUP(AF$26,$C$4:$C$22,$I$4:$S$22)*$AO327:$AY327),0)</f>
        <v>0</v>
      </c>
      <c r="BU327" s="300" cm="1">
        <f t="array" aca="1" ref="BU327" ca="1">IF(AG327&gt;0,AG327*SUMPRODUCT(_xlfn.XLOOKUP(AG$26,$C$4:$C$22,$I$4:$S$22)*$AO327:$AY327),0)</f>
        <v>0</v>
      </c>
      <c r="BV327" s="300" cm="1">
        <f t="array" aca="1" ref="BV327" ca="1">IF(AH327&gt;0,AH327*SUMPRODUCT(_xlfn.XLOOKUP(AH$26,$C$4:$C$22,$I$4:$S$22)*$AO327:$AY327),0)</f>
        <v>0</v>
      </c>
      <c r="BW327" s="300" cm="1">
        <f t="array" aca="1" ref="BW327" ca="1">IF(AI327&gt;0,AI327*SUMPRODUCT(_xlfn.XLOOKUP(AI$26,$C$4:$C$22,$I$4:$S$22)*$AO327:$AY327),0)</f>
        <v>0</v>
      </c>
      <c r="BX327" s="300" cm="1">
        <f t="array" aca="1" ref="BX327" ca="1">IF(AJ327&gt;0,AJ327*SUMPRODUCT(_xlfn.XLOOKUP(AJ$26,$C$4:$C$22,$I$4:$S$22)*$AO327:$AY327),0)</f>
        <v>0</v>
      </c>
      <c r="BY327" s="300" cm="1">
        <f t="array" aca="1" ref="BY327" ca="1">IF(AK327&gt;0,AK327*SUMPRODUCT(_xlfn.XLOOKUP(AK$26,$C$4:$C$22,$I$4:$S$22)*$AO327:$AY327),0)</f>
        <v>0</v>
      </c>
      <c r="BZ327" s="300" cm="1">
        <f t="array" aca="1" ref="BZ327" ca="1">IF(AL327&gt;0,AL327*SUMPRODUCT(_xlfn.XLOOKUP(AL$26,$C$4:$C$22,$I$4:$S$22)*$AO327:$AY327),0)</f>
        <v>0</v>
      </c>
      <c r="CA327" s="300" cm="1">
        <f t="array" aca="1" ref="CA327" ca="1">IF(AM327&gt;0,AM327*SUMPRODUCT(_xlfn.XLOOKUP(AM$26,$C$4:$C$22,$I$4:$S$22)*$AO327:$AY327),0)</f>
        <v>0</v>
      </c>
      <c r="CB327" s="304" cm="1">
        <f t="array" aca="1" ref="CB327" ca="1">IF(AN327&gt;0,AN327*SUMPRODUCT(_xlfn.XLOOKUP(AN$26,$C$4:$C$22,$I$4:$S$22)*$AO327:$AY327),0)</f>
        <v>0</v>
      </c>
      <c r="CC327" s="305">
        <f t="shared" ca="1" si="270"/>
        <v>0</v>
      </c>
      <c r="CD327" s="125" cm="1">
        <f t="array" aca="1" ref="CD327" ca="1">IF(AC327&lt;0,AC327*SUMPRODUCT(_xlfn.XLOOKUP(AC$26,$C$4:$C$22,$T$4:$AD$22)*$AO327:$AY327),0)</f>
        <v>0</v>
      </c>
      <c r="CE327" s="300" cm="1">
        <f t="array" aca="1" ref="CE327" ca="1">IF(AD327&lt;0,AD327*SUMPRODUCT(_xlfn.XLOOKUP(AD$26,$C$4:$C$22,$T$4:$AC$22)*$AO327:$AX327),0)</f>
        <v>0</v>
      </c>
      <c r="CF327" s="300" cm="1">
        <f t="array" aca="1" ref="CF327" ca="1">IF(AE327&lt;0,AE327*SUMPRODUCT(_xlfn.XLOOKUP(AE$26,$C$4:$C$22,$T$4:$AC$22)*$AO327:$AX327),0)</f>
        <v>0</v>
      </c>
      <c r="CG327" s="301" cm="1">
        <f t="array" aca="1" ref="CG327" ca="1">IF(AF327&lt;0,AF327*SUMPRODUCT(_xlfn.XLOOKUP(AF$26,$C$4:$C$22,$T$4:$AC$22)*$AO327:$AX327),0)</f>
        <v>0</v>
      </c>
      <c r="CH327" s="300" cm="1">
        <f t="array" aca="1" ref="CH327" ca="1">IF(AG327&lt;0,AG327*SUMPRODUCT(_xlfn.XLOOKUP(AG$26,$C$4:$C$22,$T$4:$AC$22)*$AO327:$AX327),0)</f>
        <v>0</v>
      </c>
      <c r="CI327" s="300" cm="1">
        <f t="array" aca="1" ref="CI327" ca="1">IF(AH327&lt;0,AH327*SUMPRODUCT(_xlfn.XLOOKUP(AH$26,$C$4:$C$22,$T$4:$AC$22)*$AO327:$AX327),0)</f>
        <v>0</v>
      </c>
      <c r="CJ327" s="300" cm="1">
        <f t="array" aca="1" ref="CJ327" ca="1">IF(AI327&lt;0,AI327*SUMPRODUCT(_xlfn.XLOOKUP(AI$26,$C$4:$C$22,$T$4:$AC$22)*$AO327:$AX327),0)</f>
        <v>0</v>
      </c>
      <c r="CK327" s="300" cm="1">
        <f t="array" aca="1" ref="CK327" ca="1">IF(AJ327&lt;0,AJ327*SUMPRODUCT(_xlfn.XLOOKUP(AJ$26,$C$4:$C$22,$T$4:$AC$22)*$AO327:$AX327),0)</f>
        <v>0</v>
      </c>
      <c r="CL327" s="300" cm="1">
        <f t="array" aca="1" ref="CL327" ca="1">IF(AK327&lt;0,AK327*SUMPRODUCT(_xlfn.XLOOKUP(AK$26,$C$4:$C$22,$T$4:$AC$22)*$AO327:$AX327),0)</f>
        <v>0</v>
      </c>
      <c r="CM327" s="300" cm="1">
        <f t="array" aca="1" ref="CM327" ca="1">IF(AL327&lt;0,AL327*SUMPRODUCT(_xlfn.XLOOKUP(AL$26,$C$4:$C$22,$T$4:$AC$22)*$AO327:$AX327),0)</f>
        <v>0</v>
      </c>
      <c r="CN327" s="300" cm="1">
        <f t="array" aca="1" ref="CN327" ca="1">IF(AM327&lt;0,AM327*SUMPRODUCT(_xlfn.XLOOKUP(AM$26,$C$4:$C$22,$T$4:$AC$22)*$AO327:$AX327),0)</f>
        <v>0</v>
      </c>
      <c r="CO327" s="304" cm="1">
        <f t="array" aca="1" ref="CO327" ca="1">IF(AN327&lt;0,AN327*SUMPRODUCT(_xlfn.XLOOKUP(AN$26,$C$4:$C$22,$T$4:$AC$22)*$AO327:$AX327),0)</f>
        <v>0</v>
      </c>
      <c r="CP327" s="305">
        <f t="shared" ca="1" si="271"/>
        <v>0</v>
      </c>
      <c r="CQ327" s="125" cm="1">
        <f t="array" aca="1" ref="CQ327" ca="1">IF(AC327&lt;0,AC327*SUMPRODUCT(_xlfn.XLOOKUP(AC$26,$C$4:$C$22,$I$4:$S$22)*$AO327:$AY327),0)</f>
        <v>0</v>
      </c>
      <c r="CR327" s="300" cm="1">
        <f t="array" aca="1" ref="CR327" ca="1">IF(AD327&lt;0,AD327*SUMPRODUCT(_xlfn.XLOOKUP(AD$26,$C$4:$C$22,$I$4:$R$22)*$AO327:$AX327),0)</f>
        <v>0</v>
      </c>
      <c r="CS327" s="300" cm="1">
        <f t="array" aca="1" ref="CS327" ca="1">IF(AE327&lt;0,AE327*SUMPRODUCT(_xlfn.XLOOKUP(AE$26,$C$4:$C$22,$I$4:$R$22)*$AO327:$AX327),0)</f>
        <v>0</v>
      </c>
      <c r="CT327" s="301" cm="1">
        <f t="array" aca="1" ref="CT327" ca="1">IF(AF327&lt;0,AF327*SUMPRODUCT(_xlfn.XLOOKUP(AF$26,$C$4:$C$22,$I$4:$R$22)*$AO327:$AX327),0)</f>
        <v>0</v>
      </c>
      <c r="CU327" s="300" cm="1">
        <f t="array" aca="1" ref="CU327" ca="1">IF(AG327&lt;0,AG327*SUMPRODUCT(_xlfn.XLOOKUP(AG$26,$C$4:$C$22,$I$4:$R$22)*$AO327:$AX327),0)</f>
        <v>0</v>
      </c>
      <c r="CV327" s="300" cm="1">
        <f t="array" aca="1" ref="CV327" ca="1">IF(AH327&lt;0,AH327*SUMPRODUCT(_xlfn.XLOOKUP(AH$26,$C$4:$C$22,$I$4:$R$22)*$AO327:$AX327),0)</f>
        <v>0</v>
      </c>
      <c r="CW327" s="300" cm="1">
        <f t="array" aca="1" ref="CW327" ca="1">IF(AI327&lt;0,AI327*SUMPRODUCT(_xlfn.XLOOKUP(AI$26,$C$4:$C$22,$I$4:$R$22)*$AO327:$AX327),0)</f>
        <v>0</v>
      </c>
      <c r="CX327" s="300" cm="1">
        <f t="array" aca="1" ref="CX327" ca="1">IF(AJ327&lt;0,AJ327*SUMPRODUCT(_xlfn.XLOOKUP(AJ$26,$C$4:$C$22,$I$4:$R$22)*$AO327:$AX327),0)</f>
        <v>0</v>
      </c>
      <c r="CY327" s="300" cm="1">
        <f t="array" aca="1" ref="CY327" ca="1">IF(AK327&lt;0,AK327*SUMPRODUCT(_xlfn.XLOOKUP(AK$26,$C$4:$C$22,$I$4:$R$22)*$AO327:$AX327),0)</f>
        <v>0</v>
      </c>
      <c r="CZ327" s="300" cm="1">
        <f t="array" aca="1" ref="CZ327" ca="1">IF(AL327&lt;0,AL327*SUMPRODUCT(_xlfn.XLOOKUP(AL$26,$C$4:$C$22,$I$4:$R$22)*$AO327:$AX327),0)</f>
        <v>0</v>
      </c>
      <c r="DA327" s="300" cm="1">
        <f t="array" aca="1" ref="DA327" ca="1">IF(AM327&lt;0,AM327*SUMPRODUCT(_xlfn.XLOOKUP(AM$26,$C$4:$C$22,$I$4:$R$22)*$AO327:$AX327),0)</f>
        <v>0</v>
      </c>
      <c r="DB327" s="304" cm="1">
        <f t="array" aca="1" ref="DB327" ca="1">IF(AN327&lt;0,AN327*SUMPRODUCT(_xlfn.XLOOKUP(AN$26,$C$4:$C$22,$I$4:$R$22)*$AO327:$AX327),0)</f>
        <v>0</v>
      </c>
      <c r="DC327" s="329">
        <f t="shared" ca="1" si="272"/>
        <v>0</v>
      </c>
    </row>
    <row r="328" spans="1:107" x14ac:dyDescent="0.25">
      <c r="A328" s="136"/>
      <c r="B328" s="389"/>
      <c r="C328" s="278">
        <v>18</v>
      </c>
      <c r="D328" s="279" t="str">
        <f>_xlfn.XLOOKUP($C328,'Load Combinations'!$B$4:$B$22,'Load Combinations'!$C$4:$C$22)</f>
        <v>Target Change Out</v>
      </c>
      <c r="E328" s="280"/>
      <c r="F328" s="281"/>
      <c r="G328" s="111">
        <v>0</v>
      </c>
      <c r="H328" s="282">
        <f t="shared" ca="1" si="299"/>
        <v>0</v>
      </c>
      <c r="I328" s="282">
        <f t="shared" ca="1" si="300"/>
        <v>0</v>
      </c>
      <c r="J328" s="326"/>
      <c r="K328" s="87">
        <f t="shared" ref="K328:AB328" ca="1" si="316">OFFSET(K328,-17,0)</f>
        <v>0</v>
      </c>
      <c r="L328" s="84">
        <f t="shared" ca="1" si="316"/>
        <v>0</v>
      </c>
      <c r="M328" s="84">
        <f t="shared" ca="1" si="316"/>
        <v>0</v>
      </c>
      <c r="N328" s="84">
        <f t="shared" ca="1" si="316"/>
        <v>0</v>
      </c>
      <c r="O328" s="84">
        <f t="shared" ca="1" si="316"/>
        <v>0</v>
      </c>
      <c r="P328" s="84">
        <f t="shared" ca="1" si="316"/>
        <v>0</v>
      </c>
      <c r="Q328" s="84">
        <f t="shared" ca="1" si="316"/>
        <v>0</v>
      </c>
      <c r="R328" s="84">
        <f t="shared" ca="1" si="316"/>
        <v>0</v>
      </c>
      <c r="S328" s="84">
        <f t="shared" ca="1" si="316"/>
        <v>0</v>
      </c>
      <c r="T328" s="84">
        <f t="shared" ca="1" si="316"/>
        <v>0</v>
      </c>
      <c r="U328" s="84">
        <f t="shared" ca="1" si="316"/>
        <v>0</v>
      </c>
      <c r="V328" s="84">
        <f t="shared" ca="1" si="316"/>
        <v>0</v>
      </c>
      <c r="W328" s="84">
        <f t="shared" ca="1" si="316"/>
        <v>0</v>
      </c>
      <c r="X328" s="84">
        <f t="shared" ca="1" si="316"/>
        <v>0</v>
      </c>
      <c r="Y328" s="84">
        <f t="shared" ca="1" si="316"/>
        <v>0</v>
      </c>
      <c r="Z328" s="84">
        <f t="shared" ca="1" si="316"/>
        <v>0</v>
      </c>
      <c r="AA328" s="84">
        <f t="shared" ca="1" si="316"/>
        <v>0</v>
      </c>
      <c r="AB328" s="89">
        <f t="shared" ca="1" si="316"/>
        <v>0</v>
      </c>
      <c r="AC328" s="87">
        <f t="shared" ref="AC328:AN329" ca="1" si="317">OFFSET(AC328,-1*($C328-1),0)</f>
        <v>0</v>
      </c>
      <c r="AD328" s="84">
        <f t="shared" ca="1" si="317"/>
        <v>0</v>
      </c>
      <c r="AE328" s="84">
        <f t="shared" ca="1" si="317"/>
        <v>0</v>
      </c>
      <c r="AF328" s="84">
        <f t="shared" ca="1" si="317"/>
        <v>0</v>
      </c>
      <c r="AG328" s="84">
        <f t="shared" ca="1" si="317"/>
        <v>0</v>
      </c>
      <c r="AH328" s="84">
        <f t="shared" ca="1" si="317"/>
        <v>0</v>
      </c>
      <c r="AI328" s="84">
        <f t="shared" ca="1" si="317"/>
        <v>0</v>
      </c>
      <c r="AJ328" s="84">
        <f t="shared" ca="1" si="317"/>
        <v>0</v>
      </c>
      <c r="AK328" s="84">
        <f t="shared" ca="1" si="317"/>
        <v>1</v>
      </c>
      <c r="AL328" s="84">
        <f t="shared" ca="1" si="317"/>
        <v>0</v>
      </c>
      <c r="AM328" s="84">
        <f t="shared" ca="1" si="317"/>
        <v>0</v>
      </c>
      <c r="AN328" s="98">
        <f t="shared" ca="1" si="317"/>
        <v>0</v>
      </c>
      <c r="AO328" s="91">
        <f>+INDEX('Load Combinations'!$D$4:$N$22,MATCH(Horizontal!$C328,'Load Combinations'!$B$4:$B$22,0),MATCH(Horizontal!AO$26,'Load Combinations'!$D$3:$N$3,0))</f>
        <v>1</v>
      </c>
      <c r="AP328" s="84">
        <f>+INDEX('Load Combinations'!$D$4:$N$22,MATCH(Horizontal!$C328,'Load Combinations'!$B$4:$B$22,0),MATCH(Horizontal!AP$26,'Load Combinations'!$D$3:$N$3,0))</f>
        <v>0</v>
      </c>
      <c r="AQ328" s="84">
        <f>+INDEX('Load Combinations'!$D$4:$N$22,MATCH(Horizontal!$C328,'Load Combinations'!$B$4:$B$22,0),MATCH(Horizontal!AQ$26,'Load Combinations'!$D$3:$N$3,0))</f>
        <v>1</v>
      </c>
      <c r="AR328" s="84">
        <f>+INDEX('Load Combinations'!$D$4:$N$22,MATCH(Horizontal!$C328,'Load Combinations'!$B$4:$B$22,0),MATCH(Horizontal!AR$26,'Load Combinations'!$D$3:$N$3,0))</f>
        <v>1</v>
      </c>
      <c r="AS328" s="84">
        <f>+INDEX('Load Combinations'!$D$4:$N$22,MATCH(Horizontal!$C328,'Load Combinations'!$B$4:$B$22,0),MATCH(Horizontal!AS$26,'Load Combinations'!$D$3:$N$3,0))</f>
        <v>0</v>
      </c>
      <c r="AT328" s="84">
        <f>+INDEX('Load Combinations'!$D$4:$N$22,MATCH(Horizontal!$C328,'Load Combinations'!$B$4:$B$22,0),MATCH(Horizontal!AT$26,'Load Combinations'!$D$3:$N$3,0))</f>
        <v>0</v>
      </c>
      <c r="AU328" s="84">
        <f>+INDEX('Load Combinations'!$D$4:$N$22,MATCH(Horizontal!$C328,'Load Combinations'!$B$4:$B$22,0),MATCH(Horizontal!AU$26,'Load Combinations'!$D$3:$N$3,0))</f>
        <v>0</v>
      </c>
      <c r="AV328" s="84">
        <f>+INDEX('Load Combinations'!$D$4:$N$22,MATCH(Horizontal!$C328,'Load Combinations'!$B$4:$B$22,0),MATCH(Horizontal!AV$26,'Load Combinations'!$D$3:$N$3,0))</f>
        <v>0</v>
      </c>
      <c r="AW328" s="84">
        <f>+INDEX('Load Combinations'!$D$4:$N$22,MATCH(Horizontal!$C328,'Load Combinations'!$B$4:$B$22,0),MATCH(Horizontal!AW$26,'Load Combinations'!$D$3:$N$3,0))</f>
        <v>0</v>
      </c>
      <c r="AX328" s="559">
        <f>+INDEX('Load Combinations'!$D$4:$N$22,MATCH(Horizontal!$C328,'Load Combinations'!$B$4:$B$22,0),MATCH(Horizontal!AX$26,'Load Combinations'!$D$3:$N$3,0))</f>
        <v>0</v>
      </c>
      <c r="AY328" s="660">
        <f>+INDEX('Load Combinations'!$D$4:$N$22,MATCH(Horizontal!$C328,'Load Combinations'!$B$4:$B$22,0),MATCH(Horizontal!AY$26,'Load Combinations'!$D$3:$N$3,0))</f>
        <v>0</v>
      </c>
      <c r="AZ328" s="284" cm="1">
        <f t="array" aca="1" ref="AZ328" ca="1">SUMPRODUCT(--($K328:$AB328&gt;0),INDEX($H$4:$H$22,MATCH($K$26:$AB$26,$C$4:$C$22,0)))</f>
        <v>0</v>
      </c>
      <c r="BA328" s="194" cm="1">
        <f t="array" aca="1" ref="BA328" ca="1">SUMPRODUCT(--($K328:$AB328&gt;0),INDEX($G$4:$G$22,MATCH($K$26:$AB$26,$C$4:$C$22,0)))</f>
        <v>0</v>
      </c>
      <c r="BB328" s="194" cm="1">
        <f t="array" aca="1" ref="BB328" ca="1">-1*SUMPRODUCT(--($K328:$AB328&lt;0),INDEX($H$4:$H$22,MATCH($K$26:$AB$26,$C$4:$C$22,0)))</f>
        <v>0</v>
      </c>
      <c r="BC328" s="194" cm="1">
        <f t="array" aca="1" ref="BC328" ca="1">-1*SUMPRODUCT(--($K328:$AB328&lt;0),INDEX($G$4:$G$22,MATCH($K$26:$AB$26,$C$4:$C$22,0)))</f>
        <v>0</v>
      </c>
      <c r="BD328" s="286" cm="1">
        <f t="array" aca="1" ref="BD328" ca="1">IF(AC328&gt;0,AC328*SUMPRODUCT(_xlfn.XLOOKUP(AC$26,$C$4:$C$22,$T$4:$AD$22)*$AO328:$AY328),0)</f>
        <v>0</v>
      </c>
      <c r="BE328" s="287" cm="1">
        <f t="array" aca="1" ref="BE328" ca="1">IF(AD328&gt;0,AD328*SUMPRODUCT(_xlfn.XLOOKUP(AD$26,$C$4:$C$22,$T$4:$AD$22)*$AO328:$AY328),0)</f>
        <v>0</v>
      </c>
      <c r="BF328" s="287" cm="1">
        <f t="array" aca="1" ref="BF328" ca="1">IF(AE328&gt;0,AE328*SUMPRODUCT(_xlfn.XLOOKUP(AE$26,$C$4:$C$22,$T$4:$AD$22)*$AO328:$AY328),0)</f>
        <v>0</v>
      </c>
      <c r="BG328" s="287" cm="1">
        <f t="array" aca="1" ref="BG328" ca="1">IF(AF328&gt;0,AF328*SUMPRODUCT(_xlfn.XLOOKUP(AF$26,$C$4:$C$22,$T$4:$AD$22)*$AO328:$AY328),0)</f>
        <v>0</v>
      </c>
      <c r="BH328" s="287" cm="1">
        <f t="array" aca="1" ref="BH328" ca="1">IF(AG328&gt;0,AG328*SUMPRODUCT(_xlfn.XLOOKUP(AG$26,$C$4:$C$22,$T$4:$AD$22)*$AO328:$AY328),0)</f>
        <v>0</v>
      </c>
      <c r="BI328" s="287" cm="1">
        <f t="array" aca="1" ref="BI328" ca="1">IF(AH328&gt;0,AH328*SUMPRODUCT(_xlfn.XLOOKUP(AH$26,$C$4:$C$22,$T$4:$AD$22)*$AO328:$AY328),0)</f>
        <v>0</v>
      </c>
      <c r="BJ328" s="287" cm="1">
        <f t="array" aca="1" ref="BJ328" ca="1">IF(AI328&gt;0,AI328*SUMPRODUCT(_xlfn.XLOOKUP(AI$26,$C$4:$C$22,$T$4:$AD$22)*$AO328:$AY328),0)</f>
        <v>0</v>
      </c>
      <c r="BK328" s="287" cm="1">
        <f t="array" aca="1" ref="BK328" ca="1">IF(AJ328&gt;0,AJ328*SUMPRODUCT(_xlfn.XLOOKUP(AJ$26,$C$4:$C$22,$T$4:$AD$22)*$AO328:$AY328),0)</f>
        <v>0</v>
      </c>
      <c r="BL328" s="287" cm="1">
        <f t="array" aca="1" ref="BL328" ca="1">IF(AK328&gt;0,AK328*SUMPRODUCT(_xlfn.XLOOKUP(AK$26,$C$4:$C$22,$T$4:$AD$22)*$AO328:$AY328),0)</f>
        <v>0</v>
      </c>
      <c r="BM328" s="287" cm="1">
        <f t="array" aca="1" ref="BM328" ca="1">IF(AL328&gt;0,AL328*SUMPRODUCT(_xlfn.XLOOKUP(AL$26,$C$4:$C$22,$T$4:$AD$22)*$AO328:$AY328),0)</f>
        <v>0</v>
      </c>
      <c r="BN328" s="287" cm="1">
        <f t="array" aca="1" ref="BN328" ca="1">IF(AM328&gt;0,AM328*SUMPRODUCT(_xlfn.XLOOKUP(AM$26,$C$4:$C$22,$T$4:$AD$22)*$AO328:$AY328),0)</f>
        <v>0</v>
      </c>
      <c r="BO328" s="290" cm="1">
        <f t="array" aca="1" ref="BO328" ca="1">IF(AN328&gt;0,AN328*SUMPRODUCT(_xlfn.XLOOKUP(AN$26,$C$4:$C$22,$T$4:$AD$22)*$AO328:$AY328),0)</f>
        <v>0</v>
      </c>
      <c r="BP328" s="291">
        <f t="shared" ca="1" si="269"/>
        <v>0</v>
      </c>
      <c r="BQ328" s="286" cm="1">
        <f t="array" aca="1" ref="BQ328" ca="1">IF(AC328&gt;0,AC328*SUMPRODUCT(_xlfn.XLOOKUP(AC$26,$C$4:$C$22,$I$4:$S$22)*$AO328:$AY328),0)</f>
        <v>0</v>
      </c>
      <c r="BR328" s="287" cm="1">
        <f t="array" aca="1" ref="BR328" ca="1">IF(AD328&gt;0,AD328*SUMPRODUCT(_xlfn.XLOOKUP(AD$26,$C$4:$C$22,$I$4:$S$22)*$AO328:$AY328),0)</f>
        <v>0</v>
      </c>
      <c r="BS328" s="287" cm="1">
        <f t="array" aca="1" ref="BS328" ca="1">IF(AE328&gt;0,AE328*SUMPRODUCT(_xlfn.XLOOKUP(AE$26,$C$4:$C$22,$I$4:$S$22)*$AO328:$AY328),0)</f>
        <v>0</v>
      </c>
      <c r="BT328" s="287" cm="1">
        <f t="array" aca="1" ref="BT328" ca="1">IF(AF328&gt;0,AF328*SUMPRODUCT(_xlfn.XLOOKUP(AF$26,$C$4:$C$22,$I$4:$S$22)*$AO328:$AY328),0)</f>
        <v>0</v>
      </c>
      <c r="BU328" s="287" cm="1">
        <f t="array" aca="1" ref="BU328" ca="1">IF(AG328&gt;0,AG328*SUMPRODUCT(_xlfn.XLOOKUP(AG$26,$C$4:$C$22,$I$4:$S$22)*$AO328:$AY328),0)</f>
        <v>0</v>
      </c>
      <c r="BV328" s="287" cm="1">
        <f t="array" aca="1" ref="BV328" ca="1">IF(AH328&gt;0,AH328*SUMPRODUCT(_xlfn.XLOOKUP(AH$26,$C$4:$C$22,$I$4:$S$22)*$AO328:$AY328),0)</f>
        <v>0</v>
      </c>
      <c r="BW328" s="287" cm="1">
        <f t="array" aca="1" ref="BW328" ca="1">IF(AI328&gt;0,AI328*SUMPRODUCT(_xlfn.XLOOKUP(AI$26,$C$4:$C$22,$I$4:$S$22)*$AO328:$AY328),0)</f>
        <v>0</v>
      </c>
      <c r="BX328" s="287" cm="1">
        <f t="array" aca="1" ref="BX328" ca="1">IF(AJ328&gt;0,AJ328*SUMPRODUCT(_xlfn.XLOOKUP(AJ$26,$C$4:$C$22,$I$4:$S$22)*$AO328:$AY328),0)</f>
        <v>0</v>
      </c>
      <c r="BY328" s="287" cm="1">
        <f t="array" aca="1" ref="BY328" ca="1">IF(AK328&gt;0,AK328*SUMPRODUCT(_xlfn.XLOOKUP(AK$26,$C$4:$C$22,$I$4:$S$22)*$AO328:$AY328),0)</f>
        <v>0</v>
      </c>
      <c r="BZ328" s="287" cm="1">
        <f t="array" aca="1" ref="BZ328" ca="1">IF(AL328&gt;0,AL328*SUMPRODUCT(_xlfn.XLOOKUP(AL$26,$C$4:$C$22,$I$4:$S$22)*$AO328:$AY328),0)</f>
        <v>0</v>
      </c>
      <c r="CA328" s="287" cm="1">
        <f t="array" aca="1" ref="CA328" ca="1">IF(AM328&gt;0,AM328*SUMPRODUCT(_xlfn.XLOOKUP(AM$26,$C$4:$C$22,$I$4:$S$22)*$AO328:$AY328),0)</f>
        <v>0</v>
      </c>
      <c r="CB328" s="290" cm="1">
        <f t="array" aca="1" ref="CB328" ca="1">IF(AN328&gt;0,AN328*SUMPRODUCT(_xlfn.XLOOKUP(AN$26,$C$4:$C$22,$I$4:$S$22)*$AO328:$AY328),0)</f>
        <v>0</v>
      </c>
      <c r="CC328" s="291">
        <f t="shared" ca="1" si="270"/>
        <v>0</v>
      </c>
      <c r="CD328" s="286" cm="1">
        <f t="array" aca="1" ref="CD328" ca="1">IF(AC328&lt;0,AC328*SUMPRODUCT(_xlfn.XLOOKUP(AC$26,$C$4:$C$22,$T$4:$AD$22)*$AO328:$AY328),0)</f>
        <v>0</v>
      </c>
      <c r="CE328" s="287" cm="1">
        <f t="array" aca="1" ref="CE328" ca="1">IF(AD328&lt;0,AD328*SUMPRODUCT(_xlfn.XLOOKUP(AD$26,$C$4:$C$22,$T$4:$AC$22)*$AO328:$AX328),0)</f>
        <v>0</v>
      </c>
      <c r="CF328" s="287" cm="1">
        <f t="array" aca="1" ref="CF328" ca="1">IF(AE328&lt;0,AE328*SUMPRODUCT(_xlfn.XLOOKUP(AE$26,$C$4:$C$22,$T$4:$AC$22)*$AO328:$AX328),0)</f>
        <v>0</v>
      </c>
      <c r="CG328" s="287" cm="1">
        <f t="array" aca="1" ref="CG328" ca="1">IF(AF328&lt;0,AF328*SUMPRODUCT(_xlfn.XLOOKUP(AF$26,$C$4:$C$22,$T$4:$AC$22)*$AO328:$AX328),0)</f>
        <v>0</v>
      </c>
      <c r="CH328" s="287" cm="1">
        <f t="array" aca="1" ref="CH328" ca="1">IF(AG328&lt;0,AG328*SUMPRODUCT(_xlfn.XLOOKUP(AG$26,$C$4:$C$22,$T$4:$AC$22)*$AO328:$AX328),0)</f>
        <v>0</v>
      </c>
      <c r="CI328" s="287" cm="1">
        <f t="array" aca="1" ref="CI328" ca="1">IF(AH328&lt;0,AH328*SUMPRODUCT(_xlfn.XLOOKUP(AH$26,$C$4:$C$22,$T$4:$AC$22)*$AO328:$AX328),0)</f>
        <v>0</v>
      </c>
      <c r="CJ328" s="287" cm="1">
        <f t="array" aca="1" ref="CJ328" ca="1">IF(AI328&lt;0,AI328*SUMPRODUCT(_xlfn.XLOOKUP(AI$26,$C$4:$C$22,$T$4:$AC$22)*$AO328:$AX328),0)</f>
        <v>0</v>
      </c>
      <c r="CK328" s="287" cm="1">
        <f t="array" aca="1" ref="CK328" ca="1">IF(AJ328&lt;0,AJ328*SUMPRODUCT(_xlfn.XLOOKUP(AJ$26,$C$4:$C$22,$T$4:$AC$22)*$AO328:$AX328),0)</f>
        <v>0</v>
      </c>
      <c r="CL328" s="287" cm="1">
        <f t="array" aca="1" ref="CL328" ca="1">IF(AK328&lt;0,AK328*SUMPRODUCT(_xlfn.XLOOKUP(AK$26,$C$4:$C$22,$T$4:$AC$22)*$AO328:$AX328),0)</f>
        <v>0</v>
      </c>
      <c r="CM328" s="287" cm="1">
        <f t="array" aca="1" ref="CM328" ca="1">IF(AL328&lt;0,AL328*SUMPRODUCT(_xlfn.XLOOKUP(AL$26,$C$4:$C$22,$T$4:$AC$22)*$AO328:$AX328),0)</f>
        <v>0</v>
      </c>
      <c r="CN328" s="287" cm="1">
        <f t="array" aca="1" ref="CN328" ca="1">IF(AM328&lt;0,AM328*SUMPRODUCT(_xlfn.XLOOKUP(AM$26,$C$4:$C$22,$T$4:$AC$22)*$AO328:$AX328),0)</f>
        <v>0</v>
      </c>
      <c r="CO328" s="290" cm="1">
        <f t="array" aca="1" ref="CO328" ca="1">IF(AN328&lt;0,AN328*SUMPRODUCT(_xlfn.XLOOKUP(AN$26,$C$4:$C$22,$T$4:$AC$22)*$AO328:$AX328),0)</f>
        <v>0</v>
      </c>
      <c r="CP328" s="291">
        <f t="shared" ca="1" si="271"/>
        <v>0</v>
      </c>
      <c r="CQ328" s="286" cm="1">
        <f t="array" aca="1" ref="CQ328" ca="1">IF(AC328&lt;0,AC328*SUMPRODUCT(_xlfn.XLOOKUP(AC$26,$C$4:$C$22,$I$4:$S$22)*$AO328:$AY328),0)</f>
        <v>0</v>
      </c>
      <c r="CR328" s="287" cm="1">
        <f t="array" aca="1" ref="CR328" ca="1">IF(AD328&lt;0,AD328*SUMPRODUCT(_xlfn.XLOOKUP(AD$26,$C$4:$C$22,$I$4:$R$22)*$AO328:$AX328),0)</f>
        <v>0</v>
      </c>
      <c r="CS328" s="287" cm="1">
        <f t="array" aca="1" ref="CS328" ca="1">IF(AE328&lt;0,AE328*SUMPRODUCT(_xlfn.XLOOKUP(AE$26,$C$4:$C$22,$I$4:$R$22)*$AO328:$AX328),0)</f>
        <v>0</v>
      </c>
      <c r="CT328" s="287" cm="1">
        <f t="array" aca="1" ref="CT328" ca="1">IF(AF328&lt;0,AF328*SUMPRODUCT(_xlfn.XLOOKUP(AF$26,$C$4:$C$22,$I$4:$R$22)*$AO328:$AX328),0)</f>
        <v>0</v>
      </c>
      <c r="CU328" s="287" cm="1">
        <f t="array" aca="1" ref="CU328" ca="1">IF(AG328&lt;0,AG328*SUMPRODUCT(_xlfn.XLOOKUP(AG$26,$C$4:$C$22,$I$4:$R$22)*$AO328:$AX328),0)</f>
        <v>0</v>
      </c>
      <c r="CV328" s="287" cm="1">
        <f t="array" aca="1" ref="CV328" ca="1">IF(AH328&lt;0,AH328*SUMPRODUCT(_xlfn.XLOOKUP(AH$26,$C$4:$C$22,$I$4:$R$22)*$AO328:$AX328),0)</f>
        <v>0</v>
      </c>
      <c r="CW328" s="287" cm="1">
        <f t="array" aca="1" ref="CW328" ca="1">IF(AI328&lt;0,AI328*SUMPRODUCT(_xlfn.XLOOKUP(AI$26,$C$4:$C$22,$I$4:$R$22)*$AO328:$AX328),0)</f>
        <v>0</v>
      </c>
      <c r="CX328" s="287" cm="1">
        <f t="array" aca="1" ref="CX328" ca="1">IF(AJ328&lt;0,AJ328*SUMPRODUCT(_xlfn.XLOOKUP(AJ$26,$C$4:$C$22,$I$4:$R$22)*$AO328:$AX328),0)</f>
        <v>0</v>
      </c>
      <c r="CY328" s="287" cm="1">
        <f t="array" aca="1" ref="CY328" ca="1">IF(AK328&lt;0,AK328*SUMPRODUCT(_xlfn.XLOOKUP(AK$26,$C$4:$C$22,$I$4:$R$22)*$AO328:$AX328),0)</f>
        <v>0</v>
      </c>
      <c r="CZ328" s="287" cm="1">
        <f t="array" aca="1" ref="CZ328" ca="1">IF(AL328&lt;0,AL328*SUMPRODUCT(_xlfn.XLOOKUP(AL$26,$C$4:$C$22,$I$4:$R$22)*$AO328:$AX328),0)</f>
        <v>0</v>
      </c>
      <c r="DA328" s="287" cm="1">
        <f t="array" aca="1" ref="DA328" ca="1">IF(AM328&lt;0,AM328*SUMPRODUCT(_xlfn.XLOOKUP(AM$26,$C$4:$C$22,$I$4:$R$22)*$AO328:$AX328),0)</f>
        <v>0</v>
      </c>
      <c r="DB328" s="290" cm="1">
        <f t="array" aca="1" ref="DB328" ca="1">IF(AN328&lt;0,AN328*SUMPRODUCT(_xlfn.XLOOKUP(AN$26,$C$4:$C$22,$I$4:$R$22)*$AO328:$AX328),0)</f>
        <v>0</v>
      </c>
      <c r="DC328" s="327">
        <f t="shared" ca="1" si="272"/>
        <v>0</v>
      </c>
    </row>
    <row r="329" spans="1:107" ht="15.75" thickBot="1" x14ac:dyDescent="0.3">
      <c r="A329" s="137"/>
      <c r="B329" s="492"/>
      <c r="C329" s="306">
        <v>19</v>
      </c>
      <c r="D329" s="307" t="str">
        <f>_xlfn.XLOOKUP($C329,'Load Combinations'!$B$4:$B$22,'Load Combinations'!$C$4:$C$22)</f>
        <v>Bearing Change Out (Shaft on lid)</v>
      </c>
      <c r="E329" s="308"/>
      <c r="F329" s="309"/>
      <c r="G329" s="310">
        <v>0</v>
      </c>
      <c r="H329" s="311">
        <f t="shared" ca="1" si="299"/>
        <v>0</v>
      </c>
      <c r="I329" s="311">
        <f t="shared" ca="1" si="300"/>
        <v>0</v>
      </c>
      <c r="J329" s="603"/>
      <c r="K329" s="312">
        <f t="shared" ref="K329:AB329" ca="1" si="318">OFFSET(K329,-18,0)</f>
        <v>0</v>
      </c>
      <c r="L329" s="313">
        <f t="shared" ca="1" si="318"/>
        <v>0</v>
      </c>
      <c r="M329" s="313">
        <f t="shared" ca="1" si="318"/>
        <v>0</v>
      </c>
      <c r="N329" s="313">
        <f t="shared" ca="1" si="318"/>
        <v>0</v>
      </c>
      <c r="O329" s="313">
        <f t="shared" ca="1" si="318"/>
        <v>0</v>
      </c>
      <c r="P329" s="313">
        <f t="shared" ca="1" si="318"/>
        <v>0</v>
      </c>
      <c r="Q329" s="313">
        <f t="shared" ca="1" si="318"/>
        <v>0</v>
      </c>
      <c r="R329" s="313">
        <f t="shared" ca="1" si="318"/>
        <v>0</v>
      </c>
      <c r="S329" s="313">
        <f t="shared" ca="1" si="318"/>
        <v>0</v>
      </c>
      <c r="T329" s="313">
        <f t="shared" ca="1" si="318"/>
        <v>0</v>
      </c>
      <c r="U329" s="313">
        <f t="shared" ca="1" si="318"/>
        <v>0</v>
      </c>
      <c r="V329" s="313">
        <f t="shared" ca="1" si="318"/>
        <v>0</v>
      </c>
      <c r="W329" s="313">
        <f t="shared" ca="1" si="318"/>
        <v>0</v>
      </c>
      <c r="X329" s="313">
        <f t="shared" ca="1" si="318"/>
        <v>0</v>
      </c>
      <c r="Y329" s="313">
        <f t="shared" ca="1" si="318"/>
        <v>0</v>
      </c>
      <c r="Z329" s="313">
        <f t="shared" ca="1" si="318"/>
        <v>0</v>
      </c>
      <c r="AA329" s="313">
        <f t="shared" ca="1" si="318"/>
        <v>0</v>
      </c>
      <c r="AB329" s="314">
        <f t="shared" ca="1" si="318"/>
        <v>0</v>
      </c>
      <c r="AC329" s="312">
        <f t="shared" ca="1" si="317"/>
        <v>0</v>
      </c>
      <c r="AD329" s="313">
        <f t="shared" ca="1" si="317"/>
        <v>0</v>
      </c>
      <c r="AE329" s="313">
        <f t="shared" ca="1" si="317"/>
        <v>0</v>
      </c>
      <c r="AF329" s="313">
        <f t="shared" ca="1" si="317"/>
        <v>0</v>
      </c>
      <c r="AG329" s="313">
        <f t="shared" ca="1" si="317"/>
        <v>0</v>
      </c>
      <c r="AH329" s="313">
        <f t="shared" ca="1" si="317"/>
        <v>0</v>
      </c>
      <c r="AI329" s="313">
        <f t="shared" ca="1" si="317"/>
        <v>0</v>
      </c>
      <c r="AJ329" s="313">
        <f t="shared" ca="1" si="317"/>
        <v>0</v>
      </c>
      <c r="AK329" s="313">
        <f t="shared" ca="1" si="317"/>
        <v>1</v>
      </c>
      <c r="AL329" s="313">
        <f t="shared" ca="1" si="317"/>
        <v>0</v>
      </c>
      <c r="AM329" s="313">
        <f t="shared" ca="1" si="317"/>
        <v>0</v>
      </c>
      <c r="AN329" s="315">
        <f t="shared" ca="1" si="317"/>
        <v>0</v>
      </c>
      <c r="AO329" s="316">
        <f>+INDEX('Load Combinations'!$D$4:$N$22,MATCH(Horizontal!$C329,'Load Combinations'!$B$4:$B$22,0),MATCH(Horizontal!AO$26,'Load Combinations'!$D$3:$N$3,0))</f>
        <v>1</v>
      </c>
      <c r="AP329" s="313">
        <f>+INDEX('Load Combinations'!$D$4:$N$22,MATCH(Horizontal!$C329,'Load Combinations'!$B$4:$B$22,0),MATCH(Horizontal!AP$26,'Load Combinations'!$D$3:$N$3,0))</f>
        <v>0</v>
      </c>
      <c r="AQ329" s="313">
        <f>+INDEX('Load Combinations'!$D$4:$N$22,MATCH(Horizontal!$C329,'Load Combinations'!$B$4:$B$22,0),MATCH(Horizontal!AQ$26,'Load Combinations'!$D$3:$N$3,0))</f>
        <v>0</v>
      </c>
      <c r="AR329" s="313">
        <f>+INDEX('Load Combinations'!$D$4:$N$22,MATCH(Horizontal!$C329,'Load Combinations'!$B$4:$B$22,0),MATCH(Horizontal!AR$26,'Load Combinations'!$D$3:$N$3,0))</f>
        <v>0</v>
      </c>
      <c r="AS329" s="313">
        <f>+INDEX('Load Combinations'!$D$4:$N$22,MATCH(Horizontal!$C329,'Load Combinations'!$B$4:$B$22,0),MATCH(Horizontal!AS$26,'Load Combinations'!$D$3:$N$3,0))</f>
        <v>0</v>
      </c>
      <c r="AT329" s="313">
        <f>+INDEX('Load Combinations'!$D$4:$N$22,MATCH(Horizontal!$C329,'Load Combinations'!$B$4:$B$22,0),MATCH(Horizontal!AT$26,'Load Combinations'!$D$3:$N$3,0))</f>
        <v>0</v>
      </c>
      <c r="AU329" s="313">
        <f>+INDEX('Load Combinations'!$D$4:$N$22,MATCH(Horizontal!$C329,'Load Combinations'!$B$4:$B$22,0),MATCH(Horizontal!AU$26,'Load Combinations'!$D$3:$N$3,0))</f>
        <v>0</v>
      </c>
      <c r="AV329" s="313">
        <f>+INDEX('Load Combinations'!$D$4:$N$22,MATCH(Horizontal!$C329,'Load Combinations'!$B$4:$B$22,0),MATCH(Horizontal!AV$26,'Load Combinations'!$D$3:$N$3,0))</f>
        <v>0</v>
      </c>
      <c r="AW329" s="313">
        <f>+INDEX('Load Combinations'!$D$4:$N$22,MATCH(Horizontal!$C329,'Load Combinations'!$B$4:$B$22,0),MATCH(Horizontal!AW$26,'Load Combinations'!$D$3:$N$3,0))</f>
        <v>0</v>
      </c>
      <c r="AX329" s="604">
        <f>+INDEX('Load Combinations'!$D$4:$N$22,MATCH(Horizontal!$C329,'Load Combinations'!$B$4:$B$22,0),MATCH(Horizontal!AX$26,'Load Combinations'!$D$3:$N$3,0))</f>
        <v>0</v>
      </c>
      <c r="AY329" s="662">
        <f>+INDEX('Load Combinations'!$D$4:$N$22,MATCH(Horizontal!$C329,'Load Combinations'!$B$4:$B$22,0),MATCH(Horizontal!AY$26,'Load Combinations'!$D$3:$N$3,0))</f>
        <v>1</v>
      </c>
      <c r="AZ329" s="317" cm="1">
        <f t="array" aca="1" ref="AZ329" ca="1">SUMPRODUCT(--($K329:$AB329&gt;0),INDEX($H$4:$H$22,MATCH($K$26:$AB$26,$C$4:$C$22,0)))</f>
        <v>0</v>
      </c>
      <c r="BA329" s="318" cm="1">
        <f t="array" aca="1" ref="BA329" ca="1">SUMPRODUCT(--($K329:$AB329&gt;0),INDEX($G$4:$G$22,MATCH($K$26:$AB$26,$C$4:$C$22,0)))</f>
        <v>0</v>
      </c>
      <c r="BB329" s="318" cm="1">
        <f t="array" aca="1" ref="BB329" ca="1">-1*SUMPRODUCT(--($K329:$AB329&lt;0),INDEX($H$4:$H$22,MATCH($K$26:$AB$26,$C$4:$C$22,0)))</f>
        <v>0</v>
      </c>
      <c r="BC329" s="318" cm="1">
        <f t="array" aca="1" ref="BC329" ca="1">-1*SUMPRODUCT(--($K329:$AB329&lt;0),INDEX($G$4:$G$22,MATCH($K$26:$AB$26,$C$4:$C$22,0)))</f>
        <v>0</v>
      </c>
      <c r="BD329" s="310" cm="1">
        <f t="array" aca="1" ref="BD329" ca="1">IF(AC329&gt;0,AC329*SUMPRODUCT(_xlfn.XLOOKUP(AC$26,$C$4:$C$22,$T$4:$AD$22)*$AO329:$AY329),0)</f>
        <v>0</v>
      </c>
      <c r="BE329" s="319" cm="1">
        <f t="array" aca="1" ref="BE329" ca="1">IF(AD329&gt;0,AD329*SUMPRODUCT(_xlfn.XLOOKUP(AD$26,$C$4:$C$22,$T$4:$AD$22)*$AO329:$AY329),0)</f>
        <v>0</v>
      </c>
      <c r="BF329" s="319" cm="1">
        <f t="array" aca="1" ref="BF329" ca="1">IF(AE329&gt;0,AE329*SUMPRODUCT(_xlfn.XLOOKUP(AE$26,$C$4:$C$22,$T$4:$AD$22)*$AO329:$AY329),0)</f>
        <v>0</v>
      </c>
      <c r="BG329" s="320" cm="1">
        <f t="array" aca="1" ref="BG329" ca="1">IF(AF329&gt;0,AF329*SUMPRODUCT(_xlfn.XLOOKUP(AF$26,$C$4:$C$22,$T$4:$AD$22)*$AO329:$AY329),0)</f>
        <v>0</v>
      </c>
      <c r="BH329" s="319" cm="1">
        <f t="array" aca="1" ref="BH329" ca="1">IF(AG329&gt;0,AG329*SUMPRODUCT(_xlfn.XLOOKUP(AG$26,$C$4:$C$22,$T$4:$AD$22)*$AO329:$AY329),0)</f>
        <v>0</v>
      </c>
      <c r="BI329" s="319" cm="1">
        <f t="array" aca="1" ref="BI329" ca="1">IF(AH329&gt;0,AH329*SUMPRODUCT(_xlfn.XLOOKUP(AH$26,$C$4:$C$22,$T$4:$AD$22)*$AO329:$AY329),0)</f>
        <v>0</v>
      </c>
      <c r="BJ329" s="319" cm="1">
        <f t="array" aca="1" ref="BJ329" ca="1">IF(AI329&gt;0,AI329*SUMPRODUCT(_xlfn.XLOOKUP(AI$26,$C$4:$C$22,$T$4:$AD$22)*$AO329:$AY329),0)</f>
        <v>0</v>
      </c>
      <c r="BK329" s="319" cm="1">
        <f t="array" aca="1" ref="BK329" ca="1">IF(AJ329&gt;0,AJ329*SUMPRODUCT(_xlfn.XLOOKUP(AJ$26,$C$4:$C$22,$T$4:$AD$22)*$AO329:$AY329),0)</f>
        <v>0</v>
      </c>
      <c r="BL329" s="319" cm="1">
        <f t="array" aca="1" ref="BL329" ca="1">IF(AK329&gt;0,AK329*SUMPRODUCT(_xlfn.XLOOKUP(AK$26,$C$4:$C$22,$T$4:$AD$22)*$AO329:$AY329),0)</f>
        <v>0</v>
      </c>
      <c r="BM329" s="319" cm="1">
        <f t="array" aca="1" ref="BM329" ca="1">IF(AL329&gt;0,AL329*SUMPRODUCT(_xlfn.XLOOKUP(AL$26,$C$4:$C$22,$T$4:$AD$22)*$AO329:$AY329),0)</f>
        <v>0</v>
      </c>
      <c r="BN329" s="319" cm="1">
        <f t="array" aca="1" ref="BN329" ca="1">IF(AM329&gt;0,AM329*SUMPRODUCT(_xlfn.XLOOKUP(AM$26,$C$4:$C$22,$T$4:$AD$22)*$AO329:$AY329),0)</f>
        <v>0</v>
      </c>
      <c r="BO329" s="321" cm="1">
        <f t="array" aca="1" ref="BO329" ca="1">IF(AN329&gt;0,AN329*SUMPRODUCT(_xlfn.XLOOKUP(AN$26,$C$4:$C$22,$T$4:$AD$22)*$AO329:$AY329),0)</f>
        <v>0</v>
      </c>
      <c r="BP329" s="322">
        <f t="shared" ca="1" si="269"/>
        <v>0</v>
      </c>
      <c r="BQ329" s="310" cm="1">
        <f t="array" aca="1" ref="BQ329" ca="1">IF(AC329&gt;0,AC329*SUMPRODUCT(_xlfn.XLOOKUP(AC$26,$C$4:$C$22,$I$4:$S$22)*$AO329:$AY329),0)</f>
        <v>0</v>
      </c>
      <c r="BR329" s="319" cm="1">
        <f t="array" aca="1" ref="BR329" ca="1">IF(AD329&gt;0,AD329*SUMPRODUCT(_xlfn.XLOOKUP(AD$26,$C$4:$C$22,$I$4:$S$22)*$AO329:$AY329),0)</f>
        <v>0</v>
      </c>
      <c r="BS329" s="319" cm="1">
        <f t="array" aca="1" ref="BS329" ca="1">IF(AE329&gt;0,AE329*SUMPRODUCT(_xlfn.XLOOKUP(AE$26,$C$4:$C$22,$I$4:$S$22)*$AO329:$AY329),0)</f>
        <v>0</v>
      </c>
      <c r="BT329" s="320" cm="1">
        <f t="array" aca="1" ref="BT329" ca="1">IF(AF329&gt;0,AF329*SUMPRODUCT(_xlfn.XLOOKUP(AF$26,$C$4:$C$22,$I$4:$S$22)*$AO329:$AY329),0)</f>
        <v>0</v>
      </c>
      <c r="BU329" s="319" cm="1">
        <f t="array" aca="1" ref="BU329" ca="1">IF(AG329&gt;0,AG329*SUMPRODUCT(_xlfn.XLOOKUP(AG$26,$C$4:$C$22,$I$4:$S$22)*$AO329:$AY329),0)</f>
        <v>0</v>
      </c>
      <c r="BV329" s="319" cm="1">
        <f t="array" aca="1" ref="BV329" ca="1">IF(AH329&gt;0,AH329*SUMPRODUCT(_xlfn.XLOOKUP(AH$26,$C$4:$C$22,$I$4:$S$22)*$AO329:$AY329),0)</f>
        <v>0</v>
      </c>
      <c r="BW329" s="319" cm="1">
        <f t="array" aca="1" ref="BW329" ca="1">IF(AI329&gt;0,AI329*SUMPRODUCT(_xlfn.XLOOKUP(AI$26,$C$4:$C$22,$I$4:$S$22)*$AO329:$AY329),0)</f>
        <v>0</v>
      </c>
      <c r="BX329" s="319" cm="1">
        <f t="array" aca="1" ref="BX329" ca="1">IF(AJ329&gt;0,AJ329*SUMPRODUCT(_xlfn.XLOOKUP(AJ$26,$C$4:$C$22,$I$4:$S$22)*$AO329:$AY329),0)</f>
        <v>0</v>
      </c>
      <c r="BY329" s="319" cm="1">
        <f t="array" aca="1" ref="BY329" ca="1">IF(AK329&gt;0,AK329*SUMPRODUCT(_xlfn.XLOOKUP(AK$26,$C$4:$C$22,$I$4:$S$22)*$AO329:$AY329),0)</f>
        <v>0</v>
      </c>
      <c r="BZ329" s="319" cm="1">
        <f t="array" aca="1" ref="BZ329" ca="1">IF(AL329&gt;0,AL329*SUMPRODUCT(_xlfn.XLOOKUP(AL$26,$C$4:$C$22,$I$4:$S$22)*$AO329:$AY329),0)</f>
        <v>0</v>
      </c>
      <c r="CA329" s="319" cm="1">
        <f t="array" aca="1" ref="CA329" ca="1">IF(AM329&gt;0,AM329*SUMPRODUCT(_xlfn.XLOOKUP(AM$26,$C$4:$C$22,$I$4:$S$22)*$AO329:$AY329),0)</f>
        <v>0</v>
      </c>
      <c r="CB329" s="321" cm="1">
        <f t="array" aca="1" ref="CB329" ca="1">IF(AN329&gt;0,AN329*SUMPRODUCT(_xlfn.XLOOKUP(AN$26,$C$4:$C$22,$I$4:$S$22)*$AO329:$AY329),0)</f>
        <v>0</v>
      </c>
      <c r="CC329" s="322">
        <f t="shared" ca="1" si="270"/>
        <v>0</v>
      </c>
      <c r="CD329" s="310" cm="1">
        <f t="array" aca="1" ref="CD329" ca="1">IF(AC329&lt;0,AC329*SUMPRODUCT(_xlfn.XLOOKUP(AC$26,$C$4:$C$22,$T$4:$AD$22)*$AO329:$AY329),0)</f>
        <v>0</v>
      </c>
      <c r="CE329" s="319" cm="1">
        <f t="array" aca="1" ref="CE329" ca="1">IF(AD329&lt;0,AD329*SUMPRODUCT(_xlfn.XLOOKUP(AD$26,$C$4:$C$22,$T$4:$AC$22)*$AO329:$AX329),0)</f>
        <v>0</v>
      </c>
      <c r="CF329" s="319" cm="1">
        <f t="array" aca="1" ref="CF329" ca="1">IF(AE329&lt;0,AE329*SUMPRODUCT(_xlfn.XLOOKUP(AE$26,$C$4:$C$22,$T$4:$AC$22)*$AO329:$AX329),0)</f>
        <v>0</v>
      </c>
      <c r="CG329" s="320" cm="1">
        <f t="array" aca="1" ref="CG329" ca="1">IF(AF329&lt;0,AF329*SUMPRODUCT(_xlfn.XLOOKUP(AF$26,$C$4:$C$22,$T$4:$AC$22)*$AO329:$AX329),0)</f>
        <v>0</v>
      </c>
      <c r="CH329" s="319" cm="1">
        <f t="array" aca="1" ref="CH329" ca="1">IF(AG329&lt;0,AG329*SUMPRODUCT(_xlfn.XLOOKUP(AG$26,$C$4:$C$22,$T$4:$AC$22)*$AO329:$AX329),0)</f>
        <v>0</v>
      </c>
      <c r="CI329" s="319" cm="1">
        <f t="array" aca="1" ref="CI329" ca="1">IF(AH329&lt;0,AH329*SUMPRODUCT(_xlfn.XLOOKUP(AH$26,$C$4:$C$22,$T$4:$AC$22)*$AO329:$AX329),0)</f>
        <v>0</v>
      </c>
      <c r="CJ329" s="319" cm="1">
        <f t="array" aca="1" ref="CJ329" ca="1">IF(AI329&lt;0,AI329*SUMPRODUCT(_xlfn.XLOOKUP(AI$26,$C$4:$C$22,$T$4:$AC$22)*$AO329:$AX329),0)</f>
        <v>0</v>
      </c>
      <c r="CK329" s="319" cm="1">
        <f t="array" aca="1" ref="CK329" ca="1">IF(AJ329&lt;0,AJ329*SUMPRODUCT(_xlfn.XLOOKUP(AJ$26,$C$4:$C$22,$T$4:$AC$22)*$AO329:$AX329),0)</f>
        <v>0</v>
      </c>
      <c r="CL329" s="319" cm="1">
        <f t="array" aca="1" ref="CL329" ca="1">IF(AK329&lt;0,AK329*SUMPRODUCT(_xlfn.XLOOKUP(AK$26,$C$4:$C$22,$T$4:$AC$22)*$AO329:$AX329),0)</f>
        <v>0</v>
      </c>
      <c r="CM329" s="319" cm="1">
        <f t="array" aca="1" ref="CM329" ca="1">IF(AL329&lt;0,AL329*SUMPRODUCT(_xlfn.XLOOKUP(AL$26,$C$4:$C$22,$T$4:$AC$22)*$AO329:$AX329),0)</f>
        <v>0</v>
      </c>
      <c r="CN329" s="319" cm="1">
        <f t="array" aca="1" ref="CN329" ca="1">IF(AM329&lt;0,AM329*SUMPRODUCT(_xlfn.XLOOKUP(AM$26,$C$4:$C$22,$T$4:$AC$22)*$AO329:$AX329),0)</f>
        <v>0</v>
      </c>
      <c r="CO329" s="321" cm="1">
        <f t="array" aca="1" ref="CO329" ca="1">IF(AN329&lt;0,AN329*SUMPRODUCT(_xlfn.XLOOKUP(AN$26,$C$4:$C$22,$T$4:$AC$22)*$AO329:$AX329),0)</f>
        <v>0</v>
      </c>
      <c r="CP329" s="322">
        <f t="shared" ca="1" si="271"/>
        <v>0</v>
      </c>
      <c r="CQ329" s="310" cm="1">
        <f t="array" aca="1" ref="CQ329" ca="1">IF(AC329&lt;0,AC329*SUMPRODUCT(_xlfn.XLOOKUP(AC$26,$C$4:$C$22,$I$4:$S$22)*$AO329:$AY329),0)</f>
        <v>0</v>
      </c>
      <c r="CR329" s="319" cm="1">
        <f t="array" aca="1" ref="CR329" ca="1">IF(AD329&lt;0,AD329*SUMPRODUCT(_xlfn.XLOOKUP(AD$26,$C$4:$C$22,$I$4:$R$22)*$AO329:$AX329),0)</f>
        <v>0</v>
      </c>
      <c r="CS329" s="319" cm="1">
        <f t="array" aca="1" ref="CS329" ca="1">IF(AE329&lt;0,AE329*SUMPRODUCT(_xlfn.XLOOKUP(AE$26,$C$4:$C$22,$I$4:$R$22)*$AO329:$AX329),0)</f>
        <v>0</v>
      </c>
      <c r="CT329" s="320" cm="1">
        <f t="array" aca="1" ref="CT329" ca="1">IF(AF329&lt;0,AF329*SUMPRODUCT(_xlfn.XLOOKUP(AF$26,$C$4:$C$22,$I$4:$R$22)*$AO329:$AX329),0)</f>
        <v>0</v>
      </c>
      <c r="CU329" s="319" cm="1">
        <f t="array" aca="1" ref="CU329" ca="1">IF(AG329&lt;0,AG329*SUMPRODUCT(_xlfn.XLOOKUP(AG$26,$C$4:$C$22,$I$4:$R$22)*$AO329:$AX329),0)</f>
        <v>0</v>
      </c>
      <c r="CV329" s="319" cm="1">
        <f t="array" aca="1" ref="CV329" ca="1">IF(AH329&lt;0,AH329*SUMPRODUCT(_xlfn.XLOOKUP(AH$26,$C$4:$C$22,$I$4:$R$22)*$AO329:$AX329),0)</f>
        <v>0</v>
      </c>
      <c r="CW329" s="319" cm="1">
        <f t="array" aca="1" ref="CW329" ca="1">IF(AI329&lt;0,AI329*SUMPRODUCT(_xlfn.XLOOKUP(AI$26,$C$4:$C$22,$I$4:$R$22)*$AO329:$AX329),0)</f>
        <v>0</v>
      </c>
      <c r="CX329" s="319" cm="1">
        <f t="array" aca="1" ref="CX329" ca="1">IF(AJ329&lt;0,AJ329*SUMPRODUCT(_xlfn.XLOOKUP(AJ$26,$C$4:$C$22,$I$4:$R$22)*$AO329:$AX329),0)</f>
        <v>0</v>
      </c>
      <c r="CY329" s="319" cm="1">
        <f t="array" aca="1" ref="CY329" ca="1">IF(AK329&lt;0,AK329*SUMPRODUCT(_xlfn.XLOOKUP(AK$26,$C$4:$C$22,$I$4:$R$22)*$AO329:$AX329),0)</f>
        <v>0</v>
      </c>
      <c r="CZ329" s="319" cm="1">
        <f t="array" aca="1" ref="CZ329" ca="1">IF(AL329&lt;0,AL329*SUMPRODUCT(_xlfn.XLOOKUP(AL$26,$C$4:$C$22,$I$4:$R$22)*$AO329:$AX329),0)</f>
        <v>0</v>
      </c>
      <c r="DA329" s="319" cm="1">
        <f t="array" aca="1" ref="DA329" ca="1">IF(AM329&lt;0,AM329*SUMPRODUCT(_xlfn.XLOOKUP(AM$26,$C$4:$C$22,$I$4:$R$22)*$AO329:$AX329),0)</f>
        <v>0</v>
      </c>
      <c r="DB329" s="321" cm="1">
        <f t="array" aca="1" ref="DB329" ca="1">IF(AN329&lt;0,AN329*SUMPRODUCT(_xlfn.XLOOKUP(AN$26,$C$4:$C$22,$I$4:$R$22)*$AO329:$AX329),0)</f>
        <v>0</v>
      </c>
      <c r="DC329" s="605">
        <f t="shared" ca="1" si="272"/>
        <v>0</v>
      </c>
    </row>
    <row r="333" spans="1:107" ht="21.75" thickBot="1" x14ac:dyDescent="0.4">
      <c r="A333" s="331" t="s">
        <v>310</v>
      </c>
      <c r="B333" s="331"/>
    </row>
    <row r="334" spans="1:107" ht="16.5" thickBot="1" x14ac:dyDescent="0.3">
      <c r="A334" s="261" t="s">
        <v>164</v>
      </c>
      <c r="B334" s="733"/>
      <c r="C334" s="262">
        <v>1</v>
      </c>
      <c r="D334" s="263" t="str">
        <f>_xlfn.XLOOKUP($C334,'Load Combinations'!$B$4:$B$22,'Load Combinations'!$C$4:$C$22)</f>
        <v xml:space="preserve">Installation - Target Assembly </v>
      </c>
      <c r="E334" s="264">
        <v>1</v>
      </c>
      <c r="F334" s="265">
        <v>2</v>
      </c>
      <c r="G334" s="266">
        <v>0</v>
      </c>
      <c r="H334" s="267">
        <f t="shared" ref="H334:H337" si="319">G334+AZ334+BC334+BP334+DC334</f>
        <v>3</v>
      </c>
      <c r="I334" s="267">
        <f t="shared" ref="I334:I337" si="320">G334+BA334+BB334+CC334+CP334</f>
        <v>-3</v>
      </c>
      <c r="J334" s="323"/>
      <c r="K334" s="264">
        <v>1</v>
      </c>
      <c r="L334" s="269">
        <v>1</v>
      </c>
      <c r="M334" s="269"/>
      <c r="N334" s="269"/>
      <c r="O334" s="269"/>
      <c r="P334" s="269"/>
      <c r="Q334" s="269"/>
      <c r="R334" s="269"/>
      <c r="S334" s="269"/>
      <c r="T334" s="269"/>
      <c r="U334" s="269"/>
      <c r="V334" s="269"/>
      <c r="W334" s="269"/>
      <c r="X334" s="269"/>
      <c r="Y334" s="269">
        <v>1</v>
      </c>
      <c r="Z334" s="269"/>
      <c r="AA334" s="269"/>
      <c r="AB334" s="270"/>
      <c r="AC334" s="264"/>
      <c r="AD334" s="269"/>
      <c r="AE334" s="269"/>
      <c r="AF334" s="269"/>
      <c r="AG334" s="269"/>
      <c r="AH334" s="269"/>
      <c r="AI334" s="269"/>
      <c r="AJ334" s="269"/>
      <c r="AK334" s="269"/>
      <c r="AL334" s="269"/>
      <c r="AM334" s="269"/>
      <c r="AN334" s="265"/>
      <c r="AO334" s="271">
        <f>+INDEX('Load Combinations'!$D$4:$M$22,MATCH(Horizontal!$C334,'Load Combinations'!$B$4:$B$22,0),MATCH(Horizontal!AO$26,'Load Combinations'!$D$3:$M$3,0))</f>
        <v>0</v>
      </c>
      <c r="AP334" s="269">
        <f>+INDEX('Load Combinations'!$D$4:$M$22,MATCH(Horizontal!$C334,'Load Combinations'!$B$4:$B$22,0),MATCH(Horizontal!AP$26,'Load Combinations'!$D$3:$M$3,0))</f>
        <v>0</v>
      </c>
      <c r="AQ334" s="269">
        <f>+INDEX('Load Combinations'!$D$4:$M$22,MATCH(Horizontal!$C334,'Load Combinations'!$B$4:$B$22,0),MATCH(Horizontal!AQ$26,'Load Combinations'!$D$3:$M$3,0))</f>
        <v>0</v>
      </c>
      <c r="AR334" s="269">
        <f>+INDEX('Load Combinations'!$D$4:$M$22,MATCH(Horizontal!$C334,'Load Combinations'!$B$4:$B$22,0),MATCH(Horizontal!AR$26,'Load Combinations'!$D$3:$M$3,0))</f>
        <v>0</v>
      </c>
      <c r="AS334" s="269">
        <f>+INDEX('Load Combinations'!$D$4:$M$22,MATCH(Horizontal!$C334,'Load Combinations'!$B$4:$B$22,0),MATCH(Horizontal!AS$26,'Load Combinations'!$D$3:$M$3,0))</f>
        <v>0</v>
      </c>
      <c r="AT334" s="269">
        <f>+INDEX('Load Combinations'!$D$4:$M$22,MATCH(Horizontal!$C334,'Load Combinations'!$B$4:$B$22,0),MATCH(Horizontal!AT$26,'Load Combinations'!$D$3:$M$3,0))</f>
        <v>0</v>
      </c>
      <c r="AU334" s="269">
        <f>+INDEX('Load Combinations'!$D$4:$M$22,MATCH(Horizontal!$C334,'Load Combinations'!$B$4:$B$22,0),MATCH(Horizontal!AU$26,'Load Combinations'!$D$3:$M$3,0))</f>
        <v>0</v>
      </c>
      <c r="AV334" s="269">
        <f>+INDEX('Load Combinations'!$D$4:$M$22,MATCH(Horizontal!$C334,'Load Combinations'!$B$4:$B$22,0),MATCH(Horizontal!AV$26,'Load Combinations'!$D$3:$M$3,0))</f>
        <v>0</v>
      </c>
      <c r="AW334" s="269">
        <f>+INDEX('Load Combinations'!$D$4:$M$22,MATCH(Horizontal!$C334,'Load Combinations'!$B$4:$B$22,0),MATCH(Horizontal!AW$26,'Load Combinations'!$D$3:$M$3,0))</f>
        <v>0</v>
      </c>
      <c r="AX334" s="558">
        <f>+INDEX('Load Combinations'!$D$4:$M$22,MATCH(Horizontal!$C334,'Load Combinations'!$B$4:$B$22,0),MATCH(Horizontal!AX$26,'Load Combinations'!$D$3:$M$3,0))</f>
        <v>0</v>
      </c>
      <c r="AY334" s="659"/>
      <c r="AZ334" s="324" cm="1">
        <f t="array" ref="AZ334">SUMPRODUCT(--($K334:$AB334&gt;0),INDEX($H$4:$H$22,MATCH($K$26:$AB$26,$C$4:$C$22,0)))</f>
        <v>3</v>
      </c>
      <c r="BA334" s="325" cm="1">
        <f t="array" ref="BA334">SUMPRODUCT(--($K334:$AB334&gt;0),INDEX($G$4:$G$22,MATCH($K$26:$AB$26,$C$4:$C$22,0)))</f>
        <v>-3</v>
      </c>
      <c r="BB334" s="325" cm="1">
        <f t="array" ref="BB334">-1*SUMPRODUCT(--($K334:$AB334&lt;0),INDEX($H$4:$H$22,MATCH($K$26:$AB$26,$C$4:$C$22,0)))</f>
        <v>0</v>
      </c>
      <c r="BC334" s="325" cm="1">
        <f t="array" ref="BC334">-1*SUMPRODUCT(--($K334:$AB334&lt;0),INDEX($G$4:$G$22,MATCH($K$26:$AB$26,$C$4:$C$22,0)))</f>
        <v>0</v>
      </c>
      <c r="BD334" s="272" cm="1">
        <f t="array" ref="BD334">IF(AC334&gt;0,AC334*SUMPRODUCT(_xlfn.XLOOKUP(AC$26,$C$4:$C$22,$T$4:$AC$22)*$AO334:$AX334),0)</f>
        <v>0</v>
      </c>
      <c r="BE334" s="273" cm="1">
        <f t="array" ref="BE334">IF(AD334&gt;0,AD334*SUMPRODUCT(_xlfn.XLOOKUP(AD$26,$C$4:$C$22,$T$4:$AC$22)*$AO334:$AX334),0)</f>
        <v>0</v>
      </c>
      <c r="BF334" s="273" cm="1">
        <f t="array" ref="BF334">IF(AE334&gt;0,AE334*SUMPRODUCT(_xlfn.XLOOKUP(AE$26,$C$4:$C$22,$T$4:$AC$22)*$AO334:$AX334),0)</f>
        <v>0</v>
      </c>
      <c r="BG334" s="273" cm="1">
        <f t="array" ref="BG334">IF(AF334&gt;0,AF334*SUMPRODUCT(_xlfn.XLOOKUP(AF$26,$C$4:$C$22,$T$4:$AC$22)*$AO334:$AX334),0)</f>
        <v>0</v>
      </c>
      <c r="BH334" s="273" cm="1">
        <f t="array" ref="BH334">IF(AG334&gt;0,AG334*SUMPRODUCT(_xlfn.XLOOKUP(AG$26,$C$4:$C$22,$T$4:$AC$22)*$AO334:$AX334),0)</f>
        <v>0</v>
      </c>
      <c r="BI334" s="273" cm="1">
        <f t="array" ref="BI334">IF(AH334&gt;0,AH334*SUMPRODUCT(_xlfn.XLOOKUP(AH$26,$C$4:$C$22,$T$4:$AC$22)*$AO334:$AX334),0)</f>
        <v>0</v>
      </c>
      <c r="BJ334" s="273" cm="1">
        <f t="array" ref="BJ334">IF(AI334&gt;0,AI334*SUMPRODUCT(_xlfn.XLOOKUP(AI$26,$C$4:$C$22,$T$4:$AC$22)*$AO334:$AX334),0)</f>
        <v>0</v>
      </c>
      <c r="BK334" s="273" cm="1">
        <f t="array" ref="BK334">IF(AJ334&gt;0,AJ334*SUMPRODUCT(_xlfn.XLOOKUP(AJ$26,$C$4:$C$22,$T$4:$AC$22)*$AO334:$AX334),0)</f>
        <v>0</v>
      </c>
      <c r="BL334" s="273" cm="1">
        <f t="array" ref="BL334">IF(AK334&gt;0,AK334*SUMPRODUCT(_xlfn.XLOOKUP(AK$26,$C$4:$C$22,$T$4:$AC$22)*$AO334:$AX334),0)</f>
        <v>0</v>
      </c>
      <c r="BM334" s="273" cm="1">
        <f t="array" ref="BM334">IF(AL334&gt;0,AL334*SUMPRODUCT(_xlfn.XLOOKUP(AL$26,$C$4:$C$22,$T$4:$AC$22)*$AO334:$AX334),0)</f>
        <v>0</v>
      </c>
      <c r="BN334" s="273" cm="1">
        <f t="array" ref="BN334">IF(AM334&gt;0,AM334*SUMPRODUCT(_xlfn.XLOOKUP(AM$26,$C$4:$C$22,$T$4:$AC$22)*$AO334:$AX334),0)</f>
        <v>0</v>
      </c>
      <c r="BO334" s="276" cm="1">
        <f t="array" ref="BO334">IF(AN334&gt;0,AN334*SUMPRODUCT(_xlfn.XLOOKUP(AN$26,$C$4:$C$22,$T$4:$AC$22)*$AO334:$AX334),0)</f>
        <v>0</v>
      </c>
      <c r="BP334" s="277">
        <f t="shared" ref="BP334:BP337" si="321">SUM(BD334:BO334)</f>
        <v>0</v>
      </c>
      <c r="BQ334" s="272" cm="1">
        <f t="array" ref="BQ334">IF(AC334&gt;0,AC334*SUMPRODUCT(_xlfn.XLOOKUP(AC$26,$C$4:$C$22,$I$4:$R$22)*$AO334:$AX334),0)</f>
        <v>0</v>
      </c>
      <c r="BR334" s="273" cm="1">
        <f t="array" ref="BR334">IF(AD334&gt;0,AD334*SUMPRODUCT(_xlfn.XLOOKUP(AD$26,$C$4:$C$22,$I$4:$R$22)*$AO334:$AX334),0)</f>
        <v>0</v>
      </c>
      <c r="BS334" s="273" cm="1">
        <f t="array" ref="BS334">IF(AE334&gt;0,AE334*SUMPRODUCT(_xlfn.XLOOKUP(AE$26,$C$4:$C$22,$I$4:$R$22)*$AO334:$AX334),0)</f>
        <v>0</v>
      </c>
      <c r="BT334" s="273" cm="1">
        <f t="array" ref="BT334">IF(AF334&gt;0,AF334*SUMPRODUCT(_xlfn.XLOOKUP(AF$26,$C$4:$C$22,$I$4:$R$22)*$AO334:$AX334),0)</f>
        <v>0</v>
      </c>
      <c r="BU334" s="273" cm="1">
        <f t="array" ref="BU334">IF(AG334&gt;0,AG334*SUMPRODUCT(_xlfn.XLOOKUP(AG$26,$C$4:$C$22,$I$4:$R$22)*$AO334:$AX334),0)</f>
        <v>0</v>
      </c>
      <c r="BV334" s="273" cm="1">
        <f t="array" ref="BV334">IF(AH334&gt;0,AH334*SUMPRODUCT(_xlfn.XLOOKUP(AH$26,$C$4:$C$22,$I$4:$R$22)*$AO334:$AX334),0)</f>
        <v>0</v>
      </c>
      <c r="BW334" s="273" cm="1">
        <f t="array" ref="BW334">IF(AI334&gt;0,AI334*SUMPRODUCT(_xlfn.XLOOKUP(AI$26,$C$4:$C$22,$I$4:$R$22)*$AO334:$AX334),0)</f>
        <v>0</v>
      </c>
      <c r="BX334" s="273" cm="1">
        <f t="array" ref="BX334">IF(AJ334&gt;0,AJ334*SUMPRODUCT(_xlfn.XLOOKUP(AJ$26,$C$4:$C$22,$I$4:$R$22)*$AO334:$AX334),0)</f>
        <v>0</v>
      </c>
      <c r="BY334" s="273" cm="1">
        <f t="array" ref="BY334">IF(AK334&gt;0,AK334*SUMPRODUCT(_xlfn.XLOOKUP(AK$26,$C$4:$C$22,$I$4:$R$22)*$AO334:$AX334),0)</f>
        <v>0</v>
      </c>
      <c r="BZ334" s="273" cm="1">
        <f t="array" ref="BZ334">IF(AL334&gt;0,AL334*SUMPRODUCT(_xlfn.XLOOKUP(AL$26,$C$4:$C$22,$I$4:$R$22)*$AO334:$AX334),0)</f>
        <v>0</v>
      </c>
      <c r="CA334" s="273" cm="1">
        <f t="array" ref="CA334">IF(AM334&gt;0,AM334*SUMPRODUCT(_xlfn.XLOOKUP(AM$26,$C$4:$C$22,$I$4:$R$22)*$AO334:$AX334),0)</f>
        <v>0</v>
      </c>
      <c r="CB334" s="276" cm="1">
        <f t="array" ref="CB334">IF(AN334&gt;0,AN334*SUMPRODUCT(_xlfn.XLOOKUP(AN$26,$C$4:$C$22,$I$4:$R$22)*$AO334:$AX334),0)</f>
        <v>0</v>
      </c>
      <c r="CC334" s="277">
        <f t="shared" ref="CC334:CC337" si="322">SUM(BQ334:CB334)</f>
        <v>0</v>
      </c>
      <c r="CD334" s="272" cm="1">
        <f t="array" ref="CD334">IF(AC334&lt;0,AC334*SUMPRODUCT(_xlfn.XLOOKUP(AC$26,$C$4:$C$22,$T$4:$AC$22)*$AO334:$AX334),0)</f>
        <v>0</v>
      </c>
      <c r="CE334" s="273" cm="1">
        <f t="array" ref="CE334">IF(AD334&lt;0,AD334*SUMPRODUCT(_xlfn.XLOOKUP(AD$26,$C$4:$C$22,$T$4:$AC$22)*$AO334:$AX334),0)</f>
        <v>0</v>
      </c>
      <c r="CF334" s="273" cm="1">
        <f t="array" ref="CF334">IF(AE334&lt;0,AE334*SUMPRODUCT(_xlfn.XLOOKUP(AE$26,$C$4:$C$22,$T$4:$AC$22)*$AO334:$AX334),0)</f>
        <v>0</v>
      </c>
      <c r="CG334" s="273" cm="1">
        <f t="array" ref="CG334">IF(AF334&lt;0,AF334*SUMPRODUCT(_xlfn.XLOOKUP(AF$26,$C$4:$C$22,$T$4:$AC$22)*$AO334:$AX334),0)</f>
        <v>0</v>
      </c>
      <c r="CH334" s="273" cm="1">
        <f t="array" ref="CH334">IF(AG334&lt;0,AG334*SUMPRODUCT(_xlfn.XLOOKUP(AG$26,$C$4:$C$22,$T$4:$AC$22)*$AO334:$AX334),0)</f>
        <v>0</v>
      </c>
      <c r="CI334" s="273" cm="1">
        <f t="array" ref="CI334">IF(AH334&lt;0,AH334*SUMPRODUCT(_xlfn.XLOOKUP(AH$26,$C$4:$C$22,$T$4:$AC$22)*$AO334:$AX334),0)</f>
        <v>0</v>
      </c>
      <c r="CJ334" s="273" cm="1">
        <f t="array" ref="CJ334">IF(AI334&lt;0,AI334*SUMPRODUCT(_xlfn.XLOOKUP(AI$26,$C$4:$C$22,$T$4:$AC$22)*$AO334:$AX334),0)</f>
        <v>0</v>
      </c>
      <c r="CK334" s="273" cm="1">
        <f t="array" ref="CK334">IF(AJ334&lt;0,AJ334*SUMPRODUCT(_xlfn.XLOOKUP(AJ$26,$C$4:$C$22,$T$4:$AC$22)*$AO334:$AX334),0)</f>
        <v>0</v>
      </c>
      <c r="CL334" s="273" cm="1">
        <f t="array" ref="CL334">IF(AK334&lt;0,AK334*SUMPRODUCT(_xlfn.XLOOKUP(AK$26,$C$4:$C$22,$T$4:$AC$22)*$AO334:$AX334),0)</f>
        <v>0</v>
      </c>
      <c r="CM334" s="273" cm="1">
        <f t="array" ref="CM334">IF(AL334&lt;0,AL334*SUMPRODUCT(_xlfn.XLOOKUP(AL$26,$C$4:$C$22,$T$4:$AC$22)*$AO334:$AX334),0)</f>
        <v>0</v>
      </c>
      <c r="CN334" s="273" cm="1">
        <f t="array" ref="CN334">IF(AM334&lt;0,AM334*SUMPRODUCT(_xlfn.XLOOKUP(AM$26,$C$4:$C$22,$T$4:$AC$22)*$AO334:$AX334),0)</f>
        <v>0</v>
      </c>
      <c r="CO334" s="276" cm="1">
        <f t="array" ref="CO334">IF(AN334&lt;0,AN334*SUMPRODUCT(_xlfn.XLOOKUP(AN$26,$C$4:$C$22,$T$4:$AC$22)*$AO334:$AX334),0)</f>
        <v>0</v>
      </c>
      <c r="CP334" s="277">
        <f t="shared" ref="CP334:CP337" si="323">SUM(CD334:CO334)</f>
        <v>0</v>
      </c>
      <c r="CQ334" s="272" cm="1">
        <f t="array" ref="CQ334">IF(AC334&lt;0,AC334*SUMPRODUCT(_xlfn.XLOOKUP(AC$26,$C$4:$C$22,$I$4:$R$22)*$AO334:$AX334),0)</f>
        <v>0</v>
      </c>
      <c r="CR334" s="273" cm="1">
        <f t="array" ref="CR334">IF(AD334&lt;0,AD334*SUMPRODUCT(_xlfn.XLOOKUP(AD$26,$C$4:$C$22,$I$4:$R$22)*$AO334:$AX334),0)</f>
        <v>0</v>
      </c>
      <c r="CS334" s="273" cm="1">
        <f t="array" ref="CS334">IF(AE334&lt;0,AE334*SUMPRODUCT(_xlfn.XLOOKUP(AE$26,$C$4:$C$22,$I$4:$R$22)*$AO334:$AX334),0)</f>
        <v>0</v>
      </c>
      <c r="CT334" s="273" cm="1">
        <f t="array" ref="CT334">IF(AF334&lt;0,AF334*SUMPRODUCT(_xlfn.XLOOKUP(AF$26,$C$4:$C$22,$I$4:$R$22)*$AO334:$AX334),0)</f>
        <v>0</v>
      </c>
      <c r="CU334" s="273" cm="1">
        <f t="array" ref="CU334">IF(AG334&lt;0,AG334*SUMPRODUCT(_xlfn.XLOOKUP(AG$26,$C$4:$C$22,$I$4:$R$22)*$AO334:$AX334),0)</f>
        <v>0</v>
      </c>
      <c r="CV334" s="273" cm="1">
        <f t="array" ref="CV334">IF(AH334&lt;0,AH334*SUMPRODUCT(_xlfn.XLOOKUP(AH$26,$C$4:$C$22,$I$4:$R$22)*$AO334:$AX334),0)</f>
        <v>0</v>
      </c>
      <c r="CW334" s="273" cm="1">
        <f t="array" ref="CW334">IF(AI334&lt;0,AI334*SUMPRODUCT(_xlfn.XLOOKUP(AI$26,$C$4:$C$22,$I$4:$R$22)*$AO334:$AX334),0)</f>
        <v>0</v>
      </c>
      <c r="CX334" s="273" cm="1">
        <f t="array" ref="CX334">IF(AJ334&lt;0,AJ334*SUMPRODUCT(_xlfn.XLOOKUP(AJ$26,$C$4:$C$22,$I$4:$R$22)*$AO334:$AX334),0)</f>
        <v>0</v>
      </c>
      <c r="CY334" s="273" cm="1">
        <f t="array" ref="CY334">IF(AK334&lt;0,AK334*SUMPRODUCT(_xlfn.XLOOKUP(AK$26,$C$4:$C$22,$I$4:$R$22)*$AO334:$AX334),0)</f>
        <v>0</v>
      </c>
      <c r="CZ334" s="273" cm="1">
        <f t="array" ref="CZ334">IF(AL334&lt;0,AL334*SUMPRODUCT(_xlfn.XLOOKUP(AL$26,$C$4:$C$22,$I$4:$R$22)*$AO334:$AX334),0)</f>
        <v>0</v>
      </c>
      <c r="DA334" s="273" cm="1">
        <f t="array" ref="DA334">IF(AM334&lt;0,AM334*SUMPRODUCT(_xlfn.XLOOKUP(AM$26,$C$4:$C$22,$I$4:$R$22)*$AO334:$AX334),0)</f>
        <v>0</v>
      </c>
      <c r="DB334" s="276" cm="1">
        <f t="array" ref="DB334">IF(AN334&lt;0,AN334*SUMPRODUCT(_xlfn.XLOOKUP(AN$26,$C$4:$C$22,$I$4:$R$22)*$AO334:$AX334),0)</f>
        <v>0</v>
      </c>
      <c r="DC334" s="330">
        <f t="shared" ref="DC334:DC337" si="324">SUM(CQ334:DB334)</f>
        <v>0</v>
      </c>
    </row>
    <row r="335" spans="1:107" ht="16.5" thickBot="1" x14ac:dyDescent="0.3">
      <c r="A335" s="261" t="s">
        <v>150</v>
      </c>
      <c r="B335" s="733"/>
      <c r="C335" s="262">
        <v>1</v>
      </c>
      <c r="D335" s="263" t="str">
        <f>_xlfn.XLOOKUP($C335,'Load Combinations'!$B$4:$B$22,'Load Combinations'!$C$4:$C$22)</f>
        <v xml:space="preserve">Installation - Target Assembly </v>
      </c>
      <c r="E335" s="264">
        <v>1</v>
      </c>
      <c r="F335" s="265">
        <v>12</v>
      </c>
      <c r="G335" s="266">
        <v>0</v>
      </c>
      <c r="H335" s="267">
        <f t="shared" si="319"/>
        <v>0</v>
      </c>
      <c r="I335" s="267">
        <f t="shared" si="320"/>
        <v>0</v>
      </c>
      <c r="J335" s="323"/>
      <c r="K335" s="264"/>
      <c r="L335" s="269"/>
      <c r="M335" s="269"/>
      <c r="N335" s="269"/>
      <c r="O335" s="269"/>
      <c r="P335" s="269"/>
      <c r="Q335" s="269"/>
      <c r="R335" s="269"/>
      <c r="S335" s="269"/>
      <c r="T335" s="269"/>
      <c r="U335" s="269"/>
      <c r="V335" s="269"/>
      <c r="W335" s="269"/>
      <c r="X335" s="269"/>
      <c r="Y335" s="269"/>
      <c r="Z335" s="269"/>
      <c r="AA335" s="269"/>
      <c r="AB335" s="270"/>
      <c r="AC335" s="264"/>
      <c r="AD335" s="269"/>
      <c r="AE335" s="269"/>
      <c r="AF335" s="269"/>
      <c r="AG335" s="269"/>
      <c r="AH335" s="269"/>
      <c r="AI335" s="269"/>
      <c r="AJ335" s="269"/>
      <c r="AK335" s="269"/>
      <c r="AL335" s="269"/>
      <c r="AM335" s="269"/>
      <c r="AN335" s="265"/>
      <c r="AO335" s="271">
        <f>+INDEX('Load Combinations'!$D$4:$M$22,MATCH(Horizontal!$C335,'Load Combinations'!$B$4:$B$22,0),MATCH(Horizontal!AO$26,'Load Combinations'!$D$3:$M$3,0))</f>
        <v>0</v>
      </c>
      <c r="AP335" s="269">
        <f>+INDEX('Load Combinations'!$D$4:$M$22,MATCH(Horizontal!$C335,'Load Combinations'!$B$4:$B$22,0),MATCH(Horizontal!AP$26,'Load Combinations'!$D$3:$M$3,0))</f>
        <v>0</v>
      </c>
      <c r="AQ335" s="269">
        <f>+INDEX('Load Combinations'!$D$4:$M$22,MATCH(Horizontal!$C335,'Load Combinations'!$B$4:$B$22,0),MATCH(Horizontal!AQ$26,'Load Combinations'!$D$3:$M$3,0))</f>
        <v>0</v>
      </c>
      <c r="AR335" s="269">
        <f>+INDEX('Load Combinations'!$D$4:$M$22,MATCH(Horizontal!$C335,'Load Combinations'!$B$4:$B$22,0),MATCH(Horizontal!AR$26,'Load Combinations'!$D$3:$M$3,0))</f>
        <v>0</v>
      </c>
      <c r="AS335" s="269">
        <f>+INDEX('Load Combinations'!$D$4:$M$22,MATCH(Horizontal!$C335,'Load Combinations'!$B$4:$B$22,0),MATCH(Horizontal!AS$26,'Load Combinations'!$D$3:$M$3,0))</f>
        <v>0</v>
      </c>
      <c r="AT335" s="269">
        <f>+INDEX('Load Combinations'!$D$4:$M$22,MATCH(Horizontal!$C335,'Load Combinations'!$B$4:$B$22,0),MATCH(Horizontal!AT$26,'Load Combinations'!$D$3:$M$3,0))</f>
        <v>0</v>
      </c>
      <c r="AU335" s="269">
        <f>+INDEX('Load Combinations'!$D$4:$M$22,MATCH(Horizontal!$C335,'Load Combinations'!$B$4:$B$22,0),MATCH(Horizontal!AU$26,'Load Combinations'!$D$3:$M$3,0))</f>
        <v>0</v>
      </c>
      <c r="AV335" s="269">
        <f>+INDEX('Load Combinations'!$D$4:$M$22,MATCH(Horizontal!$C335,'Load Combinations'!$B$4:$B$22,0),MATCH(Horizontal!AV$26,'Load Combinations'!$D$3:$M$3,0))</f>
        <v>0</v>
      </c>
      <c r="AW335" s="269">
        <f>+INDEX('Load Combinations'!$D$4:$M$22,MATCH(Horizontal!$C335,'Load Combinations'!$B$4:$B$22,0),MATCH(Horizontal!AW$26,'Load Combinations'!$D$3:$M$3,0))</f>
        <v>0</v>
      </c>
      <c r="AX335" s="558">
        <f>+INDEX('Load Combinations'!$D$4:$M$22,MATCH(Horizontal!$C335,'Load Combinations'!$B$4:$B$22,0),MATCH(Horizontal!AX$26,'Load Combinations'!$D$3:$M$3,0))</f>
        <v>0</v>
      </c>
      <c r="AY335" s="659"/>
      <c r="AZ335" s="324" cm="1">
        <f t="array" ref="AZ335">SUMPRODUCT(--($K335:$AB335&gt;0),INDEX($H$4:$H$22,MATCH($K$26:$AB$26,$C$4:$C$22,0)))</f>
        <v>0</v>
      </c>
      <c r="BA335" s="325" cm="1">
        <f t="array" ref="BA335">SUMPRODUCT(--($K335:$AB335&gt;0),INDEX($G$4:$G$22,MATCH($K$26:$AB$26,$C$4:$C$22,0)))</f>
        <v>0</v>
      </c>
      <c r="BB335" s="325" cm="1">
        <f t="array" ref="BB335">-1*SUMPRODUCT(--($K335:$AB335&lt;0),INDEX($H$4:$H$22,MATCH($K$26:$AB$26,$C$4:$C$22,0)))</f>
        <v>0</v>
      </c>
      <c r="BC335" s="325" cm="1">
        <f t="array" ref="BC335">-1*SUMPRODUCT(--($K335:$AB335&lt;0),INDEX($G$4:$G$22,MATCH($K$26:$AB$26,$C$4:$C$22,0)))</f>
        <v>0</v>
      </c>
      <c r="BD335" s="272" cm="1">
        <f t="array" ref="BD335">IF(AC335&gt;0,AC335*SUMPRODUCT(_xlfn.XLOOKUP(AC$26,$C$4:$C$22,$T$4:$AC$22)*$AO335:$AX335),0)</f>
        <v>0</v>
      </c>
      <c r="BE335" s="273" cm="1">
        <f t="array" ref="BE335">IF(AD335&gt;0,AD335*SUMPRODUCT(_xlfn.XLOOKUP(AD$26,$C$4:$C$22,$T$4:$AC$22)*$AO335:$AX335),0)</f>
        <v>0</v>
      </c>
      <c r="BF335" s="273" cm="1">
        <f t="array" ref="BF335">IF(AE335&gt;0,AE335*SUMPRODUCT(_xlfn.XLOOKUP(AE$26,$C$4:$C$22,$T$4:$AC$22)*$AO335:$AX335),0)</f>
        <v>0</v>
      </c>
      <c r="BG335" s="273" cm="1">
        <f t="array" ref="BG335">IF(AF335&gt;0,AF335*SUMPRODUCT(_xlfn.XLOOKUP(AF$26,$C$4:$C$22,$T$4:$AC$22)*$AO335:$AX335),0)</f>
        <v>0</v>
      </c>
      <c r="BH335" s="273" cm="1">
        <f t="array" ref="BH335">IF(AG335&gt;0,AG335*SUMPRODUCT(_xlfn.XLOOKUP(AG$26,$C$4:$C$22,$T$4:$AC$22)*$AO335:$AX335),0)</f>
        <v>0</v>
      </c>
      <c r="BI335" s="273" cm="1">
        <f t="array" ref="BI335">IF(AH335&gt;0,AH335*SUMPRODUCT(_xlfn.XLOOKUP(AH$26,$C$4:$C$22,$T$4:$AC$22)*$AO335:$AX335),0)</f>
        <v>0</v>
      </c>
      <c r="BJ335" s="273" cm="1">
        <f t="array" ref="BJ335">IF(AI335&gt;0,AI335*SUMPRODUCT(_xlfn.XLOOKUP(AI$26,$C$4:$C$22,$T$4:$AC$22)*$AO335:$AX335),0)</f>
        <v>0</v>
      </c>
      <c r="BK335" s="273" cm="1">
        <f t="array" ref="BK335">IF(AJ335&gt;0,AJ335*SUMPRODUCT(_xlfn.XLOOKUP(AJ$26,$C$4:$C$22,$T$4:$AC$22)*$AO335:$AX335),0)</f>
        <v>0</v>
      </c>
      <c r="BL335" s="273" cm="1">
        <f t="array" ref="BL335">IF(AK335&gt;0,AK335*SUMPRODUCT(_xlfn.XLOOKUP(AK$26,$C$4:$C$22,$T$4:$AC$22)*$AO335:$AX335),0)</f>
        <v>0</v>
      </c>
      <c r="BM335" s="273" cm="1">
        <f t="array" ref="BM335">IF(AL335&gt;0,AL335*SUMPRODUCT(_xlfn.XLOOKUP(AL$26,$C$4:$C$22,$T$4:$AC$22)*$AO335:$AX335),0)</f>
        <v>0</v>
      </c>
      <c r="BN335" s="273" cm="1">
        <f t="array" ref="BN335">IF(AM335&gt;0,AM335*SUMPRODUCT(_xlfn.XLOOKUP(AM$26,$C$4:$C$22,$T$4:$AC$22)*$AO335:$AX335),0)</f>
        <v>0</v>
      </c>
      <c r="BO335" s="276" cm="1">
        <f t="array" ref="BO335">IF(AN335&gt;0,AN335*SUMPRODUCT(_xlfn.XLOOKUP(AN$26,$C$4:$C$22,$T$4:$AC$22)*$AO335:$AX335),0)</f>
        <v>0</v>
      </c>
      <c r="BP335" s="277">
        <f t="shared" si="321"/>
        <v>0</v>
      </c>
      <c r="BQ335" s="272" cm="1">
        <f t="array" ref="BQ335">IF(AC335&gt;0,AC335*SUMPRODUCT(_xlfn.XLOOKUP(AC$26,$C$4:$C$22,$I$4:$R$22)*$AO335:$AX335),0)</f>
        <v>0</v>
      </c>
      <c r="BR335" s="273" cm="1">
        <f t="array" ref="BR335">IF(AD335&gt;0,AD335*SUMPRODUCT(_xlfn.XLOOKUP(AD$26,$C$4:$C$22,$I$4:$R$22)*$AO335:$AX335),0)</f>
        <v>0</v>
      </c>
      <c r="BS335" s="273" cm="1">
        <f t="array" ref="BS335">IF(AE335&gt;0,AE335*SUMPRODUCT(_xlfn.XLOOKUP(AE$26,$C$4:$C$22,$I$4:$R$22)*$AO335:$AX335),0)</f>
        <v>0</v>
      </c>
      <c r="BT335" s="273" cm="1">
        <f t="array" ref="BT335">IF(AF335&gt;0,AF335*SUMPRODUCT(_xlfn.XLOOKUP(AF$26,$C$4:$C$22,$I$4:$R$22)*$AO335:$AX335),0)</f>
        <v>0</v>
      </c>
      <c r="BU335" s="273" cm="1">
        <f t="array" ref="BU335">IF(AG335&gt;0,AG335*SUMPRODUCT(_xlfn.XLOOKUP(AG$26,$C$4:$C$22,$I$4:$R$22)*$AO335:$AX335),0)</f>
        <v>0</v>
      </c>
      <c r="BV335" s="273" cm="1">
        <f t="array" ref="BV335">IF(AH335&gt;0,AH335*SUMPRODUCT(_xlfn.XLOOKUP(AH$26,$C$4:$C$22,$I$4:$R$22)*$AO335:$AX335),0)</f>
        <v>0</v>
      </c>
      <c r="BW335" s="273" cm="1">
        <f t="array" ref="BW335">IF(AI335&gt;0,AI335*SUMPRODUCT(_xlfn.XLOOKUP(AI$26,$C$4:$C$22,$I$4:$R$22)*$AO335:$AX335),0)</f>
        <v>0</v>
      </c>
      <c r="BX335" s="273" cm="1">
        <f t="array" ref="BX335">IF(AJ335&gt;0,AJ335*SUMPRODUCT(_xlfn.XLOOKUP(AJ$26,$C$4:$C$22,$I$4:$R$22)*$AO335:$AX335),0)</f>
        <v>0</v>
      </c>
      <c r="BY335" s="273" cm="1">
        <f t="array" ref="BY335">IF(AK335&gt;0,AK335*SUMPRODUCT(_xlfn.XLOOKUP(AK$26,$C$4:$C$22,$I$4:$R$22)*$AO335:$AX335),0)</f>
        <v>0</v>
      </c>
      <c r="BZ335" s="273" cm="1">
        <f t="array" ref="BZ335">IF(AL335&gt;0,AL335*SUMPRODUCT(_xlfn.XLOOKUP(AL$26,$C$4:$C$22,$I$4:$R$22)*$AO335:$AX335),0)</f>
        <v>0</v>
      </c>
      <c r="CA335" s="273" cm="1">
        <f t="array" ref="CA335">IF(AM335&gt;0,AM335*SUMPRODUCT(_xlfn.XLOOKUP(AM$26,$C$4:$C$22,$I$4:$R$22)*$AO335:$AX335),0)</f>
        <v>0</v>
      </c>
      <c r="CB335" s="276" cm="1">
        <f t="array" ref="CB335">IF(AN335&gt;0,AN335*SUMPRODUCT(_xlfn.XLOOKUP(AN$26,$C$4:$C$22,$I$4:$R$22)*$AO335:$AX335),0)</f>
        <v>0</v>
      </c>
      <c r="CC335" s="277">
        <f t="shared" si="322"/>
        <v>0</v>
      </c>
      <c r="CD335" s="272" cm="1">
        <f t="array" ref="CD335">IF(AC335&lt;0,AC335*SUMPRODUCT(_xlfn.XLOOKUP(AC$26,$C$4:$C$22,$T$4:$AC$22)*$AO335:$AX335),0)</f>
        <v>0</v>
      </c>
      <c r="CE335" s="273" cm="1">
        <f t="array" ref="CE335">IF(AD335&lt;0,AD335*SUMPRODUCT(_xlfn.XLOOKUP(AD$26,$C$4:$C$22,$T$4:$AC$22)*$AO335:$AX335),0)</f>
        <v>0</v>
      </c>
      <c r="CF335" s="273" cm="1">
        <f t="array" ref="CF335">IF(AE335&lt;0,AE335*SUMPRODUCT(_xlfn.XLOOKUP(AE$26,$C$4:$C$22,$T$4:$AC$22)*$AO335:$AX335),0)</f>
        <v>0</v>
      </c>
      <c r="CG335" s="273" cm="1">
        <f t="array" ref="CG335">IF(AF335&lt;0,AF335*SUMPRODUCT(_xlfn.XLOOKUP(AF$26,$C$4:$C$22,$T$4:$AC$22)*$AO335:$AX335),0)</f>
        <v>0</v>
      </c>
      <c r="CH335" s="273" cm="1">
        <f t="array" ref="CH335">IF(AG335&lt;0,AG335*SUMPRODUCT(_xlfn.XLOOKUP(AG$26,$C$4:$C$22,$T$4:$AC$22)*$AO335:$AX335),0)</f>
        <v>0</v>
      </c>
      <c r="CI335" s="273" cm="1">
        <f t="array" ref="CI335">IF(AH335&lt;0,AH335*SUMPRODUCT(_xlfn.XLOOKUP(AH$26,$C$4:$C$22,$T$4:$AC$22)*$AO335:$AX335),0)</f>
        <v>0</v>
      </c>
      <c r="CJ335" s="273" cm="1">
        <f t="array" ref="CJ335">IF(AI335&lt;0,AI335*SUMPRODUCT(_xlfn.XLOOKUP(AI$26,$C$4:$C$22,$T$4:$AC$22)*$AO335:$AX335),0)</f>
        <v>0</v>
      </c>
      <c r="CK335" s="273" cm="1">
        <f t="array" ref="CK335">IF(AJ335&lt;0,AJ335*SUMPRODUCT(_xlfn.XLOOKUP(AJ$26,$C$4:$C$22,$T$4:$AC$22)*$AO335:$AX335),0)</f>
        <v>0</v>
      </c>
      <c r="CL335" s="273" cm="1">
        <f t="array" ref="CL335">IF(AK335&lt;0,AK335*SUMPRODUCT(_xlfn.XLOOKUP(AK$26,$C$4:$C$22,$T$4:$AC$22)*$AO335:$AX335),0)</f>
        <v>0</v>
      </c>
      <c r="CM335" s="273" cm="1">
        <f t="array" ref="CM335">IF(AL335&lt;0,AL335*SUMPRODUCT(_xlfn.XLOOKUP(AL$26,$C$4:$C$22,$T$4:$AC$22)*$AO335:$AX335),0)</f>
        <v>0</v>
      </c>
      <c r="CN335" s="273" cm="1">
        <f t="array" ref="CN335">IF(AM335&lt;0,AM335*SUMPRODUCT(_xlfn.XLOOKUP(AM$26,$C$4:$C$22,$T$4:$AC$22)*$AO335:$AX335),0)</f>
        <v>0</v>
      </c>
      <c r="CO335" s="276" cm="1">
        <f t="array" ref="CO335">IF(AN335&lt;0,AN335*SUMPRODUCT(_xlfn.XLOOKUP(AN$26,$C$4:$C$22,$T$4:$AC$22)*$AO335:$AX335),0)</f>
        <v>0</v>
      </c>
      <c r="CP335" s="277">
        <f t="shared" si="323"/>
        <v>0</v>
      </c>
      <c r="CQ335" s="272" cm="1">
        <f t="array" ref="CQ335">IF(AC335&lt;0,AC335*SUMPRODUCT(_xlfn.XLOOKUP(AC$26,$C$4:$C$22,$I$4:$R$22)*$AO335:$AX335),0)</f>
        <v>0</v>
      </c>
      <c r="CR335" s="273" cm="1">
        <f t="array" ref="CR335">IF(AD335&lt;0,AD335*SUMPRODUCT(_xlfn.XLOOKUP(AD$26,$C$4:$C$22,$I$4:$R$22)*$AO335:$AX335),0)</f>
        <v>0</v>
      </c>
      <c r="CS335" s="273" cm="1">
        <f t="array" ref="CS335">IF(AE335&lt;0,AE335*SUMPRODUCT(_xlfn.XLOOKUP(AE$26,$C$4:$C$22,$I$4:$R$22)*$AO335:$AX335),0)</f>
        <v>0</v>
      </c>
      <c r="CT335" s="273" cm="1">
        <f t="array" ref="CT335">IF(AF335&lt;0,AF335*SUMPRODUCT(_xlfn.XLOOKUP(AF$26,$C$4:$C$22,$I$4:$R$22)*$AO335:$AX335),0)</f>
        <v>0</v>
      </c>
      <c r="CU335" s="273" cm="1">
        <f t="array" ref="CU335">IF(AG335&lt;0,AG335*SUMPRODUCT(_xlfn.XLOOKUP(AG$26,$C$4:$C$22,$I$4:$R$22)*$AO335:$AX335),0)</f>
        <v>0</v>
      </c>
      <c r="CV335" s="273" cm="1">
        <f t="array" ref="CV335">IF(AH335&lt;0,AH335*SUMPRODUCT(_xlfn.XLOOKUP(AH$26,$C$4:$C$22,$I$4:$R$22)*$AO335:$AX335),0)</f>
        <v>0</v>
      </c>
      <c r="CW335" s="273" cm="1">
        <f t="array" ref="CW335">IF(AI335&lt;0,AI335*SUMPRODUCT(_xlfn.XLOOKUP(AI$26,$C$4:$C$22,$I$4:$R$22)*$AO335:$AX335),0)</f>
        <v>0</v>
      </c>
      <c r="CX335" s="273" cm="1">
        <f t="array" ref="CX335">IF(AJ335&lt;0,AJ335*SUMPRODUCT(_xlfn.XLOOKUP(AJ$26,$C$4:$C$22,$I$4:$R$22)*$AO335:$AX335),0)</f>
        <v>0</v>
      </c>
      <c r="CY335" s="273" cm="1">
        <f t="array" ref="CY335">IF(AK335&lt;0,AK335*SUMPRODUCT(_xlfn.XLOOKUP(AK$26,$C$4:$C$22,$I$4:$R$22)*$AO335:$AX335),0)</f>
        <v>0</v>
      </c>
      <c r="CZ335" s="273" cm="1">
        <f t="array" ref="CZ335">IF(AL335&lt;0,AL335*SUMPRODUCT(_xlfn.XLOOKUP(AL$26,$C$4:$C$22,$I$4:$R$22)*$AO335:$AX335),0)</f>
        <v>0</v>
      </c>
      <c r="DA335" s="273" cm="1">
        <f t="array" ref="DA335">IF(AM335&lt;0,AM335*SUMPRODUCT(_xlfn.XLOOKUP(AM$26,$C$4:$C$22,$I$4:$R$22)*$AO335:$AX335),0)</f>
        <v>0</v>
      </c>
      <c r="DB335" s="276" cm="1">
        <f t="array" ref="DB335">IF(AN335&lt;0,AN335*SUMPRODUCT(_xlfn.XLOOKUP(AN$26,$C$4:$C$22,$I$4:$R$22)*$AO335:$AX335),0)</f>
        <v>0</v>
      </c>
      <c r="DC335" s="330">
        <f t="shared" si="324"/>
        <v>0</v>
      </c>
    </row>
    <row r="336" spans="1:107" ht="16.5" thickBot="1" x14ac:dyDescent="0.3">
      <c r="A336" s="261" t="s">
        <v>160</v>
      </c>
      <c r="B336" s="733"/>
      <c r="C336" s="262">
        <v>1</v>
      </c>
      <c r="D336" s="263" t="str">
        <f>_xlfn.XLOOKUP($C336,'Load Combinations'!$B$4:$B$22,'Load Combinations'!$C$4:$C$22)</f>
        <v xml:space="preserve">Installation - Target Assembly </v>
      </c>
      <c r="E336" s="264">
        <v>1</v>
      </c>
      <c r="F336" s="265">
        <v>9</v>
      </c>
      <c r="G336" s="266">
        <v>0</v>
      </c>
      <c r="H336" s="267">
        <f t="shared" si="319"/>
        <v>0</v>
      </c>
      <c r="I336" s="267">
        <f t="shared" si="320"/>
        <v>0</v>
      </c>
      <c r="J336" s="323"/>
      <c r="K336" s="264"/>
      <c r="L336" s="269"/>
      <c r="M336" s="269"/>
      <c r="N336" s="269"/>
      <c r="O336" s="269"/>
      <c r="P336" s="269"/>
      <c r="Q336" s="269"/>
      <c r="R336" s="269"/>
      <c r="S336" s="269"/>
      <c r="T336" s="269"/>
      <c r="U336" s="269"/>
      <c r="V336" s="269"/>
      <c r="W336" s="269"/>
      <c r="X336" s="269"/>
      <c r="Y336" s="269"/>
      <c r="Z336" s="269"/>
      <c r="AA336" s="269"/>
      <c r="AB336" s="270"/>
      <c r="AC336" s="264"/>
      <c r="AD336" s="269"/>
      <c r="AE336" s="269"/>
      <c r="AF336" s="269"/>
      <c r="AG336" s="269"/>
      <c r="AH336" s="269"/>
      <c r="AI336" s="269"/>
      <c r="AJ336" s="269"/>
      <c r="AK336" s="269"/>
      <c r="AL336" s="269"/>
      <c r="AM336" s="269"/>
      <c r="AN336" s="265"/>
      <c r="AO336" s="271">
        <f>+INDEX('Load Combinations'!$D$4:$M$22,MATCH(Horizontal!$C336,'Load Combinations'!$B$4:$B$22,0),MATCH(Horizontal!AO$26,'Load Combinations'!$D$3:$M$3,0))</f>
        <v>0</v>
      </c>
      <c r="AP336" s="269">
        <f>+INDEX('Load Combinations'!$D$4:$M$22,MATCH(Horizontal!$C336,'Load Combinations'!$B$4:$B$22,0),MATCH(Horizontal!AP$26,'Load Combinations'!$D$3:$M$3,0))</f>
        <v>0</v>
      </c>
      <c r="AQ336" s="269">
        <f>+INDEX('Load Combinations'!$D$4:$M$22,MATCH(Horizontal!$C336,'Load Combinations'!$B$4:$B$22,0),MATCH(Horizontal!AQ$26,'Load Combinations'!$D$3:$M$3,0))</f>
        <v>0</v>
      </c>
      <c r="AR336" s="269">
        <f>+INDEX('Load Combinations'!$D$4:$M$22,MATCH(Horizontal!$C336,'Load Combinations'!$B$4:$B$22,0),MATCH(Horizontal!AR$26,'Load Combinations'!$D$3:$M$3,0))</f>
        <v>0</v>
      </c>
      <c r="AS336" s="269">
        <f>+INDEX('Load Combinations'!$D$4:$M$22,MATCH(Horizontal!$C336,'Load Combinations'!$B$4:$B$22,0),MATCH(Horizontal!AS$26,'Load Combinations'!$D$3:$M$3,0))</f>
        <v>0</v>
      </c>
      <c r="AT336" s="269">
        <f>+INDEX('Load Combinations'!$D$4:$M$22,MATCH(Horizontal!$C336,'Load Combinations'!$B$4:$B$22,0),MATCH(Horizontal!AT$26,'Load Combinations'!$D$3:$M$3,0))</f>
        <v>0</v>
      </c>
      <c r="AU336" s="269">
        <f>+INDEX('Load Combinations'!$D$4:$M$22,MATCH(Horizontal!$C336,'Load Combinations'!$B$4:$B$22,0),MATCH(Horizontal!AU$26,'Load Combinations'!$D$3:$M$3,0))</f>
        <v>0</v>
      </c>
      <c r="AV336" s="269">
        <f>+INDEX('Load Combinations'!$D$4:$M$22,MATCH(Horizontal!$C336,'Load Combinations'!$B$4:$B$22,0),MATCH(Horizontal!AV$26,'Load Combinations'!$D$3:$M$3,0))</f>
        <v>0</v>
      </c>
      <c r="AW336" s="269">
        <f>+INDEX('Load Combinations'!$D$4:$M$22,MATCH(Horizontal!$C336,'Load Combinations'!$B$4:$B$22,0),MATCH(Horizontal!AW$26,'Load Combinations'!$D$3:$M$3,0))</f>
        <v>0</v>
      </c>
      <c r="AX336" s="558">
        <f>+INDEX('Load Combinations'!$D$4:$M$22,MATCH(Horizontal!$C336,'Load Combinations'!$B$4:$B$22,0),MATCH(Horizontal!AX$26,'Load Combinations'!$D$3:$M$3,0))</f>
        <v>0</v>
      </c>
      <c r="AY336" s="659"/>
      <c r="AZ336" s="324" cm="1">
        <f t="array" ref="AZ336">SUMPRODUCT(--($K336:$AB336&gt;0),INDEX($H$4:$H$22,MATCH($K$26:$AB$26,$C$4:$C$22,0)))</f>
        <v>0</v>
      </c>
      <c r="BA336" s="325" cm="1">
        <f t="array" ref="BA336">SUMPRODUCT(--($K336:$AB336&gt;0),INDEX($G$4:$G$22,MATCH($K$26:$AB$26,$C$4:$C$22,0)))</f>
        <v>0</v>
      </c>
      <c r="BB336" s="325" cm="1">
        <f t="array" ref="BB336">-1*SUMPRODUCT(--($K336:$AB336&lt;0),INDEX($H$4:$H$22,MATCH($K$26:$AB$26,$C$4:$C$22,0)))</f>
        <v>0</v>
      </c>
      <c r="BC336" s="325" cm="1">
        <f t="array" ref="BC336">-1*SUMPRODUCT(--($K336:$AB336&lt;0),INDEX($G$4:$G$22,MATCH($K$26:$AB$26,$C$4:$C$22,0)))</f>
        <v>0</v>
      </c>
      <c r="BD336" s="272" cm="1">
        <f t="array" ref="BD336">IF(AC336&gt;0,AC336*SUMPRODUCT(_xlfn.XLOOKUP(AC$26,$C$4:$C$22,$T$4:$AC$22)*$AO336:$AX336),0)</f>
        <v>0</v>
      </c>
      <c r="BE336" s="273" cm="1">
        <f t="array" ref="BE336">IF(AD336&gt;0,AD336*SUMPRODUCT(_xlfn.XLOOKUP(AD$26,$C$4:$C$22,$T$4:$AC$22)*$AO336:$AX336),0)</f>
        <v>0</v>
      </c>
      <c r="BF336" s="273" cm="1">
        <f t="array" ref="BF336">IF(AE336&gt;0,AE336*SUMPRODUCT(_xlfn.XLOOKUP(AE$26,$C$4:$C$22,$T$4:$AC$22)*$AO336:$AX336),0)</f>
        <v>0</v>
      </c>
      <c r="BG336" s="273" cm="1">
        <f t="array" ref="BG336">IF(AF336&gt;0,AF336*SUMPRODUCT(_xlfn.XLOOKUP(AF$26,$C$4:$C$22,$T$4:$AC$22)*$AO336:$AX336),0)</f>
        <v>0</v>
      </c>
      <c r="BH336" s="273" cm="1">
        <f t="array" ref="BH336">IF(AG336&gt;0,AG336*SUMPRODUCT(_xlfn.XLOOKUP(AG$26,$C$4:$C$22,$T$4:$AC$22)*$AO336:$AX336),0)</f>
        <v>0</v>
      </c>
      <c r="BI336" s="273" cm="1">
        <f t="array" ref="BI336">IF(AH336&gt;0,AH336*SUMPRODUCT(_xlfn.XLOOKUP(AH$26,$C$4:$C$22,$T$4:$AC$22)*$AO336:$AX336),0)</f>
        <v>0</v>
      </c>
      <c r="BJ336" s="273" cm="1">
        <f t="array" ref="BJ336">IF(AI336&gt;0,AI336*SUMPRODUCT(_xlfn.XLOOKUP(AI$26,$C$4:$C$22,$T$4:$AC$22)*$AO336:$AX336),0)</f>
        <v>0</v>
      </c>
      <c r="BK336" s="273" cm="1">
        <f t="array" ref="BK336">IF(AJ336&gt;0,AJ336*SUMPRODUCT(_xlfn.XLOOKUP(AJ$26,$C$4:$C$22,$T$4:$AC$22)*$AO336:$AX336),0)</f>
        <v>0</v>
      </c>
      <c r="BL336" s="273" cm="1">
        <f t="array" ref="BL336">IF(AK336&gt;0,AK336*SUMPRODUCT(_xlfn.XLOOKUP(AK$26,$C$4:$C$22,$T$4:$AC$22)*$AO336:$AX336),0)</f>
        <v>0</v>
      </c>
      <c r="BM336" s="273" cm="1">
        <f t="array" ref="BM336">IF(AL336&gt;0,AL336*SUMPRODUCT(_xlfn.XLOOKUP(AL$26,$C$4:$C$22,$T$4:$AC$22)*$AO336:$AX336),0)</f>
        <v>0</v>
      </c>
      <c r="BN336" s="273" cm="1">
        <f t="array" ref="BN336">IF(AM336&gt;0,AM336*SUMPRODUCT(_xlfn.XLOOKUP(AM$26,$C$4:$C$22,$T$4:$AC$22)*$AO336:$AX336),0)</f>
        <v>0</v>
      </c>
      <c r="BO336" s="276" cm="1">
        <f t="array" ref="BO336">IF(AN336&gt;0,AN336*SUMPRODUCT(_xlfn.XLOOKUP(AN$26,$C$4:$C$22,$T$4:$AC$22)*$AO336:$AX336),0)</f>
        <v>0</v>
      </c>
      <c r="BP336" s="277">
        <f t="shared" si="321"/>
        <v>0</v>
      </c>
      <c r="BQ336" s="272" cm="1">
        <f t="array" ref="BQ336">IF(AC336&gt;0,AC336*SUMPRODUCT(_xlfn.XLOOKUP(AC$26,$C$4:$C$22,$I$4:$R$22)*$AO336:$AX336),0)</f>
        <v>0</v>
      </c>
      <c r="BR336" s="273" cm="1">
        <f t="array" ref="BR336">IF(AD336&gt;0,AD336*SUMPRODUCT(_xlfn.XLOOKUP(AD$26,$C$4:$C$22,$I$4:$R$22)*$AO336:$AX336),0)</f>
        <v>0</v>
      </c>
      <c r="BS336" s="273" cm="1">
        <f t="array" ref="BS336">IF(AE336&gt;0,AE336*SUMPRODUCT(_xlfn.XLOOKUP(AE$26,$C$4:$C$22,$I$4:$R$22)*$AO336:$AX336),0)</f>
        <v>0</v>
      </c>
      <c r="BT336" s="273" cm="1">
        <f t="array" ref="BT336">IF(AF336&gt;0,AF336*SUMPRODUCT(_xlfn.XLOOKUP(AF$26,$C$4:$C$22,$I$4:$R$22)*$AO336:$AX336),0)</f>
        <v>0</v>
      </c>
      <c r="BU336" s="273" cm="1">
        <f t="array" ref="BU336">IF(AG336&gt;0,AG336*SUMPRODUCT(_xlfn.XLOOKUP(AG$26,$C$4:$C$22,$I$4:$R$22)*$AO336:$AX336),0)</f>
        <v>0</v>
      </c>
      <c r="BV336" s="273" cm="1">
        <f t="array" ref="BV336">IF(AH336&gt;0,AH336*SUMPRODUCT(_xlfn.XLOOKUP(AH$26,$C$4:$C$22,$I$4:$R$22)*$AO336:$AX336),0)</f>
        <v>0</v>
      </c>
      <c r="BW336" s="273" cm="1">
        <f t="array" ref="BW336">IF(AI336&gt;0,AI336*SUMPRODUCT(_xlfn.XLOOKUP(AI$26,$C$4:$C$22,$I$4:$R$22)*$AO336:$AX336),0)</f>
        <v>0</v>
      </c>
      <c r="BX336" s="273" cm="1">
        <f t="array" ref="BX336">IF(AJ336&gt;0,AJ336*SUMPRODUCT(_xlfn.XLOOKUP(AJ$26,$C$4:$C$22,$I$4:$R$22)*$AO336:$AX336),0)</f>
        <v>0</v>
      </c>
      <c r="BY336" s="273" cm="1">
        <f t="array" ref="BY336">IF(AK336&gt;0,AK336*SUMPRODUCT(_xlfn.XLOOKUP(AK$26,$C$4:$C$22,$I$4:$R$22)*$AO336:$AX336),0)</f>
        <v>0</v>
      </c>
      <c r="BZ336" s="273" cm="1">
        <f t="array" ref="BZ336">IF(AL336&gt;0,AL336*SUMPRODUCT(_xlfn.XLOOKUP(AL$26,$C$4:$C$22,$I$4:$R$22)*$AO336:$AX336),0)</f>
        <v>0</v>
      </c>
      <c r="CA336" s="273" cm="1">
        <f t="array" ref="CA336">IF(AM336&gt;0,AM336*SUMPRODUCT(_xlfn.XLOOKUP(AM$26,$C$4:$C$22,$I$4:$R$22)*$AO336:$AX336),0)</f>
        <v>0</v>
      </c>
      <c r="CB336" s="276" cm="1">
        <f t="array" ref="CB336">IF(AN336&gt;0,AN336*SUMPRODUCT(_xlfn.XLOOKUP(AN$26,$C$4:$C$22,$I$4:$R$22)*$AO336:$AX336),0)</f>
        <v>0</v>
      </c>
      <c r="CC336" s="277">
        <f t="shared" si="322"/>
        <v>0</v>
      </c>
      <c r="CD336" s="272" cm="1">
        <f t="array" ref="CD336">IF(AC336&lt;0,AC336*SUMPRODUCT(_xlfn.XLOOKUP(AC$26,$C$4:$C$22,$T$4:$AC$22)*$AO336:$AX336),0)</f>
        <v>0</v>
      </c>
      <c r="CE336" s="273" cm="1">
        <f t="array" ref="CE336">IF(AD336&lt;0,AD336*SUMPRODUCT(_xlfn.XLOOKUP(AD$26,$C$4:$C$22,$T$4:$AC$22)*$AO336:$AX336),0)</f>
        <v>0</v>
      </c>
      <c r="CF336" s="273" cm="1">
        <f t="array" ref="CF336">IF(AE336&lt;0,AE336*SUMPRODUCT(_xlfn.XLOOKUP(AE$26,$C$4:$C$22,$T$4:$AC$22)*$AO336:$AX336),0)</f>
        <v>0</v>
      </c>
      <c r="CG336" s="273" cm="1">
        <f t="array" ref="CG336">IF(AF336&lt;0,AF336*SUMPRODUCT(_xlfn.XLOOKUP(AF$26,$C$4:$C$22,$T$4:$AC$22)*$AO336:$AX336),0)</f>
        <v>0</v>
      </c>
      <c r="CH336" s="273" cm="1">
        <f t="array" ref="CH336">IF(AG336&lt;0,AG336*SUMPRODUCT(_xlfn.XLOOKUP(AG$26,$C$4:$C$22,$T$4:$AC$22)*$AO336:$AX336),0)</f>
        <v>0</v>
      </c>
      <c r="CI336" s="273" cm="1">
        <f t="array" ref="CI336">IF(AH336&lt;0,AH336*SUMPRODUCT(_xlfn.XLOOKUP(AH$26,$C$4:$C$22,$T$4:$AC$22)*$AO336:$AX336),0)</f>
        <v>0</v>
      </c>
      <c r="CJ336" s="273" cm="1">
        <f t="array" ref="CJ336">IF(AI336&lt;0,AI336*SUMPRODUCT(_xlfn.XLOOKUP(AI$26,$C$4:$C$22,$T$4:$AC$22)*$AO336:$AX336),0)</f>
        <v>0</v>
      </c>
      <c r="CK336" s="273" cm="1">
        <f t="array" ref="CK336">IF(AJ336&lt;0,AJ336*SUMPRODUCT(_xlfn.XLOOKUP(AJ$26,$C$4:$C$22,$T$4:$AC$22)*$AO336:$AX336),0)</f>
        <v>0</v>
      </c>
      <c r="CL336" s="273" cm="1">
        <f t="array" ref="CL336">IF(AK336&lt;0,AK336*SUMPRODUCT(_xlfn.XLOOKUP(AK$26,$C$4:$C$22,$T$4:$AC$22)*$AO336:$AX336),0)</f>
        <v>0</v>
      </c>
      <c r="CM336" s="273" cm="1">
        <f t="array" ref="CM336">IF(AL336&lt;0,AL336*SUMPRODUCT(_xlfn.XLOOKUP(AL$26,$C$4:$C$22,$T$4:$AC$22)*$AO336:$AX336),0)</f>
        <v>0</v>
      </c>
      <c r="CN336" s="273" cm="1">
        <f t="array" ref="CN336">IF(AM336&lt;0,AM336*SUMPRODUCT(_xlfn.XLOOKUP(AM$26,$C$4:$C$22,$T$4:$AC$22)*$AO336:$AX336),0)</f>
        <v>0</v>
      </c>
      <c r="CO336" s="276" cm="1">
        <f t="array" ref="CO336">IF(AN336&lt;0,AN336*SUMPRODUCT(_xlfn.XLOOKUP(AN$26,$C$4:$C$22,$T$4:$AC$22)*$AO336:$AX336),0)</f>
        <v>0</v>
      </c>
      <c r="CP336" s="277">
        <f t="shared" si="323"/>
        <v>0</v>
      </c>
      <c r="CQ336" s="272" cm="1">
        <f t="array" ref="CQ336">IF(AC336&lt;0,AC336*SUMPRODUCT(_xlfn.XLOOKUP(AC$26,$C$4:$C$22,$I$4:$R$22)*$AO336:$AX336),0)</f>
        <v>0</v>
      </c>
      <c r="CR336" s="273" cm="1">
        <f t="array" ref="CR336">IF(AD336&lt;0,AD336*SUMPRODUCT(_xlfn.XLOOKUP(AD$26,$C$4:$C$22,$I$4:$R$22)*$AO336:$AX336),0)</f>
        <v>0</v>
      </c>
      <c r="CS336" s="273" cm="1">
        <f t="array" ref="CS336">IF(AE336&lt;0,AE336*SUMPRODUCT(_xlfn.XLOOKUP(AE$26,$C$4:$C$22,$I$4:$R$22)*$AO336:$AX336),0)</f>
        <v>0</v>
      </c>
      <c r="CT336" s="273" cm="1">
        <f t="array" ref="CT336">IF(AF336&lt;0,AF336*SUMPRODUCT(_xlfn.XLOOKUP(AF$26,$C$4:$C$22,$I$4:$R$22)*$AO336:$AX336),0)</f>
        <v>0</v>
      </c>
      <c r="CU336" s="273" cm="1">
        <f t="array" ref="CU336">IF(AG336&lt;0,AG336*SUMPRODUCT(_xlfn.XLOOKUP(AG$26,$C$4:$C$22,$I$4:$R$22)*$AO336:$AX336),0)</f>
        <v>0</v>
      </c>
      <c r="CV336" s="273" cm="1">
        <f t="array" ref="CV336">IF(AH336&lt;0,AH336*SUMPRODUCT(_xlfn.XLOOKUP(AH$26,$C$4:$C$22,$I$4:$R$22)*$AO336:$AX336),0)</f>
        <v>0</v>
      </c>
      <c r="CW336" s="273" cm="1">
        <f t="array" ref="CW336">IF(AI336&lt;0,AI336*SUMPRODUCT(_xlfn.XLOOKUP(AI$26,$C$4:$C$22,$I$4:$R$22)*$AO336:$AX336),0)</f>
        <v>0</v>
      </c>
      <c r="CX336" s="273" cm="1">
        <f t="array" ref="CX336">IF(AJ336&lt;0,AJ336*SUMPRODUCT(_xlfn.XLOOKUP(AJ$26,$C$4:$C$22,$I$4:$R$22)*$AO336:$AX336),0)</f>
        <v>0</v>
      </c>
      <c r="CY336" s="273" cm="1">
        <f t="array" ref="CY336">IF(AK336&lt;0,AK336*SUMPRODUCT(_xlfn.XLOOKUP(AK$26,$C$4:$C$22,$I$4:$R$22)*$AO336:$AX336),0)</f>
        <v>0</v>
      </c>
      <c r="CZ336" s="273" cm="1">
        <f t="array" ref="CZ336">IF(AL336&lt;0,AL336*SUMPRODUCT(_xlfn.XLOOKUP(AL$26,$C$4:$C$22,$I$4:$R$22)*$AO336:$AX336),0)</f>
        <v>0</v>
      </c>
      <c r="DA336" s="273" cm="1">
        <f t="array" ref="DA336">IF(AM336&lt;0,AM336*SUMPRODUCT(_xlfn.XLOOKUP(AM$26,$C$4:$C$22,$I$4:$R$22)*$AO336:$AX336),0)</f>
        <v>0</v>
      </c>
      <c r="DB336" s="276" cm="1">
        <f t="array" ref="DB336">IF(AN336&lt;0,AN336*SUMPRODUCT(_xlfn.XLOOKUP(AN$26,$C$4:$C$22,$I$4:$R$22)*$AO336:$AX336),0)</f>
        <v>0</v>
      </c>
      <c r="DC336" s="330">
        <f t="shared" si="324"/>
        <v>0</v>
      </c>
    </row>
    <row r="337" spans="1:107" ht="16.5" thickBot="1" x14ac:dyDescent="0.3">
      <c r="A337" s="261" t="s">
        <v>311</v>
      </c>
      <c r="B337" s="733"/>
      <c r="C337" s="262">
        <v>1</v>
      </c>
      <c r="D337" s="263" t="str">
        <f>_xlfn.XLOOKUP($C337,'Load Combinations'!$B$4:$B$22,'Load Combinations'!$C$4:$C$22)</f>
        <v xml:space="preserve">Installation - Target Assembly </v>
      </c>
      <c r="E337" s="264">
        <v>1</v>
      </c>
      <c r="F337" s="265">
        <v>9</v>
      </c>
      <c r="G337" s="266">
        <v>0</v>
      </c>
      <c r="H337" s="267">
        <f t="shared" si="319"/>
        <v>0</v>
      </c>
      <c r="I337" s="267">
        <f t="shared" si="320"/>
        <v>0</v>
      </c>
      <c r="J337" s="323"/>
      <c r="K337" s="264"/>
      <c r="L337" s="269"/>
      <c r="M337" s="269"/>
      <c r="N337" s="269"/>
      <c r="O337" s="269"/>
      <c r="P337" s="269"/>
      <c r="Q337" s="269"/>
      <c r="R337" s="269"/>
      <c r="S337" s="269"/>
      <c r="T337" s="269"/>
      <c r="U337" s="269"/>
      <c r="V337" s="269"/>
      <c r="W337" s="269"/>
      <c r="X337" s="269"/>
      <c r="Y337" s="269"/>
      <c r="Z337" s="269"/>
      <c r="AA337" s="269"/>
      <c r="AB337" s="270"/>
      <c r="AC337" s="264"/>
      <c r="AD337" s="269"/>
      <c r="AE337" s="269"/>
      <c r="AF337" s="269"/>
      <c r="AG337" s="269"/>
      <c r="AH337" s="269"/>
      <c r="AI337" s="269"/>
      <c r="AJ337" s="269"/>
      <c r="AK337" s="269"/>
      <c r="AL337" s="269"/>
      <c r="AM337" s="269"/>
      <c r="AN337" s="265"/>
      <c r="AO337" s="271">
        <f>+INDEX('Load Combinations'!$D$4:$M$22,MATCH(Horizontal!$C337,'Load Combinations'!$B$4:$B$22,0),MATCH(Horizontal!AO$26,'Load Combinations'!$D$3:$M$3,0))</f>
        <v>0</v>
      </c>
      <c r="AP337" s="269">
        <f>+INDEX('Load Combinations'!$D$4:$M$22,MATCH(Horizontal!$C337,'Load Combinations'!$B$4:$B$22,0),MATCH(Horizontal!AP$26,'Load Combinations'!$D$3:$M$3,0))</f>
        <v>0</v>
      </c>
      <c r="AQ337" s="269">
        <f>+INDEX('Load Combinations'!$D$4:$M$22,MATCH(Horizontal!$C337,'Load Combinations'!$B$4:$B$22,0),MATCH(Horizontal!AQ$26,'Load Combinations'!$D$3:$M$3,0))</f>
        <v>0</v>
      </c>
      <c r="AR337" s="269">
        <f>+INDEX('Load Combinations'!$D$4:$M$22,MATCH(Horizontal!$C337,'Load Combinations'!$B$4:$B$22,0),MATCH(Horizontal!AR$26,'Load Combinations'!$D$3:$M$3,0))</f>
        <v>0</v>
      </c>
      <c r="AS337" s="269">
        <f>+INDEX('Load Combinations'!$D$4:$M$22,MATCH(Horizontal!$C337,'Load Combinations'!$B$4:$B$22,0),MATCH(Horizontal!AS$26,'Load Combinations'!$D$3:$M$3,0))</f>
        <v>0</v>
      </c>
      <c r="AT337" s="269">
        <f>+INDEX('Load Combinations'!$D$4:$M$22,MATCH(Horizontal!$C337,'Load Combinations'!$B$4:$B$22,0),MATCH(Horizontal!AT$26,'Load Combinations'!$D$3:$M$3,0))</f>
        <v>0</v>
      </c>
      <c r="AU337" s="269">
        <f>+INDEX('Load Combinations'!$D$4:$M$22,MATCH(Horizontal!$C337,'Load Combinations'!$B$4:$B$22,0),MATCH(Horizontal!AU$26,'Load Combinations'!$D$3:$M$3,0))</f>
        <v>0</v>
      </c>
      <c r="AV337" s="269">
        <f>+INDEX('Load Combinations'!$D$4:$M$22,MATCH(Horizontal!$C337,'Load Combinations'!$B$4:$B$22,0),MATCH(Horizontal!AV$26,'Load Combinations'!$D$3:$M$3,0))</f>
        <v>0</v>
      </c>
      <c r="AW337" s="269">
        <f>+INDEX('Load Combinations'!$D$4:$M$22,MATCH(Horizontal!$C337,'Load Combinations'!$B$4:$B$22,0),MATCH(Horizontal!AW$26,'Load Combinations'!$D$3:$M$3,0))</f>
        <v>0</v>
      </c>
      <c r="AX337" s="558">
        <f>+INDEX('Load Combinations'!$D$4:$M$22,MATCH(Horizontal!$C337,'Load Combinations'!$B$4:$B$22,0),MATCH(Horizontal!AX$26,'Load Combinations'!$D$3:$M$3,0))</f>
        <v>0</v>
      </c>
      <c r="AY337" s="659"/>
      <c r="AZ337" s="324" cm="1">
        <f t="array" ref="AZ337">SUMPRODUCT(--($K337:$AB337&gt;0),INDEX($H$4:$H$22,MATCH($K$26:$AB$26,$C$4:$C$22,0)))</f>
        <v>0</v>
      </c>
      <c r="BA337" s="325" cm="1">
        <f t="array" ref="BA337">SUMPRODUCT(--($K337:$AB337&gt;0),INDEX($G$4:$G$22,MATCH($K$26:$AB$26,$C$4:$C$22,0)))</f>
        <v>0</v>
      </c>
      <c r="BB337" s="325" cm="1">
        <f t="array" ref="BB337">-1*SUMPRODUCT(--($K337:$AB337&lt;0),INDEX($H$4:$H$22,MATCH($K$26:$AB$26,$C$4:$C$22,0)))</f>
        <v>0</v>
      </c>
      <c r="BC337" s="325" cm="1">
        <f t="array" ref="BC337">-1*SUMPRODUCT(--($K337:$AB337&lt;0),INDEX($G$4:$G$22,MATCH($K$26:$AB$26,$C$4:$C$22,0)))</f>
        <v>0</v>
      </c>
      <c r="BD337" s="272" cm="1">
        <f t="array" ref="BD337">IF(AC337&gt;0,AC337*SUMPRODUCT(_xlfn.XLOOKUP(AC$26,$C$4:$C$22,$T$4:$AC$22)*$AO337:$AX337),0)</f>
        <v>0</v>
      </c>
      <c r="BE337" s="273" cm="1">
        <f t="array" ref="BE337">IF(AD337&gt;0,AD337*SUMPRODUCT(_xlfn.XLOOKUP(AD$26,$C$4:$C$22,$T$4:$AC$22)*$AO337:$AX337),0)</f>
        <v>0</v>
      </c>
      <c r="BF337" s="273" cm="1">
        <f t="array" ref="BF337">IF(AE337&gt;0,AE337*SUMPRODUCT(_xlfn.XLOOKUP(AE$26,$C$4:$C$22,$T$4:$AC$22)*$AO337:$AX337),0)</f>
        <v>0</v>
      </c>
      <c r="BG337" s="273" cm="1">
        <f t="array" ref="BG337">IF(AF337&gt;0,AF337*SUMPRODUCT(_xlfn.XLOOKUP(AF$26,$C$4:$C$22,$T$4:$AC$22)*$AO337:$AX337),0)</f>
        <v>0</v>
      </c>
      <c r="BH337" s="273" cm="1">
        <f t="array" ref="BH337">IF(AG337&gt;0,AG337*SUMPRODUCT(_xlfn.XLOOKUP(AG$26,$C$4:$C$22,$T$4:$AC$22)*$AO337:$AX337),0)</f>
        <v>0</v>
      </c>
      <c r="BI337" s="273" cm="1">
        <f t="array" ref="BI337">IF(AH337&gt;0,AH337*SUMPRODUCT(_xlfn.XLOOKUP(AH$26,$C$4:$C$22,$T$4:$AC$22)*$AO337:$AX337),0)</f>
        <v>0</v>
      </c>
      <c r="BJ337" s="273" cm="1">
        <f t="array" ref="BJ337">IF(AI337&gt;0,AI337*SUMPRODUCT(_xlfn.XLOOKUP(AI$26,$C$4:$C$22,$T$4:$AC$22)*$AO337:$AX337),0)</f>
        <v>0</v>
      </c>
      <c r="BK337" s="273" cm="1">
        <f t="array" ref="BK337">IF(AJ337&gt;0,AJ337*SUMPRODUCT(_xlfn.XLOOKUP(AJ$26,$C$4:$C$22,$T$4:$AC$22)*$AO337:$AX337),0)</f>
        <v>0</v>
      </c>
      <c r="BL337" s="273" cm="1">
        <f t="array" ref="BL337">IF(AK337&gt;0,AK337*SUMPRODUCT(_xlfn.XLOOKUP(AK$26,$C$4:$C$22,$T$4:$AC$22)*$AO337:$AX337),0)</f>
        <v>0</v>
      </c>
      <c r="BM337" s="273" cm="1">
        <f t="array" ref="BM337">IF(AL337&gt;0,AL337*SUMPRODUCT(_xlfn.XLOOKUP(AL$26,$C$4:$C$22,$T$4:$AC$22)*$AO337:$AX337),0)</f>
        <v>0</v>
      </c>
      <c r="BN337" s="273" cm="1">
        <f t="array" ref="BN337">IF(AM337&gt;0,AM337*SUMPRODUCT(_xlfn.XLOOKUP(AM$26,$C$4:$C$22,$T$4:$AC$22)*$AO337:$AX337),0)</f>
        <v>0</v>
      </c>
      <c r="BO337" s="276" cm="1">
        <f t="array" ref="BO337">IF(AN337&gt;0,AN337*SUMPRODUCT(_xlfn.XLOOKUP(AN$26,$C$4:$C$22,$T$4:$AC$22)*$AO337:$AX337),0)</f>
        <v>0</v>
      </c>
      <c r="BP337" s="277">
        <f t="shared" si="321"/>
        <v>0</v>
      </c>
      <c r="BQ337" s="272" cm="1">
        <f t="array" ref="BQ337">IF(AC337&gt;0,AC337*SUMPRODUCT(_xlfn.XLOOKUP(AC$26,$C$4:$C$22,$I$4:$R$22)*$AO337:$AX337),0)</f>
        <v>0</v>
      </c>
      <c r="BR337" s="273" cm="1">
        <f t="array" ref="BR337">IF(AD337&gt;0,AD337*SUMPRODUCT(_xlfn.XLOOKUP(AD$26,$C$4:$C$22,$I$4:$R$22)*$AO337:$AX337),0)</f>
        <v>0</v>
      </c>
      <c r="BS337" s="273" cm="1">
        <f t="array" ref="BS337">IF(AE337&gt;0,AE337*SUMPRODUCT(_xlfn.XLOOKUP(AE$26,$C$4:$C$22,$I$4:$R$22)*$AO337:$AX337),0)</f>
        <v>0</v>
      </c>
      <c r="BT337" s="273" cm="1">
        <f t="array" ref="BT337">IF(AF337&gt;0,AF337*SUMPRODUCT(_xlfn.XLOOKUP(AF$26,$C$4:$C$22,$I$4:$R$22)*$AO337:$AX337),0)</f>
        <v>0</v>
      </c>
      <c r="BU337" s="273" cm="1">
        <f t="array" ref="BU337">IF(AG337&gt;0,AG337*SUMPRODUCT(_xlfn.XLOOKUP(AG$26,$C$4:$C$22,$I$4:$R$22)*$AO337:$AX337),0)</f>
        <v>0</v>
      </c>
      <c r="BV337" s="273" cm="1">
        <f t="array" ref="BV337">IF(AH337&gt;0,AH337*SUMPRODUCT(_xlfn.XLOOKUP(AH$26,$C$4:$C$22,$I$4:$R$22)*$AO337:$AX337),0)</f>
        <v>0</v>
      </c>
      <c r="BW337" s="273" cm="1">
        <f t="array" ref="BW337">IF(AI337&gt;0,AI337*SUMPRODUCT(_xlfn.XLOOKUP(AI$26,$C$4:$C$22,$I$4:$R$22)*$AO337:$AX337),0)</f>
        <v>0</v>
      </c>
      <c r="BX337" s="273" cm="1">
        <f t="array" ref="BX337">IF(AJ337&gt;0,AJ337*SUMPRODUCT(_xlfn.XLOOKUP(AJ$26,$C$4:$C$22,$I$4:$R$22)*$AO337:$AX337),0)</f>
        <v>0</v>
      </c>
      <c r="BY337" s="273" cm="1">
        <f t="array" ref="BY337">IF(AK337&gt;0,AK337*SUMPRODUCT(_xlfn.XLOOKUP(AK$26,$C$4:$C$22,$I$4:$R$22)*$AO337:$AX337),0)</f>
        <v>0</v>
      </c>
      <c r="BZ337" s="273" cm="1">
        <f t="array" ref="BZ337">IF(AL337&gt;0,AL337*SUMPRODUCT(_xlfn.XLOOKUP(AL$26,$C$4:$C$22,$I$4:$R$22)*$AO337:$AX337),0)</f>
        <v>0</v>
      </c>
      <c r="CA337" s="273" cm="1">
        <f t="array" ref="CA337">IF(AM337&gt;0,AM337*SUMPRODUCT(_xlfn.XLOOKUP(AM$26,$C$4:$C$22,$I$4:$R$22)*$AO337:$AX337),0)</f>
        <v>0</v>
      </c>
      <c r="CB337" s="276" cm="1">
        <f t="array" ref="CB337">IF(AN337&gt;0,AN337*SUMPRODUCT(_xlfn.XLOOKUP(AN$26,$C$4:$C$22,$I$4:$R$22)*$AO337:$AX337),0)</f>
        <v>0</v>
      </c>
      <c r="CC337" s="277">
        <f t="shared" si="322"/>
        <v>0</v>
      </c>
      <c r="CD337" s="272" cm="1">
        <f t="array" ref="CD337">IF(AC337&lt;0,AC337*SUMPRODUCT(_xlfn.XLOOKUP(AC$26,$C$4:$C$22,$T$4:$AC$22)*$AO337:$AX337),0)</f>
        <v>0</v>
      </c>
      <c r="CE337" s="273" cm="1">
        <f t="array" ref="CE337">IF(AD337&lt;0,AD337*SUMPRODUCT(_xlfn.XLOOKUP(AD$26,$C$4:$C$22,$T$4:$AC$22)*$AO337:$AX337),0)</f>
        <v>0</v>
      </c>
      <c r="CF337" s="273" cm="1">
        <f t="array" ref="CF337">IF(AE337&lt;0,AE337*SUMPRODUCT(_xlfn.XLOOKUP(AE$26,$C$4:$C$22,$T$4:$AC$22)*$AO337:$AX337),0)</f>
        <v>0</v>
      </c>
      <c r="CG337" s="273" cm="1">
        <f t="array" ref="CG337">IF(AF337&lt;0,AF337*SUMPRODUCT(_xlfn.XLOOKUP(AF$26,$C$4:$C$22,$T$4:$AC$22)*$AO337:$AX337),0)</f>
        <v>0</v>
      </c>
      <c r="CH337" s="273" cm="1">
        <f t="array" ref="CH337">IF(AG337&lt;0,AG337*SUMPRODUCT(_xlfn.XLOOKUP(AG$26,$C$4:$C$22,$T$4:$AC$22)*$AO337:$AX337),0)</f>
        <v>0</v>
      </c>
      <c r="CI337" s="273" cm="1">
        <f t="array" ref="CI337">IF(AH337&lt;0,AH337*SUMPRODUCT(_xlfn.XLOOKUP(AH$26,$C$4:$C$22,$T$4:$AC$22)*$AO337:$AX337),0)</f>
        <v>0</v>
      </c>
      <c r="CJ337" s="273" cm="1">
        <f t="array" ref="CJ337">IF(AI337&lt;0,AI337*SUMPRODUCT(_xlfn.XLOOKUP(AI$26,$C$4:$C$22,$T$4:$AC$22)*$AO337:$AX337),0)</f>
        <v>0</v>
      </c>
      <c r="CK337" s="273" cm="1">
        <f t="array" ref="CK337">IF(AJ337&lt;0,AJ337*SUMPRODUCT(_xlfn.XLOOKUP(AJ$26,$C$4:$C$22,$T$4:$AC$22)*$AO337:$AX337),0)</f>
        <v>0</v>
      </c>
      <c r="CL337" s="273" cm="1">
        <f t="array" ref="CL337">IF(AK337&lt;0,AK337*SUMPRODUCT(_xlfn.XLOOKUP(AK$26,$C$4:$C$22,$T$4:$AC$22)*$AO337:$AX337),0)</f>
        <v>0</v>
      </c>
      <c r="CM337" s="273" cm="1">
        <f t="array" ref="CM337">IF(AL337&lt;0,AL337*SUMPRODUCT(_xlfn.XLOOKUP(AL$26,$C$4:$C$22,$T$4:$AC$22)*$AO337:$AX337),0)</f>
        <v>0</v>
      </c>
      <c r="CN337" s="273" cm="1">
        <f t="array" ref="CN337">IF(AM337&lt;0,AM337*SUMPRODUCT(_xlfn.XLOOKUP(AM$26,$C$4:$C$22,$T$4:$AC$22)*$AO337:$AX337),0)</f>
        <v>0</v>
      </c>
      <c r="CO337" s="276" cm="1">
        <f t="array" ref="CO337">IF(AN337&lt;0,AN337*SUMPRODUCT(_xlfn.XLOOKUP(AN$26,$C$4:$C$22,$T$4:$AC$22)*$AO337:$AX337),0)</f>
        <v>0</v>
      </c>
      <c r="CP337" s="277">
        <f t="shared" si="323"/>
        <v>0</v>
      </c>
      <c r="CQ337" s="272" cm="1">
        <f t="array" ref="CQ337">IF(AC337&lt;0,AC337*SUMPRODUCT(_xlfn.XLOOKUP(AC$26,$C$4:$C$22,$I$4:$R$22)*$AO337:$AX337),0)</f>
        <v>0</v>
      </c>
      <c r="CR337" s="273" cm="1">
        <f t="array" ref="CR337">IF(AD337&lt;0,AD337*SUMPRODUCT(_xlfn.XLOOKUP(AD$26,$C$4:$C$22,$I$4:$R$22)*$AO337:$AX337),0)</f>
        <v>0</v>
      </c>
      <c r="CS337" s="273" cm="1">
        <f t="array" ref="CS337">IF(AE337&lt;0,AE337*SUMPRODUCT(_xlfn.XLOOKUP(AE$26,$C$4:$C$22,$I$4:$R$22)*$AO337:$AX337),0)</f>
        <v>0</v>
      </c>
      <c r="CT337" s="273" cm="1">
        <f t="array" ref="CT337">IF(AF337&lt;0,AF337*SUMPRODUCT(_xlfn.XLOOKUP(AF$26,$C$4:$C$22,$I$4:$R$22)*$AO337:$AX337),0)</f>
        <v>0</v>
      </c>
      <c r="CU337" s="273" cm="1">
        <f t="array" ref="CU337">IF(AG337&lt;0,AG337*SUMPRODUCT(_xlfn.XLOOKUP(AG$26,$C$4:$C$22,$I$4:$R$22)*$AO337:$AX337),0)</f>
        <v>0</v>
      </c>
      <c r="CV337" s="273" cm="1">
        <f t="array" ref="CV337">IF(AH337&lt;0,AH337*SUMPRODUCT(_xlfn.XLOOKUP(AH$26,$C$4:$C$22,$I$4:$R$22)*$AO337:$AX337),0)</f>
        <v>0</v>
      </c>
      <c r="CW337" s="273" cm="1">
        <f t="array" ref="CW337">IF(AI337&lt;0,AI337*SUMPRODUCT(_xlfn.XLOOKUP(AI$26,$C$4:$C$22,$I$4:$R$22)*$AO337:$AX337),0)</f>
        <v>0</v>
      </c>
      <c r="CX337" s="273" cm="1">
        <f t="array" ref="CX337">IF(AJ337&lt;0,AJ337*SUMPRODUCT(_xlfn.XLOOKUP(AJ$26,$C$4:$C$22,$I$4:$R$22)*$AO337:$AX337),0)</f>
        <v>0</v>
      </c>
      <c r="CY337" s="273" cm="1">
        <f t="array" ref="CY337">IF(AK337&lt;0,AK337*SUMPRODUCT(_xlfn.XLOOKUP(AK$26,$C$4:$C$22,$I$4:$R$22)*$AO337:$AX337),0)</f>
        <v>0</v>
      </c>
      <c r="CZ337" s="273" cm="1">
        <f t="array" ref="CZ337">IF(AL337&lt;0,AL337*SUMPRODUCT(_xlfn.XLOOKUP(AL$26,$C$4:$C$22,$I$4:$R$22)*$AO337:$AX337),0)</f>
        <v>0</v>
      </c>
      <c r="DA337" s="273" cm="1">
        <f t="array" ref="DA337">IF(AM337&lt;0,AM337*SUMPRODUCT(_xlfn.XLOOKUP(AM$26,$C$4:$C$22,$I$4:$R$22)*$AO337:$AX337),0)</f>
        <v>0</v>
      </c>
      <c r="DB337" s="276" cm="1">
        <f t="array" ref="DB337">IF(AN337&lt;0,AN337*SUMPRODUCT(_xlfn.XLOOKUP(AN$26,$C$4:$C$22,$I$4:$R$22)*$AO337:$AX337),0)</f>
        <v>0</v>
      </c>
      <c r="DC337" s="330">
        <f t="shared" si="324"/>
        <v>0</v>
      </c>
    </row>
    <row r="338" spans="1:107" ht="15.75" x14ac:dyDescent="0.25">
      <c r="A338" s="261" t="s">
        <v>168</v>
      </c>
      <c r="B338" s="733"/>
      <c r="C338" s="262">
        <v>1</v>
      </c>
      <c r="D338" s="263" t="str">
        <f>_xlfn.XLOOKUP($C338,'Load Combinations'!$B$4:$B$22,'Load Combinations'!$C$4:$C$22)</f>
        <v xml:space="preserve">Installation - Target Assembly </v>
      </c>
      <c r="E338" s="264">
        <v>3</v>
      </c>
      <c r="F338" s="265">
        <v>5</v>
      </c>
      <c r="G338" s="266">
        <v>0</v>
      </c>
      <c r="H338" s="267">
        <f t="shared" ref="H338" si="325">G338+AZ338+BC338+BP338+DC338</f>
        <v>0</v>
      </c>
      <c r="I338" s="267">
        <f t="shared" ref="I338" si="326">G338+BA338+BB338+CC338+CP338</f>
        <v>0</v>
      </c>
      <c r="J338" s="323"/>
      <c r="K338" s="264"/>
      <c r="L338" s="269"/>
      <c r="M338" s="269"/>
      <c r="N338" s="269"/>
      <c r="O338" s="269"/>
      <c r="P338" s="269"/>
      <c r="Q338" s="269"/>
      <c r="R338" s="269"/>
      <c r="S338" s="269"/>
      <c r="T338" s="269"/>
      <c r="U338" s="269"/>
      <c r="V338" s="269"/>
      <c r="W338" s="269"/>
      <c r="X338" s="269"/>
      <c r="Y338" s="269"/>
      <c r="Z338" s="269"/>
      <c r="AA338" s="269"/>
      <c r="AB338" s="270"/>
      <c r="AC338" s="264"/>
      <c r="AD338" s="269"/>
      <c r="AE338" s="269"/>
      <c r="AF338" s="269"/>
      <c r="AG338" s="269"/>
      <c r="AH338" s="269"/>
      <c r="AI338" s="269"/>
      <c r="AJ338" s="269"/>
      <c r="AK338" s="269"/>
      <c r="AL338" s="269"/>
      <c r="AM338" s="269"/>
      <c r="AN338" s="265"/>
      <c r="AO338" s="271">
        <f>+INDEX('Load Combinations'!$D$4:$M$22,MATCH(Horizontal!$C338,'Load Combinations'!$B$4:$B$22,0),MATCH(Horizontal!AO$26,'Load Combinations'!$D$3:$M$3,0))</f>
        <v>0</v>
      </c>
      <c r="AP338" s="269">
        <f>+INDEX('Load Combinations'!$D$4:$M$22,MATCH(Horizontal!$C338,'Load Combinations'!$B$4:$B$22,0),MATCH(Horizontal!AP$26,'Load Combinations'!$D$3:$M$3,0))</f>
        <v>0</v>
      </c>
      <c r="AQ338" s="269">
        <f>+INDEX('Load Combinations'!$D$4:$M$22,MATCH(Horizontal!$C338,'Load Combinations'!$B$4:$B$22,0),MATCH(Horizontal!AQ$26,'Load Combinations'!$D$3:$M$3,0))</f>
        <v>0</v>
      </c>
      <c r="AR338" s="269">
        <f>+INDEX('Load Combinations'!$D$4:$M$22,MATCH(Horizontal!$C338,'Load Combinations'!$B$4:$B$22,0),MATCH(Horizontal!AR$26,'Load Combinations'!$D$3:$M$3,0))</f>
        <v>0</v>
      </c>
      <c r="AS338" s="269">
        <f>+INDEX('Load Combinations'!$D$4:$M$22,MATCH(Horizontal!$C338,'Load Combinations'!$B$4:$B$22,0),MATCH(Horizontal!AS$26,'Load Combinations'!$D$3:$M$3,0))</f>
        <v>0</v>
      </c>
      <c r="AT338" s="269">
        <f>+INDEX('Load Combinations'!$D$4:$M$22,MATCH(Horizontal!$C338,'Load Combinations'!$B$4:$B$22,0),MATCH(Horizontal!AT$26,'Load Combinations'!$D$3:$M$3,0))</f>
        <v>0</v>
      </c>
      <c r="AU338" s="269">
        <f>+INDEX('Load Combinations'!$D$4:$M$22,MATCH(Horizontal!$C338,'Load Combinations'!$B$4:$B$22,0),MATCH(Horizontal!AU$26,'Load Combinations'!$D$3:$M$3,0))</f>
        <v>0</v>
      </c>
      <c r="AV338" s="269">
        <f>+INDEX('Load Combinations'!$D$4:$M$22,MATCH(Horizontal!$C338,'Load Combinations'!$B$4:$B$22,0),MATCH(Horizontal!AV$26,'Load Combinations'!$D$3:$M$3,0))</f>
        <v>0</v>
      </c>
      <c r="AW338" s="269">
        <f>+INDEX('Load Combinations'!$D$4:$M$22,MATCH(Horizontal!$C338,'Load Combinations'!$B$4:$B$22,0),MATCH(Horizontal!AW$26,'Load Combinations'!$D$3:$M$3,0))</f>
        <v>0</v>
      </c>
      <c r="AX338" s="558">
        <f>+INDEX('Load Combinations'!$D$4:$M$22,MATCH(Horizontal!$C338,'Load Combinations'!$B$4:$B$22,0),MATCH(Horizontal!AX$26,'Load Combinations'!$D$3:$M$3,0))</f>
        <v>0</v>
      </c>
      <c r="AY338" s="659"/>
      <c r="AZ338" s="324" cm="1">
        <f t="array" ref="AZ338">SUMPRODUCT(--($K338:$AB338&gt;0),INDEX($H$4:$H$22,MATCH($K$26:$AB$26,$C$4:$C$22,0)))</f>
        <v>0</v>
      </c>
      <c r="BA338" s="325" cm="1">
        <f t="array" ref="BA338">SUMPRODUCT(--($K338:$AB338&gt;0),INDEX($G$4:$G$22,MATCH($K$26:$AB$26,$C$4:$C$22,0)))</f>
        <v>0</v>
      </c>
      <c r="BB338" s="325" cm="1">
        <f t="array" ref="BB338">-1*SUMPRODUCT(--($K338:$AB338&lt;0),INDEX($H$4:$H$22,MATCH($K$26:$AB$26,$C$4:$C$22,0)))</f>
        <v>0</v>
      </c>
      <c r="BC338" s="325" cm="1">
        <f t="array" ref="BC338">-1*SUMPRODUCT(--($K338:$AB338&lt;0),INDEX($G$4:$G$22,MATCH($K$26:$AB$26,$C$4:$C$22,0)))</f>
        <v>0</v>
      </c>
      <c r="BD338" s="272" cm="1">
        <f t="array" ref="BD338">IF(AC338&gt;0,AC338*SUMPRODUCT(_xlfn.XLOOKUP(AC$26,$C$4:$C$22,$T$4:$AC$22)*$AO338:$AX338),0)</f>
        <v>0</v>
      </c>
      <c r="BE338" s="273" cm="1">
        <f t="array" ref="BE338">IF(AD338&gt;0,AD338*SUMPRODUCT(_xlfn.XLOOKUP(AD$26,$C$4:$C$22,$T$4:$AC$22)*$AO338:$AX338),0)</f>
        <v>0</v>
      </c>
      <c r="BF338" s="273" cm="1">
        <f t="array" ref="BF338">IF(AE338&gt;0,AE338*SUMPRODUCT(_xlfn.XLOOKUP(AE$26,$C$4:$C$22,$T$4:$AC$22)*$AO338:$AX338),0)</f>
        <v>0</v>
      </c>
      <c r="BG338" s="273" cm="1">
        <f t="array" ref="BG338">IF(AF338&gt;0,AF338*SUMPRODUCT(_xlfn.XLOOKUP(AF$26,$C$4:$C$22,$T$4:$AC$22)*$AO338:$AX338),0)</f>
        <v>0</v>
      </c>
      <c r="BH338" s="273" cm="1">
        <f t="array" ref="BH338">IF(AG338&gt;0,AG338*SUMPRODUCT(_xlfn.XLOOKUP(AG$26,$C$4:$C$22,$T$4:$AC$22)*$AO338:$AX338),0)</f>
        <v>0</v>
      </c>
      <c r="BI338" s="273" cm="1">
        <f t="array" ref="BI338">IF(AH338&gt;0,AH338*SUMPRODUCT(_xlfn.XLOOKUP(AH$26,$C$4:$C$22,$T$4:$AC$22)*$AO338:$AX338),0)</f>
        <v>0</v>
      </c>
      <c r="BJ338" s="273" cm="1">
        <f t="array" ref="BJ338">IF(AI338&gt;0,AI338*SUMPRODUCT(_xlfn.XLOOKUP(AI$26,$C$4:$C$22,$T$4:$AC$22)*$AO338:$AX338),0)</f>
        <v>0</v>
      </c>
      <c r="BK338" s="273" cm="1">
        <f t="array" ref="BK338">IF(AJ338&gt;0,AJ338*SUMPRODUCT(_xlfn.XLOOKUP(AJ$26,$C$4:$C$22,$T$4:$AC$22)*$AO338:$AX338),0)</f>
        <v>0</v>
      </c>
      <c r="BL338" s="273" cm="1">
        <f t="array" ref="BL338">IF(AK338&gt;0,AK338*SUMPRODUCT(_xlfn.XLOOKUP(AK$26,$C$4:$C$22,$T$4:$AC$22)*$AO338:$AX338),0)</f>
        <v>0</v>
      </c>
      <c r="BM338" s="273" cm="1">
        <f t="array" ref="BM338">IF(AL338&gt;0,AL338*SUMPRODUCT(_xlfn.XLOOKUP(AL$26,$C$4:$C$22,$T$4:$AC$22)*$AO338:$AX338),0)</f>
        <v>0</v>
      </c>
      <c r="BN338" s="273" cm="1">
        <f t="array" ref="BN338">IF(AM338&gt;0,AM338*SUMPRODUCT(_xlfn.XLOOKUP(AM$26,$C$4:$C$22,$T$4:$AC$22)*$AO338:$AX338),0)</f>
        <v>0</v>
      </c>
      <c r="BO338" s="276" cm="1">
        <f t="array" ref="BO338">IF(AN338&gt;0,AN338*SUMPRODUCT(_xlfn.XLOOKUP(AN$26,$C$4:$C$22,$T$4:$AC$22)*$AO338:$AX338),0)</f>
        <v>0</v>
      </c>
      <c r="BP338" s="277">
        <f t="shared" ref="BP338" si="327">SUM(BD338:BO338)</f>
        <v>0</v>
      </c>
      <c r="BQ338" s="272" cm="1">
        <f t="array" ref="BQ338">IF(AC338&gt;0,AC338*SUMPRODUCT(_xlfn.XLOOKUP(AC$26,$C$4:$C$22,$I$4:$R$22)*$AO338:$AX338),0)</f>
        <v>0</v>
      </c>
      <c r="BR338" s="273" cm="1">
        <f t="array" ref="BR338">IF(AD338&gt;0,AD338*SUMPRODUCT(_xlfn.XLOOKUP(AD$26,$C$4:$C$22,$I$4:$R$22)*$AO338:$AX338),0)</f>
        <v>0</v>
      </c>
      <c r="BS338" s="273" cm="1">
        <f t="array" ref="BS338">IF(AE338&gt;0,AE338*SUMPRODUCT(_xlfn.XLOOKUP(AE$26,$C$4:$C$22,$I$4:$R$22)*$AO338:$AX338),0)</f>
        <v>0</v>
      </c>
      <c r="BT338" s="273" cm="1">
        <f t="array" ref="BT338">IF(AF338&gt;0,AF338*SUMPRODUCT(_xlfn.XLOOKUP(AF$26,$C$4:$C$22,$I$4:$R$22)*$AO338:$AX338),0)</f>
        <v>0</v>
      </c>
      <c r="BU338" s="273" cm="1">
        <f t="array" ref="BU338">IF(AG338&gt;0,AG338*SUMPRODUCT(_xlfn.XLOOKUP(AG$26,$C$4:$C$22,$I$4:$R$22)*$AO338:$AX338),0)</f>
        <v>0</v>
      </c>
      <c r="BV338" s="273" cm="1">
        <f t="array" ref="BV338">IF(AH338&gt;0,AH338*SUMPRODUCT(_xlfn.XLOOKUP(AH$26,$C$4:$C$22,$I$4:$R$22)*$AO338:$AX338),0)</f>
        <v>0</v>
      </c>
      <c r="BW338" s="273" cm="1">
        <f t="array" ref="BW338">IF(AI338&gt;0,AI338*SUMPRODUCT(_xlfn.XLOOKUP(AI$26,$C$4:$C$22,$I$4:$R$22)*$AO338:$AX338),0)</f>
        <v>0</v>
      </c>
      <c r="BX338" s="273" cm="1">
        <f t="array" ref="BX338">IF(AJ338&gt;0,AJ338*SUMPRODUCT(_xlfn.XLOOKUP(AJ$26,$C$4:$C$22,$I$4:$R$22)*$AO338:$AX338),0)</f>
        <v>0</v>
      </c>
      <c r="BY338" s="273" cm="1">
        <f t="array" ref="BY338">IF(AK338&gt;0,AK338*SUMPRODUCT(_xlfn.XLOOKUP(AK$26,$C$4:$C$22,$I$4:$R$22)*$AO338:$AX338),0)</f>
        <v>0</v>
      </c>
      <c r="BZ338" s="273" cm="1">
        <f t="array" ref="BZ338">IF(AL338&gt;0,AL338*SUMPRODUCT(_xlfn.XLOOKUP(AL$26,$C$4:$C$22,$I$4:$R$22)*$AO338:$AX338),0)</f>
        <v>0</v>
      </c>
      <c r="CA338" s="273" cm="1">
        <f t="array" ref="CA338">IF(AM338&gt;0,AM338*SUMPRODUCT(_xlfn.XLOOKUP(AM$26,$C$4:$C$22,$I$4:$R$22)*$AO338:$AX338),0)</f>
        <v>0</v>
      </c>
      <c r="CB338" s="276" cm="1">
        <f t="array" ref="CB338">IF(AN338&gt;0,AN338*SUMPRODUCT(_xlfn.XLOOKUP(AN$26,$C$4:$C$22,$I$4:$R$22)*$AO338:$AX338),0)</f>
        <v>0</v>
      </c>
      <c r="CC338" s="277">
        <f t="shared" ref="CC338" si="328">SUM(BQ338:CB338)</f>
        <v>0</v>
      </c>
      <c r="CD338" s="272" cm="1">
        <f t="array" ref="CD338">IF(AC338&lt;0,AC338*SUMPRODUCT(_xlfn.XLOOKUP(AC$26,$C$4:$C$22,$T$4:$AC$22)*$AO338:$AX338),0)</f>
        <v>0</v>
      </c>
      <c r="CE338" s="273" cm="1">
        <f t="array" ref="CE338">IF(AD338&lt;0,AD338*SUMPRODUCT(_xlfn.XLOOKUP(AD$26,$C$4:$C$22,$T$4:$AC$22)*$AO338:$AX338),0)</f>
        <v>0</v>
      </c>
      <c r="CF338" s="273" cm="1">
        <f t="array" ref="CF338">IF(AE338&lt;0,AE338*SUMPRODUCT(_xlfn.XLOOKUP(AE$26,$C$4:$C$22,$T$4:$AC$22)*$AO338:$AX338),0)</f>
        <v>0</v>
      </c>
      <c r="CG338" s="273" cm="1">
        <f t="array" ref="CG338">IF(AF338&lt;0,AF338*SUMPRODUCT(_xlfn.XLOOKUP(AF$26,$C$4:$C$22,$T$4:$AC$22)*$AO338:$AX338),0)</f>
        <v>0</v>
      </c>
      <c r="CH338" s="273" cm="1">
        <f t="array" ref="CH338">IF(AG338&lt;0,AG338*SUMPRODUCT(_xlfn.XLOOKUP(AG$26,$C$4:$C$22,$T$4:$AC$22)*$AO338:$AX338),0)</f>
        <v>0</v>
      </c>
      <c r="CI338" s="273" cm="1">
        <f t="array" ref="CI338">IF(AH338&lt;0,AH338*SUMPRODUCT(_xlfn.XLOOKUP(AH$26,$C$4:$C$22,$T$4:$AC$22)*$AO338:$AX338),0)</f>
        <v>0</v>
      </c>
      <c r="CJ338" s="273" cm="1">
        <f t="array" ref="CJ338">IF(AI338&lt;0,AI338*SUMPRODUCT(_xlfn.XLOOKUP(AI$26,$C$4:$C$22,$T$4:$AC$22)*$AO338:$AX338),0)</f>
        <v>0</v>
      </c>
      <c r="CK338" s="273" cm="1">
        <f t="array" ref="CK338">IF(AJ338&lt;0,AJ338*SUMPRODUCT(_xlfn.XLOOKUP(AJ$26,$C$4:$C$22,$T$4:$AC$22)*$AO338:$AX338),0)</f>
        <v>0</v>
      </c>
      <c r="CL338" s="273" cm="1">
        <f t="array" ref="CL338">IF(AK338&lt;0,AK338*SUMPRODUCT(_xlfn.XLOOKUP(AK$26,$C$4:$C$22,$T$4:$AC$22)*$AO338:$AX338),0)</f>
        <v>0</v>
      </c>
      <c r="CM338" s="273" cm="1">
        <f t="array" ref="CM338">IF(AL338&lt;0,AL338*SUMPRODUCT(_xlfn.XLOOKUP(AL$26,$C$4:$C$22,$T$4:$AC$22)*$AO338:$AX338),0)</f>
        <v>0</v>
      </c>
      <c r="CN338" s="273" cm="1">
        <f t="array" ref="CN338">IF(AM338&lt;0,AM338*SUMPRODUCT(_xlfn.XLOOKUP(AM$26,$C$4:$C$22,$T$4:$AC$22)*$AO338:$AX338),0)</f>
        <v>0</v>
      </c>
      <c r="CO338" s="276" cm="1">
        <f t="array" ref="CO338">IF(AN338&lt;0,AN338*SUMPRODUCT(_xlfn.XLOOKUP(AN$26,$C$4:$C$22,$T$4:$AC$22)*$AO338:$AX338),0)</f>
        <v>0</v>
      </c>
      <c r="CP338" s="277">
        <f t="shared" ref="CP338" si="329">SUM(CD338:CO338)</f>
        <v>0</v>
      </c>
      <c r="CQ338" s="272" cm="1">
        <f t="array" ref="CQ338">IF(AC338&lt;0,AC338*SUMPRODUCT(_xlfn.XLOOKUP(AC$26,$C$4:$C$22,$I$4:$R$22)*$AO338:$AX338),0)</f>
        <v>0</v>
      </c>
      <c r="CR338" s="273" cm="1">
        <f t="array" ref="CR338">IF(AD338&lt;0,AD338*SUMPRODUCT(_xlfn.XLOOKUP(AD$26,$C$4:$C$22,$I$4:$R$22)*$AO338:$AX338),0)</f>
        <v>0</v>
      </c>
      <c r="CS338" s="273" cm="1">
        <f t="array" ref="CS338">IF(AE338&lt;0,AE338*SUMPRODUCT(_xlfn.XLOOKUP(AE$26,$C$4:$C$22,$I$4:$R$22)*$AO338:$AX338),0)</f>
        <v>0</v>
      </c>
      <c r="CT338" s="273" cm="1">
        <f t="array" ref="CT338">IF(AF338&lt;0,AF338*SUMPRODUCT(_xlfn.XLOOKUP(AF$26,$C$4:$C$22,$I$4:$R$22)*$AO338:$AX338),0)</f>
        <v>0</v>
      </c>
      <c r="CU338" s="273" cm="1">
        <f t="array" ref="CU338">IF(AG338&lt;0,AG338*SUMPRODUCT(_xlfn.XLOOKUP(AG$26,$C$4:$C$22,$I$4:$R$22)*$AO338:$AX338),0)</f>
        <v>0</v>
      </c>
      <c r="CV338" s="273" cm="1">
        <f t="array" ref="CV338">IF(AH338&lt;0,AH338*SUMPRODUCT(_xlfn.XLOOKUP(AH$26,$C$4:$C$22,$I$4:$R$22)*$AO338:$AX338),0)</f>
        <v>0</v>
      </c>
      <c r="CW338" s="273" cm="1">
        <f t="array" ref="CW338">IF(AI338&lt;0,AI338*SUMPRODUCT(_xlfn.XLOOKUP(AI$26,$C$4:$C$22,$I$4:$R$22)*$AO338:$AX338),0)</f>
        <v>0</v>
      </c>
      <c r="CX338" s="273" cm="1">
        <f t="array" ref="CX338">IF(AJ338&lt;0,AJ338*SUMPRODUCT(_xlfn.XLOOKUP(AJ$26,$C$4:$C$22,$I$4:$R$22)*$AO338:$AX338),0)</f>
        <v>0</v>
      </c>
      <c r="CY338" s="273" cm="1">
        <f t="array" ref="CY338">IF(AK338&lt;0,AK338*SUMPRODUCT(_xlfn.XLOOKUP(AK$26,$C$4:$C$22,$I$4:$R$22)*$AO338:$AX338),0)</f>
        <v>0</v>
      </c>
      <c r="CZ338" s="273" cm="1">
        <f t="array" ref="CZ338">IF(AL338&lt;0,AL338*SUMPRODUCT(_xlfn.XLOOKUP(AL$26,$C$4:$C$22,$I$4:$R$22)*$AO338:$AX338),0)</f>
        <v>0</v>
      </c>
      <c r="DA338" s="273" cm="1">
        <f t="array" ref="DA338">IF(AM338&lt;0,AM338*SUMPRODUCT(_xlfn.XLOOKUP(AM$26,$C$4:$C$22,$I$4:$R$22)*$AO338:$AX338),0)</f>
        <v>0</v>
      </c>
      <c r="DB338" s="276" cm="1">
        <f t="array" ref="DB338">IF(AN338&lt;0,AN338*SUMPRODUCT(_xlfn.XLOOKUP(AN$26,$C$4:$C$22,$I$4:$R$22)*$AO338:$AX338),0)</f>
        <v>0</v>
      </c>
      <c r="DC338" s="330">
        <f t="shared" ref="DC338" si="330">SUM(CQ338:DB338)</f>
        <v>0</v>
      </c>
    </row>
  </sheetData>
  <mergeCells count="14">
    <mergeCell ref="CD27:CO27"/>
    <mergeCell ref="CQ27:DB27"/>
    <mergeCell ref="K27:Z27"/>
    <mergeCell ref="AZ27:BC27"/>
    <mergeCell ref="AC27:AN27"/>
    <mergeCell ref="BD27:BO27"/>
    <mergeCell ref="AO27:AY27"/>
    <mergeCell ref="E2:F2"/>
    <mergeCell ref="G2:H2"/>
    <mergeCell ref="E26:F26"/>
    <mergeCell ref="G26:J26"/>
    <mergeCell ref="BQ27:CB27"/>
    <mergeCell ref="I16:S22"/>
    <mergeCell ref="T16:AD22"/>
  </mergeCells>
  <conditionalFormatting sqref="A38:B38">
    <cfRule type="cellIs" dxfId="27" priority="1" operator="greaterThan">
      <formula>0</formula>
    </cfRule>
  </conditionalFormatting>
  <conditionalFormatting sqref="A57:B57">
    <cfRule type="cellIs" dxfId="26" priority="22" operator="greaterThan">
      <formula>0</formula>
    </cfRule>
  </conditionalFormatting>
  <conditionalFormatting sqref="A76:B76">
    <cfRule type="cellIs" dxfId="25" priority="8" operator="greaterThan">
      <formula>0</formula>
    </cfRule>
  </conditionalFormatting>
  <conditionalFormatting sqref="A95:B95">
    <cfRule type="cellIs" dxfId="24" priority="6" operator="greaterThan">
      <formula>0</formula>
    </cfRule>
  </conditionalFormatting>
  <conditionalFormatting sqref="A114:B114">
    <cfRule type="cellIs" dxfId="23" priority="4" operator="greaterThan">
      <formula>0</formula>
    </cfRule>
  </conditionalFormatting>
  <conditionalFormatting sqref="A133:B133">
    <cfRule type="cellIs" dxfId="22" priority="2" operator="greaterThan">
      <formula>0</formula>
    </cfRule>
  </conditionalFormatting>
  <conditionalFormatting sqref="A161:B161">
    <cfRule type="cellIs" dxfId="21" priority="38" operator="greaterThan">
      <formula>0</formula>
    </cfRule>
  </conditionalFormatting>
  <conditionalFormatting sqref="A180:B180">
    <cfRule type="cellIs" dxfId="20" priority="29" operator="greaterThan">
      <formula>0</formula>
    </cfRule>
  </conditionalFormatting>
  <conditionalFormatting sqref="A199:B199">
    <cfRule type="cellIs" dxfId="19" priority="28" operator="greaterThan">
      <formula>0</formula>
    </cfRule>
  </conditionalFormatting>
  <conditionalFormatting sqref="A218:B218">
    <cfRule type="cellIs" dxfId="18" priority="27" operator="greaterThan">
      <formula>0</formula>
    </cfRule>
  </conditionalFormatting>
  <conditionalFormatting sqref="A237:B237">
    <cfRule type="cellIs" dxfId="17" priority="26" operator="greaterThan">
      <formula>0</formula>
    </cfRule>
  </conditionalFormatting>
  <conditionalFormatting sqref="A256:B256">
    <cfRule type="cellIs" dxfId="16" priority="25" operator="greaterThan">
      <formula>0</formula>
    </cfRule>
  </conditionalFormatting>
  <conditionalFormatting sqref="A275:B275">
    <cfRule type="cellIs" dxfId="15" priority="24" operator="greaterThan">
      <formula>0</formula>
    </cfRule>
  </conditionalFormatting>
  <conditionalFormatting sqref="A294:B294 A313:B313">
    <cfRule type="cellIs" dxfId="14" priority="23" operator="greater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DC51-8779-43AA-927E-66C94D3CF7D6}">
  <dimension ref="A1:DJ301"/>
  <sheetViews>
    <sheetView showOutlineSymbols="0" showWhiteSpace="0" topLeftCell="A2" workbookViewId="0">
      <pane xSplit="4" ySplit="23" topLeftCell="E28" activePane="bottomRight" state="frozen"/>
      <selection activeCell="A2" sqref="A2"/>
      <selection pane="topRight" activeCell="D2" sqref="D2"/>
      <selection pane="bottomLeft" activeCell="A25" sqref="A25"/>
      <selection pane="bottomRight" activeCell="B26" sqref="B26"/>
    </sheetView>
  </sheetViews>
  <sheetFormatPr defaultRowHeight="15" x14ac:dyDescent="0.25"/>
  <cols>
    <col min="1" max="1" width="30.5703125" customWidth="1"/>
    <col min="2" max="2" width="18.140625" customWidth="1"/>
    <col min="3" max="3" width="5.7109375" customWidth="1"/>
    <col min="4" max="4" width="41.28515625" customWidth="1"/>
    <col min="5" max="5" width="6.42578125" customWidth="1"/>
    <col min="6" max="6" width="6" customWidth="1"/>
    <col min="7" max="7" width="7.85546875" customWidth="1"/>
    <col min="8" max="8" width="8.140625" customWidth="1"/>
    <col min="9" max="9" width="7.5703125" customWidth="1"/>
    <col min="10" max="12" width="4.28515625" customWidth="1"/>
    <col min="13" max="26" width="4.28515625" style="5" customWidth="1"/>
    <col min="27" max="27" width="4.42578125" style="5" customWidth="1"/>
    <col min="28" max="28" width="5.7109375" style="5" customWidth="1"/>
    <col min="29" max="29" width="4.28515625" style="5" customWidth="1"/>
    <col min="30" max="30" width="5.28515625" style="5" customWidth="1"/>
    <col min="31" max="53" width="4.28515625" style="5" customWidth="1"/>
    <col min="54" max="64" width="4.28515625" customWidth="1"/>
    <col min="65" max="65" width="4.28515625" style="5" customWidth="1"/>
    <col min="66" max="76" width="4.28515625" customWidth="1"/>
    <col min="77" max="77" width="4.28515625" style="5" customWidth="1"/>
    <col min="78" max="88" width="4.28515625" customWidth="1"/>
    <col min="89" max="89" width="4.28515625" style="5" customWidth="1"/>
    <col min="90" max="101" width="4.28515625" customWidth="1"/>
  </cols>
  <sheetData>
    <row r="1" spans="3:89" ht="15.75" thickBot="1" x14ac:dyDescent="0.3">
      <c r="N1" s="12"/>
    </row>
    <row r="2" spans="3:89" ht="92.25" customHeight="1" thickBot="1" x14ac:dyDescent="0.3">
      <c r="D2" s="57" t="s">
        <v>109</v>
      </c>
      <c r="E2" s="781" t="s">
        <v>53</v>
      </c>
      <c r="F2" s="782"/>
      <c r="G2" s="781" t="s">
        <v>146</v>
      </c>
      <c r="H2" s="831"/>
      <c r="I2" s="34" t="s">
        <v>98</v>
      </c>
      <c r="J2" s="35" t="s">
        <v>106</v>
      </c>
      <c r="K2" s="35" t="s">
        <v>19</v>
      </c>
      <c r="L2" s="35" t="s">
        <v>30</v>
      </c>
      <c r="M2" s="35" t="s">
        <v>31</v>
      </c>
      <c r="N2" s="35" t="s">
        <v>20</v>
      </c>
      <c r="O2" s="35" t="s">
        <v>32</v>
      </c>
      <c r="P2" s="35" t="s">
        <v>21</v>
      </c>
      <c r="Q2" s="35" t="s">
        <v>22</v>
      </c>
      <c r="R2" s="35" t="s">
        <v>23</v>
      </c>
      <c r="S2" s="683" t="s">
        <v>355</v>
      </c>
      <c r="T2" s="34" t="s">
        <v>98</v>
      </c>
      <c r="U2" s="35" t="s">
        <v>106</v>
      </c>
      <c r="V2" s="35" t="s">
        <v>19</v>
      </c>
      <c r="W2" s="35" t="s">
        <v>30</v>
      </c>
      <c r="X2" s="35" t="s">
        <v>31</v>
      </c>
      <c r="Y2" s="35" t="s">
        <v>20</v>
      </c>
      <c r="Z2" s="35" t="s">
        <v>32</v>
      </c>
      <c r="AA2" s="35" t="s">
        <v>21</v>
      </c>
      <c r="AB2" s="35" t="s">
        <v>22</v>
      </c>
      <c r="AC2" s="35" t="s">
        <v>23</v>
      </c>
      <c r="AD2" s="36" t="s">
        <v>355</v>
      </c>
      <c r="AL2" s="260"/>
      <c r="AM2" s="260"/>
      <c r="AN2" s="260"/>
      <c r="AO2" s="260"/>
      <c r="AP2" s="260"/>
      <c r="AQ2" s="260"/>
      <c r="AR2" s="260"/>
      <c r="AS2" s="260"/>
      <c r="AT2" s="260"/>
      <c r="AU2" s="260"/>
      <c r="AV2" s="260"/>
      <c r="AW2"/>
      <c r="AX2"/>
      <c r="AY2"/>
      <c r="AZ2"/>
      <c r="BA2"/>
      <c r="BE2" s="5"/>
      <c r="BM2"/>
      <c r="BP2" s="5"/>
      <c r="BQ2" s="5"/>
      <c r="BY2"/>
      <c r="BZ2" s="5"/>
      <c r="CA2" s="5"/>
      <c r="CB2" s="5"/>
      <c r="CC2" s="5"/>
      <c r="CK2"/>
    </row>
    <row r="3" spans="3:89" ht="15.75" thickBot="1" x14ac:dyDescent="0.3">
      <c r="C3" t="s">
        <v>52</v>
      </c>
      <c r="E3" s="160" t="s">
        <v>49</v>
      </c>
      <c r="F3" s="161" t="s">
        <v>50</v>
      </c>
      <c r="G3" s="160" t="s">
        <v>76</v>
      </c>
      <c r="H3" s="682" t="s">
        <v>77</v>
      </c>
      <c r="I3" s="141" t="s">
        <v>110</v>
      </c>
      <c r="J3" s="142" t="s">
        <v>111</v>
      </c>
      <c r="K3" s="142" t="s">
        <v>112</v>
      </c>
      <c r="L3" s="142" t="s">
        <v>113</v>
      </c>
      <c r="M3" s="142" t="s">
        <v>114</v>
      </c>
      <c r="N3" s="142" t="s">
        <v>115</v>
      </c>
      <c r="O3" s="142" t="s">
        <v>116</v>
      </c>
      <c r="P3" s="142" t="s">
        <v>117</v>
      </c>
      <c r="Q3" s="142" t="s">
        <v>118</v>
      </c>
      <c r="R3" s="142" t="s">
        <v>107</v>
      </c>
      <c r="S3" s="657" t="s">
        <v>352</v>
      </c>
      <c r="T3" s="141" t="s">
        <v>110</v>
      </c>
      <c r="U3" s="142" t="s">
        <v>111</v>
      </c>
      <c r="V3" s="142" t="s">
        <v>112</v>
      </c>
      <c r="W3" s="142" t="s">
        <v>113</v>
      </c>
      <c r="X3" s="142" t="s">
        <v>114</v>
      </c>
      <c r="Y3" s="142" t="s">
        <v>115</v>
      </c>
      <c r="Z3" s="142" t="s">
        <v>116</v>
      </c>
      <c r="AA3" s="142" t="s">
        <v>117</v>
      </c>
      <c r="AB3" s="142" t="s">
        <v>118</v>
      </c>
      <c r="AC3" s="142" t="s">
        <v>27</v>
      </c>
      <c r="AD3" s="143" t="s">
        <v>352</v>
      </c>
      <c r="AS3"/>
      <c r="AT3"/>
      <c r="AU3"/>
      <c r="AV3"/>
      <c r="AW3"/>
      <c r="AX3"/>
      <c r="AY3"/>
      <c r="AZ3"/>
      <c r="BA3"/>
      <c r="BE3" s="5"/>
      <c r="BM3"/>
      <c r="BP3" s="5"/>
      <c r="BQ3" s="5"/>
      <c r="BY3"/>
      <c r="BZ3" s="5"/>
      <c r="CA3" s="5"/>
      <c r="CB3" s="5"/>
      <c r="CC3" s="5"/>
      <c r="CK3"/>
    </row>
    <row r="4" spans="3:89" ht="12" customHeight="1" x14ac:dyDescent="0.25">
      <c r="C4" s="22" t="s">
        <v>54</v>
      </c>
      <c r="D4" s="23" t="s">
        <v>51</v>
      </c>
      <c r="E4" s="162">
        <v>1</v>
      </c>
      <c r="F4" s="162">
        <v>99</v>
      </c>
      <c r="G4" s="461">
        <f>_xlfn.XLOOKUP($D4,Summary!$D$5:$D$23,Summary!H$5:H$23)</f>
        <v>-1</v>
      </c>
      <c r="H4" s="233">
        <f>_xlfn.XLOOKUP($D4,Summary!$D$5:$D$23,Summary!G$5:G$23)</f>
        <v>1</v>
      </c>
      <c r="I4" s="475">
        <f>_xlfn.XLOOKUP($D4,Summary!$D$5:$D$23,Summary!J$5:J$23)</f>
        <v>0</v>
      </c>
      <c r="J4" s="655">
        <f>_xlfn.XLOOKUP($D4,Summary!$D$5:$D$23,Summary!P$5:P$23)</f>
        <v>0</v>
      </c>
      <c r="K4" s="655">
        <f>_xlfn.XLOOKUP($D4,Summary!$D$5:$D$23,Summary!T$5:T$23)</f>
        <v>0</v>
      </c>
      <c r="L4" s="655">
        <f>_xlfn.XLOOKUP($D4,Summary!$D$5:$D$23,Summary!X$5:X$23)</f>
        <v>0</v>
      </c>
      <c r="M4" s="655">
        <f>_xlfn.XLOOKUP($D4,Summary!$D$5:$D$23,Summary!AB$5:AB$23)</f>
        <v>0</v>
      </c>
      <c r="N4" s="655">
        <f>_xlfn.XLOOKUP($D4,Summary!$D$5:$D$23,Summary!AF$5:AF$23)</f>
        <v>0</v>
      </c>
      <c r="O4" s="655">
        <f>_xlfn.XLOOKUP($D4,Summary!$D$5:$D$23,Summary!AJ$5:AJ$23)</f>
        <v>0</v>
      </c>
      <c r="P4" s="655">
        <f>_xlfn.XLOOKUP($D4,Summary!$D$5:$D$23,Summary!AN$5:AN$23)</f>
        <v>0</v>
      </c>
      <c r="Q4" s="655">
        <f>_xlfn.XLOOKUP($D4,Summary!$D$5:$D$23,Summary!AR$5:AR$23)</f>
        <v>0</v>
      </c>
      <c r="R4" s="655">
        <f>_xlfn.XLOOKUP($D4,Summary!$D$5:$D$23,Summary!AV$5:AV$23)</f>
        <v>0</v>
      </c>
      <c r="S4" s="656">
        <f>_xlfn.XLOOKUP($D4,Summary!$D$5:$D$23,Summary!$AZ$5:$AZ$23)</f>
        <v>0</v>
      </c>
      <c r="T4" s="475">
        <f>_xlfn.XLOOKUP($D4,Summary!$D$5:$D$23,Summary!K$5:K$23)</f>
        <v>0</v>
      </c>
      <c r="U4" s="655">
        <f>_xlfn.XLOOKUP($D4,Summary!$D$5:$D$23,Summary!O$5:O$23)</f>
        <v>0</v>
      </c>
      <c r="V4" s="655">
        <f>_xlfn.XLOOKUP($D4,Summary!$D$5:$D$23,Summary!S$5:S$23)</f>
        <v>0</v>
      </c>
      <c r="W4" s="655">
        <f>_xlfn.XLOOKUP($D4,Summary!$D$5:$D$23,Summary!W$5:W$23)</f>
        <v>0</v>
      </c>
      <c r="X4" s="655">
        <f>_xlfn.XLOOKUP($D4,Summary!$D$5:$D$23,Summary!AA$5:AA$23)</f>
        <v>0</v>
      </c>
      <c r="Y4" s="655">
        <f>_xlfn.XLOOKUP($D4,Summary!$D$5:$D$23,Summary!AE$5:AE$23)</f>
        <v>0.3</v>
      </c>
      <c r="Z4" s="655">
        <f>_xlfn.XLOOKUP($D4,Summary!$D$5:$D$23,Summary!AI$5:AI$23)</f>
        <v>0.25</v>
      </c>
      <c r="AA4" s="655">
        <f>_xlfn.XLOOKUP($D4,Summary!$D$5:$D$23,Summary!AM$5:AM$23)</f>
        <v>0</v>
      </c>
      <c r="AB4" s="655">
        <f>_xlfn.XLOOKUP($D4,Summary!$D$5:$D$23,Summary!AQ$5:AQ$23)</f>
        <v>0</v>
      </c>
      <c r="AC4" s="655">
        <f>_xlfn.XLOOKUP($D4,Summary!$D$5:$D$23,Summary!AU$5:AU$23)</f>
        <v>0</v>
      </c>
      <c r="AD4" s="658">
        <f>_xlfn.XLOOKUP($D4,Summary!$D$5:$D$23,Summary!$AY$5:$AY$23)</f>
        <v>0</v>
      </c>
      <c r="AS4"/>
      <c r="AT4"/>
      <c r="AU4"/>
      <c r="AV4"/>
      <c r="AW4"/>
      <c r="AX4"/>
      <c r="AY4"/>
      <c r="AZ4"/>
      <c r="BA4"/>
      <c r="BE4" s="5"/>
      <c r="BM4"/>
      <c r="BP4" s="5"/>
      <c r="BQ4" s="5"/>
      <c r="BY4"/>
      <c r="BZ4" s="5"/>
      <c r="CA4" s="5"/>
      <c r="CB4" s="5"/>
      <c r="CC4" s="5"/>
      <c r="CK4"/>
    </row>
    <row r="5" spans="3:89" ht="12" customHeight="1" x14ac:dyDescent="0.25">
      <c r="C5" s="20" t="s">
        <v>55</v>
      </c>
      <c r="D5" s="3" t="s">
        <v>56</v>
      </c>
      <c r="E5" s="17">
        <v>99</v>
      </c>
      <c r="F5" s="17">
        <v>2</v>
      </c>
      <c r="G5" s="17">
        <f>_xlfn.XLOOKUP($D5,Summary!$D$5:$D$23,Summary!H$5:H$23)</f>
        <v>-1</v>
      </c>
      <c r="H5" s="208">
        <f>_xlfn.XLOOKUP($D5,Summary!$D$5:$D$23,Summary!G$5:G$23)</f>
        <v>1</v>
      </c>
      <c r="I5" s="372">
        <f>_xlfn.XLOOKUP($D5,Summary!$D$5:$D$23,Summary!J$5:J$23)</f>
        <v>0</v>
      </c>
      <c r="J5" s="373">
        <f>_xlfn.XLOOKUP($D5,Summary!$D$5:$D$23,Summary!P$5:P$23)</f>
        <v>-0.125</v>
      </c>
      <c r="K5" s="373">
        <f>_xlfn.XLOOKUP($D5,Summary!$D$5:$D$23,Summary!T$5:T$23)</f>
        <v>-0.1</v>
      </c>
      <c r="L5" s="373">
        <f>_xlfn.XLOOKUP($D5,Summary!$D$5:$D$23,Summary!X$5:X$23)</f>
        <v>0</v>
      </c>
      <c r="M5" s="373">
        <f>_xlfn.XLOOKUP($D5,Summary!$D$5:$D$23,Summary!AB$5:AB$23)</f>
        <v>0</v>
      </c>
      <c r="N5" s="373">
        <f>_xlfn.XLOOKUP($D5,Summary!$D$5:$D$23,Summary!AF$5:AF$23)</f>
        <v>0</v>
      </c>
      <c r="O5" s="373">
        <f>_xlfn.XLOOKUP($D5,Summary!$D$5:$D$23,Summary!AJ$5:AJ$23)</f>
        <v>0</v>
      </c>
      <c r="P5" s="373">
        <f>_xlfn.XLOOKUP($D5,Summary!$D$5:$D$23,Summary!AN$5:AN$23)</f>
        <v>0</v>
      </c>
      <c r="Q5" s="373">
        <f>_xlfn.XLOOKUP($D5,Summary!$D$5:$D$23,Summary!AR$5:AR$23)</f>
        <v>-1.75</v>
      </c>
      <c r="R5" s="373">
        <f>_xlfn.XLOOKUP($D5,Summary!$D$5:$D$23,Summary!AV$5:AV$23)</f>
        <v>-0.25</v>
      </c>
      <c r="S5" s="472">
        <f>_xlfn.XLOOKUP($D5,Summary!$D$5:$D$23,Summary!$AZ$5:$AZ$23)</f>
        <v>0</v>
      </c>
      <c r="T5" s="372">
        <f>_xlfn.XLOOKUP($D5,Summary!$D$5:$D$23,Summary!K$5:K$23)</f>
        <v>0</v>
      </c>
      <c r="U5" s="373">
        <f>_xlfn.XLOOKUP($D5,Summary!$D$5:$D$23,Summary!O$5:O$23)</f>
        <v>0.125</v>
      </c>
      <c r="V5" s="373">
        <f>_xlfn.XLOOKUP($D5,Summary!$D$5:$D$23,Summary!S$5:S$23)</f>
        <v>0.1</v>
      </c>
      <c r="W5" s="373">
        <f>_xlfn.XLOOKUP($D5,Summary!$D$5:$D$23,Summary!W$5:W$23)</f>
        <v>0</v>
      </c>
      <c r="X5" s="373">
        <f>_xlfn.XLOOKUP($D5,Summary!$D$5:$D$23,Summary!AA$5:AA$23)</f>
        <v>0</v>
      </c>
      <c r="Y5" s="373">
        <f>_xlfn.XLOOKUP($D5,Summary!$D$5:$D$23,Summary!AE$5:AE$23)</f>
        <v>0.3</v>
      </c>
      <c r="Z5" s="373">
        <f>_xlfn.XLOOKUP($D5,Summary!$D$5:$D$23,Summary!AI$5:AI$23)</f>
        <v>0.5</v>
      </c>
      <c r="AA5" s="373">
        <f>_xlfn.XLOOKUP($D5,Summary!$D$5:$D$23,Summary!AM$5:AM$23)</f>
        <v>0</v>
      </c>
      <c r="AB5" s="373">
        <f>_xlfn.XLOOKUP($D5,Summary!$D$5:$D$23,Summary!AQ$5:AQ$23)</f>
        <v>0</v>
      </c>
      <c r="AC5" s="373">
        <f>_xlfn.XLOOKUP($D5,Summary!$D$5:$D$23,Summary!AU$5:AU$23)</f>
        <v>0.25</v>
      </c>
      <c r="AD5" s="378">
        <f>_xlfn.XLOOKUP($D5,Summary!$D$5:$D$23,Summary!$AY$5:$AY$23)</f>
        <v>0</v>
      </c>
      <c r="AS5"/>
      <c r="AT5"/>
      <c r="AU5"/>
      <c r="AV5"/>
      <c r="AW5"/>
      <c r="AX5"/>
      <c r="AY5"/>
      <c r="AZ5"/>
      <c r="BA5"/>
      <c r="BE5" s="5"/>
      <c r="BM5"/>
      <c r="BP5" s="5"/>
      <c r="BQ5" s="5"/>
      <c r="BY5"/>
      <c r="BZ5" s="5"/>
      <c r="CA5" s="5"/>
      <c r="CB5" s="5"/>
      <c r="CC5" s="5"/>
      <c r="CK5"/>
    </row>
    <row r="6" spans="3:89" ht="12" customHeight="1" x14ac:dyDescent="0.25">
      <c r="C6" s="24" t="s">
        <v>57</v>
      </c>
      <c r="D6" s="1" t="s">
        <v>104</v>
      </c>
      <c r="E6" s="16">
        <v>4</v>
      </c>
      <c r="F6" s="16">
        <v>3</v>
      </c>
      <c r="G6" s="16">
        <f>_xlfn.XLOOKUP($D6,Summary!$D$5:$D$23,Summary!H$5:H$23)</f>
        <v>-0.125</v>
      </c>
      <c r="H6" s="234">
        <f>_xlfn.XLOOKUP($D6,Summary!$D$5:$D$23,Summary!G$5:G$23)</f>
        <v>0.125</v>
      </c>
      <c r="I6" s="144">
        <f>_xlfn.XLOOKUP($D6,Summary!$D$5:$D$23,Summary!J$5:J$23)</f>
        <v>0</v>
      </c>
      <c r="J6" s="145">
        <f>_xlfn.XLOOKUP($D6,Summary!$D$5:$D$23,Summary!P$5:P$23)</f>
        <v>-0.1</v>
      </c>
      <c r="K6" s="145">
        <f>_xlfn.XLOOKUP($D6,Summary!$D$5:$D$23,Summary!T$5:T$23)</f>
        <v>0</v>
      </c>
      <c r="L6" s="145">
        <f>_xlfn.XLOOKUP($D6,Summary!$D$5:$D$23,Summary!X$5:X$23)</f>
        <v>0</v>
      </c>
      <c r="M6" s="145">
        <f>_xlfn.XLOOKUP($D6,Summary!$D$5:$D$23,Summary!AB$5:AB$23)</f>
        <v>0</v>
      </c>
      <c r="N6" s="145">
        <f>_xlfn.XLOOKUP($D6,Summary!$D$5:$D$23,Summary!AF$5:AF$23)</f>
        <v>0</v>
      </c>
      <c r="O6" s="145">
        <f>_xlfn.XLOOKUP($D6,Summary!$D$5:$D$23,Summary!AJ$5:AJ$23)</f>
        <v>0</v>
      </c>
      <c r="P6" s="145">
        <f>_xlfn.XLOOKUP($D6,Summary!$D$5:$D$23,Summary!AN$5:AN$23)</f>
        <v>0</v>
      </c>
      <c r="Q6" s="145">
        <f>_xlfn.XLOOKUP($D6,Summary!$D$5:$D$23,Summary!AR$5:AR$23)</f>
        <v>0</v>
      </c>
      <c r="R6" s="145">
        <f>_xlfn.XLOOKUP($D6,Summary!$D$5:$D$23,Summary!AV$5:AV$23)</f>
        <v>0</v>
      </c>
      <c r="S6" s="473">
        <f>_xlfn.XLOOKUP($D6,Summary!$D$5:$D$23,Summary!$AZ$5:$AZ$23)</f>
        <v>-2</v>
      </c>
      <c r="T6" s="144">
        <f>_xlfn.XLOOKUP($D6,Summary!$D$5:$D$23,Summary!K$5:K$23)</f>
        <v>0</v>
      </c>
      <c r="U6" s="145">
        <f>_xlfn.XLOOKUP($D6,Summary!$D$5:$D$23,Summary!O$5:O$23)</f>
        <v>0.1</v>
      </c>
      <c r="V6" s="145">
        <f>_xlfn.XLOOKUP($D6,Summary!$D$5:$D$23,Summary!S$5:S$23)</f>
        <v>0</v>
      </c>
      <c r="W6" s="145">
        <f>_xlfn.XLOOKUP($D6,Summary!$D$5:$D$23,Summary!W$5:W$23)</f>
        <v>0</v>
      </c>
      <c r="X6" s="145">
        <f>_xlfn.XLOOKUP($D6,Summary!$D$5:$D$23,Summary!AA$5:AA$23)</f>
        <v>0</v>
      </c>
      <c r="Y6" s="145">
        <f>_xlfn.XLOOKUP($D6,Summary!$D$5:$D$23,Summary!AE$5:AE$23)</f>
        <v>0</v>
      </c>
      <c r="Z6" s="145">
        <f>_xlfn.XLOOKUP($D6,Summary!$D$5:$D$23,Summary!AI$5:AI$23)</f>
        <v>0</v>
      </c>
      <c r="AA6" s="145">
        <f>_xlfn.XLOOKUP($D6,Summary!$D$5:$D$23,Summary!AM$5:AM$23)</f>
        <v>0</v>
      </c>
      <c r="AB6" s="145">
        <f>_xlfn.XLOOKUP($D6,Summary!$D$5:$D$23,Summary!AQ$5:AQ$23)</f>
        <v>0</v>
      </c>
      <c r="AC6" s="145">
        <f>_xlfn.XLOOKUP($D6,Summary!$D$5:$D$23,Summary!AU$5:AU$23)</f>
        <v>0</v>
      </c>
      <c r="AD6" s="146">
        <f>_xlfn.XLOOKUP($D6,Summary!$D$5:$D$23,Summary!$AY$5:$AY$23)</f>
        <v>2</v>
      </c>
      <c r="AS6"/>
      <c r="AT6"/>
      <c r="AU6"/>
      <c r="AV6"/>
      <c r="AW6"/>
      <c r="AX6"/>
      <c r="AY6"/>
      <c r="AZ6"/>
      <c r="BA6"/>
      <c r="BE6" s="5"/>
      <c r="BM6"/>
      <c r="BP6" s="5"/>
      <c r="BQ6" s="5"/>
      <c r="BY6"/>
      <c r="BZ6" s="5"/>
      <c r="CA6" s="5"/>
      <c r="CB6" s="5"/>
      <c r="CC6" s="5"/>
      <c r="CK6"/>
    </row>
    <row r="7" spans="3:89" ht="12" customHeight="1" x14ac:dyDescent="0.25">
      <c r="C7" s="20" t="s">
        <v>60</v>
      </c>
      <c r="D7" s="3" t="s">
        <v>100</v>
      </c>
      <c r="E7" s="17">
        <v>4</v>
      </c>
      <c r="F7" s="17">
        <v>5</v>
      </c>
      <c r="G7" s="17">
        <f>_xlfn.XLOOKUP($D7,Summary!$D$5:$D$23,Summary!H$5:H$23)</f>
        <v>-0.5</v>
      </c>
      <c r="H7" s="208">
        <f>_xlfn.XLOOKUP($D7,Summary!$D$5:$D$23,Summary!G$5:G$23)</f>
        <v>0.5</v>
      </c>
      <c r="I7" s="372">
        <f>_xlfn.XLOOKUP($D7,Summary!$D$5:$D$23,Summary!J$5:J$23)</f>
        <v>0</v>
      </c>
      <c r="J7" s="373">
        <f>_xlfn.XLOOKUP($D7,Summary!$D$5:$D$23,Summary!P$5:P$23)</f>
        <v>-0.1</v>
      </c>
      <c r="K7" s="373">
        <f>_xlfn.XLOOKUP($D7,Summary!$D$5:$D$23,Summary!T$5:T$23)</f>
        <v>0</v>
      </c>
      <c r="L7" s="373">
        <f>_xlfn.XLOOKUP($D7,Summary!$D$5:$D$23,Summary!X$5:X$23)</f>
        <v>0</v>
      </c>
      <c r="M7" s="373">
        <f>_xlfn.XLOOKUP($D7,Summary!$D$5:$D$23,Summary!AB$5:AB$23)</f>
        <v>0</v>
      </c>
      <c r="N7" s="373">
        <f>_xlfn.XLOOKUP($D7,Summary!$D$5:$D$23,Summary!AF$5:AF$23)</f>
        <v>0</v>
      </c>
      <c r="O7" s="373">
        <f>_xlfn.XLOOKUP($D7,Summary!$D$5:$D$23,Summary!AJ$5:AJ$23)</f>
        <v>0</v>
      </c>
      <c r="P7" s="373">
        <f>_xlfn.XLOOKUP($D7,Summary!$D$5:$D$23,Summary!AN$5:AN$23)</f>
        <v>0</v>
      </c>
      <c r="Q7" s="373">
        <f>_xlfn.XLOOKUP($D7,Summary!$D$5:$D$23,Summary!AR$5:AR$23)</f>
        <v>0</v>
      </c>
      <c r="R7" s="373">
        <f>_xlfn.XLOOKUP($D7,Summary!$D$5:$D$23,Summary!AV$5:AV$23)</f>
        <v>-0.1</v>
      </c>
      <c r="S7" s="472">
        <f>_xlfn.XLOOKUP($D7,Summary!$D$5:$D$23,Summary!$AZ$5:$AZ$23)</f>
        <v>0</v>
      </c>
      <c r="T7" s="372">
        <f>_xlfn.XLOOKUP($D7,Summary!$D$5:$D$23,Summary!K$5:K$23)</f>
        <v>0</v>
      </c>
      <c r="U7" s="373">
        <f>_xlfn.XLOOKUP($D7,Summary!$D$5:$D$23,Summary!O$5:O$23)</f>
        <v>0.1</v>
      </c>
      <c r="V7" s="373">
        <f>_xlfn.XLOOKUP($D7,Summary!$D$5:$D$23,Summary!S$5:S$23)</f>
        <v>0</v>
      </c>
      <c r="W7" s="373">
        <f>_xlfn.XLOOKUP($D7,Summary!$D$5:$D$23,Summary!W$5:W$23)</f>
        <v>0.01</v>
      </c>
      <c r="X7" s="373">
        <f>_xlfn.XLOOKUP($D7,Summary!$D$5:$D$23,Summary!AA$5:AA$23)</f>
        <v>0.1</v>
      </c>
      <c r="Y7" s="373">
        <f>_xlfn.XLOOKUP($D7,Summary!$D$5:$D$23,Summary!AE$5:AE$23)</f>
        <v>1.75</v>
      </c>
      <c r="Z7" s="373">
        <f>_xlfn.XLOOKUP($D7,Summary!$D$5:$D$23,Summary!AI$5:AI$23)</f>
        <v>0</v>
      </c>
      <c r="AA7" s="373">
        <f>_xlfn.XLOOKUP($D7,Summary!$D$5:$D$23,Summary!AM$5:AM$23)</f>
        <v>0</v>
      </c>
      <c r="AB7" s="373">
        <f>_xlfn.XLOOKUP($D7,Summary!$D$5:$D$23,Summary!AQ$5:AQ$23)</f>
        <v>0</v>
      </c>
      <c r="AC7" s="373">
        <f>_xlfn.XLOOKUP($D7,Summary!$D$5:$D$23,Summary!AU$5:AU$23)</f>
        <v>0.1</v>
      </c>
      <c r="AD7" s="378">
        <f>_xlfn.XLOOKUP($D7,Summary!$D$5:$D$23,Summary!$AY$5:$AY$23)</f>
        <v>0</v>
      </c>
      <c r="AS7"/>
      <c r="AT7"/>
      <c r="AU7"/>
      <c r="AV7"/>
      <c r="AW7"/>
      <c r="AX7"/>
      <c r="AY7"/>
      <c r="AZ7"/>
      <c r="BA7"/>
      <c r="BE7" s="5"/>
      <c r="BM7"/>
      <c r="BP7" s="5"/>
      <c r="BQ7" s="5"/>
      <c r="BY7"/>
      <c r="BZ7" s="5"/>
      <c r="CA7" s="5"/>
      <c r="CB7" s="5"/>
      <c r="CC7" s="5"/>
      <c r="CK7"/>
    </row>
    <row r="8" spans="3:89" ht="12" customHeight="1" x14ac:dyDescent="0.25">
      <c r="C8" s="24" t="s">
        <v>27</v>
      </c>
      <c r="D8" s="1" t="s">
        <v>58</v>
      </c>
      <c r="E8" s="16">
        <v>4</v>
      </c>
      <c r="F8" s="16">
        <v>6</v>
      </c>
      <c r="G8" s="16">
        <f>_xlfn.XLOOKUP($D8,Summary!$D$5:$D$23,Summary!H$5:H$23)</f>
        <v>-0.1</v>
      </c>
      <c r="H8" s="234">
        <f>_xlfn.XLOOKUP($D8,Summary!$D$5:$D$23,Summary!G$5:G$23)</f>
        <v>0.1</v>
      </c>
      <c r="I8" s="144">
        <f>_xlfn.XLOOKUP($D8,Summary!$D$5:$D$23,Summary!J$5:J$23)</f>
        <v>0</v>
      </c>
      <c r="J8" s="145">
        <f>_xlfn.XLOOKUP($D8,Summary!$D$5:$D$23,Summary!P$5:P$23)</f>
        <v>0</v>
      </c>
      <c r="K8" s="145">
        <f>_xlfn.XLOOKUP($D8,Summary!$D$5:$D$23,Summary!T$5:T$23)</f>
        <v>0</v>
      </c>
      <c r="L8" s="145">
        <f>_xlfn.XLOOKUP($D8,Summary!$D$5:$D$23,Summary!X$5:X$23)</f>
        <v>0</v>
      </c>
      <c r="M8" s="145">
        <f>_xlfn.XLOOKUP($D8,Summary!$D$5:$D$23,Summary!AB$5:AB$23)</f>
        <v>0</v>
      </c>
      <c r="N8" s="145">
        <f>_xlfn.XLOOKUP($D8,Summary!$D$5:$D$23,Summary!AF$5:AF$23)</f>
        <v>0</v>
      </c>
      <c r="O8" s="145">
        <f>_xlfn.XLOOKUP($D8,Summary!$D$5:$D$23,Summary!AJ$5:AJ$23)</f>
        <v>0</v>
      </c>
      <c r="P8" s="145">
        <f>_xlfn.XLOOKUP($D8,Summary!$D$5:$D$23,Summary!AN$5:AN$23)</f>
        <v>0</v>
      </c>
      <c r="Q8" s="145">
        <f>_xlfn.XLOOKUP($D8,Summary!$D$5:$D$23,Summary!AR$5:AR$23)</f>
        <v>0</v>
      </c>
      <c r="R8" s="145">
        <f>_xlfn.XLOOKUP($D8,Summary!$D$5:$D$23,Summary!AV$5:AV$23)</f>
        <v>0</v>
      </c>
      <c r="S8" s="473">
        <f>_xlfn.XLOOKUP($D8,Summary!$D$5:$D$23,Summary!$AZ$5:$AZ$23)</f>
        <v>0</v>
      </c>
      <c r="T8" s="144">
        <f>_xlfn.XLOOKUP($D8,Summary!$D$5:$D$23,Summary!K$5:K$23)</f>
        <v>-2</v>
      </c>
      <c r="U8" s="145">
        <f>_xlfn.XLOOKUP($D8,Summary!$D$5:$D$23,Summary!O$5:O$23)</f>
        <v>0</v>
      </c>
      <c r="V8" s="145">
        <f>_xlfn.XLOOKUP($D8,Summary!$D$5:$D$23,Summary!S$5:S$23)</f>
        <v>0</v>
      </c>
      <c r="W8" s="145">
        <f>_xlfn.XLOOKUP($D8,Summary!$D$5:$D$23,Summary!W$5:W$23)</f>
        <v>0</v>
      </c>
      <c r="X8" s="145">
        <f>_xlfn.XLOOKUP($D8,Summary!$D$5:$D$23,Summary!AA$5:AA$23)</f>
        <v>0</v>
      </c>
      <c r="Y8" s="145">
        <f>_xlfn.XLOOKUP($D8,Summary!$D$5:$D$23,Summary!AE$5:AE$23)</f>
        <v>1.75</v>
      </c>
      <c r="Z8" s="145">
        <f>_xlfn.XLOOKUP($D8,Summary!$D$5:$D$23,Summary!AI$5:AI$23)</f>
        <v>0</v>
      </c>
      <c r="AA8" s="145">
        <f>_xlfn.XLOOKUP($D8,Summary!$D$5:$D$23,Summary!AM$5:AM$23)</f>
        <v>0</v>
      </c>
      <c r="AB8" s="145">
        <f>_xlfn.XLOOKUP($D8,Summary!$D$5:$D$23,Summary!AQ$5:AQ$23)</f>
        <v>0</v>
      </c>
      <c r="AC8" s="145">
        <f>_xlfn.XLOOKUP($D8,Summary!$D$5:$D$23,Summary!AU$5:AU$23)</f>
        <v>0</v>
      </c>
      <c r="AD8" s="146">
        <f>_xlfn.XLOOKUP($D8,Summary!$D$5:$D$23,Summary!$AY$5:$AY$23)</f>
        <v>0</v>
      </c>
      <c r="AS8"/>
      <c r="AT8"/>
      <c r="AU8"/>
      <c r="AV8"/>
      <c r="AW8"/>
      <c r="AX8"/>
      <c r="AY8"/>
      <c r="AZ8"/>
      <c r="BA8"/>
      <c r="BE8" s="5"/>
      <c r="BM8"/>
      <c r="BP8" s="5"/>
      <c r="BQ8" s="5"/>
      <c r="BY8"/>
      <c r="BZ8" s="5"/>
      <c r="CA8" s="5"/>
      <c r="CB8" s="5"/>
      <c r="CC8" s="5"/>
      <c r="CK8"/>
    </row>
    <row r="9" spans="3:89" ht="12" customHeight="1" x14ac:dyDescent="0.25">
      <c r="C9" s="20" t="s">
        <v>66</v>
      </c>
      <c r="D9" s="3" t="s">
        <v>59</v>
      </c>
      <c r="E9" s="17">
        <v>6</v>
      </c>
      <c r="F9" s="17">
        <v>7</v>
      </c>
      <c r="G9" s="17">
        <f>_xlfn.XLOOKUP($D9,Summary!$D$5:$D$23,Summary!H$5:H$23)</f>
        <v>-0.1</v>
      </c>
      <c r="H9" s="208">
        <f>_xlfn.XLOOKUP($D9,Summary!$D$5:$D$23,Summary!G$5:G$23)</f>
        <v>0.1</v>
      </c>
      <c r="I9" s="372">
        <f>_xlfn.XLOOKUP($D9,Summary!$D$5:$D$23,Summary!J$5:J$23)</f>
        <v>0</v>
      </c>
      <c r="J9" s="373">
        <f>_xlfn.XLOOKUP($D9,Summary!$D$5:$D$23,Summary!P$5:P$23)</f>
        <v>0</v>
      </c>
      <c r="K9" s="373">
        <f>_xlfn.XLOOKUP($D9,Summary!$D$5:$D$23,Summary!T$5:T$23)</f>
        <v>0</v>
      </c>
      <c r="L9" s="373">
        <f>_xlfn.XLOOKUP($D9,Summary!$D$5:$D$23,Summary!X$5:X$23)</f>
        <v>0</v>
      </c>
      <c r="M9" s="373">
        <f>_xlfn.XLOOKUP($D9,Summary!$D$5:$D$23,Summary!AB$5:AB$23)</f>
        <v>0</v>
      </c>
      <c r="N9" s="373">
        <f>_xlfn.XLOOKUP($D9,Summary!$D$5:$D$23,Summary!AF$5:AF$23)</f>
        <v>0</v>
      </c>
      <c r="O9" s="373">
        <f>_xlfn.XLOOKUP($D9,Summary!$D$5:$D$23,Summary!AJ$5:AJ$23)</f>
        <v>0</v>
      </c>
      <c r="P9" s="373">
        <f>_xlfn.XLOOKUP($D9,Summary!$D$5:$D$23,Summary!AN$5:AN$23)</f>
        <v>0</v>
      </c>
      <c r="Q9" s="373">
        <f>_xlfn.XLOOKUP($D9,Summary!$D$5:$D$23,Summary!AR$5:AR$23)</f>
        <v>0</v>
      </c>
      <c r="R9" s="373">
        <f>_xlfn.XLOOKUP($D9,Summary!$D$5:$D$23,Summary!AV$5:AV$23)</f>
        <v>-0.25</v>
      </c>
      <c r="S9" s="472">
        <f>_xlfn.XLOOKUP($D9,Summary!$D$5:$D$23,Summary!$AZ$5:$AZ$23)</f>
        <v>0</v>
      </c>
      <c r="T9" s="372">
        <f>_xlfn.XLOOKUP($D9,Summary!$D$5:$D$23,Summary!K$5:K$23)</f>
        <v>0</v>
      </c>
      <c r="U9" s="373">
        <f>_xlfn.XLOOKUP($D9,Summary!$D$5:$D$23,Summary!O$5:O$23)</f>
        <v>1.5</v>
      </c>
      <c r="V9" s="373">
        <f>_xlfn.XLOOKUP($D9,Summary!$D$5:$D$23,Summary!S$5:S$23)</f>
        <v>0</v>
      </c>
      <c r="W9" s="373">
        <f>_xlfn.XLOOKUP($D9,Summary!$D$5:$D$23,Summary!W$5:W$23)</f>
        <v>0</v>
      </c>
      <c r="X9" s="373">
        <f>_xlfn.XLOOKUP($D9,Summary!$D$5:$D$23,Summary!AA$5:AA$23)</f>
        <v>0</v>
      </c>
      <c r="Y9" s="373">
        <f>_xlfn.XLOOKUP($D9,Summary!$D$5:$D$23,Summary!AE$5:AE$23)</f>
        <v>0</v>
      </c>
      <c r="Z9" s="373">
        <f>_xlfn.XLOOKUP($D9,Summary!$D$5:$D$23,Summary!AI$5:AI$23)</f>
        <v>0</v>
      </c>
      <c r="AA9" s="373">
        <f>_xlfn.XLOOKUP($D9,Summary!$D$5:$D$23,Summary!AM$5:AM$23)</f>
        <v>0</v>
      </c>
      <c r="AB9" s="373">
        <f>_xlfn.XLOOKUP($D9,Summary!$D$5:$D$23,Summary!AQ$5:AQ$23)</f>
        <v>0</v>
      </c>
      <c r="AC9" s="373">
        <f>_xlfn.XLOOKUP($D9,Summary!$D$5:$D$23,Summary!AU$5:AU$23)</f>
        <v>0.3</v>
      </c>
      <c r="AD9" s="378">
        <f>_xlfn.XLOOKUP($D9,Summary!$D$5:$D$23,Summary!$AY$5:$AY$23)</f>
        <v>0</v>
      </c>
      <c r="AS9"/>
      <c r="AT9"/>
      <c r="AU9"/>
      <c r="AV9"/>
      <c r="AW9"/>
      <c r="AX9"/>
      <c r="AY9"/>
      <c r="AZ9"/>
      <c r="BA9"/>
      <c r="BE9" s="5"/>
      <c r="BM9"/>
      <c r="BP9" s="5"/>
      <c r="BQ9" s="5"/>
      <c r="BY9"/>
      <c r="BZ9" s="5"/>
      <c r="CA9" s="5"/>
      <c r="CB9" s="5"/>
      <c r="CC9" s="5"/>
      <c r="CK9"/>
    </row>
    <row r="10" spans="3:89" ht="12" customHeight="1" x14ac:dyDescent="0.25">
      <c r="C10" s="24" t="s">
        <v>67</v>
      </c>
      <c r="D10" s="1" t="s">
        <v>61</v>
      </c>
      <c r="E10" s="16">
        <v>15</v>
      </c>
      <c r="F10" s="16">
        <v>11</v>
      </c>
      <c r="G10" s="16">
        <f>_xlfn.XLOOKUP($D10,Summary!$D$5:$D$23,Summary!H$5:H$23)</f>
        <v>-0.1</v>
      </c>
      <c r="H10" s="234">
        <f>_xlfn.XLOOKUP($D10,Summary!$D$5:$D$23,Summary!G$5:G$23)</f>
        <v>0.1</v>
      </c>
      <c r="I10" s="144">
        <f>_xlfn.XLOOKUP($D10,Summary!$D$5:$D$23,Summary!J$5:J$23)</f>
        <v>0</v>
      </c>
      <c r="J10" s="145">
        <f>_xlfn.XLOOKUP($D10,Summary!$D$5:$D$23,Summary!P$5:P$23)</f>
        <v>0</v>
      </c>
      <c r="K10" s="145">
        <f>_xlfn.XLOOKUP($D10,Summary!$D$5:$D$23,Summary!T$5:T$23)</f>
        <v>0</v>
      </c>
      <c r="L10" s="145">
        <f>_xlfn.XLOOKUP($D10,Summary!$D$5:$D$23,Summary!X$5:X$23)</f>
        <v>0</v>
      </c>
      <c r="M10" s="145">
        <f>_xlfn.XLOOKUP($D10,Summary!$D$5:$D$23,Summary!AB$5:AB$23)</f>
        <v>0</v>
      </c>
      <c r="N10" s="145">
        <f>_xlfn.XLOOKUP($D10,Summary!$D$5:$D$23,Summary!AF$5:AF$23)</f>
        <v>0</v>
      </c>
      <c r="O10" s="145">
        <f>_xlfn.XLOOKUP($D10,Summary!$D$5:$D$23,Summary!AJ$5:AJ$23)</f>
        <v>0</v>
      </c>
      <c r="P10" s="145">
        <f>_xlfn.XLOOKUP($D10,Summary!$D$5:$D$23,Summary!AN$5:AN$23)</f>
        <v>0</v>
      </c>
      <c r="Q10" s="145">
        <f>_xlfn.XLOOKUP($D10,Summary!$D$5:$D$23,Summary!AR$5:AR$23)</f>
        <v>0</v>
      </c>
      <c r="R10" s="145">
        <f>_xlfn.XLOOKUP($D10,Summary!$D$5:$D$23,Summary!AV$5:AV$23)</f>
        <v>0</v>
      </c>
      <c r="S10" s="473">
        <f>_xlfn.XLOOKUP($D10,Summary!$D$5:$D$23,Summary!$AZ$5:$AZ$23)</f>
        <v>0</v>
      </c>
      <c r="T10" s="144">
        <f>_xlfn.XLOOKUP($D10,Summary!$D$5:$D$23,Summary!K$5:K$23)</f>
        <v>0</v>
      </c>
      <c r="U10" s="145">
        <f>_xlfn.XLOOKUP($D10,Summary!$D$5:$D$23,Summary!O$5:O$23)</f>
        <v>0</v>
      </c>
      <c r="V10" s="145">
        <f>_xlfn.XLOOKUP($D10,Summary!$D$5:$D$23,Summary!S$5:S$23)</f>
        <v>0</v>
      </c>
      <c r="W10" s="145">
        <f>_xlfn.XLOOKUP($D10,Summary!$D$5:$D$23,Summary!W$5:W$23)</f>
        <v>0.25</v>
      </c>
      <c r="X10" s="145">
        <f>_xlfn.XLOOKUP($D10,Summary!$D$5:$D$23,Summary!AA$5:AA$23)</f>
        <v>0.25</v>
      </c>
      <c r="Y10" s="145">
        <f>_xlfn.XLOOKUP($D10,Summary!$D$5:$D$23,Summary!AE$5:AE$23)</f>
        <v>0.5</v>
      </c>
      <c r="Z10" s="145">
        <f>_xlfn.XLOOKUP($D10,Summary!$D$5:$D$23,Summary!AI$5:AI$23)</f>
        <v>0</v>
      </c>
      <c r="AA10" s="145">
        <f>_xlfn.XLOOKUP($D10,Summary!$D$5:$D$23,Summary!AM$5:AM$23)</f>
        <v>0</v>
      </c>
      <c r="AB10" s="145">
        <f>_xlfn.XLOOKUP($D10,Summary!$D$5:$D$23,Summary!AQ$5:AQ$23)</f>
        <v>0</v>
      </c>
      <c r="AC10" s="145">
        <f>_xlfn.XLOOKUP($D10,Summary!$D$5:$D$23,Summary!AU$5:AU$23)</f>
        <v>0</v>
      </c>
      <c r="AD10" s="146">
        <f>_xlfn.XLOOKUP($D10,Summary!$D$5:$D$23,Summary!$AY$5:$AY$23)</f>
        <v>0</v>
      </c>
      <c r="AS10"/>
      <c r="AT10"/>
      <c r="AU10"/>
      <c r="AV10"/>
      <c r="AW10"/>
      <c r="AX10"/>
      <c r="AY10"/>
      <c r="AZ10"/>
      <c r="BA10"/>
      <c r="BE10" s="5"/>
      <c r="BM10"/>
      <c r="BP10" s="5"/>
      <c r="BQ10" s="5"/>
      <c r="BY10"/>
      <c r="BZ10" s="5"/>
      <c r="CA10" s="5"/>
      <c r="CB10" s="5"/>
      <c r="CC10" s="5"/>
      <c r="CK10"/>
    </row>
    <row r="11" spans="3:89" ht="12" customHeight="1" x14ac:dyDescent="0.25">
      <c r="C11" s="20" t="s">
        <v>68</v>
      </c>
      <c r="D11" s="3" t="s">
        <v>62</v>
      </c>
      <c r="E11" s="17">
        <v>8</v>
      </c>
      <c r="F11" s="17">
        <v>9</v>
      </c>
      <c r="G11" s="17">
        <f>_xlfn.XLOOKUP($D11,Summary!$D$5:$D$23,Summary!H$5:H$23)</f>
        <v>-0.5</v>
      </c>
      <c r="H11" s="208">
        <f>_xlfn.XLOOKUP($D11,Summary!$D$5:$D$23,Summary!G$5:G$23)</f>
        <v>0.5</v>
      </c>
      <c r="I11" s="372">
        <f>_xlfn.XLOOKUP($D11,Summary!$D$5:$D$23,Summary!J$5:J$23)</f>
        <v>0</v>
      </c>
      <c r="J11" s="373">
        <f>_xlfn.XLOOKUP($D11,Summary!$D$5:$D$23,Summary!P$5:P$23)</f>
        <v>0</v>
      </c>
      <c r="K11" s="373">
        <f>_xlfn.XLOOKUP($D11,Summary!$D$5:$D$23,Summary!T$5:T$23)</f>
        <v>0</v>
      </c>
      <c r="L11" s="373">
        <f>_xlfn.XLOOKUP($D11,Summary!$D$5:$D$23,Summary!X$5:X$23)</f>
        <v>0</v>
      </c>
      <c r="M11" s="373">
        <f>_xlfn.XLOOKUP($D11,Summary!$D$5:$D$23,Summary!AB$5:AB$23)</f>
        <v>0</v>
      </c>
      <c r="N11" s="373">
        <f>_xlfn.XLOOKUP($D11,Summary!$D$5:$D$23,Summary!AF$5:AF$23)</f>
        <v>0</v>
      </c>
      <c r="O11" s="373">
        <f>_xlfn.XLOOKUP($D11,Summary!$D$5:$D$23,Summary!AJ$5:AJ$23)</f>
        <v>0</v>
      </c>
      <c r="P11" s="373">
        <f>_xlfn.XLOOKUP($D11,Summary!$D$5:$D$23,Summary!AN$5:AN$23)</f>
        <v>0</v>
      </c>
      <c r="Q11" s="373">
        <f>_xlfn.XLOOKUP($D11,Summary!$D$5:$D$23,Summary!AR$5:AR$23)</f>
        <v>0</v>
      </c>
      <c r="R11" s="373">
        <f>_xlfn.XLOOKUP($D11,Summary!$D$5:$D$23,Summary!AV$5:AV$23)</f>
        <v>-0.25</v>
      </c>
      <c r="S11" s="472">
        <f>_xlfn.XLOOKUP($D11,Summary!$D$5:$D$23,Summary!$AZ$5:$AZ$23)</f>
        <v>0</v>
      </c>
      <c r="T11" s="372">
        <f>_xlfn.XLOOKUP($D11,Summary!$D$5:$D$23,Summary!K$5:K$23)</f>
        <v>0</v>
      </c>
      <c r="U11" s="373">
        <f>_xlfn.XLOOKUP($D11,Summary!$D$5:$D$23,Summary!O$5:O$23)</f>
        <v>0</v>
      </c>
      <c r="V11" s="373">
        <f>_xlfn.XLOOKUP($D11,Summary!$D$5:$D$23,Summary!S$5:S$23)</f>
        <v>0</v>
      </c>
      <c r="W11" s="373">
        <f>_xlfn.XLOOKUP($D11,Summary!$D$5:$D$23,Summary!W$5:W$23)</f>
        <v>1</v>
      </c>
      <c r="X11" s="373">
        <f>_xlfn.XLOOKUP($D11,Summary!$D$5:$D$23,Summary!AA$5:AA$23)</f>
        <v>1.25</v>
      </c>
      <c r="Y11" s="373">
        <f>_xlfn.XLOOKUP($D11,Summary!$D$5:$D$23,Summary!AE$5:AE$23)</f>
        <v>0.25</v>
      </c>
      <c r="Z11" s="373">
        <f>_xlfn.XLOOKUP($D11,Summary!$D$5:$D$23,Summary!AI$5:AI$23)</f>
        <v>0</v>
      </c>
      <c r="AA11" s="373">
        <f>_xlfn.XLOOKUP($D11,Summary!$D$5:$D$23,Summary!AM$5:AM$23)</f>
        <v>0</v>
      </c>
      <c r="AB11" s="373">
        <f>_xlfn.XLOOKUP($D11,Summary!$D$5:$D$23,Summary!AQ$5:AQ$23)</f>
        <v>0</v>
      </c>
      <c r="AC11" s="373">
        <f>_xlfn.XLOOKUP($D11,Summary!$D$5:$D$23,Summary!AU$5:AU$23)</f>
        <v>0.25</v>
      </c>
      <c r="AD11" s="378">
        <f>_xlfn.XLOOKUP($D11,Summary!$D$5:$D$23,Summary!$AY$5:$AY$23)</f>
        <v>0</v>
      </c>
      <c r="AS11"/>
      <c r="AT11"/>
      <c r="AU11"/>
      <c r="AV11"/>
      <c r="AW11"/>
      <c r="AX11"/>
      <c r="AY11"/>
      <c r="AZ11"/>
      <c r="BA11"/>
      <c r="BE11" s="5"/>
      <c r="BM11"/>
      <c r="BP11" s="5"/>
      <c r="BQ11" s="5"/>
      <c r="BY11"/>
      <c r="BZ11" s="5"/>
      <c r="CA11" s="5"/>
      <c r="CB11" s="5"/>
      <c r="CC11" s="5"/>
      <c r="CK11"/>
    </row>
    <row r="12" spans="3:89" ht="12" customHeight="1" x14ac:dyDescent="0.25">
      <c r="C12" s="24" t="s">
        <v>29</v>
      </c>
      <c r="D12" s="1" t="s">
        <v>63</v>
      </c>
      <c r="E12" s="16">
        <v>8</v>
      </c>
      <c r="F12" s="16">
        <v>10</v>
      </c>
      <c r="G12" s="16">
        <f>_xlfn.XLOOKUP($D12,Summary!$D$5:$D$23,Summary!H$5:H$23)</f>
        <v>-0.5</v>
      </c>
      <c r="H12" s="234">
        <f>_xlfn.XLOOKUP($D12,Summary!$D$5:$D$23,Summary!G$5:G$23)</f>
        <v>0.5</v>
      </c>
      <c r="I12" s="144">
        <f>_xlfn.XLOOKUP($D12,Summary!$D$5:$D$23,Summary!J$5:J$23)</f>
        <v>0</v>
      </c>
      <c r="J12" s="145">
        <f>_xlfn.XLOOKUP($D12,Summary!$D$5:$D$23,Summary!P$5:P$23)</f>
        <v>0</v>
      </c>
      <c r="K12" s="145">
        <f>_xlfn.XLOOKUP($D12,Summary!$D$5:$D$23,Summary!T$5:T$23)</f>
        <v>0</v>
      </c>
      <c r="L12" s="380">
        <f>_xlfn.XLOOKUP($D12,Summary!$D$5:$D$23,Summary!X$5:X$23)</f>
        <v>-1</v>
      </c>
      <c r="M12" s="380">
        <f>_xlfn.XLOOKUP($D12,Summary!$D$5:$D$23,Summary!AB$5:AB$23)</f>
        <v>-1.25</v>
      </c>
      <c r="N12" s="380">
        <f>_xlfn.XLOOKUP($D12,Summary!$D$5:$D$23,Summary!AF$5:AF$23)</f>
        <v>-0.25</v>
      </c>
      <c r="O12" s="145">
        <f>_xlfn.XLOOKUP($D12,Summary!$D$5:$D$23,Summary!AJ$5:AJ$23)</f>
        <v>0</v>
      </c>
      <c r="P12" s="145">
        <f>_xlfn.XLOOKUP($D12,Summary!$D$5:$D$23,Summary!AN$5:AN$23)</f>
        <v>0</v>
      </c>
      <c r="Q12" s="145">
        <f>_xlfn.XLOOKUP($D12,Summary!$D$5:$D$23,Summary!AR$5:AR$23)</f>
        <v>0</v>
      </c>
      <c r="R12" s="145">
        <f>_xlfn.XLOOKUP($D12,Summary!$D$5:$D$23,Summary!AV$5:AV$23)</f>
        <v>-0.25</v>
      </c>
      <c r="S12" s="473">
        <f>_xlfn.XLOOKUP($D12,Summary!$D$5:$D$23,Summary!$AZ$5:$AZ$23)</f>
        <v>0</v>
      </c>
      <c r="T12" s="144">
        <f>_xlfn.XLOOKUP($D12,Summary!$D$5:$D$23,Summary!K$5:K$23)</f>
        <v>0</v>
      </c>
      <c r="U12" s="145">
        <f>_xlfn.XLOOKUP($D12,Summary!$D$5:$D$23,Summary!O$5:O$23)</f>
        <v>0</v>
      </c>
      <c r="V12" s="145">
        <f>_xlfn.XLOOKUP($D12,Summary!$D$5:$D$23,Summary!S$5:S$23)</f>
        <v>0</v>
      </c>
      <c r="W12" s="145">
        <f>_xlfn.XLOOKUP($D12,Summary!$D$5:$D$23,Summary!W$5:W$23)</f>
        <v>0</v>
      </c>
      <c r="X12" s="145">
        <f>_xlfn.XLOOKUP($D12,Summary!$D$5:$D$23,Summary!AA$5:AA$23)</f>
        <v>0</v>
      </c>
      <c r="Y12" s="145">
        <f>_xlfn.XLOOKUP($D12,Summary!$D$5:$D$23,Summary!AE$5:AE$23)</f>
        <v>1</v>
      </c>
      <c r="Z12" s="145">
        <f>_xlfn.XLOOKUP($D12,Summary!$D$5:$D$23,Summary!AI$5:AI$23)</f>
        <v>0</v>
      </c>
      <c r="AA12" s="145">
        <f>_xlfn.XLOOKUP($D12,Summary!$D$5:$D$23,Summary!AM$5:AM$23)</f>
        <v>0</v>
      </c>
      <c r="AB12" s="145">
        <f>_xlfn.XLOOKUP($D12,Summary!$D$5:$D$23,Summary!AQ$5:AQ$23)</f>
        <v>0</v>
      </c>
      <c r="AC12" s="145">
        <f>_xlfn.XLOOKUP($D12,Summary!$D$5:$D$23,Summary!AU$5:AU$23)</f>
        <v>0.25</v>
      </c>
      <c r="AD12" s="146">
        <f>_xlfn.XLOOKUP($D12,Summary!$D$5:$D$23,Summary!$AY$5:$AY$23)</f>
        <v>0</v>
      </c>
      <c r="AS12"/>
      <c r="AT12"/>
      <c r="AU12"/>
      <c r="AV12"/>
      <c r="AW12"/>
      <c r="AX12"/>
      <c r="AY12"/>
      <c r="AZ12"/>
      <c r="BA12"/>
      <c r="BE12" s="5"/>
      <c r="BM12"/>
      <c r="BP12" s="5"/>
      <c r="BQ12" s="5"/>
      <c r="BY12"/>
      <c r="BZ12" s="5"/>
      <c r="CA12" s="5"/>
      <c r="CB12" s="5"/>
      <c r="CC12" s="5"/>
      <c r="CK12"/>
    </row>
    <row r="13" spans="3:89" ht="12" customHeight="1" x14ac:dyDescent="0.25">
      <c r="C13" s="20" t="s">
        <v>69</v>
      </c>
      <c r="D13" s="3" t="s">
        <v>64</v>
      </c>
      <c r="E13" s="17">
        <v>11</v>
      </c>
      <c r="F13" s="17">
        <v>12</v>
      </c>
      <c r="G13" s="17">
        <f>_xlfn.XLOOKUP($D13,Summary!$D$5:$D$23,Summary!H$5:H$23)</f>
        <v>-0.1</v>
      </c>
      <c r="H13" s="208">
        <f>_xlfn.XLOOKUP($D13,Summary!$D$5:$D$23,Summary!G$5:G$23)</f>
        <v>0.1</v>
      </c>
      <c r="I13" s="372">
        <f>_xlfn.XLOOKUP($D13,Summary!$D$5:$D$23,Summary!J$5:J$23)</f>
        <v>0</v>
      </c>
      <c r="J13" s="373">
        <f>_xlfn.XLOOKUP($D13,Summary!$D$5:$D$23,Summary!P$5:P$23)</f>
        <v>0</v>
      </c>
      <c r="K13" s="373">
        <f>_xlfn.XLOOKUP($D13,Summary!$D$5:$D$23,Summary!T$5:T$23)</f>
        <v>0</v>
      </c>
      <c r="L13" s="373">
        <f>_xlfn.XLOOKUP($D13,Summary!$D$5:$D$23,Summary!X$5:X$23)</f>
        <v>0</v>
      </c>
      <c r="M13" s="373">
        <f>_xlfn.XLOOKUP($D13,Summary!$D$5:$D$23,Summary!AB$5:AB$23)</f>
        <v>0</v>
      </c>
      <c r="N13" s="373">
        <f>_xlfn.XLOOKUP($D13,Summary!$D$5:$D$23,Summary!AF$5:AF$23)</f>
        <v>0</v>
      </c>
      <c r="O13" s="373">
        <f>_xlfn.XLOOKUP($D13,Summary!$D$5:$D$23,Summary!AJ$5:AJ$23)</f>
        <v>0</v>
      </c>
      <c r="P13" s="373">
        <f>_xlfn.XLOOKUP($D13,Summary!$D$5:$D$23,Summary!AN$5:AN$23)</f>
        <v>0</v>
      </c>
      <c r="Q13" s="373">
        <f>_xlfn.XLOOKUP($D13,Summary!$D$5:$D$23,Summary!AR$5:AR$23)</f>
        <v>0</v>
      </c>
      <c r="R13" s="373">
        <f>_xlfn.XLOOKUP($D13,Summary!$D$5:$D$23,Summary!AV$5:AV$23)</f>
        <v>0</v>
      </c>
      <c r="S13" s="472">
        <f>_xlfn.XLOOKUP($D13,Summary!$D$5:$D$23,Summary!$AZ$5:$AZ$23)</f>
        <v>0</v>
      </c>
      <c r="T13" s="372">
        <f>_xlfn.XLOOKUP($D13,Summary!$D$5:$D$23,Summary!K$5:K$23)</f>
        <v>0</v>
      </c>
      <c r="U13" s="373">
        <f>_xlfn.XLOOKUP($D13,Summary!$D$5:$D$23,Summary!O$5:O$23)</f>
        <v>0</v>
      </c>
      <c r="V13" s="373">
        <f>_xlfn.XLOOKUP($D13,Summary!$D$5:$D$23,Summary!S$5:S$23)</f>
        <v>0</v>
      </c>
      <c r="W13" s="373">
        <f>_xlfn.XLOOKUP($D13,Summary!$D$5:$D$23,Summary!W$5:W$23)</f>
        <v>0.25</v>
      </c>
      <c r="X13" s="373">
        <f>_xlfn.XLOOKUP($D13,Summary!$D$5:$D$23,Summary!AA$5:AA$23)</f>
        <v>0.25</v>
      </c>
      <c r="Y13" s="373">
        <f>_xlfn.XLOOKUP($D13,Summary!$D$5:$D$23,Summary!AE$5:AE$23)</f>
        <v>0.5</v>
      </c>
      <c r="Z13" s="373">
        <f>_xlfn.XLOOKUP($D13,Summary!$D$5:$D$23,Summary!AI$5:AI$23)</f>
        <v>0</v>
      </c>
      <c r="AA13" s="373">
        <f>_xlfn.XLOOKUP($D13,Summary!$D$5:$D$23,Summary!AM$5:AM$23)</f>
        <v>0</v>
      </c>
      <c r="AB13" s="373">
        <f>_xlfn.XLOOKUP($D13,Summary!$D$5:$D$23,Summary!AQ$5:AQ$23)</f>
        <v>0</v>
      </c>
      <c r="AC13" s="373">
        <f>_xlfn.XLOOKUP($D13,Summary!$D$5:$D$23,Summary!AU$5:AU$23)</f>
        <v>0</v>
      </c>
      <c r="AD13" s="378">
        <f>_xlfn.XLOOKUP($D13,Summary!$D$5:$D$23,Summary!$AY$5:$AY$23)</f>
        <v>0</v>
      </c>
      <c r="AS13"/>
      <c r="AT13"/>
      <c r="AU13"/>
      <c r="AV13"/>
      <c r="AW13"/>
      <c r="AX13"/>
      <c r="AY13"/>
      <c r="AZ13"/>
      <c r="BA13"/>
      <c r="BE13" s="5"/>
      <c r="BM13"/>
      <c r="BP13" s="5"/>
      <c r="BQ13" s="5"/>
      <c r="BY13"/>
      <c r="BZ13" s="5"/>
      <c r="CA13" s="5"/>
      <c r="CB13" s="5"/>
      <c r="CC13" s="5"/>
      <c r="CK13"/>
    </row>
    <row r="14" spans="3:89" ht="12" customHeight="1" thickBot="1" x14ac:dyDescent="0.3">
      <c r="C14" s="133" t="s">
        <v>102</v>
      </c>
      <c r="D14" s="2" t="s">
        <v>65</v>
      </c>
      <c r="E14" s="164">
        <v>12</v>
      </c>
      <c r="F14" s="164">
        <v>14</v>
      </c>
      <c r="G14" s="164">
        <f>_xlfn.XLOOKUP($D14,Summary!$D$5:$D$23,Summary!H$5:H$23)</f>
        <v>-0.1</v>
      </c>
      <c r="H14" s="678">
        <f>_xlfn.XLOOKUP($D14,Summary!$D$5:$D$23,Summary!G$5:G$23)</f>
        <v>0.1</v>
      </c>
      <c r="I14" s="679">
        <f>_xlfn.XLOOKUP($D14,Summary!$D$5:$D$23,Summary!J$5:J$23)</f>
        <v>0</v>
      </c>
      <c r="J14" s="680">
        <f>_xlfn.XLOOKUP($D14,Summary!$D$5:$D$23,Summary!P$5:P$23)</f>
        <v>0</v>
      </c>
      <c r="K14" s="680">
        <f>_xlfn.XLOOKUP($D14,Summary!$D$5:$D$23,Summary!T$5:T$23)</f>
        <v>0</v>
      </c>
      <c r="L14" s="680">
        <f>_xlfn.XLOOKUP($D14,Summary!$D$5:$D$23,Summary!X$5:X$23)</f>
        <v>0</v>
      </c>
      <c r="M14" s="680">
        <f>_xlfn.XLOOKUP($D14,Summary!$D$5:$D$23,Summary!AB$5:AB$23)</f>
        <v>0</v>
      </c>
      <c r="N14" s="680">
        <f>_xlfn.XLOOKUP($D14,Summary!$D$5:$D$23,Summary!AF$5:AF$23)</f>
        <v>0</v>
      </c>
      <c r="O14" s="680">
        <f>_xlfn.XLOOKUP($D14,Summary!$D$5:$D$23,Summary!AJ$5:AJ$23)</f>
        <v>0</v>
      </c>
      <c r="P14" s="680">
        <f>_xlfn.XLOOKUP($D14,Summary!$D$5:$D$23,Summary!AN$5:AN$23)</f>
        <v>0</v>
      </c>
      <c r="Q14" s="680">
        <f>_xlfn.XLOOKUP($D14,Summary!$D$5:$D$23,Summary!AR$5:AR$23)</f>
        <v>0</v>
      </c>
      <c r="R14" s="680">
        <f>_xlfn.XLOOKUP($D14,Summary!$D$5:$D$23,Summary!AV$5:AV$23)</f>
        <v>0</v>
      </c>
      <c r="S14" s="684">
        <f>_xlfn.XLOOKUP($D14,Summary!$D$5:$D$23,Summary!$AZ$5:$AZ$23)</f>
        <v>0</v>
      </c>
      <c r="T14" s="679">
        <f>_xlfn.XLOOKUP($D14,Summary!$D$5:$D$23,Summary!K$5:K$23)</f>
        <v>0</v>
      </c>
      <c r="U14" s="680">
        <f>_xlfn.XLOOKUP($D14,Summary!$D$5:$D$23,Summary!O$5:O$23)</f>
        <v>0</v>
      </c>
      <c r="V14" s="680">
        <f>_xlfn.XLOOKUP($D14,Summary!$D$5:$D$23,Summary!S$5:S$23)</f>
        <v>0</v>
      </c>
      <c r="W14" s="680">
        <f>_xlfn.XLOOKUP($D14,Summary!$D$5:$D$23,Summary!W$5:W$23)</f>
        <v>0.25</v>
      </c>
      <c r="X14" s="680">
        <f>_xlfn.XLOOKUP($D14,Summary!$D$5:$D$23,Summary!AA$5:AA$23)</f>
        <v>0.25</v>
      </c>
      <c r="Y14" s="680">
        <f>_xlfn.XLOOKUP($D14,Summary!$D$5:$D$23,Summary!AE$5:AE$23)</f>
        <v>0.5</v>
      </c>
      <c r="Z14" s="680">
        <f>_xlfn.XLOOKUP($D14,Summary!$D$5:$D$23,Summary!AI$5:AI$23)</f>
        <v>0</v>
      </c>
      <c r="AA14" s="680">
        <f>_xlfn.XLOOKUP($D14,Summary!$D$5:$D$23,Summary!AM$5:AM$23)</f>
        <v>0</v>
      </c>
      <c r="AB14" s="680">
        <f>_xlfn.XLOOKUP($D14,Summary!$D$5:$D$23,Summary!AQ$5:AQ$23)</f>
        <v>0.25</v>
      </c>
      <c r="AC14" s="680">
        <f>_xlfn.XLOOKUP($D14,Summary!$D$5:$D$23,Summary!AU$5:AU$23)</f>
        <v>0</v>
      </c>
      <c r="AD14" s="681">
        <f>_xlfn.XLOOKUP($D14,Summary!$D$5:$D$23,Summary!$AY$5:$AY$23)</f>
        <v>0</v>
      </c>
      <c r="AS14"/>
      <c r="AT14"/>
      <c r="AU14"/>
      <c r="AV14"/>
      <c r="AW14"/>
      <c r="AX14"/>
      <c r="AY14"/>
      <c r="AZ14"/>
      <c r="BA14"/>
      <c r="BE14" s="5"/>
      <c r="BM14"/>
      <c r="BP14" s="5"/>
      <c r="BQ14" s="5"/>
      <c r="BY14"/>
      <c r="BZ14" s="5"/>
      <c r="CA14" s="5"/>
      <c r="CB14" s="5"/>
      <c r="CC14" s="5"/>
      <c r="CK14"/>
    </row>
    <row r="15" spans="3:89" ht="12" customHeight="1" x14ac:dyDescent="0.35">
      <c r="C15" s="64" t="s">
        <v>71</v>
      </c>
      <c r="D15" s="65" t="s">
        <v>70</v>
      </c>
      <c r="E15" s="69">
        <v>0</v>
      </c>
      <c r="F15" s="69">
        <v>5</v>
      </c>
      <c r="G15" s="69">
        <f>_xlfn.XLOOKUP($D15,Summary!$D$5:$D$23,Summary!H$5:H$23)</f>
        <v>-0.5</v>
      </c>
      <c r="H15" s="70">
        <f>_xlfn.XLOOKUP($D15,Summary!$D$5:$D$23,Summary!G$5:G$23)</f>
        <v>0.5</v>
      </c>
      <c r="I15" s="838" t="s">
        <v>154</v>
      </c>
      <c r="J15" s="839"/>
      <c r="K15" s="839"/>
      <c r="L15" s="839"/>
      <c r="M15" s="839"/>
      <c r="N15" s="839"/>
      <c r="O15" s="839"/>
      <c r="P15" s="839"/>
      <c r="Q15" s="839"/>
      <c r="R15" s="839"/>
      <c r="S15" s="840"/>
      <c r="T15" s="835" t="s">
        <v>155</v>
      </c>
      <c r="U15" s="836"/>
      <c r="V15" s="836"/>
      <c r="W15" s="836"/>
      <c r="X15" s="836"/>
      <c r="Y15" s="836"/>
      <c r="Z15" s="836"/>
      <c r="AA15" s="836"/>
      <c r="AB15" s="836"/>
      <c r="AC15" s="836"/>
      <c r="AD15" s="837"/>
      <c r="AS15"/>
      <c r="AT15"/>
      <c r="AU15"/>
      <c r="AV15"/>
      <c r="AW15"/>
      <c r="AX15"/>
      <c r="AY15"/>
      <c r="AZ15"/>
      <c r="BA15"/>
      <c r="BE15" s="5"/>
      <c r="BM15"/>
      <c r="BP15" s="5"/>
      <c r="BQ15" s="5"/>
      <c r="BY15"/>
      <c r="BZ15" s="5"/>
      <c r="CA15" s="5"/>
      <c r="CB15" s="5"/>
      <c r="CC15" s="5"/>
      <c r="CK15"/>
    </row>
    <row r="16" spans="3:89" ht="12" customHeight="1" x14ac:dyDescent="0.35">
      <c r="C16" s="24" t="s">
        <v>72</v>
      </c>
      <c r="D16" s="1" t="s">
        <v>74</v>
      </c>
      <c r="E16" s="16">
        <v>8</v>
      </c>
      <c r="F16" s="16">
        <v>0</v>
      </c>
      <c r="G16" s="16">
        <f>_xlfn.XLOOKUP($D16,Summary!$D$5:$D$23,Summary!H$5:H$23)</f>
        <v>-0.5</v>
      </c>
      <c r="H16" s="10">
        <f>_xlfn.XLOOKUP($D16,Summary!$D$5:$D$23,Summary!G$5:G$23)</f>
        <v>0.5</v>
      </c>
      <c r="I16" s="838"/>
      <c r="J16" s="839"/>
      <c r="K16" s="839"/>
      <c r="L16" s="839"/>
      <c r="M16" s="839"/>
      <c r="N16" s="839"/>
      <c r="O16" s="839"/>
      <c r="P16" s="839"/>
      <c r="Q16" s="839"/>
      <c r="R16" s="839"/>
      <c r="S16" s="840"/>
      <c r="T16" s="838"/>
      <c r="U16" s="839"/>
      <c r="V16" s="839"/>
      <c r="W16" s="839"/>
      <c r="X16" s="839"/>
      <c r="Y16" s="839"/>
      <c r="Z16" s="839"/>
      <c r="AA16" s="839"/>
      <c r="AB16" s="839"/>
      <c r="AC16" s="839"/>
      <c r="AD16" s="840"/>
      <c r="AS16"/>
      <c r="AT16"/>
      <c r="AU16"/>
      <c r="AV16"/>
      <c r="AW16"/>
      <c r="AX16"/>
      <c r="AY16"/>
      <c r="AZ16"/>
      <c r="BA16"/>
      <c r="BE16" s="5"/>
      <c r="BM16"/>
      <c r="BP16" s="5"/>
      <c r="BQ16" s="5"/>
      <c r="BY16"/>
      <c r="BZ16" s="5"/>
      <c r="CA16" s="5"/>
      <c r="CB16" s="5"/>
      <c r="CC16" s="5"/>
      <c r="CK16"/>
    </row>
    <row r="17" spans="1:114" ht="12" customHeight="1" x14ac:dyDescent="0.35">
      <c r="C17" s="20" t="s">
        <v>73</v>
      </c>
      <c r="D17" s="3" t="s">
        <v>75</v>
      </c>
      <c r="E17" s="17">
        <v>12</v>
      </c>
      <c r="F17" s="17">
        <v>0</v>
      </c>
      <c r="G17" s="17">
        <f>_xlfn.XLOOKUP($D17,Summary!$D$5:$D$23,Summary!H$5:H$23)</f>
        <v>-0.5</v>
      </c>
      <c r="H17" s="9">
        <f>_xlfn.XLOOKUP($D17,Summary!$D$5:$D$23,Summary!G$5:G$23)</f>
        <v>0.5</v>
      </c>
      <c r="I17" s="838"/>
      <c r="J17" s="839"/>
      <c r="K17" s="839"/>
      <c r="L17" s="839"/>
      <c r="M17" s="839"/>
      <c r="N17" s="839"/>
      <c r="O17" s="839"/>
      <c r="P17" s="839"/>
      <c r="Q17" s="839"/>
      <c r="R17" s="839"/>
      <c r="S17" s="840"/>
      <c r="T17" s="838"/>
      <c r="U17" s="839"/>
      <c r="V17" s="839"/>
      <c r="W17" s="839"/>
      <c r="X17" s="839"/>
      <c r="Y17" s="839"/>
      <c r="Z17" s="839"/>
      <c r="AA17" s="839"/>
      <c r="AB17" s="839"/>
      <c r="AC17" s="839"/>
      <c r="AD17" s="840"/>
      <c r="AS17"/>
      <c r="AT17"/>
      <c r="AU17"/>
      <c r="AV17"/>
      <c r="AW17"/>
      <c r="AX17"/>
      <c r="AY17"/>
      <c r="AZ17"/>
      <c r="BA17"/>
      <c r="BE17" s="5"/>
      <c r="BM17"/>
      <c r="BP17" s="5"/>
      <c r="BQ17" s="5"/>
      <c r="BY17"/>
      <c r="BZ17" s="5"/>
      <c r="CA17" s="5"/>
      <c r="CB17" s="5"/>
      <c r="CC17" s="5"/>
      <c r="CK17"/>
    </row>
    <row r="18" spans="1:114" ht="12" customHeight="1" x14ac:dyDescent="0.35">
      <c r="C18" s="24" t="s">
        <v>78</v>
      </c>
      <c r="D18" s="1" t="s">
        <v>79</v>
      </c>
      <c r="E18" s="16">
        <v>99</v>
      </c>
      <c r="F18" s="16">
        <v>0</v>
      </c>
      <c r="G18" s="16">
        <f>_xlfn.XLOOKUP($D18,Summary!$D$5:$D$23,Summary!H$5:H$23)</f>
        <v>-1</v>
      </c>
      <c r="H18" s="10">
        <f>_xlfn.XLOOKUP($D18,Summary!$D$5:$D$23,Summary!G$5:G$23)</f>
        <v>1</v>
      </c>
      <c r="I18" s="838"/>
      <c r="J18" s="839"/>
      <c r="K18" s="839"/>
      <c r="L18" s="839"/>
      <c r="M18" s="839"/>
      <c r="N18" s="839"/>
      <c r="O18" s="839"/>
      <c r="P18" s="839"/>
      <c r="Q18" s="839"/>
      <c r="R18" s="839"/>
      <c r="S18" s="840"/>
      <c r="T18" s="838"/>
      <c r="U18" s="839"/>
      <c r="V18" s="839"/>
      <c r="W18" s="839"/>
      <c r="X18" s="839"/>
      <c r="Y18" s="839"/>
      <c r="Z18" s="839"/>
      <c r="AA18" s="839"/>
      <c r="AB18" s="839"/>
      <c r="AC18" s="839"/>
      <c r="AD18" s="840"/>
      <c r="AS18"/>
      <c r="AT18"/>
      <c r="AU18"/>
      <c r="AV18"/>
      <c r="AW18"/>
      <c r="AX18"/>
      <c r="AY18"/>
      <c r="AZ18"/>
      <c r="BA18"/>
      <c r="BE18" s="5"/>
      <c r="BM18"/>
      <c r="BP18" s="5"/>
      <c r="BQ18" s="5"/>
      <c r="BY18"/>
      <c r="BZ18" s="5"/>
      <c r="CA18" s="5"/>
      <c r="CB18" s="5"/>
      <c r="CC18" s="5"/>
      <c r="CK18"/>
    </row>
    <row r="19" spans="1:114" ht="12" customHeight="1" thickBot="1" x14ac:dyDescent="0.4">
      <c r="C19" s="21" t="s">
        <v>86</v>
      </c>
      <c r="D19" s="25" t="s">
        <v>85</v>
      </c>
      <c r="E19" s="165">
        <v>11</v>
      </c>
      <c r="F19" s="165">
        <v>0</v>
      </c>
      <c r="G19" s="165">
        <f>_xlfn.XLOOKUP($D19,Summary!$D$5:$D$23,Summary!H$5:H$23)</f>
        <v>-0.5</v>
      </c>
      <c r="H19" s="166">
        <f>_xlfn.XLOOKUP($D19,Summary!$D$5:$D$23,Summary!G$5:G$23)</f>
        <v>0.5</v>
      </c>
      <c r="I19" s="841"/>
      <c r="J19" s="842"/>
      <c r="K19" s="842"/>
      <c r="L19" s="842"/>
      <c r="M19" s="842"/>
      <c r="N19" s="842"/>
      <c r="O19" s="842"/>
      <c r="P19" s="842"/>
      <c r="Q19" s="842"/>
      <c r="R19" s="842"/>
      <c r="S19" s="843"/>
      <c r="T19" s="841"/>
      <c r="U19" s="842"/>
      <c r="V19" s="842"/>
      <c r="W19" s="842"/>
      <c r="X19" s="842"/>
      <c r="Y19" s="842"/>
      <c r="Z19" s="842"/>
      <c r="AA19" s="842"/>
      <c r="AB19" s="842"/>
      <c r="AC19" s="842"/>
      <c r="AD19" s="843"/>
      <c r="AS19"/>
      <c r="AT19"/>
      <c r="AU19"/>
      <c r="AV19"/>
      <c r="AW19"/>
      <c r="AX19"/>
      <c r="AY19"/>
      <c r="AZ19"/>
      <c r="BA19"/>
      <c r="BE19" s="5"/>
      <c r="BM19"/>
      <c r="BP19" s="5"/>
      <c r="BQ19" s="5"/>
      <c r="BY19"/>
      <c r="BZ19" s="5"/>
      <c r="CA19" s="5"/>
      <c r="CB19" s="5"/>
      <c r="CC19" s="5"/>
      <c r="CK19"/>
    </row>
    <row r="20" spans="1:114" ht="9.75" customHeight="1" x14ac:dyDescent="0.25">
      <c r="J20" s="41"/>
      <c r="K20" s="41"/>
      <c r="L20" s="41"/>
      <c r="M20" s="41"/>
      <c r="N20" s="41"/>
      <c r="O20" s="41"/>
      <c r="P20" s="41"/>
      <c r="Q20" s="41"/>
      <c r="R20" s="41"/>
      <c r="S20" s="41"/>
      <c r="T20" s="41"/>
      <c r="U20" s="41"/>
      <c r="V20" s="41"/>
      <c r="W20" s="41"/>
      <c r="X20" s="41"/>
      <c r="Y20" s="41"/>
      <c r="Z20" s="41"/>
      <c r="AA20" s="41"/>
      <c r="AB20" s="41"/>
    </row>
    <row r="21" spans="1:114" ht="8.25" customHeight="1" thickBot="1" x14ac:dyDescent="0.3">
      <c r="C21" s="38"/>
      <c r="E21" s="5"/>
      <c r="F21" s="5"/>
      <c r="G21" s="39"/>
      <c r="H21" s="40"/>
      <c r="K21" s="41"/>
      <c r="L21" s="41"/>
      <c r="M21" s="41"/>
      <c r="N21" s="41"/>
      <c r="O21" s="41"/>
      <c r="P21" s="41"/>
      <c r="Q21" s="41"/>
      <c r="R21" s="41"/>
      <c r="S21" s="41"/>
      <c r="T21" s="41"/>
      <c r="U21" s="41"/>
      <c r="V21" s="41"/>
      <c r="W21" s="41"/>
      <c r="X21" s="41"/>
      <c r="Y21" s="41"/>
      <c r="Z21" s="41"/>
      <c r="AA21" s="41"/>
      <c r="AB21" s="41"/>
      <c r="AE21" s="39"/>
      <c r="AF21" s="39"/>
      <c r="AG21" s="39"/>
      <c r="AH21" s="39"/>
      <c r="AI21" s="39"/>
      <c r="AJ21" s="39"/>
      <c r="AK21" s="39"/>
      <c r="AL21" s="39"/>
      <c r="AM21" s="39"/>
      <c r="AN21" s="39"/>
      <c r="AO21" s="39"/>
      <c r="AP21" s="39"/>
      <c r="AQ21" s="39"/>
    </row>
    <row r="22" spans="1:114" ht="98.25" customHeight="1" thickBot="1" x14ac:dyDescent="0.3">
      <c r="C22" s="38"/>
      <c r="D22" t="s">
        <v>137</v>
      </c>
      <c r="E22" s="5"/>
      <c r="F22" s="5"/>
      <c r="H22" s="41"/>
      <c r="I22" s="41"/>
      <c r="J22" s="41"/>
      <c r="K22" s="53" t="str">
        <f>_xlfn.XLOOKUP(K23,$C$4:$C$19,$D$4:$D$19)</f>
        <v>Core Vessel Lower</v>
      </c>
      <c r="L22" s="54" t="str">
        <f t="shared" ref="L22:Z22" si="0">_xlfn.XLOOKUP(L23,$C$4:$C$19,$D$4:$D$19)</f>
        <v>Core Vessel Upper</v>
      </c>
      <c r="M22" s="55" t="str">
        <f t="shared" si="0"/>
        <v>Target Shaft Upper (Drive mounting to segment attachment bolts)</v>
      </c>
      <c r="N22" s="54" t="str">
        <f t="shared" si="0"/>
        <v>Target Shaft Lower</v>
      </c>
      <c r="O22" s="55" t="str">
        <f t="shared" si="0"/>
        <v>Target Segment</v>
      </c>
      <c r="P22" s="54" t="str">
        <f t="shared" si="0"/>
        <v>Foot</v>
      </c>
      <c r="Q22" s="55" t="str">
        <f t="shared" si="0"/>
        <v>Shield Block #1</v>
      </c>
      <c r="R22" s="54" t="str">
        <f t="shared" si="0"/>
        <v>Lower MRA</v>
      </c>
      <c r="S22" s="55" t="str">
        <f t="shared" si="0"/>
        <v>Upper MRA</v>
      </c>
      <c r="T22" s="54" t="str">
        <f t="shared" si="0"/>
        <v>Shield Block #2</v>
      </c>
      <c r="U22" s="55" t="str">
        <f t="shared" si="0"/>
        <v>Shield Block #3</v>
      </c>
      <c r="V22" s="54" t="str">
        <f t="shared" si="0"/>
        <v>Shaft Installation Accuracy</v>
      </c>
      <c r="W22" s="55" t="str">
        <f t="shared" si="0"/>
        <v>MRA Instalation Accuracy</v>
      </c>
      <c r="X22" s="54" t="str">
        <f t="shared" si="0"/>
        <v>Snubber Installation Accuracy</v>
      </c>
      <c r="Y22" s="55" t="str">
        <f t="shared" si="0"/>
        <v>Worst case shim on Beam Guides (True position within beam tube set)</v>
      </c>
      <c r="Z22" s="179" t="str">
        <f t="shared" si="0"/>
        <v>Shield Block 1 Installation Accuracy</v>
      </c>
      <c r="AA22" s="49" t="str">
        <f t="shared" ref="AA22" si="1">_xlfn.XLOOKUP(AA23,$C$4:$C$19,$D$4:$D$19)</f>
        <v>Core Vessel Lower</v>
      </c>
      <c r="AB22" s="50" t="str">
        <f t="shared" ref="AB22" si="2">_xlfn.XLOOKUP(AB23,$C$4:$C$19,$D$4:$D$19)</f>
        <v>Core Vessel Upper</v>
      </c>
      <c r="AC22" s="51" t="str">
        <f t="shared" ref="AC22" si="3">_xlfn.XLOOKUP(AC23,$C$4:$C$19,$D$4:$D$19)</f>
        <v>Target Shaft Upper (Drive mounting to segment attachment bolts)</v>
      </c>
      <c r="AD22" s="51" t="str">
        <f t="shared" ref="AD22" si="4">_xlfn.XLOOKUP(AD23,$C$4:$C$19,$D$4:$D$19)</f>
        <v>Target Shaft Lower</v>
      </c>
      <c r="AE22" s="50" t="str">
        <f t="shared" ref="AE22" si="5">_xlfn.XLOOKUP(AE23,$C$4:$C$19,$D$4:$D$19)</f>
        <v>Target Segment</v>
      </c>
      <c r="AF22" s="51" t="str">
        <f t="shared" ref="AF22" si="6">_xlfn.XLOOKUP(AF23,$C$4:$C$19,$D$4:$D$19)</f>
        <v>Foot</v>
      </c>
      <c r="AG22" s="50" t="str">
        <f t="shared" ref="AG22" si="7">_xlfn.XLOOKUP(AG23,$C$4:$C$19,$D$4:$D$19)</f>
        <v>Shield Block #1</v>
      </c>
      <c r="AH22" s="51" t="str">
        <f t="shared" ref="AH22" si="8">_xlfn.XLOOKUP(AH23,$C$4:$C$19,$D$4:$D$19)</f>
        <v>Lower MRA</v>
      </c>
      <c r="AI22" s="50" t="str">
        <f t="shared" ref="AI22" si="9">_xlfn.XLOOKUP(AI23,$C$4:$C$19,$D$4:$D$19)</f>
        <v>Upper MRA</v>
      </c>
      <c r="AJ22" s="51" t="str">
        <f t="shared" ref="AJ22" si="10">_xlfn.XLOOKUP(AJ23,$C$4:$C$19,$D$4:$D$19)</f>
        <v>Shield Block #2</v>
      </c>
      <c r="AK22" s="205" t="str">
        <f t="shared" ref="AK22" si="11">_xlfn.XLOOKUP(AK23,$C$4:$C$19,$D$4:$D$19)</f>
        <v>Shield Block #3</v>
      </c>
      <c r="AL22" s="180" t="s">
        <v>93</v>
      </c>
      <c r="AM22" s="26" t="s">
        <v>18</v>
      </c>
      <c r="AN22" s="27" t="s">
        <v>19</v>
      </c>
      <c r="AO22" s="26" t="s">
        <v>30</v>
      </c>
      <c r="AP22" s="27" t="s">
        <v>31</v>
      </c>
      <c r="AQ22" s="26" t="s">
        <v>20</v>
      </c>
      <c r="AR22" s="27" t="s">
        <v>32</v>
      </c>
      <c r="AS22" s="26" t="s">
        <v>21</v>
      </c>
      <c r="AT22" s="27" t="s">
        <v>22</v>
      </c>
      <c r="AU22" s="688" t="s">
        <v>108</v>
      </c>
      <c r="AV22" s="377" t="s">
        <v>355</v>
      </c>
      <c r="AW22" s="431" t="s">
        <v>141</v>
      </c>
      <c r="AX22" s="432" t="s">
        <v>142</v>
      </c>
      <c r="AY22" s="432" t="s">
        <v>143</v>
      </c>
      <c r="AZ22" s="433" t="s">
        <v>144</v>
      </c>
      <c r="BA22" s="429" t="str">
        <f t="shared" ref="BA22" si="12">_xlfn.XLOOKUP(BA23,$C$4:$C$19,$D$4:$D$19)</f>
        <v>Core Vessel Lower</v>
      </c>
      <c r="BB22" s="398" t="str">
        <f t="shared" ref="BB22" si="13">_xlfn.XLOOKUP(BB23,$C$4:$C$19,$D$4:$D$19)</f>
        <v>Core Vessel Upper</v>
      </c>
      <c r="BC22" s="398" t="str">
        <f t="shared" ref="BC22" si="14">_xlfn.XLOOKUP(BC23,$C$4:$C$19,$D$4:$D$19)</f>
        <v>Target Shaft Upper (Drive mounting to segment attachment bolts)</v>
      </c>
      <c r="BD22" s="398" t="str">
        <f t="shared" ref="BD22" si="15">_xlfn.XLOOKUP(BD23,$C$4:$C$19,$D$4:$D$19)</f>
        <v>Target Shaft Lower</v>
      </c>
      <c r="BE22" s="398" t="str">
        <f t="shared" ref="BE22" si="16">_xlfn.XLOOKUP(BE23,$C$4:$C$19,$D$4:$D$19)</f>
        <v>Target Segment</v>
      </c>
      <c r="BF22" s="398" t="str">
        <f t="shared" ref="BF22" si="17">_xlfn.XLOOKUP(BF23,$C$4:$C$19,$D$4:$D$19)</f>
        <v>Foot</v>
      </c>
      <c r="BG22" s="398" t="str">
        <f t="shared" ref="BG22" si="18">_xlfn.XLOOKUP(BG23,$C$4:$C$19,$D$4:$D$19)</f>
        <v>Shield Block #1</v>
      </c>
      <c r="BH22" s="398" t="str">
        <f t="shared" ref="BH22" si="19">_xlfn.XLOOKUP(BH23,$C$4:$C$19,$D$4:$D$19)</f>
        <v>Lower MRA</v>
      </c>
      <c r="BI22" s="398" t="e">
        <f t="shared" ref="BI22" si="20">_xlfn.XLOOKUP(BI23,$C$4:$C$19,$D$4:$D$19)</f>
        <v>#N/A</v>
      </c>
      <c r="BJ22" s="398" t="str">
        <f t="shared" ref="BJ22" si="21">_xlfn.XLOOKUP(BJ23,$C$4:$C$19,$D$4:$D$19)</f>
        <v>Shield Block #2</v>
      </c>
      <c r="BK22" s="399" t="str">
        <f t="shared" ref="BK22" si="22">_xlfn.XLOOKUP(BK23,$C$4:$C$19,$D$4:$D$19)</f>
        <v>Shield Block #3</v>
      </c>
      <c r="BL22" s="400" t="s">
        <v>138</v>
      </c>
      <c r="BM22" s="412" t="str">
        <f t="shared" ref="BM22" si="23">_xlfn.XLOOKUP(BM23,$C$4:$C$19,$D$4:$D$19)</f>
        <v>Core Vessel Lower</v>
      </c>
      <c r="BN22" s="413" t="str">
        <f t="shared" ref="BN22" si="24">_xlfn.XLOOKUP(BN23,$C$4:$C$19,$D$4:$D$19)</f>
        <v>Core Vessel Upper</v>
      </c>
      <c r="BO22" s="413" t="str">
        <f t="shared" ref="BO22" si="25">_xlfn.XLOOKUP(BO23,$C$4:$C$19,$D$4:$D$19)</f>
        <v>Target Shaft Upper (Drive mounting to segment attachment bolts)</v>
      </c>
      <c r="BP22" s="413" t="str">
        <f t="shared" ref="BP22" si="26">_xlfn.XLOOKUP(BP23,$C$4:$C$19,$D$4:$D$19)</f>
        <v>Target Shaft Lower</v>
      </c>
      <c r="BQ22" s="413" t="str">
        <f t="shared" ref="BQ22" si="27">_xlfn.XLOOKUP(BQ23,$C$4:$C$19,$D$4:$D$19)</f>
        <v>Target Segment</v>
      </c>
      <c r="BR22" s="413" t="str">
        <f t="shared" ref="BR22" si="28">_xlfn.XLOOKUP(BR23,$C$4:$C$19,$D$4:$D$19)</f>
        <v>Foot</v>
      </c>
      <c r="BS22" s="413" t="str">
        <f t="shared" ref="BS22" si="29">_xlfn.XLOOKUP(BS23,$C$4:$C$19,$D$4:$D$19)</f>
        <v>Shield Block #1</v>
      </c>
      <c r="BT22" s="413" t="str">
        <f t="shared" ref="BT22" si="30">_xlfn.XLOOKUP(BT23,$C$4:$C$19,$D$4:$D$19)</f>
        <v>Lower MRA</v>
      </c>
      <c r="BU22" s="413" t="e">
        <f t="shared" ref="BU22" si="31">_xlfn.XLOOKUP(BU23,$C$4:$C$19,$D$4:$D$19)</f>
        <v>#N/A</v>
      </c>
      <c r="BV22" s="413" t="str">
        <f t="shared" ref="BV22" si="32">_xlfn.XLOOKUP(BV23,$C$4:$C$19,$D$4:$D$19)</f>
        <v>Shield Block #2</v>
      </c>
      <c r="BW22" s="414" t="str">
        <f t="shared" ref="BW22" si="33">_xlfn.XLOOKUP(BW23,$C$4:$C$19,$D$4:$D$19)</f>
        <v>Shield Block #3</v>
      </c>
      <c r="BX22" s="415" t="s">
        <v>138</v>
      </c>
      <c r="BY22" s="406" t="str">
        <f t="shared" ref="BY22" si="34">_xlfn.XLOOKUP(BY23,$C$4:$C$19,$D$4:$D$19)</f>
        <v>Core Vessel Lower</v>
      </c>
      <c r="BZ22" s="26" t="str">
        <f t="shared" ref="BZ22" si="35">_xlfn.XLOOKUP(BZ23,$C$4:$C$19,$D$4:$D$19)</f>
        <v>Core Vessel Upper</v>
      </c>
      <c r="CA22" s="26" t="str">
        <f t="shared" ref="CA22" si="36">_xlfn.XLOOKUP(CA23,$C$4:$C$19,$D$4:$D$19)</f>
        <v>Target Shaft Upper (Drive mounting to segment attachment bolts)</v>
      </c>
      <c r="CB22" s="26" t="str">
        <f t="shared" ref="CB22" si="37">_xlfn.XLOOKUP(CB23,$C$4:$C$19,$D$4:$D$19)</f>
        <v>Target Shaft Lower</v>
      </c>
      <c r="CC22" s="26" t="str">
        <f t="shared" ref="CC22" si="38">_xlfn.XLOOKUP(CC23,$C$4:$C$19,$D$4:$D$19)</f>
        <v>Target Segment</v>
      </c>
      <c r="CD22" s="26" t="str">
        <f t="shared" ref="CD22" si="39">_xlfn.XLOOKUP(CD23,$C$4:$C$19,$D$4:$D$19)</f>
        <v>Foot</v>
      </c>
      <c r="CE22" s="26" t="str">
        <f t="shared" ref="CE22" si="40">_xlfn.XLOOKUP(CE23,$C$4:$C$19,$D$4:$D$19)</f>
        <v>Shield Block #1</v>
      </c>
      <c r="CF22" s="26" t="str">
        <f t="shared" ref="CF22" si="41">_xlfn.XLOOKUP(CF23,$C$4:$C$19,$D$4:$D$19)</f>
        <v>Lower MRA</v>
      </c>
      <c r="CG22" s="26" t="e">
        <f t="shared" ref="CG22" si="42">_xlfn.XLOOKUP(CG23,$C$4:$C$19,$D$4:$D$19)</f>
        <v>#N/A</v>
      </c>
      <c r="CH22" s="26" t="str">
        <f t="shared" ref="CH22" si="43">_xlfn.XLOOKUP(CH23,$C$4:$C$19,$D$4:$D$19)</f>
        <v>Shield Block #2</v>
      </c>
      <c r="CI22" s="407" t="str">
        <f t="shared" ref="CI22" si="44">_xlfn.XLOOKUP(CI23,$C$4:$C$19,$D$4:$D$19)</f>
        <v>Shield Block #3</v>
      </c>
      <c r="CJ22" s="408" t="s">
        <v>138</v>
      </c>
      <c r="CK22" s="397" t="str">
        <f t="shared" ref="CK22" si="45">_xlfn.XLOOKUP(CK23,$C$4:$C$19,$D$4:$D$19)</f>
        <v>Core Vessel Lower</v>
      </c>
      <c r="CL22" s="398" t="str">
        <f t="shared" ref="CL22" si="46">_xlfn.XLOOKUP(CL23,$C$4:$C$19,$D$4:$D$19)</f>
        <v>Core Vessel Upper</v>
      </c>
      <c r="CM22" s="398" t="str">
        <f t="shared" ref="CM22" si="47">_xlfn.XLOOKUP(CM23,$C$4:$C$19,$D$4:$D$19)</f>
        <v>Target Shaft Upper (Drive mounting to segment attachment bolts)</v>
      </c>
      <c r="CN22" s="398" t="str">
        <f t="shared" ref="CN22" si="48">_xlfn.XLOOKUP(CN23,$C$4:$C$19,$D$4:$D$19)</f>
        <v>Target Shaft Lower</v>
      </c>
      <c r="CO22" s="398" t="str">
        <f t="shared" ref="CO22" si="49">_xlfn.XLOOKUP(CO23,$C$4:$C$19,$D$4:$D$19)</f>
        <v>Target Segment</v>
      </c>
      <c r="CP22" s="398" t="str">
        <f t="shared" ref="CP22" si="50">_xlfn.XLOOKUP(CP23,$C$4:$C$19,$D$4:$D$19)</f>
        <v>Foot</v>
      </c>
      <c r="CQ22" s="398" t="str">
        <f t="shared" ref="CQ22" si="51">_xlfn.XLOOKUP(CQ23,$C$4:$C$19,$D$4:$D$19)</f>
        <v>Shield Block #1</v>
      </c>
      <c r="CR22" s="398" t="str">
        <f t="shared" ref="CR22" si="52">_xlfn.XLOOKUP(CR23,$C$4:$C$19,$D$4:$D$19)</f>
        <v>Lower MRA</v>
      </c>
      <c r="CS22" s="398" t="e">
        <f t="shared" ref="CS22" si="53">_xlfn.XLOOKUP(CS23,$C$4:$C$19,$D$4:$D$19)</f>
        <v>#N/A</v>
      </c>
      <c r="CT22" s="398" t="str">
        <f t="shared" ref="CT22" si="54">_xlfn.XLOOKUP(CT23,$C$4:$C$19,$D$4:$D$19)</f>
        <v>Shield Block #2</v>
      </c>
      <c r="CU22" s="399" t="str">
        <f t="shared" ref="CU22" si="55">_xlfn.XLOOKUP(CU23,$C$4:$C$19,$D$4:$D$19)</f>
        <v>Shield Block #3</v>
      </c>
      <c r="CV22" s="400" t="s">
        <v>139</v>
      </c>
      <c r="DA22" s="260"/>
      <c r="DB22" s="260"/>
      <c r="DC22" s="260"/>
      <c r="DD22" s="260"/>
      <c r="DE22" s="260"/>
      <c r="DF22" s="260"/>
      <c r="DG22" s="260"/>
      <c r="DH22" s="260"/>
      <c r="DI22" s="260"/>
      <c r="DJ22" s="260"/>
    </row>
    <row r="23" spans="1:114" ht="19.5" customHeight="1" thickBot="1" x14ac:dyDescent="0.4">
      <c r="E23" s="829" t="s">
        <v>53</v>
      </c>
      <c r="F23" s="830"/>
      <c r="G23" s="775" t="s">
        <v>97</v>
      </c>
      <c r="H23" s="776"/>
      <c r="I23" s="776"/>
      <c r="J23" s="777"/>
      <c r="K23" s="28" t="s">
        <v>54</v>
      </c>
      <c r="L23" s="29" t="s">
        <v>55</v>
      </c>
      <c r="M23" s="30" t="s">
        <v>57</v>
      </c>
      <c r="N23" s="29" t="s">
        <v>60</v>
      </c>
      <c r="O23" s="30" t="s">
        <v>27</v>
      </c>
      <c r="P23" s="29" t="s">
        <v>66</v>
      </c>
      <c r="Q23" s="30" t="s">
        <v>67</v>
      </c>
      <c r="R23" s="29" t="s">
        <v>68</v>
      </c>
      <c r="S23" s="30" t="s">
        <v>29</v>
      </c>
      <c r="T23" s="29" t="s">
        <v>69</v>
      </c>
      <c r="U23" s="30" t="s">
        <v>102</v>
      </c>
      <c r="V23" s="29" t="s">
        <v>71</v>
      </c>
      <c r="W23" s="30" t="s">
        <v>72</v>
      </c>
      <c r="X23" s="29" t="s">
        <v>73</v>
      </c>
      <c r="Y23" s="30" t="s">
        <v>78</v>
      </c>
      <c r="Z23" s="52" t="s">
        <v>86</v>
      </c>
      <c r="AA23" s="42" t="s">
        <v>54</v>
      </c>
      <c r="AB23" s="43" t="s">
        <v>55</v>
      </c>
      <c r="AC23" s="44" t="s">
        <v>57</v>
      </c>
      <c r="AD23" s="43" t="s">
        <v>60</v>
      </c>
      <c r="AE23" s="44" t="s">
        <v>27</v>
      </c>
      <c r="AF23" s="43" t="s">
        <v>66</v>
      </c>
      <c r="AG23" s="44" t="s">
        <v>67</v>
      </c>
      <c r="AH23" s="43" t="s">
        <v>68</v>
      </c>
      <c r="AI23" s="44" t="s">
        <v>29</v>
      </c>
      <c r="AJ23" s="43" t="s">
        <v>69</v>
      </c>
      <c r="AK23" s="198" t="s">
        <v>102</v>
      </c>
      <c r="AL23" s="56" t="s">
        <v>94</v>
      </c>
      <c r="AM23" s="32" t="s">
        <v>28</v>
      </c>
      <c r="AN23" s="33" t="s">
        <v>24</v>
      </c>
      <c r="AO23" s="32" t="s">
        <v>25</v>
      </c>
      <c r="AP23" s="33" t="s">
        <v>33</v>
      </c>
      <c r="AQ23" s="32" t="s">
        <v>26</v>
      </c>
      <c r="AR23" s="33" t="s">
        <v>45</v>
      </c>
      <c r="AS23" s="32" t="s">
        <v>46</v>
      </c>
      <c r="AT23" s="33" t="s">
        <v>47</v>
      </c>
      <c r="AU23" s="689" t="s">
        <v>27</v>
      </c>
      <c r="AV23" s="37" t="s">
        <v>356</v>
      </c>
      <c r="AW23" s="434" t="s">
        <v>175</v>
      </c>
      <c r="AX23" s="435" t="s">
        <v>176</v>
      </c>
      <c r="AY23" s="435" t="s">
        <v>176</v>
      </c>
      <c r="AZ23" s="436" t="s">
        <v>175</v>
      </c>
      <c r="BA23" s="430" t="s">
        <v>54</v>
      </c>
      <c r="BB23" s="402" t="s">
        <v>55</v>
      </c>
      <c r="BC23" s="402" t="s">
        <v>57</v>
      </c>
      <c r="BD23" s="402" t="s">
        <v>60</v>
      </c>
      <c r="BE23" s="402" t="s">
        <v>27</v>
      </c>
      <c r="BF23" s="402" t="s">
        <v>66</v>
      </c>
      <c r="BG23" s="402" t="s">
        <v>67</v>
      </c>
      <c r="BH23" s="402" t="s">
        <v>68</v>
      </c>
      <c r="BI23" s="402" t="s">
        <v>103</v>
      </c>
      <c r="BJ23" s="402" t="s">
        <v>69</v>
      </c>
      <c r="BK23" s="403" t="s">
        <v>102</v>
      </c>
      <c r="BL23" s="404" t="s">
        <v>140</v>
      </c>
      <c r="BM23" s="416" t="s">
        <v>54</v>
      </c>
      <c r="BN23" s="417" t="s">
        <v>55</v>
      </c>
      <c r="BO23" s="417" t="s">
        <v>57</v>
      </c>
      <c r="BP23" s="417" t="s">
        <v>60</v>
      </c>
      <c r="BQ23" s="417" t="s">
        <v>27</v>
      </c>
      <c r="BR23" s="417" t="s">
        <v>66</v>
      </c>
      <c r="BS23" s="417" t="s">
        <v>67</v>
      </c>
      <c r="BT23" s="417" t="s">
        <v>68</v>
      </c>
      <c r="BU23" s="417" t="s">
        <v>103</v>
      </c>
      <c r="BV23" s="417" t="s">
        <v>69</v>
      </c>
      <c r="BW23" s="418" t="s">
        <v>102</v>
      </c>
      <c r="BX23" s="419" t="s">
        <v>140</v>
      </c>
      <c r="BY23" s="409" t="s">
        <v>54</v>
      </c>
      <c r="BZ23" s="32" t="s">
        <v>55</v>
      </c>
      <c r="CA23" s="32" t="s">
        <v>57</v>
      </c>
      <c r="CB23" s="32" t="s">
        <v>60</v>
      </c>
      <c r="CC23" s="32" t="s">
        <v>27</v>
      </c>
      <c r="CD23" s="32" t="s">
        <v>66</v>
      </c>
      <c r="CE23" s="32" t="s">
        <v>67</v>
      </c>
      <c r="CF23" s="32" t="s">
        <v>68</v>
      </c>
      <c r="CG23" s="32" t="s">
        <v>103</v>
      </c>
      <c r="CH23" s="32" t="s">
        <v>69</v>
      </c>
      <c r="CI23" s="410" t="s">
        <v>102</v>
      </c>
      <c r="CJ23" s="411" t="s">
        <v>140</v>
      </c>
      <c r="CK23" s="401" t="s">
        <v>54</v>
      </c>
      <c r="CL23" s="402" t="s">
        <v>55</v>
      </c>
      <c r="CM23" s="402" t="s">
        <v>57</v>
      </c>
      <c r="CN23" s="402" t="s">
        <v>60</v>
      </c>
      <c r="CO23" s="402" t="s">
        <v>27</v>
      </c>
      <c r="CP23" s="402" t="s">
        <v>66</v>
      </c>
      <c r="CQ23" s="402" t="s">
        <v>67</v>
      </c>
      <c r="CR23" s="402" t="s">
        <v>68</v>
      </c>
      <c r="CS23" s="402" t="s">
        <v>103</v>
      </c>
      <c r="CT23" s="402" t="s">
        <v>69</v>
      </c>
      <c r="CU23" s="403" t="s">
        <v>102</v>
      </c>
      <c r="CV23" s="405" t="s">
        <v>140</v>
      </c>
    </row>
    <row r="24" spans="1:114" ht="15.75" thickBot="1" x14ac:dyDescent="0.3">
      <c r="E24" s="45" t="s">
        <v>87</v>
      </c>
      <c r="F24" s="46" t="s">
        <v>50</v>
      </c>
      <c r="G24" s="58" t="s">
        <v>92</v>
      </c>
      <c r="H24" s="59" t="s">
        <v>81</v>
      </c>
      <c r="I24" s="59" t="s">
        <v>82</v>
      </c>
      <c r="J24" s="60" t="s">
        <v>83</v>
      </c>
      <c r="K24" s="869" t="s">
        <v>145</v>
      </c>
      <c r="L24" s="870"/>
      <c r="M24" s="870"/>
      <c r="N24" s="870"/>
      <c r="O24" s="870"/>
      <c r="P24" s="870"/>
      <c r="Q24" s="870"/>
      <c r="R24" s="870"/>
      <c r="S24" s="870"/>
      <c r="T24" s="870"/>
      <c r="U24" s="870"/>
      <c r="V24" s="870"/>
      <c r="W24" s="870"/>
      <c r="X24" s="870"/>
      <c r="Y24" s="870"/>
      <c r="Z24" s="870"/>
      <c r="AA24" s="854" t="s">
        <v>96</v>
      </c>
      <c r="AB24" s="855"/>
      <c r="AC24" s="855"/>
      <c r="AD24" s="855"/>
      <c r="AE24" s="855"/>
      <c r="AF24" s="855"/>
      <c r="AG24" s="855"/>
      <c r="AH24" s="855"/>
      <c r="AI24" s="855"/>
      <c r="AJ24" s="855"/>
      <c r="AK24" s="856"/>
      <c r="AL24" s="859" t="s">
        <v>147</v>
      </c>
      <c r="AM24" s="859"/>
      <c r="AN24" s="859"/>
      <c r="AO24" s="859"/>
      <c r="AP24" s="859"/>
      <c r="AQ24" s="859"/>
      <c r="AR24" s="859"/>
      <c r="AS24" s="859"/>
      <c r="AT24" s="859"/>
      <c r="AU24" s="859"/>
      <c r="AV24" s="685"/>
      <c r="AW24" s="866" t="s">
        <v>149</v>
      </c>
      <c r="AX24" s="867"/>
      <c r="AY24" s="867"/>
      <c r="AZ24" s="868"/>
      <c r="BA24" s="422" t="s">
        <v>234</v>
      </c>
      <c r="BB24" s="423"/>
      <c r="BC24" s="423"/>
      <c r="BD24" s="423"/>
      <c r="BE24" s="423"/>
      <c r="BF24" s="423"/>
      <c r="BG24" s="423"/>
      <c r="BH24" s="423"/>
      <c r="BI24" s="423"/>
      <c r="BJ24" s="423"/>
      <c r="BK24" s="424"/>
      <c r="BL24" s="425" t="s">
        <v>175</v>
      </c>
      <c r="BM24" s="861" t="s">
        <v>235</v>
      </c>
      <c r="BN24" s="861"/>
      <c r="BO24" s="861"/>
      <c r="BP24" s="861"/>
      <c r="BQ24" s="861"/>
      <c r="BR24" s="861"/>
      <c r="BS24" s="861"/>
      <c r="BT24" s="861"/>
      <c r="BU24" s="861"/>
      <c r="BV24" s="861"/>
      <c r="BW24" s="862"/>
      <c r="BX24" s="426" t="s">
        <v>176</v>
      </c>
      <c r="BY24" s="863" t="s">
        <v>237</v>
      </c>
      <c r="BZ24" s="864"/>
      <c r="CA24" s="864"/>
      <c r="CB24" s="864"/>
      <c r="CC24" s="864"/>
      <c r="CD24" s="864"/>
      <c r="CE24" s="864"/>
      <c r="CF24" s="864"/>
      <c r="CG24" s="864"/>
      <c r="CH24" s="864"/>
      <c r="CI24" s="865"/>
      <c r="CJ24" s="427" t="s">
        <v>176</v>
      </c>
      <c r="CK24" s="863" t="s">
        <v>236</v>
      </c>
      <c r="CL24" s="864"/>
      <c r="CM24" s="864"/>
      <c r="CN24" s="864"/>
      <c r="CO24" s="864"/>
      <c r="CP24" s="864"/>
      <c r="CQ24" s="864"/>
      <c r="CR24" s="864"/>
      <c r="CS24" s="864"/>
      <c r="CT24" s="864"/>
      <c r="CU24" s="864"/>
      <c r="CV24" s="428" t="s">
        <v>175</v>
      </c>
    </row>
    <row r="25" spans="1:114" x14ac:dyDescent="0.25">
      <c r="A25" s="750" t="s">
        <v>99</v>
      </c>
      <c r="B25" s="751"/>
      <c r="C25" s="167" t="s">
        <v>80</v>
      </c>
      <c r="D25" s="114" t="s">
        <v>354</v>
      </c>
      <c r="E25" s="13">
        <v>3</v>
      </c>
      <c r="F25" s="94">
        <v>2</v>
      </c>
      <c r="G25" s="110">
        <v>0</v>
      </c>
      <c r="H25" s="107">
        <f t="shared" ref="H25:H28" si="56">G25+AW25+AZ25+BL25+CV25</f>
        <v>-1.125</v>
      </c>
      <c r="I25" s="108">
        <f t="shared" ref="I25:I28" si="57">G25+AX25+AY25+BX25+CJ25</f>
        <v>1.125</v>
      </c>
      <c r="J25" s="15"/>
      <c r="K25" s="122"/>
      <c r="L25" s="14">
        <v>1</v>
      </c>
      <c r="M25" s="14">
        <v>-1</v>
      </c>
      <c r="N25" s="14">
        <v>-1</v>
      </c>
      <c r="O25" s="14"/>
      <c r="P25" s="14"/>
      <c r="Q25" s="14"/>
      <c r="R25" s="14"/>
      <c r="S25" s="14"/>
      <c r="T25" s="14"/>
      <c r="U25" s="14"/>
      <c r="V25" s="14">
        <v>-1</v>
      </c>
      <c r="W25" s="14"/>
      <c r="X25" s="14"/>
      <c r="Y25" s="14">
        <v>-1</v>
      </c>
      <c r="Z25" s="94"/>
      <c r="AA25" s="13"/>
      <c r="AB25" s="14"/>
      <c r="AC25" s="14"/>
      <c r="AD25" s="14"/>
      <c r="AE25" s="14"/>
      <c r="AF25" s="14"/>
      <c r="AG25" s="14"/>
      <c r="AH25" s="14"/>
      <c r="AI25" s="14"/>
      <c r="AJ25" s="14"/>
      <c r="AK25" s="15"/>
      <c r="AL25" s="122"/>
      <c r="AM25" s="14"/>
      <c r="AN25" s="14"/>
      <c r="AO25" s="14"/>
      <c r="AP25" s="14"/>
      <c r="AQ25" s="14"/>
      <c r="AR25" s="14"/>
      <c r="AS25" s="14"/>
      <c r="AT25" s="14"/>
      <c r="AU25" s="94"/>
      <c r="AV25" s="686"/>
      <c r="AW25" s="13" cm="1">
        <f t="array" ref="AW25">SUMPRODUCT(--($K25:$Z25&gt;0),INDEX($H$4:$H$19,MATCH($K$23:$Z$23,$C$4:$C$19,0)))</f>
        <v>1</v>
      </c>
      <c r="AX25" s="14" cm="1">
        <f t="array" ref="AX25">SUMPRODUCT(--($K25:$Z25&gt;0),INDEX($G$4:$G$19,MATCH($K$23:$Z$23,$C$4:$C$19,0)))</f>
        <v>-1</v>
      </c>
      <c r="AY25" s="14" cm="1">
        <f t="array" ref="AY25">SUMPRODUCT(--($K25:$Z25&lt;0),INDEX($H$4:$H$19,MATCH($K$23:$Z$23,$C$4:$C$19,0)))</f>
        <v>2.125</v>
      </c>
      <c r="AZ25" s="15" cm="1">
        <f t="array" ref="AZ25">SUMPRODUCT(--($K25:$Z25&lt;0),INDEX($G$4:$G$19,MATCH($K$23:$Z$23,$C$4:$C$19,0)))</f>
        <v>-2.125</v>
      </c>
      <c r="BA25" s="186"/>
      <c r="BB25" s="184"/>
      <c r="BC25" s="184"/>
      <c r="BD25" s="184"/>
      <c r="BE25" s="184"/>
      <c r="BF25" s="184"/>
      <c r="BG25" s="184"/>
      <c r="BH25" s="184"/>
      <c r="BI25" s="184"/>
      <c r="BJ25" s="184"/>
      <c r="BK25" s="187"/>
      <c r="BL25" s="223"/>
      <c r="BM25" s="13"/>
      <c r="BN25" s="14"/>
      <c r="BO25" s="14"/>
      <c r="BP25" s="14"/>
      <c r="BQ25" s="14"/>
      <c r="BR25" s="14"/>
      <c r="BS25" s="14"/>
      <c r="BT25" s="14"/>
      <c r="BU25" s="14"/>
      <c r="BV25" s="14"/>
      <c r="BW25" s="15"/>
      <c r="BX25" s="216"/>
      <c r="BY25" s="13"/>
      <c r="BZ25" s="14"/>
      <c r="CA25" s="14"/>
      <c r="CB25" s="14"/>
      <c r="CC25" s="14"/>
      <c r="CD25" s="14"/>
      <c r="CE25" s="14"/>
      <c r="CF25" s="14"/>
      <c r="CG25" s="14"/>
      <c r="CH25" s="14"/>
      <c r="CI25" s="15"/>
      <c r="CJ25" s="226"/>
      <c r="CK25" s="13"/>
      <c r="CL25" s="14"/>
      <c r="CM25" s="14"/>
      <c r="CN25" s="14"/>
      <c r="CO25" s="14"/>
      <c r="CP25" s="14"/>
      <c r="CQ25" s="14"/>
      <c r="CR25" s="14"/>
      <c r="CS25" s="14"/>
      <c r="CT25" s="14"/>
      <c r="CU25" s="94"/>
      <c r="CV25" s="217"/>
    </row>
    <row r="26" spans="1:114" x14ac:dyDescent="0.25">
      <c r="A26" s="389"/>
      <c r="B26" s="390"/>
      <c r="C26" s="168" t="s">
        <v>84</v>
      </c>
      <c r="D26" s="115" t="s">
        <v>131</v>
      </c>
      <c r="E26" s="87">
        <v>14</v>
      </c>
      <c r="F26" s="89">
        <v>1</v>
      </c>
      <c r="G26" s="111">
        <v>0</v>
      </c>
      <c r="H26" s="128">
        <f t="shared" si="56"/>
        <v>-2.6</v>
      </c>
      <c r="I26" s="85">
        <f t="shared" si="57"/>
        <v>2.6</v>
      </c>
      <c r="J26" s="98"/>
      <c r="K26" s="91">
        <v>-1</v>
      </c>
      <c r="L26" s="84"/>
      <c r="M26" s="84"/>
      <c r="N26" s="84"/>
      <c r="O26" s="84"/>
      <c r="P26" s="84"/>
      <c r="Q26" s="84">
        <v>-1</v>
      </c>
      <c r="R26" s="84"/>
      <c r="S26" s="84"/>
      <c r="T26" s="84"/>
      <c r="U26" s="84"/>
      <c r="V26" s="84"/>
      <c r="W26" s="84"/>
      <c r="X26" s="84"/>
      <c r="Y26" s="84">
        <v>-1</v>
      </c>
      <c r="Z26" s="89">
        <v>-1</v>
      </c>
      <c r="AA26" s="87"/>
      <c r="AB26" s="84"/>
      <c r="AC26" s="84"/>
      <c r="AD26" s="84"/>
      <c r="AE26" s="84"/>
      <c r="AF26" s="84"/>
      <c r="AG26" s="84"/>
      <c r="AH26" s="84"/>
      <c r="AI26" s="84"/>
      <c r="AJ26" s="84"/>
      <c r="AK26" s="98"/>
      <c r="AL26" s="91"/>
      <c r="AM26" s="84"/>
      <c r="AN26" s="84"/>
      <c r="AO26" s="84"/>
      <c r="AP26" s="84"/>
      <c r="AQ26" s="84"/>
      <c r="AR26" s="84"/>
      <c r="AS26" s="84"/>
      <c r="AT26" s="84"/>
      <c r="AU26" s="89"/>
      <c r="AV26" s="194"/>
      <c r="AW26" s="87" cm="1">
        <f t="array" ref="AW26">SUMPRODUCT(--($K26:$Z26&gt;0),INDEX($H$4:$H$19,MATCH($K$23:$Z$23,$C$4:$C$19,0)))</f>
        <v>0</v>
      </c>
      <c r="AX26" s="84" cm="1">
        <f t="array" ref="AX26">SUMPRODUCT(--($K26:$Z26&gt;0),INDEX($G$4:$G$19,MATCH($K$23:$Z$23,$C$4:$C$19,0)))</f>
        <v>0</v>
      </c>
      <c r="AY26" s="84" cm="1">
        <f t="array" ref="AY26">SUMPRODUCT(--($K26:$Z26&lt;0),INDEX($H$4:$H$19,MATCH($K$23:$Z$23,$C$4:$C$19,0)))</f>
        <v>2.6</v>
      </c>
      <c r="AZ26" s="98" cm="1">
        <f t="array" ref="AZ26">SUMPRODUCT(--($K26:$Z26&lt;0),INDEX($G$4:$G$19,MATCH($K$23:$Z$23,$C$4:$C$19,0)))</f>
        <v>-2.6</v>
      </c>
      <c r="BA26" s="87"/>
      <c r="BB26" s="84"/>
      <c r="BC26" s="84"/>
      <c r="BD26" s="84"/>
      <c r="BE26" s="84"/>
      <c r="BF26" s="84"/>
      <c r="BG26" s="84"/>
      <c r="BH26" s="84"/>
      <c r="BI26" s="84"/>
      <c r="BJ26" s="84"/>
      <c r="BK26" s="89"/>
      <c r="BL26" s="218"/>
      <c r="BM26" s="87"/>
      <c r="BN26" s="84"/>
      <c r="BO26" s="84"/>
      <c r="BP26" s="84"/>
      <c r="BQ26" s="84"/>
      <c r="BR26" s="84"/>
      <c r="BS26" s="84"/>
      <c r="BT26" s="84"/>
      <c r="BU26" s="84"/>
      <c r="BV26" s="84"/>
      <c r="BW26" s="98"/>
      <c r="BX26" s="211"/>
      <c r="BY26" s="87"/>
      <c r="BZ26" s="84"/>
      <c r="CA26" s="84"/>
      <c r="CB26" s="84"/>
      <c r="CC26" s="84"/>
      <c r="CD26" s="84"/>
      <c r="CE26" s="84"/>
      <c r="CF26" s="84"/>
      <c r="CG26" s="84"/>
      <c r="CH26" s="84"/>
      <c r="CI26" s="98"/>
      <c r="CJ26" s="218"/>
      <c r="CK26" s="87"/>
      <c r="CL26" s="84"/>
      <c r="CM26" s="84"/>
      <c r="CN26" s="84"/>
      <c r="CO26" s="84"/>
      <c r="CP26" s="84"/>
      <c r="CQ26" s="84"/>
      <c r="CR26" s="84"/>
      <c r="CS26" s="84"/>
      <c r="CT26" s="84"/>
      <c r="CU26" s="89"/>
      <c r="CV26" s="218"/>
    </row>
    <row r="27" spans="1:114" x14ac:dyDescent="0.25">
      <c r="A27" s="389"/>
      <c r="B27" s="390"/>
      <c r="C27" s="169" t="s">
        <v>88</v>
      </c>
      <c r="D27" s="116" t="s">
        <v>89</v>
      </c>
      <c r="E27" s="86">
        <v>10</v>
      </c>
      <c r="F27" s="95">
        <v>7</v>
      </c>
      <c r="G27" s="125">
        <v>0</v>
      </c>
      <c r="H27" s="82">
        <f t="shared" si="56"/>
        <v>-1</v>
      </c>
      <c r="I27" s="83">
        <f t="shared" si="57"/>
        <v>1</v>
      </c>
      <c r="J27" s="100"/>
      <c r="K27" s="227"/>
      <c r="L27" s="228"/>
      <c r="M27" s="228"/>
      <c r="N27" s="228"/>
      <c r="O27" s="228"/>
      <c r="P27" s="228"/>
      <c r="Q27" s="228"/>
      <c r="R27" s="228"/>
      <c r="S27" s="228"/>
      <c r="T27" s="228"/>
      <c r="U27" s="228"/>
      <c r="V27" s="228"/>
      <c r="W27" s="228">
        <v>-1</v>
      </c>
      <c r="X27" s="228"/>
      <c r="Y27" s="228"/>
      <c r="Z27" s="95">
        <v>-1</v>
      </c>
      <c r="AA27" s="99"/>
      <c r="AB27" s="96"/>
      <c r="AC27" s="96"/>
      <c r="AD27" s="96"/>
      <c r="AE27" s="96"/>
      <c r="AF27" s="96"/>
      <c r="AG27" s="96"/>
      <c r="AH27" s="96"/>
      <c r="AI27" s="96"/>
      <c r="AJ27" s="96"/>
      <c r="AK27" s="100"/>
      <c r="AL27" s="97"/>
      <c r="AM27" s="96"/>
      <c r="AN27" s="96"/>
      <c r="AO27" s="96"/>
      <c r="AP27" s="96"/>
      <c r="AQ27" s="96"/>
      <c r="AR27" s="96"/>
      <c r="AS27" s="96"/>
      <c r="AT27" s="96"/>
      <c r="AU27" s="138"/>
      <c r="AV27" s="298"/>
      <c r="AW27" s="99" cm="1">
        <f t="array" ref="AW27">SUMPRODUCT(--($K27:$Z27&gt;0),INDEX($H$4:$H$19,MATCH($K$23:$Z$23,$C$4:$C$19,0)))</f>
        <v>0</v>
      </c>
      <c r="AX27" s="96" cm="1">
        <f t="array" ref="AX27">SUMPRODUCT(--($K27:$Z27&gt;0),INDEX($G$4:$G$19,MATCH($K$23:$Z$23,$C$4:$C$19,0)))</f>
        <v>0</v>
      </c>
      <c r="AY27" s="96" cm="1">
        <f t="array" ref="AY27">SUMPRODUCT(--($K27:$Z27&lt;0),INDEX($H$4:$H$19,MATCH($K$23:$Z$23,$C$4:$C$19,0)))</f>
        <v>1</v>
      </c>
      <c r="AZ27" s="100" cm="1">
        <f t="array" ref="AZ27">SUMPRODUCT(--($K27:$Z27&lt;0),INDEX($G$4:$G$19,MATCH($K$23:$Z$23,$C$4:$C$19,0)))</f>
        <v>-1</v>
      </c>
      <c r="BA27" s="99"/>
      <c r="BB27" s="96"/>
      <c r="BC27" s="96"/>
      <c r="BD27" s="96"/>
      <c r="BE27" s="96"/>
      <c r="BF27" s="96"/>
      <c r="BG27" s="96"/>
      <c r="BH27" s="96"/>
      <c r="BI27" s="96"/>
      <c r="BJ27" s="96"/>
      <c r="BK27" s="138"/>
      <c r="BL27" s="219"/>
      <c r="BM27" s="99"/>
      <c r="BN27" s="96"/>
      <c r="BO27" s="96"/>
      <c r="BP27" s="96"/>
      <c r="BQ27" s="96"/>
      <c r="BR27" s="96"/>
      <c r="BS27" s="96"/>
      <c r="BT27" s="96"/>
      <c r="BU27" s="96"/>
      <c r="BV27" s="96"/>
      <c r="BW27" s="100"/>
      <c r="BX27" s="212"/>
      <c r="BY27" s="99"/>
      <c r="BZ27" s="96"/>
      <c r="CA27" s="96"/>
      <c r="CB27" s="96"/>
      <c r="CC27" s="96"/>
      <c r="CD27" s="96"/>
      <c r="CE27" s="96"/>
      <c r="CF27" s="96"/>
      <c r="CG27" s="96"/>
      <c r="CH27" s="96"/>
      <c r="CI27" s="100"/>
      <c r="CJ27" s="219"/>
      <c r="CK27" s="99"/>
      <c r="CL27" s="96"/>
      <c r="CM27" s="96"/>
      <c r="CN27" s="96"/>
      <c r="CO27" s="96"/>
      <c r="CP27" s="96"/>
      <c r="CQ27" s="96"/>
      <c r="CR27" s="96"/>
      <c r="CS27" s="96"/>
      <c r="CT27" s="96"/>
      <c r="CU27" s="138"/>
      <c r="CV27" s="219"/>
    </row>
    <row r="28" spans="1:114" ht="15.75" thickBot="1" x14ac:dyDescent="0.3">
      <c r="A28" s="492"/>
      <c r="B28" s="494"/>
      <c r="C28" s="748" t="s">
        <v>91</v>
      </c>
      <c r="D28" s="117" t="s">
        <v>90</v>
      </c>
      <c r="E28" s="92">
        <v>10</v>
      </c>
      <c r="F28" s="109">
        <v>7</v>
      </c>
      <c r="G28" s="126">
        <v>0</v>
      </c>
      <c r="H28" s="129">
        <f t="shared" si="56"/>
        <v>-0.9</v>
      </c>
      <c r="I28" s="127">
        <f t="shared" si="57"/>
        <v>0.9</v>
      </c>
      <c r="J28" s="101"/>
      <c r="K28" s="123"/>
      <c r="L28" s="93"/>
      <c r="M28" s="93"/>
      <c r="N28" s="93"/>
      <c r="O28" s="93"/>
      <c r="P28" s="93"/>
      <c r="Q28" s="93"/>
      <c r="R28" s="93"/>
      <c r="S28" s="93"/>
      <c r="T28" s="93">
        <v>1</v>
      </c>
      <c r="U28" s="93"/>
      <c r="V28" s="93"/>
      <c r="W28" s="93"/>
      <c r="X28" s="93">
        <v>-1</v>
      </c>
      <c r="Y28" s="93"/>
      <c r="Z28" s="109">
        <v>-1</v>
      </c>
      <c r="AA28" s="92"/>
      <c r="AB28" s="93"/>
      <c r="AC28" s="93"/>
      <c r="AD28" s="93"/>
      <c r="AE28" s="93"/>
      <c r="AF28" s="93"/>
      <c r="AG28" s="93"/>
      <c r="AH28" s="93"/>
      <c r="AI28" s="93"/>
      <c r="AJ28" s="93"/>
      <c r="AK28" s="101"/>
      <c r="AL28" s="123"/>
      <c r="AM28" s="93"/>
      <c r="AN28" s="93"/>
      <c r="AO28" s="93"/>
      <c r="AP28" s="93"/>
      <c r="AQ28" s="93"/>
      <c r="AR28" s="93"/>
      <c r="AS28" s="93"/>
      <c r="AT28" s="93"/>
      <c r="AU28" s="109"/>
      <c r="AV28" s="687"/>
      <c r="AW28" s="103" cm="1">
        <f t="array" ref="AW28">SUMPRODUCT(--($K28:$Z28&gt;0),INDEX($H$4:$H$19,MATCH($K$23:$Z$23,$C$4:$C$19,0)))</f>
        <v>0.1</v>
      </c>
      <c r="AX28" s="102" cm="1">
        <f t="array" ref="AX28">SUMPRODUCT(--($K28:$Z28&gt;0),INDEX($G$4:$G$19,MATCH($K$23:$Z$23,$C$4:$C$19,0)))</f>
        <v>-0.1</v>
      </c>
      <c r="AY28" s="102" cm="1">
        <f t="array" ref="AY28">SUMPRODUCT(--($K28:$Z28&lt;0),INDEX($H$4:$H$19,MATCH($K$23:$Z$23,$C$4:$C$19,0)))</f>
        <v>1</v>
      </c>
      <c r="AZ28" s="104" cm="1">
        <f t="array" ref="AZ28">SUMPRODUCT(--($K28:$Z28&lt;0),INDEX($G$4:$G$19,MATCH($K$23:$Z$23,$C$4:$C$19,0)))</f>
        <v>-1</v>
      </c>
      <c r="BA28" s="92"/>
      <c r="BB28" s="93"/>
      <c r="BC28" s="93"/>
      <c r="BD28" s="93"/>
      <c r="BE28" s="93"/>
      <c r="BF28" s="93"/>
      <c r="BG28" s="93"/>
      <c r="BH28" s="93"/>
      <c r="BI28" s="93"/>
      <c r="BJ28" s="93"/>
      <c r="BK28" s="109"/>
      <c r="BL28" s="224"/>
      <c r="BM28" s="92"/>
      <c r="BN28" s="93"/>
      <c r="BO28" s="93"/>
      <c r="BP28" s="93"/>
      <c r="BQ28" s="93"/>
      <c r="BR28" s="93"/>
      <c r="BS28" s="93"/>
      <c r="BT28" s="93"/>
      <c r="BU28" s="93"/>
      <c r="BV28" s="93"/>
      <c r="BW28" s="101"/>
      <c r="BX28" s="213"/>
      <c r="BY28" s="92"/>
      <c r="BZ28" s="93"/>
      <c r="CA28" s="93"/>
      <c r="CB28" s="93"/>
      <c r="CC28" s="93"/>
      <c r="CD28" s="93"/>
      <c r="CE28" s="93"/>
      <c r="CF28" s="93"/>
      <c r="CG28" s="93"/>
      <c r="CH28" s="93"/>
      <c r="CI28" s="101"/>
      <c r="CJ28" s="224"/>
      <c r="CK28" s="92"/>
      <c r="CL28" s="93"/>
      <c r="CM28" s="93"/>
      <c r="CN28" s="93"/>
      <c r="CO28" s="93"/>
      <c r="CP28" s="93"/>
      <c r="CQ28" s="93"/>
      <c r="CR28" s="93"/>
      <c r="CS28" s="93"/>
      <c r="CT28" s="93"/>
      <c r="CU28" s="109"/>
      <c r="CV28" s="218"/>
    </row>
    <row r="29" spans="1:114" ht="15.75" x14ac:dyDescent="0.25">
      <c r="A29" s="729" t="s">
        <v>95</v>
      </c>
      <c r="B29" s="749"/>
      <c r="C29" s="734">
        <v>1</v>
      </c>
      <c r="D29" s="148" t="str">
        <f>_xlfn.XLOOKUP($C29,'Load Combinations'!$B$4:$B$22,'Load Combinations'!$C$4:$C$22)</f>
        <v xml:space="preserve">Installation - Target Assembly </v>
      </c>
      <c r="E29" s="149">
        <v>4</v>
      </c>
      <c r="F29" s="150">
        <v>12</v>
      </c>
      <c r="G29" s="151">
        <f>$A$31</f>
        <v>8</v>
      </c>
      <c r="H29" s="152">
        <f>G29+AW29+AZ29+BL29+CV29</f>
        <v>9</v>
      </c>
      <c r="I29" s="152">
        <f>G29+AX29+AY29+BX29+CJ29</f>
        <v>7</v>
      </c>
      <c r="J29" s="153"/>
      <c r="K29" s="149"/>
      <c r="L29" s="154"/>
      <c r="M29" s="154"/>
      <c r="N29" s="154"/>
      <c r="O29" s="154"/>
      <c r="P29" s="154"/>
      <c r="Q29" s="154"/>
      <c r="R29" s="154"/>
      <c r="S29" s="154"/>
      <c r="T29" s="154"/>
      <c r="U29" s="154"/>
      <c r="V29" s="154">
        <v>1</v>
      </c>
      <c r="W29" s="154"/>
      <c r="X29" s="154">
        <v>-1</v>
      </c>
      <c r="Y29" s="154"/>
      <c r="Z29" s="155"/>
      <c r="AA29" s="149">
        <v>1</v>
      </c>
      <c r="AB29" s="154">
        <v>1</v>
      </c>
      <c r="AC29" s="154">
        <v>-1</v>
      </c>
      <c r="AD29" s="154">
        <v>-1</v>
      </c>
      <c r="AE29" s="154"/>
      <c r="AF29" s="154"/>
      <c r="AG29" s="154">
        <v>-1</v>
      </c>
      <c r="AH29" s="154"/>
      <c r="AI29" s="154"/>
      <c r="AJ29" s="154">
        <v>-1</v>
      </c>
      <c r="AK29" s="150"/>
      <c r="AL29" s="204">
        <f>+INDEX('Load Combinations'!$D$4:$N$22,MATCH(Vertical!$C29,'Load Combinations'!$B$4:$B$22,0),MATCH(Vertical!AL$23,'Load Combinations'!$D$3:$N$3,0))</f>
        <v>0</v>
      </c>
      <c r="AM29" s="154">
        <f>+INDEX('Load Combinations'!$D$4:$N$22,MATCH(Vertical!$C29,'Load Combinations'!$B$4:$B$22,0),MATCH(Vertical!AM$23,'Load Combinations'!$D$3:$N$3,0))</f>
        <v>0</v>
      </c>
      <c r="AN29" s="154">
        <f>+INDEX('Load Combinations'!$D$4:$N$22,MATCH(Vertical!$C29,'Load Combinations'!$B$4:$B$22,0),MATCH(Vertical!AN$23,'Load Combinations'!$D$3:$N$3,0))</f>
        <v>0</v>
      </c>
      <c r="AO29" s="154">
        <f>+INDEX('Load Combinations'!$D$4:$N$22,MATCH(Vertical!$C29,'Load Combinations'!$B$4:$B$22,0),MATCH(Vertical!AO$23,'Load Combinations'!$D$3:$N$3,0))</f>
        <v>0</v>
      </c>
      <c r="AP29" s="154">
        <f>+INDEX('Load Combinations'!$D$4:$N$22,MATCH(Vertical!$C29,'Load Combinations'!$B$4:$B$22,0),MATCH(Vertical!AP$23,'Load Combinations'!$D$3:$N$3,0))</f>
        <v>0</v>
      </c>
      <c r="AQ29" s="154">
        <f>+INDEX('Load Combinations'!$D$4:$N$22,MATCH(Vertical!$C29,'Load Combinations'!$B$4:$B$22,0),MATCH(Vertical!AQ$23,'Load Combinations'!$D$3:$N$3,0))</f>
        <v>0</v>
      </c>
      <c r="AR29" s="154">
        <f>+INDEX('Load Combinations'!$D$4:$N$22,MATCH(Vertical!$C29,'Load Combinations'!$B$4:$B$22,0),MATCH(Vertical!AR$23,'Load Combinations'!$D$3:$N$3,0))</f>
        <v>0</v>
      </c>
      <c r="AS29" s="154">
        <f>+INDEX('Load Combinations'!$D$4:$N$22,MATCH(Vertical!$C29,'Load Combinations'!$B$4:$B$22,0),MATCH(Vertical!AS$23,'Load Combinations'!$D$3:$N$3,0))</f>
        <v>0</v>
      </c>
      <c r="AT29" s="154">
        <f>+INDEX('Load Combinations'!$D$4:$N$22,MATCH(Vertical!$C29,'Load Combinations'!$B$4:$B$22,0),MATCH(Vertical!AT$23,'Load Combinations'!$D$3:$N$3,0))</f>
        <v>0</v>
      </c>
      <c r="AU29" s="155">
        <f>+INDEX('Load Combinations'!$D$4:$N$22,MATCH(Vertical!$C29,'Load Combinations'!$B$4:$B$22,0),MATCH(Vertical!AU$23,'Load Combinations'!$D$3:$N$3,0))</f>
        <v>0</v>
      </c>
      <c r="AV29" s="188">
        <f>+INDEX('Load Combinations'!$D$4:$N$22,MATCH(Vertical!$C29,'Load Combinations'!$B$4:$B$22,0),MATCH(Vertical!AV$23,'Load Combinations'!$D$3:$N$3,0))</f>
        <v>0</v>
      </c>
      <c r="AW29" s="149" cm="1">
        <f t="array" ref="AW29">SUMPRODUCT(--($K29:$Z29&gt;0),INDEX($H$4:$H$19,MATCH($K$23:$Z$23,$C$4:$C$19,0)))</f>
        <v>0.5</v>
      </c>
      <c r="AX29" s="154" cm="1">
        <f t="array" ref="AX29">SUMPRODUCT(--($K29:$Z29&gt;0),INDEX($G$4:$G$19,MATCH($K$23:$Z$23,$C$4:$C$19,0)))</f>
        <v>-0.5</v>
      </c>
      <c r="AY29" s="154" cm="1">
        <f t="array" ref="AY29">-1*SUMPRODUCT(--($K29:$Z29&lt;0),INDEX($H$4:$H$19,MATCH($K$23:$Z$23,$C$4:$C$19,0)))</f>
        <v>-0.5</v>
      </c>
      <c r="AZ29" s="150" cm="1">
        <f t="array" ref="AZ29">-1*SUMPRODUCT(--($K29:$Z29&lt;0),INDEX($G$4:$G$19,MATCH($K$23:$Z$23,$C$4:$C$19,0)))</f>
        <v>0.5</v>
      </c>
      <c r="BA29" s="561" cm="1">
        <f t="array" ref="BA29">IF(AA29&gt;0,AA29*SUMPRODUCT(_xlfn.XLOOKUP(AA$23,$C$4:$C$19,$T$4:$AD$19)*$AL29:$AV29),0)</f>
        <v>0</v>
      </c>
      <c r="BB29" s="157" cm="1">
        <f t="array" ref="BB29">IF(AB29&gt;0,AB29*SUMPRODUCT(_xlfn.XLOOKUP(AB$23,$C$4:$C$19,$T$4:$AD$19)*$AL29:$AV29),0)</f>
        <v>0</v>
      </c>
      <c r="BC29" s="157" cm="1">
        <f t="array" ref="BC29">IF(AC29&gt;0,AC29*SUMPRODUCT(_xlfn.XLOOKUP(AC$23,$C$4:$C$19,$T$4:$AD$19)*$AL29:$AV29),0)</f>
        <v>0</v>
      </c>
      <c r="BD29" s="157" cm="1">
        <f t="array" ref="BD29">IF(AD29&gt;0,AD29*SUMPRODUCT(_xlfn.XLOOKUP(AD$23,$C$4:$C$19,$T$4:$AD$19)*$AL29:$AV29),0)</f>
        <v>0</v>
      </c>
      <c r="BE29" s="157" cm="1">
        <f t="array" ref="BE29">IF(AE29&gt;0,AE29*SUMPRODUCT(_xlfn.XLOOKUP(AE$23,$C$4:$C$19,$T$4:$AD$19)*$AL29:$AV29),0)</f>
        <v>0</v>
      </c>
      <c r="BF29" s="157" cm="1">
        <f t="array" ref="BF29">IF(AF29&gt;0,AF29*SUMPRODUCT(_xlfn.XLOOKUP(AF$23,$C$4:$C$19,$T$4:$AD$19)*$AL29:$AV29),0)</f>
        <v>0</v>
      </c>
      <c r="BG29" s="157" cm="1">
        <f t="array" ref="BG29">IF(AG29&gt;0,AG29*SUMPRODUCT(_xlfn.XLOOKUP(AG$23,$C$4:$C$19,$T$4:$AD$19)*$AL29:$AV29),0)</f>
        <v>0</v>
      </c>
      <c r="BH29" s="157" cm="1">
        <f t="array" ref="BH29">IF(AH29&gt;0,AH29*SUMPRODUCT(_xlfn.XLOOKUP(AH$23,$C$4:$C$19,$T$4:$AD$19)*$AL29:$AV29),0)</f>
        <v>0</v>
      </c>
      <c r="BI29" s="157" cm="1">
        <f t="array" ref="BI29">IF(AI29&gt;0,AI29*SUMPRODUCT(_xlfn.XLOOKUP(AI$23,$C$4:$C$19,$T$4:$AD$19)*$AL29:$AV29),0)</f>
        <v>0</v>
      </c>
      <c r="BJ29" s="157" cm="1">
        <f t="array" ref="BJ29">IF(AJ29&gt;0,AJ29*SUMPRODUCT(_xlfn.XLOOKUP(AJ$23,$C$4:$C$19,$T$4:$AD$19)*$AL29:$AV29),0)</f>
        <v>0</v>
      </c>
      <c r="BK29" s="206" cm="1">
        <f t="array" ref="BK29">IF(AK29&gt;0,AK29*SUMPRODUCT(_xlfn.XLOOKUP(AK$23,$C$4:$C$19,$T$4:$AD$19)*$AL29:$AV29),0)</f>
        <v>0</v>
      </c>
      <c r="BL29" s="225">
        <f t="shared" ref="BL29" si="58">SUM(BA29:BK29)</f>
        <v>0</v>
      </c>
      <c r="BM29" s="156" cm="1">
        <f t="array" ref="BM29">IF(AA29&gt;0,AA29*SUMPRODUCT(_xlfn.XLOOKUP(AA$23,$C$4:$C$19,$I$4:$S$19)*$AL29:$AV29),0)</f>
        <v>0</v>
      </c>
      <c r="BN29" s="157" cm="1">
        <f t="array" ref="BN29">IF(AB29&gt;0,AB29*SUMPRODUCT(_xlfn.XLOOKUP(AB$23,$C$4:$C$19,$I$4:$S$19)*$AL29:$AV29),0)</f>
        <v>0</v>
      </c>
      <c r="BO29" s="157" cm="1">
        <f t="array" ref="BO29">IF(AC29&gt;0,AC29*SUMPRODUCT(_xlfn.XLOOKUP(AC$23,$C$4:$C$19,$I$4:$S$19)*$AL29:$AV29),0)</f>
        <v>0</v>
      </c>
      <c r="BP29" s="157" cm="1">
        <f t="array" ref="BP29">IF(AD29&gt;0,AD29*SUMPRODUCT(_xlfn.XLOOKUP(AD$23,$C$4:$C$19,$I$4:$S$19)*$AL29:$AV29),0)</f>
        <v>0</v>
      </c>
      <c r="BQ29" s="157" cm="1">
        <f t="array" ref="BQ29">IF(AE29&gt;0,AE29*SUMPRODUCT(_xlfn.XLOOKUP(AE$23,$C$4:$C$19,$I$4:$S$19)*$AL29:$AV29),0)</f>
        <v>0</v>
      </c>
      <c r="BR29" s="157" cm="1">
        <f t="array" ref="BR29">IF(AF29&gt;0,AF29*SUMPRODUCT(_xlfn.XLOOKUP(AF$23,$C$4:$C$19,$I$4:$S$19)*$AL29:$AV29),0)</f>
        <v>0</v>
      </c>
      <c r="BS29" s="157" cm="1">
        <f t="array" ref="BS29">IF(AG29&gt;0,AG29*SUMPRODUCT(_xlfn.XLOOKUP(AG$23,$C$4:$C$19,$I$4:$S$19)*$AL29:$AV29),0)</f>
        <v>0</v>
      </c>
      <c r="BT29" s="157" cm="1">
        <f t="array" ref="BT29">IF(AH29&gt;0,AH29*SUMPRODUCT(_xlfn.XLOOKUP(AH$23,$C$4:$C$19,$I$4:$S$19)*$AL29:$AV29),0)</f>
        <v>0</v>
      </c>
      <c r="BU29" s="157" cm="1">
        <f t="array" ref="BU29">IF(AI29&gt;0,AI29*SUMPRODUCT(_xlfn.XLOOKUP(AI$23,$C$4:$C$19,$I$4:$S$19)*$AL29:$AV29),0)</f>
        <v>0</v>
      </c>
      <c r="BV29" s="157" cm="1">
        <f t="array" ref="BV29">IF(AJ29&gt;0,AJ29*SUMPRODUCT(_xlfn.XLOOKUP(AJ$23,$C$4:$C$19,$I$4:$S$19)*$AL29:$AV29),0)</f>
        <v>0</v>
      </c>
      <c r="BW29" s="158" cm="1">
        <f t="array" ref="BW29">IF(AK29&gt;0,AK29*SUMPRODUCT(_xlfn.XLOOKUP(AK$23,$C$4:$C$19,$I$4:$S$19)*$AL29:$AV29),0)</f>
        <v>0</v>
      </c>
      <c r="BX29" s="209">
        <f t="shared" ref="BX29" si="59">SUM(BM29:BW29)</f>
        <v>0</v>
      </c>
      <c r="BY29" s="156" cm="1">
        <f t="array" ref="BY29">IF(AA29&lt;0,AA29*SUMPRODUCT(_xlfn.XLOOKUP(AA$23,$C$4:$C$19,$T$4:$AD$19)*$AL29:$AV29),0)</f>
        <v>0</v>
      </c>
      <c r="BZ29" s="157" cm="1">
        <f t="array" ref="BZ29">IF(AB29&lt;0,AB29*SUMPRODUCT(_xlfn.XLOOKUP(AB$23,$C$4:$C$19,$T$4:$AD$19)*$AL29:$AV29),0)</f>
        <v>0</v>
      </c>
      <c r="CA29" s="157" cm="1">
        <f t="array" ref="CA29">IF(AC29&lt;0,AC29*SUMPRODUCT(_xlfn.XLOOKUP(AC$23,$C$4:$C$19,$T$4:$AD$19)*$AL29:$AV29),0)</f>
        <v>0</v>
      </c>
      <c r="CB29" s="157" cm="1">
        <f t="array" ref="CB29">IF(AD29&lt;0,AD29*SUMPRODUCT(_xlfn.XLOOKUP(AD$23,$C$4:$C$19,$T$4:$AD$19)*$AL29:$AV29),0)</f>
        <v>0</v>
      </c>
      <c r="CC29" s="157" cm="1">
        <f t="array" ref="CC29">IF(AE29&lt;0,AE29*SUMPRODUCT(_xlfn.XLOOKUP(AE$23,$C$4:$C$19,$T$4:$AD$19)*$AL29:$AV29),0)</f>
        <v>0</v>
      </c>
      <c r="CD29" s="157" cm="1">
        <f t="array" ref="CD29">IF(AF29&lt;0,AF29*SUMPRODUCT(_xlfn.XLOOKUP(AF$23,$C$4:$C$19,$T$4:$AD$19)*$AL29:$AV29),0)</f>
        <v>0</v>
      </c>
      <c r="CE29" s="157" cm="1">
        <f t="array" ref="CE29">IF(AG29&lt;0,AG29*SUMPRODUCT(_xlfn.XLOOKUP(AG$23,$C$4:$C$19,$T$4:$AD$19)*$AL29:$AV29),0)</f>
        <v>0</v>
      </c>
      <c r="CF29" s="157" cm="1">
        <f t="array" ref="CF29">IF(AH29&lt;0,AH29*SUMPRODUCT(_xlfn.XLOOKUP(AH$23,$C$4:$C$19,$T$4:$AD$19)*$AL29:$AV29),0)</f>
        <v>0</v>
      </c>
      <c r="CG29" s="157" cm="1">
        <f t="array" ref="CG29">IF(AI29&lt;0,AI29*SUMPRODUCT(_xlfn.XLOOKUP(AI$23,$C$4:$C$19,$T$4:$AD$19)*$AL29:$AV29),0)</f>
        <v>0</v>
      </c>
      <c r="CH29" s="157" cm="1">
        <f t="array" ref="CH29">IF(AJ29&lt;0,AJ29*SUMPRODUCT(_xlfn.XLOOKUP(AJ$23,$C$4:$C$19,$T$4:$AD$19)*$AL29:$AV29),0)</f>
        <v>0</v>
      </c>
      <c r="CI29" s="158" cm="1">
        <f t="array" ref="CI29">IF(AK29&lt;0,AK29*SUMPRODUCT(_xlfn.XLOOKUP(AK$23,$C$4:$C$19,$T$4:$AD$19)*$AL29:$AV29),0)</f>
        <v>0</v>
      </c>
      <c r="CJ29" s="225">
        <f t="shared" ref="CJ29" si="60">SUM(BY29:CI29)</f>
        <v>0</v>
      </c>
      <c r="CK29" s="156" cm="1">
        <f t="array" ref="CK29">IF(AA29&lt;0,AA29*SUMPRODUCT(_xlfn.XLOOKUP(AA$23,$C$4:$C$19,$I$4:$S$19)*$AL29:$AV29),0)</f>
        <v>0</v>
      </c>
      <c r="CL29" s="157" cm="1">
        <f t="array" ref="CL29">IF(AB29&lt;0,AB29*SUMPRODUCT(_xlfn.XLOOKUP(AB$23,$C$4:$C$19,$I$4:$S$19)*$AL29:$AV29),0)</f>
        <v>0</v>
      </c>
      <c r="CM29" s="157" cm="1">
        <f t="array" ref="CM29">IF(AC29&lt;0,AC29*SUMPRODUCT(_xlfn.XLOOKUP(AC$23,$C$4:$C$19,$I$4:$S$19)*$AL29:$AV29),0)</f>
        <v>0</v>
      </c>
      <c r="CN29" s="157" cm="1">
        <f t="array" ref="CN29">IF(AD29&lt;0,AD29*SUMPRODUCT(_xlfn.XLOOKUP(AD$23,$C$4:$C$19,$I$4:$S$19)*$AL29:$AV29),0)</f>
        <v>0</v>
      </c>
      <c r="CO29" s="157" cm="1">
        <f t="array" ref="CO29">IF(AE29&lt;0,AE29*SUMPRODUCT(_xlfn.XLOOKUP(AE$23,$C$4:$C$19,$I$4:$S$19)*$AL29:$AV29),0)</f>
        <v>0</v>
      </c>
      <c r="CP29" s="157" cm="1">
        <f t="array" ref="CP29">IF(AF29&lt;0,AF29*SUMPRODUCT(_xlfn.XLOOKUP(AF$23,$C$4:$C$19,$I$4:$S$19)*$AL29:$AV29),0)</f>
        <v>0</v>
      </c>
      <c r="CQ29" s="157" cm="1">
        <f t="array" ref="CQ29">IF(AG29&lt;0,AG29*SUMPRODUCT(_xlfn.XLOOKUP(AG$23,$C$4:$C$19,$I$4:$S$19)*$AL29:$AV29),0)</f>
        <v>0</v>
      </c>
      <c r="CR29" s="157" cm="1">
        <f t="array" ref="CR29">IF(AH29&lt;0,AH29*SUMPRODUCT(_xlfn.XLOOKUP(AH$23,$C$4:$C$19,$I$4:$S$19)*$AL29:$AV29),0)</f>
        <v>0</v>
      </c>
      <c r="CS29" s="157" cm="1">
        <f t="array" ref="CS29">IF(AI29&lt;0,AI29*SUMPRODUCT(_xlfn.XLOOKUP(AI$23,$C$4:$C$19,$I$4:$S$19)*$AL29:$AV29),0)</f>
        <v>0</v>
      </c>
      <c r="CT29" s="157" cm="1">
        <f t="array" ref="CT29">IF(AJ29&lt;0,AJ29*SUMPRODUCT(_xlfn.XLOOKUP(AJ$23,$C$4:$C$19,$I$4:$S$19)*$AL29:$AV29),0)</f>
        <v>0</v>
      </c>
      <c r="CU29" s="206" cm="1">
        <f t="array" ref="CU29">IF(AK29&lt;0,AK29*SUMPRODUCT(_xlfn.XLOOKUP(AK$23,$C$4:$C$19,$I$4:$S$19)*$AL29:$AV29),0)</f>
        <v>0</v>
      </c>
      <c r="CV29" s="210">
        <f t="shared" ref="CV29" si="61">SUM(CK29:CU29)</f>
        <v>0</v>
      </c>
    </row>
    <row r="30" spans="1:114" x14ac:dyDescent="0.25">
      <c r="A30" s="255" t="s">
        <v>148</v>
      </c>
      <c r="B30" s="739"/>
      <c r="C30" s="735">
        <v>2</v>
      </c>
      <c r="D30" s="18" t="str">
        <f>_xlfn.XLOOKUP($C30,'Load Combinations'!$B$4:$B$22,'Load Combinations'!$C$4:$C$22)</f>
        <v>Rotation Test, Target Assembly</v>
      </c>
      <c r="E30" s="118"/>
      <c r="F30" s="119"/>
      <c r="G30" s="7">
        <f t="shared" ref="G30:G47" si="62">$A$31</f>
        <v>8</v>
      </c>
      <c r="H30" s="130">
        <f t="shared" ref="H30:H47" ca="1" si="63">G30+AW30+AZ30+BL30+CV30</f>
        <v>9.3249999999999993</v>
      </c>
      <c r="I30" s="130">
        <f t="shared" ref="I30:I47" ca="1" si="64">G30+AX30+AY30+BX30+CJ30</f>
        <v>6.6749999999999998</v>
      </c>
      <c r="J30" s="112"/>
      <c r="K30" s="72">
        <f ca="1">OFFSET(K30,-1,0)</f>
        <v>0</v>
      </c>
      <c r="L30" s="73">
        <f t="shared" ref="L30:Z30" ca="1" si="65">OFFSET(L30,-1,0)</f>
        <v>0</v>
      </c>
      <c r="M30" s="73">
        <f t="shared" ca="1" si="65"/>
        <v>0</v>
      </c>
      <c r="N30" s="73">
        <f t="shared" ca="1" si="65"/>
        <v>0</v>
      </c>
      <c r="O30" s="73">
        <f t="shared" ca="1" si="65"/>
        <v>0</v>
      </c>
      <c r="P30" s="73">
        <f t="shared" ca="1" si="65"/>
        <v>0</v>
      </c>
      <c r="Q30" s="73">
        <f t="shared" ca="1" si="65"/>
        <v>0</v>
      </c>
      <c r="R30" s="73">
        <f t="shared" ca="1" si="65"/>
        <v>0</v>
      </c>
      <c r="S30" s="73">
        <f t="shared" ca="1" si="65"/>
        <v>0</v>
      </c>
      <c r="T30" s="73">
        <f t="shared" ca="1" si="65"/>
        <v>0</v>
      </c>
      <c r="U30" s="73">
        <f t="shared" ca="1" si="65"/>
        <v>0</v>
      </c>
      <c r="V30" s="73">
        <f t="shared" ca="1" si="65"/>
        <v>1</v>
      </c>
      <c r="W30" s="73">
        <f t="shared" ca="1" si="65"/>
        <v>0</v>
      </c>
      <c r="X30" s="73">
        <f t="shared" ca="1" si="65"/>
        <v>-1</v>
      </c>
      <c r="Y30" s="73">
        <f t="shared" ca="1" si="65"/>
        <v>0</v>
      </c>
      <c r="Z30" s="139">
        <f t="shared" ca="1" si="65"/>
        <v>0</v>
      </c>
      <c r="AA30" s="72">
        <f ca="1">OFFSET(AA30,-1,0)</f>
        <v>1</v>
      </c>
      <c r="AB30" s="73">
        <f t="shared" ref="AB30:AK30" ca="1" si="66">OFFSET(AB30,-1,0)</f>
        <v>1</v>
      </c>
      <c r="AC30" s="73">
        <f t="shared" ca="1" si="66"/>
        <v>-1</v>
      </c>
      <c r="AD30" s="73">
        <f t="shared" ca="1" si="66"/>
        <v>-1</v>
      </c>
      <c r="AE30" s="73">
        <f t="shared" ca="1" si="66"/>
        <v>0</v>
      </c>
      <c r="AF30" s="73">
        <f t="shared" ca="1" si="66"/>
        <v>0</v>
      </c>
      <c r="AG30" s="73">
        <f t="shared" ca="1" si="66"/>
        <v>-1</v>
      </c>
      <c r="AH30" s="73">
        <f t="shared" ca="1" si="66"/>
        <v>0</v>
      </c>
      <c r="AI30" s="73">
        <f t="shared" ca="1" si="66"/>
        <v>0</v>
      </c>
      <c r="AJ30" s="73">
        <f t="shared" ca="1" si="66"/>
        <v>-1</v>
      </c>
      <c r="AK30" s="74">
        <f t="shared" ca="1" si="66"/>
        <v>0</v>
      </c>
      <c r="AL30" s="202">
        <f>+INDEX('Load Combinations'!$D$4:$N$22,MATCH(Vertical!$C30,'Load Combinations'!$B$4:$B$22,0),MATCH(Vertical!AL$23,'Load Combinations'!$D$3:$N$3,0))</f>
        <v>1</v>
      </c>
      <c r="AM30" s="73">
        <f>+INDEX('Load Combinations'!$D$4:$N$22,MATCH(Vertical!$C30,'Load Combinations'!$B$4:$B$22,0),MATCH(Vertical!AM$23,'Load Combinations'!$D$3:$N$3,0))</f>
        <v>1</v>
      </c>
      <c r="AN30" s="73">
        <f>+INDEX('Load Combinations'!$D$4:$N$22,MATCH(Vertical!$C30,'Load Combinations'!$B$4:$B$22,0),MATCH(Vertical!AN$23,'Load Combinations'!$D$3:$N$3,0))</f>
        <v>0</v>
      </c>
      <c r="AO30" s="73">
        <f>+INDEX('Load Combinations'!$D$4:$N$22,MATCH(Vertical!$C30,'Load Combinations'!$B$4:$B$22,0),MATCH(Vertical!AO$23,'Load Combinations'!$D$3:$N$3,0))</f>
        <v>0</v>
      </c>
      <c r="AP30" s="73">
        <f>+INDEX('Load Combinations'!$D$4:$N$22,MATCH(Vertical!$C30,'Load Combinations'!$B$4:$B$22,0),MATCH(Vertical!AP$23,'Load Combinations'!$D$3:$N$3,0))</f>
        <v>0</v>
      </c>
      <c r="AQ30" s="73">
        <f>+INDEX('Load Combinations'!$D$4:$N$22,MATCH(Vertical!$C30,'Load Combinations'!$B$4:$B$22,0),MATCH(Vertical!AQ$23,'Load Combinations'!$D$3:$N$3,0))</f>
        <v>0</v>
      </c>
      <c r="AR30" s="73">
        <f>+INDEX('Load Combinations'!$D$4:$N$22,MATCH(Vertical!$C30,'Load Combinations'!$B$4:$B$22,0),MATCH(Vertical!AR$23,'Load Combinations'!$D$3:$N$3,0))</f>
        <v>0</v>
      </c>
      <c r="AS30" s="73">
        <f>+INDEX('Load Combinations'!$D$4:$N$22,MATCH(Vertical!$C30,'Load Combinations'!$B$4:$B$22,0),MATCH(Vertical!AS$23,'Load Combinations'!$D$3:$N$3,0))</f>
        <v>0</v>
      </c>
      <c r="AT30" s="73">
        <f>+INDEX('Load Combinations'!$D$4:$N$22,MATCH(Vertical!$C30,'Load Combinations'!$B$4:$B$22,0),MATCH(Vertical!AT$23,'Load Combinations'!$D$3:$N$3,0))</f>
        <v>0</v>
      </c>
      <c r="AU30" s="139">
        <f>+INDEX('Load Combinations'!$D$4:$N$22,MATCH(Vertical!$C30,'Load Combinations'!$B$4:$B$22,0),MATCH(Vertical!AU$23,'Load Combinations'!$D$3:$N$3,0))</f>
        <v>0</v>
      </c>
      <c r="AV30" s="189">
        <f>+INDEX('Load Combinations'!$D$4:$N$22,MATCH(Vertical!$C30,'Load Combinations'!$B$4:$B$22,0),MATCH(Vertical!AV$23,'Load Combinations'!$D$3:$N$3,0))</f>
        <v>0</v>
      </c>
      <c r="AW30" s="72" cm="1">
        <f t="array" aca="1" ref="AW30" ca="1">SUMPRODUCT(--($K30:$Z30&gt;0),INDEX($H$4:$H$19,MATCH($K$23:$Z$23,$C$4:$C$19,0)))</f>
        <v>0.5</v>
      </c>
      <c r="AX30" s="73" cm="1">
        <f t="array" aca="1" ref="AX30" ca="1">SUMPRODUCT(--($K30:$Z30&gt;0),INDEX($G$4:$G$19,MATCH($K$23:$Z$23,$C$4:$C$19,0)))</f>
        <v>-0.5</v>
      </c>
      <c r="AY30" s="73" cm="1">
        <f t="array" aca="1" ref="AY30" ca="1">-1*SUMPRODUCT(--($K30:$Z30&lt;0),INDEX($H$4:$H$19,MATCH($K$23:$Z$23,$C$4:$C$19,0)))</f>
        <v>-0.5</v>
      </c>
      <c r="AZ30" s="74" cm="1">
        <f t="array" aca="1" ref="AZ30" ca="1">-1*SUMPRODUCT(--($K30:$Z30&lt;0),INDEX($G$4:$G$19,MATCH($K$23:$Z$23,$C$4:$C$19,0)))</f>
        <v>0.5</v>
      </c>
      <c r="BA30" s="562" cm="1">
        <f t="array" aca="1" ref="BA30" ca="1">IF(AA30&gt;0,AA30*SUMPRODUCT(_xlfn.XLOOKUP(AA$23,$C$4:$C$19,$T$4:$AD$19)*$AL30:$AV30),0)</f>
        <v>0</v>
      </c>
      <c r="BB30" s="67" cm="1">
        <f t="array" aca="1" ref="BB30" ca="1">IF(AB30&gt;0,AB30*SUMPRODUCT(_xlfn.XLOOKUP(AB$23,$C$4:$C$19,$T$4:$AD$19)*$AL30:$AV30),0)</f>
        <v>0.125</v>
      </c>
      <c r="BC30" s="67" cm="1">
        <f t="array" aca="1" ref="BC30" ca="1">IF(AC30&gt;0,AC30*SUMPRODUCT(_xlfn.XLOOKUP(AC$23,$C$4:$C$19,$T$4:$AD$19)*$AL30:$AV30),0)</f>
        <v>0</v>
      </c>
      <c r="BD30" s="67" cm="1">
        <f t="array" aca="1" ref="BD30" ca="1">IF(AD30&gt;0,AD30*SUMPRODUCT(_xlfn.XLOOKUP(AD$23,$C$4:$C$19,$T$4:$AD$19)*$AL30:$AV30),0)</f>
        <v>0</v>
      </c>
      <c r="BE30" s="67" cm="1">
        <f t="array" aca="1" ref="BE30" ca="1">IF(AE30&gt;0,AE30*SUMPRODUCT(_xlfn.XLOOKUP(AE$23,$C$4:$C$19,$T$4:$AD$19)*$AL30:$AV30),0)</f>
        <v>0</v>
      </c>
      <c r="BF30" s="67" cm="1">
        <f t="array" aca="1" ref="BF30" ca="1">IF(AF30&gt;0,AF30*SUMPRODUCT(_xlfn.XLOOKUP(AF$23,$C$4:$C$19,$T$4:$AD$19)*$AL30:$AV30),0)</f>
        <v>0</v>
      </c>
      <c r="BG30" s="67" cm="1">
        <f t="array" aca="1" ref="BG30" ca="1">IF(AG30&gt;0,AG30*SUMPRODUCT(_xlfn.XLOOKUP(AG$23,$C$4:$C$19,$T$4:$AD$19)*$AL30:$AV30),0)</f>
        <v>0</v>
      </c>
      <c r="BH30" s="67" cm="1">
        <f t="array" aca="1" ref="BH30" ca="1">IF(AH30&gt;0,AH30*SUMPRODUCT(_xlfn.XLOOKUP(AH$23,$C$4:$C$19,$T$4:$AD$19)*$AL30:$AV30),0)</f>
        <v>0</v>
      </c>
      <c r="BI30" s="67" cm="1">
        <f t="array" aca="1" ref="BI30" ca="1">IF(AI30&gt;0,AI30*SUMPRODUCT(_xlfn.XLOOKUP(AI$23,$C$4:$C$19,$T$4:$AD$19)*$AL30:$AV30),0)</f>
        <v>0</v>
      </c>
      <c r="BJ30" s="67" cm="1">
        <f t="array" aca="1" ref="BJ30" ca="1">IF(AJ30&gt;0,AJ30*SUMPRODUCT(_xlfn.XLOOKUP(AJ$23,$C$4:$C$19,$T$4:$AD$19)*$AL30:$AV30),0)</f>
        <v>0</v>
      </c>
      <c r="BK30" s="207" cm="1">
        <f t="array" aca="1" ref="BK30" ca="1">IF(AK30&gt;0,AK30*SUMPRODUCT(_xlfn.XLOOKUP(AK$23,$C$4:$C$19,$T$4:$AD$19)*$AL30:$AV30),0)</f>
        <v>0</v>
      </c>
      <c r="BL30" s="220">
        <f t="shared" ref="BL30:BL93" ca="1" si="67">SUM(BA30:BK30)</f>
        <v>0.125</v>
      </c>
      <c r="BM30" s="66" cm="1">
        <f t="array" aca="1" ref="BM30" ca="1">IF(AA30&gt;0,AA30*SUMPRODUCT(_xlfn.XLOOKUP(AA$23,$C$4:$C$19,$I$4:$S$19)*$AL30:$AV30),0)</f>
        <v>0</v>
      </c>
      <c r="BN30" s="67" cm="1">
        <f t="array" aca="1" ref="BN30" ca="1">IF(AB30&gt;0,AB30*SUMPRODUCT(_xlfn.XLOOKUP(AB$23,$C$4:$C$19,$I$4:$S$19)*$AL30:$AV30),0)</f>
        <v>-0.125</v>
      </c>
      <c r="BO30" s="67" cm="1">
        <f t="array" aca="1" ref="BO30" ca="1">IF(AC30&gt;0,AC30*SUMPRODUCT(_xlfn.XLOOKUP(AC$23,$C$4:$C$19,$I$4:$S$19)*$AL30:$AV30),0)</f>
        <v>0</v>
      </c>
      <c r="BP30" s="67" cm="1">
        <f t="array" aca="1" ref="BP30" ca="1">IF(AD30&gt;0,AD30*SUMPRODUCT(_xlfn.XLOOKUP(AD$23,$C$4:$C$19,$I$4:$S$19)*$AL30:$AV30),0)</f>
        <v>0</v>
      </c>
      <c r="BQ30" s="67" cm="1">
        <f t="array" aca="1" ref="BQ30" ca="1">IF(AE30&gt;0,AE30*SUMPRODUCT(_xlfn.XLOOKUP(AE$23,$C$4:$C$19,$I$4:$S$19)*$AL30:$AV30),0)</f>
        <v>0</v>
      </c>
      <c r="BR30" s="67" cm="1">
        <f t="array" aca="1" ref="BR30" ca="1">IF(AF30&gt;0,AF30*SUMPRODUCT(_xlfn.XLOOKUP(AF$23,$C$4:$C$19,$I$4:$S$19)*$AL30:$AV30),0)</f>
        <v>0</v>
      </c>
      <c r="BS30" s="67" cm="1">
        <f t="array" aca="1" ref="BS30" ca="1">IF(AG30&gt;0,AG30*SUMPRODUCT(_xlfn.XLOOKUP(AG$23,$C$4:$C$19,$I$4:$S$19)*$AL30:$AV30),0)</f>
        <v>0</v>
      </c>
      <c r="BT30" s="67" cm="1">
        <f t="array" aca="1" ref="BT30" ca="1">IF(AH30&gt;0,AH30*SUMPRODUCT(_xlfn.XLOOKUP(AH$23,$C$4:$C$19,$I$4:$S$19)*$AL30:$AV30),0)</f>
        <v>0</v>
      </c>
      <c r="BU30" s="67" cm="1">
        <f t="array" aca="1" ref="BU30" ca="1">IF(AI30&gt;0,AI30*SUMPRODUCT(_xlfn.XLOOKUP(AI$23,$C$4:$C$19,$I$4:$S$19)*$AL30:$AV30),0)</f>
        <v>0</v>
      </c>
      <c r="BV30" s="67" cm="1">
        <f t="array" aca="1" ref="BV30" ca="1">IF(AJ30&gt;0,AJ30*SUMPRODUCT(_xlfn.XLOOKUP(AJ$23,$C$4:$C$19,$I$4:$S$19)*$AL30:$AV30),0)</f>
        <v>0</v>
      </c>
      <c r="BW30" s="68" cm="1">
        <f t="array" aca="1" ref="BW30" ca="1">IF(AK30&gt;0,AK30*SUMPRODUCT(_xlfn.XLOOKUP(AK$23,$C$4:$C$19,$I$4:$S$19)*$AL30:$AV30),0)</f>
        <v>0</v>
      </c>
      <c r="BX30" s="214">
        <f t="shared" ref="BX30:BX93" ca="1" si="68">SUM(BM30:BW30)</f>
        <v>-0.125</v>
      </c>
      <c r="BY30" s="66" cm="1">
        <f t="array" aca="1" ref="BY30" ca="1">IF(AA30&lt;0,AA30*SUMPRODUCT(_xlfn.XLOOKUP(AA$23,$C$4:$C$19,$T$4:$AD$19)*$AL30:$AV30),0)</f>
        <v>0</v>
      </c>
      <c r="BZ30" s="67" cm="1">
        <f t="array" aca="1" ref="BZ30" ca="1">IF(AB30&lt;0,AB30*SUMPRODUCT(_xlfn.XLOOKUP(AB$23,$C$4:$C$19,$T$4:$AD$19)*$AL30:$AV30),0)</f>
        <v>0</v>
      </c>
      <c r="CA30" s="67" cm="1">
        <f t="array" aca="1" ref="CA30" ca="1">IF(AC30&lt;0,AC30*SUMPRODUCT(_xlfn.XLOOKUP(AC$23,$C$4:$C$19,$T$4:$AD$19)*$AL30:$AV30),0)</f>
        <v>-0.1</v>
      </c>
      <c r="CB30" s="67" cm="1">
        <f t="array" aca="1" ref="CB30" ca="1">IF(AD30&lt;0,AD30*SUMPRODUCT(_xlfn.XLOOKUP(AD$23,$C$4:$C$19,$T$4:$AD$19)*$AL30:$AV30),0)</f>
        <v>-0.1</v>
      </c>
      <c r="CC30" s="67" cm="1">
        <f t="array" aca="1" ref="CC30" ca="1">IF(AE30&lt;0,AE30*SUMPRODUCT(_xlfn.XLOOKUP(AE$23,$C$4:$C$19,$T$4:$AD$19)*$AL30:$AV30),0)</f>
        <v>0</v>
      </c>
      <c r="CD30" s="67" cm="1">
        <f t="array" aca="1" ref="CD30" ca="1">IF(AF30&lt;0,AF30*SUMPRODUCT(_xlfn.XLOOKUP(AF$23,$C$4:$C$19,$T$4:$AD$19)*$AL30:$AV30),0)</f>
        <v>0</v>
      </c>
      <c r="CE30" s="67" cm="1">
        <f t="array" aca="1" ref="CE30" ca="1">IF(AG30&lt;0,AG30*SUMPRODUCT(_xlfn.XLOOKUP(AG$23,$C$4:$C$19,$T$4:$AD$19)*$AL30:$AV30),0)</f>
        <v>0</v>
      </c>
      <c r="CF30" s="67" cm="1">
        <f t="array" aca="1" ref="CF30" ca="1">IF(AH30&lt;0,AH30*SUMPRODUCT(_xlfn.XLOOKUP(AH$23,$C$4:$C$19,$T$4:$AD$19)*$AL30:$AV30),0)</f>
        <v>0</v>
      </c>
      <c r="CG30" s="67" cm="1">
        <f t="array" aca="1" ref="CG30" ca="1">IF(AI30&lt;0,AI30*SUMPRODUCT(_xlfn.XLOOKUP(AI$23,$C$4:$C$19,$T$4:$AD$19)*$AL30:$AV30),0)</f>
        <v>0</v>
      </c>
      <c r="CH30" s="67" cm="1">
        <f t="array" aca="1" ref="CH30" ca="1">IF(AJ30&lt;0,AJ30*SUMPRODUCT(_xlfn.XLOOKUP(AJ$23,$C$4:$C$19,$T$4:$AD$19)*$AL30:$AV30),0)</f>
        <v>0</v>
      </c>
      <c r="CI30" s="68" cm="1">
        <f t="array" aca="1" ref="CI30" ca="1">IF(AK30&lt;0,AK30*SUMPRODUCT(_xlfn.XLOOKUP(AK$23,$C$4:$C$19,$T$4:$AD$19)*$AL30:$AV30),0)</f>
        <v>0</v>
      </c>
      <c r="CJ30" s="220">
        <f t="shared" ref="CJ30:CJ93" ca="1" si="69">SUM(BY30:CI30)</f>
        <v>-0.2</v>
      </c>
      <c r="CK30" s="66" cm="1">
        <f t="array" aca="1" ref="CK30" ca="1">IF(AA30&lt;0,AA30*SUMPRODUCT(_xlfn.XLOOKUP(AA$23,$C$4:$C$19,$I$4:$S$19)*$AL30:$AV30),0)</f>
        <v>0</v>
      </c>
      <c r="CL30" s="67" cm="1">
        <f t="array" aca="1" ref="CL30" ca="1">IF(AB30&lt;0,AB30*SUMPRODUCT(_xlfn.XLOOKUP(AB$23,$C$4:$C$19,$I$4:$S$19)*$AL30:$AV30),0)</f>
        <v>0</v>
      </c>
      <c r="CM30" s="67" cm="1">
        <f t="array" aca="1" ref="CM30" ca="1">IF(AC30&lt;0,AC30*SUMPRODUCT(_xlfn.XLOOKUP(AC$23,$C$4:$C$19,$I$4:$S$19)*$AL30:$AV30),0)</f>
        <v>0.1</v>
      </c>
      <c r="CN30" s="67" cm="1">
        <f t="array" aca="1" ref="CN30" ca="1">IF(AD30&lt;0,AD30*SUMPRODUCT(_xlfn.XLOOKUP(AD$23,$C$4:$C$19,$I$4:$S$19)*$AL30:$AV30),0)</f>
        <v>0.1</v>
      </c>
      <c r="CO30" s="67" cm="1">
        <f t="array" aca="1" ref="CO30" ca="1">IF(AE30&lt;0,AE30*SUMPRODUCT(_xlfn.XLOOKUP(AE$23,$C$4:$C$19,$I$4:$S$19)*$AL30:$AV30),0)</f>
        <v>0</v>
      </c>
      <c r="CP30" s="67" cm="1">
        <f t="array" aca="1" ref="CP30" ca="1">IF(AF30&lt;0,AF30*SUMPRODUCT(_xlfn.XLOOKUP(AF$23,$C$4:$C$19,$I$4:$S$19)*$AL30:$AV30),0)</f>
        <v>0</v>
      </c>
      <c r="CQ30" s="67" cm="1">
        <f t="array" aca="1" ref="CQ30" ca="1">IF(AG30&lt;0,AG30*SUMPRODUCT(_xlfn.XLOOKUP(AG$23,$C$4:$C$19,$I$4:$S$19)*$AL30:$AV30),0)</f>
        <v>0</v>
      </c>
      <c r="CR30" s="67" cm="1">
        <f t="array" aca="1" ref="CR30" ca="1">IF(AH30&lt;0,AH30*SUMPRODUCT(_xlfn.XLOOKUP(AH$23,$C$4:$C$19,$I$4:$S$19)*$AL30:$AV30),0)</f>
        <v>0</v>
      </c>
      <c r="CS30" s="67" cm="1">
        <f t="array" aca="1" ref="CS30" ca="1">IF(AI30&lt;0,AI30*SUMPRODUCT(_xlfn.XLOOKUP(AI$23,$C$4:$C$19,$I$4:$S$19)*$AL30:$AV30),0)</f>
        <v>0</v>
      </c>
      <c r="CT30" s="67" cm="1">
        <f t="array" aca="1" ref="CT30" ca="1">IF(AJ30&lt;0,AJ30*SUMPRODUCT(_xlfn.XLOOKUP(AJ$23,$C$4:$C$19,$I$4:$S$19)*$AL30:$AV30),0)</f>
        <v>0</v>
      </c>
      <c r="CU30" s="207" cm="1">
        <f t="array" aca="1" ref="CU30" ca="1">IF(AK30&lt;0,AK30*SUMPRODUCT(_xlfn.XLOOKUP(AK$23,$C$4:$C$19,$I$4:$S$19)*$AL30:$AV30),0)</f>
        <v>0</v>
      </c>
      <c r="CV30" s="220">
        <f t="shared" ref="CV30:CV93" ca="1" si="70">SUM(CK30:CU30)</f>
        <v>0.2</v>
      </c>
    </row>
    <row r="31" spans="1:114" x14ac:dyDescent="0.25">
      <c r="A31" s="255">
        <v>8</v>
      </c>
      <c r="B31" s="739"/>
      <c r="C31" s="736">
        <v>3</v>
      </c>
      <c r="D31" s="19" t="str">
        <f>_xlfn.XLOOKUP($C31,'Load Combinations'!$B$4:$B$22,'Load Combinations'!$C$4:$C$22)</f>
        <v>Component Pressure Test</v>
      </c>
      <c r="E31" s="120"/>
      <c r="F31" s="121"/>
      <c r="G31" s="8">
        <f t="shared" si="62"/>
        <v>8</v>
      </c>
      <c r="H31" s="61">
        <f t="shared" ca="1" si="63"/>
        <v>9</v>
      </c>
      <c r="I31" s="61">
        <f t="shared" ca="1" si="64"/>
        <v>6.4</v>
      </c>
      <c r="J31" s="113"/>
      <c r="K31" s="75">
        <f ca="1">OFFSET(K31,-2,0)</f>
        <v>0</v>
      </c>
      <c r="L31" s="76">
        <f t="shared" ref="L31:Z31" ca="1" si="71">OFFSET(L31,-2,0)</f>
        <v>0</v>
      </c>
      <c r="M31" s="76">
        <f t="shared" ca="1" si="71"/>
        <v>0</v>
      </c>
      <c r="N31" s="76">
        <f t="shared" ca="1" si="71"/>
        <v>0</v>
      </c>
      <c r="O31" s="76">
        <f t="shared" ca="1" si="71"/>
        <v>0</v>
      </c>
      <c r="P31" s="76">
        <f t="shared" ca="1" si="71"/>
        <v>0</v>
      </c>
      <c r="Q31" s="76">
        <f t="shared" ca="1" si="71"/>
        <v>0</v>
      </c>
      <c r="R31" s="76">
        <f t="shared" ca="1" si="71"/>
        <v>0</v>
      </c>
      <c r="S31" s="76">
        <f t="shared" ca="1" si="71"/>
        <v>0</v>
      </c>
      <c r="T31" s="76">
        <f t="shared" ca="1" si="71"/>
        <v>0</v>
      </c>
      <c r="U31" s="76">
        <f t="shared" ca="1" si="71"/>
        <v>0</v>
      </c>
      <c r="V31" s="76">
        <f t="shared" ca="1" si="71"/>
        <v>1</v>
      </c>
      <c r="W31" s="76">
        <f t="shared" ca="1" si="71"/>
        <v>0</v>
      </c>
      <c r="X31" s="76">
        <f t="shared" ca="1" si="71"/>
        <v>-1</v>
      </c>
      <c r="Y31" s="76">
        <f t="shared" ca="1" si="71"/>
        <v>0</v>
      </c>
      <c r="Z31" s="140">
        <f t="shared" ca="1" si="71"/>
        <v>0</v>
      </c>
      <c r="AA31" s="75">
        <f t="shared" ref="AA31:AK31" ca="1" si="72">OFFSET(AA31,-2,0)</f>
        <v>1</v>
      </c>
      <c r="AB31" s="76">
        <f t="shared" ca="1" si="72"/>
        <v>1</v>
      </c>
      <c r="AC31" s="76">
        <f t="shared" ca="1" si="72"/>
        <v>-1</v>
      </c>
      <c r="AD31" s="76">
        <f t="shared" ca="1" si="72"/>
        <v>-1</v>
      </c>
      <c r="AE31" s="76">
        <f t="shared" ca="1" si="72"/>
        <v>0</v>
      </c>
      <c r="AF31" s="76">
        <f t="shared" ca="1" si="72"/>
        <v>0</v>
      </c>
      <c r="AG31" s="76">
        <f t="shared" ca="1" si="72"/>
        <v>-1</v>
      </c>
      <c r="AH31" s="76">
        <f t="shared" ca="1" si="72"/>
        <v>0</v>
      </c>
      <c r="AI31" s="76">
        <f t="shared" ca="1" si="72"/>
        <v>0</v>
      </c>
      <c r="AJ31" s="76">
        <f t="shared" ca="1" si="72"/>
        <v>-1</v>
      </c>
      <c r="AK31" s="77">
        <f t="shared" ca="1" si="72"/>
        <v>0</v>
      </c>
      <c r="AL31" s="203">
        <f>+INDEX('Load Combinations'!$D$4:$N$22,MATCH(Vertical!$C31,'Load Combinations'!$B$4:$B$22,0),MATCH(Vertical!AL$23,'Load Combinations'!$D$3:$N$3,0))</f>
        <v>1</v>
      </c>
      <c r="AM31" s="76">
        <f>+INDEX('Load Combinations'!$D$4:$N$22,MATCH(Vertical!$C31,'Load Combinations'!$B$4:$B$22,0),MATCH(Vertical!AM$23,'Load Combinations'!$D$3:$N$3,0))</f>
        <v>0</v>
      </c>
      <c r="AN31" s="76">
        <f>+INDEX('Load Combinations'!$D$4:$N$22,MATCH(Vertical!$C31,'Load Combinations'!$B$4:$B$22,0),MATCH(Vertical!AN$23,'Load Combinations'!$D$3:$N$3,0))</f>
        <v>0</v>
      </c>
      <c r="AO31" s="76">
        <f>+INDEX('Load Combinations'!$D$4:$N$22,MATCH(Vertical!$C31,'Load Combinations'!$B$4:$B$22,0),MATCH(Vertical!AO$23,'Load Combinations'!$D$3:$N$3,0))</f>
        <v>0</v>
      </c>
      <c r="AP31" s="76">
        <f>+INDEX('Load Combinations'!$D$4:$N$22,MATCH(Vertical!$C31,'Load Combinations'!$B$4:$B$22,0),MATCH(Vertical!AP$23,'Load Combinations'!$D$3:$N$3,0))</f>
        <v>1</v>
      </c>
      <c r="AQ31" s="76">
        <f>+INDEX('Load Combinations'!$D$4:$N$22,MATCH(Vertical!$C31,'Load Combinations'!$B$4:$B$22,0),MATCH(Vertical!AQ$23,'Load Combinations'!$D$3:$N$3,0))</f>
        <v>0</v>
      </c>
      <c r="AR31" s="76">
        <f>+INDEX('Load Combinations'!$D$4:$N$22,MATCH(Vertical!$C31,'Load Combinations'!$B$4:$B$22,0),MATCH(Vertical!AR$23,'Load Combinations'!$D$3:$N$3,0))</f>
        <v>0</v>
      </c>
      <c r="AS31" s="76">
        <f>+INDEX('Load Combinations'!$D$4:$N$22,MATCH(Vertical!$C31,'Load Combinations'!$B$4:$B$22,0),MATCH(Vertical!AS$23,'Load Combinations'!$D$3:$N$3,0))</f>
        <v>0</v>
      </c>
      <c r="AT31" s="76">
        <f>+INDEX('Load Combinations'!$D$4:$N$22,MATCH(Vertical!$C31,'Load Combinations'!$B$4:$B$22,0),MATCH(Vertical!AT$23,'Load Combinations'!$D$3:$N$3,0))</f>
        <v>0</v>
      </c>
      <c r="AU31" s="140">
        <f>+INDEX('Load Combinations'!$D$4:$N$22,MATCH(Vertical!$C31,'Load Combinations'!$B$4:$B$22,0),MATCH(Vertical!AU$23,'Load Combinations'!$D$3:$N$3,0))</f>
        <v>0</v>
      </c>
      <c r="AV31" s="196">
        <f>+INDEX('Load Combinations'!$D$4:$N$22,MATCH(Vertical!$C31,'Load Combinations'!$B$4:$B$22,0),MATCH(Vertical!AV$23,'Load Combinations'!$D$3:$N$3,0))</f>
        <v>0</v>
      </c>
      <c r="AW31" s="75" cm="1">
        <f t="array" aca="1" ref="AW31" ca="1">SUMPRODUCT(--($K31:$Z31&gt;0),INDEX($H$4:$H$19,MATCH($K$23:$Z$23,$C$4:$C$19,0)))</f>
        <v>0.5</v>
      </c>
      <c r="AX31" s="76" cm="1">
        <f t="array" aca="1" ref="AX31" ca="1">SUMPRODUCT(--($K31:$Z31&gt;0),INDEX($G$4:$G$19,MATCH($K$23:$Z$23,$C$4:$C$19,0)))</f>
        <v>-0.5</v>
      </c>
      <c r="AY31" s="76" cm="1">
        <f t="array" aca="1" ref="AY31" ca="1">-1*SUMPRODUCT(--($K31:$Z31&lt;0),INDEX($H$4:$H$19,MATCH($K$23:$Z$23,$C$4:$C$19,0)))</f>
        <v>-0.5</v>
      </c>
      <c r="AZ31" s="77" cm="1">
        <f t="array" aca="1" ref="AZ31" ca="1">-1*SUMPRODUCT(--($K31:$Z31&lt;0),INDEX($G$4:$G$19,MATCH($K$23:$Z$23,$C$4:$C$19,0)))</f>
        <v>0.5</v>
      </c>
      <c r="BA31" s="462" cm="1">
        <f t="array" aca="1" ref="BA31" ca="1">IF(AA31&gt;0,AA31*SUMPRODUCT(_xlfn.XLOOKUP(AA$23,$C$4:$C$19,$T$4:$AD$19)*$AL31:$AV31),0)</f>
        <v>0</v>
      </c>
      <c r="BB31" s="17" cm="1">
        <f t="array" aca="1" ref="BB31" ca="1">IF(AB31&gt;0,AB31*SUMPRODUCT(_xlfn.XLOOKUP(AB$23,$C$4:$C$19,$T$4:$AD$19)*$AL31:$AV31),0)</f>
        <v>0</v>
      </c>
      <c r="BC31" s="17" cm="1">
        <f t="array" aca="1" ref="BC31" ca="1">IF(AC31&gt;0,AC31*SUMPRODUCT(_xlfn.XLOOKUP(AC$23,$C$4:$C$19,$T$4:$AD$19)*$AL31:$AV31),0)</f>
        <v>0</v>
      </c>
      <c r="BD31" s="71" cm="1">
        <f t="array" aca="1" ref="BD31" ca="1">IF(AD31&gt;0,AD31*SUMPRODUCT(_xlfn.XLOOKUP(AD$23,$C$4:$C$19,$T$4:$AD$19)*$AL31:$AV31),0)</f>
        <v>0</v>
      </c>
      <c r="BE31" s="17" cm="1">
        <f t="array" aca="1" ref="BE31" ca="1">IF(AE31&gt;0,AE31*SUMPRODUCT(_xlfn.XLOOKUP(AE$23,$C$4:$C$19,$T$4:$AD$19)*$AL31:$AV31),0)</f>
        <v>0</v>
      </c>
      <c r="BF31" s="17" cm="1">
        <f t="array" aca="1" ref="BF31" ca="1">IF(AF31&gt;0,AF31*SUMPRODUCT(_xlfn.XLOOKUP(AF$23,$C$4:$C$19,$T$4:$AD$19)*$AL31:$AV31),0)</f>
        <v>0</v>
      </c>
      <c r="BG31" s="17" cm="1">
        <f t="array" aca="1" ref="BG31" ca="1">IF(AG31&gt;0,AG31*SUMPRODUCT(_xlfn.XLOOKUP(AG$23,$C$4:$C$19,$T$4:$AD$19)*$AL31:$AV31),0)</f>
        <v>0</v>
      </c>
      <c r="BH31" s="17" cm="1">
        <f t="array" aca="1" ref="BH31" ca="1">IF(AH31&gt;0,AH31*SUMPRODUCT(_xlfn.XLOOKUP(AH$23,$C$4:$C$19,$T$4:$AD$19)*$AL31:$AV31),0)</f>
        <v>0</v>
      </c>
      <c r="BI31" s="17" cm="1">
        <f t="array" aca="1" ref="BI31" ca="1">IF(AI31&gt;0,AI31*SUMPRODUCT(_xlfn.XLOOKUP(AI$23,$C$4:$C$19,$T$4:$AD$19)*$AL31:$AV31),0)</f>
        <v>0</v>
      </c>
      <c r="BJ31" s="17" cm="1">
        <f t="array" aca="1" ref="BJ31" ca="1">IF(AJ31&gt;0,AJ31*SUMPRODUCT(_xlfn.XLOOKUP(AJ$23,$C$4:$C$19,$T$4:$AD$19)*$AL31:$AV31),0)</f>
        <v>0</v>
      </c>
      <c r="BK31" s="208" cm="1">
        <f t="array" aca="1" ref="BK31" ca="1">IF(AK31&gt;0,AK31*SUMPRODUCT(_xlfn.XLOOKUP(AK$23,$C$4:$C$19,$T$4:$AD$19)*$AL31:$AV31),0)</f>
        <v>0</v>
      </c>
      <c r="BL31" s="221">
        <f t="shared" ca="1" si="67"/>
        <v>0</v>
      </c>
      <c r="BM31" s="8" cm="1">
        <f t="array" aca="1" ref="BM31" ca="1">IF(AA31&gt;0,AA31*SUMPRODUCT(_xlfn.XLOOKUP(AA$23,$C$4:$C$19,$I$4:$S$19)*$AL31:$AV31),0)</f>
        <v>0</v>
      </c>
      <c r="BN31" s="17" cm="1">
        <f t="array" aca="1" ref="BN31" ca="1">IF(AB31&gt;0,AB31*SUMPRODUCT(_xlfn.XLOOKUP(AB$23,$C$4:$C$19,$I$4:$S$19)*$AL31:$AV31),0)</f>
        <v>0</v>
      </c>
      <c r="BO31" s="17" cm="1">
        <f t="array" aca="1" ref="BO31" ca="1">IF(AC31&gt;0,AC31*SUMPRODUCT(_xlfn.XLOOKUP(AC$23,$C$4:$C$19,$I$4:$S$19)*$AL31:$AV31),0)</f>
        <v>0</v>
      </c>
      <c r="BP31" s="71" cm="1">
        <f t="array" aca="1" ref="BP31" ca="1">IF(AD31&gt;0,AD31*SUMPRODUCT(_xlfn.XLOOKUP(AD$23,$C$4:$C$19,$I$4:$S$19)*$AL31:$AV31),0)</f>
        <v>0</v>
      </c>
      <c r="BQ31" s="17" cm="1">
        <f t="array" aca="1" ref="BQ31" ca="1">IF(AE31&gt;0,AE31*SUMPRODUCT(_xlfn.XLOOKUP(AE$23,$C$4:$C$19,$I$4:$S$19)*$AL31:$AV31),0)</f>
        <v>0</v>
      </c>
      <c r="BR31" s="17" cm="1">
        <f t="array" aca="1" ref="BR31" ca="1">IF(AF31&gt;0,AF31*SUMPRODUCT(_xlfn.XLOOKUP(AF$23,$C$4:$C$19,$I$4:$S$19)*$AL31:$AV31),0)</f>
        <v>0</v>
      </c>
      <c r="BS31" s="17" cm="1">
        <f t="array" aca="1" ref="BS31" ca="1">IF(AG31&gt;0,AG31*SUMPRODUCT(_xlfn.XLOOKUP(AG$23,$C$4:$C$19,$I$4:$S$19)*$AL31:$AV31),0)</f>
        <v>0</v>
      </c>
      <c r="BT31" s="17" cm="1">
        <f t="array" aca="1" ref="BT31" ca="1">IF(AH31&gt;0,AH31*SUMPRODUCT(_xlfn.XLOOKUP(AH$23,$C$4:$C$19,$I$4:$S$19)*$AL31:$AV31),0)</f>
        <v>0</v>
      </c>
      <c r="BU31" s="17" cm="1">
        <f t="array" aca="1" ref="BU31" ca="1">IF(AI31&gt;0,AI31*SUMPRODUCT(_xlfn.XLOOKUP(AI$23,$C$4:$C$19,$I$4:$S$19)*$AL31:$AV31),0)</f>
        <v>0</v>
      </c>
      <c r="BV31" s="17" cm="1">
        <f t="array" aca="1" ref="BV31" ca="1">IF(AJ31&gt;0,AJ31*SUMPRODUCT(_xlfn.XLOOKUP(AJ$23,$C$4:$C$19,$I$4:$S$19)*$AL31:$AV31),0)</f>
        <v>0</v>
      </c>
      <c r="BW31" s="9" cm="1">
        <f t="array" aca="1" ref="BW31" ca="1">IF(AK31&gt;0,AK31*SUMPRODUCT(_xlfn.XLOOKUP(AK$23,$C$4:$C$19,$I$4:$S$19)*$AL31:$AV31),0)</f>
        <v>0</v>
      </c>
      <c r="BX31" s="215">
        <f t="shared" ca="1" si="68"/>
        <v>0</v>
      </c>
      <c r="BY31" s="8" cm="1">
        <f t="array" aca="1" ref="BY31" ca="1">IF(AA31&lt;0,AA31*SUMPRODUCT(_xlfn.XLOOKUP(AA$23,$C$4:$C$19,$T$4:$AD$19)*$AL31:$AV31),0)</f>
        <v>0</v>
      </c>
      <c r="BZ31" s="17" cm="1">
        <f t="array" aca="1" ref="BZ31" ca="1">IF(AB31&lt;0,AB31*SUMPRODUCT(_xlfn.XLOOKUP(AB$23,$C$4:$C$19,$T$4:$AD$19)*$AL31:$AV31),0)</f>
        <v>0</v>
      </c>
      <c r="CA31" s="17" cm="1">
        <f t="array" aca="1" ref="CA31" ca="1">IF(AC31&lt;0,AC31*SUMPRODUCT(_xlfn.XLOOKUP(AC$23,$C$4:$C$19,$T$4:$AD$19)*$AL31:$AV31),0)</f>
        <v>0</v>
      </c>
      <c r="CB31" s="71" cm="1">
        <f t="array" aca="1" ref="CB31" ca="1">IF(AD31&lt;0,AD31*SUMPRODUCT(_xlfn.XLOOKUP(AD$23,$C$4:$C$19,$T$4:$AD$19)*$AL31:$AV31),0)</f>
        <v>-0.1</v>
      </c>
      <c r="CC31" s="17" cm="1">
        <f t="array" aca="1" ref="CC31" ca="1">IF(AE31&lt;0,AE31*SUMPRODUCT(_xlfn.XLOOKUP(AE$23,$C$4:$C$19,$T$4:$AD$19)*$AL31:$AV31),0)</f>
        <v>0</v>
      </c>
      <c r="CD31" s="17" cm="1">
        <f t="array" aca="1" ref="CD31" ca="1">IF(AF31&lt;0,AF31*SUMPRODUCT(_xlfn.XLOOKUP(AF$23,$C$4:$C$19,$T$4:$AD$19)*$AL31:$AV31),0)</f>
        <v>0</v>
      </c>
      <c r="CE31" s="17" cm="1">
        <f t="array" aca="1" ref="CE31" ca="1">IF(AG31&lt;0,AG31*SUMPRODUCT(_xlfn.XLOOKUP(AG$23,$C$4:$C$19,$T$4:$AD$19)*$AL31:$AV31),0)</f>
        <v>-0.25</v>
      </c>
      <c r="CF31" s="17" cm="1">
        <f t="array" aca="1" ref="CF31" ca="1">IF(AH31&lt;0,AH31*SUMPRODUCT(_xlfn.XLOOKUP(AH$23,$C$4:$C$19,$T$4:$AD$19)*$AL31:$AV31),0)</f>
        <v>0</v>
      </c>
      <c r="CG31" s="17" cm="1">
        <f t="array" aca="1" ref="CG31" ca="1">IF(AI31&lt;0,AI31*SUMPRODUCT(_xlfn.XLOOKUP(AI$23,$C$4:$C$19,$T$4:$AD$19)*$AL31:$AV31),0)</f>
        <v>0</v>
      </c>
      <c r="CH31" s="17" cm="1">
        <f t="array" aca="1" ref="CH31" ca="1">IF(AJ31&lt;0,AJ31*SUMPRODUCT(_xlfn.XLOOKUP(AJ$23,$C$4:$C$19,$T$4:$AD$19)*$AL31:$AV31),0)</f>
        <v>-0.25</v>
      </c>
      <c r="CI31" s="9" cm="1">
        <f t="array" aca="1" ref="CI31" ca="1">IF(AK31&lt;0,AK31*SUMPRODUCT(_xlfn.XLOOKUP(AK$23,$C$4:$C$19,$T$4:$AD$19)*$AL31:$AV31),0)</f>
        <v>0</v>
      </c>
      <c r="CJ31" s="221">
        <f t="shared" ca="1" si="69"/>
        <v>-0.6</v>
      </c>
      <c r="CK31" s="8" cm="1">
        <f t="array" aca="1" ref="CK31" ca="1">IF(AA31&lt;0,AA31*SUMPRODUCT(_xlfn.XLOOKUP(AA$23,$C$4:$C$19,$I$4:$S$19)*$AL31:$AV31),0)</f>
        <v>0</v>
      </c>
      <c r="CL31" s="17" cm="1">
        <f t="array" aca="1" ref="CL31" ca="1">IF(AB31&lt;0,AB31*SUMPRODUCT(_xlfn.XLOOKUP(AB$23,$C$4:$C$19,$I$4:$S$19)*$AL31:$AV31),0)</f>
        <v>0</v>
      </c>
      <c r="CM31" s="17" cm="1">
        <f t="array" aca="1" ref="CM31" ca="1">IF(AC31&lt;0,AC31*SUMPRODUCT(_xlfn.XLOOKUP(AC$23,$C$4:$C$19,$I$4:$S$19)*$AL31:$AV31),0)</f>
        <v>0</v>
      </c>
      <c r="CN31" s="71" cm="1">
        <f t="array" aca="1" ref="CN31" ca="1">IF(AD31&lt;0,AD31*SUMPRODUCT(_xlfn.XLOOKUP(AD$23,$C$4:$C$19,$I$4:$S$19)*$AL31:$AV31),0)</f>
        <v>0</v>
      </c>
      <c r="CO31" s="17" cm="1">
        <f t="array" aca="1" ref="CO31" ca="1">IF(AE31&lt;0,AE31*SUMPRODUCT(_xlfn.XLOOKUP(AE$23,$C$4:$C$19,$I$4:$S$19)*$AL31:$AV31),0)</f>
        <v>0</v>
      </c>
      <c r="CP31" s="17" cm="1">
        <f t="array" aca="1" ref="CP31" ca="1">IF(AF31&lt;0,AF31*SUMPRODUCT(_xlfn.XLOOKUP(AF$23,$C$4:$C$19,$I$4:$S$19)*$AL31:$AV31),0)</f>
        <v>0</v>
      </c>
      <c r="CQ31" s="17" cm="1">
        <f t="array" aca="1" ref="CQ31" ca="1">IF(AG31&lt;0,AG31*SUMPRODUCT(_xlfn.XLOOKUP(AG$23,$C$4:$C$19,$I$4:$S$19)*$AL31:$AV31),0)</f>
        <v>0</v>
      </c>
      <c r="CR31" s="17" cm="1">
        <f t="array" aca="1" ref="CR31" ca="1">IF(AH31&lt;0,AH31*SUMPRODUCT(_xlfn.XLOOKUP(AH$23,$C$4:$C$19,$I$4:$S$19)*$AL31:$AV31),0)</f>
        <v>0</v>
      </c>
      <c r="CS31" s="17" cm="1">
        <f t="array" aca="1" ref="CS31" ca="1">IF(AI31&lt;0,AI31*SUMPRODUCT(_xlfn.XLOOKUP(AI$23,$C$4:$C$19,$I$4:$S$19)*$AL31:$AV31),0)</f>
        <v>0</v>
      </c>
      <c r="CT31" s="17" cm="1">
        <f t="array" aca="1" ref="CT31" ca="1">IF(AJ31&lt;0,AJ31*SUMPRODUCT(_xlfn.XLOOKUP(AJ$23,$C$4:$C$19,$I$4:$S$19)*$AL31:$AV31),0)</f>
        <v>0</v>
      </c>
      <c r="CU31" s="208" cm="1">
        <f t="array" aca="1" ref="CU31" ca="1">IF(AK31&lt;0,AK31*SUMPRODUCT(_xlfn.XLOOKUP(AK$23,$C$4:$C$19,$I$4:$S$19)*$AL31:$AV31),0)</f>
        <v>0</v>
      </c>
      <c r="CV31" s="221">
        <f t="shared" ca="1" si="70"/>
        <v>0</v>
      </c>
    </row>
    <row r="32" spans="1:114" x14ac:dyDescent="0.25">
      <c r="A32" s="255" t="s">
        <v>390</v>
      </c>
      <c r="B32" s="739" t="s">
        <v>388</v>
      </c>
      <c r="C32" s="735">
        <v>4</v>
      </c>
      <c r="D32" s="18" t="str">
        <f>_xlfn.XLOOKUP($C32,'Load Combinations'!$B$4:$B$22,'Load Combinations'!$C$4:$C$22)</f>
        <v>Core Vessel Vacuum, No Beam</v>
      </c>
      <c r="E32" s="118"/>
      <c r="F32" s="119"/>
      <c r="G32" s="7">
        <f t="shared" si="62"/>
        <v>8</v>
      </c>
      <c r="H32" s="130">
        <f t="shared" ca="1" si="63"/>
        <v>9.3249999999999993</v>
      </c>
      <c r="I32" s="130">
        <f t="shared" ca="1" si="64"/>
        <v>4.415</v>
      </c>
      <c r="J32" s="112"/>
      <c r="K32" s="72">
        <f ca="1">OFFSET(K32,-3,0)</f>
        <v>0</v>
      </c>
      <c r="L32" s="73">
        <f t="shared" ref="L32:Z32" ca="1" si="73">OFFSET(L32,-3,0)</f>
        <v>0</v>
      </c>
      <c r="M32" s="73">
        <f t="shared" ca="1" si="73"/>
        <v>0</v>
      </c>
      <c r="N32" s="73">
        <f t="shared" ca="1" si="73"/>
        <v>0</v>
      </c>
      <c r="O32" s="73">
        <f t="shared" ca="1" si="73"/>
        <v>0</v>
      </c>
      <c r="P32" s="73">
        <f t="shared" ca="1" si="73"/>
        <v>0</v>
      </c>
      <c r="Q32" s="73">
        <f t="shared" ca="1" si="73"/>
        <v>0</v>
      </c>
      <c r="R32" s="73">
        <f t="shared" ca="1" si="73"/>
        <v>0</v>
      </c>
      <c r="S32" s="73">
        <f t="shared" ca="1" si="73"/>
        <v>0</v>
      </c>
      <c r="T32" s="73">
        <f t="shared" ca="1" si="73"/>
        <v>0</v>
      </c>
      <c r="U32" s="73">
        <f t="shared" ca="1" si="73"/>
        <v>0</v>
      </c>
      <c r="V32" s="73">
        <f t="shared" ca="1" si="73"/>
        <v>1</v>
      </c>
      <c r="W32" s="73">
        <f t="shared" ca="1" si="73"/>
        <v>0</v>
      </c>
      <c r="X32" s="73">
        <f t="shared" ca="1" si="73"/>
        <v>-1</v>
      </c>
      <c r="Y32" s="73">
        <f t="shared" ca="1" si="73"/>
        <v>0</v>
      </c>
      <c r="Z32" s="139">
        <f t="shared" ca="1" si="73"/>
        <v>0</v>
      </c>
      <c r="AA32" s="72">
        <f t="shared" ref="AA32:AK32" ca="1" si="74">OFFSET(AA32,-3,0)</f>
        <v>1</v>
      </c>
      <c r="AB32" s="73">
        <f t="shared" ca="1" si="74"/>
        <v>1</v>
      </c>
      <c r="AC32" s="73">
        <f t="shared" ca="1" si="74"/>
        <v>-1</v>
      </c>
      <c r="AD32" s="73">
        <f t="shared" ca="1" si="74"/>
        <v>-1</v>
      </c>
      <c r="AE32" s="73">
        <f t="shared" ca="1" si="74"/>
        <v>0</v>
      </c>
      <c r="AF32" s="73">
        <f t="shared" ca="1" si="74"/>
        <v>0</v>
      </c>
      <c r="AG32" s="73">
        <f t="shared" ca="1" si="74"/>
        <v>-1</v>
      </c>
      <c r="AH32" s="73">
        <f t="shared" ca="1" si="74"/>
        <v>0</v>
      </c>
      <c r="AI32" s="73">
        <f t="shared" ca="1" si="74"/>
        <v>0</v>
      </c>
      <c r="AJ32" s="73">
        <f t="shared" ca="1" si="74"/>
        <v>-1</v>
      </c>
      <c r="AK32" s="74">
        <f t="shared" ca="1" si="74"/>
        <v>0</v>
      </c>
      <c r="AL32" s="202">
        <f>+INDEX('Load Combinations'!$D$4:$N$22,MATCH(Vertical!$C32,'Load Combinations'!$B$4:$B$22,0),MATCH(Vertical!AL$23,'Load Combinations'!$D$3:$N$3,0))</f>
        <v>1</v>
      </c>
      <c r="AM32" s="73">
        <f>+INDEX('Load Combinations'!$D$4:$N$22,MATCH(Vertical!$C32,'Load Combinations'!$B$4:$B$22,0),MATCH(Vertical!AM$23,'Load Combinations'!$D$3:$N$3,0))</f>
        <v>1</v>
      </c>
      <c r="AN32" s="73">
        <f>+INDEX('Load Combinations'!$D$4:$N$22,MATCH(Vertical!$C32,'Load Combinations'!$B$4:$B$22,0),MATCH(Vertical!AN$23,'Load Combinations'!$D$3:$N$3,0))</f>
        <v>0</v>
      </c>
      <c r="AO32" s="73">
        <f>+INDEX('Load Combinations'!$D$4:$N$22,MATCH(Vertical!$C32,'Load Combinations'!$B$4:$B$22,0),MATCH(Vertical!AO$23,'Load Combinations'!$D$3:$N$3,0))</f>
        <v>1</v>
      </c>
      <c r="AP32" s="73">
        <f>+INDEX('Load Combinations'!$D$4:$N$22,MATCH(Vertical!$C32,'Load Combinations'!$B$4:$B$22,0),MATCH(Vertical!AP$23,'Load Combinations'!$D$3:$N$3,0))</f>
        <v>0</v>
      </c>
      <c r="AQ32" s="73">
        <f>+INDEX('Load Combinations'!$D$4:$N$22,MATCH(Vertical!$C32,'Load Combinations'!$B$4:$B$22,0),MATCH(Vertical!AQ$23,'Load Combinations'!$D$3:$N$3,0))</f>
        <v>0</v>
      </c>
      <c r="AR32" s="73">
        <f>+INDEX('Load Combinations'!$D$4:$N$22,MATCH(Vertical!$C32,'Load Combinations'!$B$4:$B$22,0),MATCH(Vertical!AR$23,'Load Combinations'!$D$3:$N$3,0))</f>
        <v>0</v>
      </c>
      <c r="AS32" s="73">
        <f>+INDEX('Load Combinations'!$D$4:$N$22,MATCH(Vertical!$C32,'Load Combinations'!$B$4:$B$22,0),MATCH(Vertical!AS$23,'Load Combinations'!$D$3:$N$3,0))</f>
        <v>0</v>
      </c>
      <c r="AT32" s="73">
        <f>+INDEX('Load Combinations'!$D$4:$N$22,MATCH(Vertical!$C32,'Load Combinations'!$B$4:$B$22,0),MATCH(Vertical!AT$23,'Load Combinations'!$D$3:$N$3,0))</f>
        <v>1</v>
      </c>
      <c r="AU32" s="139">
        <f>+INDEX('Load Combinations'!$D$4:$N$22,MATCH(Vertical!$C32,'Load Combinations'!$B$4:$B$22,0),MATCH(Vertical!AU$23,'Load Combinations'!$D$3:$N$3,0))</f>
        <v>0</v>
      </c>
      <c r="AV32" s="189">
        <f>+INDEX('Load Combinations'!$D$4:$N$22,MATCH(Vertical!$C32,'Load Combinations'!$B$4:$B$22,0),MATCH(Vertical!AV$23,'Load Combinations'!$D$3:$N$3,0))</f>
        <v>0</v>
      </c>
      <c r="AW32" s="72" cm="1">
        <f t="array" aca="1" ref="AW32" ca="1">SUMPRODUCT(--($K32:$Z32&gt;0),INDEX($H$4:$H$19,MATCH($K$23:$Z$23,$C$4:$C$19,0)))</f>
        <v>0.5</v>
      </c>
      <c r="AX32" s="73" cm="1">
        <f t="array" aca="1" ref="AX32" ca="1">SUMPRODUCT(--($K32:$Z32&gt;0),INDEX($G$4:$G$19,MATCH($K$23:$Z$23,$C$4:$C$19,0)))</f>
        <v>-0.5</v>
      </c>
      <c r="AY32" s="73" cm="1">
        <f t="array" aca="1" ref="AY32" ca="1">-1*SUMPRODUCT(--($K32:$Z32&lt;0),INDEX($H$4:$H$19,MATCH($K$23:$Z$23,$C$4:$C$19,0)))</f>
        <v>-0.5</v>
      </c>
      <c r="AZ32" s="74" cm="1">
        <f t="array" aca="1" ref="AZ32" ca="1">-1*SUMPRODUCT(--($K32:$Z32&lt;0),INDEX($G$4:$G$19,MATCH($K$23:$Z$23,$C$4:$C$19,0)))</f>
        <v>0.5</v>
      </c>
      <c r="BA32" s="562" cm="1">
        <f t="array" aca="1" ref="BA32" ca="1">IF(AA32&gt;0,AA32*SUMPRODUCT(_xlfn.XLOOKUP(AA$23,$C$4:$C$19,$T$4:$AD$19)*$AL32:$AV32),0)</f>
        <v>0</v>
      </c>
      <c r="BB32" s="67" cm="1">
        <f t="array" aca="1" ref="BB32" ca="1">IF(AB32&gt;0,AB32*SUMPRODUCT(_xlfn.XLOOKUP(AB$23,$C$4:$C$19,$T$4:$AD$19)*$AL32:$AV32),0)</f>
        <v>0.125</v>
      </c>
      <c r="BC32" s="67" cm="1">
        <f t="array" aca="1" ref="BC32" ca="1">IF(AC32&gt;0,AC32*SUMPRODUCT(_xlfn.XLOOKUP(AC$23,$C$4:$C$19,$T$4:$AD$19)*$AL32:$AV32),0)</f>
        <v>0</v>
      </c>
      <c r="BD32" s="67" cm="1">
        <f t="array" aca="1" ref="BD32" ca="1">IF(AD32&gt;0,AD32*SUMPRODUCT(_xlfn.XLOOKUP(AD$23,$C$4:$C$19,$T$4:$AD$19)*$AL32:$AV32),0)</f>
        <v>0</v>
      </c>
      <c r="BE32" s="67" cm="1">
        <f t="array" aca="1" ref="BE32" ca="1">IF(AE32&gt;0,AE32*SUMPRODUCT(_xlfn.XLOOKUP(AE$23,$C$4:$C$19,$T$4:$AD$19)*$AL32:$AV32),0)</f>
        <v>0</v>
      </c>
      <c r="BF32" s="67" cm="1">
        <f t="array" aca="1" ref="BF32" ca="1">IF(AF32&gt;0,AF32*SUMPRODUCT(_xlfn.XLOOKUP(AF$23,$C$4:$C$19,$T$4:$AD$19)*$AL32:$AV32),0)</f>
        <v>0</v>
      </c>
      <c r="BG32" s="67" cm="1">
        <f t="array" aca="1" ref="BG32" ca="1">IF(AG32&gt;0,AG32*SUMPRODUCT(_xlfn.XLOOKUP(AG$23,$C$4:$C$19,$T$4:$AD$19)*$AL32:$AV32),0)</f>
        <v>0</v>
      </c>
      <c r="BH32" s="67" cm="1">
        <f t="array" aca="1" ref="BH32" ca="1">IF(AH32&gt;0,AH32*SUMPRODUCT(_xlfn.XLOOKUP(AH$23,$C$4:$C$19,$T$4:$AD$19)*$AL32:$AV32),0)</f>
        <v>0</v>
      </c>
      <c r="BI32" s="67" cm="1">
        <f t="array" aca="1" ref="BI32" ca="1">IF(AI32&gt;0,AI32*SUMPRODUCT(_xlfn.XLOOKUP(AI$23,$C$4:$C$19,$T$4:$AD$19)*$AL32:$AV32),0)</f>
        <v>0</v>
      </c>
      <c r="BJ32" s="67" cm="1">
        <f t="array" aca="1" ref="BJ32" ca="1">IF(AJ32&gt;0,AJ32*SUMPRODUCT(_xlfn.XLOOKUP(AJ$23,$C$4:$C$19,$T$4:$AD$19)*$AL32:$AV32),0)</f>
        <v>0</v>
      </c>
      <c r="BK32" s="207" cm="1">
        <f t="array" aca="1" ref="BK32" ca="1">IF(AK32&gt;0,AK32*SUMPRODUCT(_xlfn.XLOOKUP(AK$23,$C$4:$C$19,$T$4:$AD$19)*$AL32:$AV32),0)</f>
        <v>0</v>
      </c>
      <c r="BL32" s="220">
        <f t="shared" ca="1" si="67"/>
        <v>0.125</v>
      </c>
      <c r="BM32" s="66" cm="1">
        <f t="array" aca="1" ref="BM32" ca="1">IF(AA32&gt;0,AA32*SUMPRODUCT(_xlfn.XLOOKUP(AA$23,$C$4:$C$19,$I$4:$S$19)*$AL32:$AV32),0)</f>
        <v>0</v>
      </c>
      <c r="BN32" s="67" cm="1">
        <f t="array" aca="1" ref="BN32" ca="1">IF(AB32&gt;0,AB32*SUMPRODUCT(_xlfn.XLOOKUP(AB$23,$C$4:$C$19,$I$4:$S$19)*$AL32:$AV32),0)</f>
        <v>-1.875</v>
      </c>
      <c r="BO32" s="67" cm="1">
        <f t="array" aca="1" ref="BO32" ca="1">IF(AC32&gt;0,AC32*SUMPRODUCT(_xlfn.XLOOKUP(AC$23,$C$4:$C$19,$I$4:$S$19)*$AL32:$AV32),0)</f>
        <v>0</v>
      </c>
      <c r="BP32" s="67" cm="1">
        <f t="array" aca="1" ref="BP32" ca="1">IF(AD32&gt;0,AD32*SUMPRODUCT(_xlfn.XLOOKUP(AD$23,$C$4:$C$19,$I$4:$S$19)*$AL32:$AV32),0)</f>
        <v>0</v>
      </c>
      <c r="BQ32" s="67" cm="1">
        <f t="array" aca="1" ref="BQ32" ca="1">IF(AE32&gt;0,AE32*SUMPRODUCT(_xlfn.XLOOKUP(AE$23,$C$4:$C$19,$I$4:$S$19)*$AL32:$AV32),0)</f>
        <v>0</v>
      </c>
      <c r="BR32" s="67" cm="1">
        <f t="array" aca="1" ref="BR32" ca="1">IF(AF32&gt;0,AF32*SUMPRODUCT(_xlfn.XLOOKUP(AF$23,$C$4:$C$19,$I$4:$S$19)*$AL32:$AV32),0)</f>
        <v>0</v>
      </c>
      <c r="BS32" s="67" cm="1">
        <f t="array" aca="1" ref="BS32" ca="1">IF(AG32&gt;0,AG32*SUMPRODUCT(_xlfn.XLOOKUP(AG$23,$C$4:$C$19,$I$4:$S$19)*$AL32:$AV32),0)</f>
        <v>0</v>
      </c>
      <c r="BT32" s="67" cm="1">
        <f t="array" aca="1" ref="BT32" ca="1">IF(AH32&gt;0,AH32*SUMPRODUCT(_xlfn.XLOOKUP(AH$23,$C$4:$C$19,$I$4:$S$19)*$AL32:$AV32),0)</f>
        <v>0</v>
      </c>
      <c r="BU32" s="67" cm="1">
        <f t="array" aca="1" ref="BU32" ca="1">IF(AI32&gt;0,AI32*SUMPRODUCT(_xlfn.XLOOKUP(AI$23,$C$4:$C$19,$I$4:$S$19)*$AL32:$AV32),0)</f>
        <v>0</v>
      </c>
      <c r="BV32" s="67" cm="1">
        <f t="array" aca="1" ref="BV32" ca="1">IF(AJ32&gt;0,AJ32*SUMPRODUCT(_xlfn.XLOOKUP(AJ$23,$C$4:$C$19,$I$4:$S$19)*$AL32:$AV32),0)</f>
        <v>0</v>
      </c>
      <c r="BW32" s="68" cm="1">
        <f t="array" aca="1" ref="BW32" ca="1">IF(AK32&gt;0,AK32*SUMPRODUCT(_xlfn.XLOOKUP(AK$23,$C$4:$C$19,$I$4:$S$19)*$AL32:$AV32),0)</f>
        <v>0</v>
      </c>
      <c r="BX32" s="214">
        <f t="shared" ca="1" si="68"/>
        <v>-1.875</v>
      </c>
      <c r="BY32" s="66" cm="1">
        <f t="array" aca="1" ref="BY32" ca="1">IF(AA32&lt;0,AA32*SUMPRODUCT(_xlfn.XLOOKUP(AA$23,$C$4:$C$19,$T$4:$AD$19)*$AL32:$AV32),0)</f>
        <v>0</v>
      </c>
      <c r="BZ32" s="67" cm="1">
        <f t="array" aca="1" ref="BZ32" ca="1">IF(AB32&lt;0,AB32*SUMPRODUCT(_xlfn.XLOOKUP(AB$23,$C$4:$C$19,$T$4:$AD$19)*$AL32:$AV32),0)</f>
        <v>0</v>
      </c>
      <c r="CA32" s="67" cm="1">
        <f t="array" aca="1" ref="CA32" ca="1">IF(AC32&lt;0,AC32*SUMPRODUCT(_xlfn.XLOOKUP(AC$23,$C$4:$C$19,$T$4:$AD$19)*$AL32:$AV32),0)</f>
        <v>-0.1</v>
      </c>
      <c r="CB32" s="67" cm="1">
        <f t="array" aca="1" ref="CB32" ca="1">IF(AD32&lt;0,AD32*SUMPRODUCT(_xlfn.XLOOKUP(AD$23,$C$4:$C$19,$T$4:$AD$19)*$AL32:$AV32),0)</f>
        <v>-0.11</v>
      </c>
      <c r="CC32" s="67" cm="1">
        <f t="array" aca="1" ref="CC32" ca="1">IF(AE32&lt;0,AE32*SUMPRODUCT(_xlfn.XLOOKUP(AE$23,$C$4:$C$19,$T$4:$AD$19)*$AL32:$AV32),0)</f>
        <v>0</v>
      </c>
      <c r="CD32" s="67" cm="1">
        <f t="array" aca="1" ref="CD32" ca="1">IF(AF32&lt;0,AF32*SUMPRODUCT(_xlfn.XLOOKUP(AF$23,$C$4:$C$19,$T$4:$AD$19)*$AL32:$AV32),0)</f>
        <v>0</v>
      </c>
      <c r="CE32" s="67" cm="1">
        <f t="array" aca="1" ref="CE32" ca="1">IF(AG32&lt;0,AG32*SUMPRODUCT(_xlfn.XLOOKUP(AG$23,$C$4:$C$19,$T$4:$AD$19)*$AL32:$AV32),0)</f>
        <v>-0.25</v>
      </c>
      <c r="CF32" s="67" cm="1">
        <f t="array" aca="1" ref="CF32" ca="1">IF(AH32&lt;0,AH32*SUMPRODUCT(_xlfn.XLOOKUP(AH$23,$C$4:$C$19,$T$4:$AD$19)*$AL32:$AV32),0)</f>
        <v>0</v>
      </c>
      <c r="CG32" s="67" cm="1">
        <f t="array" aca="1" ref="CG32" ca="1">IF(AI32&lt;0,AI32*SUMPRODUCT(_xlfn.XLOOKUP(AI$23,$C$4:$C$19,$T$4:$AD$19)*$AL32:$AV32),0)</f>
        <v>0</v>
      </c>
      <c r="CH32" s="67" cm="1">
        <f t="array" aca="1" ref="CH32" ca="1">IF(AJ32&lt;0,AJ32*SUMPRODUCT(_xlfn.XLOOKUP(AJ$23,$C$4:$C$19,$T$4:$AD$19)*$AL32:$AV32),0)</f>
        <v>-0.25</v>
      </c>
      <c r="CI32" s="68" cm="1">
        <f t="array" aca="1" ref="CI32" ca="1">IF(AK32&lt;0,AK32*SUMPRODUCT(_xlfn.XLOOKUP(AK$23,$C$4:$C$19,$T$4:$AD$19)*$AL32:$AV32),0)</f>
        <v>0</v>
      </c>
      <c r="CJ32" s="220">
        <f t="shared" ca="1" si="69"/>
        <v>-0.71</v>
      </c>
      <c r="CK32" s="66" cm="1">
        <f t="array" aca="1" ref="CK32" ca="1">IF(AA32&lt;0,AA32*SUMPRODUCT(_xlfn.XLOOKUP(AA$23,$C$4:$C$19,$I$4:$S$19)*$AL32:$AV32),0)</f>
        <v>0</v>
      </c>
      <c r="CL32" s="67" cm="1">
        <f t="array" aca="1" ref="CL32" ca="1">IF(AB32&lt;0,AB32*SUMPRODUCT(_xlfn.XLOOKUP(AB$23,$C$4:$C$19,$I$4:$S$19)*$AL32:$AV32),0)</f>
        <v>0</v>
      </c>
      <c r="CM32" s="67" cm="1">
        <f t="array" aca="1" ref="CM32" ca="1">IF(AC32&lt;0,AC32*SUMPRODUCT(_xlfn.XLOOKUP(AC$23,$C$4:$C$19,$I$4:$S$19)*$AL32:$AV32),0)</f>
        <v>0.1</v>
      </c>
      <c r="CN32" s="67" cm="1">
        <f t="array" aca="1" ref="CN32" ca="1">IF(AD32&lt;0,AD32*SUMPRODUCT(_xlfn.XLOOKUP(AD$23,$C$4:$C$19,$I$4:$S$19)*$AL32:$AV32),0)</f>
        <v>0.1</v>
      </c>
      <c r="CO32" s="67" cm="1">
        <f t="array" aca="1" ref="CO32" ca="1">IF(AE32&lt;0,AE32*SUMPRODUCT(_xlfn.XLOOKUP(AE$23,$C$4:$C$19,$I$4:$S$19)*$AL32:$AV32),0)</f>
        <v>0</v>
      </c>
      <c r="CP32" s="67" cm="1">
        <f t="array" aca="1" ref="CP32" ca="1">IF(AF32&lt;0,AF32*SUMPRODUCT(_xlfn.XLOOKUP(AF$23,$C$4:$C$19,$I$4:$S$19)*$AL32:$AV32),0)</f>
        <v>0</v>
      </c>
      <c r="CQ32" s="67" cm="1">
        <f t="array" aca="1" ref="CQ32" ca="1">IF(AG32&lt;0,AG32*SUMPRODUCT(_xlfn.XLOOKUP(AG$23,$C$4:$C$19,$I$4:$S$19)*$AL32:$AV32),0)</f>
        <v>0</v>
      </c>
      <c r="CR32" s="67" cm="1">
        <f t="array" aca="1" ref="CR32" ca="1">IF(AH32&lt;0,AH32*SUMPRODUCT(_xlfn.XLOOKUP(AH$23,$C$4:$C$19,$I$4:$S$19)*$AL32:$AV32),0)</f>
        <v>0</v>
      </c>
      <c r="CS32" s="67" cm="1">
        <f t="array" aca="1" ref="CS32" ca="1">IF(AI32&lt;0,AI32*SUMPRODUCT(_xlfn.XLOOKUP(AI$23,$C$4:$C$19,$I$4:$S$19)*$AL32:$AV32),0)</f>
        <v>0</v>
      </c>
      <c r="CT32" s="67" cm="1">
        <f t="array" aca="1" ref="CT32" ca="1">IF(AJ32&lt;0,AJ32*SUMPRODUCT(_xlfn.XLOOKUP(AJ$23,$C$4:$C$19,$I$4:$S$19)*$AL32:$AV32),0)</f>
        <v>0</v>
      </c>
      <c r="CU32" s="207" cm="1">
        <f t="array" aca="1" ref="CU32" ca="1">IF(AK32&lt;0,AK32*SUMPRODUCT(_xlfn.XLOOKUP(AK$23,$C$4:$C$19,$I$4:$S$19)*$AL32:$AV32),0)</f>
        <v>0</v>
      </c>
      <c r="CV32" s="220">
        <f t="shared" ca="1" si="70"/>
        <v>0.2</v>
      </c>
    </row>
    <row r="33" spans="1:100" x14ac:dyDescent="0.25">
      <c r="A33" s="730">
        <f ca="1">MIN(H29:I33,H36:I39,H42:I47)</f>
        <v>1.5750000000000002</v>
      </c>
      <c r="B33" s="740">
        <f ca="1">MIN(H34:I35,H40:I41)</f>
        <v>1.3149999999999999</v>
      </c>
      <c r="C33" s="736">
        <v>5</v>
      </c>
      <c r="D33" s="19" t="str">
        <f>_xlfn.XLOOKUP($C33,'Load Combinations'!$B$4:$B$22,'Load Combinations'!$C$4:$C$22)</f>
        <v>Core Vessel Vacuum, Beam on</v>
      </c>
      <c r="E33" s="120"/>
      <c r="F33" s="121"/>
      <c r="G33" s="8">
        <f t="shared" si="62"/>
        <v>8</v>
      </c>
      <c r="H33" s="61">
        <f t="shared" ca="1" si="63"/>
        <v>9.9249999999999989</v>
      </c>
      <c r="I33" s="61">
        <f t="shared" ca="1" si="64"/>
        <v>1.665</v>
      </c>
      <c r="J33" s="113"/>
      <c r="K33" s="75">
        <f ca="1">OFFSET(K33,-4,0)</f>
        <v>0</v>
      </c>
      <c r="L33" s="76">
        <f t="shared" ref="L33:Z33" ca="1" si="75">OFFSET(L33,-4,0)</f>
        <v>0</v>
      </c>
      <c r="M33" s="76">
        <f t="shared" ca="1" si="75"/>
        <v>0</v>
      </c>
      <c r="N33" s="76">
        <f t="shared" ca="1" si="75"/>
        <v>0</v>
      </c>
      <c r="O33" s="76">
        <f t="shared" ca="1" si="75"/>
        <v>0</v>
      </c>
      <c r="P33" s="76">
        <f t="shared" ca="1" si="75"/>
        <v>0</v>
      </c>
      <c r="Q33" s="76">
        <f t="shared" ca="1" si="75"/>
        <v>0</v>
      </c>
      <c r="R33" s="76">
        <f t="shared" ca="1" si="75"/>
        <v>0</v>
      </c>
      <c r="S33" s="76">
        <f t="shared" ca="1" si="75"/>
        <v>0</v>
      </c>
      <c r="T33" s="76">
        <f t="shared" ca="1" si="75"/>
        <v>0</v>
      </c>
      <c r="U33" s="76">
        <f t="shared" ca="1" si="75"/>
        <v>0</v>
      </c>
      <c r="V33" s="76">
        <f t="shared" ca="1" si="75"/>
        <v>1</v>
      </c>
      <c r="W33" s="76">
        <f t="shared" ca="1" si="75"/>
        <v>0</v>
      </c>
      <c r="X33" s="76">
        <f t="shared" ca="1" si="75"/>
        <v>-1</v>
      </c>
      <c r="Y33" s="76">
        <f t="shared" ca="1" si="75"/>
        <v>0</v>
      </c>
      <c r="Z33" s="140">
        <f t="shared" ca="1" si="75"/>
        <v>0</v>
      </c>
      <c r="AA33" s="75">
        <f t="shared" ref="AA33:AK33" ca="1" si="76">OFFSET(AA33,-4,0)</f>
        <v>1</v>
      </c>
      <c r="AB33" s="76">
        <f t="shared" ca="1" si="76"/>
        <v>1</v>
      </c>
      <c r="AC33" s="76">
        <f t="shared" ca="1" si="76"/>
        <v>-1</v>
      </c>
      <c r="AD33" s="76">
        <f t="shared" ca="1" si="76"/>
        <v>-1</v>
      </c>
      <c r="AE33" s="76">
        <f t="shared" ca="1" si="76"/>
        <v>0</v>
      </c>
      <c r="AF33" s="76">
        <f t="shared" ca="1" si="76"/>
        <v>0</v>
      </c>
      <c r="AG33" s="76">
        <f t="shared" ca="1" si="76"/>
        <v>-1</v>
      </c>
      <c r="AH33" s="76">
        <f t="shared" ca="1" si="76"/>
        <v>0</v>
      </c>
      <c r="AI33" s="76">
        <f t="shared" ca="1" si="76"/>
        <v>0</v>
      </c>
      <c r="AJ33" s="76">
        <f t="shared" ca="1" si="76"/>
        <v>-1</v>
      </c>
      <c r="AK33" s="77">
        <f t="shared" ca="1" si="76"/>
        <v>0</v>
      </c>
      <c r="AL33" s="203">
        <f>+INDEX('Load Combinations'!$D$4:$N$22,MATCH(Vertical!$C33,'Load Combinations'!$B$4:$B$22,0),MATCH(Vertical!AL$23,'Load Combinations'!$D$3:$N$3,0))</f>
        <v>1</v>
      </c>
      <c r="AM33" s="76">
        <f>+INDEX('Load Combinations'!$D$4:$N$22,MATCH(Vertical!$C33,'Load Combinations'!$B$4:$B$22,0),MATCH(Vertical!AM$23,'Load Combinations'!$D$3:$N$3,0))</f>
        <v>1</v>
      </c>
      <c r="AN33" s="76">
        <f>+INDEX('Load Combinations'!$D$4:$N$22,MATCH(Vertical!$C33,'Load Combinations'!$B$4:$B$22,0),MATCH(Vertical!AN$23,'Load Combinations'!$D$3:$N$3,0))</f>
        <v>0</v>
      </c>
      <c r="AO33" s="76">
        <f>+INDEX('Load Combinations'!$D$4:$N$22,MATCH(Vertical!$C33,'Load Combinations'!$B$4:$B$22,0),MATCH(Vertical!AO$23,'Load Combinations'!$D$3:$N$3,0))</f>
        <v>1</v>
      </c>
      <c r="AP33" s="76">
        <f>+INDEX('Load Combinations'!$D$4:$N$22,MATCH(Vertical!$C33,'Load Combinations'!$B$4:$B$22,0),MATCH(Vertical!AP$23,'Load Combinations'!$D$3:$N$3,0))</f>
        <v>0</v>
      </c>
      <c r="AQ33" s="76">
        <f>+INDEX('Load Combinations'!$D$4:$N$22,MATCH(Vertical!$C33,'Load Combinations'!$B$4:$B$22,0),MATCH(Vertical!AQ$23,'Load Combinations'!$D$3:$N$3,0))</f>
        <v>1</v>
      </c>
      <c r="AR33" s="76">
        <f>+INDEX('Load Combinations'!$D$4:$N$22,MATCH(Vertical!$C33,'Load Combinations'!$B$4:$B$22,0),MATCH(Vertical!AR$23,'Load Combinations'!$D$3:$N$3,0))</f>
        <v>0</v>
      </c>
      <c r="AS33" s="76">
        <f>+INDEX('Load Combinations'!$D$4:$N$22,MATCH(Vertical!$C33,'Load Combinations'!$B$4:$B$22,0),MATCH(Vertical!AS$23,'Load Combinations'!$D$3:$N$3,0))</f>
        <v>0</v>
      </c>
      <c r="AT33" s="76">
        <f>+INDEX('Load Combinations'!$D$4:$N$22,MATCH(Vertical!$C33,'Load Combinations'!$B$4:$B$22,0),MATCH(Vertical!AT$23,'Load Combinations'!$D$3:$N$3,0))</f>
        <v>1</v>
      </c>
      <c r="AU33" s="140">
        <f>+INDEX('Load Combinations'!$D$4:$N$22,MATCH(Vertical!$C33,'Load Combinations'!$B$4:$B$22,0),MATCH(Vertical!AU$23,'Load Combinations'!$D$3:$N$3,0))</f>
        <v>0</v>
      </c>
      <c r="AV33" s="196">
        <f>+INDEX('Load Combinations'!$D$4:$N$22,MATCH(Vertical!$C33,'Load Combinations'!$B$4:$B$22,0),MATCH(Vertical!AV$23,'Load Combinations'!$D$3:$N$3,0))</f>
        <v>0</v>
      </c>
      <c r="AW33" s="75" cm="1">
        <f t="array" aca="1" ref="AW33" ca="1">SUMPRODUCT(--($K33:$Z33&gt;0),INDEX($H$4:$H$19,MATCH($K$23:$Z$23,$C$4:$C$19,0)))</f>
        <v>0.5</v>
      </c>
      <c r="AX33" s="76" cm="1">
        <f t="array" aca="1" ref="AX33" ca="1">SUMPRODUCT(--($K33:$Z33&gt;0),INDEX($G$4:$G$19,MATCH($K$23:$Z$23,$C$4:$C$19,0)))</f>
        <v>-0.5</v>
      </c>
      <c r="AY33" s="76" cm="1">
        <f t="array" aca="1" ref="AY33" ca="1">-1*SUMPRODUCT(--($K33:$Z33&lt;0),INDEX($H$4:$H$19,MATCH($K$23:$Z$23,$C$4:$C$19,0)))</f>
        <v>-0.5</v>
      </c>
      <c r="AZ33" s="77" cm="1">
        <f t="array" aca="1" ref="AZ33" ca="1">-1*SUMPRODUCT(--($K33:$Z33&lt;0),INDEX($G$4:$G$19,MATCH($K$23:$Z$23,$C$4:$C$19,0)))</f>
        <v>0.5</v>
      </c>
      <c r="BA33" s="462" cm="1">
        <f t="array" aca="1" ref="BA33" ca="1">IF(AA33&gt;0,AA33*SUMPRODUCT(_xlfn.XLOOKUP(AA$23,$C$4:$C$19,$T$4:$AD$19)*$AL33:$AV33),0)</f>
        <v>0.3</v>
      </c>
      <c r="BB33" s="17" cm="1">
        <f t="array" aca="1" ref="BB33" ca="1">IF(AB33&gt;0,AB33*SUMPRODUCT(_xlfn.XLOOKUP(AB$23,$C$4:$C$19,$T$4:$AD$19)*$AL33:$AV33),0)</f>
        <v>0.42499999999999999</v>
      </c>
      <c r="BC33" s="17" cm="1">
        <f t="array" aca="1" ref="BC33" ca="1">IF(AC33&gt;0,AC33*SUMPRODUCT(_xlfn.XLOOKUP(AC$23,$C$4:$C$19,$T$4:$AD$19)*$AL33:$AV33),0)</f>
        <v>0</v>
      </c>
      <c r="BD33" s="71" cm="1">
        <f t="array" aca="1" ref="BD33" ca="1">IF(AD33&gt;0,AD33*SUMPRODUCT(_xlfn.XLOOKUP(AD$23,$C$4:$C$19,$T$4:$AD$19)*$AL33:$AV33),0)</f>
        <v>0</v>
      </c>
      <c r="BE33" s="17" cm="1">
        <f t="array" aca="1" ref="BE33" ca="1">IF(AE33&gt;0,AE33*SUMPRODUCT(_xlfn.XLOOKUP(AE$23,$C$4:$C$19,$T$4:$AD$19)*$AL33:$AV33),0)</f>
        <v>0</v>
      </c>
      <c r="BF33" s="17" cm="1">
        <f t="array" aca="1" ref="BF33" ca="1">IF(AF33&gt;0,AF33*SUMPRODUCT(_xlfn.XLOOKUP(AF$23,$C$4:$C$19,$T$4:$AD$19)*$AL33:$AV33),0)</f>
        <v>0</v>
      </c>
      <c r="BG33" s="17" cm="1">
        <f t="array" aca="1" ref="BG33" ca="1">IF(AG33&gt;0,AG33*SUMPRODUCT(_xlfn.XLOOKUP(AG$23,$C$4:$C$19,$T$4:$AD$19)*$AL33:$AV33),0)</f>
        <v>0</v>
      </c>
      <c r="BH33" s="17" cm="1">
        <f t="array" aca="1" ref="BH33" ca="1">IF(AH33&gt;0,AH33*SUMPRODUCT(_xlfn.XLOOKUP(AH$23,$C$4:$C$19,$T$4:$AD$19)*$AL33:$AV33),0)</f>
        <v>0</v>
      </c>
      <c r="BI33" s="17" cm="1">
        <f t="array" aca="1" ref="BI33" ca="1">IF(AI33&gt;0,AI33*SUMPRODUCT(_xlfn.XLOOKUP(AI$23,$C$4:$C$19,$T$4:$AD$19)*$AL33:$AV33),0)</f>
        <v>0</v>
      </c>
      <c r="BJ33" s="17" cm="1">
        <f t="array" aca="1" ref="BJ33" ca="1">IF(AJ33&gt;0,AJ33*SUMPRODUCT(_xlfn.XLOOKUP(AJ$23,$C$4:$C$19,$T$4:$AD$19)*$AL33:$AV33),0)</f>
        <v>0</v>
      </c>
      <c r="BK33" s="208" cm="1">
        <f t="array" aca="1" ref="BK33" ca="1">IF(AK33&gt;0,AK33*SUMPRODUCT(_xlfn.XLOOKUP(AK$23,$C$4:$C$19,$T$4:$AD$19)*$AL33:$AV33),0)</f>
        <v>0</v>
      </c>
      <c r="BL33" s="221">
        <f t="shared" ca="1" si="67"/>
        <v>0.72499999999999998</v>
      </c>
      <c r="BM33" s="8" cm="1">
        <f t="array" aca="1" ref="BM33" ca="1">IF(AA33&gt;0,AA33*SUMPRODUCT(_xlfn.XLOOKUP(AA$23,$C$4:$C$19,$I$4:$S$19)*$AL33:$AV33),0)</f>
        <v>0</v>
      </c>
      <c r="BN33" s="17" cm="1">
        <f t="array" aca="1" ref="BN33" ca="1">IF(AB33&gt;0,AB33*SUMPRODUCT(_xlfn.XLOOKUP(AB$23,$C$4:$C$19,$I$4:$S$19)*$AL33:$AV33),0)</f>
        <v>-1.875</v>
      </c>
      <c r="BO33" s="17" cm="1">
        <f t="array" aca="1" ref="BO33" ca="1">IF(AC33&gt;0,AC33*SUMPRODUCT(_xlfn.XLOOKUP(AC$23,$C$4:$C$19,$I$4:$S$19)*$AL33:$AV33),0)</f>
        <v>0</v>
      </c>
      <c r="BP33" s="71" cm="1">
        <f t="array" aca="1" ref="BP33" ca="1">IF(AD33&gt;0,AD33*SUMPRODUCT(_xlfn.XLOOKUP(AD$23,$C$4:$C$19,$I$4:$S$19)*$AL33:$AV33),0)</f>
        <v>0</v>
      </c>
      <c r="BQ33" s="17" cm="1">
        <f t="array" aca="1" ref="BQ33" ca="1">IF(AE33&gt;0,AE33*SUMPRODUCT(_xlfn.XLOOKUP(AE$23,$C$4:$C$19,$I$4:$S$19)*$AL33:$AV33),0)</f>
        <v>0</v>
      </c>
      <c r="BR33" s="17" cm="1">
        <f t="array" aca="1" ref="BR33" ca="1">IF(AF33&gt;0,AF33*SUMPRODUCT(_xlfn.XLOOKUP(AF$23,$C$4:$C$19,$I$4:$S$19)*$AL33:$AV33),0)</f>
        <v>0</v>
      </c>
      <c r="BS33" s="17" cm="1">
        <f t="array" aca="1" ref="BS33" ca="1">IF(AG33&gt;0,AG33*SUMPRODUCT(_xlfn.XLOOKUP(AG$23,$C$4:$C$19,$I$4:$S$19)*$AL33:$AV33),0)</f>
        <v>0</v>
      </c>
      <c r="BT33" s="17" cm="1">
        <f t="array" aca="1" ref="BT33" ca="1">IF(AH33&gt;0,AH33*SUMPRODUCT(_xlfn.XLOOKUP(AH$23,$C$4:$C$19,$I$4:$S$19)*$AL33:$AV33),0)</f>
        <v>0</v>
      </c>
      <c r="BU33" s="17" cm="1">
        <f t="array" aca="1" ref="BU33" ca="1">IF(AI33&gt;0,AI33*SUMPRODUCT(_xlfn.XLOOKUP(AI$23,$C$4:$C$19,$I$4:$S$19)*$AL33:$AV33),0)</f>
        <v>0</v>
      </c>
      <c r="BV33" s="17" cm="1">
        <f t="array" aca="1" ref="BV33" ca="1">IF(AJ33&gt;0,AJ33*SUMPRODUCT(_xlfn.XLOOKUP(AJ$23,$C$4:$C$19,$I$4:$S$19)*$AL33:$AV33),0)</f>
        <v>0</v>
      </c>
      <c r="BW33" s="9" cm="1">
        <f t="array" aca="1" ref="BW33" ca="1">IF(AK33&gt;0,AK33*SUMPRODUCT(_xlfn.XLOOKUP(AK$23,$C$4:$C$19,$I$4:$S$19)*$AL33:$AV33),0)</f>
        <v>0</v>
      </c>
      <c r="BX33" s="215">
        <f t="shared" ca="1" si="68"/>
        <v>-1.875</v>
      </c>
      <c r="BY33" s="8" cm="1">
        <f t="array" aca="1" ref="BY33" ca="1">IF(AA33&lt;0,AA33*SUMPRODUCT(_xlfn.XLOOKUP(AA$23,$C$4:$C$19,$T$4:$AD$19)*$AL33:$AV33),0)</f>
        <v>0</v>
      </c>
      <c r="BZ33" s="17" cm="1">
        <f t="array" aca="1" ref="BZ33" ca="1">IF(AB33&lt;0,AB33*SUMPRODUCT(_xlfn.XLOOKUP(AB$23,$C$4:$C$19,$T$4:$AD$19)*$AL33:$AV33),0)</f>
        <v>0</v>
      </c>
      <c r="CA33" s="17" cm="1">
        <f t="array" aca="1" ref="CA33" ca="1">IF(AC33&lt;0,AC33*SUMPRODUCT(_xlfn.XLOOKUP(AC$23,$C$4:$C$19,$T$4:$AD$19)*$AL33:$AV33),0)</f>
        <v>-0.1</v>
      </c>
      <c r="CB33" s="71" cm="1">
        <f t="array" aca="1" ref="CB33" ca="1">IF(AD33&lt;0,AD33*SUMPRODUCT(_xlfn.XLOOKUP(AD$23,$C$4:$C$19,$T$4:$AD$19)*$AL33:$AV33),0)</f>
        <v>-1.86</v>
      </c>
      <c r="CC33" s="17" cm="1">
        <f t="array" aca="1" ref="CC33" ca="1">IF(AE33&lt;0,AE33*SUMPRODUCT(_xlfn.XLOOKUP(AE$23,$C$4:$C$19,$T$4:$AD$19)*$AL33:$AV33),0)</f>
        <v>0</v>
      </c>
      <c r="CD33" s="17" cm="1">
        <f t="array" aca="1" ref="CD33" ca="1">IF(AF33&lt;0,AF33*SUMPRODUCT(_xlfn.XLOOKUP(AF$23,$C$4:$C$19,$T$4:$AD$19)*$AL33:$AV33),0)</f>
        <v>0</v>
      </c>
      <c r="CE33" s="17" cm="1">
        <f t="array" aca="1" ref="CE33" ca="1">IF(AG33&lt;0,AG33*SUMPRODUCT(_xlfn.XLOOKUP(AG$23,$C$4:$C$19,$T$4:$AD$19)*$AL33:$AV33),0)</f>
        <v>-0.75</v>
      </c>
      <c r="CF33" s="17" cm="1">
        <f t="array" aca="1" ref="CF33" ca="1">IF(AH33&lt;0,AH33*SUMPRODUCT(_xlfn.XLOOKUP(AH$23,$C$4:$C$19,$T$4:$AD$19)*$AL33:$AV33),0)</f>
        <v>0</v>
      </c>
      <c r="CG33" s="17" cm="1">
        <f t="array" aca="1" ref="CG33" ca="1">IF(AI33&lt;0,AI33*SUMPRODUCT(_xlfn.XLOOKUP(AI$23,$C$4:$C$19,$T$4:$AD$19)*$AL33:$AV33),0)</f>
        <v>0</v>
      </c>
      <c r="CH33" s="17" cm="1">
        <f t="array" aca="1" ref="CH33" ca="1">IF(AJ33&lt;0,AJ33*SUMPRODUCT(_xlfn.XLOOKUP(AJ$23,$C$4:$C$19,$T$4:$AD$19)*$AL33:$AV33),0)</f>
        <v>-0.75</v>
      </c>
      <c r="CI33" s="9" cm="1">
        <f t="array" aca="1" ref="CI33" ca="1">IF(AK33&lt;0,AK33*SUMPRODUCT(_xlfn.XLOOKUP(AK$23,$C$4:$C$19,$T$4:$AD$19)*$AL33:$AV33),0)</f>
        <v>0</v>
      </c>
      <c r="CJ33" s="221">
        <f t="shared" ca="1" si="69"/>
        <v>-3.46</v>
      </c>
      <c r="CK33" s="8" cm="1">
        <f t="array" aca="1" ref="CK33" ca="1">IF(AA33&lt;0,AA33*SUMPRODUCT(_xlfn.XLOOKUP(AA$23,$C$4:$C$19,$I$4:$S$19)*$AL33:$AV33),0)</f>
        <v>0</v>
      </c>
      <c r="CL33" s="17" cm="1">
        <f t="array" aca="1" ref="CL33" ca="1">IF(AB33&lt;0,AB33*SUMPRODUCT(_xlfn.XLOOKUP(AB$23,$C$4:$C$19,$I$4:$S$19)*$AL33:$AV33),0)</f>
        <v>0</v>
      </c>
      <c r="CM33" s="17" cm="1">
        <f t="array" aca="1" ref="CM33" ca="1">IF(AC33&lt;0,AC33*SUMPRODUCT(_xlfn.XLOOKUP(AC$23,$C$4:$C$19,$I$4:$S$19)*$AL33:$AV33),0)</f>
        <v>0.1</v>
      </c>
      <c r="CN33" s="71" cm="1">
        <f t="array" aca="1" ref="CN33" ca="1">IF(AD33&lt;0,AD33*SUMPRODUCT(_xlfn.XLOOKUP(AD$23,$C$4:$C$19,$I$4:$S$19)*$AL33:$AV33),0)</f>
        <v>0.1</v>
      </c>
      <c r="CO33" s="17" cm="1">
        <f t="array" aca="1" ref="CO33" ca="1">IF(AE33&lt;0,AE33*SUMPRODUCT(_xlfn.XLOOKUP(AE$23,$C$4:$C$19,$I$4:$S$19)*$AL33:$AV33),0)</f>
        <v>0</v>
      </c>
      <c r="CP33" s="17" cm="1">
        <f t="array" aca="1" ref="CP33" ca="1">IF(AF33&lt;0,AF33*SUMPRODUCT(_xlfn.XLOOKUP(AF$23,$C$4:$C$19,$I$4:$S$19)*$AL33:$AV33),0)</f>
        <v>0</v>
      </c>
      <c r="CQ33" s="17" cm="1">
        <f t="array" aca="1" ref="CQ33" ca="1">IF(AG33&lt;0,AG33*SUMPRODUCT(_xlfn.XLOOKUP(AG$23,$C$4:$C$19,$I$4:$S$19)*$AL33:$AV33),0)</f>
        <v>0</v>
      </c>
      <c r="CR33" s="17" cm="1">
        <f t="array" aca="1" ref="CR33" ca="1">IF(AH33&lt;0,AH33*SUMPRODUCT(_xlfn.XLOOKUP(AH$23,$C$4:$C$19,$I$4:$S$19)*$AL33:$AV33),0)</f>
        <v>0</v>
      </c>
      <c r="CS33" s="17" cm="1">
        <f t="array" aca="1" ref="CS33" ca="1">IF(AI33&lt;0,AI33*SUMPRODUCT(_xlfn.XLOOKUP(AI$23,$C$4:$C$19,$I$4:$S$19)*$AL33:$AV33),0)</f>
        <v>0</v>
      </c>
      <c r="CT33" s="17" cm="1">
        <f t="array" aca="1" ref="CT33" ca="1">IF(AJ33&lt;0,AJ33*SUMPRODUCT(_xlfn.XLOOKUP(AJ$23,$C$4:$C$19,$I$4:$S$19)*$AL33:$AV33),0)</f>
        <v>0</v>
      </c>
      <c r="CU33" s="208" cm="1">
        <f t="array" aca="1" ref="CU33" ca="1">IF(AK33&lt;0,AK33*SUMPRODUCT(_xlfn.XLOOKUP(AK$23,$C$4:$C$19,$I$4:$S$19)*$AL33:$AV33),0)</f>
        <v>0</v>
      </c>
      <c r="CV33" s="221">
        <f t="shared" ca="1" si="70"/>
        <v>0.2</v>
      </c>
    </row>
    <row r="34" spans="1:100" x14ac:dyDescent="0.25">
      <c r="A34" s="255" t="s">
        <v>391</v>
      </c>
      <c r="B34" s="739" t="s">
        <v>389</v>
      </c>
      <c r="C34" s="735">
        <v>6</v>
      </c>
      <c r="D34" s="159" t="str">
        <f>_xlfn.XLOOKUP($C34,'Load Combinations'!$B$4:$B$22,'Load Combinations'!$C$4:$C$22)</f>
        <v>Core Vessel Vaccuum,  No Beam, Seismic</v>
      </c>
      <c r="E34" s="118"/>
      <c r="F34" s="119"/>
      <c r="G34" s="7">
        <f t="shared" si="62"/>
        <v>8</v>
      </c>
      <c r="H34" s="130">
        <f t="shared" ca="1" si="63"/>
        <v>9.6750000000000007</v>
      </c>
      <c r="I34" s="130">
        <f t="shared" ca="1" si="64"/>
        <v>4.0649999999999995</v>
      </c>
      <c r="J34" s="112"/>
      <c r="K34" s="72">
        <f ca="1">OFFSET(K34,-5,0)</f>
        <v>0</v>
      </c>
      <c r="L34" s="73">
        <f t="shared" ref="L34:Z34" ca="1" si="77">OFFSET(L34,-5,0)</f>
        <v>0</v>
      </c>
      <c r="M34" s="73">
        <f t="shared" ca="1" si="77"/>
        <v>0</v>
      </c>
      <c r="N34" s="73">
        <f t="shared" ca="1" si="77"/>
        <v>0</v>
      </c>
      <c r="O34" s="73">
        <f t="shared" ca="1" si="77"/>
        <v>0</v>
      </c>
      <c r="P34" s="73">
        <f t="shared" ca="1" si="77"/>
        <v>0</v>
      </c>
      <c r="Q34" s="73">
        <f t="shared" ca="1" si="77"/>
        <v>0</v>
      </c>
      <c r="R34" s="73">
        <f t="shared" ca="1" si="77"/>
        <v>0</v>
      </c>
      <c r="S34" s="73">
        <f t="shared" ca="1" si="77"/>
        <v>0</v>
      </c>
      <c r="T34" s="73">
        <f t="shared" ca="1" si="77"/>
        <v>0</v>
      </c>
      <c r="U34" s="73">
        <f t="shared" ca="1" si="77"/>
        <v>0</v>
      </c>
      <c r="V34" s="73">
        <f t="shared" ca="1" si="77"/>
        <v>1</v>
      </c>
      <c r="W34" s="73">
        <f t="shared" ca="1" si="77"/>
        <v>0</v>
      </c>
      <c r="X34" s="73">
        <f t="shared" ca="1" si="77"/>
        <v>-1</v>
      </c>
      <c r="Y34" s="73">
        <f t="shared" ca="1" si="77"/>
        <v>0</v>
      </c>
      <c r="Z34" s="139">
        <f t="shared" ca="1" si="77"/>
        <v>0</v>
      </c>
      <c r="AA34" s="72">
        <f t="shared" ref="AA34:AK34" ca="1" si="78">OFFSET(AA34,-5,0)</f>
        <v>1</v>
      </c>
      <c r="AB34" s="73">
        <f t="shared" ca="1" si="78"/>
        <v>1</v>
      </c>
      <c r="AC34" s="73">
        <f t="shared" ca="1" si="78"/>
        <v>-1</v>
      </c>
      <c r="AD34" s="73">
        <f t="shared" ca="1" si="78"/>
        <v>-1</v>
      </c>
      <c r="AE34" s="73">
        <f t="shared" ca="1" si="78"/>
        <v>0</v>
      </c>
      <c r="AF34" s="73">
        <f t="shared" ca="1" si="78"/>
        <v>0</v>
      </c>
      <c r="AG34" s="73">
        <f t="shared" ca="1" si="78"/>
        <v>-1</v>
      </c>
      <c r="AH34" s="73">
        <f t="shared" ca="1" si="78"/>
        <v>0</v>
      </c>
      <c r="AI34" s="73">
        <f t="shared" ca="1" si="78"/>
        <v>0</v>
      </c>
      <c r="AJ34" s="73">
        <f t="shared" ca="1" si="78"/>
        <v>-1</v>
      </c>
      <c r="AK34" s="74">
        <f t="shared" ca="1" si="78"/>
        <v>0</v>
      </c>
      <c r="AL34" s="202">
        <f>+INDEX('Load Combinations'!$D$4:$N$22,MATCH(Vertical!$C34,'Load Combinations'!$B$4:$B$22,0),MATCH(Vertical!AL$23,'Load Combinations'!$D$3:$N$3,0))</f>
        <v>1</v>
      </c>
      <c r="AM34" s="73">
        <f>+INDEX('Load Combinations'!$D$4:$N$22,MATCH(Vertical!$C34,'Load Combinations'!$B$4:$B$22,0),MATCH(Vertical!AM$23,'Load Combinations'!$D$3:$N$3,0))</f>
        <v>1</v>
      </c>
      <c r="AN34" s="73">
        <f>+INDEX('Load Combinations'!$D$4:$N$22,MATCH(Vertical!$C34,'Load Combinations'!$B$4:$B$22,0),MATCH(Vertical!AN$23,'Load Combinations'!$D$3:$N$3,0))</f>
        <v>0</v>
      </c>
      <c r="AO34" s="73">
        <f>+INDEX('Load Combinations'!$D$4:$N$22,MATCH(Vertical!$C34,'Load Combinations'!$B$4:$B$22,0),MATCH(Vertical!AO$23,'Load Combinations'!$D$3:$N$3,0))</f>
        <v>1</v>
      </c>
      <c r="AP34" s="73">
        <f>+INDEX('Load Combinations'!$D$4:$N$22,MATCH(Vertical!$C34,'Load Combinations'!$B$4:$B$22,0),MATCH(Vertical!AP$23,'Load Combinations'!$D$3:$N$3,0))</f>
        <v>0</v>
      </c>
      <c r="AQ34" s="73">
        <f>+INDEX('Load Combinations'!$D$4:$N$22,MATCH(Vertical!$C34,'Load Combinations'!$B$4:$B$22,0),MATCH(Vertical!AQ$23,'Load Combinations'!$D$3:$N$3,0))</f>
        <v>0</v>
      </c>
      <c r="AR34" s="73">
        <f>+INDEX('Load Combinations'!$D$4:$N$22,MATCH(Vertical!$C34,'Load Combinations'!$B$4:$B$22,0),MATCH(Vertical!AR$23,'Load Combinations'!$D$3:$N$3,0))</f>
        <v>0</v>
      </c>
      <c r="AS34" s="73">
        <f>+INDEX('Load Combinations'!$D$4:$N$22,MATCH(Vertical!$C34,'Load Combinations'!$B$4:$B$22,0),MATCH(Vertical!AS$23,'Load Combinations'!$D$3:$N$3,0))</f>
        <v>0</v>
      </c>
      <c r="AT34" s="73">
        <f>+INDEX('Load Combinations'!$D$4:$N$22,MATCH(Vertical!$C34,'Load Combinations'!$B$4:$B$22,0),MATCH(Vertical!AT$23,'Load Combinations'!$D$3:$N$3,0))</f>
        <v>1</v>
      </c>
      <c r="AU34" s="139">
        <f>+INDEX('Load Combinations'!$D$4:$N$22,MATCH(Vertical!$C34,'Load Combinations'!$B$4:$B$22,0),MATCH(Vertical!AU$23,'Load Combinations'!$D$3:$N$3,0))</f>
        <v>1</v>
      </c>
      <c r="AV34" s="189">
        <f>+INDEX('Load Combinations'!$D$4:$N$22,MATCH(Vertical!$C34,'Load Combinations'!$B$4:$B$22,0),MATCH(Vertical!AV$23,'Load Combinations'!$D$3:$N$3,0))</f>
        <v>0</v>
      </c>
      <c r="AW34" s="72" cm="1">
        <f t="array" aca="1" ref="AW34" ca="1">SUMPRODUCT(--($K34:$Z34&gt;0),INDEX($H$4:$H$19,MATCH($K$23:$Z$23,$C$4:$C$19,0)))</f>
        <v>0.5</v>
      </c>
      <c r="AX34" s="73" cm="1">
        <f t="array" aca="1" ref="AX34" ca="1">SUMPRODUCT(--($K34:$Z34&gt;0),INDEX($G$4:$G$19,MATCH($K$23:$Z$23,$C$4:$C$19,0)))</f>
        <v>-0.5</v>
      </c>
      <c r="AY34" s="73" cm="1">
        <f t="array" aca="1" ref="AY34" ca="1">-1*SUMPRODUCT(--($K34:$Z34&lt;0),INDEX($H$4:$H$19,MATCH($K$23:$Z$23,$C$4:$C$19,0)))</f>
        <v>-0.5</v>
      </c>
      <c r="AZ34" s="74" cm="1">
        <f t="array" aca="1" ref="AZ34" ca="1">-1*SUMPRODUCT(--($K34:$Z34&lt;0),INDEX($G$4:$G$19,MATCH($K$23:$Z$23,$C$4:$C$19,0)))</f>
        <v>0.5</v>
      </c>
      <c r="BA34" s="562" cm="1">
        <f t="array" aca="1" ref="BA34" ca="1">IF(AA34&gt;0,AA34*SUMPRODUCT(_xlfn.XLOOKUP(AA$23,$C$4:$C$19,$T$4:$AD$19)*$AL34:$AV34),0)</f>
        <v>0</v>
      </c>
      <c r="BB34" s="67" cm="1">
        <f t="array" aca="1" ref="BB34" ca="1">IF(AB34&gt;0,AB34*SUMPRODUCT(_xlfn.XLOOKUP(AB$23,$C$4:$C$19,$T$4:$AD$19)*$AL34:$AV34),0)</f>
        <v>0.375</v>
      </c>
      <c r="BC34" s="67" cm="1">
        <f t="array" aca="1" ref="BC34" ca="1">IF(AC34&gt;0,AC34*SUMPRODUCT(_xlfn.XLOOKUP(AC$23,$C$4:$C$19,$T$4:$AD$19)*$AL34:$AV34),0)</f>
        <v>0</v>
      </c>
      <c r="BD34" s="67" cm="1">
        <f t="array" aca="1" ref="BD34" ca="1">IF(AD34&gt;0,AD34*SUMPRODUCT(_xlfn.XLOOKUP(AD$23,$C$4:$C$19,$T$4:$AD$19)*$AL34:$AV34),0)</f>
        <v>0</v>
      </c>
      <c r="BE34" s="67" cm="1">
        <f t="array" aca="1" ref="BE34" ca="1">IF(AE34&gt;0,AE34*SUMPRODUCT(_xlfn.XLOOKUP(AE$23,$C$4:$C$19,$T$4:$AD$19)*$AL34:$AV34),0)</f>
        <v>0</v>
      </c>
      <c r="BF34" s="67" cm="1">
        <f t="array" aca="1" ref="BF34" ca="1">IF(AF34&gt;0,AF34*SUMPRODUCT(_xlfn.XLOOKUP(AF$23,$C$4:$C$19,$T$4:$AD$19)*$AL34:$AV34),0)</f>
        <v>0</v>
      </c>
      <c r="BG34" s="67" cm="1">
        <f t="array" aca="1" ref="BG34" ca="1">IF(AG34&gt;0,AG34*SUMPRODUCT(_xlfn.XLOOKUP(AG$23,$C$4:$C$19,$T$4:$AD$19)*$AL34:$AV34),0)</f>
        <v>0</v>
      </c>
      <c r="BH34" s="67" cm="1">
        <f t="array" aca="1" ref="BH34" ca="1">IF(AH34&gt;0,AH34*SUMPRODUCT(_xlfn.XLOOKUP(AH$23,$C$4:$C$19,$T$4:$AD$19)*$AL34:$AV34),0)</f>
        <v>0</v>
      </c>
      <c r="BI34" s="67" cm="1">
        <f t="array" aca="1" ref="BI34" ca="1">IF(AI34&gt;0,AI34*SUMPRODUCT(_xlfn.XLOOKUP(AI$23,$C$4:$C$19,$T$4:$AD$19)*$AL34:$AV34),0)</f>
        <v>0</v>
      </c>
      <c r="BJ34" s="67" cm="1">
        <f t="array" aca="1" ref="BJ34" ca="1">IF(AJ34&gt;0,AJ34*SUMPRODUCT(_xlfn.XLOOKUP(AJ$23,$C$4:$C$19,$T$4:$AD$19)*$AL34:$AV34),0)</f>
        <v>0</v>
      </c>
      <c r="BK34" s="207" cm="1">
        <f t="array" aca="1" ref="BK34" ca="1">IF(AK34&gt;0,AK34*SUMPRODUCT(_xlfn.XLOOKUP(AK$23,$C$4:$C$19,$T$4:$AD$19)*$AL34:$AV34),0)</f>
        <v>0</v>
      </c>
      <c r="BL34" s="220">
        <f t="shared" ca="1" si="67"/>
        <v>0.375</v>
      </c>
      <c r="BM34" s="66" cm="1">
        <f t="array" aca="1" ref="BM34" ca="1">IF(AA34&gt;0,AA34*SUMPRODUCT(_xlfn.XLOOKUP(AA$23,$C$4:$C$19,$I$4:$S$19)*$AL34:$AV34),0)</f>
        <v>0</v>
      </c>
      <c r="BN34" s="67" cm="1">
        <f t="array" aca="1" ref="BN34" ca="1">IF(AB34&gt;0,AB34*SUMPRODUCT(_xlfn.XLOOKUP(AB$23,$C$4:$C$19,$I$4:$S$19)*$AL34:$AV34),0)</f>
        <v>-2.125</v>
      </c>
      <c r="BO34" s="67" cm="1">
        <f t="array" aca="1" ref="BO34" ca="1">IF(AC34&gt;0,AC34*SUMPRODUCT(_xlfn.XLOOKUP(AC$23,$C$4:$C$19,$I$4:$S$19)*$AL34:$AV34),0)</f>
        <v>0</v>
      </c>
      <c r="BP34" s="67" cm="1">
        <f t="array" aca="1" ref="BP34" ca="1">IF(AD34&gt;0,AD34*SUMPRODUCT(_xlfn.XLOOKUP(AD$23,$C$4:$C$19,$I$4:$S$19)*$AL34:$AV34),0)</f>
        <v>0</v>
      </c>
      <c r="BQ34" s="67" cm="1">
        <f t="array" aca="1" ref="BQ34" ca="1">IF(AE34&gt;0,AE34*SUMPRODUCT(_xlfn.XLOOKUP(AE$23,$C$4:$C$19,$I$4:$S$19)*$AL34:$AV34),0)</f>
        <v>0</v>
      </c>
      <c r="BR34" s="67" cm="1">
        <f t="array" aca="1" ref="BR34" ca="1">IF(AF34&gt;0,AF34*SUMPRODUCT(_xlfn.XLOOKUP(AF$23,$C$4:$C$19,$I$4:$S$19)*$AL34:$AV34),0)</f>
        <v>0</v>
      </c>
      <c r="BS34" s="67" cm="1">
        <f t="array" aca="1" ref="BS34" ca="1">IF(AG34&gt;0,AG34*SUMPRODUCT(_xlfn.XLOOKUP(AG$23,$C$4:$C$19,$I$4:$S$19)*$AL34:$AV34),0)</f>
        <v>0</v>
      </c>
      <c r="BT34" s="67" cm="1">
        <f t="array" aca="1" ref="BT34" ca="1">IF(AH34&gt;0,AH34*SUMPRODUCT(_xlfn.XLOOKUP(AH$23,$C$4:$C$19,$I$4:$S$19)*$AL34:$AV34),0)</f>
        <v>0</v>
      </c>
      <c r="BU34" s="67" cm="1">
        <f t="array" aca="1" ref="BU34" ca="1">IF(AI34&gt;0,AI34*SUMPRODUCT(_xlfn.XLOOKUP(AI$23,$C$4:$C$19,$I$4:$S$19)*$AL34:$AV34),0)</f>
        <v>0</v>
      </c>
      <c r="BV34" s="67" cm="1">
        <f t="array" aca="1" ref="BV34" ca="1">IF(AJ34&gt;0,AJ34*SUMPRODUCT(_xlfn.XLOOKUP(AJ$23,$C$4:$C$19,$I$4:$S$19)*$AL34:$AV34),0)</f>
        <v>0</v>
      </c>
      <c r="BW34" s="68" cm="1">
        <f t="array" aca="1" ref="BW34" ca="1">IF(AK34&gt;0,AK34*SUMPRODUCT(_xlfn.XLOOKUP(AK$23,$C$4:$C$19,$I$4:$S$19)*$AL34:$AV34),0)</f>
        <v>0</v>
      </c>
      <c r="BX34" s="214">
        <f t="shared" ca="1" si="68"/>
        <v>-2.125</v>
      </c>
      <c r="BY34" s="66" cm="1">
        <f t="array" aca="1" ref="BY34" ca="1">IF(AA34&lt;0,AA34*SUMPRODUCT(_xlfn.XLOOKUP(AA$23,$C$4:$C$19,$T$4:$AD$19)*$AL34:$AV34),0)</f>
        <v>0</v>
      </c>
      <c r="BZ34" s="67" cm="1">
        <f t="array" aca="1" ref="BZ34" ca="1">IF(AB34&lt;0,AB34*SUMPRODUCT(_xlfn.XLOOKUP(AB$23,$C$4:$C$19,$T$4:$AD$19)*$AL34:$AV34),0)</f>
        <v>0</v>
      </c>
      <c r="CA34" s="67" cm="1">
        <f t="array" aca="1" ref="CA34" ca="1">IF(AC34&lt;0,AC34*SUMPRODUCT(_xlfn.XLOOKUP(AC$23,$C$4:$C$19,$T$4:$AD$19)*$AL34:$AV34),0)</f>
        <v>-0.1</v>
      </c>
      <c r="CB34" s="67" cm="1">
        <f t="array" aca="1" ref="CB34" ca="1">IF(AD34&lt;0,AD34*SUMPRODUCT(_xlfn.XLOOKUP(AD$23,$C$4:$C$19,$T$4:$AD$19)*$AL34:$AV34),0)</f>
        <v>-0.21000000000000002</v>
      </c>
      <c r="CC34" s="67" cm="1">
        <f t="array" aca="1" ref="CC34" ca="1">IF(AE34&lt;0,AE34*SUMPRODUCT(_xlfn.XLOOKUP(AE$23,$C$4:$C$19,$T$4:$AD$19)*$AL34:$AV34),0)</f>
        <v>0</v>
      </c>
      <c r="CD34" s="67" cm="1">
        <f t="array" aca="1" ref="CD34" ca="1">IF(AF34&lt;0,AF34*SUMPRODUCT(_xlfn.XLOOKUP(AF$23,$C$4:$C$19,$T$4:$AD$19)*$AL34:$AV34),0)</f>
        <v>0</v>
      </c>
      <c r="CE34" s="67" cm="1">
        <f t="array" aca="1" ref="CE34" ca="1">IF(AG34&lt;0,AG34*SUMPRODUCT(_xlfn.XLOOKUP(AG$23,$C$4:$C$19,$T$4:$AD$19)*$AL34:$AV34),0)</f>
        <v>-0.25</v>
      </c>
      <c r="CF34" s="67" cm="1">
        <f t="array" aca="1" ref="CF34" ca="1">IF(AH34&lt;0,AH34*SUMPRODUCT(_xlfn.XLOOKUP(AH$23,$C$4:$C$19,$T$4:$AD$19)*$AL34:$AV34),0)</f>
        <v>0</v>
      </c>
      <c r="CG34" s="67" cm="1">
        <f t="array" aca="1" ref="CG34" ca="1">IF(AI34&lt;0,AI34*SUMPRODUCT(_xlfn.XLOOKUP(AI$23,$C$4:$C$19,$T$4:$AD$19)*$AL34:$AV34),0)</f>
        <v>0</v>
      </c>
      <c r="CH34" s="67" cm="1">
        <f t="array" aca="1" ref="CH34" ca="1">IF(AJ34&lt;0,AJ34*SUMPRODUCT(_xlfn.XLOOKUP(AJ$23,$C$4:$C$19,$T$4:$AD$19)*$AL34:$AV34),0)</f>
        <v>-0.25</v>
      </c>
      <c r="CI34" s="68" cm="1">
        <f t="array" aca="1" ref="CI34" ca="1">IF(AK34&lt;0,AK34*SUMPRODUCT(_xlfn.XLOOKUP(AK$23,$C$4:$C$19,$T$4:$AD$19)*$AL34:$AV34),0)</f>
        <v>0</v>
      </c>
      <c r="CJ34" s="220">
        <f t="shared" ca="1" si="69"/>
        <v>-0.81</v>
      </c>
      <c r="CK34" s="66" cm="1">
        <f t="array" aca="1" ref="CK34" ca="1">IF(AA34&lt;0,AA34*SUMPRODUCT(_xlfn.XLOOKUP(AA$23,$C$4:$C$19,$I$4:$S$19)*$AL34:$AV34),0)</f>
        <v>0</v>
      </c>
      <c r="CL34" s="67" cm="1">
        <f t="array" aca="1" ref="CL34" ca="1">IF(AB34&lt;0,AB34*SUMPRODUCT(_xlfn.XLOOKUP(AB$23,$C$4:$C$19,$I$4:$S$19)*$AL34:$AV34),0)</f>
        <v>0</v>
      </c>
      <c r="CM34" s="67" cm="1">
        <f t="array" aca="1" ref="CM34" ca="1">IF(AC34&lt;0,AC34*SUMPRODUCT(_xlfn.XLOOKUP(AC$23,$C$4:$C$19,$I$4:$S$19)*$AL34:$AV34),0)</f>
        <v>0.1</v>
      </c>
      <c r="CN34" s="67" cm="1">
        <f t="array" aca="1" ref="CN34" ca="1">IF(AD34&lt;0,AD34*SUMPRODUCT(_xlfn.XLOOKUP(AD$23,$C$4:$C$19,$I$4:$S$19)*$AL34:$AV34),0)</f>
        <v>0.2</v>
      </c>
      <c r="CO34" s="67" cm="1">
        <f t="array" aca="1" ref="CO34" ca="1">IF(AE34&lt;0,AE34*SUMPRODUCT(_xlfn.XLOOKUP(AE$23,$C$4:$C$19,$I$4:$S$19)*$AL34:$AV34),0)</f>
        <v>0</v>
      </c>
      <c r="CP34" s="67" cm="1">
        <f t="array" aca="1" ref="CP34" ca="1">IF(AF34&lt;0,AF34*SUMPRODUCT(_xlfn.XLOOKUP(AF$23,$C$4:$C$19,$I$4:$S$19)*$AL34:$AV34),0)</f>
        <v>0</v>
      </c>
      <c r="CQ34" s="67" cm="1">
        <f t="array" aca="1" ref="CQ34" ca="1">IF(AG34&lt;0,AG34*SUMPRODUCT(_xlfn.XLOOKUP(AG$23,$C$4:$C$19,$I$4:$S$19)*$AL34:$AV34),0)</f>
        <v>0</v>
      </c>
      <c r="CR34" s="67" cm="1">
        <f t="array" aca="1" ref="CR34" ca="1">IF(AH34&lt;0,AH34*SUMPRODUCT(_xlfn.XLOOKUP(AH$23,$C$4:$C$19,$I$4:$S$19)*$AL34:$AV34),0)</f>
        <v>0</v>
      </c>
      <c r="CS34" s="67" cm="1">
        <f t="array" aca="1" ref="CS34" ca="1">IF(AI34&lt;0,AI34*SUMPRODUCT(_xlfn.XLOOKUP(AI$23,$C$4:$C$19,$I$4:$S$19)*$AL34:$AV34),0)</f>
        <v>0</v>
      </c>
      <c r="CT34" s="67" cm="1">
        <f t="array" aca="1" ref="CT34" ca="1">IF(AJ34&lt;0,AJ34*SUMPRODUCT(_xlfn.XLOOKUP(AJ$23,$C$4:$C$19,$I$4:$S$19)*$AL34:$AV34),0)</f>
        <v>0</v>
      </c>
      <c r="CU34" s="207" cm="1">
        <f t="array" aca="1" ref="CU34" ca="1">IF(AK34&lt;0,AK34*SUMPRODUCT(_xlfn.XLOOKUP(AK$23,$C$4:$C$19,$I$4:$S$19)*$AL34:$AV34),0)</f>
        <v>0</v>
      </c>
      <c r="CV34" s="220">
        <f t="shared" ca="1" si="70"/>
        <v>0.30000000000000004</v>
      </c>
    </row>
    <row r="35" spans="1:100" x14ac:dyDescent="0.25">
      <c r="A35" s="731">
        <f ca="1">MIN(H29:I33,H36:I39,H42:I47)</f>
        <v>1.5750000000000002</v>
      </c>
      <c r="B35" s="741">
        <f ca="1">MAX(H34:I35,H40:I41)</f>
        <v>10.275</v>
      </c>
      <c r="C35" s="736">
        <v>7</v>
      </c>
      <c r="D35" s="191" t="str">
        <f>_xlfn.XLOOKUP($C35,'Load Combinations'!$B$4:$B$22,'Load Combinations'!$C$4:$C$22)</f>
        <v>Core Vessel Vaccuum,  Beam On, Seismic</v>
      </c>
      <c r="E35" s="120"/>
      <c r="F35" s="121"/>
      <c r="G35" s="8">
        <f t="shared" si="62"/>
        <v>8</v>
      </c>
      <c r="H35" s="61">
        <f t="shared" ca="1" si="63"/>
        <v>10.275</v>
      </c>
      <c r="I35" s="61">
        <f t="shared" ca="1" si="64"/>
        <v>1.3149999999999999</v>
      </c>
      <c r="J35" s="113"/>
      <c r="K35" s="75">
        <f ca="1">OFFSET(K35,-6,0)</f>
        <v>0</v>
      </c>
      <c r="L35" s="76">
        <f t="shared" ref="L35:Z35" ca="1" si="79">OFFSET(L35,-6,0)</f>
        <v>0</v>
      </c>
      <c r="M35" s="76">
        <f t="shared" ca="1" si="79"/>
        <v>0</v>
      </c>
      <c r="N35" s="76">
        <f t="shared" ca="1" si="79"/>
        <v>0</v>
      </c>
      <c r="O35" s="76">
        <f t="shared" ca="1" si="79"/>
        <v>0</v>
      </c>
      <c r="P35" s="76">
        <f t="shared" ca="1" si="79"/>
        <v>0</v>
      </c>
      <c r="Q35" s="76">
        <f t="shared" ca="1" si="79"/>
        <v>0</v>
      </c>
      <c r="R35" s="76">
        <f t="shared" ca="1" si="79"/>
        <v>0</v>
      </c>
      <c r="S35" s="76">
        <f t="shared" ca="1" si="79"/>
        <v>0</v>
      </c>
      <c r="T35" s="76">
        <f t="shared" ca="1" si="79"/>
        <v>0</v>
      </c>
      <c r="U35" s="76">
        <f t="shared" ca="1" si="79"/>
        <v>0</v>
      </c>
      <c r="V35" s="76">
        <f t="shared" ca="1" si="79"/>
        <v>1</v>
      </c>
      <c r="W35" s="76">
        <f t="shared" ca="1" si="79"/>
        <v>0</v>
      </c>
      <c r="X35" s="76">
        <f t="shared" ca="1" si="79"/>
        <v>-1</v>
      </c>
      <c r="Y35" s="76">
        <f t="shared" ca="1" si="79"/>
        <v>0</v>
      </c>
      <c r="Z35" s="140">
        <f t="shared" ca="1" si="79"/>
        <v>0</v>
      </c>
      <c r="AA35" s="75">
        <f t="shared" ref="AA35:AK35" ca="1" si="80">OFFSET(AA35,-6,0)</f>
        <v>1</v>
      </c>
      <c r="AB35" s="76">
        <f t="shared" ca="1" si="80"/>
        <v>1</v>
      </c>
      <c r="AC35" s="76">
        <f t="shared" ca="1" si="80"/>
        <v>-1</v>
      </c>
      <c r="AD35" s="76">
        <f t="shared" ca="1" si="80"/>
        <v>-1</v>
      </c>
      <c r="AE35" s="76">
        <f t="shared" ca="1" si="80"/>
        <v>0</v>
      </c>
      <c r="AF35" s="76">
        <f t="shared" ca="1" si="80"/>
        <v>0</v>
      </c>
      <c r="AG35" s="76">
        <f t="shared" ca="1" si="80"/>
        <v>-1</v>
      </c>
      <c r="AH35" s="76">
        <f t="shared" ca="1" si="80"/>
        <v>0</v>
      </c>
      <c r="AI35" s="76">
        <f t="shared" ca="1" si="80"/>
        <v>0</v>
      </c>
      <c r="AJ35" s="76">
        <f t="shared" ca="1" si="80"/>
        <v>-1</v>
      </c>
      <c r="AK35" s="77">
        <f t="shared" ca="1" si="80"/>
        <v>0</v>
      </c>
      <c r="AL35" s="203">
        <f>+INDEX('Load Combinations'!$D$4:$N$22,MATCH(Vertical!$C35,'Load Combinations'!$B$4:$B$22,0),MATCH(Vertical!AL$23,'Load Combinations'!$D$3:$N$3,0))</f>
        <v>1</v>
      </c>
      <c r="AM35" s="76">
        <f>+INDEX('Load Combinations'!$D$4:$N$22,MATCH(Vertical!$C35,'Load Combinations'!$B$4:$B$22,0),MATCH(Vertical!AM$23,'Load Combinations'!$D$3:$N$3,0))</f>
        <v>1</v>
      </c>
      <c r="AN35" s="76">
        <f>+INDEX('Load Combinations'!$D$4:$N$22,MATCH(Vertical!$C35,'Load Combinations'!$B$4:$B$22,0),MATCH(Vertical!AN$23,'Load Combinations'!$D$3:$N$3,0))</f>
        <v>0</v>
      </c>
      <c r="AO35" s="76">
        <f>+INDEX('Load Combinations'!$D$4:$N$22,MATCH(Vertical!$C35,'Load Combinations'!$B$4:$B$22,0),MATCH(Vertical!AO$23,'Load Combinations'!$D$3:$N$3,0))</f>
        <v>1</v>
      </c>
      <c r="AP35" s="76">
        <f>+INDEX('Load Combinations'!$D$4:$N$22,MATCH(Vertical!$C35,'Load Combinations'!$B$4:$B$22,0),MATCH(Vertical!AP$23,'Load Combinations'!$D$3:$N$3,0))</f>
        <v>0</v>
      </c>
      <c r="AQ35" s="76">
        <f>+INDEX('Load Combinations'!$D$4:$N$22,MATCH(Vertical!$C35,'Load Combinations'!$B$4:$B$22,0),MATCH(Vertical!AQ$23,'Load Combinations'!$D$3:$N$3,0))</f>
        <v>1</v>
      </c>
      <c r="AR35" s="76">
        <f>+INDEX('Load Combinations'!$D$4:$N$22,MATCH(Vertical!$C35,'Load Combinations'!$B$4:$B$22,0),MATCH(Vertical!AR$23,'Load Combinations'!$D$3:$N$3,0))</f>
        <v>0</v>
      </c>
      <c r="AS35" s="76">
        <f>+INDEX('Load Combinations'!$D$4:$N$22,MATCH(Vertical!$C35,'Load Combinations'!$B$4:$B$22,0),MATCH(Vertical!AS$23,'Load Combinations'!$D$3:$N$3,0))</f>
        <v>0</v>
      </c>
      <c r="AT35" s="76">
        <f>+INDEX('Load Combinations'!$D$4:$N$22,MATCH(Vertical!$C35,'Load Combinations'!$B$4:$B$22,0),MATCH(Vertical!AT$23,'Load Combinations'!$D$3:$N$3,0))</f>
        <v>1</v>
      </c>
      <c r="AU35" s="140">
        <f>+INDEX('Load Combinations'!$D$4:$N$22,MATCH(Vertical!$C35,'Load Combinations'!$B$4:$B$22,0),MATCH(Vertical!AU$23,'Load Combinations'!$D$3:$N$3,0))</f>
        <v>1</v>
      </c>
      <c r="AV35" s="196">
        <f>+INDEX('Load Combinations'!$D$4:$N$22,MATCH(Vertical!$C35,'Load Combinations'!$B$4:$B$22,0),MATCH(Vertical!AV$23,'Load Combinations'!$D$3:$N$3,0))</f>
        <v>0</v>
      </c>
      <c r="AW35" s="75" cm="1">
        <f t="array" aca="1" ref="AW35" ca="1">SUMPRODUCT(--($K35:$Z35&gt;0),INDEX($H$4:$H$19,MATCH($K$23:$Z$23,$C$4:$C$19,0)))</f>
        <v>0.5</v>
      </c>
      <c r="AX35" s="76" cm="1">
        <f t="array" aca="1" ref="AX35" ca="1">SUMPRODUCT(--($K35:$Z35&gt;0),INDEX($G$4:$G$19,MATCH($K$23:$Z$23,$C$4:$C$19,0)))</f>
        <v>-0.5</v>
      </c>
      <c r="AY35" s="76" cm="1">
        <f t="array" aca="1" ref="AY35" ca="1">-1*SUMPRODUCT(--($K35:$Z35&lt;0),INDEX($H$4:$H$19,MATCH($K$23:$Z$23,$C$4:$C$19,0)))</f>
        <v>-0.5</v>
      </c>
      <c r="AZ35" s="77" cm="1">
        <f t="array" aca="1" ref="AZ35" ca="1">-1*SUMPRODUCT(--($K35:$Z35&lt;0),INDEX($G$4:$G$19,MATCH($K$23:$Z$23,$C$4:$C$19,0)))</f>
        <v>0.5</v>
      </c>
      <c r="BA35" s="462" cm="1">
        <f t="array" aca="1" ref="BA35" ca="1">IF(AA35&gt;0,AA35*SUMPRODUCT(_xlfn.XLOOKUP(AA$23,$C$4:$C$19,$T$4:$AD$19)*$AL35:$AV35),0)</f>
        <v>0.3</v>
      </c>
      <c r="BB35" s="17" cm="1">
        <f t="array" aca="1" ref="BB35" ca="1">IF(AB35&gt;0,AB35*SUMPRODUCT(_xlfn.XLOOKUP(AB$23,$C$4:$C$19,$T$4:$AD$19)*$AL35:$AV35),0)</f>
        <v>0.67500000000000004</v>
      </c>
      <c r="BC35" s="17" cm="1">
        <f t="array" aca="1" ref="BC35" ca="1">IF(AC35&gt;0,AC35*SUMPRODUCT(_xlfn.XLOOKUP(AC$23,$C$4:$C$19,$T$4:$AD$19)*$AL35:$AV35),0)</f>
        <v>0</v>
      </c>
      <c r="BD35" s="71" cm="1">
        <f t="array" aca="1" ref="BD35" ca="1">IF(AD35&gt;0,AD35*SUMPRODUCT(_xlfn.XLOOKUP(AD$23,$C$4:$C$19,$T$4:$AD$19)*$AL35:$AV35),0)</f>
        <v>0</v>
      </c>
      <c r="BE35" s="17" cm="1">
        <f t="array" aca="1" ref="BE35" ca="1">IF(AE35&gt;0,AE35*SUMPRODUCT(_xlfn.XLOOKUP(AE$23,$C$4:$C$19,$T$4:$AD$19)*$AL35:$AV35),0)</f>
        <v>0</v>
      </c>
      <c r="BF35" s="17" cm="1">
        <f t="array" aca="1" ref="BF35" ca="1">IF(AF35&gt;0,AF35*SUMPRODUCT(_xlfn.XLOOKUP(AF$23,$C$4:$C$19,$T$4:$AD$19)*$AL35:$AV35),0)</f>
        <v>0</v>
      </c>
      <c r="BG35" s="17" cm="1">
        <f t="array" aca="1" ref="BG35" ca="1">IF(AG35&gt;0,AG35*SUMPRODUCT(_xlfn.XLOOKUP(AG$23,$C$4:$C$19,$T$4:$AD$19)*$AL35:$AV35),0)</f>
        <v>0</v>
      </c>
      <c r="BH35" s="17" cm="1">
        <f t="array" aca="1" ref="BH35" ca="1">IF(AH35&gt;0,AH35*SUMPRODUCT(_xlfn.XLOOKUP(AH$23,$C$4:$C$19,$T$4:$AD$19)*$AL35:$AV35),0)</f>
        <v>0</v>
      </c>
      <c r="BI35" s="17" cm="1">
        <f t="array" aca="1" ref="BI35" ca="1">IF(AI35&gt;0,AI35*SUMPRODUCT(_xlfn.XLOOKUP(AI$23,$C$4:$C$19,$T$4:$AD$19)*$AL35:$AV35),0)</f>
        <v>0</v>
      </c>
      <c r="BJ35" s="17" cm="1">
        <f t="array" aca="1" ref="BJ35" ca="1">IF(AJ35&gt;0,AJ35*SUMPRODUCT(_xlfn.XLOOKUP(AJ$23,$C$4:$C$19,$T$4:$AD$19)*$AL35:$AV35),0)</f>
        <v>0</v>
      </c>
      <c r="BK35" s="208" cm="1">
        <f t="array" aca="1" ref="BK35" ca="1">IF(AK35&gt;0,AK35*SUMPRODUCT(_xlfn.XLOOKUP(AK$23,$C$4:$C$19,$T$4:$AD$19)*$AL35:$AV35),0)</f>
        <v>0</v>
      </c>
      <c r="BL35" s="221">
        <f t="shared" ca="1" si="67"/>
        <v>0.97500000000000009</v>
      </c>
      <c r="BM35" s="8" cm="1">
        <f t="array" aca="1" ref="BM35" ca="1">IF(AA35&gt;0,AA35*SUMPRODUCT(_xlfn.XLOOKUP(AA$23,$C$4:$C$19,$I$4:$S$19)*$AL35:$AV35),0)</f>
        <v>0</v>
      </c>
      <c r="BN35" s="17" cm="1">
        <f t="array" aca="1" ref="BN35" ca="1">IF(AB35&gt;0,AB35*SUMPRODUCT(_xlfn.XLOOKUP(AB$23,$C$4:$C$19,$I$4:$S$19)*$AL35:$AV35),0)</f>
        <v>-2.125</v>
      </c>
      <c r="BO35" s="17" cm="1">
        <f t="array" aca="1" ref="BO35" ca="1">IF(AC35&gt;0,AC35*SUMPRODUCT(_xlfn.XLOOKUP(AC$23,$C$4:$C$19,$I$4:$S$19)*$AL35:$AV35),0)</f>
        <v>0</v>
      </c>
      <c r="BP35" s="71" cm="1">
        <f t="array" aca="1" ref="BP35" ca="1">IF(AD35&gt;0,AD35*SUMPRODUCT(_xlfn.XLOOKUP(AD$23,$C$4:$C$19,$I$4:$S$19)*$AL35:$AV35),0)</f>
        <v>0</v>
      </c>
      <c r="BQ35" s="17" cm="1">
        <f t="array" aca="1" ref="BQ35" ca="1">IF(AE35&gt;0,AE35*SUMPRODUCT(_xlfn.XLOOKUP(AE$23,$C$4:$C$19,$I$4:$S$19)*$AL35:$AV35),0)</f>
        <v>0</v>
      </c>
      <c r="BR35" s="17" cm="1">
        <f t="array" aca="1" ref="BR35" ca="1">IF(AF35&gt;0,AF35*SUMPRODUCT(_xlfn.XLOOKUP(AF$23,$C$4:$C$19,$I$4:$S$19)*$AL35:$AV35),0)</f>
        <v>0</v>
      </c>
      <c r="BS35" s="17" cm="1">
        <f t="array" aca="1" ref="BS35" ca="1">IF(AG35&gt;0,AG35*SUMPRODUCT(_xlfn.XLOOKUP(AG$23,$C$4:$C$19,$I$4:$S$19)*$AL35:$AV35),0)</f>
        <v>0</v>
      </c>
      <c r="BT35" s="17" cm="1">
        <f t="array" aca="1" ref="BT35" ca="1">IF(AH35&gt;0,AH35*SUMPRODUCT(_xlfn.XLOOKUP(AH$23,$C$4:$C$19,$I$4:$S$19)*$AL35:$AV35),0)</f>
        <v>0</v>
      </c>
      <c r="BU35" s="17" cm="1">
        <f t="array" aca="1" ref="BU35" ca="1">IF(AI35&gt;0,AI35*SUMPRODUCT(_xlfn.XLOOKUP(AI$23,$C$4:$C$19,$I$4:$S$19)*$AL35:$AV35),0)</f>
        <v>0</v>
      </c>
      <c r="BV35" s="17" cm="1">
        <f t="array" aca="1" ref="BV35" ca="1">IF(AJ35&gt;0,AJ35*SUMPRODUCT(_xlfn.XLOOKUP(AJ$23,$C$4:$C$19,$I$4:$S$19)*$AL35:$AV35),0)</f>
        <v>0</v>
      </c>
      <c r="BW35" s="9" cm="1">
        <f t="array" aca="1" ref="BW35" ca="1">IF(AK35&gt;0,AK35*SUMPRODUCT(_xlfn.XLOOKUP(AK$23,$C$4:$C$19,$I$4:$S$19)*$AL35:$AV35),0)</f>
        <v>0</v>
      </c>
      <c r="BX35" s="215">
        <f t="shared" ca="1" si="68"/>
        <v>-2.125</v>
      </c>
      <c r="BY35" s="8" cm="1">
        <f t="array" aca="1" ref="BY35" ca="1">IF(AA35&lt;0,AA35*SUMPRODUCT(_xlfn.XLOOKUP(AA$23,$C$4:$C$19,$T$4:$AD$19)*$AL35:$AV35),0)</f>
        <v>0</v>
      </c>
      <c r="BZ35" s="17" cm="1">
        <f t="array" aca="1" ref="BZ35" ca="1">IF(AB35&lt;0,AB35*SUMPRODUCT(_xlfn.XLOOKUP(AB$23,$C$4:$C$19,$T$4:$AD$19)*$AL35:$AV35),0)</f>
        <v>0</v>
      </c>
      <c r="CA35" s="17" cm="1">
        <f t="array" aca="1" ref="CA35" ca="1">IF(AC35&lt;0,AC35*SUMPRODUCT(_xlfn.XLOOKUP(AC$23,$C$4:$C$19,$T$4:$AD$19)*$AL35:$AV35),0)</f>
        <v>-0.1</v>
      </c>
      <c r="CB35" s="71" cm="1">
        <f t="array" aca="1" ref="CB35" ca="1">IF(AD35&lt;0,AD35*SUMPRODUCT(_xlfn.XLOOKUP(AD$23,$C$4:$C$19,$T$4:$AD$19)*$AL35:$AV35),0)</f>
        <v>-1.9600000000000002</v>
      </c>
      <c r="CC35" s="17" cm="1">
        <f t="array" aca="1" ref="CC35" ca="1">IF(AE35&lt;0,AE35*SUMPRODUCT(_xlfn.XLOOKUP(AE$23,$C$4:$C$19,$T$4:$AD$19)*$AL35:$AV35),0)</f>
        <v>0</v>
      </c>
      <c r="CD35" s="17" cm="1">
        <f t="array" aca="1" ref="CD35" ca="1">IF(AF35&lt;0,AF35*SUMPRODUCT(_xlfn.XLOOKUP(AF$23,$C$4:$C$19,$T$4:$AD$19)*$AL35:$AV35),0)</f>
        <v>0</v>
      </c>
      <c r="CE35" s="17" cm="1">
        <f t="array" aca="1" ref="CE35" ca="1">IF(AG35&lt;0,AG35*SUMPRODUCT(_xlfn.XLOOKUP(AG$23,$C$4:$C$19,$T$4:$AD$19)*$AL35:$AV35),0)</f>
        <v>-0.75</v>
      </c>
      <c r="CF35" s="17" cm="1">
        <f t="array" aca="1" ref="CF35" ca="1">IF(AH35&lt;0,AH35*SUMPRODUCT(_xlfn.XLOOKUP(AH$23,$C$4:$C$19,$T$4:$AD$19)*$AL35:$AV35),0)</f>
        <v>0</v>
      </c>
      <c r="CG35" s="17" cm="1">
        <f t="array" aca="1" ref="CG35" ca="1">IF(AI35&lt;0,AI35*SUMPRODUCT(_xlfn.XLOOKUP(AI$23,$C$4:$C$19,$T$4:$AD$19)*$AL35:$AV35),0)</f>
        <v>0</v>
      </c>
      <c r="CH35" s="17" cm="1">
        <f t="array" aca="1" ref="CH35" ca="1">IF(AJ35&lt;0,AJ35*SUMPRODUCT(_xlfn.XLOOKUP(AJ$23,$C$4:$C$19,$T$4:$AD$19)*$AL35:$AV35),0)</f>
        <v>-0.75</v>
      </c>
      <c r="CI35" s="9" cm="1">
        <f t="array" aca="1" ref="CI35" ca="1">IF(AK35&lt;0,AK35*SUMPRODUCT(_xlfn.XLOOKUP(AK$23,$C$4:$C$19,$T$4:$AD$19)*$AL35:$AV35),0)</f>
        <v>0</v>
      </c>
      <c r="CJ35" s="221">
        <f t="shared" ca="1" si="69"/>
        <v>-3.56</v>
      </c>
      <c r="CK35" s="8" cm="1">
        <f t="array" aca="1" ref="CK35" ca="1">IF(AA35&lt;0,AA35*SUMPRODUCT(_xlfn.XLOOKUP(AA$23,$C$4:$C$19,$I$4:$S$19)*$AL35:$AV35),0)</f>
        <v>0</v>
      </c>
      <c r="CL35" s="17" cm="1">
        <f t="array" aca="1" ref="CL35" ca="1">IF(AB35&lt;0,AB35*SUMPRODUCT(_xlfn.XLOOKUP(AB$23,$C$4:$C$19,$I$4:$S$19)*$AL35:$AV35),0)</f>
        <v>0</v>
      </c>
      <c r="CM35" s="17" cm="1">
        <f t="array" aca="1" ref="CM35" ca="1">IF(AC35&lt;0,AC35*SUMPRODUCT(_xlfn.XLOOKUP(AC$23,$C$4:$C$19,$I$4:$S$19)*$AL35:$AV35),0)</f>
        <v>0.1</v>
      </c>
      <c r="CN35" s="71" cm="1">
        <f t="array" aca="1" ref="CN35" ca="1">IF(AD35&lt;0,AD35*SUMPRODUCT(_xlfn.XLOOKUP(AD$23,$C$4:$C$19,$I$4:$S$19)*$AL35:$AV35),0)</f>
        <v>0.2</v>
      </c>
      <c r="CO35" s="17" cm="1">
        <f t="array" aca="1" ref="CO35" ca="1">IF(AE35&lt;0,AE35*SUMPRODUCT(_xlfn.XLOOKUP(AE$23,$C$4:$C$19,$I$4:$S$19)*$AL35:$AV35),0)</f>
        <v>0</v>
      </c>
      <c r="CP35" s="17" cm="1">
        <f t="array" aca="1" ref="CP35" ca="1">IF(AF35&lt;0,AF35*SUMPRODUCT(_xlfn.XLOOKUP(AF$23,$C$4:$C$19,$I$4:$S$19)*$AL35:$AV35),0)</f>
        <v>0</v>
      </c>
      <c r="CQ35" s="17" cm="1">
        <f t="array" aca="1" ref="CQ35" ca="1">IF(AG35&lt;0,AG35*SUMPRODUCT(_xlfn.XLOOKUP(AG$23,$C$4:$C$19,$I$4:$S$19)*$AL35:$AV35),0)</f>
        <v>0</v>
      </c>
      <c r="CR35" s="17" cm="1">
        <f t="array" aca="1" ref="CR35" ca="1">IF(AH35&lt;0,AH35*SUMPRODUCT(_xlfn.XLOOKUP(AH$23,$C$4:$C$19,$I$4:$S$19)*$AL35:$AV35),0)</f>
        <v>0</v>
      </c>
      <c r="CS35" s="17" cm="1">
        <f t="array" aca="1" ref="CS35" ca="1">IF(AI35&lt;0,AI35*SUMPRODUCT(_xlfn.XLOOKUP(AI$23,$C$4:$C$19,$I$4:$S$19)*$AL35:$AV35),0)</f>
        <v>0</v>
      </c>
      <c r="CT35" s="17" cm="1">
        <f t="array" aca="1" ref="CT35" ca="1">IF(AJ35&lt;0,AJ35*SUMPRODUCT(_xlfn.XLOOKUP(AJ$23,$C$4:$C$19,$I$4:$S$19)*$AL35:$AV35),0)</f>
        <v>0</v>
      </c>
      <c r="CU35" s="208" cm="1">
        <f t="array" aca="1" ref="CU35" ca="1">IF(AK35&lt;0,AK35*SUMPRODUCT(_xlfn.XLOOKUP(AK$23,$C$4:$C$19,$I$4:$S$19)*$AL35:$AV35),0)</f>
        <v>0</v>
      </c>
      <c r="CV35" s="221">
        <f t="shared" ca="1" si="70"/>
        <v>0.30000000000000004</v>
      </c>
    </row>
    <row r="36" spans="1:100" x14ac:dyDescent="0.25">
      <c r="A36" s="389"/>
      <c r="B36" s="390"/>
      <c r="C36" s="735">
        <v>8</v>
      </c>
      <c r="D36" s="18" t="str">
        <f>_xlfn.XLOOKUP($C36,'Load Combinations'!$B$4:$B$22,'Load Combinations'!$C$4:$C$22)</f>
        <v>CV Vac, Component MAWP, No Beam</v>
      </c>
      <c r="E36" s="118"/>
      <c r="F36" s="119"/>
      <c r="G36" s="7">
        <f t="shared" si="62"/>
        <v>8</v>
      </c>
      <c r="H36" s="130">
        <f t="shared" ca="1" si="63"/>
        <v>9.3249999999999993</v>
      </c>
      <c r="I36" s="130">
        <f t="shared" ca="1" si="64"/>
        <v>4.3250000000000002</v>
      </c>
      <c r="J36" s="112"/>
      <c r="K36" s="72">
        <f ca="1">OFFSET(K36,-7,0)</f>
        <v>0</v>
      </c>
      <c r="L36" s="73">
        <f t="shared" ref="L36:Z36" ca="1" si="81">OFFSET(L36,-7,0)</f>
        <v>0</v>
      </c>
      <c r="M36" s="73">
        <f t="shared" ca="1" si="81"/>
        <v>0</v>
      </c>
      <c r="N36" s="73">
        <f t="shared" ca="1" si="81"/>
        <v>0</v>
      </c>
      <c r="O36" s="73">
        <f t="shared" ca="1" si="81"/>
        <v>0</v>
      </c>
      <c r="P36" s="73">
        <f t="shared" ca="1" si="81"/>
        <v>0</v>
      </c>
      <c r="Q36" s="73">
        <f t="shared" ca="1" si="81"/>
        <v>0</v>
      </c>
      <c r="R36" s="73">
        <f t="shared" ca="1" si="81"/>
        <v>0</v>
      </c>
      <c r="S36" s="73">
        <f t="shared" ca="1" si="81"/>
        <v>0</v>
      </c>
      <c r="T36" s="73">
        <f t="shared" ca="1" si="81"/>
        <v>0</v>
      </c>
      <c r="U36" s="73">
        <f t="shared" ca="1" si="81"/>
        <v>0</v>
      </c>
      <c r="V36" s="73">
        <f t="shared" ca="1" si="81"/>
        <v>1</v>
      </c>
      <c r="W36" s="73">
        <f t="shared" ca="1" si="81"/>
        <v>0</v>
      </c>
      <c r="X36" s="73">
        <f t="shared" ca="1" si="81"/>
        <v>-1</v>
      </c>
      <c r="Y36" s="73">
        <f t="shared" ca="1" si="81"/>
        <v>0</v>
      </c>
      <c r="Z36" s="139">
        <f t="shared" ca="1" si="81"/>
        <v>0</v>
      </c>
      <c r="AA36" s="72">
        <f t="shared" ref="AA36:AK36" ca="1" si="82">OFFSET(AA36,-7,0)</f>
        <v>1</v>
      </c>
      <c r="AB36" s="73">
        <f t="shared" ca="1" si="82"/>
        <v>1</v>
      </c>
      <c r="AC36" s="73">
        <f t="shared" ca="1" si="82"/>
        <v>-1</v>
      </c>
      <c r="AD36" s="73">
        <f t="shared" ca="1" si="82"/>
        <v>-1</v>
      </c>
      <c r="AE36" s="73">
        <f t="shared" ca="1" si="82"/>
        <v>0</v>
      </c>
      <c r="AF36" s="73">
        <f t="shared" ca="1" si="82"/>
        <v>0</v>
      </c>
      <c r="AG36" s="73">
        <f t="shared" ca="1" si="82"/>
        <v>-1</v>
      </c>
      <c r="AH36" s="73">
        <f t="shared" ca="1" si="82"/>
        <v>0</v>
      </c>
      <c r="AI36" s="73">
        <f t="shared" ca="1" si="82"/>
        <v>0</v>
      </c>
      <c r="AJ36" s="73">
        <f t="shared" ca="1" si="82"/>
        <v>-1</v>
      </c>
      <c r="AK36" s="74">
        <f t="shared" ca="1" si="82"/>
        <v>0</v>
      </c>
      <c r="AL36" s="202">
        <f>+INDEX('Load Combinations'!$D$4:$N$22,MATCH(Vertical!$C36,'Load Combinations'!$B$4:$B$22,0),MATCH(Vertical!AL$23,'Load Combinations'!$D$3:$N$3,0))</f>
        <v>1</v>
      </c>
      <c r="AM36" s="73">
        <f>+INDEX('Load Combinations'!$D$4:$N$22,MATCH(Vertical!$C36,'Load Combinations'!$B$4:$B$22,0),MATCH(Vertical!AM$23,'Load Combinations'!$D$3:$N$3,0))</f>
        <v>1</v>
      </c>
      <c r="AN36" s="73">
        <f>+INDEX('Load Combinations'!$D$4:$N$22,MATCH(Vertical!$C36,'Load Combinations'!$B$4:$B$22,0),MATCH(Vertical!AN$23,'Load Combinations'!$D$3:$N$3,0))</f>
        <v>0</v>
      </c>
      <c r="AO36" s="73">
        <f>+INDEX('Load Combinations'!$D$4:$N$22,MATCH(Vertical!$C36,'Load Combinations'!$B$4:$B$22,0),MATCH(Vertical!AO$23,'Load Combinations'!$D$3:$N$3,0))</f>
        <v>0</v>
      </c>
      <c r="AP36" s="73">
        <f>+INDEX('Load Combinations'!$D$4:$N$22,MATCH(Vertical!$C36,'Load Combinations'!$B$4:$B$22,0),MATCH(Vertical!AP$23,'Load Combinations'!$D$3:$N$3,0))</f>
        <v>1</v>
      </c>
      <c r="AQ36" s="73">
        <f>+INDEX('Load Combinations'!$D$4:$N$22,MATCH(Vertical!$C36,'Load Combinations'!$B$4:$B$22,0),MATCH(Vertical!AQ$23,'Load Combinations'!$D$3:$N$3,0))</f>
        <v>0</v>
      </c>
      <c r="AR36" s="73">
        <f>+INDEX('Load Combinations'!$D$4:$N$22,MATCH(Vertical!$C36,'Load Combinations'!$B$4:$B$22,0),MATCH(Vertical!AR$23,'Load Combinations'!$D$3:$N$3,0))</f>
        <v>0</v>
      </c>
      <c r="AS36" s="73">
        <f>+INDEX('Load Combinations'!$D$4:$N$22,MATCH(Vertical!$C36,'Load Combinations'!$B$4:$B$22,0),MATCH(Vertical!AS$23,'Load Combinations'!$D$3:$N$3,0))</f>
        <v>0</v>
      </c>
      <c r="AT36" s="73">
        <f>+INDEX('Load Combinations'!$D$4:$N$22,MATCH(Vertical!$C36,'Load Combinations'!$B$4:$B$22,0),MATCH(Vertical!AT$23,'Load Combinations'!$D$3:$N$3,0))</f>
        <v>1</v>
      </c>
      <c r="AU36" s="139">
        <f>+INDEX('Load Combinations'!$D$4:$N$22,MATCH(Vertical!$C36,'Load Combinations'!$B$4:$B$22,0),MATCH(Vertical!AU$23,'Load Combinations'!$D$3:$N$3,0))</f>
        <v>0</v>
      </c>
      <c r="AV36" s="189">
        <f>+INDEX('Load Combinations'!$D$4:$N$22,MATCH(Vertical!$C36,'Load Combinations'!$B$4:$B$22,0),MATCH(Vertical!AV$23,'Load Combinations'!$D$3:$N$3,0))</f>
        <v>0</v>
      </c>
      <c r="AW36" s="72" cm="1">
        <f t="array" aca="1" ref="AW36" ca="1">SUMPRODUCT(--($K36:$Z36&gt;0),INDEX($H$4:$H$19,MATCH($K$23:$Z$23,$C$4:$C$19,0)))</f>
        <v>0.5</v>
      </c>
      <c r="AX36" s="73" cm="1">
        <f t="array" aca="1" ref="AX36" ca="1">SUMPRODUCT(--($K36:$Z36&gt;0),INDEX($G$4:$G$19,MATCH($K$23:$Z$23,$C$4:$C$19,0)))</f>
        <v>-0.5</v>
      </c>
      <c r="AY36" s="73" cm="1">
        <f t="array" aca="1" ref="AY36" ca="1">-1*SUMPRODUCT(--($K36:$Z36&lt;0),INDEX($H$4:$H$19,MATCH($K$23:$Z$23,$C$4:$C$19,0)))</f>
        <v>-0.5</v>
      </c>
      <c r="AZ36" s="74" cm="1">
        <f t="array" aca="1" ref="AZ36" ca="1">-1*SUMPRODUCT(--($K36:$Z36&lt;0),INDEX($G$4:$G$19,MATCH($K$23:$Z$23,$C$4:$C$19,0)))</f>
        <v>0.5</v>
      </c>
      <c r="BA36" s="562" cm="1">
        <f t="array" aca="1" ref="BA36" ca="1">IF(AA36&gt;0,AA36*SUMPRODUCT(_xlfn.XLOOKUP(AA$23,$C$4:$C$19,$T$4:$AD$19)*$AL36:$AV36),0)</f>
        <v>0</v>
      </c>
      <c r="BB36" s="67" cm="1">
        <f t="array" aca="1" ref="BB36" ca="1">IF(AB36&gt;0,AB36*SUMPRODUCT(_xlfn.XLOOKUP(AB$23,$C$4:$C$19,$T$4:$AD$19)*$AL36:$AV36),0)</f>
        <v>0.125</v>
      </c>
      <c r="BC36" s="67" cm="1">
        <f t="array" aca="1" ref="BC36" ca="1">IF(AC36&gt;0,AC36*SUMPRODUCT(_xlfn.XLOOKUP(AC$23,$C$4:$C$19,$T$4:$AD$19)*$AL36:$AV36),0)</f>
        <v>0</v>
      </c>
      <c r="BD36" s="67" cm="1">
        <f t="array" aca="1" ref="BD36" ca="1">IF(AD36&gt;0,AD36*SUMPRODUCT(_xlfn.XLOOKUP(AD$23,$C$4:$C$19,$T$4:$AD$19)*$AL36:$AV36),0)</f>
        <v>0</v>
      </c>
      <c r="BE36" s="67" cm="1">
        <f t="array" aca="1" ref="BE36" ca="1">IF(AE36&gt;0,AE36*SUMPRODUCT(_xlfn.XLOOKUP(AE$23,$C$4:$C$19,$T$4:$AD$19)*$AL36:$AV36),0)</f>
        <v>0</v>
      </c>
      <c r="BF36" s="67" cm="1">
        <f t="array" aca="1" ref="BF36" ca="1">IF(AF36&gt;0,AF36*SUMPRODUCT(_xlfn.XLOOKUP(AF$23,$C$4:$C$19,$T$4:$AD$19)*$AL36:$AV36),0)</f>
        <v>0</v>
      </c>
      <c r="BG36" s="67" cm="1">
        <f t="array" aca="1" ref="BG36" ca="1">IF(AG36&gt;0,AG36*SUMPRODUCT(_xlfn.XLOOKUP(AG$23,$C$4:$C$19,$T$4:$AD$19)*$AL36:$AV36),0)</f>
        <v>0</v>
      </c>
      <c r="BH36" s="67" cm="1">
        <f t="array" aca="1" ref="BH36" ca="1">IF(AH36&gt;0,AH36*SUMPRODUCT(_xlfn.XLOOKUP(AH$23,$C$4:$C$19,$T$4:$AD$19)*$AL36:$AV36),0)</f>
        <v>0</v>
      </c>
      <c r="BI36" s="67" cm="1">
        <f t="array" aca="1" ref="BI36" ca="1">IF(AI36&gt;0,AI36*SUMPRODUCT(_xlfn.XLOOKUP(AI$23,$C$4:$C$19,$T$4:$AD$19)*$AL36:$AV36),0)</f>
        <v>0</v>
      </c>
      <c r="BJ36" s="67" cm="1">
        <f t="array" aca="1" ref="BJ36" ca="1">IF(AJ36&gt;0,AJ36*SUMPRODUCT(_xlfn.XLOOKUP(AJ$23,$C$4:$C$19,$T$4:$AD$19)*$AL36:$AV36),0)</f>
        <v>0</v>
      </c>
      <c r="BK36" s="207" cm="1">
        <f t="array" aca="1" ref="BK36" ca="1">IF(AK36&gt;0,AK36*SUMPRODUCT(_xlfn.XLOOKUP(AK$23,$C$4:$C$19,$T$4:$AD$19)*$AL36:$AV36),0)</f>
        <v>0</v>
      </c>
      <c r="BL36" s="220">
        <f t="shared" ca="1" si="67"/>
        <v>0.125</v>
      </c>
      <c r="BM36" s="66" cm="1">
        <f t="array" aca="1" ref="BM36" ca="1">IF(AA36&gt;0,AA36*SUMPRODUCT(_xlfn.XLOOKUP(AA$23,$C$4:$C$19,$I$4:$S$19)*$AL36:$AV36),0)</f>
        <v>0</v>
      </c>
      <c r="BN36" s="67" cm="1">
        <f t="array" aca="1" ref="BN36" ca="1">IF(AB36&gt;0,AB36*SUMPRODUCT(_xlfn.XLOOKUP(AB$23,$C$4:$C$19,$I$4:$S$19)*$AL36:$AV36),0)</f>
        <v>-1.875</v>
      </c>
      <c r="BO36" s="67" cm="1">
        <f t="array" aca="1" ref="BO36" ca="1">IF(AC36&gt;0,AC36*SUMPRODUCT(_xlfn.XLOOKUP(AC$23,$C$4:$C$19,$I$4:$S$19)*$AL36:$AV36),0)</f>
        <v>0</v>
      </c>
      <c r="BP36" s="67" cm="1">
        <f t="array" aca="1" ref="BP36" ca="1">IF(AD36&gt;0,AD36*SUMPRODUCT(_xlfn.XLOOKUP(AD$23,$C$4:$C$19,$I$4:$S$19)*$AL36:$AV36),0)</f>
        <v>0</v>
      </c>
      <c r="BQ36" s="67" cm="1">
        <f t="array" aca="1" ref="BQ36" ca="1">IF(AE36&gt;0,AE36*SUMPRODUCT(_xlfn.XLOOKUP(AE$23,$C$4:$C$19,$I$4:$S$19)*$AL36:$AV36),0)</f>
        <v>0</v>
      </c>
      <c r="BR36" s="67" cm="1">
        <f t="array" aca="1" ref="BR36" ca="1">IF(AF36&gt;0,AF36*SUMPRODUCT(_xlfn.XLOOKUP(AF$23,$C$4:$C$19,$I$4:$S$19)*$AL36:$AV36),0)</f>
        <v>0</v>
      </c>
      <c r="BS36" s="67" cm="1">
        <f t="array" aca="1" ref="BS36" ca="1">IF(AG36&gt;0,AG36*SUMPRODUCT(_xlfn.XLOOKUP(AG$23,$C$4:$C$19,$I$4:$S$19)*$AL36:$AV36),0)</f>
        <v>0</v>
      </c>
      <c r="BT36" s="67" cm="1">
        <f t="array" aca="1" ref="BT36" ca="1">IF(AH36&gt;0,AH36*SUMPRODUCT(_xlfn.XLOOKUP(AH$23,$C$4:$C$19,$I$4:$S$19)*$AL36:$AV36),0)</f>
        <v>0</v>
      </c>
      <c r="BU36" s="67" cm="1">
        <f t="array" aca="1" ref="BU36" ca="1">IF(AI36&gt;0,AI36*SUMPRODUCT(_xlfn.XLOOKUP(AI$23,$C$4:$C$19,$I$4:$S$19)*$AL36:$AV36),0)</f>
        <v>0</v>
      </c>
      <c r="BV36" s="67" cm="1">
        <f t="array" aca="1" ref="BV36" ca="1">IF(AJ36&gt;0,AJ36*SUMPRODUCT(_xlfn.XLOOKUP(AJ$23,$C$4:$C$19,$I$4:$S$19)*$AL36:$AV36),0)</f>
        <v>0</v>
      </c>
      <c r="BW36" s="68" cm="1">
        <f t="array" aca="1" ref="BW36" ca="1">IF(AK36&gt;0,AK36*SUMPRODUCT(_xlfn.XLOOKUP(AK$23,$C$4:$C$19,$I$4:$S$19)*$AL36:$AV36),0)</f>
        <v>0</v>
      </c>
      <c r="BX36" s="214">
        <f t="shared" ca="1" si="68"/>
        <v>-1.875</v>
      </c>
      <c r="BY36" s="66" cm="1">
        <f t="array" aca="1" ref="BY36" ca="1">IF(AA36&lt;0,AA36*SUMPRODUCT(_xlfn.XLOOKUP(AA$23,$C$4:$C$19,$T$4:$AD$19)*$AL36:$AV36),0)</f>
        <v>0</v>
      </c>
      <c r="BZ36" s="67" cm="1">
        <f t="array" aca="1" ref="BZ36" ca="1">IF(AB36&lt;0,AB36*SUMPRODUCT(_xlfn.XLOOKUP(AB$23,$C$4:$C$19,$T$4:$AD$19)*$AL36:$AV36),0)</f>
        <v>0</v>
      </c>
      <c r="CA36" s="67" cm="1">
        <f t="array" aca="1" ref="CA36" ca="1">IF(AC36&lt;0,AC36*SUMPRODUCT(_xlfn.XLOOKUP(AC$23,$C$4:$C$19,$T$4:$AD$19)*$AL36:$AV36),0)</f>
        <v>-0.1</v>
      </c>
      <c r="CB36" s="67" cm="1">
        <f t="array" aca="1" ref="CB36" ca="1">IF(AD36&lt;0,AD36*SUMPRODUCT(_xlfn.XLOOKUP(AD$23,$C$4:$C$19,$T$4:$AD$19)*$AL36:$AV36),0)</f>
        <v>-0.2</v>
      </c>
      <c r="CC36" s="67" cm="1">
        <f t="array" aca="1" ref="CC36" ca="1">IF(AE36&lt;0,AE36*SUMPRODUCT(_xlfn.XLOOKUP(AE$23,$C$4:$C$19,$T$4:$AD$19)*$AL36:$AV36),0)</f>
        <v>0</v>
      </c>
      <c r="CD36" s="67" cm="1">
        <f t="array" aca="1" ref="CD36" ca="1">IF(AF36&lt;0,AF36*SUMPRODUCT(_xlfn.XLOOKUP(AF$23,$C$4:$C$19,$T$4:$AD$19)*$AL36:$AV36),0)</f>
        <v>0</v>
      </c>
      <c r="CE36" s="67" cm="1">
        <f t="array" aca="1" ref="CE36" ca="1">IF(AG36&lt;0,AG36*SUMPRODUCT(_xlfn.XLOOKUP(AG$23,$C$4:$C$19,$T$4:$AD$19)*$AL36:$AV36),0)</f>
        <v>-0.25</v>
      </c>
      <c r="CF36" s="67" cm="1">
        <f t="array" aca="1" ref="CF36" ca="1">IF(AH36&lt;0,AH36*SUMPRODUCT(_xlfn.XLOOKUP(AH$23,$C$4:$C$19,$T$4:$AD$19)*$AL36:$AV36),0)</f>
        <v>0</v>
      </c>
      <c r="CG36" s="67" cm="1">
        <f t="array" aca="1" ref="CG36" ca="1">IF(AI36&lt;0,AI36*SUMPRODUCT(_xlfn.XLOOKUP(AI$23,$C$4:$C$19,$T$4:$AD$19)*$AL36:$AV36),0)</f>
        <v>0</v>
      </c>
      <c r="CH36" s="67" cm="1">
        <f t="array" aca="1" ref="CH36" ca="1">IF(AJ36&lt;0,AJ36*SUMPRODUCT(_xlfn.XLOOKUP(AJ$23,$C$4:$C$19,$T$4:$AD$19)*$AL36:$AV36),0)</f>
        <v>-0.25</v>
      </c>
      <c r="CI36" s="68" cm="1">
        <f t="array" aca="1" ref="CI36" ca="1">IF(AK36&lt;0,AK36*SUMPRODUCT(_xlfn.XLOOKUP(AK$23,$C$4:$C$19,$T$4:$AD$19)*$AL36:$AV36),0)</f>
        <v>0</v>
      </c>
      <c r="CJ36" s="220">
        <f t="shared" ca="1" si="69"/>
        <v>-0.8</v>
      </c>
      <c r="CK36" s="66" cm="1">
        <f t="array" aca="1" ref="CK36" ca="1">IF(AA36&lt;0,AA36*SUMPRODUCT(_xlfn.XLOOKUP(AA$23,$C$4:$C$19,$I$4:$S$19)*$AL36:$AV36),0)</f>
        <v>0</v>
      </c>
      <c r="CL36" s="67" cm="1">
        <f t="array" aca="1" ref="CL36" ca="1">IF(AB36&lt;0,AB36*SUMPRODUCT(_xlfn.XLOOKUP(AB$23,$C$4:$C$19,$I$4:$S$19)*$AL36:$AV36),0)</f>
        <v>0</v>
      </c>
      <c r="CM36" s="67" cm="1">
        <f t="array" aca="1" ref="CM36" ca="1">IF(AC36&lt;0,AC36*SUMPRODUCT(_xlfn.XLOOKUP(AC$23,$C$4:$C$19,$I$4:$S$19)*$AL36:$AV36),0)</f>
        <v>0.1</v>
      </c>
      <c r="CN36" s="67" cm="1">
        <f t="array" aca="1" ref="CN36" ca="1">IF(AD36&lt;0,AD36*SUMPRODUCT(_xlfn.XLOOKUP(AD$23,$C$4:$C$19,$I$4:$S$19)*$AL36:$AV36),0)</f>
        <v>0.1</v>
      </c>
      <c r="CO36" s="67" cm="1">
        <f t="array" aca="1" ref="CO36" ca="1">IF(AE36&lt;0,AE36*SUMPRODUCT(_xlfn.XLOOKUP(AE$23,$C$4:$C$19,$I$4:$S$19)*$AL36:$AV36),0)</f>
        <v>0</v>
      </c>
      <c r="CP36" s="67" cm="1">
        <f t="array" aca="1" ref="CP36" ca="1">IF(AF36&lt;0,AF36*SUMPRODUCT(_xlfn.XLOOKUP(AF$23,$C$4:$C$19,$I$4:$S$19)*$AL36:$AV36),0)</f>
        <v>0</v>
      </c>
      <c r="CQ36" s="67" cm="1">
        <f t="array" aca="1" ref="CQ36" ca="1">IF(AG36&lt;0,AG36*SUMPRODUCT(_xlfn.XLOOKUP(AG$23,$C$4:$C$19,$I$4:$S$19)*$AL36:$AV36),0)</f>
        <v>0</v>
      </c>
      <c r="CR36" s="67" cm="1">
        <f t="array" aca="1" ref="CR36" ca="1">IF(AH36&lt;0,AH36*SUMPRODUCT(_xlfn.XLOOKUP(AH$23,$C$4:$C$19,$I$4:$S$19)*$AL36:$AV36),0)</f>
        <v>0</v>
      </c>
      <c r="CS36" s="67" cm="1">
        <f t="array" aca="1" ref="CS36" ca="1">IF(AI36&lt;0,AI36*SUMPRODUCT(_xlfn.XLOOKUP(AI$23,$C$4:$C$19,$I$4:$S$19)*$AL36:$AV36),0)</f>
        <v>0</v>
      </c>
      <c r="CT36" s="67" cm="1">
        <f t="array" aca="1" ref="CT36" ca="1">IF(AJ36&lt;0,AJ36*SUMPRODUCT(_xlfn.XLOOKUP(AJ$23,$C$4:$C$19,$I$4:$S$19)*$AL36:$AV36),0)</f>
        <v>0</v>
      </c>
      <c r="CU36" s="207" cm="1">
        <f t="array" aca="1" ref="CU36" ca="1">IF(AK36&lt;0,AK36*SUMPRODUCT(_xlfn.XLOOKUP(AK$23,$C$4:$C$19,$I$4:$S$19)*$AL36:$AV36),0)</f>
        <v>0</v>
      </c>
      <c r="CV36" s="220">
        <f t="shared" ca="1" si="70"/>
        <v>0.2</v>
      </c>
    </row>
    <row r="37" spans="1:100" x14ac:dyDescent="0.25">
      <c r="A37" s="389"/>
      <c r="B37" s="390"/>
      <c r="C37" s="736">
        <v>9</v>
      </c>
      <c r="D37" s="19" t="str">
        <f>_xlfn.XLOOKUP($C37,'Load Combinations'!$B$4:$B$22,'Load Combinations'!$C$4:$C$22)</f>
        <v>CV Vac, Component MAWP, Beam On</v>
      </c>
      <c r="E37" s="120"/>
      <c r="F37" s="121"/>
      <c r="G37" s="8">
        <f t="shared" si="62"/>
        <v>8</v>
      </c>
      <c r="H37" s="61">
        <f t="shared" ca="1" si="63"/>
        <v>9.9249999999999989</v>
      </c>
      <c r="I37" s="61">
        <f t="shared" ca="1" si="64"/>
        <v>1.5750000000000002</v>
      </c>
      <c r="J37" s="113"/>
      <c r="K37" s="75">
        <f ca="1">OFFSET(K37,-8,0)</f>
        <v>0</v>
      </c>
      <c r="L37" s="76">
        <f t="shared" ref="L37:Z37" ca="1" si="83">OFFSET(L37,-8,0)</f>
        <v>0</v>
      </c>
      <c r="M37" s="76">
        <f t="shared" ca="1" si="83"/>
        <v>0</v>
      </c>
      <c r="N37" s="76">
        <f t="shared" ca="1" si="83"/>
        <v>0</v>
      </c>
      <c r="O37" s="76">
        <f t="shared" ca="1" si="83"/>
        <v>0</v>
      </c>
      <c r="P37" s="76">
        <f t="shared" ca="1" si="83"/>
        <v>0</v>
      </c>
      <c r="Q37" s="76">
        <f t="shared" ca="1" si="83"/>
        <v>0</v>
      </c>
      <c r="R37" s="76">
        <f t="shared" ca="1" si="83"/>
        <v>0</v>
      </c>
      <c r="S37" s="76">
        <f t="shared" ca="1" si="83"/>
        <v>0</v>
      </c>
      <c r="T37" s="76">
        <f t="shared" ca="1" si="83"/>
        <v>0</v>
      </c>
      <c r="U37" s="76">
        <f t="shared" ca="1" si="83"/>
        <v>0</v>
      </c>
      <c r="V37" s="76">
        <f t="shared" ca="1" si="83"/>
        <v>1</v>
      </c>
      <c r="W37" s="76">
        <f t="shared" ca="1" si="83"/>
        <v>0</v>
      </c>
      <c r="X37" s="76">
        <f t="shared" ca="1" si="83"/>
        <v>-1</v>
      </c>
      <c r="Y37" s="76">
        <f t="shared" ca="1" si="83"/>
        <v>0</v>
      </c>
      <c r="Z37" s="140">
        <f t="shared" ca="1" si="83"/>
        <v>0</v>
      </c>
      <c r="AA37" s="75">
        <f t="shared" ref="AA37:AK37" ca="1" si="84">OFFSET(AA37,-8,0)</f>
        <v>1</v>
      </c>
      <c r="AB37" s="76">
        <f t="shared" ca="1" si="84"/>
        <v>1</v>
      </c>
      <c r="AC37" s="76">
        <f t="shared" ca="1" si="84"/>
        <v>-1</v>
      </c>
      <c r="AD37" s="76">
        <f t="shared" ca="1" si="84"/>
        <v>-1</v>
      </c>
      <c r="AE37" s="76">
        <f t="shared" ca="1" si="84"/>
        <v>0</v>
      </c>
      <c r="AF37" s="76">
        <f t="shared" ca="1" si="84"/>
        <v>0</v>
      </c>
      <c r="AG37" s="76">
        <f t="shared" ca="1" si="84"/>
        <v>-1</v>
      </c>
      <c r="AH37" s="76">
        <f t="shared" ca="1" si="84"/>
        <v>0</v>
      </c>
      <c r="AI37" s="76">
        <f t="shared" ca="1" si="84"/>
        <v>0</v>
      </c>
      <c r="AJ37" s="76">
        <f t="shared" ca="1" si="84"/>
        <v>-1</v>
      </c>
      <c r="AK37" s="77">
        <f t="shared" ca="1" si="84"/>
        <v>0</v>
      </c>
      <c r="AL37" s="203">
        <f>+INDEX('Load Combinations'!$D$4:$N$22,MATCH(Vertical!$C37,'Load Combinations'!$B$4:$B$22,0),MATCH(Vertical!AL$23,'Load Combinations'!$D$3:$N$3,0))</f>
        <v>1</v>
      </c>
      <c r="AM37" s="76">
        <f>+INDEX('Load Combinations'!$D$4:$N$22,MATCH(Vertical!$C37,'Load Combinations'!$B$4:$B$22,0),MATCH(Vertical!AM$23,'Load Combinations'!$D$3:$N$3,0))</f>
        <v>1</v>
      </c>
      <c r="AN37" s="76">
        <f>+INDEX('Load Combinations'!$D$4:$N$22,MATCH(Vertical!$C37,'Load Combinations'!$B$4:$B$22,0),MATCH(Vertical!AN$23,'Load Combinations'!$D$3:$N$3,0))</f>
        <v>0</v>
      </c>
      <c r="AO37" s="76">
        <f>+INDEX('Load Combinations'!$D$4:$N$22,MATCH(Vertical!$C37,'Load Combinations'!$B$4:$B$22,0),MATCH(Vertical!AO$23,'Load Combinations'!$D$3:$N$3,0))</f>
        <v>0</v>
      </c>
      <c r="AP37" s="76">
        <f>+INDEX('Load Combinations'!$D$4:$N$22,MATCH(Vertical!$C37,'Load Combinations'!$B$4:$B$22,0),MATCH(Vertical!AP$23,'Load Combinations'!$D$3:$N$3,0))</f>
        <v>1</v>
      </c>
      <c r="AQ37" s="76">
        <f>+INDEX('Load Combinations'!$D$4:$N$22,MATCH(Vertical!$C37,'Load Combinations'!$B$4:$B$22,0),MATCH(Vertical!AQ$23,'Load Combinations'!$D$3:$N$3,0))</f>
        <v>1</v>
      </c>
      <c r="AR37" s="76">
        <f>+INDEX('Load Combinations'!$D$4:$N$22,MATCH(Vertical!$C37,'Load Combinations'!$B$4:$B$22,0),MATCH(Vertical!AR$23,'Load Combinations'!$D$3:$N$3,0))</f>
        <v>0</v>
      </c>
      <c r="AS37" s="76">
        <f>+INDEX('Load Combinations'!$D$4:$N$22,MATCH(Vertical!$C37,'Load Combinations'!$B$4:$B$22,0),MATCH(Vertical!AS$23,'Load Combinations'!$D$3:$N$3,0))</f>
        <v>0</v>
      </c>
      <c r="AT37" s="76">
        <f>+INDEX('Load Combinations'!$D$4:$N$22,MATCH(Vertical!$C37,'Load Combinations'!$B$4:$B$22,0),MATCH(Vertical!AT$23,'Load Combinations'!$D$3:$N$3,0))</f>
        <v>1</v>
      </c>
      <c r="AU37" s="140">
        <f>+INDEX('Load Combinations'!$D$4:$N$22,MATCH(Vertical!$C37,'Load Combinations'!$B$4:$B$22,0),MATCH(Vertical!AU$23,'Load Combinations'!$D$3:$N$3,0))</f>
        <v>0</v>
      </c>
      <c r="AV37" s="196">
        <f>+INDEX('Load Combinations'!$D$4:$N$22,MATCH(Vertical!$C37,'Load Combinations'!$B$4:$B$22,0),MATCH(Vertical!AV$23,'Load Combinations'!$D$3:$N$3,0))</f>
        <v>0</v>
      </c>
      <c r="AW37" s="75" cm="1">
        <f t="array" aca="1" ref="AW37" ca="1">SUMPRODUCT(--($K37:$Z37&gt;0),INDEX($H$4:$H$19,MATCH($K$23:$Z$23,$C$4:$C$19,0)))</f>
        <v>0.5</v>
      </c>
      <c r="AX37" s="76" cm="1">
        <f t="array" aca="1" ref="AX37" ca="1">SUMPRODUCT(--($K37:$Z37&gt;0),INDEX($G$4:$G$19,MATCH($K$23:$Z$23,$C$4:$C$19,0)))</f>
        <v>-0.5</v>
      </c>
      <c r="AY37" s="76" cm="1">
        <f t="array" aca="1" ref="AY37" ca="1">-1*SUMPRODUCT(--($K37:$Z37&lt;0),INDEX($H$4:$H$19,MATCH($K$23:$Z$23,$C$4:$C$19,0)))</f>
        <v>-0.5</v>
      </c>
      <c r="AZ37" s="77" cm="1">
        <f t="array" aca="1" ref="AZ37" ca="1">-1*SUMPRODUCT(--($K37:$Z37&lt;0),INDEX($G$4:$G$19,MATCH($K$23:$Z$23,$C$4:$C$19,0)))</f>
        <v>0.5</v>
      </c>
      <c r="BA37" s="462" cm="1">
        <f t="array" aca="1" ref="BA37" ca="1">IF(AA37&gt;0,AA37*SUMPRODUCT(_xlfn.XLOOKUP(AA$23,$C$4:$C$19,$T$4:$AD$19)*$AL37:$AV37),0)</f>
        <v>0.3</v>
      </c>
      <c r="BB37" s="17" cm="1">
        <f t="array" aca="1" ref="BB37" ca="1">IF(AB37&gt;0,AB37*SUMPRODUCT(_xlfn.XLOOKUP(AB$23,$C$4:$C$19,$T$4:$AD$19)*$AL37:$AV37),0)</f>
        <v>0.42499999999999999</v>
      </c>
      <c r="BC37" s="17" cm="1">
        <f t="array" aca="1" ref="BC37" ca="1">IF(AC37&gt;0,AC37*SUMPRODUCT(_xlfn.XLOOKUP(AC$23,$C$4:$C$19,$T$4:$AD$19)*$AL37:$AV37),0)</f>
        <v>0</v>
      </c>
      <c r="BD37" s="71" cm="1">
        <f t="array" aca="1" ref="BD37" ca="1">IF(AD37&gt;0,AD37*SUMPRODUCT(_xlfn.XLOOKUP(AD$23,$C$4:$C$19,$T$4:$AD$19)*$AL37:$AV37),0)</f>
        <v>0</v>
      </c>
      <c r="BE37" s="17" cm="1">
        <f t="array" aca="1" ref="BE37" ca="1">IF(AE37&gt;0,AE37*SUMPRODUCT(_xlfn.XLOOKUP(AE$23,$C$4:$C$19,$T$4:$AD$19)*$AL37:$AV37),0)</f>
        <v>0</v>
      </c>
      <c r="BF37" s="17" cm="1">
        <f t="array" aca="1" ref="BF37" ca="1">IF(AF37&gt;0,AF37*SUMPRODUCT(_xlfn.XLOOKUP(AF$23,$C$4:$C$19,$T$4:$AD$19)*$AL37:$AV37),0)</f>
        <v>0</v>
      </c>
      <c r="BG37" s="17" cm="1">
        <f t="array" aca="1" ref="BG37" ca="1">IF(AG37&gt;0,AG37*SUMPRODUCT(_xlfn.XLOOKUP(AG$23,$C$4:$C$19,$T$4:$AD$19)*$AL37:$AV37),0)</f>
        <v>0</v>
      </c>
      <c r="BH37" s="17" cm="1">
        <f t="array" aca="1" ref="BH37" ca="1">IF(AH37&gt;0,AH37*SUMPRODUCT(_xlfn.XLOOKUP(AH$23,$C$4:$C$19,$T$4:$AD$19)*$AL37:$AV37),0)</f>
        <v>0</v>
      </c>
      <c r="BI37" s="17" cm="1">
        <f t="array" aca="1" ref="BI37" ca="1">IF(AI37&gt;0,AI37*SUMPRODUCT(_xlfn.XLOOKUP(AI$23,$C$4:$C$19,$T$4:$AD$19)*$AL37:$AV37),0)</f>
        <v>0</v>
      </c>
      <c r="BJ37" s="17" cm="1">
        <f t="array" aca="1" ref="BJ37" ca="1">IF(AJ37&gt;0,AJ37*SUMPRODUCT(_xlfn.XLOOKUP(AJ$23,$C$4:$C$19,$T$4:$AD$19)*$AL37:$AV37),0)</f>
        <v>0</v>
      </c>
      <c r="BK37" s="208" cm="1">
        <f t="array" aca="1" ref="BK37" ca="1">IF(AK37&gt;0,AK37*SUMPRODUCT(_xlfn.XLOOKUP(AK$23,$C$4:$C$19,$T$4:$AD$19)*$AL37:$AV37),0)</f>
        <v>0</v>
      </c>
      <c r="BL37" s="221">
        <f t="shared" ca="1" si="67"/>
        <v>0.72499999999999998</v>
      </c>
      <c r="BM37" s="8" cm="1">
        <f t="array" aca="1" ref="BM37" ca="1">IF(AA37&gt;0,AA37*SUMPRODUCT(_xlfn.XLOOKUP(AA$23,$C$4:$C$19,$I$4:$S$19)*$AL37:$AV37),0)</f>
        <v>0</v>
      </c>
      <c r="BN37" s="17" cm="1">
        <f t="array" aca="1" ref="BN37" ca="1">IF(AB37&gt;0,AB37*SUMPRODUCT(_xlfn.XLOOKUP(AB$23,$C$4:$C$19,$I$4:$S$19)*$AL37:$AV37),0)</f>
        <v>-1.875</v>
      </c>
      <c r="BO37" s="17" cm="1">
        <f t="array" aca="1" ref="BO37" ca="1">IF(AC37&gt;0,AC37*SUMPRODUCT(_xlfn.XLOOKUP(AC$23,$C$4:$C$19,$I$4:$S$19)*$AL37:$AV37),0)</f>
        <v>0</v>
      </c>
      <c r="BP37" s="71" cm="1">
        <f t="array" aca="1" ref="BP37" ca="1">IF(AD37&gt;0,AD37*SUMPRODUCT(_xlfn.XLOOKUP(AD$23,$C$4:$C$19,$I$4:$S$19)*$AL37:$AV37),0)</f>
        <v>0</v>
      </c>
      <c r="BQ37" s="17" cm="1">
        <f t="array" aca="1" ref="BQ37" ca="1">IF(AE37&gt;0,AE37*SUMPRODUCT(_xlfn.XLOOKUP(AE$23,$C$4:$C$19,$I$4:$S$19)*$AL37:$AV37),0)</f>
        <v>0</v>
      </c>
      <c r="BR37" s="17" cm="1">
        <f t="array" aca="1" ref="BR37" ca="1">IF(AF37&gt;0,AF37*SUMPRODUCT(_xlfn.XLOOKUP(AF$23,$C$4:$C$19,$I$4:$S$19)*$AL37:$AV37),0)</f>
        <v>0</v>
      </c>
      <c r="BS37" s="17" cm="1">
        <f t="array" aca="1" ref="BS37" ca="1">IF(AG37&gt;0,AG37*SUMPRODUCT(_xlfn.XLOOKUP(AG$23,$C$4:$C$19,$I$4:$S$19)*$AL37:$AV37),0)</f>
        <v>0</v>
      </c>
      <c r="BT37" s="17" cm="1">
        <f t="array" aca="1" ref="BT37" ca="1">IF(AH37&gt;0,AH37*SUMPRODUCT(_xlfn.XLOOKUP(AH$23,$C$4:$C$19,$I$4:$S$19)*$AL37:$AV37),0)</f>
        <v>0</v>
      </c>
      <c r="BU37" s="17" cm="1">
        <f t="array" aca="1" ref="BU37" ca="1">IF(AI37&gt;0,AI37*SUMPRODUCT(_xlfn.XLOOKUP(AI$23,$C$4:$C$19,$I$4:$S$19)*$AL37:$AV37),0)</f>
        <v>0</v>
      </c>
      <c r="BV37" s="17" cm="1">
        <f t="array" aca="1" ref="BV37" ca="1">IF(AJ37&gt;0,AJ37*SUMPRODUCT(_xlfn.XLOOKUP(AJ$23,$C$4:$C$19,$I$4:$S$19)*$AL37:$AV37),0)</f>
        <v>0</v>
      </c>
      <c r="BW37" s="9" cm="1">
        <f t="array" aca="1" ref="BW37" ca="1">IF(AK37&gt;0,AK37*SUMPRODUCT(_xlfn.XLOOKUP(AK$23,$C$4:$C$19,$I$4:$S$19)*$AL37:$AV37),0)</f>
        <v>0</v>
      </c>
      <c r="BX37" s="215">
        <f t="shared" ca="1" si="68"/>
        <v>-1.875</v>
      </c>
      <c r="BY37" s="8" cm="1">
        <f t="array" aca="1" ref="BY37" ca="1">IF(AA37&lt;0,AA37*SUMPRODUCT(_xlfn.XLOOKUP(AA$23,$C$4:$C$19,$T$4:$AD$19)*$AL37:$AV37),0)</f>
        <v>0</v>
      </c>
      <c r="BZ37" s="17" cm="1">
        <f t="array" aca="1" ref="BZ37" ca="1">IF(AB37&lt;0,AB37*SUMPRODUCT(_xlfn.XLOOKUP(AB$23,$C$4:$C$19,$T$4:$AD$19)*$AL37:$AV37),0)</f>
        <v>0</v>
      </c>
      <c r="CA37" s="17" cm="1">
        <f t="array" aca="1" ref="CA37" ca="1">IF(AC37&lt;0,AC37*SUMPRODUCT(_xlfn.XLOOKUP(AC$23,$C$4:$C$19,$T$4:$AD$19)*$AL37:$AV37),0)</f>
        <v>-0.1</v>
      </c>
      <c r="CB37" s="71" cm="1">
        <f t="array" aca="1" ref="CB37" ca="1">IF(AD37&lt;0,AD37*SUMPRODUCT(_xlfn.XLOOKUP(AD$23,$C$4:$C$19,$T$4:$AD$19)*$AL37:$AV37),0)</f>
        <v>-1.95</v>
      </c>
      <c r="CC37" s="17" cm="1">
        <f t="array" aca="1" ref="CC37" ca="1">IF(AE37&lt;0,AE37*SUMPRODUCT(_xlfn.XLOOKUP(AE$23,$C$4:$C$19,$T$4:$AD$19)*$AL37:$AV37),0)</f>
        <v>0</v>
      </c>
      <c r="CD37" s="17" cm="1">
        <f t="array" aca="1" ref="CD37" ca="1">IF(AF37&lt;0,AF37*SUMPRODUCT(_xlfn.XLOOKUP(AF$23,$C$4:$C$19,$T$4:$AD$19)*$AL37:$AV37),0)</f>
        <v>0</v>
      </c>
      <c r="CE37" s="17" cm="1">
        <f t="array" aca="1" ref="CE37" ca="1">IF(AG37&lt;0,AG37*SUMPRODUCT(_xlfn.XLOOKUP(AG$23,$C$4:$C$19,$T$4:$AD$19)*$AL37:$AV37),0)</f>
        <v>-0.75</v>
      </c>
      <c r="CF37" s="17" cm="1">
        <f t="array" aca="1" ref="CF37" ca="1">IF(AH37&lt;0,AH37*SUMPRODUCT(_xlfn.XLOOKUP(AH$23,$C$4:$C$19,$T$4:$AD$19)*$AL37:$AV37),0)</f>
        <v>0</v>
      </c>
      <c r="CG37" s="17" cm="1">
        <f t="array" aca="1" ref="CG37" ca="1">IF(AI37&lt;0,AI37*SUMPRODUCT(_xlfn.XLOOKUP(AI$23,$C$4:$C$19,$T$4:$AD$19)*$AL37:$AV37),0)</f>
        <v>0</v>
      </c>
      <c r="CH37" s="17" cm="1">
        <f t="array" aca="1" ref="CH37" ca="1">IF(AJ37&lt;0,AJ37*SUMPRODUCT(_xlfn.XLOOKUP(AJ$23,$C$4:$C$19,$T$4:$AD$19)*$AL37:$AV37),0)</f>
        <v>-0.75</v>
      </c>
      <c r="CI37" s="9" cm="1">
        <f t="array" aca="1" ref="CI37" ca="1">IF(AK37&lt;0,AK37*SUMPRODUCT(_xlfn.XLOOKUP(AK$23,$C$4:$C$19,$T$4:$AD$19)*$AL37:$AV37),0)</f>
        <v>0</v>
      </c>
      <c r="CJ37" s="221">
        <f t="shared" ca="1" si="69"/>
        <v>-3.55</v>
      </c>
      <c r="CK37" s="8" cm="1">
        <f t="array" aca="1" ref="CK37" ca="1">IF(AA37&lt;0,AA37*SUMPRODUCT(_xlfn.XLOOKUP(AA$23,$C$4:$C$19,$I$4:$S$19)*$AL37:$AV37),0)</f>
        <v>0</v>
      </c>
      <c r="CL37" s="17" cm="1">
        <f t="array" aca="1" ref="CL37" ca="1">IF(AB37&lt;0,AB37*SUMPRODUCT(_xlfn.XLOOKUP(AB$23,$C$4:$C$19,$I$4:$S$19)*$AL37:$AV37),0)</f>
        <v>0</v>
      </c>
      <c r="CM37" s="17" cm="1">
        <f t="array" aca="1" ref="CM37" ca="1">IF(AC37&lt;0,AC37*SUMPRODUCT(_xlfn.XLOOKUP(AC$23,$C$4:$C$19,$I$4:$S$19)*$AL37:$AV37),0)</f>
        <v>0.1</v>
      </c>
      <c r="CN37" s="71" cm="1">
        <f t="array" aca="1" ref="CN37" ca="1">IF(AD37&lt;0,AD37*SUMPRODUCT(_xlfn.XLOOKUP(AD$23,$C$4:$C$19,$I$4:$S$19)*$AL37:$AV37),0)</f>
        <v>0.1</v>
      </c>
      <c r="CO37" s="17" cm="1">
        <f t="array" aca="1" ref="CO37" ca="1">IF(AE37&lt;0,AE37*SUMPRODUCT(_xlfn.XLOOKUP(AE$23,$C$4:$C$19,$I$4:$S$19)*$AL37:$AV37),0)</f>
        <v>0</v>
      </c>
      <c r="CP37" s="17" cm="1">
        <f t="array" aca="1" ref="CP37" ca="1">IF(AF37&lt;0,AF37*SUMPRODUCT(_xlfn.XLOOKUP(AF$23,$C$4:$C$19,$I$4:$S$19)*$AL37:$AV37),0)</f>
        <v>0</v>
      </c>
      <c r="CQ37" s="17" cm="1">
        <f t="array" aca="1" ref="CQ37" ca="1">IF(AG37&lt;0,AG37*SUMPRODUCT(_xlfn.XLOOKUP(AG$23,$C$4:$C$19,$I$4:$S$19)*$AL37:$AV37),0)</f>
        <v>0</v>
      </c>
      <c r="CR37" s="17" cm="1">
        <f t="array" aca="1" ref="CR37" ca="1">IF(AH37&lt;0,AH37*SUMPRODUCT(_xlfn.XLOOKUP(AH$23,$C$4:$C$19,$I$4:$S$19)*$AL37:$AV37),0)</f>
        <v>0</v>
      </c>
      <c r="CS37" s="17" cm="1">
        <f t="array" aca="1" ref="CS37" ca="1">IF(AI37&lt;0,AI37*SUMPRODUCT(_xlfn.XLOOKUP(AI$23,$C$4:$C$19,$I$4:$S$19)*$AL37:$AV37),0)</f>
        <v>0</v>
      </c>
      <c r="CT37" s="17" cm="1">
        <f t="array" aca="1" ref="CT37" ca="1">IF(AJ37&lt;0,AJ37*SUMPRODUCT(_xlfn.XLOOKUP(AJ$23,$C$4:$C$19,$I$4:$S$19)*$AL37:$AV37),0)</f>
        <v>0</v>
      </c>
      <c r="CU37" s="208" cm="1">
        <f t="array" aca="1" ref="CU37" ca="1">IF(AK37&lt;0,AK37*SUMPRODUCT(_xlfn.XLOOKUP(AK$23,$C$4:$C$19,$I$4:$S$19)*$AL37:$AV37),0)</f>
        <v>0</v>
      </c>
      <c r="CV37" s="221">
        <f t="shared" ca="1" si="70"/>
        <v>0.2</v>
      </c>
    </row>
    <row r="38" spans="1:100" x14ac:dyDescent="0.25">
      <c r="A38" s="389"/>
      <c r="B38" s="390"/>
      <c r="C38" s="735">
        <v>10</v>
      </c>
      <c r="D38" s="18" t="str">
        <f>_xlfn.XLOOKUP($C38,'Load Combinations'!$B$4:$B$22,'Load Combinations'!$C$4:$C$22)</f>
        <v>CV Helium Mode, No Beam</v>
      </c>
      <c r="E38" s="118"/>
      <c r="F38" s="119"/>
      <c r="G38" s="7">
        <f t="shared" si="62"/>
        <v>8</v>
      </c>
      <c r="H38" s="130">
        <f t="shared" ca="1" si="63"/>
        <v>9.3249999999999993</v>
      </c>
      <c r="I38" s="130">
        <f t="shared" ca="1" si="64"/>
        <v>6.165</v>
      </c>
      <c r="J38" s="112"/>
      <c r="K38" s="72">
        <f ca="1">OFFSET(K38,-9,0)</f>
        <v>0</v>
      </c>
      <c r="L38" s="73">
        <f t="shared" ref="L38:Z38" ca="1" si="85">OFFSET(L38,-9,0)</f>
        <v>0</v>
      </c>
      <c r="M38" s="73">
        <f t="shared" ca="1" si="85"/>
        <v>0</v>
      </c>
      <c r="N38" s="73">
        <f t="shared" ca="1" si="85"/>
        <v>0</v>
      </c>
      <c r="O38" s="73">
        <f t="shared" ca="1" si="85"/>
        <v>0</v>
      </c>
      <c r="P38" s="73">
        <f t="shared" ca="1" si="85"/>
        <v>0</v>
      </c>
      <c r="Q38" s="73">
        <f t="shared" ca="1" si="85"/>
        <v>0</v>
      </c>
      <c r="R38" s="73">
        <f t="shared" ca="1" si="85"/>
        <v>0</v>
      </c>
      <c r="S38" s="73">
        <f t="shared" ca="1" si="85"/>
        <v>0</v>
      </c>
      <c r="T38" s="73">
        <f t="shared" ca="1" si="85"/>
        <v>0</v>
      </c>
      <c r="U38" s="73">
        <f t="shared" ca="1" si="85"/>
        <v>0</v>
      </c>
      <c r="V38" s="73">
        <f t="shared" ca="1" si="85"/>
        <v>1</v>
      </c>
      <c r="W38" s="73">
        <f t="shared" ca="1" si="85"/>
        <v>0</v>
      </c>
      <c r="X38" s="73">
        <f t="shared" ca="1" si="85"/>
        <v>-1</v>
      </c>
      <c r="Y38" s="73">
        <f t="shared" ca="1" si="85"/>
        <v>0</v>
      </c>
      <c r="Z38" s="139">
        <f t="shared" ca="1" si="85"/>
        <v>0</v>
      </c>
      <c r="AA38" s="72">
        <f t="shared" ref="AA38:AK38" ca="1" si="86">OFFSET(AA38,-9,0)</f>
        <v>1</v>
      </c>
      <c r="AB38" s="73">
        <f t="shared" ca="1" si="86"/>
        <v>1</v>
      </c>
      <c r="AC38" s="73">
        <f t="shared" ca="1" si="86"/>
        <v>-1</v>
      </c>
      <c r="AD38" s="73">
        <f t="shared" ca="1" si="86"/>
        <v>-1</v>
      </c>
      <c r="AE38" s="73">
        <f t="shared" ca="1" si="86"/>
        <v>0</v>
      </c>
      <c r="AF38" s="73">
        <f t="shared" ca="1" si="86"/>
        <v>0</v>
      </c>
      <c r="AG38" s="73">
        <f t="shared" ca="1" si="86"/>
        <v>-1</v>
      </c>
      <c r="AH38" s="73">
        <f t="shared" ca="1" si="86"/>
        <v>0</v>
      </c>
      <c r="AI38" s="73">
        <f t="shared" ca="1" si="86"/>
        <v>0</v>
      </c>
      <c r="AJ38" s="73">
        <f t="shared" ca="1" si="86"/>
        <v>-1</v>
      </c>
      <c r="AK38" s="74">
        <f t="shared" ca="1" si="86"/>
        <v>0</v>
      </c>
      <c r="AL38" s="202">
        <f>+INDEX('Load Combinations'!$D$4:$N$22,MATCH(Vertical!$C38,'Load Combinations'!$B$4:$B$22,0),MATCH(Vertical!AL$23,'Load Combinations'!$D$3:$N$3,0))</f>
        <v>1</v>
      </c>
      <c r="AM38" s="73">
        <f>+INDEX('Load Combinations'!$D$4:$N$22,MATCH(Vertical!$C38,'Load Combinations'!$B$4:$B$22,0),MATCH(Vertical!AM$23,'Load Combinations'!$D$3:$N$3,0))</f>
        <v>1</v>
      </c>
      <c r="AN38" s="73">
        <f>+INDEX('Load Combinations'!$D$4:$N$22,MATCH(Vertical!$C38,'Load Combinations'!$B$4:$B$22,0),MATCH(Vertical!AN$23,'Load Combinations'!$D$3:$N$3,0))</f>
        <v>0</v>
      </c>
      <c r="AO38" s="73">
        <f>+INDEX('Load Combinations'!$D$4:$N$22,MATCH(Vertical!$C38,'Load Combinations'!$B$4:$B$22,0),MATCH(Vertical!AO$23,'Load Combinations'!$D$3:$N$3,0))</f>
        <v>1</v>
      </c>
      <c r="AP38" s="73">
        <f>+INDEX('Load Combinations'!$D$4:$N$22,MATCH(Vertical!$C38,'Load Combinations'!$B$4:$B$22,0),MATCH(Vertical!AP$23,'Load Combinations'!$D$3:$N$3,0))</f>
        <v>0</v>
      </c>
      <c r="AQ38" s="73">
        <f>+INDEX('Load Combinations'!$D$4:$N$22,MATCH(Vertical!$C38,'Load Combinations'!$B$4:$B$22,0),MATCH(Vertical!AQ$23,'Load Combinations'!$D$3:$N$3,0))</f>
        <v>0</v>
      </c>
      <c r="AR38" s="73">
        <f>+INDEX('Load Combinations'!$D$4:$N$22,MATCH(Vertical!$C38,'Load Combinations'!$B$4:$B$22,0),MATCH(Vertical!AR$23,'Load Combinations'!$D$3:$N$3,0))</f>
        <v>0</v>
      </c>
      <c r="AS38" s="73">
        <f>+INDEX('Load Combinations'!$D$4:$N$22,MATCH(Vertical!$C38,'Load Combinations'!$B$4:$B$22,0),MATCH(Vertical!AS$23,'Load Combinations'!$D$3:$N$3,0))</f>
        <v>1</v>
      </c>
      <c r="AT38" s="73">
        <f>+INDEX('Load Combinations'!$D$4:$N$22,MATCH(Vertical!$C38,'Load Combinations'!$B$4:$B$22,0),MATCH(Vertical!AT$23,'Load Combinations'!$D$3:$N$3,0))</f>
        <v>0</v>
      </c>
      <c r="AU38" s="139">
        <f>+INDEX('Load Combinations'!$D$4:$N$22,MATCH(Vertical!$C38,'Load Combinations'!$B$4:$B$22,0),MATCH(Vertical!AU$23,'Load Combinations'!$D$3:$N$3,0))</f>
        <v>0</v>
      </c>
      <c r="AV38" s="189">
        <f>+INDEX('Load Combinations'!$D$4:$N$22,MATCH(Vertical!$C38,'Load Combinations'!$B$4:$B$22,0),MATCH(Vertical!AV$23,'Load Combinations'!$D$3:$N$3,0))</f>
        <v>0</v>
      </c>
      <c r="AW38" s="72" cm="1">
        <f t="array" aca="1" ref="AW38" ca="1">SUMPRODUCT(--($K38:$Z38&gt;0),INDEX($H$4:$H$19,MATCH($K$23:$Z$23,$C$4:$C$19,0)))</f>
        <v>0.5</v>
      </c>
      <c r="AX38" s="73" cm="1">
        <f t="array" aca="1" ref="AX38" ca="1">SUMPRODUCT(--($K38:$Z38&gt;0),INDEX($G$4:$G$19,MATCH($K$23:$Z$23,$C$4:$C$19,0)))</f>
        <v>-0.5</v>
      </c>
      <c r="AY38" s="73" cm="1">
        <f t="array" aca="1" ref="AY38" ca="1">-1*SUMPRODUCT(--($K38:$Z38&lt;0),INDEX($H$4:$H$19,MATCH($K$23:$Z$23,$C$4:$C$19,0)))</f>
        <v>-0.5</v>
      </c>
      <c r="AZ38" s="74" cm="1">
        <f t="array" aca="1" ref="AZ38" ca="1">-1*SUMPRODUCT(--($K38:$Z38&lt;0),INDEX($G$4:$G$19,MATCH($K$23:$Z$23,$C$4:$C$19,0)))</f>
        <v>0.5</v>
      </c>
      <c r="BA38" s="562" cm="1">
        <f t="array" aca="1" ref="BA38" ca="1">IF(AA38&gt;0,AA38*SUMPRODUCT(_xlfn.XLOOKUP(AA$23,$C$4:$C$19,$T$4:$AD$19)*$AL38:$AV38),0)</f>
        <v>0</v>
      </c>
      <c r="BB38" s="67" cm="1">
        <f t="array" aca="1" ref="BB38" ca="1">IF(AB38&gt;0,AB38*SUMPRODUCT(_xlfn.XLOOKUP(AB$23,$C$4:$C$19,$T$4:$AD$19)*$AL38:$AV38),0)</f>
        <v>0.125</v>
      </c>
      <c r="BC38" s="67" cm="1">
        <f t="array" aca="1" ref="BC38" ca="1">IF(AC38&gt;0,AC38*SUMPRODUCT(_xlfn.XLOOKUP(AC$23,$C$4:$C$19,$T$4:$AD$19)*$AL38:$AV38),0)</f>
        <v>0</v>
      </c>
      <c r="BD38" s="67" cm="1">
        <f t="array" aca="1" ref="BD38" ca="1">IF(AD38&gt;0,AD38*SUMPRODUCT(_xlfn.XLOOKUP(AD$23,$C$4:$C$19,$T$4:$AD$19)*$AL38:$AV38),0)</f>
        <v>0</v>
      </c>
      <c r="BE38" s="67" cm="1">
        <f t="array" aca="1" ref="BE38" ca="1">IF(AE38&gt;0,AE38*SUMPRODUCT(_xlfn.XLOOKUP(AE$23,$C$4:$C$19,$T$4:$AD$19)*$AL38:$AV38),0)</f>
        <v>0</v>
      </c>
      <c r="BF38" s="67" cm="1">
        <f t="array" aca="1" ref="BF38" ca="1">IF(AF38&gt;0,AF38*SUMPRODUCT(_xlfn.XLOOKUP(AF$23,$C$4:$C$19,$T$4:$AD$19)*$AL38:$AV38),0)</f>
        <v>0</v>
      </c>
      <c r="BG38" s="67" cm="1">
        <f t="array" aca="1" ref="BG38" ca="1">IF(AG38&gt;0,AG38*SUMPRODUCT(_xlfn.XLOOKUP(AG$23,$C$4:$C$19,$T$4:$AD$19)*$AL38:$AV38),0)</f>
        <v>0</v>
      </c>
      <c r="BH38" s="67" cm="1">
        <f t="array" aca="1" ref="BH38" ca="1">IF(AH38&gt;0,AH38*SUMPRODUCT(_xlfn.XLOOKUP(AH$23,$C$4:$C$19,$T$4:$AD$19)*$AL38:$AV38),0)</f>
        <v>0</v>
      </c>
      <c r="BI38" s="67" cm="1">
        <f t="array" aca="1" ref="BI38" ca="1">IF(AI38&gt;0,AI38*SUMPRODUCT(_xlfn.XLOOKUP(AI$23,$C$4:$C$19,$T$4:$AD$19)*$AL38:$AV38),0)</f>
        <v>0</v>
      </c>
      <c r="BJ38" s="67" cm="1">
        <f t="array" aca="1" ref="BJ38" ca="1">IF(AJ38&gt;0,AJ38*SUMPRODUCT(_xlfn.XLOOKUP(AJ$23,$C$4:$C$19,$T$4:$AD$19)*$AL38:$AV38),0)</f>
        <v>0</v>
      </c>
      <c r="BK38" s="207" cm="1">
        <f t="array" aca="1" ref="BK38" ca="1">IF(AK38&gt;0,AK38*SUMPRODUCT(_xlfn.XLOOKUP(AK$23,$C$4:$C$19,$T$4:$AD$19)*$AL38:$AV38),0)</f>
        <v>0</v>
      </c>
      <c r="BL38" s="220">
        <f t="shared" ca="1" si="67"/>
        <v>0.125</v>
      </c>
      <c r="BM38" s="66" cm="1">
        <f t="array" aca="1" ref="BM38" ca="1">IF(AA38&gt;0,AA38*SUMPRODUCT(_xlfn.XLOOKUP(AA$23,$C$4:$C$19,$I$4:$S$19)*$AL38:$AV38),0)</f>
        <v>0</v>
      </c>
      <c r="BN38" s="67" cm="1">
        <f t="array" aca="1" ref="BN38" ca="1">IF(AB38&gt;0,AB38*SUMPRODUCT(_xlfn.XLOOKUP(AB$23,$C$4:$C$19,$I$4:$S$19)*$AL38:$AV38),0)</f>
        <v>-0.125</v>
      </c>
      <c r="BO38" s="67" cm="1">
        <f t="array" aca="1" ref="BO38" ca="1">IF(AC38&gt;0,AC38*SUMPRODUCT(_xlfn.XLOOKUP(AC$23,$C$4:$C$19,$I$4:$S$19)*$AL38:$AV38),0)</f>
        <v>0</v>
      </c>
      <c r="BP38" s="67" cm="1">
        <f t="array" aca="1" ref="BP38" ca="1">IF(AD38&gt;0,AD38*SUMPRODUCT(_xlfn.XLOOKUP(AD$23,$C$4:$C$19,$I$4:$S$19)*$AL38:$AV38),0)</f>
        <v>0</v>
      </c>
      <c r="BQ38" s="67" cm="1">
        <f t="array" aca="1" ref="BQ38" ca="1">IF(AE38&gt;0,AE38*SUMPRODUCT(_xlfn.XLOOKUP(AE$23,$C$4:$C$19,$I$4:$S$19)*$AL38:$AV38),0)</f>
        <v>0</v>
      </c>
      <c r="BR38" s="67" cm="1">
        <f t="array" aca="1" ref="BR38" ca="1">IF(AF38&gt;0,AF38*SUMPRODUCT(_xlfn.XLOOKUP(AF$23,$C$4:$C$19,$I$4:$S$19)*$AL38:$AV38),0)</f>
        <v>0</v>
      </c>
      <c r="BS38" s="67" cm="1">
        <f t="array" aca="1" ref="BS38" ca="1">IF(AG38&gt;0,AG38*SUMPRODUCT(_xlfn.XLOOKUP(AG$23,$C$4:$C$19,$I$4:$S$19)*$AL38:$AV38),0)</f>
        <v>0</v>
      </c>
      <c r="BT38" s="67" cm="1">
        <f t="array" aca="1" ref="BT38" ca="1">IF(AH38&gt;0,AH38*SUMPRODUCT(_xlfn.XLOOKUP(AH$23,$C$4:$C$19,$I$4:$S$19)*$AL38:$AV38),0)</f>
        <v>0</v>
      </c>
      <c r="BU38" s="67" cm="1">
        <f t="array" aca="1" ref="BU38" ca="1">IF(AI38&gt;0,AI38*SUMPRODUCT(_xlfn.XLOOKUP(AI$23,$C$4:$C$19,$I$4:$S$19)*$AL38:$AV38),0)</f>
        <v>0</v>
      </c>
      <c r="BV38" s="67" cm="1">
        <f t="array" aca="1" ref="BV38" ca="1">IF(AJ38&gt;0,AJ38*SUMPRODUCT(_xlfn.XLOOKUP(AJ$23,$C$4:$C$19,$I$4:$S$19)*$AL38:$AV38),0)</f>
        <v>0</v>
      </c>
      <c r="BW38" s="68" cm="1">
        <f t="array" aca="1" ref="BW38" ca="1">IF(AK38&gt;0,AK38*SUMPRODUCT(_xlfn.XLOOKUP(AK$23,$C$4:$C$19,$I$4:$S$19)*$AL38:$AV38),0)</f>
        <v>0</v>
      </c>
      <c r="BX38" s="214">
        <f t="shared" ca="1" si="68"/>
        <v>-0.125</v>
      </c>
      <c r="BY38" s="66" cm="1">
        <f t="array" aca="1" ref="BY38" ca="1">IF(AA38&lt;0,AA38*SUMPRODUCT(_xlfn.XLOOKUP(AA$23,$C$4:$C$19,$T$4:$AD$19)*$AL38:$AV38),0)</f>
        <v>0</v>
      </c>
      <c r="BZ38" s="67" cm="1">
        <f t="array" aca="1" ref="BZ38" ca="1">IF(AB38&lt;0,AB38*SUMPRODUCT(_xlfn.XLOOKUP(AB$23,$C$4:$C$19,$T$4:$AD$19)*$AL38:$AV38),0)</f>
        <v>0</v>
      </c>
      <c r="CA38" s="67" cm="1">
        <f t="array" aca="1" ref="CA38" ca="1">IF(AC38&lt;0,AC38*SUMPRODUCT(_xlfn.XLOOKUP(AC$23,$C$4:$C$19,$T$4:$AD$19)*$AL38:$AV38),0)</f>
        <v>-0.1</v>
      </c>
      <c r="CB38" s="67" cm="1">
        <f t="array" aca="1" ref="CB38" ca="1">IF(AD38&lt;0,AD38*SUMPRODUCT(_xlfn.XLOOKUP(AD$23,$C$4:$C$19,$T$4:$AD$19)*$AL38:$AV38),0)</f>
        <v>-0.11</v>
      </c>
      <c r="CC38" s="67" cm="1">
        <f t="array" aca="1" ref="CC38" ca="1">IF(AE38&lt;0,AE38*SUMPRODUCT(_xlfn.XLOOKUP(AE$23,$C$4:$C$19,$T$4:$AD$19)*$AL38:$AV38),0)</f>
        <v>0</v>
      </c>
      <c r="CD38" s="67" cm="1">
        <f t="array" aca="1" ref="CD38" ca="1">IF(AF38&lt;0,AF38*SUMPRODUCT(_xlfn.XLOOKUP(AF$23,$C$4:$C$19,$T$4:$AD$19)*$AL38:$AV38),0)</f>
        <v>0</v>
      </c>
      <c r="CE38" s="67" cm="1">
        <f t="array" aca="1" ref="CE38" ca="1">IF(AG38&lt;0,AG38*SUMPRODUCT(_xlfn.XLOOKUP(AG$23,$C$4:$C$19,$T$4:$AD$19)*$AL38:$AV38),0)</f>
        <v>-0.25</v>
      </c>
      <c r="CF38" s="67" cm="1">
        <f t="array" aca="1" ref="CF38" ca="1">IF(AH38&lt;0,AH38*SUMPRODUCT(_xlfn.XLOOKUP(AH$23,$C$4:$C$19,$T$4:$AD$19)*$AL38:$AV38),0)</f>
        <v>0</v>
      </c>
      <c r="CG38" s="67" cm="1">
        <f t="array" aca="1" ref="CG38" ca="1">IF(AI38&lt;0,AI38*SUMPRODUCT(_xlfn.XLOOKUP(AI$23,$C$4:$C$19,$T$4:$AD$19)*$AL38:$AV38),0)</f>
        <v>0</v>
      </c>
      <c r="CH38" s="67" cm="1">
        <f t="array" aca="1" ref="CH38" ca="1">IF(AJ38&lt;0,AJ38*SUMPRODUCT(_xlfn.XLOOKUP(AJ$23,$C$4:$C$19,$T$4:$AD$19)*$AL38:$AV38),0)</f>
        <v>-0.25</v>
      </c>
      <c r="CI38" s="68" cm="1">
        <f t="array" aca="1" ref="CI38" ca="1">IF(AK38&lt;0,AK38*SUMPRODUCT(_xlfn.XLOOKUP(AK$23,$C$4:$C$19,$T$4:$AD$19)*$AL38:$AV38),0)</f>
        <v>0</v>
      </c>
      <c r="CJ38" s="220">
        <f t="shared" ca="1" si="69"/>
        <v>-0.71</v>
      </c>
      <c r="CK38" s="66" cm="1">
        <f t="array" aca="1" ref="CK38" ca="1">IF(AA38&lt;0,AA38*SUMPRODUCT(_xlfn.XLOOKUP(AA$23,$C$4:$C$19,$I$4:$S$19)*$AL38:$AV38),0)</f>
        <v>0</v>
      </c>
      <c r="CL38" s="67" cm="1">
        <f t="array" aca="1" ref="CL38" ca="1">IF(AB38&lt;0,AB38*SUMPRODUCT(_xlfn.XLOOKUP(AB$23,$C$4:$C$19,$I$4:$S$19)*$AL38:$AV38),0)</f>
        <v>0</v>
      </c>
      <c r="CM38" s="67" cm="1">
        <f t="array" aca="1" ref="CM38" ca="1">IF(AC38&lt;0,AC38*SUMPRODUCT(_xlfn.XLOOKUP(AC$23,$C$4:$C$19,$I$4:$S$19)*$AL38:$AV38),0)</f>
        <v>0.1</v>
      </c>
      <c r="CN38" s="67" cm="1">
        <f t="array" aca="1" ref="CN38" ca="1">IF(AD38&lt;0,AD38*SUMPRODUCT(_xlfn.XLOOKUP(AD$23,$C$4:$C$19,$I$4:$S$19)*$AL38:$AV38),0)</f>
        <v>0.1</v>
      </c>
      <c r="CO38" s="67" cm="1">
        <f t="array" aca="1" ref="CO38" ca="1">IF(AE38&lt;0,AE38*SUMPRODUCT(_xlfn.XLOOKUP(AE$23,$C$4:$C$19,$I$4:$S$19)*$AL38:$AV38),0)</f>
        <v>0</v>
      </c>
      <c r="CP38" s="67" cm="1">
        <f t="array" aca="1" ref="CP38" ca="1">IF(AF38&lt;0,AF38*SUMPRODUCT(_xlfn.XLOOKUP(AF$23,$C$4:$C$19,$I$4:$S$19)*$AL38:$AV38),0)</f>
        <v>0</v>
      </c>
      <c r="CQ38" s="67" cm="1">
        <f t="array" aca="1" ref="CQ38" ca="1">IF(AG38&lt;0,AG38*SUMPRODUCT(_xlfn.XLOOKUP(AG$23,$C$4:$C$19,$I$4:$S$19)*$AL38:$AV38),0)</f>
        <v>0</v>
      </c>
      <c r="CR38" s="67" cm="1">
        <f t="array" aca="1" ref="CR38" ca="1">IF(AH38&lt;0,AH38*SUMPRODUCT(_xlfn.XLOOKUP(AH$23,$C$4:$C$19,$I$4:$S$19)*$AL38:$AV38),0)</f>
        <v>0</v>
      </c>
      <c r="CS38" s="67" cm="1">
        <f t="array" aca="1" ref="CS38" ca="1">IF(AI38&lt;0,AI38*SUMPRODUCT(_xlfn.XLOOKUP(AI$23,$C$4:$C$19,$I$4:$S$19)*$AL38:$AV38),0)</f>
        <v>0</v>
      </c>
      <c r="CT38" s="67" cm="1">
        <f t="array" aca="1" ref="CT38" ca="1">IF(AJ38&lt;0,AJ38*SUMPRODUCT(_xlfn.XLOOKUP(AJ$23,$C$4:$C$19,$I$4:$S$19)*$AL38:$AV38),0)</f>
        <v>0</v>
      </c>
      <c r="CU38" s="207" cm="1">
        <f t="array" aca="1" ref="CU38" ca="1">IF(AK38&lt;0,AK38*SUMPRODUCT(_xlfn.XLOOKUP(AK$23,$C$4:$C$19,$I$4:$S$19)*$AL38:$AV38),0)</f>
        <v>0</v>
      </c>
      <c r="CV38" s="220">
        <f t="shared" ca="1" si="70"/>
        <v>0.2</v>
      </c>
    </row>
    <row r="39" spans="1:100" x14ac:dyDescent="0.25">
      <c r="A39" s="389"/>
      <c r="B39" s="390"/>
      <c r="C39" s="736">
        <v>11</v>
      </c>
      <c r="D39" s="19" t="str">
        <f>_xlfn.XLOOKUP($C39,'Load Combinations'!$B$4:$B$22,'Load Combinations'!$C$4:$C$22)</f>
        <v>CV Helium Mode, Beam On</v>
      </c>
      <c r="E39" s="120"/>
      <c r="F39" s="121"/>
      <c r="G39" s="8">
        <f t="shared" si="62"/>
        <v>8</v>
      </c>
      <c r="H39" s="61">
        <f t="shared" ca="1" si="63"/>
        <v>9.9249999999999989</v>
      </c>
      <c r="I39" s="61">
        <f t="shared" ca="1" si="64"/>
        <v>3.415</v>
      </c>
      <c r="J39" s="113"/>
      <c r="K39" s="75">
        <f ca="1">OFFSET(K39,-10,0)</f>
        <v>0</v>
      </c>
      <c r="L39" s="76">
        <f t="shared" ref="L39:Z39" ca="1" si="87">OFFSET(L39,-10,0)</f>
        <v>0</v>
      </c>
      <c r="M39" s="76">
        <f t="shared" ca="1" si="87"/>
        <v>0</v>
      </c>
      <c r="N39" s="76">
        <f t="shared" ca="1" si="87"/>
        <v>0</v>
      </c>
      <c r="O39" s="76">
        <f t="shared" ca="1" si="87"/>
        <v>0</v>
      </c>
      <c r="P39" s="76">
        <f t="shared" ca="1" si="87"/>
        <v>0</v>
      </c>
      <c r="Q39" s="76">
        <f t="shared" ca="1" si="87"/>
        <v>0</v>
      </c>
      <c r="R39" s="76">
        <f t="shared" ca="1" si="87"/>
        <v>0</v>
      </c>
      <c r="S39" s="76">
        <f t="shared" ca="1" si="87"/>
        <v>0</v>
      </c>
      <c r="T39" s="76">
        <f t="shared" ca="1" si="87"/>
        <v>0</v>
      </c>
      <c r="U39" s="76">
        <f t="shared" ca="1" si="87"/>
        <v>0</v>
      </c>
      <c r="V39" s="76">
        <f t="shared" ca="1" si="87"/>
        <v>1</v>
      </c>
      <c r="W39" s="76">
        <f t="shared" ca="1" si="87"/>
        <v>0</v>
      </c>
      <c r="X39" s="76">
        <f t="shared" ca="1" si="87"/>
        <v>-1</v>
      </c>
      <c r="Y39" s="76">
        <f t="shared" ca="1" si="87"/>
        <v>0</v>
      </c>
      <c r="Z39" s="140">
        <f t="shared" ca="1" si="87"/>
        <v>0</v>
      </c>
      <c r="AA39" s="75">
        <f t="shared" ref="AA39:AK39" ca="1" si="88">OFFSET(AA39,-10,0)</f>
        <v>1</v>
      </c>
      <c r="AB39" s="76">
        <f t="shared" ca="1" si="88"/>
        <v>1</v>
      </c>
      <c r="AC39" s="76">
        <f t="shared" ca="1" si="88"/>
        <v>-1</v>
      </c>
      <c r="AD39" s="76">
        <f t="shared" ca="1" si="88"/>
        <v>-1</v>
      </c>
      <c r="AE39" s="76">
        <f t="shared" ca="1" si="88"/>
        <v>0</v>
      </c>
      <c r="AF39" s="76">
        <f t="shared" ca="1" si="88"/>
        <v>0</v>
      </c>
      <c r="AG39" s="76">
        <f t="shared" ca="1" si="88"/>
        <v>-1</v>
      </c>
      <c r="AH39" s="76">
        <f t="shared" ca="1" si="88"/>
        <v>0</v>
      </c>
      <c r="AI39" s="76">
        <f t="shared" ca="1" si="88"/>
        <v>0</v>
      </c>
      <c r="AJ39" s="76">
        <f t="shared" ca="1" si="88"/>
        <v>-1</v>
      </c>
      <c r="AK39" s="77">
        <f t="shared" ca="1" si="88"/>
        <v>0</v>
      </c>
      <c r="AL39" s="203">
        <f>+INDEX('Load Combinations'!$D$4:$N$22,MATCH(Vertical!$C39,'Load Combinations'!$B$4:$B$22,0),MATCH(Vertical!AL$23,'Load Combinations'!$D$3:$N$3,0))</f>
        <v>1</v>
      </c>
      <c r="AM39" s="76">
        <f>+INDEX('Load Combinations'!$D$4:$N$22,MATCH(Vertical!$C39,'Load Combinations'!$B$4:$B$22,0),MATCH(Vertical!AM$23,'Load Combinations'!$D$3:$N$3,0))</f>
        <v>1</v>
      </c>
      <c r="AN39" s="76">
        <f>+INDEX('Load Combinations'!$D$4:$N$22,MATCH(Vertical!$C39,'Load Combinations'!$B$4:$B$22,0),MATCH(Vertical!AN$23,'Load Combinations'!$D$3:$N$3,0))</f>
        <v>0</v>
      </c>
      <c r="AO39" s="76">
        <f>+INDEX('Load Combinations'!$D$4:$N$22,MATCH(Vertical!$C39,'Load Combinations'!$B$4:$B$22,0),MATCH(Vertical!AO$23,'Load Combinations'!$D$3:$N$3,0))</f>
        <v>1</v>
      </c>
      <c r="AP39" s="76">
        <f>+INDEX('Load Combinations'!$D$4:$N$22,MATCH(Vertical!$C39,'Load Combinations'!$B$4:$B$22,0),MATCH(Vertical!AP$23,'Load Combinations'!$D$3:$N$3,0))</f>
        <v>0</v>
      </c>
      <c r="AQ39" s="76">
        <f>+INDEX('Load Combinations'!$D$4:$N$22,MATCH(Vertical!$C39,'Load Combinations'!$B$4:$B$22,0),MATCH(Vertical!AQ$23,'Load Combinations'!$D$3:$N$3,0))</f>
        <v>1</v>
      </c>
      <c r="AR39" s="76">
        <f>+INDEX('Load Combinations'!$D$4:$N$22,MATCH(Vertical!$C39,'Load Combinations'!$B$4:$B$22,0),MATCH(Vertical!AR$23,'Load Combinations'!$D$3:$N$3,0))</f>
        <v>0</v>
      </c>
      <c r="AS39" s="76">
        <f>+INDEX('Load Combinations'!$D$4:$N$22,MATCH(Vertical!$C39,'Load Combinations'!$B$4:$B$22,0),MATCH(Vertical!AS$23,'Load Combinations'!$D$3:$N$3,0))</f>
        <v>1</v>
      </c>
      <c r="AT39" s="76">
        <f>+INDEX('Load Combinations'!$D$4:$N$22,MATCH(Vertical!$C39,'Load Combinations'!$B$4:$B$22,0),MATCH(Vertical!AT$23,'Load Combinations'!$D$3:$N$3,0))</f>
        <v>0</v>
      </c>
      <c r="AU39" s="140">
        <f>+INDEX('Load Combinations'!$D$4:$N$22,MATCH(Vertical!$C39,'Load Combinations'!$B$4:$B$22,0),MATCH(Vertical!AU$23,'Load Combinations'!$D$3:$N$3,0))</f>
        <v>0</v>
      </c>
      <c r="AV39" s="196">
        <f>+INDEX('Load Combinations'!$D$4:$N$22,MATCH(Vertical!$C39,'Load Combinations'!$B$4:$B$22,0),MATCH(Vertical!AV$23,'Load Combinations'!$D$3:$N$3,0))</f>
        <v>0</v>
      </c>
      <c r="AW39" s="75" cm="1">
        <f t="array" aca="1" ref="AW39" ca="1">SUMPRODUCT(--($K39:$Z39&gt;0),INDEX($H$4:$H$19,MATCH($K$23:$Z$23,$C$4:$C$19,0)))</f>
        <v>0.5</v>
      </c>
      <c r="AX39" s="76" cm="1">
        <f t="array" aca="1" ref="AX39" ca="1">SUMPRODUCT(--($K39:$Z39&gt;0),INDEX($G$4:$G$19,MATCH($K$23:$Z$23,$C$4:$C$19,0)))</f>
        <v>-0.5</v>
      </c>
      <c r="AY39" s="76" cm="1">
        <f t="array" aca="1" ref="AY39" ca="1">-1*SUMPRODUCT(--($K39:$Z39&lt;0),INDEX($H$4:$H$19,MATCH($K$23:$Z$23,$C$4:$C$19,0)))</f>
        <v>-0.5</v>
      </c>
      <c r="AZ39" s="77" cm="1">
        <f t="array" aca="1" ref="AZ39" ca="1">-1*SUMPRODUCT(--($K39:$Z39&lt;0),INDEX($G$4:$G$19,MATCH($K$23:$Z$23,$C$4:$C$19,0)))</f>
        <v>0.5</v>
      </c>
      <c r="BA39" s="462" cm="1">
        <f t="array" aca="1" ref="BA39" ca="1">IF(AA39&gt;0,AA39*SUMPRODUCT(_xlfn.XLOOKUP(AA$23,$C$4:$C$19,$T$4:$AD$19)*$AL39:$AV39),0)</f>
        <v>0.3</v>
      </c>
      <c r="BB39" s="17" cm="1">
        <f t="array" aca="1" ref="BB39" ca="1">IF(AB39&gt;0,AB39*SUMPRODUCT(_xlfn.XLOOKUP(AB$23,$C$4:$C$19,$T$4:$AD$19)*$AL39:$AV39),0)</f>
        <v>0.42499999999999999</v>
      </c>
      <c r="BC39" s="17" cm="1">
        <f t="array" aca="1" ref="BC39" ca="1">IF(AC39&gt;0,AC39*SUMPRODUCT(_xlfn.XLOOKUP(AC$23,$C$4:$C$19,$T$4:$AD$19)*$AL39:$AV39),0)</f>
        <v>0</v>
      </c>
      <c r="BD39" s="71" cm="1">
        <f t="array" aca="1" ref="BD39" ca="1">IF(AD39&gt;0,AD39*SUMPRODUCT(_xlfn.XLOOKUP(AD$23,$C$4:$C$19,$T$4:$AD$19)*$AL39:$AV39),0)</f>
        <v>0</v>
      </c>
      <c r="BE39" s="17" cm="1">
        <f t="array" aca="1" ref="BE39" ca="1">IF(AE39&gt;0,AE39*SUMPRODUCT(_xlfn.XLOOKUP(AE$23,$C$4:$C$19,$T$4:$AD$19)*$AL39:$AV39),0)</f>
        <v>0</v>
      </c>
      <c r="BF39" s="17" cm="1">
        <f t="array" aca="1" ref="BF39" ca="1">IF(AF39&gt;0,AF39*SUMPRODUCT(_xlfn.XLOOKUP(AF$23,$C$4:$C$19,$T$4:$AD$19)*$AL39:$AV39),0)</f>
        <v>0</v>
      </c>
      <c r="BG39" s="17" cm="1">
        <f t="array" aca="1" ref="BG39" ca="1">IF(AG39&gt;0,AG39*SUMPRODUCT(_xlfn.XLOOKUP(AG$23,$C$4:$C$19,$T$4:$AD$19)*$AL39:$AV39),0)</f>
        <v>0</v>
      </c>
      <c r="BH39" s="17" cm="1">
        <f t="array" aca="1" ref="BH39" ca="1">IF(AH39&gt;0,AH39*SUMPRODUCT(_xlfn.XLOOKUP(AH$23,$C$4:$C$19,$T$4:$AD$19)*$AL39:$AV39),0)</f>
        <v>0</v>
      </c>
      <c r="BI39" s="17" cm="1">
        <f t="array" aca="1" ref="BI39" ca="1">IF(AI39&gt;0,AI39*SUMPRODUCT(_xlfn.XLOOKUP(AI$23,$C$4:$C$19,$T$4:$AD$19)*$AL39:$AV39),0)</f>
        <v>0</v>
      </c>
      <c r="BJ39" s="17" cm="1">
        <f t="array" aca="1" ref="BJ39" ca="1">IF(AJ39&gt;0,AJ39*SUMPRODUCT(_xlfn.XLOOKUP(AJ$23,$C$4:$C$19,$T$4:$AD$19)*$AL39:$AV39),0)</f>
        <v>0</v>
      </c>
      <c r="BK39" s="208" cm="1">
        <f t="array" aca="1" ref="BK39" ca="1">IF(AK39&gt;0,AK39*SUMPRODUCT(_xlfn.XLOOKUP(AK$23,$C$4:$C$19,$T$4:$AD$19)*$AL39:$AV39),0)</f>
        <v>0</v>
      </c>
      <c r="BL39" s="221">
        <f t="shared" ca="1" si="67"/>
        <v>0.72499999999999998</v>
      </c>
      <c r="BM39" s="8" cm="1">
        <f t="array" aca="1" ref="BM39" ca="1">IF(AA39&gt;0,AA39*SUMPRODUCT(_xlfn.XLOOKUP(AA$23,$C$4:$C$19,$I$4:$S$19)*$AL39:$AV39),0)</f>
        <v>0</v>
      </c>
      <c r="BN39" s="17" cm="1">
        <f t="array" aca="1" ref="BN39" ca="1">IF(AB39&gt;0,AB39*SUMPRODUCT(_xlfn.XLOOKUP(AB$23,$C$4:$C$19,$I$4:$S$19)*$AL39:$AV39),0)</f>
        <v>-0.125</v>
      </c>
      <c r="BO39" s="17" cm="1">
        <f t="array" aca="1" ref="BO39" ca="1">IF(AC39&gt;0,AC39*SUMPRODUCT(_xlfn.XLOOKUP(AC$23,$C$4:$C$19,$I$4:$S$19)*$AL39:$AV39),0)</f>
        <v>0</v>
      </c>
      <c r="BP39" s="71" cm="1">
        <f t="array" aca="1" ref="BP39" ca="1">IF(AD39&gt;0,AD39*SUMPRODUCT(_xlfn.XLOOKUP(AD$23,$C$4:$C$19,$I$4:$S$19)*$AL39:$AV39),0)</f>
        <v>0</v>
      </c>
      <c r="BQ39" s="17" cm="1">
        <f t="array" aca="1" ref="BQ39" ca="1">IF(AE39&gt;0,AE39*SUMPRODUCT(_xlfn.XLOOKUP(AE$23,$C$4:$C$19,$I$4:$S$19)*$AL39:$AV39),0)</f>
        <v>0</v>
      </c>
      <c r="BR39" s="17" cm="1">
        <f t="array" aca="1" ref="BR39" ca="1">IF(AF39&gt;0,AF39*SUMPRODUCT(_xlfn.XLOOKUP(AF$23,$C$4:$C$19,$I$4:$S$19)*$AL39:$AV39),0)</f>
        <v>0</v>
      </c>
      <c r="BS39" s="17" cm="1">
        <f t="array" aca="1" ref="BS39" ca="1">IF(AG39&gt;0,AG39*SUMPRODUCT(_xlfn.XLOOKUP(AG$23,$C$4:$C$19,$I$4:$S$19)*$AL39:$AV39),0)</f>
        <v>0</v>
      </c>
      <c r="BT39" s="17" cm="1">
        <f t="array" aca="1" ref="BT39" ca="1">IF(AH39&gt;0,AH39*SUMPRODUCT(_xlfn.XLOOKUP(AH$23,$C$4:$C$19,$I$4:$S$19)*$AL39:$AV39),0)</f>
        <v>0</v>
      </c>
      <c r="BU39" s="17" cm="1">
        <f t="array" aca="1" ref="BU39" ca="1">IF(AI39&gt;0,AI39*SUMPRODUCT(_xlfn.XLOOKUP(AI$23,$C$4:$C$19,$I$4:$S$19)*$AL39:$AV39),0)</f>
        <v>0</v>
      </c>
      <c r="BV39" s="17" cm="1">
        <f t="array" aca="1" ref="BV39" ca="1">IF(AJ39&gt;0,AJ39*SUMPRODUCT(_xlfn.XLOOKUP(AJ$23,$C$4:$C$19,$I$4:$S$19)*$AL39:$AV39),0)</f>
        <v>0</v>
      </c>
      <c r="BW39" s="9" cm="1">
        <f t="array" aca="1" ref="BW39" ca="1">IF(AK39&gt;0,AK39*SUMPRODUCT(_xlfn.XLOOKUP(AK$23,$C$4:$C$19,$I$4:$S$19)*$AL39:$AV39),0)</f>
        <v>0</v>
      </c>
      <c r="BX39" s="215">
        <f t="shared" ca="1" si="68"/>
        <v>-0.125</v>
      </c>
      <c r="BY39" s="8" cm="1">
        <f t="array" aca="1" ref="BY39" ca="1">IF(AA39&lt;0,AA39*SUMPRODUCT(_xlfn.XLOOKUP(AA$23,$C$4:$C$19,$T$4:$AD$19)*$AL39:$AV39),0)</f>
        <v>0</v>
      </c>
      <c r="BZ39" s="17" cm="1">
        <f t="array" aca="1" ref="BZ39" ca="1">IF(AB39&lt;0,AB39*SUMPRODUCT(_xlfn.XLOOKUP(AB$23,$C$4:$C$19,$T$4:$AD$19)*$AL39:$AV39),0)</f>
        <v>0</v>
      </c>
      <c r="CA39" s="17" cm="1">
        <f t="array" aca="1" ref="CA39" ca="1">IF(AC39&lt;0,AC39*SUMPRODUCT(_xlfn.XLOOKUP(AC$23,$C$4:$C$19,$T$4:$AD$19)*$AL39:$AV39),0)</f>
        <v>-0.1</v>
      </c>
      <c r="CB39" s="71" cm="1">
        <f t="array" aca="1" ref="CB39" ca="1">IF(AD39&lt;0,AD39*SUMPRODUCT(_xlfn.XLOOKUP(AD$23,$C$4:$C$19,$T$4:$AD$19)*$AL39:$AV39),0)</f>
        <v>-1.86</v>
      </c>
      <c r="CC39" s="17" cm="1">
        <f t="array" aca="1" ref="CC39" ca="1">IF(AE39&lt;0,AE39*SUMPRODUCT(_xlfn.XLOOKUP(AE$23,$C$4:$C$19,$T$4:$AD$19)*$AL39:$AV39),0)</f>
        <v>0</v>
      </c>
      <c r="CD39" s="17" cm="1">
        <f t="array" aca="1" ref="CD39" ca="1">IF(AF39&lt;0,AF39*SUMPRODUCT(_xlfn.XLOOKUP(AF$23,$C$4:$C$19,$T$4:$AD$19)*$AL39:$AV39),0)</f>
        <v>0</v>
      </c>
      <c r="CE39" s="17" cm="1">
        <f t="array" aca="1" ref="CE39" ca="1">IF(AG39&lt;0,AG39*SUMPRODUCT(_xlfn.XLOOKUP(AG$23,$C$4:$C$19,$T$4:$AD$19)*$AL39:$AV39),0)</f>
        <v>-0.75</v>
      </c>
      <c r="CF39" s="17" cm="1">
        <f t="array" aca="1" ref="CF39" ca="1">IF(AH39&lt;0,AH39*SUMPRODUCT(_xlfn.XLOOKUP(AH$23,$C$4:$C$19,$T$4:$AD$19)*$AL39:$AV39),0)</f>
        <v>0</v>
      </c>
      <c r="CG39" s="17" cm="1">
        <f t="array" aca="1" ref="CG39" ca="1">IF(AI39&lt;0,AI39*SUMPRODUCT(_xlfn.XLOOKUP(AI$23,$C$4:$C$19,$T$4:$AD$19)*$AL39:$AV39),0)</f>
        <v>0</v>
      </c>
      <c r="CH39" s="17" cm="1">
        <f t="array" aca="1" ref="CH39" ca="1">IF(AJ39&lt;0,AJ39*SUMPRODUCT(_xlfn.XLOOKUP(AJ$23,$C$4:$C$19,$T$4:$AD$19)*$AL39:$AV39),0)</f>
        <v>-0.75</v>
      </c>
      <c r="CI39" s="9" cm="1">
        <f t="array" aca="1" ref="CI39" ca="1">IF(AK39&lt;0,AK39*SUMPRODUCT(_xlfn.XLOOKUP(AK$23,$C$4:$C$19,$T$4:$AD$19)*$AL39:$AV39),0)</f>
        <v>0</v>
      </c>
      <c r="CJ39" s="221">
        <f t="shared" ca="1" si="69"/>
        <v>-3.46</v>
      </c>
      <c r="CK39" s="8" cm="1">
        <f t="array" aca="1" ref="CK39" ca="1">IF(AA39&lt;0,AA39*SUMPRODUCT(_xlfn.XLOOKUP(AA$23,$C$4:$C$19,$I$4:$S$19)*$AL39:$AV39),0)</f>
        <v>0</v>
      </c>
      <c r="CL39" s="17" cm="1">
        <f t="array" aca="1" ref="CL39" ca="1">IF(AB39&lt;0,AB39*SUMPRODUCT(_xlfn.XLOOKUP(AB$23,$C$4:$C$19,$I$4:$S$19)*$AL39:$AV39),0)</f>
        <v>0</v>
      </c>
      <c r="CM39" s="17" cm="1">
        <f t="array" aca="1" ref="CM39" ca="1">IF(AC39&lt;0,AC39*SUMPRODUCT(_xlfn.XLOOKUP(AC$23,$C$4:$C$19,$I$4:$S$19)*$AL39:$AV39),0)</f>
        <v>0.1</v>
      </c>
      <c r="CN39" s="71" cm="1">
        <f t="array" aca="1" ref="CN39" ca="1">IF(AD39&lt;0,AD39*SUMPRODUCT(_xlfn.XLOOKUP(AD$23,$C$4:$C$19,$I$4:$S$19)*$AL39:$AV39),0)</f>
        <v>0.1</v>
      </c>
      <c r="CO39" s="17" cm="1">
        <f t="array" aca="1" ref="CO39" ca="1">IF(AE39&lt;0,AE39*SUMPRODUCT(_xlfn.XLOOKUP(AE$23,$C$4:$C$19,$I$4:$S$19)*$AL39:$AV39),0)</f>
        <v>0</v>
      </c>
      <c r="CP39" s="17" cm="1">
        <f t="array" aca="1" ref="CP39" ca="1">IF(AF39&lt;0,AF39*SUMPRODUCT(_xlfn.XLOOKUP(AF$23,$C$4:$C$19,$I$4:$S$19)*$AL39:$AV39),0)</f>
        <v>0</v>
      </c>
      <c r="CQ39" s="17" cm="1">
        <f t="array" aca="1" ref="CQ39" ca="1">IF(AG39&lt;0,AG39*SUMPRODUCT(_xlfn.XLOOKUP(AG$23,$C$4:$C$19,$I$4:$S$19)*$AL39:$AV39),0)</f>
        <v>0</v>
      </c>
      <c r="CR39" s="17" cm="1">
        <f t="array" aca="1" ref="CR39" ca="1">IF(AH39&lt;0,AH39*SUMPRODUCT(_xlfn.XLOOKUP(AH$23,$C$4:$C$19,$I$4:$S$19)*$AL39:$AV39),0)</f>
        <v>0</v>
      </c>
      <c r="CS39" s="17" cm="1">
        <f t="array" aca="1" ref="CS39" ca="1">IF(AI39&lt;0,AI39*SUMPRODUCT(_xlfn.XLOOKUP(AI$23,$C$4:$C$19,$I$4:$S$19)*$AL39:$AV39),0)</f>
        <v>0</v>
      </c>
      <c r="CT39" s="17" cm="1">
        <f t="array" aca="1" ref="CT39" ca="1">IF(AJ39&lt;0,AJ39*SUMPRODUCT(_xlfn.XLOOKUP(AJ$23,$C$4:$C$19,$I$4:$S$19)*$AL39:$AV39),0)</f>
        <v>0</v>
      </c>
      <c r="CU39" s="208" cm="1">
        <f t="array" aca="1" ref="CU39" ca="1">IF(AK39&lt;0,AK39*SUMPRODUCT(_xlfn.XLOOKUP(AK$23,$C$4:$C$19,$I$4:$S$19)*$AL39:$AV39),0)</f>
        <v>0</v>
      </c>
      <c r="CV39" s="221">
        <f t="shared" ca="1" si="70"/>
        <v>0.2</v>
      </c>
    </row>
    <row r="40" spans="1:100" x14ac:dyDescent="0.25">
      <c r="A40" s="389"/>
      <c r="B40" s="390"/>
      <c r="C40" s="735">
        <v>12</v>
      </c>
      <c r="D40" s="159" t="str">
        <f>_xlfn.XLOOKUP($C40,'Load Combinations'!$B$4:$B$22,'Load Combinations'!$C$4:$C$22)</f>
        <v>CV Helium Mode, No Beam, Seismic</v>
      </c>
      <c r="E40" s="118"/>
      <c r="F40" s="119"/>
      <c r="G40" s="7">
        <f t="shared" si="62"/>
        <v>8</v>
      </c>
      <c r="H40" s="130">
        <f t="shared" ca="1" si="63"/>
        <v>9.6750000000000007</v>
      </c>
      <c r="I40" s="130">
        <f t="shared" ca="1" si="64"/>
        <v>5.8149999999999995</v>
      </c>
      <c r="J40" s="112"/>
      <c r="K40" s="72">
        <f ca="1">OFFSET(K40,-11,0)</f>
        <v>0</v>
      </c>
      <c r="L40" s="73">
        <f t="shared" ref="L40:Z40" ca="1" si="89">OFFSET(L40,-11,0)</f>
        <v>0</v>
      </c>
      <c r="M40" s="73">
        <f t="shared" ca="1" si="89"/>
        <v>0</v>
      </c>
      <c r="N40" s="73">
        <f t="shared" ca="1" si="89"/>
        <v>0</v>
      </c>
      <c r="O40" s="73">
        <f t="shared" ca="1" si="89"/>
        <v>0</v>
      </c>
      <c r="P40" s="73">
        <f t="shared" ca="1" si="89"/>
        <v>0</v>
      </c>
      <c r="Q40" s="73">
        <f t="shared" ca="1" si="89"/>
        <v>0</v>
      </c>
      <c r="R40" s="73">
        <f t="shared" ca="1" si="89"/>
        <v>0</v>
      </c>
      <c r="S40" s="73">
        <f t="shared" ca="1" si="89"/>
        <v>0</v>
      </c>
      <c r="T40" s="73">
        <f t="shared" ca="1" si="89"/>
        <v>0</v>
      </c>
      <c r="U40" s="73">
        <f t="shared" ca="1" si="89"/>
        <v>0</v>
      </c>
      <c r="V40" s="73">
        <f t="shared" ca="1" si="89"/>
        <v>1</v>
      </c>
      <c r="W40" s="73">
        <f t="shared" ca="1" si="89"/>
        <v>0</v>
      </c>
      <c r="X40" s="73">
        <f t="shared" ca="1" si="89"/>
        <v>-1</v>
      </c>
      <c r="Y40" s="73">
        <f t="shared" ca="1" si="89"/>
        <v>0</v>
      </c>
      <c r="Z40" s="139">
        <f t="shared" ca="1" si="89"/>
        <v>0</v>
      </c>
      <c r="AA40" s="72">
        <f t="shared" ref="AA40:AK40" ca="1" si="90">OFFSET(AA40,-11,0)</f>
        <v>1</v>
      </c>
      <c r="AB40" s="73">
        <f t="shared" ca="1" si="90"/>
        <v>1</v>
      </c>
      <c r="AC40" s="73">
        <f t="shared" ca="1" si="90"/>
        <v>-1</v>
      </c>
      <c r="AD40" s="73">
        <f t="shared" ca="1" si="90"/>
        <v>-1</v>
      </c>
      <c r="AE40" s="73">
        <f t="shared" ca="1" si="90"/>
        <v>0</v>
      </c>
      <c r="AF40" s="73">
        <f t="shared" ca="1" si="90"/>
        <v>0</v>
      </c>
      <c r="AG40" s="73">
        <f t="shared" ca="1" si="90"/>
        <v>-1</v>
      </c>
      <c r="AH40" s="73">
        <f t="shared" ca="1" si="90"/>
        <v>0</v>
      </c>
      <c r="AI40" s="73">
        <f t="shared" ca="1" si="90"/>
        <v>0</v>
      </c>
      <c r="AJ40" s="73">
        <f t="shared" ca="1" si="90"/>
        <v>-1</v>
      </c>
      <c r="AK40" s="74">
        <f t="shared" ca="1" si="90"/>
        <v>0</v>
      </c>
      <c r="AL40" s="202">
        <f>+INDEX('Load Combinations'!$D$4:$N$22,MATCH(Vertical!$C40,'Load Combinations'!$B$4:$B$22,0),MATCH(Vertical!AL$23,'Load Combinations'!$D$3:$N$3,0))</f>
        <v>1</v>
      </c>
      <c r="AM40" s="73">
        <f>+INDEX('Load Combinations'!$D$4:$N$22,MATCH(Vertical!$C40,'Load Combinations'!$B$4:$B$22,0),MATCH(Vertical!AM$23,'Load Combinations'!$D$3:$N$3,0))</f>
        <v>1</v>
      </c>
      <c r="AN40" s="73">
        <f>+INDEX('Load Combinations'!$D$4:$N$22,MATCH(Vertical!$C40,'Load Combinations'!$B$4:$B$22,0),MATCH(Vertical!AN$23,'Load Combinations'!$D$3:$N$3,0))</f>
        <v>0</v>
      </c>
      <c r="AO40" s="73">
        <f>+INDEX('Load Combinations'!$D$4:$N$22,MATCH(Vertical!$C40,'Load Combinations'!$B$4:$B$22,0),MATCH(Vertical!AO$23,'Load Combinations'!$D$3:$N$3,0))</f>
        <v>1</v>
      </c>
      <c r="AP40" s="73">
        <f>+INDEX('Load Combinations'!$D$4:$N$22,MATCH(Vertical!$C40,'Load Combinations'!$B$4:$B$22,0),MATCH(Vertical!AP$23,'Load Combinations'!$D$3:$N$3,0))</f>
        <v>0</v>
      </c>
      <c r="AQ40" s="73">
        <f>+INDEX('Load Combinations'!$D$4:$N$22,MATCH(Vertical!$C40,'Load Combinations'!$B$4:$B$22,0),MATCH(Vertical!AQ$23,'Load Combinations'!$D$3:$N$3,0))</f>
        <v>0</v>
      </c>
      <c r="AR40" s="73">
        <f>+INDEX('Load Combinations'!$D$4:$N$22,MATCH(Vertical!$C40,'Load Combinations'!$B$4:$B$22,0),MATCH(Vertical!AR$23,'Load Combinations'!$D$3:$N$3,0))</f>
        <v>0</v>
      </c>
      <c r="AS40" s="73">
        <f>+INDEX('Load Combinations'!$D$4:$N$22,MATCH(Vertical!$C40,'Load Combinations'!$B$4:$B$22,0),MATCH(Vertical!AS$23,'Load Combinations'!$D$3:$N$3,0))</f>
        <v>1</v>
      </c>
      <c r="AT40" s="73">
        <f>+INDEX('Load Combinations'!$D$4:$N$22,MATCH(Vertical!$C40,'Load Combinations'!$B$4:$B$22,0),MATCH(Vertical!AT$23,'Load Combinations'!$D$3:$N$3,0))</f>
        <v>0</v>
      </c>
      <c r="AU40" s="139">
        <f>+INDEX('Load Combinations'!$D$4:$N$22,MATCH(Vertical!$C40,'Load Combinations'!$B$4:$B$22,0),MATCH(Vertical!AU$23,'Load Combinations'!$D$3:$N$3,0))</f>
        <v>1</v>
      </c>
      <c r="AV40" s="189">
        <f>+INDEX('Load Combinations'!$D$4:$N$22,MATCH(Vertical!$C40,'Load Combinations'!$B$4:$B$22,0),MATCH(Vertical!AV$23,'Load Combinations'!$D$3:$N$3,0))</f>
        <v>0</v>
      </c>
      <c r="AW40" s="72" cm="1">
        <f t="array" aca="1" ref="AW40" ca="1">SUMPRODUCT(--($K40:$Z40&gt;0),INDEX($H$4:$H$19,MATCH($K$23:$Z$23,$C$4:$C$19,0)))</f>
        <v>0.5</v>
      </c>
      <c r="AX40" s="73" cm="1">
        <f t="array" aca="1" ref="AX40" ca="1">SUMPRODUCT(--($K40:$Z40&gt;0),INDEX($G$4:$G$19,MATCH($K$23:$Z$23,$C$4:$C$19,0)))</f>
        <v>-0.5</v>
      </c>
      <c r="AY40" s="73" cm="1">
        <f t="array" aca="1" ref="AY40" ca="1">-1*SUMPRODUCT(--($K40:$Z40&lt;0),INDEX($H$4:$H$19,MATCH($K$23:$Z$23,$C$4:$C$19,0)))</f>
        <v>-0.5</v>
      </c>
      <c r="AZ40" s="74" cm="1">
        <f t="array" aca="1" ref="AZ40" ca="1">-1*SUMPRODUCT(--($K40:$Z40&lt;0),INDEX($G$4:$G$19,MATCH($K$23:$Z$23,$C$4:$C$19,0)))</f>
        <v>0.5</v>
      </c>
      <c r="BA40" s="562" cm="1">
        <f t="array" aca="1" ref="BA40" ca="1">IF(AA40&gt;0,AA40*SUMPRODUCT(_xlfn.XLOOKUP(AA$23,$C$4:$C$19,$T$4:$AD$19)*$AL40:$AV40),0)</f>
        <v>0</v>
      </c>
      <c r="BB40" s="67" cm="1">
        <f t="array" aca="1" ref="BB40" ca="1">IF(AB40&gt;0,AB40*SUMPRODUCT(_xlfn.XLOOKUP(AB$23,$C$4:$C$19,$T$4:$AD$19)*$AL40:$AV40),0)</f>
        <v>0.375</v>
      </c>
      <c r="BC40" s="67" cm="1">
        <f t="array" aca="1" ref="BC40" ca="1">IF(AC40&gt;0,AC40*SUMPRODUCT(_xlfn.XLOOKUP(AC$23,$C$4:$C$19,$T$4:$AD$19)*$AL40:$AV40),0)</f>
        <v>0</v>
      </c>
      <c r="BD40" s="67" cm="1">
        <f t="array" aca="1" ref="BD40" ca="1">IF(AD40&gt;0,AD40*SUMPRODUCT(_xlfn.XLOOKUP(AD$23,$C$4:$C$19,$T$4:$AD$19)*$AL40:$AV40),0)</f>
        <v>0</v>
      </c>
      <c r="BE40" s="67" cm="1">
        <f t="array" aca="1" ref="BE40" ca="1">IF(AE40&gt;0,AE40*SUMPRODUCT(_xlfn.XLOOKUP(AE$23,$C$4:$C$19,$T$4:$AD$19)*$AL40:$AV40),0)</f>
        <v>0</v>
      </c>
      <c r="BF40" s="67" cm="1">
        <f t="array" aca="1" ref="BF40" ca="1">IF(AF40&gt;0,AF40*SUMPRODUCT(_xlfn.XLOOKUP(AF$23,$C$4:$C$19,$T$4:$AD$19)*$AL40:$AV40),0)</f>
        <v>0</v>
      </c>
      <c r="BG40" s="67" cm="1">
        <f t="array" aca="1" ref="BG40" ca="1">IF(AG40&gt;0,AG40*SUMPRODUCT(_xlfn.XLOOKUP(AG$23,$C$4:$C$19,$T$4:$AD$19)*$AL40:$AV40),0)</f>
        <v>0</v>
      </c>
      <c r="BH40" s="67" cm="1">
        <f t="array" aca="1" ref="BH40" ca="1">IF(AH40&gt;0,AH40*SUMPRODUCT(_xlfn.XLOOKUP(AH$23,$C$4:$C$19,$T$4:$AD$19)*$AL40:$AV40),0)</f>
        <v>0</v>
      </c>
      <c r="BI40" s="67" cm="1">
        <f t="array" aca="1" ref="BI40" ca="1">IF(AI40&gt;0,AI40*SUMPRODUCT(_xlfn.XLOOKUP(AI$23,$C$4:$C$19,$T$4:$AD$19)*$AL40:$AV40),0)</f>
        <v>0</v>
      </c>
      <c r="BJ40" s="67" cm="1">
        <f t="array" aca="1" ref="BJ40" ca="1">IF(AJ40&gt;0,AJ40*SUMPRODUCT(_xlfn.XLOOKUP(AJ$23,$C$4:$C$19,$T$4:$AD$19)*$AL40:$AV40),0)</f>
        <v>0</v>
      </c>
      <c r="BK40" s="207" cm="1">
        <f t="array" aca="1" ref="BK40" ca="1">IF(AK40&gt;0,AK40*SUMPRODUCT(_xlfn.XLOOKUP(AK$23,$C$4:$C$19,$T$4:$AD$19)*$AL40:$AV40),0)</f>
        <v>0</v>
      </c>
      <c r="BL40" s="220">
        <f t="shared" ca="1" si="67"/>
        <v>0.375</v>
      </c>
      <c r="BM40" s="66" cm="1">
        <f t="array" aca="1" ref="BM40" ca="1">IF(AA40&gt;0,AA40*SUMPRODUCT(_xlfn.XLOOKUP(AA$23,$C$4:$C$19,$I$4:$S$19)*$AL40:$AV40),0)</f>
        <v>0</v>
      </c>
      <c r="BN40" s="67" cm="1">
        <f t="array" aca="1" ref="BN40" ca="1">IF(AB40&gt;0,AB40*SUMPRODUCT(_xlfn.XLOOKUP(AB$23,$C$4:$C$19,$I$4:$S$19)*$AL40:$AV40),0)</f>
        <v>-0.375</v>
      </c>
      <c r="BO40" s="67" cm="1">
        <f t="array" aca="1" ref="BO40" ca="1">IF(AC40&gt;0,AC40*SUMPRODUCT(_xlfn.XLOOKUP(AC$23,$C$4:$C$19,$I$4:$S$19)*$AL40:$AV40),0)</f>
        <v>0</v>
      </c>
      <c r="BP40" s="67" cm="1">
        <f t="array" aca="1" ref="BP40" ca="1">IF(AD40&gt;0,AD40*SUMPRODUCT(_xlfn.XLOOKUP(AD$23,$C$4:$C$19,$I$4:$S$19)*$AL40:$AV40),0)</f>
        <v>0</v>
      </c>
      <c r="BQ40" s="67" cm="1">
        <f t="array" aca="1" ref="BQ40" ca="1">IF(AE40&gt;0,AE40*SUMPRODUCT(_xlfn.XLOOKUP(AE$23,$C$4:$C$19,$I$4:$S$19)*$AL40:$AV40),0)</f>
        <v>0</v>
      </c>
      <c r="BR40" s="67" cm="1">
        <f t="array" aca="1" ref="BR40" ca="1">IF(AF40&gt;0,AF40*SUMPRODUCT(_xlfn.XLOOKUP(AF$23,$C$4:$C$19,$I$4:$S$19)*$AL40:$AV40),0)</f>
        <v>0</v>
      </c>
      <c r="BS40" s="67" cm="1">
        <f t="array" aca="1" ref="BS40" ca="1">IF(AG40&gt;0,AG40*SUMPRODUCT(_xlfn.XLOOKUP(AG$23,$C$4:$C$19,$I$4:$S$19)*$AL40:$AV40),0)</f>
        <v>0</v>
      </c>
      <c r="BT40" s="67" cm="1">
        <f t="array" aca="1" ref="BT40" ca="1">IF(AH40&gt;0,AH40*SUMPRODUCT(_xlfn.XLOOKUP(AH$23,$C$4:$C$19,$I$4:$S$19)*$AL40:$AV40),0)</f>
        <v>0</v>
      </c>
      <c r="BU40" s="67" cm="1">
        <f t="array" aca="1" ref="BU40" ca="1">IF(AI40&gt;0,AI40*SUMPRODUCT(_xlfn.XLOOKUP(AI$23,$C$4:$C$19,$I$4:$S$19)*$AL40:$AV40),0)</f>
        <v>0</v>
      </c>
      <c r="BV40" s="67" cm="1">
        <f t="array" aca="1" ref="BV40" ca="1">IF(AJ40&gt;0,AJ40*SUMPRODUCT(_xlfn.XLOOKUP(AJ$23,$C$4:$C$19,$I$4:$S$19)*$AL40:$AV40),0)</f>
        <v>0</v>
      </c>
      <c r="BW40" s="68" cm="1">
        <f t="array" aca="1" ref="BW40" ca="1">IF(AK40&gt;0,AK40*SUMPRODUCT(_xlfn.XLOOKUP(AK$23,$C$4:$C$19,$I$4:$S$19)*$AL40:$AV40),0)</f>
        <v>0</v>
      </c>
      <c r="BX40" s="214">
        <f t="shared" ca="1" si="68"/>
        <v>-0.375</v>
      </c>
      <c r="BY40" s="66" cm="1">
        <f t="array" aca="1" ref="BY40" ca="1">IF(AA40&lt;0,AA40*SUMPRODUCT(_xlfn.XLOOKUP(AA$23,$C$4:$C$19,$T$4:$AD$19)*$AL40:$AV40),0)</f>
        <v>0</v>
      </c>
      <c r="BZ40" s="67" cm="1">
        <f t="array" aca="1" ref="BZ40" ca="1">IF(AB40&lt;0,AB40*SUMPRODUCT(_xlfn.XLOOKUP(AB$23,$C$4:$C$19,$T$4:$AD$19)*$AL40:$AV40),0)</f>
        <v>0</v>
      </c>
      <c r="CA40" s="67" cm="1">
        <f t="array" aca="1" ref="CA40" ca="1">IF(AC40&lt;0,AC40*SUMPRODUCT(_xlfn.XLOOKUP(AC$23,$C$4:$C$19,$T$4:$AD$19)*$AL40:$AV40),0)</f>
        <v>-0.1</v>
      </c>
      <c r="CB40" s="67" cm="1">
        <f t="array" aca="1" ref="CB40" ca="1">IF(AD40&lt;0,AD40*SUMPRODUCT(_xlfn.XLOOKUP(AD$23,$C$4:$C$19,$T$4:$AD$19)*$AL40:$AV40),0)</f>
        <v>-0.21000000000000002</v>
      </c>
      <c r="CC40" s="67" cm="1">
        <f t="array" aca="1" ref="CC40" ca="1">IF(AE40&lt;0,AE40*SUMPRODUCT(_xlfn.XLOOKUP(AE$23,$C$4:$C$19,$T$4:$AD$19)*$AL40:$AV40),0)</f>
        <v>0</v>
      </c>
      <c r="CD40" s="67" cm="1">
        <f t="array" aca="1" ref="CD40" ca="1">IF(AF40&lt;0,AF40*SUMPRODUCT(_xlfn.XLOOKUP(AF$23,$C$4:$C$19,$T$4:$AD$19)*$AL40:$AV40),0)</f>
        <v>0</v>
      </c>
      <c r="CE40" s="67" cm="1">
        <f t="array" aca="1" ref="CE40" ca="1">IF(AG40&lt;0,AG40*SUMPRODUCT(_xlfn.XLOOKUP(AG$23,$C$4:$C$19,$T$4:$AD$19)*$AL40:$AV40),0)</f>
        <v>-0.25</v>
      </c>
      <c r="CF40" s="67" cm="1">
        <f t="array" aca="1" ref="CF40" ca="1">IF(AH40&lt;0,AH40*SUMPRODUCT(_xlfn.XLOOKUP(AH$23,$C$4:$C$19,$T$4:$AD$19)*$AL40:$AV40),0)</f>
        <v>0</v>
      </c>
      <c r="CG40" s="67" cm="1">
        <f t="array" aca="1" ref="CG40" ca="1">IF(AI40&lt;0,AI40*SUMPRODUCT(_xlfn.XLOOKUP(AI$23,$C$4:$C$19,$T$4:$AD$19)*$AL40:$AV40),0)</f>
        <v>0</v>
      </c>
      <c r="CH40" s="67" cm="1">
        <f t="array" aca="1" ref="CH40" ca="1">IF(AJ40&lt;0,AJ40*SUMPRODUCT(_xlfn.XLOOKUP(AJ$23,$C$4:$C$19,$T$4:$AD$19)*$AL40:$AV40),0)</f>
        <v>-0.25</v>
      </c>
      <c r="CI40" s="68" cm="1">
        <f t="array" aca="1" ref="CI40" ca="1">IF(AK40&lt;0,AK40*SUMPRODUCT(_xlfn.XLOOKUP(AK$23,$C$4:$C$19,$T$4:$AD$19)*$AL40:$AV40),0)</f>
        <v>0</v>
      </c>
      <c r="CJ40" s="220">
        <f t="shared" ca="1" si="69"/>
        <v>-0.81</v>
      </c>
      <c r="CK40" s="66" cm="1">
        <f t="array" aca="1" ref="CK40" ca="1">IF(AA40&lt;0,AA40*SUMPRODUCT(_xlfn.XLOOKUP(AA$23,$C$4:$C$19,$I$4:$S$19)*$AL40:$AV40),0)</f>
        <v>0</v>
      </c>
      <c r="CL40" s="67" cm="1">
        <f t="array" aca="1" ref="CL40" ca="1">IF(AB40&lt;0,AB40*SUMPRODUCT(_xlfn.XLOOKUP(AB$23,$C$4:$C$19,$I$4:$S$19)*$AL40:$AV40),0)</f>
        <v>0</v>
      </c>
      <c r="CM40" s="67" cm="1">
        <f t="array" aca="1" ref="CM40" ca="1">IF(AC40&lt;0,AC40*SUMPRODUCT(_xlfn.XLOOKUP(AC$23,$C$4:$C$19,$I$4:$S$19)*$AL40:$AV40),0)</f>
        <v>0.1</v>
      </c>
      <c r="CN40" s="67" cm="1">
        <f t="array" aca="1" ref="CN40" ca="1">IF(AD40&lt;0,AD40*SUMPRODUCT(_xlfn.XLOOKUP(AD$23,$C$4:$C$19,$I$4:$S$19)*$AL40:$AV40),0)</f>
        <v>0.2</v>
      </c>
      <c r="CO40" s="67" cm="1">
        <f t="array" aca="1" ref="CO40" ca="1">IF(AE40&lt;0,AE40*SUMPRODUCT(_xlfn.XLOOKUP(AE$23,$C$4:$C$19,$I$4:$S$19)*$AL40:$AV40),0)</f>
        <v>0</v>
      </c>
      <c r="CP40" s="67" cm="1">
        <f t="array" aca="1" ref="CP40" ca="1">IF(AF40&lt;0,AF40*SUMPRODUCT(_xlfn.XLOOKUP(AF$23,$C$4:$C$19,$I$4:$S$19)*$AL40:$AV40),0)</f>
        <v>0</v>
      </c>
      <c r="CQ40" s="67" cm="1">
        <f t="array" aca="1" ref="CQ40" ca="1">IF(AG40&lt;0,AG40*SUMPRODUCT(_xlfn.XLOOKUP(AG$23,$C$4:$C$19,$I$4:$S$19)*$AL40:$AV40),0)</f>
        <v>0</v>
      </c>
      <c r="CR40" s="67" cm="1">
        <f t="array" aca="1" ref="CR40" ca="1">IF(AH40&lt;0,AH40*SUMPRODUCT(_xlfn.XLOOKUP(AH$23,$C$4:$C$19,$I$4:$S$19)*$AL40:$AV40),0)</f>
        <v>0</v>
      </c>
      <c r="CS40" s="67" cm="1">
        <f t="array" aca="1" ref="CS40" ca="1">IF(AI40&lt;0,AI40*SUMPRODUCT(_xlfn.XLOOKUP(AI$23,$C$4:$C$19,$I$4:$S$19)*$AL40:$AV40),0)</f>
        <v>0</v>
      </c>
      <c r="CT40" s="67" cm="1">
        <f t="array" aca="1" ref="CT40" ca="1">IF(AJ40&lt;0,AJ40*SUMPRODUCT(_xlfn.XLOOKUP(AJ$23,$C$4:$C$19,$I$4:$S$19)*$AL40:$AV40),0)</f>
        <v>0</v>
      </c>
      <c r="CU40" s="207" cm="1">
        <f t="array" aca="1" ref="CU40" ca="1">IF(AK40&lt;0,AK40*SUMPRODUCT(_xlfn.XLOOKUP(AK$23,$C$4:$C$19,$I$4:$S$19)*$AL40:$AV40),0)</f>
        <v>0</v>
      </c>
      <c r="CV40" s="220">
        <f t="shared" ca="1" si="70"/>
        <v>0.30000000000000004</v>
      </c>
    </row>
    <row r="41" spans="1:100" x14ac:dyDescent="0.25">
      <c r="A41" s="389"/>
      <c r="B41" s="390"/>
      <c r="C41" s="736">
        <v>13</v>
      </c>
      <c r="D41" s="191" t="str">
        <f>_xlfn.XLOOKUP($C41,'Load Combinations'!$B$4:$B$22,'Load Combinations'!$C$4:$C$22)</f>
        <v>CV Helium Mode, Beam On, Seismic</v>
      </c>
      <c r="E41" s="120"/>
      <c r="F41" s="121"/>
      <c r="G41" s="8">
        <f t="shared" si="62"/>
        <v>8</v>
      </c>
      <c r="H41" s="61">
        <f t="shared" ca="1" si="63"/>
        <v>10.275</v>
      </c>
      <c r="I41" s="61">
        <f t="shared" ca="1" si="64"/>
        <v>3.0649999999999999</v>
      </c>
      <c r="J41" s="113"/>
      <c r="K41" s="75">
        <f ca="1">OFFSET(K41,-12,0)</f>
        <v>0</v>
      </c>
      <c r="L41" s="76">
        <f t="shared" ref="L41:Z41" ca="1" si="91">OFFSET(L41,-12,0)</f>
        <v>0</v>
      </c>
      <c r="M41" s="76">
        <f t="shared" ca="1" si="91"/>
        <v>0</v>
      </c>
      <c r="N41" s="76">
        <f t="shared" ca="1" si="91"/>
        <v>0</v>
      </c>
      <c r="O41" s="76">
        <f t="shared" ca="1" si="91"/>
        <v>0</v>
      </c>
      <c r="P41" s="76">
        <f t="shared" ca="1" si="91"/>
        <v>0</v>
      </c>
      <c r="Q41" s="76">
        <f t="shared" ca="1" si="91"/>
        <v>0</v>
      </c>
      <c r="R41" s="76">
        <f t="shared" ca="1" si="91"/>
        <v>0</v>
      </c>
      <c r="S41" s="76">
        <f t="shared" ca="1" si="91"/>
        <v>0</v>
      </c>
      <c r="T41" s="76">
        <f t="shared" ca="1" si="91"/>
        <v>0</v>
      </c>
      <c r="U41" s="76">
        <f t="shared" ca="1" si="91"/>
        <v>0</v>
      </c>
      <c r="V41" s="76">
        <f t="shared" ca="1" si="91"/>
        <v>1</v>
      </c>
      <c r="W41" s="76">
        <f t="shared" ca="1" si="91"/>
        <v>0</v>
      </c>
      <c r="X41" s="76">
        <f t="shared" ca="1" si="91"/>
        <v>-1</v>
      </c>
      <c r="Y41" s="76">
        <f t="shared" ca="1" si="91"/>
        <v>0</v>
      </c>
      <c r="Z41" s="140">
        <f t="shared" ca="1" si="91"/>
        <v>0</v>
      </c>
      <c r="AA41" s="75">
        <f t="shared" ref="AA41:AK41" ca="1" si="92">OFFSET(AA41,-12,0)</f>
        <v>1</v>
      </c>
      <c r="AB41" s="76">
        <f t="shared" ca="1" si="92"/>
        <v>1</v>
      </c>
      <c r="AC41" s="76">
        <f t="shared" ca="1" si="92"/>
        <v>-1</v>
      </c>
      <c r="AD41" s="76">
        <f t="shared" ca="1" si="92"/>
        <v>-1</v>
      </c>
      <c r="AE41" s="76">
        <f t="shared" ca="1" si="92"/>
        <v>0</v>
      </c>
      <c r="AF41" s="76">
        <f t="shared" ca="1" si="92"/>
        <v>0</v>
      </c>
      <c r="AG41" s="76">
        <f t="shared" ca="1" si="92"/>
        <v>-1</v>
      </c>
      <c r="AH41" s="76">
        <f t="shared" ca="1" si="92"/>
        <v>0</v>
      </c>
      <c r="AI41" s="76">
        <f t="shared" ca="1" si="92"/>
        <v>0</v>
      </c>
      <c r="AJ41" s="76">
        <f t="shared" ca="1" si="92"/>
        <v>-1</v>
      </c>
      <c r="AK41" s="77">
        <f t="shared" ca="1" si="92"/>
        <v>0</v>
      </c>
      <c r="AL41" s="203">
        <f>+INDEX('Load Combinations'!$D$4:$N$22,MATCH(Vertical!$C41,'Load Combinations'!$B$4:$B$22,0),MATCH(Vertical!AL$23,'Load Combinations'!$D$3:$N$3,0))</f>
        <v>1</v>
      </c>
      <c r="AM41" s="76">
        <f>+INDEX('Load Combinations'!$D$4:$N$22,MATCH(Vertical!$C41,'Load Combinations'!$B$4:$B$22,0),MATCH(Vertical!AM$23,'Load Combinations'!$D$3:$N$3,0))</f>
        <v>1</v>
      </c>
      <c r="AN41" s="76">
        <f>+INDEX('Load Combinations'!$D$4:$N$22,MATCH(Vertical!$C41,'Load Combinations'!$B$4:$B$22,0),MATCH(Vertical!AN$23,'Load Combinations'!$D$3:$N$3,0))</f>
        <v>0</v>
      </c>
      <c r="AO41" s="76">
        <f>+INDEX('Load Combinations'!$D$4:$N$22,MATCH(Vertical!$C41,'Load Combinations'!$B$4:$B$22,0),MATCH(Vertical!AO$23,'Load Combinations'!$D$3:$N$3,0))</f>
        <v>1</v>
      </c>
      <c r="AP41" s="76">
        <f>+INDEX('Load Combinations'!$D$4:$N$22,MATCH(Vertical!$C41,'Load Combinations'!$B$4:$B$22,0),MATCH(Vertical!AP$23,'Load Combinations'!$D$3:$N$3,0))</f>
        <v>0</v>
      </c>
      <c r="AQ41" s="76">
        <f>+INDEX('Load Combinations'!$D$4:$N$22,MATCH(Vertical!$C41,'Load Combinations'!$B$4:$B$22,0),MATCH(Vertical!AQ$23,'Load Combinations'!$D$3:$N$3,0))</f>
        <v>1</v>
      </c>
      <c r="AR41" s="76">
        <f>+INDEX('Load Combinations'!$D$4:$N$22,MATCH(Vertical!$C41,'Load Combinations'!$B$4:$B$22,0),MATCH(Vertical!AR$23,'Load Combinations'!$D$3:$N$3,0))</f>
        <v>0</v>
      </c>
      <c r="AS41" s="76">
        <f>+INDEX('Load Combinations'!$D$4:$N$22,MATCH(Vertical!$C41,'Load Combinations'!$B$4:$B$22,0),MATCH(Vertical!AS$23,'Load Combinations'!$D$3:$N$3,0))</f>
        <v>1</v>
      </c>
      <c r="AT41" s="76">
        <f>+INDEX('Load Combinations'!$D$4:$N$22,MATCH(Vertical!$C41,'Load Combinations'!$B$4:$B$22,0),MATCH(Vertical!AT$23,'Load Combinations'!$D$3:$N$3,0))</f>
        <v>0</v>
      </c>
      <c r="AU41" s="140">
        <f>+INDEX('Load Combinations'!$D$4:$N$22,MATCH(Vertical!$C41,'Load Combinations'!$B$4:$B$22,0),MATCH(Vertical!AU$23,'Load Combinations'!$D$3:$N$3,0))</f>
        <v>1</v>
      </c>
      <c r="AV41" s="196">
        <f>+INDEX('Load Combinations'!$D$4:$N$22,MATCH(Vertical!$C41,'Load Combinations'!$B$4:$B$22,0),MATCH(Vertical!AV$23,'Load Combinations'!$D$3:$N$3,0))</f>
        <v>0</v>
      </c>
      <c r="AW41" s="75" cm="1">
        <f t="array" aca="1" ref="AW41" ca="1">SUMPRODUCT(--($K41:$Z41&gt;0),INDEX($H$4:$H$19,MATCH($K$23:$Z$23,$C$4:$C$19,0)))</f>
        <v>0.5</v>
      </c>
      <c r="AX41" s="76" cm="1">
        <f t="array" aca="1" ref="AX41" ca="1">SUMPRODUCT(--($K41:$Z41&gt;0),INDEX($G$4:$G$19,MATCH($K$23:$Z$23,$C$4:$C$19,0)))</f>
        <v>-0.5</v>
      </c>
      <c r="AY41" s="76" cm="1">
        <f t="array" aca="1" ref="AY41" ca="1">-1*SUMPRODUCT(--($K41:$Z41&lt;0),INDEX($H$4:$H$19,MATCH($K$23:$Z$23,$C$4:$C$19,0)))</f>
        <v>-0.5</v>
      </c>
      <c r="AZ41" s="77" cm="1">
        <f t="array" aca="1" ref="AZ41" ca="1">-1*SUMPRODUCT(--($K41:$Z41&lt;0),INDEX($G$4:$G$19,MATCH($K$23:$Z$23,$C$4:$C$19,0)))</f>
        <v>0.5</v>
      </c>
      <c r="BA41" s="462" cm="1">
        <f t="array" aca="1" ref="BA41" ca="1">IF(AA41&gt;0,AA41*SUMPRODUCT(_xlfn.XLOOKUP(AA$23,$C$4:$C$19,$T$4:$AD$19)*$AL41:$AV41),0)</f>
        <v>0.3</v>
      </c>
      <c r="BB41" s="17" cm="1">
        <f t="array" aca="1" ref="BB41" ca="1">IF(AB41&gt;0,AB41*SUMPRODUCT(_xlfn.XLOOKUP(AB$23,$C$4:$C$19,$T$4:$AD$19)*$AL41:$AV41),0)</f>
        <v>0.67500000000000004</v>
      </c>
      <c r="BC41" s="17" cm="1">
        <f t="array" aca="1" ref="BC41" ca="1">IF(AC41&gt;0,AC41*SUMPRODUCT(_xlfn.XLOOKUP(AC$23,$C$4:$C$19,$T$4:$AD$19)*$AL41:$AV41),0)</f>
        <v>0</v>
      </c>
      <c r="BD41" s="71" cm="1">
        <f t="array" aca="1" ref="BD41" ca="1">IF(AD41&gt;0,AD41*SUMPRODUCT(_xlfn.XLOOKUP(AD$23,$C$4:$C$19,$T$4:$AD$19)*$AL41:$AV41),0)</f>
        <v>0</v>
      </c>
      <c r="BE41" s="17" cm="1">
        <f t="array" aca="1" ref="BE41" ca="1">IF(AE41&gt;0,AE41*SUMPRODUCT(_xlfn.XLOOKUP(AE$23,$C$4:$C$19,$T$4:$AD$19)*$AL41:$AV41),0)</f>
        <v>0</v>
      </c>
      <c r="BF41" s="17" cm="1">
        <f t="array" aca="1" ref="BF41" ca="1">IF(AF41&gt;0,AF41*SUMPRODUCT(_xlfn.XLOOKUP(AF$23,$C$4:$C$19,$T$4:$AD$19)*$AL41:$AV41),0)</f>
        <v>0</v>
      </c>
      <c r="BG41" s="17" cm="1">
        <f t="array" aca="1" ref="BG41" ca="1">IF(AG41&gt;0,AG41*SUMPRODUCT(_xlfn.XLOOKUP(AG$23,$C$4:$C$19,$T$4:$AD$19)*$AL41:$AV41),0)</f>
        <v>0</v>
      </c>
      <c r="BH41" s="17" cm="1">
        <f t="array" aca="1" ref="BH41" ca="1">IF(AH41&gt;0,AH41*SUMPRODUCT(_xlfn.XLOOKUP(AH$23,$C$4:$C$19,$T$4:$AD$19)*$AL41:$AV41),0)</f>
        <v>0</v>
      </c>
      <c r="BI41" s="17" cm="1">
        <f t="array" aca="1" ref="BI41" ca="1">IF(AI41&gt;0,AI41*SUMPRODUCT(_xlfn.XLOOKUP(AI$23,$C$4:$C$19,$T$4:$AD$19)*$AL41:$AV41),0)</f>
        <v>0</v>
      </c>
      <c r="BJ41" s="17" cm="1">
        <f t="array" aca="1" ref="BJ41" ca="1">IF(AJ41&gt;0,AJ41*SUMPRODUCT(_xlfn.XLOOKUP(AJ$23,$C$4:$C$19,$T$4:$AD$19)*$AL41:$AV41),0)</f>
        <v>0</v>
      </c>
      <c r="BK41" s="208" cm="1">
        <f t="array" aca="1" ref="BK41" ca="1">IF(AK41&gt;0,AK41*SUMPRODUCT(_xlfn.XLOOKUP(AK$23,$C$4:$C$19,$T$4:$AD$19)*$AL41:$AV41),0)</f>
        <v>0</v>
      </c>
      <c r="BL41" s="221">
        <f t="shared" ca="1" si="67"/>
        <v>0.97500000000000009</v>
      </c>
      <c r="BM41" s="8" cm="1">
        <f t="array" aca="1" ref="BM41" ca="1">IF(AA41&gt;0,AA41*SUMPRODUCT(_xlfn.XLOOKUP(AA$23,$C$4:$C$19,$I$4:$S$19)*$AL41:$AV41),0)</f>
        <v>0</v>
      </c>
      <c r="BN41" s="17" cm="1">
        <f t="array" aca="1" ref="BN41" ca="1">IF(AB41&gt;0,AB41*SUMPRODUCT(_xlfn.XLOOKUP(AB$23,$C$4:$C$19,$I$4:$S$19)*$AL41:$AV41),0)</f>
        <v>-0.375</v>
      </c>
      <c r="BO41" s="17" cm="1">
        <f t="array" aca="1" ref="BO41" ca="1">IF(AC41&gt;0,AC41*SUMPRODUCT(_xlfn.XLOOKUP(AC$23,$C$4:$C$19,$I$4:$S$19)*$AL41:$AV41),0)</f>
        <v>0</v>
      </c>
      <c r="BP41" s="71" cm="1">
        <f t="array" aca="1" ref="BP41" ca="1">IF(AD41&gt;0,AD41*SUMPRODUCT(_xlfn.XLOOKUP(AD$23,$C$4:$C$19,$I$4:$S$19)*$AL41:$AV41),0)</f>
        <v>0</v>
      </c>
      <c r="BQ41" s="17" cm="1">
        <f t="array" aca="1" ref="BQ41" ca="1">IF(AE41&gt;0,AE41*SUMPRODUCT(_xlfn.XLOOKUP(AE$23,$C$4:$C$19,$I$4:$S$19)*$AL41:$AV41),0)</f>
        <v>0</v>
      </c>
      <c r="BR41" s="17" cm="1">
        <f t="array" aca="1" ref="BR41" ca="1">IF(AF41&gt;0,AF41*SUMPRODUCT(_xlfn.XLOOKUP(AF$23,$C$4:$C$19,$I$4:$S$19)*$AL41:$AV41),0)</f>
        <v>0</v>
      </c>
      <c r="BS41" s="17" cm="1">
        <f t="array" aca="1" ref="BS41" ca="1">IF(AG41&gt;0,AG41*SUMPRODUCT(_xlfn.XLOOKUP(AG$23,$C$4:$C$19,$I$4:$S$19)*$AL41:$AV41),0)</f>
        <v>0</v>
      </c>
      <c r="BT41" s="17" cm="1">
        <f t="array" aca="1" ref="BT41" ca="1">IF(AH41&gt;0,AH41*SUMPRODUCT(_xlfn.XLOOKUP(AH$23,$C$4:$C$19,$I$4:$S$19)*$AL41:$AV41),0)</f>
        <v>0</v>
      </c>
      <c r="BU41" s="17" cm="1">
        <f t="array" aca="1" ref="BU41" ca="1">IF(AI41&gt;0,AI41*SUMPRODUCT(_xlfn.XLOOKUP(AI$23,$C$4:$C$19,$I$4:$S$19)*$AL41:$AV41),0)</f>
        <v>0</v>
      </c>
      <c r="BV41" s="17" cm="1">
        <f t="array" aca="1" ref="BV41" ca="1">IF(AJ41&gt;0,AJ41*SUMPRODUCT(_xlfn.XLOOKUP(AJ$23,$C$4:$C$19,$I$4:$S$19)*$AL41:$AV41),0)</f>
        <v>0</v>
      </c>
      <c r="BW41" s="9" cm="1">
        <f t="array" aca="1" ref="BW41" ca="1">IF(AK41&gt;0,AK41*SUMPRODUCT(_xlfn.XLOOKUP(AK$23,$C$4:$C$19,$I$4:$S$19)*$AL41:$AV41),0)</f>
        <v>0</v>
      </c>
      <c r="BX41" s="215">
        <f t="shared" ca="1" si="68"/>
        <v>-0.375</v>
      </c>
      <c r="BY41" s="8" cm="1">
        <f t="array" aca="1" ref="BY41" ca="1">IF(AA41&lt;0,AA41*SUMPRODUCT(_xlfn.XLOOKUP(AA$23,$C$4:$C$19,$T$4:$AD$19)*$AL41:$AV41),0)</f>
        <v>0</v>
      </c>
      <c r="BZ41" s="17" cm="1">
        <f t="array" aca="1" ref="BZ41" ca="1">IF(AB41&lt;0,AB41*SUMPRODUCT(_xlfn.XLOOKUP(AB$23,$C$4:$C$19,$T$4:$AD$19)*$AL41:$AV41),0)</f>
        <v>0</v>
      </c>
      <c r="CA41" s="17" cm="1">
        <f t="array" aca="1" ref="CA41" ca="1">IF(AC41&lt;0,AC41*SUMPRODUCT(_xlfn.XLOOKUP(AC$23,$C$4:$C$19,$T$4:$AD$19)*$AL41:$AV41),0)</f>
        <v>-0.1</v>
      </c>
      <c r="CB41" s="71" cm="1">
        <f t="array" aca="1" ref="CB41" ca="1">IF(AD41&lt;0,AD41*SUMPRODUCT(_xlfn.XLOOKUP(AD$23,$C$4:$C$19,$T$4:$AD$19)*$AL41:$AV41),0)</f>
        <v>-1.9600000000000002</v>
      </c>
      <c r="CC41" s="17" cm="1">
        <f t="array" aca="1" ref="CC41" ca="1">IF(AE41&lt;0,AE41*SUMPRODUCT(_xlfn.XLOOKUP(AE$23,$C$4:$C$19,$T$4:$AD$19)*$AL41:$AV41),0)</f>
        <v>0</v>
      </c>
      <c r="CD41" s="17" cm="1">
        <f t="array" aca="1" ref="CD41" ca="1">IF(AF41&lt;0,AF41*SUMPRODUCT(_xlfn.XLOOKUP(AF$23,$C$4:$C$19,$T$4:$AD$19)*$AL41:$AV41),0)</f>
        <v>0</v>
      </c>
      <c r="CE41" s="17" cm="1">
        <f t="array" aca="1" ref="CE41" ca="1">IF(AG41&lt;0,AG41*SUMPRODUCT(_xlfn.XLOOKUP(AG$23,$C$4:$C$19,$T$4:$AD$19)*$AL41:$AV41),0)</f>
        <v>-0.75</v>
      </c>
      <c r="CF41" s="17" cm="1">
        <f t="array" aca="1" ref="CF41" ca="1">IF(AH41&lt;0,AH41*SUMPRODUCT(_xlfn.XLOOKUP(AH$23,$C$4:$C$19,$T$4:$AD$19)*$AL41:$AV41),0)</f>
        <v>0</v>
      </c>
      <c r="CG41" s="17" cm="1">
        <f t="array" aca="1" ref="CG41" ca="1">IF(AI41&lt;0,AI41*SUMPRODUCT(_xlfn.XLOOKUP(AI$23,$C$4:$C$19,$T$4:$AD$19)*$AL41:$AV41),0)</f>
        <v>0</v>
      </c>
      <c r="CH41" s="17" cm="1">
        <f t="array" aca="1" ref="CH41" ca="1">IF(AJ41&lt;0,AJ41*SUMPRODUCT(_xlfn.XLOOKUP(AJ$23,$C$4:$C$19,$T$4:$AD$19)*$AL41:$AV41),0)</f>
        <v>-0.75</v>
      </c>
      <c r="CI41" s="9" cm="1">
        <f t="array" aca="1" ref="CI41" ca="1">IF(AK41&lt;0,AK41*SUMPRODUCT(_xlfn.XLOOKUP(AK$23,$C$4:$C$19,$T$4:$AD$19)*$AL41:$AV41),0)</f>
        <v>0</v>
      </c>
      <c r="CJ41" s="221">
        <f t="shared" ca="1" si="69"/>
        <v>-3.56</v>
      </c>
      <c r="CK41" s="8" cm="1">
        <f t="array" aca="1" ref="CK41" ca="1">IF(AA41&lt;0,AA41*SUMPRODUCT(_xlfn.XLOOKUP(AA$23,$C$4:$C$19,$I$4:$S$19)*$AL41:$AV41),0)</f>
        <v>0</v>
      </c>
      <c r="CL41" s="17" cm="1">
        <f t="array" aca="1" ref="CL41" ca="1">IF(AB41&lt;0,AB41*SUMPRODUCT(_xlfn.XLOOKUP(AB$23,$C$4:$C$19,$I$4:$S$19)*$AL41:$AV41),0)</f>
        <v>0</v>
      </c>
      <c r="CM41" s="17" cm="1">
        <f t="array" aca="1" ref="CM41" ca="1">IF(AC41&lt;0,AC41*SUMPRODUCT(_xlfn.XLOOKUP(AC$23,$C$4:$C$19,$I$4:$S$19)*$AL41:$AV41),0)</f>
        <v>0.1</v>
      </c>
      <c r="CN41" s="71" cm="1">
        <f t="array" aca="1" ref="CN41" ca="1">IF(AD41&lt;0,AD41*SUMPRODUCT(_xlfn.XLOOKUP(AD$23,$C$4:$C$19,$I$4:$S$19)*$AL41:$AV41),0)</f>
        <v>0.2</v>
      </c>
      <c r="CO41" s="17" cm="1">
        <f t="array" aca="1" ref="CO41" ca="1">IF(AE41&lt;0,AE41*SUMPRODUCT(_xlfn.XLOOKUP(AE$23,$C$4:$C$19,$I$4:$S$19)*$AL41:$AV41),0)</f>
        <v>0</v>
      </c>
      <c r="CP41" s="17" cm="1">
        <f t="array" aca="1" ref="CP41" ca="1">IF(AF41&lt;0,AF41*SUMPRODUCT(_xlfn.XLOOKUP(AF$23,$C$4:$C$19,$I$4:$S$19)*$AL41:$AV41),0)</f>
        <v>0</v>
      </c>
      <c r="CQ41" s="17" cm="1">
        <f t="array" aca="1" ref="CQ41" ca="1">IF(AG41&lt;0,AG41*SUMPRODUCT(_xlfn.XLOOKUP(AG$23,$C$4:$C$19,$I$4:$S$19)*$AL41:$AV41),0)</f>
        <v>0</v>
      </c>
      <c r="CR41" s="17" cm="1">
        <f t="array" aca="1" ref="CR41" ca="1">IF(AH41&lt;0,AH41*SUMPRODUCT(_xlfn.XLOOKUP(AH$23,$C$4:$C$19,$I$4:$S$19)*$AL41:$AV41),0)</f>
        <v>0</v>
      </c>
      <c r="CS41" s="17" cm="1">
        <f t="array" aca="1" ref="CS41" ca="1">IF(AI41&lt;0,AI41*SUMPRODUCT(_xlfn.XLOOKUP(AI$23,$C$4:$C$19,$I$4:$S$19)*$AL41:$AV41),0)</f>
        <v>0</v>
      </c>
      <c r="CT41" s="17" cm="1">
        <f t="array" aca="1" ref="CT41" ca="1">IF(AJ41&lt;0,AJ41*SUMPRODUCT(_xlfn.XLOOKUP(AJ$23,$C$4:$C$19,$I$4:$S$19)*$AL41:$AV41),0)</f>
        <v>0</v>
      </c>
      <c r="CU41" s="208" cm="1">
        <f t="array" aca="1" ref="CU41" ca="1">IF(AK41&lt;0,AK41*SUMPRODUCT(_xlfn.XLOOKUP(AK$23,$C$4:$C$19,$I$4:$S$19)*$AL41:$AV41),0)</f>
        <v>0</v>
      </c>
      <c r="CV41" s="221">
        <f t="shared" ca="1" si="70"/>
        <v>0.30000000000000004</v>
      </c>
    </row>
    <row r="42" spans="1:100" x14ac:dyDescent="0.25">
      <c r="A42" s="389"/>
      <c r="B42" s="390"/>
      <c r="C42" s="735">
        <v>14</v>
      </c>
      <c r="D42" s="18" t="str">
        <f>_xlfn.XLOOKUP($C42,'Load Combinations'!$B$4:$B$22,'Load Combinations'!$C$4:$C$22)</f>
        <v>CV He, No Beam,Component MAWP</v>
      </c>
      <c r="E42" s="118"/>
      <c r="F42" s="119"/>
      <c r="G42" s="7">
        <f t="shared" si="62"/>
        <v>8</v>
      </c>
      <c r="H42" s="130">
        <f t="shared" ca="1" si="63"/>
        <v>9.3249999999999993</v>
      </c>
      <c r="I42" s="130">
        <f t="shared" ca="1" si="64"/>
        <v>6.0750000000000002</v>
      </c>
      <c r="J42" s="112"/>
      <c r="K42" s="72">
        <f ca="1">OFFSET(K42,-13,0)</f>
        <v>0</v>
      </c>
      <c r="L42" s="73">
        <f t="shared" ref="L42:Z42" ca="1" si="93">OFFSET(L42,-13,0)</f>
        <v>0</v>
      </c>
      <c r="M42" s="73">
        <f t="shared" ca="1" si="93"/>
        <v>0</v>
      </c>
      <c r="N42" s="73">
        <f t="shared" ca="1" si="93"/>
        <v>0</v>
      </c>
      <c r="O42" s="73">
        <f t="shared" ca="1" si="93"/>
        <v>0</v>
      </c>
      <c r="P42" s="73">
        <f t="shared" ca="1" si="93"/>
        <v>0</v>
      </c>
      <c r="Q42" s="73">
        <f t="shared" ca="1" si="93"/>
        <v>0</v>
      </c>
      <c r="R42" s="73">
        <f t="shared" ca="1" si="93"/>
        <v>0</v>
      </c>
      <c r="S42" s="73">
        <f t="shared" ca="1" si="93"/>
        <v>0</v>
      </c>
      <c r="T42" s="73">
        <f t="shared" ca="1" si="93"/>
        <v>0</v>
      </c>
      <c r="U42" s="73">
        <f t="shared" ca="1" si="93"/>
        <v>0</v>
      </c>
      <c r="V42" s="73">
        <f t="shared" ca="1" si="93"/>
        <v>1</v>
      </c>
      <c r="W42" s="73">
        <f t="shared" ca="1" si="93"/>
        <v>0</v>
      </c>
      <c r="X42" s="73">
        <f t="shared" ca="1" si="93"/>
        <v>-1</v>
      </c>
      <c r="Y42" s="73">
        <f t="shared" ca="1" si="93"/>
        <v>0</v>
      </c>
      <c r="Z42" s="139">
        <f t="shared" ca="1" si="93"/>
        <v>0</v>
      </c>
      <c r="AA42" s="72">
        <f t="shared" ref="AA42:AK42" ca="1" si="94">OFFSET(AA42,-13,0)</f>
        <v>1</v>
      </c>
      <c r="AB42" s="73">
        <f t="shared" ca="1" si="94"/>
        <v>1</v>
      </c>
      <c r="AC42" s="73">
        <f t="shared" ca="1" si="94"/>
        <v>-1</v>
      </c>
      <c r="AD42" s="73">
        <f t="shared" ca="1" si="94"/>
        <v>-1</v>
      </c>
      <c r="AE42" s="73">
        <f t="shared" ca="1" si="94"/>
        <v>0</v>
      </c>
      <c r="AF42" s="73">
        <f t="shared" ca="1" si="94"/>
        <v>0</v>
      </c>
      <c r="AG42" s="73">
        <f t="shared" ca="1" si="94"/>
        <v>-1</v>
      </c>
      <c r="AH42" s="73">
        <f t="shared" ca="1" si="94"/>
        <v>0</v>
      </c>
      <c r="AI42" s="73">
        <f t="shared" ca="1" si="94"/>
        <v>0</v>
      </c>
      <c r="AJ42" s="73">
        <f t="shared" ca="1" si="94"/>
        <v>-1</v>
      </c>
      <c r="AK42" s="74">
        <f t="shared" ca="1" si="94"/>
        <v>0</v>
      </c>
      <c r="AL42" s="202">
        <f>+INDEX('Load Combinations'!$D$4:$N$22,MATCH(Vertical!$C42,'Load Combinations'!$B$4:$B$22,0),MATCH(Vertical!AL$23,'Load Combinations'!$D$3:$N$3,0))</f>
        <v>1</v>
      </c>
      <c r="AM42" s="73">
        <f>+INDEX('Load Combinations'!$D$4:$N$22,MATCH(Vertical!$C42,'Load Combinations'!$B$4:$B$22,0),MATCH(Vertical!AM$23,'Load Combinations'!$D$3:$N$3,0))</f>
        <v>1</v>
      </c>
      <c r="AN42" s="73">
        <f>+INDEX('Load Combinations'!$D$4:$N$22,MATCH(Vertical!$C42,'Load Combinations'!$B$4:$B$22,0),MATCH(Vertical!AN$23,'Load Combinations'!$D$3:$N$3,0))</f>
        <v>0</v>
      </c>
      <c r="AO42" s="73">
        <f>+INDEX('Load Combinations'!$D$4:$N$22,MATCH(Vertical!$C42,'Load Combinations'!$B$4:$B$22,0),MATCH(Vertical!AO$23,'Load Combinations'!$D$3:$N$3,0))</f>
        <v>0</v>
      </c>
      <c r="AP42" s="73">
        <f>+INDEX('Load Combinations'!$D$4:$N$22,MATCH(Vertical!$C42,'Load Combinations'!$B$4:$B$22,0),MATCH(Vertical!AP$23,'Load Combinations'!$D$3:$N$3,0))</f>
        <v>1</v>
      </c>
      <c r="AQ42" s="73">
        <f>+INDEX('Load Combinations'!$D$4:$N$22,MATCH(Vertical!$C42,'Load Combinations'!$B$4:$B$22,0),MATCH(Vertical!AQ$23,'Load Combinations'!$D$3:$N$3,0))</f>
        <v>0</v>
      </c>
      <c r="AR42" s="73">
        <f>+INDEX('Load Combinations'!$D$4:$N$22,MATCH(Vertical!$C42,'Load Combinations'!$B$4:$B$22,0),MATCH(Vertical!AR$23,'Load Combinations'!$D$3:$N$3,0))</f>
        <v>0</v>
      </c>
      <c r="AS42" s="73">
        <f>+INDEX('Load Combinations'!$D$4:$N$22,MATCH(Vertical!$C42,'Load Combinations'!$B$4:$B$22,0),MATCH(Vertical!AS$23,'Load Combinations'!$D$3:$N$3,0))</f>
        <v>1</v>
      </c>
      <c r="AT42" s="73">
        <f>+INDEX('Load Combinations'!$D$4:$N$22,MATCH(Vertical!$C42,'Load Combinations'!$B$4:$B$22,0),MATCH(Vertical!AT$23,'Load Combinations'!$D$3:$N$3,0))</f>
        <v>0</v>
      </c>
      <c r="AU42" s="139">
        <f>+INDEX('Load Combinations'!$D$4:$N$22,MATCH(Vertical!$C42,'Load Combinations'!$B$4:$B$22,0),MATCH(Vertical!AU$23,'Load Combinations'!$D$3:$N$3,0))</f>
        <v>0</v>
      </c>
      <c r="AV42" s="189">
        <f>+INDEX('Load Combinations'!$D$4:$N$22,MATCH(Vertical!$C42,'Load Combinations'!$B$4:$B$22,0),MATCH(Vertical!AV$23,'Load Combinations'!$D$3:$N$3,0))</f>
        <v>0</v>
      </c>
      <c r="AW42" s="72" cm="1">
        <f t="array" aca="1" ref="AW42" ca="1">SUMPRODUCT(--($K42:$Z42&gt;0),INDEX($H$4:$H$19,MATCH($K$23:$Z$23,$C$4:$C$19,0)))</f>
        <v>0.5</v>
      </c>
      <c r="AX42" s="73" cm="1">
        <f t="array" aca="1" ref="AX42" ca="1">SUMPRODUCT(--($K42:$Z42&gt;0),INDEX($G$4:$G$19,MATCH($K$23:$Z$23,$C$4:$C$19,0)))</f>
        <v>-0.5</v>
      </c>
      <c r="AY42" s="73" cm="1">
        <f t="array" aca="1" ref="AY42" ca="1">-1*SUMPRODUCT(--($K42:$Z42&lt;0),INDEX($H$4:$H$19,MATCH($K$23:$Z$23,$C$4:$C$19,0)))</f>
        <v>-0.5</v>
      </c>
      <c r="AZ42" s="74" cm="1">
        <f t="array" aca="1" ref="AZ42" ca="1">-1*SUMPRODUCT(--($K42:$Z42&lt;0),INDEX($G$4:$G$19,MATCH($K$23:$Z$23,$C$4:$C$19,0)))</f>
        <v>0.5</v>
      </c>
      <c r="BA42" s="562" cm="1">
        <f t="array" aca="1" ref="BA42" ca="1">IF(AA42&gt;0,AA42*SUMPRODUCT(_xlfn.XLOOKUP(AA$23,$C$4:$C$19,$T$4:$AD$19)*$AL42:$AV42),0)</f>
        <v>0</v>
      </c>
      <c r="BB42" s="67" cm="1">
        <f t="array" aca="1" ref="BB42" ca="1">IF(AB42&gt;0,AB42*SUMPRODUCT(_xlfn.XLOOKUP(AB$23,$C$4:$C$19,$T$4:$AD$19)*$AL42:$AV42),0)</f>
        <v>0.125</v>
      </c>
      <c r="BC42" s="67" cm="1">
        <f t="array" aca="1" ref="BC42" ca="1">IF(AC42&gt;0,AC42*SUMPRODUCT(_xlfn.XLOOKUP(AC$23,$C$4:$C$19,$T$4:$AD$19)*$AL42:$AV42),0)</f>
        <v>0</v>
      </c>
      <c r="BD42" s="67" cm="1">
        <f t="array" aca="1" ref="BD42" ca="1">IF(AD42&gt;0,AD42*SUMPRODUCT(_xlfn.XLOOKUP(AD$23,$C$4:$C$19,$T$4:$AD$19)*$AL42:$AV42),0)</f>
        <v>0</v>
      </c>
      <c r="BE42" s="67" cm="1">
        <f t="array" aca="1" ref="BE42" ca="1">IF(AE42&gt;0,AE42*SUMPRODUCT(_xlfn.XLOOKUP(AE$23,$C$4:$C$19,$T$4:$AD$19)*$AL42:$AV42),0)</f>
        <v>0</v>
      </c>
      <c r="BF42" s="67" cm="1">
        <f t="array" aca="1" ref="BF42" ca="1">IF(AF42&gt;0,AF42*SUMPRODUCT(_xlfn.XLOOKUP(AF$23,$C$4:$C$19,$T$4:$AD$19)*$AL42:$AV42),0)</f>
        <v>0</v>
      </c>
      <c r="BG42" s="67" cm="1">
        <f t="array" aca="1" ref="BG42" ca="1">IF(AG42&gt;0,AG42*SUMPRODUCT(_xlfn.XLOOKUP(AG$23,$C$4:$C$19,$T$4:$AD$19)*$AL42:$AV42),0)</f>
        <v>0</v>
      </c>
      <c r="BH42" s="67" cm="1">
        <f t="array" aca="1" ref="BH42" ca="1">IF(AH42&gt;0,AH42*SUMPRODUCT(_xlfn.XLOOKUP(AH$23,$C$4:$C$19,$T$4:$AD$19)*$AL42:$AV42),0)</f>
        <v>0</v>
      </c>
      <c r="BI42" s="67" cm="1">
        <f t="array" aca="1" ref="BI42" ca="1">IF(AI42&gt;0,AI42*SUMPRODUCT(_xlfn.XLOOKUP(AI$23,$C$4:$C$19,$T$4:$AD$19)*$AL42:$AV42),0)</f>
        <v>0</v>
      </c>
      <c r="BJ42" s="67" cm="1">
        <f t="array" aca="1" ref="BJ42" ca="1">IF(AJ42&gt;0,AJ42*SUMPRODUCT(_xlfn.XLOOKUP(AJ$23,$C$4:$C$19,$T$4:$AD$19)*$AL42:$AV42),0)</f>
        <v>0</v>
      </c>
      <c r="BK42" s="207" cm="1">
        <f t="array" aca="1" ref="BK42" ca="1">IF(AK42&gt;0,AK42*SUMPRODUCT(_xlfn.XLOOKUP(AK$23,$C$4:$C$19,$T$4:$AD$19)*$AL42:$AV42),0)</f>
        <v>0</v>
      </c>
      <c r="BL42" s="220">
        <f t="shared" ca="1" si="67"/>
        <v>0.125</v>
      </c>
      <c r="BM42" s="66" cm="1">
        <f t="array" aca="1" ref="BM42" ca="1">IF(AA42&gt;0,AA42*SUMPRODUCT(_xlfn.XLOOKUP(AA$23,$C$4:$C$19,$I$4:$S$19)*$AL42:$AV42),0)</f>
        <v>0</v>
      </c>
      <c r="BN42" s="67" cm="1">
        <f t="array" aca="1" ref="BN42" ca="1">IF(AB42&gt;0,AB42*SUMPRODUCT(_xlfn.XLOOKUP(AB$23,$C$4:$C$19,$I$4:$S$19)*$AL42:$AV42),0)</f>
        <v>-0.125</v>
      </c>
      <c r="BO42" s="67" cm="1">
        <f t="array" aca="1" ref="BO42" ca="1">IF(AC42&gt;0,AC42*SUMPRODUCT(_xlfn.XLOOKUP(AC$23,$C$4:$C$19,$I$4:$S$19)*$AL42:$AV42),0)</f>
        <v>0</v>
      </c>
      <c r="BP42" s="67" cm="1">
        <f t="array" aca="1" ref="BP42" ca="1">IF(AD42&gt;0,AD42*SUMPRODUCT(_xlfn.XLOOKUP(AD$23,$C$4:$C$19,$I$4:$S$19)*$AL42:$AV42),0)</f>
        <v>0</v>
      </c>
      <c r="BQ42" s="67" cm="1">
        <f t="array" aca="1" ref="BQ42" ca="1">IF(AE42&gt;0,AE42*SUMPRODUCT(_xlfn.XLOOKUP(AE$23,$C$4:$C$19,$I$4:$S$19)*$AL42:$AV42),0)</f>
        <v>0</v>
      </c>
      <c r="BR42" s="67" cm="1">
        <f t="array" aca="1" ref="BR42" ca="1">IF(AF42&gt;0,AF42*SUMPRODUCT(_xlfn.XLOOKUP(AF$23,$C$4:$C$19,$I$4:$S$19)*$AL42:$AV42),0)</f>
        <v>0</v>
      </c>
      <c r="BS42" s="67" cm="1">
        <f t="array" aca="1" ref="BS42" ca="1">IF(AG42&gt;0,AG42*SUMPRODUCT(_xlfn.XLOOKUP(AG$23,$C$4:$C$19,$I$4:$S$19)*$AL42:$AV42),0)</f>
        <v>0</v>
      </c>
      <c r="BT42" s="67" cm="1">
        <f t="array" aca="1" ref="BT42" ca="1">IF(AH42&gt;0,AH42*SUMPRODUCT(_xlfn.XLOOKUP(AH$23,$C$4:$C$19,$I$4:$S$19)*$AL42:$AV42),0)</f>
        <v>0</v>
      </c>
      <c r="BU42" s="67" cm="1">
        <f t="array" aca="1" ref="BU42" ca="1">IF(AI42&gt;0,AI42*SUMPRODUCT(_xlfn.XLOOKUP(AI$23,$C$4:$C$19,$I$4:$S$19)*$AL42:$AV42),0)</f>
        <v>0</v>
      </c>
      <c r="BV42" s="67" cm="1">
        <f t="array" aca="1" ref="BV42" ca="1">IF(AJ42&gt;0,AJ42*SUMPRODUCT(_xlfn.XLOOKUP(AJ$23,$C$4:$C$19,$I$4:$S$19)*$AL42:$AV42),0)</f>
        <v>0</v>
      </c>
      <c r="BW42" s="68" cm="1">
        <f t="array" aca="1" ref="BW42" ca="1">IF(AK42&gt;0,AK42*SUMPRODUCT(_xlfn.XLOOKUP(AK$23,$C$4:$C$19,$I$4:$S$19)*$AL42:$AV42),0)</f>
        <v>0</v>
      </c>
      <c r="BX42" s="214">
        <f t="shared" ca="1" si="68"/>
        <v>-0.125</v>
      </c>
      <c r="BY42" s="66" cm="1">
        <f t="array" aca="1" ref="BY42" ca="1">IF(AA42&lt;0,AA42*SUMPRODUCT(_xlfn.XLOOKUP(AA$23,$C$4:$C$19,$T$4:$AD$19)*$AL42:$AV42),0)</f>
        <v>0</v>
      </c>
      <c r="BZ42" s="67" cm="1">
        <f t="array" aca="1" ref="BZ42" ca="1">IF(AB42&lt;0,AB42*SUMPRODUCT(_xlfn.XLOOKUP(AB$23,$C$4:$C$19,$T$4:$AD$19)*$AL42:$AV42),0)</f>
        <v>0</v>
      </c>
      <c r="CA42" s="67" cm="1">
        <f t="array" aca="1" ref="CA42" ca="1">IF(AC42&lt;0,AC42*SUMPRODUCT(_xlfn.XLOOKUP(AC$23,$C$4:$C$19,$T$4:$AD$19)*$AL42:$AV42),0)</f>
        <v>-0.1</v>
      </c>
      <c r="CB42" s="67" cm="1">
        <f t="array" aca="1" ref="CB42" ca="1">IF(AD42&lt;0,AD42*SUMPRODUCT(_xlfn.XLOOKUP(AD$23,$C$4:$C$19,$T$4:$AD$19)*$AL42:$AV42),0)</f>
        <v>-0.2</v>
      </c>
      <c r="CC42" s="67" cm="1">
        <f t="array" aca="1" ref="CC42" ca="1">IF(AE42&lt;0,AE42*SUMPRODUCT(_xlfn.XLOOKUP(AE$23,$C$4:$C$19,$T$4:$AD$19)*$AL42:$AV42),0)</f>
        <v>0</v>
      </c>
      <c r="CD42" s="67" cm="1">
        <f t="array" aca="1" ref="CD42" ca="1">IF(AF42&lt;0,AF42*SUMPRODUCT(_xlfn.XLOOKUP(AF$23,$C$4:$C$19,$T$4:$AD$19)*$AL42:$AV42),0)</f>
        <v>0</v>
      </c>
      <c r="CE42" s="67" cm="1">
        <f t="array" aca="1" ref="CE42" ca="1">IF(AG42&lt;0,AG42*SUMPRODUCT(_xlfn.XLOOKUP(AG$23,$C$4:$C$19,$T$4:$AD$19)*$AL42:$AV42),0)</f>
        <v>-0.25</v>
      </c>
      <c r="CF42" s="67" cm="1">
        <f t="array" aca="1" ref="CF42" ca="1">IF(AH42&lt;0,AH42*SUMPRODUCT(_xlfn.XLOOKUP(AH$23,$C$4:$C$19,$T$4:$AD$19)*$AL42:$AV42),0)</f>
        <v>0</v>
      </c>
      <c r="CG42" s="67" cm="1">
        <f t="array" aca="1" ref="CG42" ca="1">IF(AI42&lt;0,AI42*SUMPRODUCT(_xlfn.XLOOKUP(AI$23,$C$4:$C$19,$T$4:$AD$19)*$AL42:$AV42),0)</f>
        <v>0</v>
      </c>
      <c r="CH42" s="67" cm="1">
        <f t="array" aca="1" ref="CH42" ca="1">IF(AJ42&lt;0,AJ42*SUMPRODUCT(_xlfn.XLOOKUP(AJ$23,$C$4:$C$19,$T$4:$AD$19)*$AL42:$AV42),0)</f>
        <v>-0.25</v>
      </c>
      <c r="CI42" s="68" cm="1">
        <f t="array" aca="1" ref="CI42" ca="1">IF(AK42&lt;0,AK42*SUMPRODUCT(_xlfn.XLOOKUP(AK$23,$C$4:$C$19,$T$4:$AD$19)*$AL42:$AV42),0)</f>
        <v>0</v>
      </c>
      <c r="CJ42" s="220">
        <f t="shared" ca="1" si="69"/>
        <v>-0.8</v>
      </c>
      <c r="CK42" s="66" cm="1">
        <f t="array" aca="1" ref="CK42" ca="1">IF(AA42&lt;0,AA42*SUMPRODUCT(_xlfn.XLOOKUP(AA$23,$C$4:$C$19,$I$4:$S$19)*$AL42:$AV42),0)</f>
        <v>0</v>
      </c>
      <c r="CL42" s="67" cm="1">
        <f t="array" aca="1" ref="CL42" ca="1">IF(AB42&lt;0,AB42*SUMPRODUCT(_xlfn.XLOOKUP(AB$23,$C$4:$C$19,$I$4:$S$19)*$AL42:$AV42),0)</f>
        <v>0</v>
      </c>
      <c r="CM42" s="67" cm="1">
        <f t="array" aca="1" ref="CM42" ca="1">IF(AC42&lt;0,AC42*SUMPRODUCT(_xlfn.XLOOKUP(AC$23,$C$4:$C$19,$I$4:$S$19)*$AL42:$AV42),0)</f>
        <v>0.1</v>
      </c>
      <c r="CN42" s="67" cm="1">
        <f t="array" aca="1" ref="CN42" ca="1">IF(AD42&lt;0,AD42*SUMPRODUCT(_xlfn.XLOOKUP(AD$23,$C$4:$C$19,$I$4:$S$19)*$AL42:$AV42),0)</f>
        <v>0.1</v>
      </c>
      <c r="CO42" s="67" cm="1">
        <f t="array" aca="1" ref="CO42" ca="1">IF(AE42&lt;0,AE42*SUMPRODUCT(_xlfn.XLOOKUP(AE$23,$C$4:$C$19,$I$4:$S$19)*$AL42:$AV42),0)</f>
        <v>0</v>
      </c>
      <c r="CP42" s="67" cm="1">
        <f t="array" aca="1" ref="CP42" ca="1">IF(AF42&lt;0,AF42*SUMPRODUCT(_xlfn.XLOOKUP(AF$23,$C$4:$C$19,$I$4:$S$19)*$AL42:$AV42),0)</f>
        <v>0</v>
      </c>
      <c r="CQ42" s="67" cm="1">
        <f t="array" aca="1" ref="CQ42" ca="1">IF(AG42&lt;0,AG42*SUMPRODUCT(_xlfn.XLOOKUP(AG$23,$C$4:$C$19,$I$4:$S$19)*$AL42:$AV42),0)</f>
        <v>0</v>
      </c>
      <c r="CR42" s="67" cm="1">
        <f t="array" aca="1" ref="CR42" ca="1">IF(AH42&lt;0,AH42*SUMPRODUCT(_xlfn.XLOOKUP(AH$23,$C$4:$C$19,$I$4:$S$19)*$AL42:$AV42),0)</f>
        <v>0</v>
      </c>
      <c r="CS42" s="67" cm="1">
        <f t="array" aca="1" ref="CS42" ca="1">IF(AI42&lt;0,AI42*SUMPRODUCT(_xlfn.XLOOKUP(AI$23,$C$4:$C$19,$I$4:$S$19)*$AL42:$AV42),0)</f>
        <v>0</v>
      </c>
      <c r="CT42" s="67" cm="1">
        <f t="array" aca="1" ref="CT42" ca="1">IF(AJ42&lt;0,AJ42*SUMPRODUCT(_xlfn.XLOOKUP(AJ$23,$C$4:$C$19,$I$4:$S$19)*$AL42:$AV42),0)</f>
        <v>0</v>
      </c>
      <c r="CU42" s="207" cm="1">
        <f t="array" aca="1" ref="CU42" ca="1">IF(AK42&lt;0,AK42*SUMPRODUCT(_xlfn.XLOOKUP(AK$23,$C$4:$C$19,$I$4:$S$19)*$AL42:$AV42),0)</f>
        <v>0</v>
      </c>
      <c r="CV42" s="220">
        <f t="shared" ca="1" si="70"/>
        <v>0.2</v>
      </c>
    </row>
    <row r="43" spans="1:100" x14ac:dyDescent="0.25">
      <c r="A43" s="389"/>
      <c r="B43" s="390"/>
      <c r="C43" s="736">
        <v>15</v>
      </c>
      <c r="D43" s="19" t="str">
        <f>_xlfn.XLOOKUP($C43,'Load Combinations'!$B$4:$B$22,'Load Combinations'!$C$4:$C$22)</f>
        <v>CV He, Beam On, Component MAWP</v>
      </c>
      <c r="E43" s="120"/>
      <c r="F43" s="121"/>
      <c r="G43" s="8">
        <f t="shared" si="62"/>
        <v>8</v>
      </c>
      <c r="H43" s="61">
        <f t="shared" ca="1" si="63"/>
        <v>9.9249999999999989</v>
      </c>
      <c r="I43" s="61">
        <f t="shared" ca="1" si="64"/>
        <v>3.3250000000000002</v>
      </c>
      <c r="J43" s="113"/>
      <c r="K43" s="75">
        <f ca="1">OFFSET(K43,-14,0)</f>
        <v>0</v>
      </c>
      <c r="L43" s="76">
        <f t="shared" ref="L43:Z43" ca="1" si="95">OFFSET(L43,-14,0)</f>
        <v>0</v>
      </c>
      <c r="M43" s="76">
        <f t="shared" ca="1" si="95"/>
        <v>0</v>
      </c>
      <c r="N43" s="76">
        <f t="shared" ca="1" si="95"/>
        <v>0</v>
      </c>
      <c r="O43" s="76">
        <f t="shared" ca="1" si="95"/>
        <v>0</v>
      </c>
      <c r="P43" s="76">
        <f t="shared" ca="1" si="95"/>
        <v>0</v>
      </c>
      <c r="Q43" s="76">
        <f t="shared" ca="1" si="95"/>
        <v>0</v>
      </c>
      <c r="R43" s="76">
        <f t="shared" ca="1" si="95"/>
        <v>0</v>
      </c>
      <c r="S43" s="76">
        <f t="shared" ca="1" si="95"/>
        <v>0</v>
      </c>
      <c r="T43" s="76">
        <f t="shared" ca="1" si="95"/>
        <v>0</v>
      </c>
      <c r="U43" s="76">
        <f t="shared" ca="1" si="95"/>
        <v>0</v>
      </c>
      <c r="V43" s="76">
        <f t="shared" ca="1" si="95"/>
        <v>1</v>
      </c>
      <c r="W43" s="76">
        <f t="shared" ca="1" si="95"/>
        <v>0</v>
      </c>
      <c r="X43" s="76">
        <f t="shared" ca="1" si="95"/>
        <v>-1</v>
      </c>
      <c r="Y43" s="76">
        <f t="shared" ca="1" si="95"/>
        <v>0</v>
      </c>
      <c r="Z43" s="140">
        <f t="shared" ca="1" si="95"/>
        <v>0</v>
      </c>
      <c r="AA43" s="75">
        <f t="shared" ref="AA43:AK43" ca="1" si="96">OFFSET(AA43,-14,0)</f>
        <v>1</v>
      </c>
      <c r="AB43" s="76">
        <f t="shared" ca="1" si="96"/>
        <v>1</v>
      </c>
      <c r="AC43" s="76">
        <f t="shared" ca="1" si="96"/>
        <v>-1</v>
      </c>
      <c r="AD43" s="76">
        <f t="shared" ca="1" si="96"/>
        <v>-1</v>
      </c>
      <c r="AE43" s="76">
        <f t="shared" ca="1" si="96"/>
        <v>0</v>
      </c>
      <c r="AF43" s="76">
        <f t="shared" ca="1" si="96"/>
        <v>0</v>
      </c>
      <c r="AG43" s="76">
        <f t="shared" ca="1" si="96"/>
        <v>-1</v>
      </c>
      <c r="AH43" s="76">
        <f t="shared" ca="1" si="96"/>
        <v>0</v>
      </c>
      <c r="AI43" s="76">
        <f t="shared" ca="1" si="96"/>
        <v>0</v>
      </c>
      <c r="AJ43" s="76">
        <f t="shared" ca="1" si="96"/>
        <v>-1</v>
      </c>
      <c r="AK43" s="77">
        <f t="shared" ca="1" si="96"/>
        <v>0</v>
      </c>
      <c r="AL43" s="203">
        <f>+INDEX('Load Combinations'!$D$4:$N$22,MATCH(Vertical!$C43,'Load Combinations'!$B$4:$B$22,0),MATCH(Vertical!AL$23,'Load Combinations'!$D$3:$N$3,0))</f>
        <v>1</v>
      </c>
      <c r="AM43" s="76">
        <f>+INDEX('Load Combinations'!$D$4:$N$22,MATCH(Vertical!$C43,'Load Combinations'!$B$4:$B$22,0),MATCH(Vertical!AM$23,'Load Combinations'!$D$3:$N$3,0))</f>
        <v>1</v>
      </c>
      <c r="AN43" s="76">
        <f>+INDEX('Load Combinations'!$D$4:$N$22,MATCH(Vertical!$C43,'Load Combinations'!$B$4:$B$22,0),MATCH(Vertical!AN$23,'Load Combinations'!$D$3:$N$3,0))</f>
        <v>0</v>
      </c>
      <c r="AO43" s="76">
        <f>+INDEX('Load Combinations'!$D$4:$N$22,MATCH(Vertical!$C43,'Load Combinations'!$B$4:$B$22,0),MATCH(Vertical!AO$23,'Load Combinations'!$D$3:$N$3,0))</f>
        <v>0</v>
      </c>
      <c r="AP43" s="76">
        <f>+INDEX('Load Combinations'!$D$4:$N$22,MATCH(Vertical!$C43,'Load Combinations'!$B$4:$B$22,0),MATCH(Vertical!AP$23,'Load Combinations'!$D$3:$N$3,0))</f>
        <v>1</v>
      </c>
      <c r="AQ43" s="76">
        <f>+INDEX('Load Combinations'!$D$4:$N$22,MATCH(Vertical!$C43,'Load Combinations'!$B$4:$B$22,0),MATCH(Vertical!AQ$23,'Load Combinations'!$D$3:$N$3,0))</f>
        <v>1</v>
      </c>
      <c r="AR43" s="76">
        <f>+INDEX('Load Combinations'!$D$4:$N$22,MATCH(Vertical!$C43,'Load Combinations'!$B$4:$B$22,0),MATCH(Vertical!AR$23,'Load Combinations'!$D$3:$N$3,0))</f>
        <v>0</v>
      </c>
      <c r="AS43" s="76">
        <f>+INDEX('Load Combinations'!$D$4:$N$22,MATCH(Vertical!$C43,'Load Combinations'!$B$4:$B$22,0),MATCH(Vertical!AS$23,'Load Combinations'!$D$3:$N$3,0))</f>
        <v>1</v>
      </c>
      <c r="AT43" s="76">
        <f>+INDEX('Load Combinations'!$D$4:$N$22,MATCH(Vertical!$C43,'Load Combinations'!$B$4:$B$22,0),MATCH(Vertical!AT$23,'Load Combinations'!$D$3:$N$3,0))</f>
        <v>0</v>
      </c>
      <c r="AU43" s="140">
        <f>+INDEX('Load Combinations'!$D$4:$N$22,MATCH(Vertical!$C43,'Load Combinations'!$B$4:$B$22,0),MATCH(Vertical!AU$23,'Load Combinations'!$D$3:$N$3,0))</f>
        <v>0</v>
      </c>
      <c r="AV43" s="196">
        <f>+INDEX('Load Combinations'!$D$4:$N$22,MATCH(Vertical!$C43,'Load Combinations'!$B$4:$B$22,0),MATCH(Vertical!AV$23,'Load Combinations'!$D$3:$N$3,0))</f>
        <v>0</v>
      </c>
      <c r="AW43" s="75" cm="1">
        <f t="array" aca="1" ref="AW43" ca="1">SUMPRODUCT(--($K43:$Z43&gt;0),INDEX($H$4:$H$19,MATCH($K$23:$Z$23,$C$4:$C$19,0)))</f>
        <v>0.5</v>
      </c>
      <c r="AX43" s="76" cm="1">
        <f t="array" aca="1" ref="AX43" ca="1">SUMPRODUCT(--($K43:$Z43&gt;0),INDEX($G$4:$G$19,MATCH($K$23:$Z$23,$C$4:$C$19,0)))</f>
        <v>-0.5</v>
      </c>
      <c r="AY43" s="76" cm="1">
        <f t="array" aca="1" ref="AY43" ca="1">-1*SUMPRODUCT(--($K43:$Z43&lt;0),INDEX($H$4:$H$19,MATCH($K$23:$Z$23,$C$4:$C$19,0)))</f>
        <v>-0.5</v>
      </c>
      <c r="AZ43" s="77" cm="1">
        <f t="array" aca="1" ref="AZ43" ca="1">-1*SUMPRODUCT(--($K43:$Z43&lt;0),INDEX($G$4:$G$19,MATCH($K$23:$Z$23,$C$4:$C$19,0)))</f>
        <v>0.5</v>
      </c>
      <c r="BA43" s="462" cm="1">
        <f t="array" aca="1" ref="BA43" ca="1">IF(AA43&gt;0,AA43*SUMPRODUCT(_xlfn.XLOOKUP(AA$23,$C$4:$C$19,$T$4:$AD$19)*$AL43:$AV43),0)</f>
        <v>0.3</v>
      </c>
      <c r="BB43" s="17" cm="1">
        <f t="array" aca="1" ref="BB43" ca="1">IF(AB43&gt;0,AB43*SUMPRODUCT(_xlfn.XLOOKUP(AB$23,$C$4:$C$19,$T$4:$AD$19)*$AL43:$AV43),0)</f>
        <v>0.42499999999999999</v>
      </c>
      <c r="BC43" s="17" cm="1">
        <f t="array" aca="1" ref="BC43" ca="1">IF(AC43&gt;0,AC43*SUMPRODUCT(_xlfn.XLOOKUP(AC$23,$C$4:$C$19,$T$4:$AD$19)*$AL43:$AV43),0)</f>
        <v>0</v>
      </c>
      <c r="BD43" s="71" cm="1">
        <f t="array" aca="1" ref="BD43" ca="1">IF(AD43&gt;0,AD43*SUMPRODUCT(_xlfn.XLOOKUP(AD$23,$C$4:$C$19,$T$4:$AD$19)*$AL43:$AV43),0)</f>
        <v>0</v>
      </c>
      <c r="BE43" s="17" cm="1">
        <f t="array" aca="1" ref="BE43" ca="1">IF(AE43&gt;0,AE43*SUMPRODUCT(_xlfn.XLOOKUP(AE$23,$C$4:$C$19,$T$4:$AD$19)*$AL43:$AV43),0)</f>
        <v>0</v>
      </c>
      <c r="BF43" s="17" cm="1">
        <f t="array" aca="1" ref="BF43" ca="1">IF(AF43&gt;0,AF43*SUMPRODUCT(_xlfn.XLOOKUP(AF$23,$C$4:$C$19,$T$4:$AD$19)*$AL43:$AV43),0)</f>
        <v>0</v>
      </c>
      <c r="BG43" s="17" cm="1">
        <f t="array" aca="1" ref="BG43" ca="1">IF(AG43&gt;0,AG43*SUMPRODUCT(_xlfn.XLOOKUP(AG$23,$C$4:$C$19,$T$4:$AD$19)*$AL43:$AV43),0)</f>
        <v>0</v>
      </c>
      <c r="BH43" s="17" cm="1">
        <f t="array" aca="1" ref="BH43" ca="1">IF(AH43&gt;0,AH43*SUMPRODUCT(_xlfn.XLOOKUP(AH$23,$C$4:$C$19,$T$4:$AD$19)*$AL43:$AV43),0)</f>
        <v>0</v>
      </c>
      <c r="BI43" s="17" cm="1">
        <f t="array" aca="1" ref="BI43" ca="1">IF(AI43&gt;0,AI43*SUMPRODUCT(_xlfn.XLOOKUP(AI$23,$C$4:$C$19,$T$4:$AD$19)*$AL43:$AV43),0)</f>
        <v>0</v>
      </c>
      <c r="BJ43" s="17" cm="1">
        <f t="array" aca="1" ref="BJ43" ca="1">IF(AJ43&gt;0,AJ43*SUMPRODUCT(_xlfn.XLOOKUP(AJ$23,$C$4:$C$19,$T$4:$AD$19)*$AL43:$AV43),0)</f>
        <v>0</v>
      </c>
      <c r="BK43" s="208" cm="1">
        <f t="array" aca="1" ref="BK43" ca="1">IF(AK43&gt;0,AK43*SUMPRODUCT(_xlfn.XLOOKUP(AK$23,$C$4:$C$19,$T$4:$AD$19)*$AL43:$AV43),0)</f>
        <v>0</v>
      </c>
      <c r="BL43" s="221">
        <f t="shared" ca="1" si="67"/>
        <v>0.72499999999999998</v>
      </c>
      <c r="BM43" s="8" cm="1">
        <f t="array" aca="1" ref="BM43" ca="1">IF(AA43&gt;0,AA43*SUMPRODUCT(_xlfn.XLOOKUP(AA$23,$C$4:$C$19,$I$4:$S$19)*$AL43:$AV43),0)</f>
        <v>0</v>
      </c>
      <c r="BN43" s="17" cm="1">
        <f t="array" aca="1" ref="BN43" ca="1">IF(AB43&gt;0,AB43*SUMPRODUCT(_xlfn.XLOOKUP(AB$23,$C$4:$C$19,$I$4:$S$19)*$AL43:$AV43),0)</f>
        <v>-0.125</v>
      </c>
      <c r="BO43" s="17" cm="1">
        <f t="array" aca="1" ref="BO43" ca="1">IF(AC43&gt;0,AC43*SUMPRODUCT(_xlfn.XLOOKUP(AC$23,$C$4:$C$19,$I$4:$S$19)*$AL43:$AV43),0)</f>
        <v>0</v>
      </c>
      <c r="BP43" s="71" cm="1">
        <f t="array" aca="1" ref="BP43" ca="1">IF(AD43&gt;0,AD43*SUMPRODUCT(_xlfn.XLOOKUP(AD$23,$C$4:$C$19,$I$4:$S$19)*$AL43:$AV43),0)</f>
        <v>0</v>
      </c>
      <c r="BQ43" s="17" cm="1">
        <f t="array" aca="1" ref="BQ43" ca="1">IF(AE43&gt;0,AE43*SUMPRODUCT(_xlfn.XLOOKUP(AE$23,$C$4:$C$19,$I$4:$S$19)*$AL43:$AV43),0)</f>
        <v>0</v>
      </c>
      <c r="BR43" s="17" cm="1">
        <f t="array" aca="1" ref="BR43" ca="1">IF(AF43&gt;0,AF43*SUMPRODUCT(_xlfn.XLOOKUP(AF$23,$C$4:$C$19,$I$4:$S$19)*$AL43:$AV43),0)</f>
        <v>0</v>
      </c>
      <c r="BS43" s="17" cm="1">
        <f t="array" aca="1" ref="BS43" ca="1">IF(AG43&gt;0,AG43*SUMPRODUCT(_xlfn.XLOOKUP(AG$23,$C$4:$C$19,$I$4:$S$19)*$AL43:$AV43),0)</f>
        <v>0</v>
      </c>
      <c r="BT43" s="17" cm="1">
        <f t="array" aca="1" ref="BT43" ca="1">IF(AH43&gt;0,AH43*SUMPRODUCT(_xlfn.XLOOKUP(AH$23,$C$4:$C$19,$I$4:$S$19)*$AL43:$AV43),0)</f>
        <v>0</v>
      </c>
      <c r="BU43" s="17" cm="1">
        <f t="array" aca="1" ref="BU43" ca="1">IF(AI43&gt;0,AI43*SUMPRODUCT(_xlfn.XLOOKUP(AI$23,$C$4:$C$19,$I$4:$S$19)*$AL43:$AV43),0)</f>
        <v>0</v>
      </c>
      <c r="BV43" s="17" cm="1">
        <f t="array" aca="1" ref="BV43" ca="1">IF(AJ43&gt;0,AJ43*SUMPRODUCT(_xlfn.XLOOKUP(AJ$23,$C$4:$C$19,$I$4:$S$19)*$AL43:$AV43),0)</f>
        <v>0</v>
      </c>
      <c r="BW43" s="9" cm="1">
        <f t="array" aca="1" ref="BW43" ca="1">IF(AK43&gt;0,AK43*SUMPRODUCT(_xlfn.XLOOKUP(AK$23,$C$4:$C$19,$I$4:$S$19)*$AL43:$AV43),0)</f>
        <v>0</v>
      </c>
      <c r="BX43" s="215">
        <f t="shared" ca="1" si="68"/>
        <v>-0.125</v>
      </c>
      <c r="BY43" s="8" cm="1">
        <f t="array" aca="1" ref="BY43" ca="1">IF(AA43&lt;0,AA43*SUMPRODUCT(_xlfn.XLOOKUP(AA$23,$C$4:$C$19,$T$4:$AD$19)*$AL43:$AV43),0)</f>
        <v>0</v>
      </c>
      <c r="BZ43" s="17" cm="1">
        <f t="array" aca="1" ref="BZ43" ca="1">IF(AB43&lt;0,AB43*SUMPRODUCT(_xlfn.XLOOKUP(AB$23,$C$4:$C$19,$T$4:$AD$19)*$AL43:$AV43),0)</f>
        <v>0</v>
      </c>
      <c r="CA43" s="17" cm="1">
        <f t="array" aca="1" ref="CA43" ca="1">IF(AC43&lt;0,AC43*SUMPRODUCT(_xlfn.XLOOKUP(AC$23,$C$4:$C$19,$T$4:$AD$19)*$AL43:$AV43),0)</f>
        <v>-0.1</v>
      </c>
      <c r="CB43" s="71" cm="1">
        <f t="array" aca="1" ref="CB43" ca="1">IF(AD43&lt;0,AD43*SUMPRODUCT(_xlfn.XLOOKUP(AD$23,$C$4:$C$19,$T$4:$AD$19)*$AL43:$AV43),0)</f>
        <v>-1.95</v>
      </c>
      <c r="CC43" s="17" cm="1">
        <f t="array" aca="1" ref="CC43" ca="1">IF(AE43&lt;0,AE43*SUMPRODUCT(_xlfn.XLOOKUP(AE$23,$C$4:$C$19,$T$4:$AD$19)*$AL43:$AV43),0)</f>
        <v>0</v>
      </c>
      <c r="CD43" s="17" cm="1">
        <f t="array" aca="1" ref="CD43" ca="1">IF(AF43&lt;0,AF43*SUMPRODUCT(_xlfn.XLOOKUP(AF$23,$C$4:$C$19,$T$4:$AD$19)*$AL43:$AV43),0)</f>
        <v>0</v>
      </c>
      <c r="CE43" s="17" cm="1">
        <f t="array" aca="1" ref="CE43" ca="1">IF(AG43&lt;0,AG43*SUMPRODUCT(_xlfn.XLOOKUP(AG$23,$C$4:$C$19,$T$4:$AD$19)*$AL43:$AV43),0)</f>
        <v>-0.75</v>
      </c>
      <c r="CF43" s="17" cm="1">
        <f t="array" aca="1" ref="CF43" ca="1">IF(AH43&lt;0,AH43*SUMPRODUCT(_xlfn.XLOOKUP(AH$23,$C$4:$C$19,$T$4:$AD$19)*$AL43:$AV43),0)</f>
        <v>0</v>
      </c>
      <c r="CG43" s="17" cm="1">
        <f t="array" aca="1" ref="CG43" ca="1">IF(AI43&lt;0,AI43*SUMPRODUCT(_xlfn.XLOOKUP(AI$23,$C$4:$C$19,$T$4:$AD$19)*$AL43:$AV43),0)</f>
        <v>0</v>
      </c>
      <c r="CH43" s="17" cm="1">
        <f t="array" aca="1" ref="CH43" ca="1">IF(AJ43&lt;0,AJ43*SUMPRODUCT(_xlfn.XLOOKUP(AJ$23,$C$4:$C$19,$T$4:$AD$19)*$AL43:$AV43),0)</f>
        <v>-0.75</v>
      </c>
      <c r="CI43" s="9" cm="1">
        <f t="array" aca="1" ref="CI43" ca="1">IF(AK43&lt;0,AK43*SUMPRODUCT(_xlfn.XLOOKUP(AK$23,$C$4:$C$19,$T$4:$AD$19)*$AL43:$AV43),0)</f>
        <v>0</v>
      </c>
      <c r="CJ43" s="221">
        <f t="shared" ca="1" si="69"/>
        <v>-3.55</v>
      </c>
      <c r="CK43" s="8" cm="1">
        <f t="array" aca="1" ref="CK43" ca="1">IF(AA43&lt;0,AA43*SUMPRODUCT(_xlfn.XLOOKUP(AA$23,$C$4:$C$19,$I$4:$S$19)*$AL43:$AV43),0)</f>
        <v>0</v>
      </c>
      <c r="CL43" s="17" cm="1">
        <f t="array" aca="1" ref="CL43" ca="1">IF(AB43&lt;0,AB43*SUMPRODUCT(_xlfn.XLOOKUP(AB$23,$C$4:$C$19,$I$4:$S$19)*$AL43:$AV43),0)</f>
        <v>0</v>
      </c>
      <c r="CM43" s="17" cm="1">
        <f t="array" aca="1" ref="CM43" ca="1">IF(AC43&lt;0,AC43*SUMPRODUCT(_xlfn.XLOOKUP(AC$23,$C$4:$C$19,$I$4:$S$19)*$AL43:$AV43),0)</f>
        <v>0.1</v>
      </c>
      <c r="CN43" s="71" cm="1">
        <f t="array" aca="1" ref="CN43" ca="1">IF(AD43&lt;0,AD43*SUMPRODUCT(_xlfn.XLOOKUP(AD$23,$C$4:$C$19,$I$4:$S$19)*$AL43:$AV43),0)</f>
        <v>0.1</v>
      </c>
      <c r="CO43" s="17" cm="1">
        <f t="array" aca="1" ref="CO43" ca="1">IF(AE43&lt;0,AE43*SUMPRODUCT(_xlfn.XLOOKUP(AE$23,$C$4:$C$19,$I$4:$S$19)*$AL43:$AV43),0)</f>
        <v>0</v>
      </c>
      <c r="CP43" s="17" cm="1">
        <f t="array" aca="1" ref="CP43" ca="1">IF(AF43&lt;0,AF43*SUMPRODUCT(_xlfn.XLOOKUP(AF$23,$C$4:$C$19,$I$4:$S$19)*$AL43:$AV43),0)</f>
        <v>0</v>
      </c>
      <c r="CQ43" s="17" cm="1">
        <f t="array" aca="1" ref="CQ43" ca="1">IF(AG43&lt;0,AG43*SUMPRODUCT(_xlfn.XLOOKUP(AG$23,$C$4:$C$19,$I$4:$S$19)*$AL43:$AV43),0)</f>
        <v>0</v>
      </c>
      <c r="CR43" s="17" cm="1">
        <f t="array" aca="1" ref="CR43" ca="1">IF(AH43&lt;0,AH43*SUMPRODUCT(_xlfn.XLOOKUP(AH$23,$C$4:$C$19,$I$4:$S$19)*$AL43:$AV43),0)</f>
        <v>0</v>
      </c>
      <c r="CS43" s="17" cm="1">
        <f t="array" aca="1" ref="CS43" ca="1">IF(AI43&lt;0,AI43*SUMPRODUCT(_xlfn.XLOOKUP(AI$23,$C$4:$C$19,$I$4:$S$19)*$AL43:$AV43),0)</f>
        <v>0</v>
      </c>
      <c r="CT43" s="17" cm="1">
        <f t="array" aca="1" ref="CT43" ca="1">IF(AJ43&lt;0,AJ43*SUMPRODUCT(_xlfn.XLOOKUP(AJ$23,$C$4:$C$19,$I$4:$S$19)*$AL43:$AV43),0)</f>
        <v>0</v>
      </c>
      <c r="CU43" s="208" cm="1">
        <f t="array" aca="1" ref="CU43" ca="1">IF(AK43&lt;0,AK43*SUMPRODUCT(_xlfn.XLOOKUP(AK$23,$C$4:$C$19,$I$4:$S$19)*$AL43:$AV43),0)</f>
        <v>0</v>
      </c>
      <c r="CV43" s="221">
        <f t="shared" ca="1" si="70"/>
        <v>0.2</v>
      </c>
    </row>
    <row r="44" spans="1:100" x14ac:dyDescent="0.25">
      <c r="A44" s="389"/>
      <c r="B44" s="390"/>
      <c r="C44" s="736">
        <v>16</v>
      </c>
      <c r="D44" s="19" t="str">
        <f>_xlfn.XLOOKUP($C44,'Load Combinations'!$B$4:$B$22,'Load Combinations'!$C$4:$C$22)</f>
        <v>CV MAWP, No Beam</v>
      </c>
      <c r="E44" s="120"/>
      <c r="F44" s="121"/>
      <c r="G44" s="8">
        <f t="shared" si="62"/>
        <v>8</v>
      </c>
      <c r="H44" s="61">
        <f t="shared" ca="1" si="63"/>
        <v>9.75</v>
      </c>
      <c r="I44" s="61">
        <f t="shared" ca="1" si="64"/>
        <v>6.49</v>
      </c>
      <c r="J44" s="113"/>
      <c r="K44" s="75">
        <f ca="1">OFFSET(K44,-15,0)</f>
        <v>0</v>
      </c>
      <c r="L44" s="76">
        <f t="shared" ref="L44:Z44" ca="1" si="97">OFFSET(L44,-15,0)</f>
        <v>0</v>
      </c>
      <c r="M44" s="76">
        <f t="shared" ca="1" si="97"/>
        <v>0</v>
      </c>
      <c r="N44" s="76">
        <f t="shared" ca="1" si="97"/>
        <v>0</v>
      </c>
      <c r="O44" s="76">
        <f t="shared" ca="1" si="97"/>
        <v>0</v>
      </c>
      <c r="P44" s="76">
        <f t="shared" ca="1" si="97"/>
        <v>0</v>
      </c>
      <c r="Q44" s="76">
        <f t="shared" ca="1" si="97"/>
        <v>0</v>
      </c>
      <c r="R44" s="76">
        <f t="shared" ca="1" si="97"/>
        <v>0</v>
      </c>
      <c r="S44" s="76">
        <f t="shared" ca="1" si="97"/>
        <v>0</v>
      </c>
      <c r="T44" s="76">
        <f t="shared" ca="1" si="97"/>
        <v>0</v>
      </c>
      <c r="U44" s="76">
        <f t="shared" ca="1" si="97"/>
        <v>0</v>
      </c>
      <c r="V44" s="76">
        <f t="shared" ca="1" si="97"/>
        <v>1</v>
      </c>
      <c r="W44" s="76">
        <f t="shared" ca="1" si="97"/>
        <v>0</v>
      </c>
      <c r="X44" s="76">
        <f t="shared" ca="1" si="97"/>
        <v>-1</v>
      </c>
      <c r="Y44" s="76">
        <f t="shared" ca="1" si="97"/>
        <v>0</v>
      </c>
      <c r="Z44" s="140">
        <f t="shared" ca="1" si="97"/>
        <v>0</v>
      </c>
      <c r="AA44" s="75">
        <f t="shared" ref="AA44:AK44" ca="1" si="98">OFFSET(AA44,-15,0)</f>
        <v>1</v>
      </c>
      <c r="AB44" s="76">
        <f t="shared" ca="1" si="98"/>
        <v>1</v>
      </c>
      <c r="AC44" s="76">
        <f t="shared" ca="1" si="98"/>
        <v>-1</v>
      </c>
      <c r="AD44" s="76">
        <f t="shared" ca="1" si="98"/>
        <v>-1</v>
      </c>
      <c r="AE44" s="76">
        <f t="shared" ca="1" si="98"/>
        <v>0</v>
      </c>
      <c r="AF44" s="76">
        <f t="shared" ca="1" si="98"/>
        <v>0</v>
      </c>
      <c r="AG44" s="76">
        <f t="shared" ca="1" si="98"/>
        <v>-1</v>
      </c>
      <c r="AH44" s="76">
        <f t="shared" ca="1" si="98"/>
        <v>0</v>
      </c>
      <c r="AI44" s="76">
        <f t="shared" ca="1" si="98"/>
        <v>0</v>
      </c>
      <c r="AJ44" s="76">
        <f t="shared" ca="1" si="98"/>
        <v>-1</v>
      </c>
      <c r="AK44" s="77">
        <f t="shared" ca="1" si="98"/>
        <v>0</v>
      </c>
      <c r="AL44" s="203">
        <f>+INDEX('Load Combinations'!$D$4:$N$22,MATCH(Vertical!$C44,'Load Combinations'!$B$4:$B$22,0),MATCH(Vertical!AL$23,'Load Combinations'!$D$3:$N$3,0))</f>
        <v>1</v>
      </c>
      <c r="AM44" s="76">
        <f>+INDEX('Load Combinations'!$D$4:$N$22,MATCH(Vertical!$C44,'Load Combinations'!$B$4:$B$22,0),MATCH(Vertical!AM$23,'Load Combinations'!$D$3:$N$3,0))</f>
        <v>0</v>
      </c>
      <c r="AN44" s="76">
        <f>+INDEX('Load Combinations'!$D$4:$N$22,MATCH(Vertical!$C44,'Load Combinations'!$B$4:$B$22,0),MATCH(Vertical!AN$23,'Load Combinations'!$D$3:$N$3,0))</f>
        <v>0</v>
      </c>
      <c r="AO44" s="76">
        <f>+INDEX('Load Combinations'!$D$4:$N$22,MATCH(Vertical!$C44,'Load Combinations'!$B$4:$B$22,0),MATCH(Vertical!AO$23,'Load Combinations'!$D$3:$N$3,0))</f>
        <v>1</v>
      </c>
      <c r="AP44" s="76">
        <f>+INDEX('Load Combinations'!$D$4:$N$22,MATCH(Vertical!$C44,'Load Combinations'!$B$4:$B$22,0),MATCH(Vertical!AP$23,'Load Combinations'!$D$3:$N$3,0))</f>
        <v>0</v>
      </c>
      <c r="AQ44" s="76">
        <f>+INDEX('Load Combinations'!$D$4:$N$22,MATCH(Vertical!$C44,'Load Combinations'!$B$4:$B$22,0),MATCH(Vertical!AQ$23,'Load Combinations'!$D$3:$N$3,0))</f>
        <v>0</v>
      </c>
      <c r="AR44" s="76">
        <f>+INDEX('Load Combinations'!$D$4:$N$22,MATCH(Vertical!$C44,'Load Combinations'!$B$4:$B$22,0),MATCH(Vertical!AR$23,'Load Combinations'!$D$3:$N$3,0))</f>
        <v>1</v>
      </c>
      <c r="AS44" s="76">
        <f>+INDEX('Load Combinations'!$D$4:$N$22,MATCH(Vertical!$C44,'Load Combinations'!$B$4:$B$22,0),MATCH(Vertical!AS$23,'Load Combinations'!$D$3:$N$3,0))</f>
        <v>0</v>
      </c>
      <c r="AT44" s="76">
        <f>+INDEX('Load Combinations'!$D$4:$N$22,MATCH(Vertical!$C44,'Load Combinations'!$B$4:$B$22,0),MATCH(Vertical!AT$23,'Load Combinations'!$D$3:$N$3,0))</f>
        <v>0</v>
      </c>
      <c r="AU44" s="140">
        <f>+INDEX('Load Combinations'!$D$4:$N$22,MATCH(Vertical!$C44,'Load Combinations'!$B$4:$B$22,0),MATCH(Vertical!AU$23,'Load Combinations'!$D$3:$N$3,0))</f>
        <v>0</v>
      </c>
      <c r="AV44" s="196">
        <f>+INDEX('Load Combinations'!$D$4:$N$22,MATCH(Vertical!$C44,'Load Combinations'!$B$4:$B$22,0),MATCH(Vertical!AV$23,'Load Combinations'!$D$3:$N$3,0))</f>
        <v>0</v>
      </c>
      <c r="AW44" s="75" cm="1">
        <f t="array" aca="1" ref="AW44" ca="1">SUMPRODUCT(--($K44:$Z44&gt;0),INDEX($H$4:$H$19,MATCH($K$23:$Z$23,$C$4:$C$19,0)))</f>
        <v>0.5</v>
      </c>
      <c r="AX44" s="76" cm="1">
        <f t="array" aca="1" ref="AX44" ca="1">SUMPRODUCT(--($K44:$Z44&gt;0),INDEX($G$4:$G$19,MATCH($K$23:$Z$23,$C$4:$C$19,0)))</f>
        <v>-0.5</v>
      </c>
      <c r="AY44" s="76" cm="1">
        <f t="array" aca="1" ref="AY44" ca="1">-1*SUMPRODUCT(--($K44:$Z44&lt;0),INDEX($H$4:$H$19,MATCH($K$23:$Z$23,$C$4:$C$19,0)))</f>
        <v>-0.5</v>
      </c>
      <c r="AZ44" s="77" cm="1">
        <f t="array" aca="1" ref="AZ44" ca="1">-1*SUMPRODUCT(--($K44:$Z44&lt;0),INDEX($G$4:$G$19,MATCH($K$23:$Z$23,$C$4:$C$19,0)))</f>
        <v>0.5</v>
      </c>
      <c r="BA44" s="462" cm="1">
        <f t="array" aca="1" ref="BA44" ca="1">IF(AA44&gt;0,AA44*SUMPRODUCT(_xlfn.XLOOKUP(AA$23,$C$4:$C$19,$T$4:$AD$19)*$AL44:$AV44),0)</f>
        <v>0.25</v>
      </c>
      <c r="BB44" s="17" cm="1">
        <f t="array" aca="1" ref="BB44" ca="1">IF(AB44&gt;0,AB44*SUMPRODUCT(_xlfn.XLOOKUP(AB$23,$C$4:$C$19,$T$4:$AD$19)*$AL44:$AV44),0)</f>
        <v>0.5</v>
      </c>
      <c r="BC44" s="17" cm="1">
        <f t="array" aca="1" ref="BC44" ca="1">IF(AC44&gt;0,AC44*SUMPRODUCT(_xlfn.XLOOKUP(AC$23,$C$4:$C$19,$T$4:$AD$19)*$AL44:$AV44),0)</f>
        <v>0</v>
      </c>
      <c r="BD44" s="71" cm="1">
        <f t="array" aca="1" ref="BD44" ca="1">IF(AD44&gt;0,AD44*SUMPRODUCT(_xlfn.XLOOKUP(AD$23,$C$4:$C$19,$T$4:$AD$19)*$AL44:$AV44),0)</f>
        <v>0</v>
      </c>
      <c r="BE44" s="17" cm="1">
        <f t="array" aca="1" ref="BE44" ca="1">IF(AE44&gt;0,AE44*SUMPRODUCT(_xlfn.XLOOKUP(AE$23,$C$4:$C$19,$T$4:$AD$19)*$AL44:$AV44),0)</f>
        <v>0</v>
      </c>
      <c r="BF44" s="17" cm="1">
        <f t="array" aca="1" ref="BF44" ca="1">IF(AF44&gt;0,AF44*SUMPRODUCT(_xlfn.XLOOKUP(AF$23,$C$4:$C$19,$T$4:$AD$19)*$AL44:$AV44),0)</f>
        <v>0</v>
      </c>
      <c r="BG44" s="17" cm="1">
        <f t="array" aca="1" ref="BG44" ca="1">IF(AG44&gt;0,AG44*SUMPRODUCT(_xlfn.XLOOKUP(AG$23,$C$4:$C$19,$T$4:$AD$19)*$AL44:$AV44),0)</f>
        <v>0</v>
      </c>
      <c r="BH44" s="17" cm="1">
        <f t="array" aca="1" ref="BH44" ca="1">IF(AH44&gt;0,AH44*SUMPRODUCT(_xlfn.XLOOKUP(AH$23,$C$4:$C$19,$T$4:$AD$19)*$AL44:$AV44),0)</f>
        <v>0</v>
      </c>
      <c r="BI44" s="17" cm="1">
        <f t="array" aca="1" ref="BI44" ca="1">IF(AI44&gt;0,AI44*SUMPRODUCT(_xlfn.XLOOKUP(AI$23,$C$4:$C$19,$T$4:$AD$19)*$AL44:$AV44),0)</f>
        <v>0</v>
      </c>
      <c r="BJ44" s="17" cm="1">
        <f t="array" aca="1" ref="BJ44" ca="1">IF(AJ44&gt;0,AJ44*SUMPRODUCT(_xlfn.XLOOKUP(AJ$23,$C$4:$C$19,$T$4:$AD$19)*$AL44:$AV44),0)</f>
        <v>0</v>
      </c>
      <c r="BK44" s="208" cm="1">
        <f t="array" aca="1" ref="BK44" ca="1">IF(AK44&gt;0,AK44*SUMPRODUCT(_xlfn.XLOOKUP(AK$23,$C$4:$C$19,$T$4:$AD$19)*$AL44:$AV44),0)</f>
        <v>0</v>
      </c>
      <c r="BL44" s="221">
        <f t="shared" ca="1" si="67"/>
        <v>0.75</v>
      </c>
      <c r="BM44" s="8" cm="1">
        <f t="array" aca="1" ref="BM44" ca="1">IF(AA44&gt;0,AA44*SUMPRODUCT(_xlfn.XLOOKUP(AA$23,$C$4:$C$19,$I$4:$S$19)*$AL44:$AV44),0)</f>
        <v>0</v>
      </c>
      <c r="BN44" s="17" cm="1">
        <f t="array" aca="1" ref="BN44" ca="1">IF(AB44&gt;0,AB44*SUMPRODUCT(_xlfn.XLOOKUP(AB$23,$C$4:$C$19,$I$4:$S$19)*$AL44:$AV44),0)</f>
        <v>0</v>
      </c>
      <c r="BO44" s="17" cm="1">
        <f t="array" aca="1" ref="BO44" ca="1">IF(AC44&gt;0,AC44*SUMPRODUCT(_xlfn.XLOOKUP(AC$23,$C$4:$C$19,$I$4:$S$19)*$AL44:$AV44),0)</f>
        <v>0</v>
      </c>
      <c r="BP44" s="71" cm="1">
        <f t="array" aca="1" ref="BP44" ca="1">IF(AD44&gt;0,AD44*SUMPRODUCT(_xlfn.XLOOKUP(AD$23,$C$4:$C$19,$I$4:$S$19)*$AL44:$AV44),0)</f>
        <v>0</v>
      </c>
      <c r="BQ44" s="17" cm="1">
        <f t="array" aca="1" ref="BQ44" ca="1">IF(AE44&gt;0,AE44*SUMPRODUCT(_xlfn.XLOOKUP(AE$23,$C$4:$C$19,$I$4:$S$19)*$AL44:$AV44),0)</f>
        <v>0</v>
      </c>
      <c r="BR44" s="17" cm="1">
        <f t="array" aca="1" ref="BR44" ca="1">IF(AF44&gt;0,AF44*SUMPRODUCT(_xlfn.XLOOKUP(AF$23,$C$4:$C$19,$I$4:$S$19)*$AL44:$AV44),0)</f>
        <v>0</v>
      </c>
      <c r="BS44" s="17" cm="1">
        <f t="array" aca="1" ref="BS44" ca="1">IF(AG44&gt;0,AG44*SUMPRODUCT(_xlfn.XLOOKUP(AG$23,$C$4:$C$19,$I$4:$S$19)*$AL44:$AV44),0)</f>
        <v>0</v>
      </c>
      <c r="BT44" s="17" cm="1">
        <f t="array" aca="1" ref="BT44" ca="1">IF(AH44&gt;0,AH44*SUMPRODUCT(_xlfn.XLOOKUP(AH$23,$C$4:$C$19,$I$4:$S$19)*$AL44:$AV44),0)</f>
        <v>0</v>
      </c>
      <c r="BU44" s="17" cm="1">
        <f t="array" aca="1" ref="BU44" ca="1">IF(AI44&gt;0,AI44*SUMPRODUCT(_xlfn.XLOOKUP(AI$23,$C$4:$C$19,$I$4:$S$19)*$AL44:$AV44),0)</f>
        <v>0</v>
      </c>
      <c r="BV44" s="17" cm="1">
        <f t="array" aca="1" ref="BV44" ca="1">IF(AJ44&gt;0,AJ44*SUMPRODUCT(_xlfn.XLOOKUP(AJ$23,$C$4:$C$19,$I$4:$S$19)*$AL44:$AV44),0)</f>
        <v>0</v>
      </c>
      <c r="BW44" s="9" cm="1">
        <f t="array" aca="1" ref="BW44" ca="1">IF(AK44&gt;0,AK44*SUMPRODUCT(_xlfn.XLOOKUP(AK$23,$C$4:$C$19,$I$4:$S$19)*$AL44:$AV44),0)</f>
        <v>0</v>
      </c>
      <c r="BX44" s="215">
        <f t="shared" ca="1" si="68"/>
        <v>0</v>
      </c>
      <c r="BY44" s="8" cm="1">
        <f t="array" aca="1" ref="BY44" ca="1">IF(AA44&lt;0,AA44*SUMPRODUCT(_xlfn.XLOOKUP(AA$23,$C$4:$C$19,$T$4:$AD$19)*$AL44:$AV44),0)</f>
        <v>0</v>
      </c>
      <c r="BZ44" s="17" cm="1">
        <f t="array" aca="1" ref="BZ44" ca="1">IF(AB44&lt;0,AB44*SUMPRODUCT(_xlfn.XLOOKUP(AB$23,$C$4:$C$19,$T$4:$AD$19)*$AL44:$AV44),0)</f>
        <v>0</v>
      </c>
      <c r="CA44" s="17" cm="1">
        <f t="array" aca="1" ref="CA44" ca="1">IF(AC44&lt;0,AC44*SUMPRODUCT(_xlfn.XLOOKUP(AC$23,$C$4:$C$19,$T$4:$AD$19)*$AL44:$AV44),0)</f>
        <v>0</v>
      </c>
      <c r="CB44" s="71" cm="1">
        <f t="array" aca="1" ref="CB44" ca="1">IF(AD44&lt;0,AD44*SUMPRODUCT(_xlfn.XLOOKUP(AD$23,$C$4:$C$19,$T$4:$AD$19)*$AL44:$AV44),0)</f>
        <v>-0.01</v>
      </c>
      <c r="CC44" s="17" cm="1">
        <f t="array" aca="1" ref="CC44" ca="1">IF(AE44&lt;0,AE44*SUMPRODUCT(_xlfn.XLOOKUP(AE$23,$C$4:$C$19,$T$4:$AD$19)*$AL44:$AV44),0)</f>
        <v>0</v>
      </c>
      <c r="CD44" s="17" cm="1">
        <f t="array" aca="1" ref="CD44" ca="1">IF(AF44&lt;0,AF44*SUMPRODUCT(_xlfn.XLOOKUP(AF$23,$C$4:$C$19,$T$4:$AD$19)*$AL44:$AV44),0)</f>
        <v>0</v>
      </c>
      <c r="CE44" s="17" cm="1">
        <f t="array" aca="1" ref="CE44" ca="1">IF(AG44&lt;0,AG44*SUMPRODUCT(_xlfn.XLOOKUP(AG$23,$C$4:$C$19,$T$4:$AD$19)*$AL44:$AV44),0)</f>
        <v>-0.25</v>
      </c>
      <c r="CF44" s="17" cm="1">
        <f t="array" aca="1" ref="CF44" ca="1">IF(AH44&lt;0,AH44*SUMPRODUCT(_xlfn.XLOOKUP(AH$23,$C$4:$C$19,$T$4:$AD$19)*$AL44:$AV44),0)</f>
        <v>0</v>
      </c>
      <c r="CG44" s="17" cm="1">
        <f t="array" aca="1" ref="CG44" ca="1">IF(AI44&lt;0,AI44*SUMPRODUCT(_xlfn.XLOOKUP(AI$23,$C$4:$C$19,$T$4:$AD$19)*$AL44:$AV44),0)</f>
        <v>0</v>
      </c>
      <c r="CH44" s="17" cm="1">
        <f t="array" aca="1" ref="CH44" ca="1">IF(AJ44&lt;0,AJ44*SUMPRODUCT(_xlfn.XLOOKUP(AJ$23,$C$4:$C$19,$T$4:$AD$19)*$AL44:$AV44),0)</f>
        <v>-0.25</v>
      </c>
      <c r="CI44" s="9" cm="1">
        <f t="array" aca="1" ref="CI44" ca="1">IF(AK44&lt;0,AK44*SUMPRODUCT(_xlfn.XLOOKUP(AK$23,$C$4:$C$19,$T$4:$AD$19)*$AL44:$AV44),0)</f>
        <v>0</v>
      </c>
      <c r="CJ44" s="221">
        <f t="shared" ca="1" si="69"/>
        <v>-0.51</v>
      </c>
      <c r="CK44" s="8" cm="1">
        <f t="array" aca="1" ref="CK44" ca="1">IF(AA44&lt;0,AA44*SUMPRODUCT(_xlfn.XLOOKUP(AA$23,$C$4:$C$19,$I$4:$S$19)*$AL44:$AV44),0)</f>
        <v>0</v>
      </c>
      <c r="CL44" s="17" cm="1">
        <f t="array" aca="1" ref="CL44" ca="1">IF(AB44&lt;0,AB44*SUMPRODUCT(_xlfn.XLOOKUP(AB$23,$C$4:$C$19,$I$4:$S$19)*$AL44:$AV44),0)</f>
        <v>0</v>
      </c>
      <c r="CM44" s="17" cm="1">
        <f t="array" aca="1" ref="CM44" ca="1">IF(AC44&lt;0,AC44*SUMPRODUCT(_xlfn.XLOOKUP(AC$23,$C$4:$C$19,$I$4:$S$19)*$AL44:$AV44),0)</f>
        <v>0</v>
      </c>
      <c r="CN44" s="71" cm="1">
        <f t="array" aca="1" ref="CN44" ca="1">IF(AD44&lt;0,AD44*SUMPRODUCT(_xlfn.XLOOKUP(AD$23,$C$4:$C$19,$I$4:$S$19)*$AL44:$AV44),0)</f>
        <v>0</v>
      </c>
      <c r="CO44" s="17" cm="1">
        <f t="array" aca="1" ref="CO44" ca="1">IF(AE44&lt;0,AE44*SUMPRODUCT(_xlfn.XLOOKUP(AE$23,$C$4:$C$19,$I$4:$S$19)*$AL44:$AV44),0)</f>
        <v>0</v>
      </c>
      <c r="CP44" s="17" cm="1">
        <f t="array" aca="1" ref="CP44" ca="1">IF(AF44&lt;0,AF44*SUMPRODUCT(_xlfn.XLOOKUP(AF$23,$C$4:$C$19,$I$4:$S$19)*$AL44:$AV44),0)</f>
        <v>0</v>
      </c>
      <c r="CQ44" s="17" cm="1">
        <f t="array" aca="1" ref="CQ44" ca="1">IF(AG44&lt;0,AG44*SUMPRODUCT(_xlfn.XLOOKUP(AG$23,$C$4:$C$19,$I$4:$S$19)*$AL44:$AV44),0)</f>
        <v>0</v>
      </c>
      <c r="CR44" s="17" cm="1">
        <f t="array" aca="1" ref="CR44" ca="1">IF(AH44&lt;0,AH44*SUMPRODUCT(_xlfn.XLOOKUP(AH$23,$C$4:$C$19,$I$4:$S$19)*$AL44:$AV44),0)</f>
        <v>0</v>
      </c>
      <c r="CS44" s="17" cm="1">
        <f t="array" aca="1" ref="CS44" ca="1">IF(AI44&lt;0,AI44*SUMPRODUCT(_xlfn.XLOOKUP(AI$23,$C$4:$C$19,$I$4:$S$19)*$AL44:$AV44),0)</f>
        <v>0</v>
      </c>
      <c r="CT44" s="17" cm="1">
        <f t="array" aca="1" ref="CT44" ca="1">IF(AJ44&lt;0,AJ44*SUMPRODUCT(_xlfn.XLOOKUP(AJ$23,$C$4:$C$19,$I$4:$S$19)*$AL44:$AV44),0)</f>
        <v>0</v>
      </c>
      <c r="CU44" s="208" cm="1">
        <f t="array" aca="1" ref="CU44" ca="1">IF(AK44&lt;0,AK44*SUMPRODUCT(_xlfn.XLOOKUP(AK$23,$C$4:$C$19,$I$4:$S$19)*$AL44:$AV44),0)</f>
        <v>0</v>
      </c>
      <c r="CV44" s="221">
        <f t="shared" ca="1" si="70"/>
        <v>0</v>
      </c>
    </row>
    <row r="45" spans="1:100" x14ac:dyDescent="0.25">
      <c r="A45" s="389"/>
      <c r="B45" s="390"/>
      <c r="C45" s="735">
        <v>17</v>
      </c>
      <c r="D45" s="18" t="str">
        <f>_xlfn.XLOOKUP($C45,'Load Combinations'!$B$4:$B$22,'Load Combinations'!$C$4:$C$22)</f>
        <v>CV MAWP, Beam On</v>
      </c>
      <c r="E45" s="118"/>
      <c r="F45" s="119"/>
      <c r="G45" s="7">
        <f t="shared" si="62"/>
        <v>8</v>
      </c>
      <c r="H45" s="130">
        <f t="shared" ca="1" si="63"/>
        <v>10.35</v>
      </c>
      <c r="I45" s="130">
        <f t="shared" ca="1" si="64"/>
        <v>3.74</v>
      </c>
      <c r="J45" s="112"/>
      <c r="K45" s="72">
        <f ca="1">OFFSET(K45,-16,0)</f>
        <v>0</v>
      </c>
      <c r="L45" s="73">
        <f t="shared" ref="L45:Z45" ca="1" si="99">OFFSET(L45,-16,0)</f>
        <v>0</v>
      </c>
      <c r="M45" s="73">
        <f t="shared" ca="1" si="99"/>
        <v>0</v>
      </c>
      <c r="N45" s="73">
        <f t="shared" ca="1" si="99"/>
        <v>0</v>
      </c>
      <c r="O45" s="73">
        <f t="shared" ca="1" si="99"/>
        <v>0</v>
      </c>
      <c r="P45" s="73">
        <f t="shared" ca="1" si="99"/>
        <v>0</v>
      </c>
      <c r="Q45" s="73">
        <f t="shared" ca="1" si="99"/>
        <v>0</v>
      </c>
      <c r="R45" s="73">
        <f t="shared" ca="1" si="99"/>
        <v>0</v>
      </c>
      <c r="S45" s="73">
        <f t="shared" ca="1" si="99"/>
        <v>0</v>
      </c>
      <c r="T45" s="73">
        <f t="shared" ca="1" si="99"/>
        <v>0</v>
      </c>
      <c r="U45" s="73">
        <f t="shared" ca="1" si="99"/>
        <v>0</v>
      </c>
      <c r="V45" s="73">
        <f t="shared" ca="1" si="99"/>
        <v>1</v>
      </c>
      <c r="W45" s="73">
        <f t="shared" ca="1" si="99"/>
        <v>0</v>
      </c>
      <c r="X45" s="73">
        <f t="shared" ca="1" si="99"/>
        <v>-1</v>
      </c>
      <c r="Y45" s="73">
        <f t="shared" ca="1" si="99"/>
        <v>0</v>
      </c>
      <c r="Z45" s="139">
        <f t="shared" ca="1" si="99"/>
        <v>0</v>
      </c>
      <c r="AA45" s="72">
        <f t="shared" ref="AA45:AK45" ca="1" si="100">OFFSET(AA45,-16,0)</f>
        <v>1</v>
      </c>
      <c r="AB45" s="73">
        <f t="shared" ca="1" si="100"/>
        <v>1</v>
      </c>
      <c r="AC45" s="73">
        <f t="shared" ca="1" si="100"/>
        <v>-1</v>
      </c>
      <c r="AD45" s="73">
        <f t="shared" ca="1" si="100"/>
        <v>-1</v>
      </c>
      <c r="AE45" s="73">
        <f t="shared" ca="1" si="100"/>
        <v>0</v>
      </c>
      <c r="AF45" s="73">
        <f t="shared" ca="1" si="100"/>
        <v>0</v>
      </c>
      <c r="AG45" s="73">
        <f t="shared" ca="1" si="100"/>
        <v>-1</v>
      </c>
      <c r="AH45" s="73">
        <f t="shared" ca="1" si="100"/>
        <v>0</v>
      </c>
      <c r="AI45" s="73">
        <f t="shared" ca="1" si="100"/>
        <v>0</v>
      </c>
      <c r="AJ45" s="73">
        <f t="shared" ca="1" si="100"/>
        <v>-1</v>
      </c>
      <c r="AK45" s="74">
        <f t="shared" ca="1" si="100"/>
        <v>0</v>
      </c>
      <c r="AL45" s="202">
        <f>+INDEX('Load Combinations'!$D$4:$N$22,MATCH(Vertical!$C45,'Load Combinations'!$B$4:$B$22,0),MATCH(Vertical!AL$23,'Load Combinations'!$D$3:$N$3,0))</f>
        <v>1</v>
      </c>
      <c r="AM45" s="73">
        <f>+INDEX('Load Combinations'!$D$4:$N$22,MATCH(Vertical!$C45,'Load Combinations'!$B$4:$B$22,0),MATCH(Vertical!AM$23,'Load Combinations'!$D$3:$N$3,0))</f>
        <v>0</v>
      </c>
      <c r="AN45" s="73">
        <f>+INDEX('Load Combinations'!$D$4:$N$22,MATCH(Vertical!$C45,'Load Combinations'!$B$4:$B$22,0),MATCH(Vertical!AN$23,'Load Combinations'!$D$3:$N$3,0))</f>
        <v>0</v>
      </c>
      <c r="AO45" s="73">
        <f>+INDEX('Load Combinations'!$D$4:$N$22,MATCH(Vertical!$C45,'Load Combinations'!$B$4:$B$22,0),MATCH(Vertical!AO$23,'Load Combinations'!$D$3:$N$3,0))</f>
        <v>1</v>
      </c>
      <c r="AP45" s="73">
        <f>+INDEX('Load Combinations'!$D$4:$N$22,MATCH(Vertical!$C45,'Load Combinations'!$B$4:$B$22,0),MATCH(Vertical!AP$23,'Load Combinations'!$D$3:$N$3,0))</f>
        <v>0</v>
      </c>
      <c r="AQ45" s="73">
        <f>+INDEX('Load Combinations'!$D$4:$N$22,MATCH(Vertical!$C45,'Load Combinations'!$B$4:$B$22,0),MATCH(Vertical!AQ$23,'Load Combinations'!$D$3:$N$3,0))</f>
        <v>1</v>
      </c>
      <c r="AR45" s="73">
        <f>+INDEX('Load Combinations'!$D$4:$N$22,MATCH(Vertical!$C45,'Load Combinations'!$B$4:$B$22,0),MATCH(Vertical!AR$23,'Load Combinations'!$D$3:$N$3,0))</f>
        <v>1</v>
      </c>
      <c r="AS45" s="73">
        <f>+INDEX('Load Combinations'!$D$4:$N$22,MATCH(Vertical!$C45,'Load Combinations'!$B$4:$B$22,0),MATCH(Vertical!AS$23,'Load Combinations'!$D$3:$N$3,0))</f>
        <v>0</v>
      </c>
      <c r="AT45" s="73">
        <f>+INDEX('Load Combinations'!$D$4:$N$22,MATCH(Vertical!$C45,'Load Combinations'!$B$4:$B$22,0),MATCH(Vertical!AT$23,'Load Combinations'!$D$3:$N$3,0))</f>
        <v>0</v>
      </c>
      <c r="AU45" s="139">
        <f>+INDEX('Load Combinations'!$D$4:$N$22,MATCH(Vertical!$C45,'Load Combinations'!$B$4:$B$22,0),MATCH(Vertical!AU$23,'Load Combinations'!$D$3:$N$3,0))</f>
        <v>0</v>
      </c>
      <c r="AV45" s="189">
        <f>+INDEX('Load Combinations'!$D$4:$N$22,MATCH(Vertical!$C45,'Load Combinations'!$B$4:$B$22,0),MATCH(Vertical!AV$23,'Load Combinations'!$D$3:$N$3,0))</f>
        <v>0</v>
      </c>
      <c r="AW45" s="72" cm="1">
        <f t="array" aca="1" ref="AW45" ca="1">SUMPRODUCT(--($K45:$Z45&gt;0),INDEX($H$4:$H$19,MATCH($K$23:$Z$23,$C$4:$C$19,0)))</f>
        <v>0.5</v>
      </c>
      <c r="AX45" s="73" cm="1">
        <f t="array" aca="1" ref="AX45" ca="1">SUMPRODUCT(--($K45:$Z45&gt;0),INDEX($G$4:$G$19,MATCH($K$23:$Z$23,$C$4:$C$19,0)))</f>
        <v>-0.5</v>
      </c>
      <c r="AY45" s="73" cm="1">
        <f t="array" aca="1" ref="AY45" ca="1">-1*SUMPRODUCT(--($K45:$Z45&lt;0),INDEX($H$4:$H$19,MATCH($K$23:$Z$23,$C$4:$C$19,0)))</f>
        <v>-0.5</v>
      </c>
      <c r="AZ45" s="74" cm="1">
        <f t="array" aca="1" ref="AZ45" ca="1">-1*SUMPRODUCT(--($K45:$Z45&lt;0),INDEX($G$4:$G$19,MATCH($K$23:$Z$23,$C$4:$C$19,0)))</f>
        <v>0.5</v>
      </c>
      <c r="BA45" s="562" cm="1">
        <f t="array" aca="1" ref="BA45" ca="1">IF(AA45&gt;0,AA45*SUMPRODUCT(_xlfn.XLOOKUP(AA$23,$C$4:$C$19,$T$4:$AD$19)*$AL45:$AV45),0)</f>
        <v>0.55000000000000004</v>
      </c>
      <c r="BB45" s="67" cm="1">
        <f t="array" aca="1" ref="BB45" ca="1">IF(AB45&gt;0,AB45*SUMPRODUCT(_xlfn.XLOOKUP(AB$23,$C$4:$C$19,$T$4:$AD$19)*$AL45:$AV45),0)</f>
        <v>0.8</v>
      </c>
      <c r="BC45" s="67" cm="1">
        <f t="array" aca="1" ref="BC45" ca="1">IF(AC45&gt;0,AC45*SUMPRODUCT(_xlfn.XLOOKUP(AC$23,$C$4:$C$19,$T$4:$AD$19)*$AL45:$AV45),0)</f>
        <v>0</v>
      </c>
      <c r="BD45" s="67" cm="1">
        <f t="array" aca="1" ref="BD45" ca="1">IF(AD45&gt;0,AD45*SUMPRODUCT(_xlfn.XLOOKUP(AD$23,$C$4:$C$19,$T$4:$AD$19)*$AL45:$AV45),0)</f>
        <v>0</v>
      </c>
      <c r="BE45" s="67" cm="1">
        <f t="array" aca="1" ref="BE45" ca="1">IF(AE45&gt;0,AE45*SUMPRODUCT(_xlfn.XLOOKUP(AE$23,$C$4:$C$19,$T$4:$AD$19)*$AL45:$AV45),0)</f>
        <v>0</v>
      </c>
      <c r="BF45" s="67" cm="1">
        <f t="array" aca="1" ref="BF45" ca="1">IF(AF45&gt;0,AF45*SUMPRODUCT(_xlfn.XLOOKUP(AF$23,$C$4:$C$19,$T$4:$AD$19)*$AL45:$AV45),0)</f>
        <v>0</v>
      </c>
      <c r="BG45" s="67" cm="1">
        <f t="array" aca="1" ref="BG45" ca="1">IF(AG45&gt;0,AG45*SUMPRODUCT(_xlfn.XLOOKUP(AG$23,$C$4:$C$19,$T$4:$AD$19)*$AL45:$AV45),0)</f>
        <v>0</v>
      </c>
      <c r="BH45" s="67" cm="1">
        <f t="array" aca="1" ref="BH45" ca="1">IF(AH45&gt;0,AH45*SUMPRODUCT(_xlfn.XLOOKUP(AH$23,$C$4:$C$19,$T$4:$AD$19)*$AL45:$AV45),0)</f>
        <v>0</v>
      </c>
      <c r="BI45" s="67" cm="1">
        <f t="array" aca="1" ref="BI45" ca="1">IF(AI45&gt;0,AI45*SUMPRODUCT(_xlfn.XLOOKUP(AI$23,$C$4:$C$19,$T$4:$AD$19)*$AL45:$AV45),0)</f>
        <v>0</v>
      </c>
      <c r="BJ45" s="67" cm="1">
        <f t="array" aca="1" ref="BJ45" ca="1">IF(AJ45&gt;0,AJ45*SUMPRODUCT(_xlfn.XLOOKUP(AJ$23,$C$4:$C$19,$T$4:$AD$19)*$AL45:$AV45),0)</f>
        <v>0</v>
      </c>
      <c r="BK45" s="207" cm="1">
        <f t="array" aca="1" ref="BK45" ca="1">IF(AK45&gt;0,AK45*SUMPRODUCT(_xlfn.XLOOKUP(AK$23,$C$4:$C$19,$T$4:$AD$19)*$AL45:$AV45),0)</f>
        <v>0</v>
      </c>
      <c r="BL45" s="220">
        <f t="shared" ca="1" si="67"/>
        <v>1.35</v>
      </c>
      <c r="BM45" s="66" cm="1">
        <f t="array" aca="1" ref="BM45" ca="1">IF(AA45&gt;0,AA45*SUMPRODUCT(_xlfn.XLOOKUP(AA$23,$C$4:$C$19,$I$4:$S$19)*$AL45:$AV45),0)</f>
        <v>0</v>
      </c>
      <c r="BN45" s="67" cm="1">
        <f t="array" aca="1" ref="BN45" ca="1">IF(AB45&gt;0,AB45*SUMPRODUCT(_xlfn.XLOOKUP(AB$23,$C$4:$C$19,$I$4:$S$19)*$AL45:$AV45),0)</f>
        <v>0</v>
      </c>
      <c r="BO45" s="67" cm="1">
        <f t="array" aca="1" ref="BO45" ca="1">IF(AC45&gt;0,AC45*SUMPRODUCT(_xlfn.XLOOKUP(AC$23,$C$4:$C$19,$I$4:$S$19)*$AL45:$AV45),0)</f>
        <v>0</v>
      </c>
      <c r="BP45" s="67" cm="1">
        <f t="array" aca="1" ref="BP45" ca="1">IF(AD45&gt;0,AD45*SUMPRODUCT(_xlfn.XLOOKUP(AD$23,$C$4:$C$19,$I$4:$S$19)*$AL45:$AV45),0)</f>
        <v>0</v>
      </c>
      <c r="BQ45" s="67" cm="1">
        <f t="array" aca="1" ref="BQ45" ca="1">IF(AE45&gt;0,AE45*SUMPRODUCT(_xlfn.XLOOKUP(AE$23,$C$4:$C$19,$I$4:$S$19)*$AL45:$AV45),0)</f>
        <v>0</v>
      </c>
      <c r="BR45" s="67" cm="1">
        <f t="array" aca="1" ref="BR45" ca="1">IF(AF45&gt;0,AF45*SUMPRODUCT(_xlfn.XLOOKUP(AF$23,$C$4:$C$19,$I$4:$S$19)*$AL45:$AV45),0)</f>
        <v>0</v>
      </c>
      <c r="BS45" s="67" cm="1">
        <f t="array" aca="1" ref="BS45" ca="1">IF(AG45&gt;0,AG45*SUMPRODUCT(_xlfn.XLOOKUP(AG$23,$C$4:$C$19,$I$4:$S$19)*$AL45:$AV45),0)</f>
        <v>0</v>
      </c>
      <c r="BT45" s="67" cm="1">
        <f t="array" aca="1" ref="BT45" ca="1">IF(AH45&gt;0,AH45*SUMPRODUCT(_xlfn.XLOOKUP(AH$23,$C$4:$C$19,$I$4:$S$19)*$AL45:$AV45),0)</f>
        <v>0</v>
      </c>
      <c r="BU45" s="67" cm="1">
        <f t="array" aca="1" ref="BU45" ca="1">IF(AI45&gt;0,AI45*SUMPRODUCT(_xlfn.XLOOKUP(AI$23,$C$4:$C$19,$I$4:$S$19)*$AL45:$AV45),0)</f>
        <v>0</v>
      </c>
      <c r="BV45" s="67" cm="1">
        <f t="array" aca="1" ref="BV45" ca="1">IF(AJ45&gt;0,AJ45*SUMPRODUCT(_xlfn.XLOOKUP(AJ$23,$C$4:$C$19,$I$4:$S$19)*$AL45:$AV45),0)</f>
        <v>0</v>
      </c>
      <c r="BW45" s="68" cm="1">
        <f t="array" aca="1" ref="BW45" ca="1">IF(AK45&gt;0,AK45*SUMPRODUCT(_xlfn.XLOOKUP(AK$23,$C$4:$C$19,$I$4:$S$19)*$AL45:$AV45),0)</f>
        <v>0</v>
      </c>
      <c r="BX45" s="214">
        <f t="shared" ca="1" si="68"/>
        <v>0</v>
      </c>
      <c r="BY45" s="66" cm="1">
        <f t="array" aca="1" ref="BY45" ca="1">IF(AA45&lt;0,AA45*SUMPRODUCT(_xlfn.XLOOKUP(AA$23,$C$4:$C$19,$T$4:$AD$19)*$AL45:$AV45),0)</f>
        <v>0</v>
      </c>
      <c r="BZ45" s="67" cm="1">
        <f t="array" aca="1" ref="BZ45" ca="1">IF(AB45&lt;0,AB45*SUMPRODUCT(_xlfn.XLOOKUP(AB$23,$C$4:$C$19,$T$4:$AD$19)*$AL45:$AV45),0)</f>
        <v>0</v>
      </c>
      <c r="CA45" s="67" cm="1">
        <f t="array" aca="1" ref="CA45" ca="1">IF(AC45&lt;0,AC45*SUMPRODUCT(_xlfn.XLOOKUP(AC$23,$C$4:$C$19,$T$4:$AD$19)*$AL45:$AV45),0)</f>
        <v>0</v>
      </c>
      <c r="CB45" s="67" cm="1">
        <f t="array" aca="1" ref="CB45" ca="1">IF(AD45&lt;0,AD45*SUMPRODUCT(_xlfn.XLOOKUP(AD$23,$C$4:$C$19,$T$4:$AD$19)*$AL45:$AV45),0)</f>
        <v>-1.76</v>
      </c>
      <c r="CC45" s="67" cm="1">
        <f t="array" aca="1" ref="CC45" ca="1">IF(AE45&lt;0,AE45*SUMPRODUCT(_xlfn.XLOOKUP(AE$23,$C$4:$C$19,$T$4:$AD$19)*$AL45:$AV45),0)</f>
        <v>0</v>
      </c>
      <c r="CD45" s="67" cm="1">
        <f t="array" aca="1" ref="CD45" ca="1">IF(AF45&lt;0,AF45*SUMPRODUCT(_xlfn.XLOOKUP(AF$23,$C$4:$C$19,$T$4:$AD$19)*$AL45:$AV45),0)</f>
        <v>0</v>
      </c>
      <c r="CE45" s="67" cm="1">
        <f t="array" aca="1" ref="CE45" ca="1">IF(AG45&lt;0,AG45*SUMPRODUCT(_xlfn.XLOOKUP(AG$23,$C$4:$C$19,$T$4:$AD$19)*$AL45:$AV45),0)</f>
        <v>-0.75</v>
      </c>
      <c r="CF45" s="67" cm="1">
        <f t="array" aca="1" ref="CF45" ca="1">IF(AH45&lt;0,AH45*SUMPRODUCT(_xlfn.XLOOKUP(AH$23,$C$4:$C$19,$T$4:$AD$19)*$AL45:$AV45),0)</f>
        <v>0</v>
      </c>
      <c r="CG45" s="67" cm="1">
        <f t="array" aca="1" ref="CG45" ca="1">IF(AI45&lt;0,AI45*SUMPRODUCT(_xlfn.XLOOKUP(AI$23,$C$4:$C$19,$T$4:$AD$19)*$AL45:$AV45),0)</f>
        <v>0</v>
      </c>
      <c r="CH45" s="67" cm="1">
        <f t="array" aca="1" ref="CH45" ca="1">IF(AJ45&lt;0,AJ45*SUMPRODUCT(_xlfn.XLOOKUP(AJ$23,$C$4:$C$19,$T$4:$AD$19)*$AL45:$AV45),0)</f>
        <v>-0.75</v>
      </c>
      <c r="CI45" s="68" cm="1">
        <f t="array" aca="1" ref="CI45" ca="1">IF(AK45&lt;0,AK45*SUMPRODUCT(_xlfn.XLOOKUP(AK$23,$C$4:$C$19,$T$4:$AD$19)*$AL45:$AV45),0)</f>
        <v>0</v>
      </c>
      <c r="CJ45" s="220">
        <f t="shared" ca="1" si="69"/>
        <v>-3.26</v>
      </c>
      <c r="CK45" s="66" cm="1">
        <f t="array" aca="1" ref="CK45" ca="1">IF(AA45&lt;0,AA45*SUMPRODUCT(_xlfn.XLOOKUP(AA$23,$C$4:$C$19,$I$4:$S$19)*$AL45:$AV45),0)</f>
        <v>0</v>
      </c>
      <c r="CL45" s="67" cm="1">
        <f t="array" aca="1" ref="CL45" ca="1">IF(AB45&lt;0,AB45*SUMPRODUCT(_xlfn.XLOOKUP(AB$23,$C$4:$C$19,$I$4:$S$19)*$AL45:$AV45),0)</f>
        <v>0</v>
      </c>
      <c r="CM45" s="67" cm="1">
        <f t="array" aca="1" ref="CM45" ca="1">IF(AC45&lt;0,AC45*SUMPRODUCT(_xlfn.XLOOKUP(AC$23,$C$4:$C$19,$I$4:$S$19)*$AL45:$AV45),0)</f>
        <v>0</v>
      </c>
      <c r="CN45" s="67" cm="1">
        <f t="array" aca="1" ref="CN45" ca="1">IF(AD45&lt;0,AD45*SUMPRODUCT(_xlfn.XLOOKUP(AD$23,$C$4:$C$19,$I$4:$S$19)*$AL45:$AV45),0)</f>
        <v>0</v>
      </c>
      <c r="CO45" s="67" cm="1">
        <f t="array" aca="1" ref="CO45" ca="1">IF(AE45&lt;0,AE45*SUMPRODUCT(_xlfn.XLOOKUP(AE$23,$C$4:$C$19,$I$4:$S$19)*$AL45:$AV45),0)</f>
        <v>0</v>
      </c>
      <c r="CP45" s="67" cm="1">
        <f t="array" aca="1" ref="CP45" ca="1">IF(AF45&lt;0,AF45*SUMPRODUCT(_xlfn.XLOOKUP(AF$23,$C$4:$C$19,$I$4:$S$19)*$AL45:$AV45),0)</f>
        <v>0</v>
      </c>
      <c r="CQ45" s="67" cm="1">
        <f t="array" aca="1" ref="CQ45" ca="1">IF(AG45&lt;0,AG45*SUMPRODUCT(_xlfn.XLOOKUP(AG$23,$C$4:$C$19,$I$4:$S$19)*$AL45:$AV45),0)</f>
        <v>0</v>
      </c>
      <c r="CR45" s="67" cm="1">
        <f t="array" aca="1" ref="CR45" ca="1">IF(AH45&lt;0,AH45*SUMPRODUCT(_xlfn.XLOOKUP(AH$23,$C$4:$C$19,$I$4:$S$19)*$AL45:$AV45),0)</f>
        <v>0</v>
      </c>
      <c r="CS45" s="67" cm="1">
        <f t="array" aca="1" ref="CS45" ca="1">IF(AI45&lt;0,AI45*SUMPRODUCT(_xlfn.XLOOKUP(AI$23,$C$4:$C$19,$I$4:$S$19)*$AL45:$AV45),0)</f>
        <v>0</v>
      </c>
      <c r="CT45" s="67" cm="1">
        <f t="array" aca="1" ref="CT45" ca="1">IF(AJ45&lt;0,AJ45*SUMPRODUCT(_xlfn.XLOOKUP(AJ$23,$C$4:$C$19,$I$4:$S$19)*$AL45:$AV45),0)</f>
        <v>0</v>
      </c>
      <c r="CU45" s="207" cm="1">
        <f t="array" aca="1" ref="CU45" ca="1">IF(AK45&lt;0,AK45*SUMPRODUCT(_xlfn.XLOOKUP(AK$23,$C$4:$C$19,$I$4:$S$19)*$AL45:$AV45),0)</f>
        <v>0</v>
      </c>
      <c r="CV45" s="220">
        <f t="shared" ca="1" si="70"/>
        <v>0</v>
      </c>
    </row>
    <row r="46" spans="1:100" x14ac:dyDescent="0.25">
      <c r="A46" s="389"/>
      <c r="B46" s="390"/>
      <c r="C46" s="736">
        <v>18</v>
      </c>
      <c r="D46" s="19" t="str">
        <f>_xlfn.XLOOKUP($C46,'Load Combinations'!$B$4:$B$22,'Load Combinations'!$C$4:$C$22)</f>
        <v>Target Change Out</v>
      </c>
      <c r="E46" s="120"/>
      <c r="F46" s="121"/>
      <c r="G46" s="8">
        <f t="shared" si="62"/>
        <v>8</v>
      </c>
      <c r="H46" s="61">
        <f t="shared" ca="1" si="63"/>
        <v>9.1</v>
      </c>
      <c r="I46" s="61">
        <f t="shared" ca="1" si="64"/>
        <v>6.3900000000000006</v>
      </c>
      <c r="J46" s="113"/>
      <c r="K46" s="75">
        <f ca="1">OFFSET(K46,-17,0)</f>
        <v>0</v>
      </c>
      <c r="L46" s="76">
        <f t="shared" ref="L46:Z46" ca="1" si="101">OFFSET(L46,-17,0)</f>
        <v>0</v>
      </c>
      <c r="M46" s="76">
        <f t="shared" ca="1" si="101"/>
        <v>0</v>
      </c>
      <c r="N46" s="76">
        <f t="shared" ca="1" si="101"/>
        <v>0</v>
      </c>
      <c r="O46" s="76">
        <f t="shared" ca="1" si="101"/>
        <v>0</v>
      </c>
      <c r="P46" s="76">
        <f t="shared" ca="1" si="101"/>
        <v>0</v>
      </c>
      <c r="Q46" s="76">
        <f t="shared" ca="1" si="101"/>
        <v>0</v>
      </c>
      <c r="R46" s="76">
        <f t="shared" ca="1" si="101"/>
        <v>0</v>
      </c>
      <c r="S46" s="76">
        <f t="shared" ca="1" si="101"/>
        <v>0</v>
      </c>
      <c r="T46" s="76">
        <f t="shared" ca="1" si="101"/>
        <v>0</v>
      </c>
      <c r="U46" s="76">
        <f t="shared" ca="1" si="101"/>
        <v>0</v>
      </c>
      <c r="V46" s="76">
        <f t="shared" ca="1" si="101"/>
        <v>1</v>
      </c>
      <c r="W46" s="76">
        <f t="shared" ca="1" si="101"/>
        <v>0</v>
      </c>
      <c r="X46" s="76">
        <f t="shared" ca="1" si="101"/>
        <v>-1</v>
      </c>
      <c r="Y46" s="76">
        <f t="shared" ca="1" si="101"/>
        <v>0</v>
      </c>
      <c r="Z46" s="140">
        <f t="shared" ca="1" si="101"/>
        <v>0</v>
      </c>
      <c r="AA46" s="75">
        <f t="shared" ref="AA46:AK46" ca="1" si="102">OFFSET(AA46,-17,0)</f>
        <v>1</v>
      </c>
      <c r="AB46" s="76">
        <f t="shared" ca="1" si="102"/>
        <v>1</v>
      </c>
      <c r="AC46" s="76">
        <f t="shared" ca="1" si="102"/>
        <v>-1</v>
      </c>
      <c r="AD46" s="76">
        <f t="shared" ca="1" si="102"/>
        <v>-1</v>
      </c>
      <c r="AE46" s="76">
        <f t="shared" ca="1" si="102"/>
        <v>0</v>
      </c>
      <c r="AF46" s="76">
        <f t="shared" ca="1" si="102"/>
        <v>0</v>
      </c>
      <c r="AG46" s="76">
        <f t="shared" ca="1" si="102"/>
        <v>-1</v>
      </c>
      <c r="AH46" s="76">
        <f t="shared" ca="1" si="102"/>
        <v>0</v>
      </c>
      <c r="AI46" s="76">
        <f t="shared" ca="1" si="102"/>
        <v>0</v>
      </c>
      <c r="AJ46" s="76">
        <f t="shared" ca="1" si="102"/>
        <v>-1</v>
      </c>
      <c r="AK46" s="77">
        <f t="shared" ca="1" si="102"/>
        <v>0</v>
      </c>
      <c r="AL46" s="203">
        <f>+INDEX('Load Combinations'!$D$4:$N$22,MATCH(Vertical!$C46,'Load Combinations'!$B$4:$B$22,0),MATCH(Vertical!AL$23,'Load Combinations'!$D$3:$N$3,0))</f>
        <v>1</v>
      </c>
      <c r="AM46" s="76">
        <f>+INDEX('Load Combinations'!$D$4:$N$22,MATCH(Vertical!$C46,'Load Combinations'!$B$4:$B$22,0),MATCH(Vertical!AM$23,'Load Combinations'!$D$3:$N$3,0))</f>
        <v>0</v>
      </c>
      <c r="AN46" s="76">
        <f>+INDEX('Load Combinations'!$D$4:$N$22,MATCH(Vertical!$C46,'Load Combinations'!$B$4:$B$22,0),MATCH(Vertical!AN$23,'Load Combinations'!$D$3:$N$3,0))</f>
        <v>1</v>
      </c>
      <c r="AO46" s="76">
        <f>+INDEX('Load Combinations'!$D$4:$N$22,MATCH(Vertical!$C46,'Load Combinations'!$B$4:$B$22,0),MATCH(Vertical!AO$23,'Load Combinations'!$D$3:$N$3,0))</f>
        <v>1</v>
      </c>
      <c r="AP46" s="76">
        <f>+INDEX('Load Combinations'!$D$4:$N$22,MATCH(Vertical!$C46,'Load Combinations'!$B$4:$B$22,0),MATCH(Vertical!AP$23,'Load Combinations'!$D$3:$N$3,0))</f>
        <v>0</v>
      </c>
      <c r="AQ46" s="76">
        <f>+INDEX('Load Combinations'!$D$4:$N$22,MATCH(Vertical!$C46,'Load Combinations'!$B$4:$B$22,0),MATCH(Vertical!AQ$23,'Load Combinations'!$D$3:$N$3,0))</f>
        <v>0</v>
      </c>
      <c r="AR46" s="76">
        <f>+INDEX('Load Combinations'!$D$4:$N$22,MATCH(Vertical!$C46,'Load Combinations'!$B$4:$B$22,0),MATCH(Vertical!AR$23,'Load Combinations'!$D$3:$N$3,0))</f>
        <v>0</v>
      </c>
      <c r="AS46" s="76">
        <f>+INDEX('Load Combinations'!$D$4:$N$22,MATCH(Vertical!$C46,'Load Combinations'!$B$4:$B$22,0),MATCH(Vertical!AS$23,'Load Combinations'!$D$3:$N$3,0))</f>
        <v>0</v>
      </c>
      <c r="AT46" s="76">
        <f>+INDEX('Load Combinations'!$D$4:$N$22,MATCH(Vertical!$C46,'Load Combinations'!$B$4:$B$22,0),MATCH(Vertical!AT$23,'Load Combinations'!$D$3:$N$3,0))</f>
        <v>0</v>
      </c>
      <c r="AU46" s="140">
        <f>+INDEX('Load Combinations'!$D$4:$N$22,MATCH(Vertical!$C46,'Load Combinations'!$B$4:$B$22,0),MATCH(Vertical!AU$23,'Load Combinations'!$D$3:$N$3,0))</f>
        <v>0</v>
      </c>
      <c r="AV46" s="196">
        <f>+INDEX('Load Combinations'!$D$4:$N$22,MATCH(Vertical!$C46,'Load Combinations'!$B$4:$B$22,0),MATCH(Vertical!AV$23,'Load Combinations'!$D$3:$N$3,0))</f>
        <v>0</v>
      </c>
      <c r="AW46" s="75" cm="1">
        <f t="array" aca="1" ref="AW46" ca="1">SUMPRODUCT(--($K46:$Z46&gt;0),INDEX($H$4:$H$19,MATCH($K$23:$Z$23,$C$4:$C$19,0)))</f>
        <v>0.5</v>
      </c>
      <c r="AX46" s="76" cm="1">
        <f t="array" aca="1" ref="AX46" ca="1">SUMPRODUCT(--($K46:$Z46&gt;0),INDEX($G$4:$G$19,MATCH($K$23:$Z$23,$C$4:$C$19,0)))</f>
        <v>-0.5</v>
      </c>
      <c r="AY46" s="76" cm="1">
        <f t="array" aca="1" ref="AY46" ca="1">-1*SUMPRODUCT(--($K46:$Z46&lt;0),INDEX($H$4:$H$19,MATCH($K$23:$Z$23,$C$4:$C$19,0)))</f>
        <v>-0.5</v>
      </c>
      <c r="AZ46" s="77" cm="1">
        <f t="array" aca="1" ref="AZ46" ca="1">-1*SUMPRODUCT(--($K46:$Z46&lt;0),INDEX($G$4:$G$19,MATCH($K$23:$Z$23,$C$4:$C$19,0)))</f>
        <v>0.5</v>
      </c>
      <c r="BA46" s="462" cm="1">
        <f t="array" aca="1" ref="BA46" ca="1">IF(AA46&gt;0,AA46*SUMPRODUCT(_xlfn.XLOOKUP(AA$23,$C$4:$C$19,$T$4:$AD$19)*$AL46:$AV46),0)</f>
        <v>0</v>
      </c>
      <c r="BB46" s="17" cm="1">
        <f t="array" aca="1" ref="BB46" ca="1">IF(AB46&gt;0,AB46*SUMPRODUCT(_xlfn.XLOOKUP(AB$23,$C$4:$C$19,$T$4:$AD$19)*$AL46:$AV46),0)</f>
        <v>0.1</v>
      </c>
      <c r="BC46" s="17" cm="1">
        <f t="array" aca="1" ref="BC46" ca="1">IF(AC46&gt;0,AC46*SUMPRODUCT(_xlfn.XLOOKUP(AC$23,$C$4:$C$19,$T$4:$AD$19)*$AL46:$AV46),0)</f>
        <v>0</v>
      </c>
      <c r="BD46" s="71" cm="1">
        <f t="array" aca="1" ref="BD46" ca="1">IF(AD46&gt;0,AD46*SUMPRODUCT(_xlfn.XLOOKUP(AD$23,$C$4:$C$19,$T$4:$AD$19)*$AL46:$AV46),0)</f>
        <v>0</v>
      </c>
      <c r="BE46" s="17" cm="1">
        <f t="array" aca="1" ref="BE46" ca="1">IF(AE46&gt;0,AE46*SUMPRODUCT(_xlfn.XLOOKUP(AE$23,$C$4:$C$19,$T$4:$AD$19)*$AL46:$AV46),0)</f>
        <v>0</v>
      </c>
      <c r="BF46" s="17" cm="1">
        <f t="array" aca="1" ref="BF46" ca="1">IF(AF46&gt;0,AF46*SUMPRODUCT(_xlfn.XLOOKUP(AF$23,$C$4:$C$19,$T$4:$AD$19)*$AL46:$AV46),0)</f>
        <v>0</v>
      </c>
      <c r="BG46" s="17" cm="1">
        <f t="array" aca="1" ref="BG46" ca="1">IF(AG46&gt;0,AG46*SUMPRODUCT(_xlfn.XLOOKUP(AG$23,$C$4:$C$19,$T$4:$AD$19)*$AL46:$AV46),0)</f>
        <v>0</v>
      </c>
      <c r="BH46" s="17" cm="1">
        <f t="array" aca="1" ref="BH46" ca="1">IF(AH46&gt;0,AH46*SUMPRODUCT(_xlfn.XLOOKUP(AH$23,$C$4:$C$19,$T$4:$AD$19)*$AL46:$AV46),0)</f>
        <v>0</v>
      </c>
      <c r="BI46" s="17" cm="1">
        <f t="array" aca="1" ref="BI46" ca="1">IF(AI46&gt;0,AI46*SUMPRODUCT(_xlfn.XLOOKUP(AI$23,$C$4:$C$19,$T$4:$AD$19)*$AL46:$AV46),0)</f>
        <v>0</v>
      </c>
      <c r="BJ46" s="17" cm="1">
        <f t="array" aca="1" ref="BJ46" ca="1">IF(AJ46&gt;0,AJ46*SUMPRODUCT(_xlfn.XLOOKUP(AJ$23,$C$4:$C$19,$T$4:$AD$19)*$AL46:$AV46),0)</f>
        <v>0</v>
      </c>
      <c r="BK46" s="208" cm="1">
        <f t="array" aca="1" ref="BK46" ca="1">IF(AK46&gt;0,AK46*SUMPRODUCT(_xlfn.XLOOKUP(AK$23,$C$4:$C$19,$T$4:$AD$19)*$AL46:$AV46),0)</f>
        <v>0</v>
      </c>
      <c r="BL46" s="221">
        <f t="shared" ca="1" si="67"/>
        <v>0.1</v>
      </c>
      <c r="BM46" s="8" cm="1">
        <f t="array" aca="1" ref="BM46" ca="1">IF(AA46&gt;0,AA46*SUMPRODUCT(_xlfn.XLOOKUP(AA$23,$C$4:$C$19,$I$4:$S$19)*$AL46:$AV46),0)</f>
        <v>0</v>
      </c>
      <c r="BN46" s="17" cm="1">
        <f t="array" aca="1" ref="BN46" ca="1">IF(AB46&gt;0,AB46*SUMPRODUCT(_xlfn.XLOOKUP(AB$23,$C$4:$C$19,$I$4:$S$19)*$AL46:$AV46),0)</f>
        <v>-0.1</v>
      </c>
      <c r="BO46" s="17" cm="1">
        <f t="array" aca="1" ref="BO46" ca="1">IF(AC46&gt;0,AC46*SUMPRODUCT(_xlfn.XLOOKUP(AC$23,$C$4:$C$19,$I$4:$S$19)*$AL46:$AV46),0)</f>
        <v>0</v>
      </c>
      <c r="BP46" s="71" cm="1">
        <f t="array" aca="1" ref="BP46" ca="1">IF(AD46&gt;0,AD46*SUMPRODUCT(_xlfn.XLOOKUP(AD$23,$C$4:$C$19,$I$4:$S$19)*$AL46:$AV46),0)</f>
        <v>0</v>
      </c>
      <c r="BQ46" s="17" cm="1">
        <f t="array" aca="1" ref="BQ46" ca="1">IF(AE46&gt;0,AE46*SUMPRODUCT(_xlfn.XLOOKUP(AE$23,$C$4:$C$19,$I$4:$S$19)*$AL46:$AV46),0)</f>
        <v>0</v>
      </c>
      <c r="BR46" s="17" cm="1">
        <f t="array" aca="1" ref="BR46" ca="1">IF(AF46&gt;0,AF46*SUMPRODUCT(_xlfn.XLOOKUP(AF$23,$C$4:$C$19,$I$4:$S$19)*$AL46:$AV46),0)</f>
        <v>0</v>
      </c>
      <c r="BS46" s="17" cm="1">
        <f t="array" aca="1" ref="BS46" ca="1">IF(AG46&gt;0,AG46*SUMPRODUCT(_xlfn.XLOOKUP(AG$23,$C$4:$C$19,$I$4:$S$19)*$AL46:$AV46),0)</f>
        <v>0</v>
      </c>
      <c r="BT46" s="17" cm="1">
        <f t="array" aca="1" ref="BT46" ca="1">IF(AH46&gt;0,AH46*SUMPRODUCT(_xlfn.XLOOKUP(AH$23,$C$4:$C$19,$I$4:$S$19)*$AL46:$AV46),0)</f>
        <v>0</v>
      </c>
      <c r="BU46" s="17" cm="1">
        <f t="array" aca="1" ref="BU46" ca="1">IF(AI46&gt;0,AI46*SUMPRODUCT(_xlfn.XLOOKUP(AI$23,$C$4:$C$19,$I$4:$S$19)*$AL46:$AV46),0)</f>
        <v>0</v>
      </c>
      <c r="BV46" s="17" cm="1">
        <f t="array" aca="1" ref="BV46" ca="1">IF(AJ46&gt;0,AJ46*SUMPRODUCT(_xlfn.XLOOKUP(AJ$23,$C$4:$C$19,$I$4:$S$19)*$AL46:$AV46),0)</f>
        <v>0</v>
      </c>
      <c r="BW46" s="9" cm="1">
        <f t="array" aca="1" ref="BW46" ca="1">IF(AK46&gt;0,AK46*SUMPRODUCT(_xlfn.XLOOKUP(AK$23,$C$4:$C$19,$I$4:$S$19)*$AL46:$AV46),0)</f>
        <v>0</v>
      </c>
      <c r="BX46" s="215">
        <f t="shared" ca="1" si="68"/>
        <v>-0.1</v>
      </c>
      <c r="BY46" s="8" cm="1">
        <f t="array" aca="1" ref="BY46" ca="1">IF(AA46&lt;0,AA46*SUMPRODUCT(_xlfn.XLOOKUP(AA$23,$C$4:$C$19,$T$4:$AD$19)*$AL46:$AV46),0)</f>
        <v>0</v>
      </c>
      <c r="BZ46" s="17" cm="1">
        <f t="array" aca="1" ref="BZ46" ca="1">IF(AB46&lt;0,AB46*SUMPRODUCT(_xlfn.XLOOKUP(AB$23,$C$4:$C$19,$T$4:$AD$19)*$AL46:$AV46),0)</f>
        <v>0</v>
      </c>
      <c r="CA46" s="17" cm="1">
        <f t="array" aca="1" ref="CA46" ca="1">IF(AC46&lt;0,AC46*SUMPRODUCT(_xlfn.XLOOKUP(AC$23,$C$4:$C$19,$T$4:$AD$19)*$AL46:$AV46),0)</f>
        <v>0</v>
      </c>
      <c r="CB46" s="71" cm="1">
        <f t="array" aca="1" ref="CB46" ca="1">IF(AD46&lt;0,AD46*SUMPRODUCT(_xlfn.XLOOKUP(AD$23,$C$4:$C$19,$T$4:$AD$19)*$AL46:$AV46),0)</f>
        <v>-0.01</v>
      </c>
      <c r="CC46" s="17" cm="1">
        <f t="array" aca="1" ref="CC46" ca="1">IF(AE46&lt;0,AE46*SUMPRODUCT(_xlfn.XLOOKUP(AE$23,$C$4:$C$19,$T$4:$AD$19)*$AL46:$AV46),0)</f>
        <v>0</v>
      </c>
      <c r="CD46" s="17" cm="1">
        <f t="array" aca="1" ref="CD46" ca="1">IF(AF46&lt;0,AF46*SUMPRODUCT(_xlfn.XLOOKUP(AF$23,$C$4:$C$19,$T$4:$AD$19)*$AL46:$AV46),0)</f>
        <v>0</v>
      </c>
      <c r="CE46" s="17" cm="1">
        <f t="array" aca="1" ref="CE46" ca="1">IF(AG46&lt;0,AG46*SUMPRODUCT(_xlfn.XLOOKUP(AG$23,$C$4:$C$19,$T$4:$AD$19)*$AL46:$AV46),0)</f>
        <v>-0.25</v>
      </c>
      <c r="CF46" s="17" cm="1">
        <f t="array" aca="1" ref="CF46" ca="1">IF(AH46&lt;0,AH46*SUMPRODUCT(_xlfn.XLOOKUP(AH$23,$C$4:$C$19,$T$4:$AD$19)*$AL46:$AV46),0)</f>
        <v>0</v>
      </c>
      <c r="CG46" s="17" cm="1">
        <f t="array" aca="1" ref="CG46" ca="1">IF(AI46&lt;0,AI46*SUMPRODUCT(_xlfn.XLOOKUP(AI$23,$C$4:$C$19,$T$4:$AD$19)*$AL46:$AV46),0)</f>
        <v>0</v>
      </c>
      <c r="CH46" s="17" cm="1">
        <f t="array" aca="1" ref="CH46" ca="1">IF(AJ46&lt;0,AJ46*SUMPRODUCT(_xlfn.XLOOKUP(AJ$23,$C$4:$C$19,$T$4:$AD$19)*$AL46:$AV46),0)</f>
        <v>-0.25</v>
      </c>
      <c r="CI46" s="9" cm="1">
        <f t="array" aca="1" ref="CI46" ca="1">IF(AK46&lt;0,AK46*SUMPRODUCT(_xlfn.XLOOKUP(AK$23,$C$4:$C$19,$T$4:$AD$19)*$AL46:$AV46),0)</f>
        <v>0</v>
      </c>
      <c r="CJ46" s="221">
        <f t="shared" ca="1" si="69"/>
        <v>-0.51</v>
      </c>
      <c r="CK46" s="8" cm="1">
        <f t="array" aca="1" ref="CK46" ca="1">IF(AA46&lt;0,AA46*SUMPRODUCT(_xlfn.XLOOKUP(AA$23,$C$4:$C$19,$I$4:$S$19)*$AL46:$AV46),0)</f>
        <v>0</v>
      </c>
      <c r="CL46" s="17" cm="1">
        <f t="array" aca="1" ref="CL46" ca="1">IF(AB46&lt;0,AB46*SUMPRODUCT(_xlfn.XLOOKUP(AB$23,$C$4:$C$19,$I$4:$S$19)*$AL46:$AV46),0)</f>
        <v>0</v>
      </c>
      <c r="CM46" s="17" cm="1">
        <f t="array" aca="1" ref="CM46" ca="1">IF(AC46&lt;0,AC46*SUMPRODUCT(_xlfn.XLOOKUP(AC$23,$C$4:$C$19,$I$4:$S$19)*$AL46:$AV46),0)</f>
        <v>0</v>
      </c>
      <c r="CN46" s="71" cm="1">
        <f t="array" aca="1" ref="CN46" ca="1">IF(AD46&lt;0,AD46*SUMPRODUCT(_xlfn.XLOOKUP(AD$23,$C$4:$C$19,$I$4:$S$19)*$AL46:$AV46),0)</f>
        <v>0</v>
      </c>
      <c r="CO46" s="17" cm="1">
        <f t="array" aca="1" ref="CO46" ca="1">IF(AE46&lt;0,AE46*SUMPRODUCT(_xlfn.XLOOKUP(AE$23,$C$4:$C$19,$I$4:$S$19)*$AL46:$AV46),0)</f>
        <v>0</v>
      </c>
      <c r="CP46" s="17" cm="1">
        <f t="array" aca="1" ref="CP46" ca="1">IF(AF46&lt;0,AF46*SUMPRODUCT(_xlfn.XLOOKUP(AF$23,$C$4:$C$19,$I$4:$S$19)*$AL46:$AV46),0)</f>
        <v>0</v>
      </c>
      <c r="CQ46" s="17" cm="1">
        <f t="array" aca="1" ref="CQ46" ca="1">IF(AG46&lt;0,AG46*SUMPRODUCT(_xlfn.XLOOKUP(AG$23,$C$4:$C$19,$I$4:$S$19)*$AL46:$AV46),0)</f>
        <v>0</v>
      </c>
      <c r="CR46" s="17" cm="1">
        <f t="array" aca="1" ref="CR46" ca="1">IF(AH46&lt;0,AH46*SUMPRODUCT(_xlfn.XLOOKUP(AH$23,$C$4:$C$19,$I$4:$S$19)*$AL46:$AV46),0)</f>
        <v>0</v>
      </c>
      <c r="CS46" s="17" cm="1">
        <f t="array" aca="1" ref="CS46" ca="1">IF(AI46&lt;0,AI46*SUMPRODUCT(_xlfn.XLOOKUP(AI$23,$C$4:$C$19,$I$4:$S$19)*$AL46:$AV46),0)</f>
        <v>0</v>
      </c>
      <c r="CT46" s="17" cm="1">
        <f t="array" aca="1" ref="CT46" ca="1">IF(AJ46&lt;0,AJ46*SUMPRODUCT(_xlfn.XLOOKUP(AJ$23,$C$4:$C$19,$I$4:$S$19)*$AL46:$AV46),0)</f>
        <v>0</v>
      </c>
      <c r="CU46" s="208" cm="1">
        <f t="array" aca="1" ref="CU46" ca="1">IF(AK46&lt;0,AK46*SUMPRODUCT(_xlfn.XLOOKUP(AK$23,$C$4:$C$19,$I$4:$S$19)*$AL46:$AV46),0)</f>
        <v>0</v>
      </c>
      <c r="CV46" s="221">
        <f t="shared" ca="1" si="70"/>
        <v>0</v>
      </c>
    </row>
    <row r="47" spans="1:100" ht="15.75" thickBot="1" x14ac:dyDescent="0.3">
      <c r="A47" s="389"/>
      <c r="B47" s="390"/>
      <c r="C47" s="735">
        <v>19</v>
      </c>
      <c r="D47" s="18" t="str">
        <f>_xlfn.XLOOKUP($C47,'Load Combinations'!$B$4:$B$22,'Load Combinations'!$C$4:$C$22)</f>
        <v>Bearing Change Out (Shaft on lid)</v>
      </c>
      <c r="E47" s="118"/>
      <c r="F47" s="119"/>
      <c r="G47" s="7">
        <f t="shared" si="62"/>
        <v>8</v>
      </c>
      <c r="H47" s="130">
        <f t="shared" ca="1" si="63"/>
        <v>11</v>
      </c>
      <c r="I47" s="130">
        <f t="shared" ca="1" si="64"/>
        <v>5</v>
      </c>
      <c r="J47" s="112"/>
      <c r="K47" s="72">
        <f ca="1">OFFSET(K47,-18,0)</f>
        <v>0</v>
      </c>
      <c r="L47" s="73">
        <f t="shared" ref="L47:Z47" ca="1" si="103">OFFSET(L47,-18,0)</f>
        <v>0</v>
      </c>
      <c r="M47" s="73">
        <f t="shared" ca="1" si="103"/>
        <v>0</v>
      </c>
      <c r="N47" s="73">
        <f t="shared" ca="1" si="103"/>
        <v>0</v>
      </c>
      <c r="O47" s="73">
        <f t="shared" ca="1" si="103"/>
        <v>0</v>
      </c>
      <c r="P47" s="73">
        <f t="shared" ca="1" si="103"/>
        <v>0</v>
      </c>
      <c r="Q47" s="73">
        <f t="shared" ca="1" si="103"/>
        <v>0</v>
      </c>
      <c r="R47" s="73">
        <f t="shared" ca="1" si="103"/>
        <v>0</v>
      </c>
      <c r="S47" s="73">
        <f t="shared" ca="1" si="103"/>
        <v>0</v>
      </c>
      <c r="T47" s="73">
        <f t="shared" ca="1" si="103"/>
        <v>0</v>
      </c>
      <c r="U47" s="73">
        <f t="shared" ca="1" si="103"/>
        <v>0</v>
      </c>
      <c r="V47" s="73">
        <f t="shared" ca="1" si="103"/>
        <v>1</v>
      </c>
      <c r="W47" s="73">
        <f t="shared" ca="1" si="103"/>
        <v>0</v>
      </c>
      <c r="X47" s="73">
        <f t="shared" ca="1" si="103"/>
        <v>-1</v>
      </c>
      <c r="Y47" s="73">
        <f t="shared" ca="1" si="103"/>
        <v>0</v>
      </c>
      <c r="Z47" s="139">
        <f t="shared" ca="1" si="103"/>
        <v>0</v>
      </c>
      <c r="AA47" s="72">
        <f t="shared" ref="AA47:AK47" ca="1" si="104">OFFSET(AA47,-18,0)</f>
        <v>1</v>
      </c>
      <c r="AB47" s="73">
        <f t="shared" ca="1" si="104"/>
        <v>1</v>
      </c>
      <c r="AC47" s="73">
        <f t="shared" ca="1" si="104"/>
        <v>-1</v>
      </c>
      <c r="AD47" s="73">
        <f t="shared" ca="1" si="104"/>
        <v>-1</v>
      </c>
      <c r="AE47" s="73">
        <f t="shared" ca="1" si="104"/>
        <v>0</v>
      </c>
      <c r="AF47" s="73">
        <f t="shared" ca="1" si="104"/>
        <v>0</v>
      </c>
      <c r="AG47" s="73">
        <f t="shared" ca="1" si="104"/>
        <v>-1</v>
      </c>
      <c r="AH47" s="73">
        <f t="shared" ca="1" si="104"/>
        <v>0</v>
      </c>
      <c r="AI47" s="73">
        <f t="shared" ca="1" si="104"/>
        <v>0</v>
      </c>
      <c r="AJ47" s="73">
        <f t="shared" ca="1" si="104"/>
        <v>-1</v>
      </c>
      <c r="AK47" s="74">
        <f t="shared" ca="1" si="104"/>
        <v>0</v>
      </c>
      <c r="AL47" s="202">
        <f>+INDEX('Load Combinations'!$D$4:$N$22,MATCH(Vertical!$C47,'Load Combinations'!$B$4:$B$22,0),MATCH(Vertical!AL$23,'Load Combinations'!$D$3:$N$3,0))</f>
        <v>1</v>
      </c>
      <c r="AM47" s="73">
        <f>+INDEX('Load Combinations'!$D$4:$N$22,MATCH(Vertical!$C47,'Load Combinations'!$B$4:$B$22,0),MATCH(Vertical!AM$23,'Load Combinations'!$D$3:$N$3,0))</f>
        <v>0</v>
      </c>
      <c r="AN47" s="73">
        <f>+INDEX('Load Combinations'!$D$4:$N$22,MATCH(Vertical!$C47,'Load Combinations'!$B$4:$B$22,0),MATCH(Vertical!AN$23,'Load Combinations'!$D$3:$N$3,0))</f>
        <v>0</v>
      </c>
      <c r="AO47" s="73">
        <f>+INDEX('Load Combinations'!$D$4:$N$22,MATCH(Vertical!$C47,'Load Combinations'!$B$4:$B$22,0),MATCH(Vertical!AO$23,'Load Combinations'!$D$3:$N$3,0))</f>
        <v>0</v>
      </c>
      <c r="AP47" s="73">
        <f>+INDEX('Load Combinations'!$D$4:$N$22,MATCH(Vertical!$C47,'Load Combinations'!$B$4:$B$22,0),MATCH(Vertical!AP$23,'Load Combinations'!$D$3:$N$3,0))</f>
        <v>0</v>
      </c>
      <c r="AQ47" s="73">
        <f>+INDEX('Load Combinations'!$D$4:$N$22,MATCH(Vertical!$C47,'Load Combinations'!$B$4:$B$22,0),MATCH(Vertical!AQ$23,'Load Combinations'!$D$3:$N$3,0))</f>
        <v>0</v>
      </c>
      <c r="AR47" s="73">
        <f>+INDEX('Load Combinations'!$D$4:$N$22,MATCH(Vertical!$C47,'Load Combinations'!$B$4:$B$22,0),MATCH(Vertical!AR$23,'Load Combinations'!$D$3:$N$3,0))</f>
        <v>0</v>
      </c>
      <c r="AS47" s="73">
        <f>+INDEX('Load Combinations'!$D$4:$N$22,MATCH(Vertical!$C47,'Load Combinations'!$B$4:$B$22,0),MATCH(Vertical!AS$23,'Load Combinations'!$D$3:$N$3,0))</f>
        <v>0</v>
      </c>
      <c r="AT47" s="73">
        <f>+INDEX('Load Combinations'!$D$4:$N$22,MATCH(Vertical!$C47,'Load Combinations'!$B$4:$B$22,0),MATCH(Vertical!AT$23,'Load Combinations'!$D$3:$N$3,0))</f>
        <v>0</v>
      </c>
      <c r="AU47" s="139">
        <f>+INDEX('Load Combinations'!$D$4:$N$22,MATCH(Vertical!$C47,'Load Combinations'!$B$4:$B$22,0),MATCH(Vertical!AU$23,'Load Combinations'!$D$3:$N$3,0))</f>
        <v>0</v>
      </c>
      <c r="AV47" s="189">
        <f>+INDEX('Load Combinations'!$D$4:$N$22,MATCH(Vertical!$C47,'Load Combinations'!$B$4:$B$22,0),MATCH(Vertical!AV$23,'Load Combinations'!$D$3:$N$3,0))</f>
        <v>1</v>
      </c>
      <c r="AW47" s="78" cm="1">
        <f t="array" aca="1" ref="AW47" ca="1">SUMPRODUCT(--($K47:$Z47&gt;0),INDEX($H$4:$H$19,MATCH($K$23:$Z$23,$C$4:$C$19,0)))</f>
        <v>0.5</v>
      </c>
      <c r="AX47" s="79" cm="1">
        <f t="array" aca="1" ref="AX47" ca="1">SUMPRODUCT(--($K47:$Z47&gt;0),INDEX($G$4:$G$19,MATCH($K$23:$Z$23,$C$4:$C$19,0)))</f>
        <v>-0.5</v>
      </c>
      <c r="AY47" s="79" cm="1">
        <f t="array" aca="1" ref="AY47" ca="1">-1*SUMPRODUCT(--($K47:$Z47&lt;0),INDEX($H$4:$H$19,MATCH($K$23:$Z$23,$C$4:$C$19,0)))</f>
        <v>-0.5</v>
      </c>
      <c r="AZ47" s="80" cm="1">
        <f t="array" aca="1" ref="AZ47" ca="1">-1*SUMPRODUCT(--($K47:$Z47&lt;0),INDEX($G$4:$G$19,MATCH($K$23:$Z$23,$C$4:$C$19,0)))</f>
        <v>0.5</v>
      </c>
      <c r="BA47" s="562" cm="1">
        <f t="array" aca="1" ref="BA47" ca="1">IF(AA47&gt;0,AA47*SUMPRODUCT(_xlfn.XLOOKUP(AA$23,$C$4:$C$19,$T$4:$AD$19)*$AL47:$AV47),0)</f>
        <v>0</v>
      </c>
      <c r="BB47" s="67" cm="1">
        <f t="array" aca="1" ref="BB47" ca="1">IF(AB47&gt;0,AB47*SUMPRODUCT(_xlfn.XLOOKUP(AB$23,$C$4:$C$19,$T$4:$AD$19)*$AL47:$AV47),0)</f>
        <v>0</v>
      </c>
      <c r="BC47" s="67" cm="1">
        <f t="array" aca="1" ref="BC47" ca="1">IF(AC47&gt;0,AC47*SUMPRODUCT(_xlfn.XLOOKUP(AC$23,$C$4:$C$19,$T$4:$AD$19)*$AL47:$AV47),0)</f>
        <v>0</v>
      </c>
      <c r="BD47" s="67" cm="1">
        <f t="array" aca="1" ref="BD47" ca="1">IF(AD47&gt;0,AD47*SUMPRODUCT(_xlfn.XLOOKUP(AD$23,$C$4:$C$19,$T$4:$AD$19)*$AL47:$AV47),0)</f>
        <v>0</v>
      </c>
      <c r="BE47" s="67" cm="1">
        <f t="array" aca="1" ref="BE47" ca="1">IF(AE47&gt;0,AE47*SUMPRODUCT(_xlfn.XLOOKUP(AE$23,$C$4:$C$19,$T$4:$AD$19)*$AL47:$AV47),0)</f>
        <v>0</v>
      </c>
      <c r="BF47" s="67" cm="1">
        <f t="array" aca="1" ref="BF47" ca="1">IF(AF47&gt;0,AF47*SUMPRODUCT(_xlfn.XLOOKUP(AF$23,$C$4:$C$19,$T$4:$AD$19)*$AL47:$AV47),0)</f>
        <v>0</v>
      </c>
      <c r="BG47" s="67" cm="1">
        <f t="array" aca="1" ref="BG47" ca="1">IF(AG47&gt;0,AG47*SUMPRODUCT(_xlfn.XLOOKUP(AG$23,$C$4:$C$19,$T$4:$AD$19)*$AL47:$AV47),0)</f>
        <v>0</v>
      </c>
      <c r="BH47" s="67" cm="1">
        <f t="array" aca="1" ref="BH47" ca="1">IF(AH47&gt;0,AH47*SUMPRODUCT(_xlfn.XLOOKUP(AH$23,$C$4:$C$19,$T$4:$AD$19)*$AL47:$AV47),0)</f>
        <v>0</v>
      </c>
      <c r="BI47" s="67" cm="1">
        <f t="array" aca="1" ref="BI47" ca="1">IF(AI47&gt;0,AI47*SUMPRODUCT(_xlfn.XLOOKUP(AI$23,$C$4:$C$19,$T$4:$AD$19)*$AL47:$AV47),0)</f>
        <v>0</v>
      </c>
      <c r="BJ47" s="67" cm="1">
        <f t="array" aca="1" ref="BJ47" ca="1">IF(AJ47&gt;0,AJ47*SUMPRODUCT(_xlfn.XLOOKUP(AJ$23,$C$4:$C$19,$T$4:$AD$19)*$AL47:$AV47),0)</f>
        <v>0</v>
      </c>
      <c r="BK47" s="207" cm="1">
        <f t="array" aca="1" ref="BK47" ca="1">IF(AK47&gt;0,AK47*SUMPRODUCT(_xlfn.XLOOKUP(AK$23,$C$4:$C$19,$T$4:$AD$19)*$AL47:$AV47),0)</f>
        <v>0</v>
      </c>
      <c r="BL47" s="220">
        <f t="shared" ca="1" si="67"/>
        <v>0</v>
      </c>
      <c r="BM47" s="66" cm="1">
        <f t="array" aca="1" ref="BM47" ca="1">IF(AA47&gt;0,AA47*SUMPRODUCT(_xlfn.XLOOKUP(AA$23,$C$4:$C$19,$I$4:$S$19)*$AL47:$AV47),0)</f>
        <v>0</v>
      </c>
      <c r="BN47" s="67" cm="1">
        <f t="array" aca="1" ref="BN47" ca="1">IF(AB47&gt;0,AB47*SUMPRODUCT(_xlfn.XLOOKUP(AB$23,$C$4:$C$19,$I$4:$S$19)*$AL47:$AV47),0)</f>
        <v>0</v>
      </c>
      <c r="BO47" s="67" cm="1">
        <f t="array" aca="1" ref="BO47" ca="1">IF(AC47&gt;0,AC47*SUMPRODUCT(_xlfn.XLOOKUP(AC$23,$C$4:$C$19,$I$4:$S$19)*$AL47:$AV47),0)</f>
        <v>0</v>
      </c>
      <c r="BP47" s="67" cm="1">
        <f t="array" aca="1" ref="BP47" ca="1">IF(AD47&gt;0,AD47*SUMPRODUCT(_xlfn.XLOOKUP(AD$23,$C$4:$C$19,$I$4:$S$19)*$AL47:$AV47),0)</f>
        <v>0</v>
      </c>
      <c r="BQ47" s="67" cm="1">
        <f t="array" aca="1" ref="BQ47" ca="1">IF(AE47&gt;0,AE47*SUMPRODUCT(_xlfn.XLOOKUP(AE$23,$C$4:$C$19,$I$4:$S$19)*$AL47:$AV47),0)</f>
        <v>0</v>
      </c>
      <c r="BR47" s="67" cm="1">
        <f t="array" aca="1" ref="BR47" ca="1">IF(AF47&gt;0,AF47*SUMPRODUCT(_xlfn.XLOOKUP(AF$23,$C$4:$C$19,$I$4:$S$19)*$AL47:$AV47),0)</f>
        <v>0</v>
      </c>
      <c r="BS47" s="67" cm="1">
        <f t="array" aca="1" ref="BS47" ca="1">IF(AG47&gt;0,AG47*SUMPRODUCT(_xlfn.XLOOKUP(AG$23,$C$4:$C$19,$I$4:$S$19)*$AL47:$AV47),0)</f>
        <v>0</v>
      </c>
      <c r="BT47" s="67" cm="1">
        <f t="array" aca="1" ref="BT47" ca="1">IF(AH47&gt;0,AH47*SUMPRODUCT(_xlfn.XLOOKUP(AH$23,$C$4:$C$19,$I$4:$S$19)*$AL47:$AV47),0)</f>
        <v>0</v>
      </c>
      <c r="BU47" s="67" cm="1">
        <f t="array" aca="1" ref="BU47" ca="1">IF(AI47&gt;0,AI47*SUMPRODUCT(_xlfn.XLOOKUP(AI$23,$C$4:$C$19,$I$4:$S$19)*$AL47:$AV47),0)</f>
        <v>0</v>
      </c>
      <c r="BV47" s="67" cm="1">
        <f t="array" aca="1" ref="BV47" ca="1">IF(AJ47&gt;0,AJ47*SUMPRODUCT(_xlfn.XLOOKUP(AJ$23,$C$4:$C$19,$I$4:$S$19)*$AL47:$AV47),0)</f>
        <v>0</v>
      </c>
      <c r="BW47" s="68" cm="1">
        <f t="array" aca="1" ref="BW47" ca="1">IF(AK47&gt;0,AK47*SUMPRODUCT(_xlfn.XLOOKUP(AK$23,$C$4:$C$19,$I$4:$S$19)*$AL47:$AV47),0)</f>
        <v>0</v>
      </c>
      <c r="BX47" s="214">
        <f t="shared" ca="1" si="68"/>
        <v>0</v>
      </c>
      <c r="BY47" s="66" cm="1">
        <f t="array" aca="1" ref="BY47" ca="1">IF(AA47&lt;0,AA47*SUMPRODUCT(_xlfn.XLOOKUP(AA$23,$C$4:$C$19,$T$4:$AD$19)*$AL47:$AV47),0)</f>
        <v>0</v>
      </c>
      <c r="BZ47" s="67" cm="1">
        <f t="array" aca="1" ref="BZ47" ca="1">IF(AB47&lt;0,AB47*SUMPRODUCT(_xlfn.XLOOKUP(AB$23,$C$4:$C$19,$T$4:$AD$19)*$AL47:$AV47),0)</f>
        <v>0</v>
      </c>
      <c r="CA47" s="67" cm="1">
        <f t="array" aca="1" ref="CA47" ca="1">IF(AC47&lt;0,AC47*SUMPRODUCT(_xlfn.XLOOKUP(AC$23,$C$4:$C$19,$T$4:$AD$19)*$AL47:$AV47),0)</f>
        <v>-2</v>
      </c>
      <c r="CB47" s="67" cm="1">
        <f t="array" aca="1" ref="CB47" ca="1">IF(AD47&lt;0,AD47*SUMPRODUCT(_xlfn.XLOOKUP(AD$23,$C$4:$C$19,$T$4:$AD$19)*$AL47:$AV47),0)</f>
        <v>0</v>
      </c>
      <c r="CC47" s="67" cm="1">
        <f t="array" aca="1" ref="CC47" ca="1">IF(AE47&lt;0,AE47*SUMPRODUCT(_xlfn.XLOOKUP(AE$23,$C$4:$C$19,$T$4:$AD$19)*$AL47:$AV47),0)</f>
        <v>0</v>
      </c>
      <c r="CD47" s="67" cm="1">
        <f t="array" aca="1" ref="CD47" ca="1">IF(AF47&lt;0,AF47*SUMPRODUCT(_xlfn.XLOOKUP(AF$23,$C$4:$C$19,$T$4:$AD$19)*$AL47:$AV47),0)</f>
        <v>0</v>
      </c>
      <c r="CE47" s="67" cm="1">
        <f t="array" aca="1" ref="CE47" ca="1">IF(AG47&lt;0,AG47*SUMPRODUCT(_xlfn.XLOOKUP(AG$23,$C$4:$C$19,$T$4:$AD$19)*$AL47:$AV47),0)</f>
        <v>0</v>
      </c>
      <c r="CF47" s="67" cm="1">
        <f t="array" aca="1" ref="CF47" ca="1">IF(AH47&lt;0,AH47*SUMPRODUCT(_xlfn.XLOOKUP(AH$23,$C$4:$C$19,$T$4:$AD$19)*$AL47:$AV47),0)</f>
        <v>0</v>
      </c>
      <c r="CG47" s="67" cm="1">
        <f t="array" aca="1" ref="CG47" ca="1">IF(AI47&lt;0,AI47*SUMPRODUCT(_xlfn.XLOOKUP(AI$23,$C$4:$C$19,$T$4:$AD$19)*$AL47:$AV47),0)</f>
        <v>0</v>
      </c>
      <c r="CH47" s="67" cm="1">
        <f t="array" aca="1" ref="CH47" ca="1">IF(AJ47&lt;0,AJ47*SUMPRODUCT(_xlfn.XLOOKUP(AJ$23,$C$4:$C$19,$T$4:$AD$19)*$AL47:$AV47),0)</f>
        <v>0</v>
      </c>
      <c r="CI47" s="68" cm="1">
        <f t="array" aca="1" ref="CI47" ca="1">IF(AK47&lt;0,AK47*SUMPRODUCT(_xlfn.XLOOKUP(AK$23,$C$4:$C$19,$T$4:$AD$19)*$AL47:$AV47),0)</f>
        <v>0</v>
      </c>
      <c r="CJ47" s="220">
        <f t="shared" ca="1" si="69"/>
        <v>-2</v>
      </c>
      <c r="CK47" s="66" cm="1">
        <f t="array" aca="1" ref="CK47" ca="1">IF(AA47&lt;0,AA47*SUMPRODUCT(_xlfn.XLOOKUP(AA$23,$C$4:$C$19,$I$4:$S$19)*$AL47:$AV47),0)</f>
        <v>0</v>
      </c>
      <c r="CL47" s="67" cm="1">
        <f t="array" aca="1" ref="CL47" ca="1">IF(AB47&lt;0,AB47*SUMPRODUCT(_xlfn.XLOOKUP(AB$23,$C$4:$C$19,$I$4:$S$19)*$AL47:$AV47),0)</f>
        <v>0</v>
      </c>
      <c r="CM47" s="67" cm="1">
        <f t="array" aca="1" ref="CM47" ca="1">IF(AC47&lt;0,AC47*SUMPRODUCT(_xlfn.XLOOKUP(AC$23,$C$4:$C$19,$I$4:$S$19)*$AL47:$AV47),0)</f>
        <v>2</v>
      </c>
      <c r="CN47" s="67" cm="1">
        <f t="array" aca="1" ref="CN47" ca="1">IF(AD47&lt;0,AD47*SUMPRODUCT(_xlfn.XLOOKUP(AD$23,$C$4:$C$19,$I$4:$S$19)*$AL47:$AV47),0)</f>
        <v>0</v>
      </c>
      <c r="CO47" s="67" cm="1">
        <f t="array" aca="1" ref="CO47" ca="1">IF(AE47&lt;0,AE47*SUMPRODUCT(_xlfn.XLOOKUP(AE$23,$C$4:$C$19,$I$4:$S$19)*$AL47:$AV47),0)</f>
        <v>0</v>
      </c>
      <c r="CP47" s="67" cm="1">
        <f t="array" aca="1" ref="CP47" ca="1">IF(AF47&lt;0,AF47*SUMPRODUCT(_xlfn.XLOOKUP(AF$23,$C$4:$C$19,$I$4:$S$19)*$AL47:$AV47),0)</f>
        <v>0</v>
      </c>
      <c r="CQ47" s="67" cm="1">
        <f t="array" aca="1" ref="CQ47" ca="1">IF(AG47&lt;0,AG47*SUMPRODUCT(_xlfn.XLOOKUP(AG$23,$C$4:$C$19,$I$4:$S$19)*$AL47:$AV47),0)</f>
        <v>0</v>
      </c>
      <c r="CR47" s="67" cm="1">
        <f t="array" aca="1" ref="CR47" ca="1">IF(AH47&lt;0,AH47*SUMPRODUCT(_xlfn.XLOOKUP(AH$23,$C$4:$C$19,$I$4:$S$19)*$AL47:$AV47),0)</f>
        <v>0</v>
      </c>
      <c r="CS47" s="67" cm="1">
        <f t="array" aca="1" ref="CS47" ca="1">IF(AI47&lt;0,AI47*SUMPRODUCT(_xlfn.XLOOKUP(AI$23,$C$4:$C$19,$I$4:$S$19)*$AL47:$AV47),0)</f>
        <v>0</v>
      </c>
      <c r="CT47" s="67" cm="1">
        <f t="array" aca="1" ref="CT47" ca="1">IF(AJ47&lt;0,AJ47*SUMPRODUCT(_xlfn.XLOOKUP(AJ$23,$C$4:$C$19,$I$4:$S$19)*$AL47:$AV47),0)</f>
        <v>0</v>
      </c>
      <c r="CU47" s="207" cm="1">
        <f t="array" aca="1" ref="CU47" ca="1">IF(AK47&lt;0,AK47*SUMPRODUCT(_xlfn.XLOOKUP(AK$23,$C$4:$C$19,$I$4:$S$19)*$AL47:$AV47),0)</f>
        <v>0</v>
      </c>
      <c r="CV47" s="220">
        <f t="shared" ca="1" si="70"/>
        <v>2</v>
      </c>
    </row>
    <row r="48" spans="1:100" ht="15.75" x14ac:dyDescent="0.25">
      <c r="A48" s="732" t="s">
        <v>232</v>
      </c>
      <c r="B48" s="738"/>
      <c r="C48" s="734">
        <v>1</v>
      </c>
      <c r="D48" s="148" t="str">
        <f>_xlfn.XLOOKUP($C48,'Load Combinations'!$B$4:$B$22,'Load Combinations'!$C$4:$C$22)</f>
        <v xml:space="preserve">Installation - Target Assembly </v>
      </c>
      <c r="E48" s="149">
        <v>9</v>
      </c>
      <c r="F48" s="150">
        <v>7</v>
      </c>
      <c r="G48" s="151">
        <f t="shared" ref="G48:G66" si="105">$A$50</f>
        <v>10</v>
      </c>
      <c r="H48" s="152">
        <f t="shared" ref="H48:H103" si="106">G48+AW48+AZ48+BL48+CV48</f>
        <v>11.7</v>
      </c>
      <c r="I48" s="152">
        <f t="shared" ref="I48:I103" si="107">G48+AX48+AY48+BX48+CJ48</f>
        <v>8.3000000000000007</v>
      </c>
      <c r="J48" s="153"/>
      <c r="K48" s="149"/>
      <c r="L48" s="154"/>
      <c r="M48" s="154"/>
      <c r="N48" s="154"/>
      <c r="O48" s="154">
        <v>1</v>
      </c>
      <c r="P48" s="154">
        <v>-1</v>
      </c>
      <c r="Q48" s="154"/>
      <c r="R48" s="154"/>
      <c r="S48" s="154">
        <v>1</v>
      </c>
      <c r="T48" s="154"/>
      <c r="U48" s="154"/>
      <c r="V48" s="154">
        <v>1</v>
      </c>
      <c r="W48" s="154">
        <v>-1</v>
      </c>
      <c r="X48" s="154"/>
      <c r="Y48" s="154"/>
      <c r="Z48" s="155"/>
      <c r="AA48" s="149">
        <v>-1</v>
      </c>
      <c r="AB48" s="154">
        <v>-1</v>
      </c>
      <c r="AC48" s="154">
        <v>1</v>
      </c>
      <c r="AD48" s="154"/>
      <c r="AE48" s="154">
        <v>1</v>
      </c>
      <c r="AF48" s="154">
        <v>-1</v>
      </c>
      <c r="AG48" s="154">
        <v>1</v>
      </c>
      <c r="AH48" s="154"/>
      <c r="AI48" s="154">
        <v>1</v>
      </c>
      <c r="AJ48" s="154"/>
      <c r="AK48" s="150"/>
      <c r="AL48" s="204">
        <f>+INDEX('Load Combinations'!$D$4:$N$22,MATCH(Vertical!$C48,'Load Combinations'!$B$4:$B$22,0),MATCH(Vertical!AL$23,'Load Combinations'!$D$3:$N$3,0))</f>
        <v>0</v>
      </c>
      <c r="AM48" s="154">
        <f>+INDEX('Load Combinations'!$D$4:$N$22,MATCH(Vertical!$C48,'Load Combinations'!$B$4:$B$22,0),MATCH(Vertical!AM$23,'Load Combinations'!$D$3:$N$3,0))</f>
        <v>0</v>
      </c>
      <c r="AN48" s="154">
        <f>+INDEX('Load Combinations'!$D$4:$N$22,MATCH(Vertical!$C48,'Load Combinations'!$B$4:$B$22,0),MATCH(Vertical!AN$23,'Load Combinations'!$D$3:$N$3,0))</f>
        <v>0</v>
      </c>
      <c r="AO48" s="154">
        <f>+INDEX('Load Combinations'!$D$4:$N$22,MATCH(Vertical!$C48,'Load Combinations'!$B$4:$B$22,0),MATCH(Vertical!AO$23,'Load Combinations'!$D$3:$N$3,0))</f>
        <v>0</v>
      </c>
      <c r="AP48" s="154">
        <f>+INDEX('Load Combinations'!$D$4:$N$22,MATCH(Vertical!$C48,'Load Combinations'!$B$4:$B$22,0),MATCH(Vertical!AP$23,'Load Combinations'!$D$3:$N$3,0))</f>
        <v>0</v>
      </c>
      <c r="AQ48" s="154">
        <f>+INDEX('Load Combinations'!$D$4:$N$22,MATCH(Vertical!$C48,'Load Combinations'!$B$4:$B$22,0),MATCH(Vertical!AQ$23,'Load Combinations'!$D$3:$N$3,0))</f>
        <v>0</v>
      </c>
      <c r="AR48" s="154">
        <f>+INDEX('Load Combinations'!$D$4:$N$22,MATCH(Vertical!$C48,'Load Combinations'!$B$4:$B$22,0),MATCH(Vertical!AR$23,'Load Combinations'!$D$3:$N$3,0))</f>
        <v>0</v>
      </c>
      <c r="AS48" s="154">
        <f>+INDEX('Load Combinations'!$D$4:$N$22,MATCH(Vertical!$C48,'Load Combinations'!$B$4:$B$22,0),MATCH(Vertical!AS$23,'Load Combinations'!$D$3:$N$3,0))</f>
        <v>0</v>
      </c>
      <c r="AT48" s="154">
        <f>+INDEX('Load Combinations'!$D$4:$N$22,MATCH(Vertical!$C48,'Load Combinations'!$B$4:$B$22,0),MATCH(Vertical!AT$23,'Load Combinations'!$D$3:$N$3,0))</f>
        <v>0</v>
      </c>
      <c r="AU48" s="155">
        <f>+INDEX('Load Combinations'!$D$4:$N$22,MATCH(Vertical!$C48,'Load Combinations'!$B$4:$B$22,0),MATCH(Vertical!AU$23,'Load Combinations'!$D$3:$N$3,0))</f>
        <v>0</v>
      </c>
      <c r="AV48" s="188">
        <f>+INDEX('Load Combinations'!$D$4:$N$22,MATCH(Vertical!$C48,'Load Combinations'!$B$4:$B$22,0),MATCH(Vertical!AV$23,'Load Combinations'!$D$3:$N$3,0))</f>
        <v>0</v>
      </c>
      <c r="AW48" s="170" cm="1">
        <f t="array" ref="AW48">SUMPRODUCT(--($K48:$Z48&gt;0),INDEX($H$4:$H$19,MATCH($K$23:$Z$23,$C$4:$C$19,0)))</f>
        <v>1.1000000000000001</v>
      </c>
      <c r="AX48" s="174" cm="1">
        <f t="array" ref="AX48">SUMPRODUCT(--($K48:$Z48&gt;0),INDEX($G$4:$G$19,MATCH($K$23:$Z$23,$C$4:$C$19,0)))</f>
        <v>-1.1000000000000001</v>
      </c>
      <c r="AY48" s="174" cm="1">
        <f t="array" ref="AY48">-1*SUMPRODUCT(--($K48:$Z48&lt;0),INDEX($H$4:$H$19,MATCH($K$23:$Z$23,$C$4:$C$19,0)))</f>
        <v>-0.6</v>
      </c>
      <c r="AZ48" s="171" cm="1">
        <f t="array" ref="AZ48">-1*SUMPRODUCT(--($K48:$Z48&lt;0),INDEX($G$4:$G$19,MATCH($K$23:$Z$23,$C$4:$C$19,0)))</f>
        <v>0.6</v>
      </c>
      <c r="BA48" s="156" cm="1">
        <f t="array" ref="BA48">IF(AA48&gt;0,AA48*SUMPRODUCT(_xlfn.XLOOKUP(AA$23,$C$4:$C$19,$T$4:$AD$19)*$AL48:$AV48),0)</f>
        <v>0</v>
      </c>
      <c r="BB48" s="157" cm="1">
        <f t="array" ref="BB48">IF(AB48&gt;0,AB48*SUMPRODUCT(_xlfn.XLOOKUP(AB$23,$C$4:$C$19,$T$4:$AD$19)*$AL48:$AV48),0)</f>
        <v>0</v>
      </c>
      <c r="BC48" s="157" cm="1">
        <f t="array" ref="BC48">IF(AC48&gt;0,AC48*SUMPRODUCT(_xlfn.XLOOKUP(AC$23,$C$4:$C$19,$T$4:$AD$19)*$AL48:$AV48),0)</f>
        <v>0</v>
      </c>
      <c r="BD48" s="157" cm="1">
        <f t="array" ref="BD48">IF(AD48&gt;0,AD48*SUMPRODUCT(_xlfn.XLOOKUP(AD$23,$C$4:$C$19,$T$4:$AD$19)*$AL48:$AV48),0)</f>
        <v>0</v>
      </c>
      <c r="BE48" s="157" cm="1">
        <f t="array" ref="BE48">IF(AE48&gt;0,AE48*SUMPRODUCT(_xlfn.XLOOKUP(AE$23,$C$4:$C$19,$T$4:$AD$19)*$AL48:$AV48),0)</f>
        <v>0</v>
      </c>
      <c r="BF48" s="157" cm="1">
        <f t="array" ref="BF48">IF(AF48&gt;0,AF48*SUMPRODUCT(_xlfn.XLOOKUP(AF$23,$C$4:$C$19,$T$4:$AD$19)*$AL48:$AV48),0)</f>
        <v>0</v>
      </c>
      <c r="BG48" s="157" cm="1">
        <f t="array" ref="BG48">IF(AG48&gt;0,AG48*SUMPRODUCT(_xlfn.XLOOKUP(AG$23,$C$4:$C$19,$T$4:$AD$19)*$AL48:$AV48),0)</f>
        <v>0</v>
      </c>
      <c r="BH48" s="157" cm="1">
        <f t="array" ref="BH48">IF(AH48&gt;0,AH48*SUMPRODUCT(_xlfn.XLOOKUP(AH$23,$C$4:$C$19,$T$4:$AD$19)*$AL48:$AV48),0)</f>
        <v>0</v>
      </c>
      <c r="BI48" s="157" cm="1">
        <f t="array" ref="BI48">IF(AI48&gt;0,AI48*SUMPRODUCT(_xlfn.XLOOKUP(AI$23,$C$4:$C$19,$T$4:$AD$19)*$AL48:$AV48),0)</f>
        <v>0</v>
      </c>
      <c r="BJ48" s="157" cm="1">
        <f t="array" ref="BJ48">IF(AJ48&gt;0,AJ48*SUMPRODUCT(_xlfn.XLOOKUP(AJ$23,$C$4:$C$19,$T$4:$AD$19)*$AL48:$AV48),0)</f>
        <v>0</v>
      </c>
      <c r="BK48" s="206" cm="1">
        <f t="array" ref="BK48">IF(AK48&gt;0,AK48*SUMPRODUCT(_xlfn.XLOOKUP(AK$23,$C$4:$C$19,$T$4:$AD$19)*$AL48:$AV48),0)</f>
        <v>0</v>
      </c>
      <c r="BL48" s="225">
        <f t="shared" si="67"/>
        <v>0</v>
      </c>
      <c r="BM48" s="156" cm="1">
        <f t="array" ref="BM48">IF(AA48&gt;0,AA48*SUMPRODUCT(_xlfn.XLOOKUP(AA$23,$C$4:$C$19,$I$4:$S$19)*$AL48:$AV48),0)</f>
        <v>0</v>
      </c>
      <c r="BN48" s="157" cm="1">
        <f t="array" ref="BN48">IF(AB48&gt;0,AB48*SUMPRODUCT(_xlfn.XLOOKUP(AB$23,$C$4:$C$19,$I$4:$S$19)*$AL48:$AV48),0)</f>
        <v>0</v>
      </c>
      <c r="BO48" s="157" cm="1">
        <f t="array" ref="BO48">IF(AC48&gt;0,AC48*SUMPRODUCT(_xlfn.XLOOKUP(AC$23,$C$4:$C$19,$I$4:$S$19)*$AL48:$AV48),0)</f>
        <v>0</v>
      </c>
      <c r="BP48" s="157" cm="1">
        <f t="array" ref="BP48">IF(AD48&gt;0,AD48*SUMPRODUCT(_xlfn.XLOOKUP(AD$23,$C$4:$C$19,$I$4:$S$19)*$AL48:$AV48),0)</f>
        <v>0</v>
      </c>
      <c r="BQ48" s="157" cm="1">
        <f t="array" ref="BQ48">IF(AE48&gt;0,AE48*SUMPRODUCT(_xlfn.XLOOKUP(AE$23,$C$4:$C$19,$I$4:$S$19)*$AL48:$AV48),0)</f>
        <v>0</v>
      </c>
      <c r="BR48" s="157" cm="1">
        <f t="array" ref="BR48">IF(AF48&gt;0,AF48*SUMPRODUCT(_xlfn.XLOOKUP(AF$23,$C$4:$C$19,$I$4:$S$19)*$AL48:$AV48),0)</f>
        <v>0</v>
      </c>
      <c r="BS48" s="157" cm="1">
        <f t="array" ref="BS48">IF(AG48&gt;0,AG48*SUMPRODUCT(_xlfn.XLOOKUP(AG$23,$C$4:$C$19,$I$4:$S$19)*$AL48:$AV48),0)</f>
        <v>0</v>
      </c>
      <c r="BT48" s="157" cm="1">
        <f t="array" ref="BT48">IF(AH48&gt;0,AH48*SUMPRODUCT(_xlfn.XLOOKUP(AH$23,$C$4:$C$19,$I$4:$S$19)*$AL48:$AV48),0)</f>
        <v>0</v>
      </c>
      <c r="BU48" s="157" cm="1">
        <f t="array" ref="BU48">IF(AI48&gt;0,AI48*SUMPRODUCT(_xlfn.XLOOKUP(AI$23,$C$4:$C$19,$I$4:$S$19)*$AL48:$AV48),0)</f>
        <v>0</v>
      </c>
      <c r="BV48" s="157" cm="1">
        <f t="array" ref="BV48">IF(AJ48&gt;0,AJ48*SUMPRODUCT(_xlfn.XLOOKUP(AJ$23,$C$4:$C$19,$I$4:$S$19)*$AL48:$AV48),0)</f>
        <v>0</v>
      </c>
      <c r="BW48" s="158" cm="1">
        <f t="array" ref="BW48">IF(AK48&gt;0,AK48*SUMPRODUCT(_xlfn.XLOOKUP(AK$23,$C$4:$C$19,$I$4:$S$19)*$AL48:$AV48),0)</f>
        <v>0</v>
      </c>
      <c r="BX48" s="209">
        <f t="shared" si="68"/>
        <v>0</v>
      </c>
      <c r="BY48" s="156" cm="1">
        <f t="array" ref="BY48">IF(AA48&lt;0,AA48*SUMPRODUCT(_xlfn.XLOOKUP(AA$23,$C$4:$C$19,$T$4:$AD$19)*$AL48:$AV48),0)</f>
        <v>0</v>
      </c>
      <c r="BZ48" s="157" cm="1">
        <f t="array" ref="BZ48">IF(AB48&lt;0,AB48*SUMPRODUCT(_xlfn.XLOOKUP(AB$23,$C$4:$C$19,$T$4:$AD$19)*$AL48:$AV48),0)</f>
        <v>0</v>
      </c>
      <c r="CA48" s="157" cm="1">
        <f t="array" ref="CA48">IF(AC48&lt;0,AC48*SUMPRODUCT(_xlfn.XLOOKUP(AC$23,$C$4:$C$19,$T$4:$AD$19)*$AL48:$AV48),0)</f>
        <v>0</v>
      </c>
      <c r="CB48" s="157" cm="1">
        <f t="array" ref="CB48">IF(AD48&lt;0,AD48*SUMPRODUCT(_xlfn.XLOOKUP(AD$23,$C$4:$C$19,$T$4:$AD$19)*$AL48:$AV48),0)</f>
        <v>0</v>
      </c>
      <c r="CC48" s="157" cm="1">
        <f t="array" ref="CC48">IF(AE48&lt;0,AE48*SUMPRODUCT(_xlfn.XLOOKUP(AE$23,$C$4:$C$19,$T$4:$AD$19)*$AL48:$AV48),0)</f>
        <v>0</v>
      </c>
      <c r="CD48" s="157" cm="1">
        <f t="array" ref="CD48">IF(AF48&lt;0,AF48*SUMPRODUCT(_xlfn.XLOOKUP(AF$23,$C$4:$C$19,$T$4:$AD$19)*$AL48:$AV48),0)</f>
        <v>0</v>
      </c>
      <c r="CE48" s="157" cm="1">
        <f t="array" ref="CE48">IF(AG48&lt;0,AG48*SUMPRODUCT(_xlfn.XLOOKUP(AG$23,$C$4:$C$19,$T$4:$AD$19)*$AL48:$AV48),0)</f>
        <v>0</v>
      </c>
      <c r="CF48" s="157" cm="1">
        <f t="array" ref="CF48">IF(AH48&lt;0,AH48*SUMPRODUCT(_xlfn.XLOOKUP(AH$23,$C$4:$C$19,$T$4:$AD$19)*$AL48:$AV48),0)</f>
        <v>0</v>
      </c>
      <c r="CG48" s="157" cm="1">
        <f t="array" ref="CG48">IF(AI48&lt;0,AI48*SUMPRODUCT(_xlfn.XLOOKUP(AI$23,$C$4:$C$19,$T$4:$AD$19)*$AL48:$AV48),0)</f>
        <v>0</v>
      </c>
      <c r="CH48" s="157" cm="1">
        <f t="array" ref="CH48">IF(AJ48&lt;0,AJ48*SUMPRODUCT(_xlfn.XLOOKUP(AJ$23,$C$4:$C$19,$T$4:$AD$19)*$AL48:$AV48),0)</f>
        <v>0</v>
      </c>
      <c r="CI48" s="158" cm="1">
        <f t="array" ref="CI48">IF(AK48&lt;0,AK48*SUMPRODUCT(_xlfn.XLOOKUP(AK$23,$C$4:$C$19,$T$4:$AD$19)*$AL48:$AV48),0)</f>
        <v>0</v>
      </c>
      <c r="CJ48" s="225">
        <f t="shared" ref="CJ48:CJ66" si="108">SUM(BY48:CI48)</f>
        <v>0</v>
      </c>
      <c r="CK48" s="156" cm="1">
        <f t="array" ref="CK48">IF(AA48&lt;0,AA48*SUMPRODUCT(_xlfn.XLOOKUP(AA$23,$C$4:$C$19,$I$4:$S$19)*$AL48:$AV48),0)</f>
        <v>0</v>
      </c>
      <c r="CL48" s="157" cm="1">
        <f t="array" ref="CL48">IF(AB48&lt;0,AB48*SUMPRODUCT(_xlfn.XLOOKUP(AB$23,$C$4:$C$19,$I$4:$S$19)*$AL48:$AV48),0)</f>
        <v>0</v>
      </c>
      <c r="CM48" s="157" cm="1">
        <f t="array" ref="CM48">IF(AC48&lt;0,AC48*SUMPRODUCT(_xlfn.XLOOKUP(AC$23,$C$4:$C$19,$I$4:$S$19)*$AL48:$AV48),0)</f>
        <v>0</v>
      </c>
      <c r="CN48" s="157" cm="1">
        <f t="array" ref="CN48">IF(AD48&lt;0,AD48*SUMPRODUCT(_xlfn.XLOOKUP(AD$23,$C$4:$C$19,$I$4:$S$19)*$AL48:$AV48),0)</f>
        <v>0</v>
      </c>
      <c r="CO48" s="157" cm="1">
        <f t="array" ref="CO48">IF(AE48&lt;0,AE48*SUMPRODUCT(_xlfn.XLOOKUP(AE$23,$C$4:$C$19,$I$4:$S$19)*$AL48:$AV48),0)</f>
        <v>0</v>
      </c>
      <c r="CP48" s="157" cm="1">
        <f t="array" ref="CP48">IF(AF48&lt;0,AF48*SUMPRODUCT(_xlfn.XLOOKUP(AF$23,$C$4:$C$19,$I$4:$S$19)*$AL48:$AV48),0)</f>
        <v>0</v>
      </c>
      <c r="CQ48" s="157" cm="1">
        <f t="array" ref="CQ48">IF(AG48&lt;0,AG48*SUMPRODUCT(_xlfn.XLOOKUP(AG$23,$C$4:$C$19,$I$4:$S$19)*$AL48:$AV48),0)</f>
        <v>0</v>
      </c>
      <c r="CR48" s="157" cm="1">
        <f t="array" ref="CR48">IF(AH48&lt;0,AH48*SUMPRODUCT(_xlfn.XLOOKUP(AH$23,$C$4:$C$19,$I$4:$S$19)*$AL48:$AV48),0)</f>
        <v>0</v>
      </c>
      <c r="CS48" s="157" cm="1">
        <f t="array" ref="CS48">IF(AI48&lt;0,AI48*SUMPRODUCT(_xlfn.XLOOKUP(AI$23,$C$4:$C$19,$I$4:$S$19)*$AL48:$AV48),0)</f>
        <v>0</v>
      </c>
      <c r="CT48" s="157" cm="1">
        <f t="array" ref="CT48">IF(AJ48&lt;0,AJ48*SUMPRODUCT(_xlfn.XLOOKUP(AJ$23,$C$4:$C$19,$I$4:$S$19)*$AL48:$AV48),0)</f>
        <v>0</v>
      </c>
      <c r="CU48" s="206" cm="1">
        <f t="array" ref="CU48">IF(AK48&lt;0,AK48*SUMPRODUCT(_xlfn.XLOOKUP(AK$23,$C$4:$C$19,$I$4:$S$19)*$AL48:$AV48),0)</f>
        <v>0</v>
      </c>
      <c r="CV48" s="210">
        <f t="shared" ref="CV48:CV66" si="109">SUM(CK48:CU48)</f>
        <v>0</v>
      </c>
    </row>
    <row r="49" spans="1:100" x14ac:dyDescent="0.25">
      <c r="A49" s="255" t="s">
        <v>148</v>
      </c>
      <c r="B49" s="739"/>
      <c r="C49" s="735">
        <v>2</v>
      </c>
      <c r="D49" s="18" t="str">
        <f>_xlfn.XLOOKUP($C49,'Load Combinations'!$B$4:$B$22,'Load Combinations'!$C$4:$C$22)</f>
        <v>Rotation Test, Target Assembly</v>
      </c>
      <c r="E49" s="118"/>
      <c r="F49" s="119"/>
      <c r="G49" s="7">
        <f t="shared" si="105"/>
        <v>10</v>
      </c>
      <c r="H49" s="130">
        <f t="shared" ca="1" si="106"/>
        <v>9.9249999999999989</v>
      </c>
      <c r="I49" s="130">
        <f t="shared" ca="1" si="107"/>
        <v>6.5750000000000011</v>
      </c>
      <c r="J49" s="112"/>
      <c r="K49" s="72">
        <f ca="1">OFFSET(K49,-1,0)</f>
        <v>0</v>
      </c>
      <c r="L49" s="73">
        <f t="shared" ref="L49:Z49" ca="1" si="110">OFFSET(L49,-1,0)</f>
        <v>0</v>
      </c>
      <c r="M49" s="73">
        <f t="shared" ca="1" si="110"/>
        <v>0</v>
      </c>
      <c r="N49" s="73">
        <f t="shared" ca="1" si="110"/>
        <v>0</v>
      </c>
      <c r="O49" s="73">
        <f t="shared" ca="1" si="110"/>
        <v>1</v>
      </c>
      <c r="P49" s="73">
        <f t="shared" ca="1" si="110"/>
        <v>-1</v>
      </c>
      <c r="Q49" s="73">
        <f t="shared" ca="1" si="110"/>
        <v>0</v>
      </c>
      <c r="R49" s="73">
        <f t="shared" ca="1" si="110"/>
        <v>0</v>
      </c>
      <c r="S49" s="73">
        <f t="shared" ca="1" si="110"/>
        <v>1</v>
      </c>
      <c r="T49" s="73">
        <f t="shared" ca="1" si="110"/>
        <v>0</v>
      </c>
      <c r="U49" s="73">
        <f t="shared" ca="1" si="110"/>
        <v>0</v>
      </c>
      <c r="V49" s="73">
        <f t="shared" ca="1" si="110"/>
        <v>1</v>
      </c>
      <c r="W49" s="73">
        <f t="shared" ca="1" si="110"/>
        <v>-1</v>
      </c>
      <c r="X49" s="73">
        <f t="shared" ca="1" si="110"/>
        <v>0</v>
      </c>
      <c r="Y49" s="73">
        <f t="shared" ca="1" si="110"/>
        <v>0</v>
      </c>
      <c r="Z49" s="139">
        <f t="shared" ca="1" si="110"/>
        <v>0</v>
      </c>
      <c r="AA49" s="72">
        <f ca="1">OFFSET(AA49,-1,0)</f>
        <v>-1</v>
      </c>
      <c r="AB49" s="73">
        <f t="shared" ref="AB49:AK49" ca="1" si="111">OFFSET(AB49,-1,0)</f>
        <v>-1</v>
      </c>
      <c r="AC49" s="73">
        <f t="shared" ca="1" si="111"/>
        <v>1</v>
      </c>
      <c r="AD49" s="73">
        <f t="shared" ca="1" si="111"/>
        <v>0</v>
      </c>
      <c r="AE49" s="73">
        <f t="shared" ca="1" si="111"/>
        <v>1</v>
      </c>
      <c r="AF49" s="73">
        <f t="shared" ca="1" si="111"/>
        <v>-1</v>
      </c>
      <c r="AG49" s="73">
        <f t="shared" ca="1" si="111"/>
        <v>1</v>
      </c>
      <c r="AH49" s="73">
        <f t="shared" ca="1" si="111"/>
        <v>0</v>
      </c>
      <c r="AI49" s="73">
        <f t="shared" ca="1" si="111"/>
        <v>1</v>
      </c>
      <c r="AJ49" s="73">
        <f t="shared" ca="1" si="111"/>
        <v>0</v>
      </c>
      <c r="AK49" s="74">
        <f t="shared" ca="1" si="111"/>
        <v>0</v>
      </c>
      <c r="AL49" s="202">
        <f>+INDEX('Load Combinations'!$D$4:$N$22,MATCH(Vertical!$C49,'Load Combinations'!$B$4:$B$22,0),MATCH(Vertical!AL$23,'Load Combinations'!$D$3:$N$3,0))</f>
        <v>1</v>
      </c>
      <c r="AM49" s="73">
        <f>+INDEX('Load Combinations'!$D$4:$N$22,MATCH(Vertical!$C49,'Load Combinations'!$B$4:$B$22,0),MATCH(Vertical!AM$23,'Load Combinations'!$D$3:$N$3,0))</f>
        <v>1</v>
      </c>
      <c r="AN49" s="73">
        <f>+INDEX('Load Combinations'!$D$4:$N$22,MATCH(Vertical!$C49,'Load Combinations'!$B$4:$B$22,0),MATCH(Vertical!AN$23,'Load Combinations'!$D$3:$N$3,0))</f>
        <v>0</v>
      </c>
      <c r="AO49" s="73">
        <f>+INDEX('Load Combinations'!$D$4:$N$22,MATCH(Vertical!$C49,'Load Combinations'!$B$4:$B$22,0),MATCH(Vertical!AO$23,'Load Combinations'!$D$3:$N$3,0))</f>
        <v>0</v>
      </c>
      <c r="AP49" s="73">
        <f>+INDEX('Load Combinations'!$D$4:$N$22,MATCH(Vertical!$C49,'Load Combinations'!$B$4:$B$22,0),MATCH(Vertical!AP$23,'Load Combinations'!$D$3:$N$3,0))</f>
        <v>0</v>
      </c>
      <c r="AQ49" s="73">
        <f>+INDEX('Load Combinations'!$D$4:$N$22,MATCH(Vertical!$C49,'Load Combinations'!$B$4:$B$22,0),MATCH(Vertical!AQ$23,'Load Combinations'!$D$3:$N$3,0))</f>
        <v>0</v>
      </c>
      <c r="AR49" s="73">
        <f>+INDEX('Load Combinations'!$D$4:$N$22,MATCH(Vertical!$C49,'Load Combinations'!$B$4:$B$22,0),MATCH(Vertical!AR$23,'Load Combinations'!$D$3:$N$3,0))</f>
        <v>0</v>
      </c>
      <c r="AS49" s="73">
        <f>+INDEX('Load Combinations'!$D$4:$N$22,MATCH(Vertical!$C49,'Load Combinations'!$B$4:$B$22,0),MATCH(Vertical!AS$23,'Load Combinations'!$D$3:$N$3,0))</f>
        <v>0</v>
      </c>
      <c r="AT49" s="73">
        <f>+INDEX('Load Combinations'!$D$4:$N$22,MATCH(Vertical!$C49,'Load Combinations'!$B$4:$B$22,0),MATCH(Vertical!AT$23,'Load Combinations'!$D$3:$N$3,0))</f>
        <v>0</v>
      </c>
      <c r="AU49" s="139">
        <f>+INDEX('Load Combinations'!$D$4:$N$22,MATCH(Vertical!$C49,'Load Combinations'!$B$4:$B$22,0),MATCH(Vertical!AU$23,'Load Combinations'!$D$3:$N$3,0))</f>
        <v>0</v>
      </c>
      <c r="AV49" s="189">
        <f>+INDEX('Load Combinations'!$D$4:$N$22,MATCH(Vertical!$C49,'Load Combinations'!$B$4:$B$22,0),MATCH(Vertical!AV$23,'Load Combinations'!$D$3:$N$3,0))</f>
        <v>0</v>
      </c>
      <c r="AW49" s="229" cm="1">
        <f t="array" aca="1" ref="AW49" ca="1">SUMPRODUCT(--($K49:$Z49&gt;0),INDEX($H$4:$H$19,MATCH($K$23:$Z$23,$C$4:$C$19,0)))</f>
        <v>1.1000000000000001</v>
      </c>
      <c r="AX49" s="189" cm="1">
        <f t="array" aca="1" ref="AX49" ca="1">SUMPRODUCT(--($K49:$Z49&gt;0),INDEX($G$4:$G$19,MATCH($K$23:$Z$23,$C$4:$C$19,0)))</f>
        <v>-1.1000000000000001</v>
      </c>
      <c r="AY49" s="189" cm="1">
        <f t="array" aca="1" ref="AY49" ca="1">-1*SUMPRODUCT(--($K49:$Z49&lt;0),INDEX($H$4:$H$19,MATCH($K$23:$Z$23,$C$4:$C$19,0)))</f>
        <v>-0.6</v>
      </c>
      <c r="AZ49" s="230" cm="1">
        <f t="array" aca="1" ref="AZ49" ca="1">-1*SUMPRODUCT(--($K49:$Z49&lt;0),INDEX($G$4:$G$19,MATCH($K$23:$Z$23,$C$4:$C$19,0)))</f>
        <v>0.6</v>
      </c>
      <c r="BA49" s="66" cm="1">
        <f t="array" aca="1" ref="BA49" ca="1">IF(AA49&gt;0,AA49*SUMPRODUCT(_xlfn.XLOOKUP(AA$23,$C$4:$C$19,$T$4:$AD$19)*$AL49:$AV49),0)</f>
        <v>0</v>
      </c>
      <c r="BB49" s="67" cm="1">
        <f t="array" aca="1" ref="BB49" ca="1">IF(AB49&gt;0,AB49*SUMPRODUCT(_xlfn.XLOOKUP(AB$23,$C$4:$C$19,$T$4:$AD$19)*$AL49:$AV49),0)</f>
        <v>0</v>
      </c>
      <c r="BC49" s="67" cm="1">
        <f t="array" aca="1" ref="BC49" ca="1">IF(AC49&gt;0,AC49*SUMPRODUCT(_xlfn.XLOOKUP(AC$23,$C$4:$C$19,$T$4:$AD$19)*$AL49:$AV49),0)</f>
        <v>0.1</v>
      </c>
      <c r="BD49" s="67" cm="1">
        <f t="array" aca="1" ref="BD49" ca="1">IF(AD49&gt;0,AD49*SUMPRODUCT(_xlfn.XLOOKUP(AD$23,$C$4:$C$19,$T$4:$AD$19)*$AL49:$AV49),0)</f>
        <v>0</v>
      </c>
      <c r="BE49" s="67" cm="1">
        <f t="array" aca="1" ref="BE49" ca="1">IF(AE49&gt;0,AE49*SUMPRODUCT(_xlfn.XLOOKUP(AE$23,$C$4:$C$19,$T$4:$AD$19)*$AL49:$AV49),0)</f>
        <v>-2</v>
      </c>
      <c r="BF49" s="67" cm="1">
        <f t="array" aca="1" ref="BF49" ca="1">IF(AF49&gt;0,AF49*SUMPRODUCT(_xlfn.XLOOKUP(AF$23,$C$4:$C$19,$T$4:$AD$19)*$AL49:$AV49),0)</f>
        <v>0</v>
      </c>
      <c r="BG49" s="67" cm="1">
        <f t="array" aca="1" ref="BG49" ca="1">IF(AG49&gt;0,AG49*SUMPRODUCT(_xlfn.XLOOKUP(AG$23,$C$4:$C$19,$T$4:$AD$19)*$AL49:$AV49),0)</f>
        <v>0</v>
      </c>
      <c r="BH49" s="67" cm="1">
        <f t="array" aca="1" ref="BH49" ca="1">IF(AH49&gt;0,AH49*SUMPRODUCT(_xlfn.XLOOKUP(AH$23,$C$4:$C$19,$T$4:$AD$19)*$AL49:$AV49),0)</f>
        <v>0</v>
      </c>
      <c r="BI49" s="67" cm="1">
        <f t="array" aca="1" ref="BI49" ca="1">IF(AI49&gt;0,AI49*SUMPRODUCT(_xlfn.XLOOKUP(AI$23,$C$4:$C$19,$T$4:$AD$19)*$AL49:$AV49),0)</f>
        <v>0</v>
      </c>
      <c r="BJ49" s="67" cm="1">
        <f t="array" aca="1" ref="BJ49" ca="1">IF(AJ49&gt;0,AJ49*SUMPRODUCT(_xlfn.XLOOKUP(AJ$23,$C$4:$C$19,$T$4:$AD$19)*$AL49:$AV49),0)</f>
        <v>0</v>
      </c>
      <c r="BK49" s="207" cm="1">
        <f t="array" aca="1" ref="BK49" ca="1">IF(AK49&gt;0,AK49*SUMPRODUCT(_xlfn.XLOOKUP(AK$23,$C$4:$C$19,$T$4:$AD$19)*$AL49:$AV49),0)</f>
        <v>0</v>
      </c>
      <c r="BL49" s="220">
        <f t="shared" ca="1" si="67"/>
        <v>-1.9</v>
      </c>
      <c r="BM49" s="66" cm="1">
        <f t="array" aca="1" ref="BM49" ca="1">IF(AA49&gt;0,AA49*SUMPRODUCT(_xlfn.XLOOKUP(AA$23,$C$4:$C$19,$I$4:$S$19)*$AL49:$AV49),0)</f>
        <v>0</v>
      </c>
      <c r="BN49" s="67" cm="1">
        <f t="array" aca="1" ref="BN49" ca="1">IF(AB49&gt;0,AB49*SUMPRODUCT(_xlfn.XLOOKUP(AB$23,$C$4:$C$19,$I$4:$S$19)*$AL49:$AV49),0)</f>
        <v>0</v>
      </c>
      <c r="BO49" s="67" cm="1">
        <f t="array" aca="1" ref="BO49" ca="1">IF(AC49&gt;0,AC49*SUMPRODUCT(_xlfn.XLOOKUP(AC$23,$C$4:$C$19,$I$4:$S$19)*$AL49:$AV49),0)</f>
        <v>-0.1</v>
      </c>
      <c r="BP49" s="67" cm="1">
        <f t="array" aca="1" ref="BP49" ca="1">IF(AD49&gt;0,AD49*SUMPRODUCT(_xlfn.XLOOKUP(AD$23,$C$4:$C$19,$I$4:$S$19)*$AL49:$AV49),0)</f>
        <v>0</v>
      </c>
      <c r="BQ49" s="67" cm="1">
        <f t="array" aca="1" ref="BQ49" ca="1">IF(AE49&gt;0,AE49*SUMPRODUCT(_xlfn.XLOOKUP(AE$23,$C$4:$C$19,$I$4:$S$19)*$AL49:$AV49),0)</f>
        <v>0</v>
      </c>
      <c r="BR49" s="67" cm="1">
        <f t="array" aca="1" ref="BR49" ca="1">IF(AF49&gt;0,AF49*SUMPRODUCT(_xlfn.XLOOKUP(AF$23,$C$4:$C$19,$I$4:$S$19)*$AL49:$AV49),0)</f>
        <v>0</v>
      </c>
      <c r="BS49" s="67" cm="1">
        <f t="array" aca="1" ref="BS49" ca="1">IF(AG49&gt;0,AG49*SUMPRODUCT(_xlfn.XLOOKUP(AG$23,$C$4:$C$19,$I$4:$S$19)*$AL49:$AV49),0)</f>
        <v>0</v>
      </c>
      <c r="BT49" s="67" cm="1">
        <f t="array" aca="1" ref="BT49" ca="1">IF(AH49&gt;0,AH49*SUMPRODUCT(_xlfn.XLOOKUP(AH$23,$C$4:$C$19,$I$4:$S$19)*$AL49:$AV49),0)</f>
        <v>0</v>
      </c>
      <c r="BU49" s="67" cm="1">
        <f t="array" aca="1" ref="BU49" ca="1">IF(AI49&gt;0,AI49*SUMPRODUCT(_xlfn.XLOOKUP(AI$23,$C$4:$C$19,$I$4:$S$19)*$AL49:$AV49),0)</f>
        <v>0</v>
      </c>
      <c r="BV49" s="67" cm="1">
        <f t="array" aca="1" ref="BV49" ca="1">IF(AJ49&gt;0,AJ49*SUMPRODUCT(_xlfn.XLOOKUP(AJ$23,$C$4:$C$19,$I$4:$S$19)*$AL49:$AV49),0)</f>
        <v>0</v>
      </c>
      <c r="BW49" s="68" cm="1">
        <f t="array" aca="1" ref="BW49" ca="1">IF(AK49&gt;0,AK49*SUMPRODUCT(_xlfn.XLOOKUP(AK$23,$C$4:$C$19,$I$4:$S$19)*$AL49:$AV49),0)</f>
        <v>0</v>
      </c>
      <c r="BX49" s="214">
        <f t="shared" ca="1" si="68"/>
        <v>-0.1</v>
      </c>
      <c r="BY49" s="66" cm="1">
        <f t="array" aca="1" ref="BY49" ca="1">IF(AA49&lt;0,AA49*SUMPRODUCT(_xlfn.XLOOKUP(AA$23,$C$4:$C$19,$T$4:$AD$19)*$AL49:$AV49),0)</f>
        <v>0</v>
      </c>
      <c r="BZ49" s="67" cm="1">
        <f t="array" aca="1" ref="BZ49" ca="1">IF(AB49&lt;0,AB49*SUMPRODUCT(_xlfn.XLOOKUP(AB$23,$C$4:$C$19,$T$4:$AD$19)*$AL49:$AV49),0)</f>
        <v>-0.125</v>
      </c>
      <c r="CA49" s="67" cm="1">
        <f t="array" aca="1" ref="CA49" ca="1">IF(AC49&lt;0,AC49*SUMPRODUCT(_xlfn.XLOOKUP(AC$23,$C$4:$C$19,$T$4:$AD$19)*$AL49:$AV49),0)</f>
        <v>0</v>
      </c>
      <c r="CB49" s="67" cm="1">
        <f t="array" aca="1" ref="CB49" ca="1">IF(AD49&lt;0,AD49*SUMPRODUCT(_xlfn.XLOOKUP(AD$23,$C$4:$C$19,$T$4:$AD$19)*$AL49:$AV49),0)</f>
        <v>0</v>
      </c>
      <c r="CC49" s="67" cm="1">
        <f t="array" aca="1" ref="CC49" ca="1">IF(AE49&lt;0,AE49*SUMPRODUCT(_xlfn.XLOOKUP(AE$23,$C$4:$C$19,$T$4:$AD$19)*$AL49:$AV49),0)</f>
        <v>0</v>
      </c>
      <c r="CD49" s="67" cm="1">
        <f t="array" aca="1" ref="CD49" ca="1">IF(AF49&lt;0,AF49*SUMPRODUCT(_xlfn.XLOOKUP(AF$23,$C$4:$C$19,$T$4:$AD$19)*$AL49:$AV49),0)</f>
        <v>-1.5</v>
      </c>
      <c r="CE49" s="67" cm="1">
        <f t="array" aca="1" ref="CE49" ca="1">IF(AG49&lt;0,AG49*SUMPRODUCT(_xlfn.XLOOKUP(AG$23,$C$4:$C$19,$T$4:$AD$19)*$AL49:$AV49),0)</f>
        <v>0</v>
      </c>
      <c r="CF49" s="67" cm="1">
        <f t="array" aca="1" ref="CF49" ca="1">IF(AH49&lt;0,AH49*SUMPRODUCT(_xlfn.XLOOKUP(AH$23,$C$4:$C$19,$T$4:$AD$19)*$AL49:$AV49),0)</f>
        <v>0</v>
      </c>
      <c r="CG49" s="67" cm="1">
        <f t="array" aca="1" ref="CG49" ca="1">IF(AI49&lt;0,AI49*SUMPRODUCT(_xlfn.XLOOKUP(AI$23,$C$4:$C$19,$T$4:$AD$19)*$AL49:$AV49),0)</f>
        <v>0</v>
      </c>
      <c r="CH49" s="67" cm="1">
        <f t="array" aca="1" ref="CH49" ca="1">IF(AJ49&lt;0,AJ49*SUMPRODUCT(_xlfn.XLOOKUP(AJ$23,$C$4:$C$19,$T$4:$AD$19)*$AL49:$AV49),0)</f>
        <v>0</v>
      </c>
      <c r="CI49" s="68" cm="1">
        <f t="array" aca="1" ref="CI49" ca="1">IF(AK49&lt;0,AK49*SUMPRODUCT(_xlfn.XLOOKUP(AK$23,$C$4:$C$19,$T$4:$AD$19)*$AL49:$AV49),0)</f>
        <v>0</v>
      </c>
      <c r="CJ49" s="220">
        <f t="shared" ca="1" si="108"/>
        <v>-1.625</v>
      </c>
      <c r="CK49" s="66" cm="1">
        <f t="array" aca="1" ref="CK49" ca="1">IF(AA49&lt;0,AA49*SUMPRODUCT(_xlfn.XLOOKUP(AA$23,$C$4:$C$19,$I$4:$S$19)*$AL49:$AV49),0)</f>
        <v>0</v>
      </c>
      <c r="CL49" s="67" cm="1">
        <f t="array" aca="1" ref="CL49" ca="1">IF(AB49&lt;0,AB49*SUMPRODUCT(_xlfn.XLOOKUP(AB$23,$C$4:$C$19,$I$4:$S$19)*$AL49:$AV49),0)</f>
        <v>0.125</v>
      </c>
      <c r="CM49" s="67" cm="1">
        <f t="array" aca="1" ref="CM49" ca="1">IF(AC49&lt;0,AC49*SUMPRODUCT(_xlfn.XLOOKUP(AC$23,$C$4:$C$19,$I$4:$S$19)*$AL49:$AV49),0)</f>
        <v>0</v>
      </c>
      <c r="CN49" s="67" cm="1">
        <f t="array" aca="1" ref="CN49" ca="1">IF(AD49&lt;0,AD49*SUMPRODUCT(_xlfn.XLOOKUP(AD$23,$C$4:$C$19,$I$4:$S$19)*$AL49:$AV49),0)</f>
        <v>0</v>
      </c>
      <c r="CO49" s="67" cm="1">
        <f t="array" aca="1" ref="CO49" ca="1">IF(AE49&lt;0,AE49*SUMPRODUCT(_xlfn.XLOOKUP(AE$23,$C$4:$C$19,$I$4:$S$19)*$AL49:$AV49),0)</f>
        <v>0</v>
      </c>
      <c r="CP49" s="67" cm="1">
        <f t="array" aca="1" ref="CP49" ca="1">IF(AF49&lt;0,AF49*SUMPRODUCT(_xlfn.XLOOKUP(AF$23,$C$4:$C$19,$I$4:$S$19)*$AL49:$AV49),0)</f>
        <v>0</v>
      </c>
      <c r="CQ49" s="67" cm="1">
        <f t="array" aca="1" ref="CQ49" ca="1">IF(AG49&lt;0,AG49*SUMPRODUCT(_xlfn.XLOOKUP(AG$23,$C$4:$C$19,$I$4:$S$19)*$AL49:$AV49),0)</f>
        <v>0</v>
      </c>
      <c r="CR49" s="67" cm="1">
        <f t="array" aca="1" ref="CR49" ca="1">IF(AH49&lt;0,AH49*SUMPRODUCT(_xlfn.XLOOKUP(AH$23,$C$4:$C$19,$I$4:$S$19)*$AL49:$AV49),0)</f>
        <v>0</v>
      </c>
      <c r="CS49" s="67" cm="1">
        <f t="array" aca="1" ref="CS49" ca="1">IF(AI49&lt;0,AI49*SUMPRODUCT(_xlfn.XLOOKUP(AI$23,$C$4:$C$19,$I$4:$S$19)*$AL49:$AV49),0)</f>
        <v>0</v>
      </c>
      <c r="CT49" s="67" cm="1">
        <f t="array" aca="1" ref="CT49" ca="1">IF(AJ49&lt;0,AJ49*SUMPRODUCT(_xlfn.XLOOKUP(AJ$23,$C$4:$C$19,$I$4:$S$19)*$AL49:$AV49),0)</f>
        <v>0</v>
      </c>
      <c r="CU49" s="207" cm="1">
        <f t="array" aca="1" ref="CU49" ca="1">IF(AK49&lt;0,AK49*SUMPRODUCT(_xlfn.XLOOKUP(AK$23,$C$4:$C$19,$I$4:$S$19)*$AL49:$AV49),0)</f>
        <v>0</v>
      </c>
      <c r="CV49" s="220">
        <f t="shared" ca="1" si="109"/>
        <v>0.125</v>
      </c>
    </row>
    <row r="50" spans="1:100" x14ac:dyDescent="0.25">
      <c r="A50" s="255">
        <v>10</v>
      </c>
      <c r="B50" s="739"/>
      <c r="C50" s="736">
        <v>3</v>
      </c>
      <c r="D50" s="19" t="str">
        <f>_xlfn.XLOOKUP($C50,'Load Combinations'!$B$4:$B$22,'Load Combinations'!$C$4:$C$22)</f>
        <v>Component Pressure Test</v>
      </c>
      <c r="E50" s="120"/>
      <c r="F50" s="121"/>
      <c r="G50" s="8">
        <f t="shared" si="105"/>
        <v>10</v>
      </c>
      <c r="H50" s="61">
        <f t="shared" ca="1" si="106"/>
        <v>9.9499999999999993</v>
      </c>
      <c r="I50" s="61">
        <f t="shared" ca="1" si="107"/>
        <v>7.0500000000000007</v>
      </c>
      <c r="J50" s="113"/>
      <c r="K50" s="75">
        <f ca="1">OFFSET(K50,-2,0)</f>
        <v>0</v>
      </c>
      <c r="L50" s="76">
        <f t="shared" ref="L50:Z50" ca="1" si="112">OFFSET(L50,-2,0)</f>
        <v>0</v>
      </c>
      <c r="M50" s="76">
        <f t="shared" ca="1" si="112"/>
        <v>0</v>
      </c>
      <c r="N50" s="76">
        <f t="shared" ca="1" si="112"/>
        <v>0</v>
      </c>
      <c r="O50" s="76">
        <f t="shared" ca="1" si="112"/>
        <v>1</v>
      </c>
      <c r="P50" s="76">
        <f t="shared" ca="1" si="112"/>
        <v>-1</v>
      </c>
      <c r="Q50" s="76">
        <f t="shared" ca="1" si="112"/>
        <v>0</v>
      </c>
      <c r="R50" s="76">
        <f t="shared" ca="1" si="112"/>
        <v>0</v>
      </c>
      <c r="S50" s="76">
        <f t="shared" ca="1" si="112"/>
        <v>1</v>
      </c>
      <c r="T50" s="76">
        <f t="shared" ca="1" si="112"/>
        <v>0</v>
      </c>
      <c r="U50" s="76">
        <f t="shared" ca="1" si="112"/>
        <v>0</v>
      </c>
      <c r="V50" s="76">
        <f t="shared" ca="1" si="112"/>
        <v>1</v>
      </c>
      <c r="W50" s="76">
        <f t="shared" ca="1" si="112"/>
        <v>-1</v>
      </c>
      <c r="X50" s="76">
        <f t="shared" ca="1" si="112"/>
        <v>0</v>
      </c>
      <c r="Y50" s="76">
        <f t="shared" ca="1" si="112"/>
        <v>0</v>
      </c>
      <c r="Z50" s="140">
        <f t="shared" ca="1" si="112"/>
        <v>0</v>
      </c>
      <c r="AA50" s="75">
        <f t="shared" ref="AA50:AK50" ca="1" si="113">OFFSET(AA50,-2,0)</f>
        <v>-1</v>
      </c>
      <c r="AB50" s="76">
        <f t="shared" ca="1" si="113"/>
        <v>-1</v>
      </c>
      <c r="AC50" s="76">
        <f t="shared" ca="1" si="113"/>
        <v>1</v>
      </c>
      <c r="AD50" s="76">
        <f t="shared" ca="1" si="113"/>
        <v>0</v>
      </c>
      <c r="AE50" s="76">
        <f t="shared" ca="1" si="113"/>
        <v>1</v>
      </c>
      <c r="AF50" s="76">
        <f t="shared" ca="1" si="113"/>
        <v>-1</v>
      </c>
      <c r="AG50" s="76">
        <f t="shared" ca="1" si="113"/>
        <v>1</v>
      </c>
      <c r="AH50" s="76">
        <f t="shared" ca="1" si="113"/>
        <v>0</v>
      </c>
      <c r="AI50" s="76">
        <f t="shared" ca="1" si="113"/>
        <v>1</v>
      </c>
      <c r="AJ50" s="76">
        <f t="shared" ca="1" si="113"/>
        <v>0</v>
      </c>
      <c r="AK50" s="77">
        <f t="shared" ca="1" si="113"/>
        <v>0</v>
      </c>
      <c r="AL50" s="203">
        <f>+INDEX('Load Combinations'!$D$4:$N$22,MATCH(Vertical!$C50,'Load Combinations'!$B$4:$B$22,0),MATCH(Vertical!AL$23,'Load Combinations'!$D$3:$N$3,0))</f>
        <v>1</v>
      </c>
      <c r="AM50" s="76">
        <f>+INDEX('Load Combinations'!$D$4:$N$22,MATCH(Vertical!$C50,'Load Combinations'!$B$4:$B$22,0),MATCH(Vertical!AM$23,'Load Combinations'!$D$3:$N$3,0))</f>
        <v>0</v>
      </c>
      <c r="AN50" s="76">
        <f>+INDEX('Load Combinations'!$D$4:$N$22,MATCH(Vertical!$C50,'Load Combinations'!$B$4:$B$22,0),MATCH(Vertical!AN$23,'Load Combinations'!$D$3:$N$3,0))</f>
        <v>0</v>
      </c>
      <c r="AO50" s="76">
        <f>+INDEX('Load Combinations'!$D$4:$N$22,MATCH(Vertical!$C50,'Load Combinations'!$B$4:$B$22,0),MATCH(Vertical!AO$23,'Load Combinations'!$D$3:$N$3,0))</f>
        <v>0</v>
      </c>
      <c r="AP50" s="76">
        <f>+INDEX('Load Combinations'!$D$4:$N$22,MATCH(Vertical!$C50,'Load Combinations'!$B$4:$B$22,0),MATCH(Vertical!AP$23,'Load Combinations'!$D$3:$N$3,0))</f>
        <v>1</v>
      </c>
      <c r="AQ50" s="76">
        <f>+INDEX('Load Combinations'!$D$4:$N$22,MATCH(Vertical!$C50,'Load Combinations'!$B$4:$B$22,0),MATCH(Vertical!AQ$23,'Load Combinations'!$D$3:$N$3,0))</f>
        <v>0</v>
      </c>
      <c r="AR50" s="76">
        <f>+INDEX('Load Combinations'!$D$4:$N$22,MATCH(Vertical!$C50,'Load Combinations'!$B$4:$B$22,0),MATCH(Vertical!AR$23,'Load Combinations'!$D$3:$N$3,0))</f>
        <v>0</v>
      </c>
      <c r="AS50" s="76">
        <f>+INDEX('Load Combinations'!$D$4:$N$22,MATCH(Vertical!$C50,'Load Combinations'!$B$4:$B$22,0),MATCH(Vertical!AS$23,'Load Combinations'!$D$3:$N$3,0))</f>
        <v>0</v>
      </c>
      <c r="AT50" s="76">
        <f>+INDEX('Load Combinations'!$D$4:$N$22,MATCH(Vertical!$C50,'Load Combinations'!$B$4:$B$22,0),MATCH(Vertical!AT$23,'Load Combinations'!$D$3:$N$3,0))</f>
        <v>0</v>
      </c>
      <c r="AU50" s="140">
        <f>+INDEX('Load Combinations'!$D$4:$N$22,MATCH(Vertical!$C50,'Load Combinations'!$B$4:$B$22,0),MATCH(Vertical!AU$23,'Load Combinations'!$D$3:$N$3,0))</f>
        <v>0</v>
      </c>
      <c r="AV50" s="196">
        <f>+INDEX('Load Combinations'!$D$4:$N$22,MATCH(Vertical!$C50,'Load Combinations'!$B$4:$B$22,0),MATCH(Vertical!AV$23,'Load Combinations'!$D$3:$N$3,0))</f>
        <v>0</v>
      </c>
      <c r="AW50" s="231" cm="1">
        <f t="array" aca="1" ref="AW50" ca="1">SUMPRODUCT(--($K50:$Z50&gt;0),INDEX($H$4:$H$19,MATCH($K$23:$Z$23,$C$4:$C$19,0)))</f>
        <v>1.1000000000000001</v>
      </c>
      <c r="AX50" s="196" cm="1">
        <f t="array" aca="1" ref="AX50" ca="1">SUMPRODUCT(--($K50:$Z50&gt;0),INDEX($G$4:$G$19,MATCH($K$23:$Z$23,$C$4:$C$19,0)))</f>
        <v>-1.1000000000000001</v>
      </c>
      <c r="AY50" s="196" cm="1">
        <f t="array" aca="1" ref="AY50" ca="1">-1*SUMPRODUCT(--($K50:$Z50&lt;0),INDEX($H$4:$H$19,MATCH($K$23:$Z$23,$C$4:$C$19,0)))</f>
        <v>-0.6</v>
      </c>
      <c r="AZ50" s="232" cm="1">
        <f t="array" aca="1" ref="AZ50" ca="1">-1*SUMPRODUCT(--($K50:$Z50&lt;0),INDEX($G$4:$G$19,MATCH($K$23:$Z$23,$C$4:$C$19,0)))</f>
        <v>0.6</v>
      </c>
      <c r="BA50" s="8" cm="1">
        <f t="array" aca="1" ref="BA50" ca="1">IF(AA50&gt;0,AA50*SUMPRODUCT(_xlfn.XLOOKUP(AA$23,$C$4:$C$19,$T$4:$AD$19)*$AL50:$AV50),0)</f>
        <v>0</v>
      </c>
      <c r="BB50" s="17" cm="1">
        <f t="array" aca="1" ref="BB50" ca="1">IF(AB50&gt;0,AB50*SUMPRODUCT(_xlfn.XLOOKUP(AB$23,$C$4:$C$19,$T$4:$AD$19)*$AL50:$AV50),0)</f>
        <v>0</v>
      </c>
      <c r="BC50" s="17" cm="1">
        <f t="array" aca="1" ref="BC50" ca="1">IF(AC50&gt;0,AC50*SUMPRODUCT(_xlfn.XLOOKUP(AC$23,$C$4:$C$19,$T$4:$AD$19)*$AL50:$AV50),0)</f>
        <v>0</v>
      </c>
      <c r="BD50" s="71" cm="1">
        <f t="array" aca="1" ref="BD50" ca="1">IF(AD50&gt;0,AD50*SUMPRODUCT(_xlfn.XLOOKUP(AD$23,$C$4:$C$19,$T$4:$AD$19)*$AL50:$AV50),0)</f>
        <v>0</v>
      </c>
      <c r="BE50" s="17" cm="1">
        <f t="array" aca="1" ref="BE50" ca="1">IF(AE50&gt;0,AE50*SUMPRODUCT(_xlfn.XLOOKUP(AE$23,$C$4:$C$19,$T$4:$AD$19)*$AL50:$AV50),0)</f>
        <v>-2</v>
      </c>
      <c r="BF50" s="17" cm="1">
        <f t="array" aca="1" ref="BF50" ca="1">IF(AF50&gt;0,AF50*SUMPRODUCT(_xlfn.XLOOKUP(AF$23,$C$4:$C$19,$T$4:$AD$19)*$AL50:$AV50),0)</f>
        <v>0</v>
      </c>
      <c r="BG50" s="17" cm="1">
        <f t="array" aca="1" ref="BG50" ca="1">IF(AG50&gt;0,AG50*SUMPRODUCT(_xlfn.XLOOKUP(AG$23,$C$4:$C$19,$T$4:$AD$19)*$AL50:$AV50),0)</f>
        <v>0.25</v>
      </c>
      <c r="BH50" s="17" cm="1">
        <f t="array" aca="1" ref="BH50" ca="1">IF(AH50&gt;0,AH50*SUMPRODUCT(_xlfn.XLOOKUP(AH$23,$C$4:$C$19,$T$4:$AD$19)*$AL50:$AV50),0)</f>
        <v>0</v>
      </c>
      <c r="BI50" s="17" cm="1">
        <f t="array" aca="1" ref="BI50" ca="1">IF(AI50&gt;0,AI50*SUMPRODUCT(_xlfn.XLOOKUP(AI$23,$C$4:$C$19,$T$4:$AD$19)*$AL50:$AV50),0)</f>
        <v>0</v>
      </c>
      <c r="BJ50" s="17" cm="1">
        <f t="array" aca="1" ref="BJ50" ca="1">IF(AJ50&gt;0,AJ50*SUMPRODUCT(_xlfn.XLOOKUP(AJ$23,$C$4:$C$19,$T$4:$AD$19)*$AL50:$AV50),0)</f>
        <v>0</v>
      </c>
      <c r="BK50" s="208" cm="1">
        <f t="array" aca="1" ref="BK50" ca="1">IF(AK50&gt;0,AK50*SUMPRODUCT(_xlfn.XLOOKUP(AK$23,$C$4:$C$19,$T$4:$AD$19)*$AL50:$AV50),0)</f>
        <v>0</v>
      </c>
      <c r="BL50" s="221">
        <f t="shared" ca="1" si="67"/>
        <v>-1.75</v>
      </c>
      <c r="BM50" s="8" cm="1">
        <f t="array" aca="1" ref="BM50" ca="1">IF(AA50&gt;0,AA50*SUMPRODUCT(_xlfn.XLOOKUP(AA$23,$C$4:$C$19,$I$4:$S$19)*$AL50:$AV50),0)</f>
        <v>0</v>
      </c>
      <c r="BN50" s="17" cm="1">
        <f t="array" aca="1" ref="BN50" ca="1">IF(AB50&gt;0,AB50*SUMPRODUCT(_xlfn.XLOOKUP(AB$23,$C$4:$C$19,$I$4:$S$19)*$AL50:$AV50),0)</f>
        <v>0</v>
      </c>
      <c r="BO50" s="17" cm="1">
        <f t="array" aca="1" ref="BO50" ca="1">IF(AC50&gt;0,AC50*SUMPRODUCT(_xlfn.XLOOKUP(AC$23,$C$4:$C$19,$I$4:$S$19)*$AL50:$AV50),0)</f>
        <v>0</v>
      </c>
      <c r="BP50" s="71" cm="1">
        <f t="array" aca="1" ref="BP50" ca="1">IF(AD50&gt;0,AD50*SUMPRODUCT(_xlfn.XLOOKUP(AD$23,$C$4:$C$19,$I$4:$S$19)*$AL50:$AV50),0)</f>
        <v>0</v>
      </c>
      <c r="BQ50" s="17" cm="1">
        <f t="array" aca="1" ref="BQ50" ca="1">IF(AE50&gt;0,AE50*SUMPRODUCT(_xlfn.XLOOKUP(AE$23,$C$4:$C$19,$I$4:$S$19)*$AL50:$AV50),0)</f>
        <v>0</v>
      </c>
      <c r="BR50" s="17" cm="1">
        <f t="array" aca="1" ref="BR50" ca="1">IF(AF50&gt;0,AF50*SUMPRODUCT(_xlfn.XLOOKUP(AF$23,$C$4:$C$19,$I$4:$S$19)*$AL50:$AV50),0)</f>
        <v>0</v>
      </c>
      <c r="BS50" s="17" cm="1">
        <f t="array" aca="1" ref="BS50" ca="1">IF(AG50&gt;0,AG50*SUMPRODUCT(_xlfn.XLOOKUP(AG$23,$C$4:$C$19,$I$4:$S$19)*$AL50:$AV50),0)</f>
        <v>0</v>
      </c>
      <c r="BT50" s="17" cm="1">
        <f t="array" aca="1" ref="BT50" ca="1">IF(AH50&gt;0,AH50*SUMPRODUCT(_xlfn.XLOOKUP(AH$23,$C$4:$C$19,$I$4:$S$19)*$AL50:$AV50),0)</f>
        <v>0</v>
      </c>
      <c r="BU50" s="17" cm="1">
        <f t="array" aca="1" ref="BU50" ca="1">IF(AI50&gt;0,AI50*SUMPRODUCT(_xlfn.XLOOKUP(AI$23,$C$4:$C$19,$I$4:$S$19)*$AL50:$AV50),0)</f>
        <v>-1.25</v>
      </c>
      <c r="BV50" s="17" cm="1">
        <f t="array" aca="1" ref="BV50" ca="1">IF(AJ50&gt;0,AJ50*SUMPRODUCT(_xlfn.XLOOKUP(AJ$23,$C$4:$C$19,$I$4:$S$19)*$AL50:$AV50),0)</f>
        <v>0</v>
      </c>
      <c r="BW50" s="9" cm="1">
        <f t="array" aca="1" ref="BW50" ca="1">IF(AK50&gt;0,AK50*SUMPRODUCT(_xlfn.XLOOKUP(AK$23,$C$4:$C$19,$I$4:$S$19)*$AL50:$AV50),0)</f>
        <v>0</v>
      </c>
      <c r="BX50" s="215">
        <f t="shared" ca="1" si="68"/>
        <v>-1.25</v>
      </c>
      <c r="BY50" s="8" cm="1">
        <f t="array" aca="1" ref="BY50" ca="1">IF(AA50&lt;0,AA50*SUMPRODUCT(_xlfn.XLOOKUP(AA$23,$C$4:$C$19,$T$4:$AD$19)*$AL50:$AV50),0)</f>
        <v>0</v>
      </c>
      <c r="BZ50" s="17" cm="1">
        <f t="array" aca="1" ref="BZ50" ca="1">IF(AB50&lt;0,AB50*SUMPRODUCT(_xlfn.XLOOKUP(AB$23,$C$4:$C$19,$T$4:$AD$19)*$AL50:$AV50),0)</f>
        <v>0</v>
      </c>
      <c r="CA50" s="17" cm="1">
        <f t="array" aca="1" ref="CA50" ca="1">IF(AC50&lt;0,AC50*SUMPRODUCT(_xlfn.XLOOKUP(AC$23,$C$4:$C$19,$T$4:$AD$19)*$AL50:$AV50),0)</f>
        <v>0</v>
      </c>
      <c r="CB50" s="71" cm="1">
        <f t="array" aca="1" ref="CB50" ca="1">IF(AD50&lt;0,AD50*SUMPRODUCT(_xlfn.XLOOKUP(AD$23,$C$4:$C$19,$T$4:$AD$19)*$AL50:$AV50),0)</f>
        <v>0</v>
      </c>
      <c r="CC50" s="17" cm="1">
        <f t="array" aca="1" ref="CC50" ca="1">IF(AE50&lt;0,AE50*SUMPRODUCT(_xlfn.XLOOKUP(AE$23,$C$4:$C$19,$T$4:$AD$19)*$AL50:$AV50),0)</f>
        <v>0</v>
      </c>
      <c r="CD50" s="17" cm="1">
        <f t="array" aca="1" ref="CD50" ca="1">IF(AF50&lt;0,AF50*SUMPRODUCT(_xlfn.XLOOKUP(AF$23,$C$4:$C$19,$T$4:$AD$19)*$AL50:$AV50),0)</f>
        <v>0</v>
      </c>
      <c r="CE50" s="17" cm="1">
        <f t="array" aca="1" ref="CE50" ca="1">IF(AG50&lt;0,AG50*SUMPRODUCT(_xlfn.XLOOKUP(AG$23,$C$4:$C$19,$T$4:$AD$19)*$AL50:$AV50),0)</f>
        <v>0</v>
      </c>
      <c r="CF50" s="17" cm="1">
        <f t="array" aca="1" ref="CF50" ca="1">IF(AH50&lt;0,AH50*SUMPRODUCT(_xlfn.XLOOKUP(AH$23,$C$4:$C$19,$T$4:$AD$19)*$AL50:$AV50),0)</f>
        <v>0</v>
      </c>
      <c r="CG50" s="17" cm="1">
        <f t="array" aca="1" ref="CG50" ca="1">IF(AI50&lt;0,AI50*SUMPRODUCT(_xlfn.XLOOKUP(AI$23,$C$4:$C$19,$T$4:$AD$19)*$AL50:$AV50),0)</f>
        <v>0</v>
      </c>
      <c r="CH50" s="17" cm="1">
        <f t="array" aca="1" ref="CH50" ca="1">IF(AJ50&lt;0,AJ50*SUMPRODUCT(_xlfn.XLOOKUP(AJ$23,$C$4:$C$19,$T$4:$AD$19)*$AL50:$AV50),0)</f>
        <v>0</v>
      </c>
      <c r="CI50" s="9" cm="1">
        <f t="array" aca="1" ref="CI50" ca="1">IF(AK50&lt;0,AK50*SUMPRODUCT(_xlfn.XLOOKUP(AK$23,$C$4:$C$19,$T$4:$AD$19)*$AL50:$AV50),0)</f>
        <v>0</v>
      </c>
      <c r="CJ50" s="221">
        <f t="shared" ca="1" si="108"/>
        <v>0</v>
      </c>
      <c r="CK50" s="8" cm="1">
        <f t="array" aca="1" ref="CK50" ca="1">IF(AA50&lt;0,AA50*SUMPRODUCT(_xlfn.XLOOKUP(AA$23,$C$4:$C$19,$I$4:$S$19)*$AL50:$AV50),0)</f>
        <v>0</v>
      </c>
      <c r="CL50" s="17" cm="1">
        <f t="array" aca="1" ref="CL50" ca="1">IF(AB50&lt;0,AB50*SUMPRODUCT(_xlfn.XLOOKUP(AB$23,$C$4:$C$19,$I$4:$S$19)*$AL50:$AV50),0)</f>
        <v>0</v>
      </c>
      <c r="CM50" s="17" cm="1">
        <f t="array" aca="1" ref="CM50" ca="1">IF(AC50&lt;0,AC50*SUMPRODUCT(_xlfn.XLOOKUP(AC$23,$C$4:$C$19,$I$4:$S$19)*$AL50:$AV50),0)</f>
        <v>0</v>
      </c>
      <c r="CN50" s="71" cm="1">
        <f t="array" aca="1" ref="CN50" ca="1">IF(AD50&lt;0,AD50*SUMPRODUCT(_xlfn.XLOOKUP(AD$23,$C$4:$C$19,$I$4:$S$19)*$AL50:$AV50),0)</f>
        <v>0</v>
      </c>
      <c r="CO50" s="17" cm="1">
        <f t="array" aca="1" ref="CO50" ca="1">IF(AE50&lt;0,AE50*SUMPRODUCT(_xlfn.XLOOKUP(AE$23,$C$4:$C$19,$I$4:$S$19)*$AL50:$AV50),0)</f>
        <v>0</v>
      </c>
      <c r="CP50" s="17" cm="1">
        <f t="array" aca="1" ref="CP50" ca="1">IF(AF50&lt;0,AF50*SUMPRODUCT(_xlfn.XLOOKUP(AF$23,$C$4:$C$19,$I$4:$S$19)*$AL50:$AV50),0)</f>
        <v>0</v>
      </c>
      <c r="CQ50" s="17" cm="1">
        <f t="array" aca="1" ref="CQ50" ca="1">IF(AG50&lt;0,AG50*SUMPRODUCT(_xlfn.XLOOKUP(AG$23,$C$4:$C$19,$I$4:$S$19)*$AL50:$AV50),0)</f>
        <v>0</v>
      </c>
      <c r="CR50" s="17" cm="1">
        <f t="array" aca="1" ref="CR50" ca="1">IF(AH50&lt;0,AH50*SUMPRODUCT(_xlfn.XLOOKUP(AH$23,$C$4:$C$19,$I$4:$S$19)*$AL50:$AV50),0)</f>
        <v>0</v>
      </c>
      <c r="CS50" s="17" cm="1">
        <f t="array" aca="1" ref="CS50" ca="1">IF(AI50&lt;0,AI50*SUMPRODUCT(_xlfn.XLOOKUP(AI$23,$C$4:$C$19,$I$4:$S$19)*$AL50:$AV50),0)</f>
        <v>0</v>
      </c>
      <c r="CT50" s="17" cm="1">
        <f t="array" aca="1" ref="CT50" ca="1">IF(AJ50&lt;0,AJ50*SUMPRODUCT(_xlfn.XLOOKUP(AJ$23,$C$4:$C$19,$I$4:$S$19)*$AL50:$AV50),0)</f>
        <v>0</v>
      </c>
      <c r="CU50" s="208" cm="1">
        <f t="array" aca="1" ref="CU50" ca="1">IF(AK50&lt;0,AK50*SUMPRODUCT(_xlfn.XLOOKUP(AK$23,$C$4:$C$19,$I$4:$S$19)*$AL50:$AV50),0)</f>
        <v>0</v>
      </c>
      <c r="CV50" s="221">
        <f t="shared" ca="1" si="109"/>
        <v>0</v>
      </c>
    </row>
    <row r="51" spans="1:100" x14ac:dyDescent="0.25">
      <c r="A51" s="255" t="s">
        <v>390</v>
      </c>
      <c r="B51" s="739" t="s">
        <v>388</v>
      </c>
      <c r="C51" s="735">
        <v>4</v>
      </c>
      <c r="D51" s="18" t="str">
        <f>_xlfn.XLOOKUP($C51,'Load Combinations'!$B$4:$B$22,'Load Combinations'!$C$4:$C$22)</f>
        <v>Core Vessel Vacuum, No Beam</v>
      </c>
      <c r="E51" s="118"/>
      <c r="F51" s="119"/>
      <c r="G51" s="7">
        <f t="shared" si="105"/>
        <v>10</v>
      </c>
      <c r="H51" s="130">
        <f t="shared" ca="1" si="106"/>
        <v>11.924999999999999</v>
      </c>
      <c r="I51" s="130">
        <f t="shared" ca="1" si="107"/>
        <v>5.5750000000000011</v>
      </c>
      <c r="J51" s="112"/>
      <c r="K51" s="72">
        <f ca="1">OFFSET(K51,-3,0)</f>
        <v>0</v>
      </c>
      <c r="L51" s="73">
        <f t="shared" ref="L51:Z51" ca="1" si="114">OFFSET(L51,-3,0)</f>
        <v>0</v>
      </c>
      <c r="M51" s="73">
        <f t="shared" ca="1" si="114"/>
        <v>0</v>
      </c>
      <c r="N51" s="73">
        <f t="shared" ca="1" si="114"/>
        <v>0</v>
      </c>
      <c r="O51" s="73">
        <f t="shared" ca="1" si="114"/>
        <v>1</v>
      </c>
      <c r="P51" s="73">
        <f t="shared" ca="1" si="114"/>
        <v>-1</v>
      </c>
      <c r="Q51" s="73">
        <f t="shared" ca="1" si="114"/>
        <v>0</v>
      </c>
      <c r="R51" s="73">
        <f t="shared" ca="1" si="114"/>
        <v>0</v>
      </c>
      <c r="S51" s="73">
        <f t="shared" ca="1" si="114"/>
        <v>1</v>
      </c>
      <c r="T51" s="73">
        <f t="shared" ca="1" si="114"/>
        <v>0</v>
      </c>
      <c r="U51" s="73">
        <f t="shared" ca="1" si="114"/>
        <v>0</v>
      </c>
      <c r="V51" s="73">
        <f t="shared" ca="1" si="114"/>
        <v>1</v>
      </c>
      <c r="W51" s="73">
        <f t="shared" ca="1" si="114"/>
        <v>-1</v>
      </c>
      <c r="X51" s="73">
        <f t="shared" ca="1" si="114"/>
        <v>0</v>
      </c>
      <c r="Y51" s="73">
        <f t="shared" ca="1" si="114"/>
        <v>0</v>
      </c>
      <c r="Z51" s="139">
        <f t="shared" ca="1" si="114"/>
        <v>0</v>
      </c>
      <c r="AA51" s="72">
        <f t="shared" ref="AA51:AK51" ca="1" si="115">OFFSET(AA51,-3,0)</f>
        <v>-1</v>
      </c>
      <c r="AB51" s="73">
        <f t="shared" ca="1" si="115"/>
        <v>-1</v>
      </c>
      <c r="AC51" s="73">
        <f t="shared" ca="1" si="115"/>
        <v>1</v>
      </c>
      <c r="AD51" s="73">
        <f t="shared" ca="1" si="115"/>
        <v>0</v>
      </c>
      <c r="AE51" s="73">
        <f t="shared" ca="1" si="115"/>
        <v>1</v>
      </c>
      <c r="AF51" s="73">
        <f t="shared" ca="1" si="115"/>
        <v>-1</v>
      </c>
      <c r="AG51" s="73">
        <f t="shared" ca="1" si="115"/>
        <v>1</v>
      </c>
      <c r="AH51" s="73">
        <f t="shared" ca="1" si="115"/>
        <v>0</v>
      </c>
      <c r="AI51" s="73">
        <f t="shared" ca="1" si="115"/>
        <v>1</v>
      </c>
      <c r="AJ51" s="73">
        <f t="shared" ca="1" si="115"/>
        <v>0</v>
      </c>
      <c r="AK51" s="74">
        <f t="shared" ca="1" si="115"/>
        <v>0</v>
      </c>
      <c r="AL51" s="202">
        <f>+INDEX('Load Combinations'!$D$4:$N$22,MATCH(Vertical!$C51,'Load Combinations'!$B$4:$B$22,0),MATCH(Vertical!AL$23,'Load Combinations'!$D$3:$N$3,0))</f>
        <v>1</v>
      </c>
      <c r="AM51" s="73">
        <f>+INDEX('Load Combinations'!$D$4:$N$22,MATCH(Vertical!$C51,'Load Combinations'!$B$4:$B$22,0),MATCH(Vertical!AM$23,'Load Combinations'!$D$3:$N$3,0))</f>
        <v>1</v>
      </c>
      <c r="AN51" s="73">
        <f>+INDEX('Load Combinations'!$D$4:$N$22,MATCH(Vertical!$C51,'Load Combinations'!$B$4:$B$22,0),MATCH(Vertical!AN$23,'Load Combinations'!$D$3:$N$3,0))</f>
        <v>0</v>
      </c>
      <c r="AO51" s="73">
        <f>+INDEX('Load Combinations'!$D$4:$N$22,MATCH(Vertical!$C51,'Load Combinations'!$B$4:$B$22,0),MATCH(Vertical!AO$23,'Load Combinations'!$D$3:$N$3,0))</f>
        <v>1</v>
      </c>
      <c r="AP51" s="73">
        <f>+INDEX('Load Combinations'!$D$4:$N$22,MATCH(Vertical!$C51,'Load Combinations'!$B$4:$B$22,0),MATCH(Vertical!AP$23,'Load Combinations'!$D$3:$N$3,0))</f>
        <v>0</v>
      </c>
      <c r="AQ51" s="73">
        <f>+INDEX('Load Combinations'!$D$4:$N$22,MATCH(Vertical!$C51,'Load Combinations'!$B$4:$B$22,0),MATCH(Vertical!AQ$23,'Load Combinations'!$D$3:$N$3,0))</f>
        <v>0</v>
      </c>
      <c r="AR51" s="73">
        <f>+INDEX('Load Combinations'!$D$4:$N$22,MATCH(Vertical!$C51,'Load Combinations'!$B$4:$B$22,0),MATCH(Vertical!AR$23,'Load Combinations'!$D$3:$N$3,0))</f>
        <v>0</v>
      </c>
      <c r="AS51" s="73">
        <f>+INDEX('Load Combinations'!$D$4:$N$22,MATCH(Vertical!$C51,'Load Combinations'!$B$4:$B$22,0),MATCH(Vertical!AS$23,'Load Combinations'!$D$3:$N$3,0))</f>
        <v>0</v>
      </c>
      <c r="AT51" s="73">
        <f>+INDEX('Load Combinations'!$D$4:$N$22,MATCH(Vertical!$C51,'Load Combinations'!$B$4:$B$22,0),MATCH(Vertical!AT$23,'Load Combinations'!$D$3:$N$3,0))</f>
        <v>1</v>
      </c>
      <c r="AU51" s="139">
        <f>+INDEX('Load Combinations'!$D$4:$N$22,MATCH(Vertical!$C51,'Load Combinations'!$B$4:$B$22,0),MATCH(Vertical!AU$23,'Load Combinations'!$D$3:$N$3,0))</f>
        <v>0</v>
      </c>
      <c r="AV51" s="189">
        <f>+INDEX('Load Combinations'!$D$4:$N$22,MATCH(Vertical!$C51,'Load Combinations'!$B$4:$B$22,0),MATCH(Vertical!AV$23,'Load Combinations'!$D$3:$N$3,0))</f>
        <v>0</v>
      </c>
      <c r="AW51" s="229" cm="1">
        <f t="array" aca="1" ref="AW51" ca="1">SUMPRODUCT(--($K51:$Z51&gt;0),INDEX($H$4:$H$19,MATCH($K$23:$Z$23,$C$4:$C$19,0)))</f>
        <v>1.1000000000000001</v>
      </c>
      <c r="AX51" s="189" cm="1">
        <f t="array" aca="1" ref="AX51" ca="1">SUMPRODUCT(--($K51:$Z51&gt;0),INDEX($G$4:$G$19,MATCH($K$23:$Z$23,$C$4:$C$19,0)))</f>
        <v>-1.1000000000000001</v>
      </c>
      <c r="AY51" s="189" cm="1">
        <f t="array" aca="1" ref="AY51" ca="1">-1*SUMPRODUCT(--($K51:$Z51&lt;0),INDEX($H$4:$H$19,MATCH($K$23:$Z$23,$C$4:$C$19,0)))</f>
        <v>-0.6</v>
      </c>
      <c r="AZ51" s="230" cm="1">
        <f t="array" aca="1" ref="AZ51" ca="1">-1*SUMPRODUCT(--($K51:$Z51&lt;0),INDEX($G$4:$G$19,MATCH($K$23:$Z$23,$C$4:$C$19,0)))</f>
        <v>0.6</v>
      </c>
      <c r="BA51" s="66" cm="1">
        <f t="array" aca="1" ref="BA51" ca="1">IF(AA51&gt;0,AA51*SUMPRODUCT(_xlfn.XLOOKUP(AA$23,$C$4:$C$19,$T$4:$AD$19)*$AL51:$AV51),0)</f>
        <v>0</v>
      </c>
      <c r="BB51" s="67" cm="1">
        <f t="array" aca="1" ref="BB51" ca="1">IF(AB51&gt;0,AB51*SUMPRODUCT(_xlfn.XLOOKUP(AB$23,$C$4:$C$19,$T$4:$AD$19)*$AL51:$AV51),0)</f>
        <v>0</v>
      </c>
      <c r="BC51" s="67" cm="1">
        <f t="array" aca="1" ref="BC51" ca="1">IF(AC51&gt;0,AC51*SUMPRODUCT(_xlfn.XLOOKUP(AC$23,$C$4:$C$19,$T$4:$AD$19)*$AL51:$AV51),0)</f>
        <v>0.1</v>
      </c>
      <c r="BD51" s="67" cm="1">
        <f t="array" aca="1" ref="BD51" ca="1">IF(AD51&gt;0,AD51*SUMPRODUCT(_xlfn.XLOOKUP(AD$23,$C$4:$C$19,$T$4:$AD$19)*$AL51:$AV51),0)</f>
        <v>0</v>
      </c>
      <c r="BE51" s="67" cm="1">
        <f t="array" aca="1" ref="BE51" ca="1">IF(AE51&gt;0,AE51*SUMPRODUCT(_xlfn.XLOOKUP(AE$23,$C$4:$C$19,$T$4:$AD$19)*$AL51:$AV51),0)</f>
        <v>-2</v>
      </c>
      <c r="BF51" s="67" cm="1">
        <f t="array" aca="1" ref="BF51" ca="1">IF(AF51&gt;0,AF51*SUMPRODUCT(_xlfn.XLOOKUP(AF$23,$C$4:$C$19,$T$4:$AD$19)*$AL51:$AV51),0)</f>
        <v>0</v>
      </c>
      <c r="BG51" s="67" cm="1">
        <f t="array" aca="1" ref="BG51" ca="1">IF(AG51&gt;0,AG51*SUMPRODUCT(_xlfn.XLOOKUP(AG$23,$C$4:$C$19,$T$4:$AD$19)*$AL51:$AV51),0)</f>
        <v>0.25</v>
      </c>
      <c r="BH51" s="67" cm="1">
        <f t="array" aca="1" ref="BH51" ca="1">IF(AH51&gt;0,AH51*SUMPRODUCT(_xlfn.XLOOKUP(AH$23,$C$4:$C$19,$T$4:$AD$19)*$AL51:$AV51),0)</f>
        <v>0</v>
      </c>
      <c r="BI51" s="67" cm="1">
        <f t="array" aca="1" ref="BI51" ca="1">IF(AI51&gt;0,AI51*SUMPRODUCT(_xlfn.XLOOKUP(AI$23,$C$4:$C$19,$T$4:$AD$19)*$AL51:$AV51),0)</f>
        <v>0</v>
      </c>
      <c r="BJ51" s="67" cm="1">
        <f t="array" aca="1" ref="BJ51" ca="1">IF(AJ51&gt;0,AJ51*SUMPRODUCT(_xlfn.XLOOKUP(AJ$23,$C$4:$C$19,$T$4:$AD$19)*$AL51:$AV51),0)</f>
        <v>0</v>
      </c>
      <c r="BK51" s="207" cm="1">
        <f t="array" aca="1" ref="BK51" ca="1">IF(AK51&gt;0,AK51*SUMPRODUCT(_xlfn.XLOOKUP(AK$23,$C$4:$C$19,$T$4:$AD$19)*$AL51:$AV51),0)</f>
        <v>0</v>
      </c>
      <c r="BL51" s="220">
        <f t="shared" ca="1" si="67"/>
        <v>-1.65</v>
      </c>
      <c r="BM51" s="66" cm="1">
        <f t="array" aca="1" ref="BM51" ca="1">IF(AA51&gt;0,AA51*SUMPRODUCT(_xlfn.XLOOKUP(AA$23,$C$4:$C$19,$I$4:$S$19)*$AL51:$AV51),0)</f>
        <v>0</v>
      </c>
      <c r="BN51" s="67" cm="1">
        <f t="array" aca="1" ref="BN51" ca="1">IF(AB51&gt;0,AB51*SUMPRODUCT(_xlfn.XLOOKUP(AB$23,$C$4:$C$19,$I$4:$S$19)*$AL51:$AV51),0)</f>
        <v>0</v>
      </c>
      <c r="BO51" s="67" cm="1">
        <f t="array" aca="1" ref="BO51" ca="1">IF(AC51&gt;0,AC51*SUMPRODUCT(_xlfn.XLOOKUP(AC$23,$C$4:$C$19,$I$4:$S$19)*$AL51:$AV51),0)</f>
        <v>-0.1</v>
      </c>
      <c r="BP51" s="67" cm="1">
        <f t="array" aca="1" ref="BP51" ca="1">IF(AD51&gt;0,AD51*SUMPRODUCT(_xlfn.XLOOKUP(AD$23,$C$4:$C$19,$I$4:$S$19)*$AL51:$AV51),0)</f>
        <v>0</v>
      </c>
      <c r="BQ51" s="67" cm="1">
        <f t="array" aca="1" ref="BQ51" ca="1">IF(AE51&gt;0,AE51*SUMPRODUCT(_xlfn.XLOOKUP(AE$23,$C$4:$C$19,$I$4:$S$19)*$AL51:$AV51),0)</f>
        <v>0</v>
      </c>
      <c r="BR51" s="67" cm="1">
        <f t="array" aca="1" ref="BR51" ca="1">IF(AF51&gt;0,AF51*SUMPRODUCT(_xlfn.XLOOKUP(AF$23,$C$4:$C$19,$I$4:$S$19)*$AL51:$AV51),0)</f>
        <v>0</v>
      </c>
      <c r="BS51" s="67" cm="1">
        <f t="array" aca="1" ref="BS51" ca="1">IF(AG51&gt;0,AG51*SUMPRODUCT(_xlfn.XLOOKUP(AG$23,$C$4:$C$19,$I$4:$S$19)*$AL51:$AV51),0)</f>
        <v>0</v>
      </c>
      <c r="BT51" s="67" cm="1">
        <f t="array" aca="1" ref="BT51" ca="1">IF(AH51&gt;0,AH51*SUMPRODUCT(_xlfn.XLOOKUP(AH$23,$C$4:$C$19,$I$4:$S$19)*$AL51:$AV51),0)</f>
        <v>0</v>
      </c>
      <c r="BU51" s="67" cm="1">
        <f t="array" aca="1" ref="BU51" ca="1">IF(AI51&gt;0,AI51*SUMPRODUCT(_xlfn.XLOOKUP(AI$23,$C$4:$C$19,$I$4:$S$19)*$AL51:$AV51),0)</f>
        <v>-1</v>
      </c>
      <c r="BV51" s="67" cm="1">
        <f t="array" aca="1" ref="BV51" ca="1">IF(AJ51&gt;0,AJ51*SUMPRODUCT(_xlfn.XLOOKUP(AJ$23,$C$4:$C$19,$I$4:$S$19)*$AL51:$AV51),0)</f>
        <v>0</v>
      </c>
      <c r="BW51" s="68" cm="1">
        <f t="array" aca="1" ref="BW51" ca="1">IF(AK51&gt;0,AK51*SUMPRODUCT(_xlfn.XLOOKUP(AK$23,$C$4:$C$19,$I$4:$S$19)*$AL51:$AV51),0)</f>
        <v>0</v>
      </c>
      <c r="BX51" s="214">
        <f t="shared" ca="1" si="68"/>
        <v>-1.1000000000000001</v>
      </c>
      <c r="BY51" s="66" cm="1">
        <f t="array" aca="1" ref="BY51" ca="1">IF(AA51&lt;0,AA51*SUMPRODUCT(_xlfn.XLOOKUP(AA$23,$C$4:$C$19,$T$4:$AD$19)*$AL51:$AV51),0)</f>
        <v>0</v>
      </c>
      <c r="BZ51" s="67" cm="1">
        <f t="array" aca="1" ref="BZ51" ca="1">IF(AB51&lt;0,AB51*SUMPRODUCT(_xlfn.XLOOKUP(AB$23,$C$4:$C$19,$T$4:$AD$19)*$AL51:$AV51),0)</f>
        <v>-0.125</v>
      </c>
      <c r="CA51" s="67" cm="1">
        <f t="array" aca="1" ref="CA51" ca="1">IF(AC51&lt;0,AC51*SUMPRODUCT(_xlfn.XLOOKUP(AC$23,$C$4:$C$19,$T$4:$AD$19)*$AL51:$AV51),0)</f>
        <v>0</v>
      </c>
      <c r="CB51" s="67" cm="1">
        <f t="array" aca="1" ref="CB51" ca="1">IF(AD51&lt;0,AD51*SUMPRODUCT(_xlfn.XLOOKUP(AD$23,$C$4:$C$19,$T$4:$AD$19)*$AL51:$AV51),0)</f>
        <v>0</v>
      </c>
      <c r="CC51" s="67" cm="1">
        <f t="array" aca="1" ref="CC51" ca="1">IF(AE51&lt;0,AE51*SUMPRODUCT(_xlfn.XLOOKUP(AE$23,$C$4:$C$19,$T$4:$AD$19)*$AL51:$AV51),0)</f>
        <v>0</v>
      </c>
      <c r="CD51" s="67" cm="1">
        <f t="array" aca="1" ref="CD51" ca="1">IF(AF51&lt;0,AF51*SUMPRODUCT(_xlfn.XLOOKUP(AF$23,$C$4:$C$19,$T$4:$AD$19)*$AL51:$AV51),0)</f>
        <v>-1.5</v>
      </c>
      <c r="CE51" s="67" cm="1">
        <f t="array" aca="1" ref="CE51" ca="1">IF(AG51&lt;0,AG51*SUMPRODUCT(_xlfn.XLOOKUP(AG$23,$C$4:$C$19,$T$4:$AD$19)*$AL51:$AV51),0)</f>
        <v>0</v>
      </c>
      <c r="CF51" s="67" cm="1">
        <f t="array" aca="1" ref="CF51" ca="1">IF(AH51&lt;0,AH51*SUMPRODUCT(_xlfn.XLOOKUP(AH$23,$C$4:$C$19,$T$4:$AD$19)*$AL51:$AV51),0)</f>
        <v>0</v>
      </c>
      <c r="CG51" s="67" cm="1">
        <f t="array" aca="1" ref="CG51" ca="1">IF(AI51&lt;0,AI51*SUMPRODUCT(_xlfn.XLOOKUP(AI$23,$C$4:$C$19,$T$4:$AD$19)*$AL51:$AV51),0)</f>
        <v>0</v>
      </c>
      <c r="CH51" s="67" cm="1">
        <f t="array" aca="1" ref="CH51" ca="1">IF(AJ51&lt;0,AJ51*SUMPRODUCT(_xlfn.XLOOKUP(AJ$23,$C$4:$C$19,$T$4:$AD$19)*$AL51:$AV51),0)</f>
        <v>0</v>
      </c>
      <c r="CI51" s="68" cm="1">
        <f t="array" aca="1" ref="CI51" ca="1">IF(AK51&lt;0,AK51*SUMPRODUCT(_xlfn.XLOOKUP(AK$23,$C$4:$C$19,$T$4:$AD$19)*$AL51:$AV51),0)</f>
        <v>0</v>
      </c>
      <c r="CJ51" s="220">
        <f t="shared" ca="1" si="108"/>
        <v>-1.625</v>
      </c>
      <c r="CK51" s="66" cm="1">
        <f t="array" aca="1" ref="CK51" ca="1">IF(AA51&lt;0,AA51*SUMPRODUCT(_xlfn.XLOOKUP(AA$23,$C$4:$C$19,$I$4:$S$19)*$AL51:$AV51),0)</f>
        <v>0</v>
      </c>
      <c r="CL51" s="67" cm="1">
        <f t="array" aca="1" ref="CL51" ca="1">IF(AB51&lt;0,AB51*SUMPRODUCT(_xlfn.XLOOKUP(AB$23,$C$4:$C$19,$I$4:$S$19)*$AL51:$AV51),0)</f>
        <v>1.875</v>
      </c>
      <c r="CM51" s="67" cm="1">
        <f t="array" aca="1" ref="CM51" ca="1">IF(AC51&lt;0,AC51*SUMPRODUCT(_xlfn.XLOOKUP(AC$23,$C$4:$C$19,$I$4:$S$19)*$AL51:$AV51),0)</f>
        <v>0</v>
      </c>
      <c r="CN51" s="67" cm="1">
        <f t="array" aca="1" ref="CN51" ca="1">IF(AD51&lt;0,AD51*SUMPRODUCT(_xlfn.XLOOKUP(AD$23,$C$4:$C$19,$I$4:$S$19)*$AL51:$AV51),0)</f>
        <v>0</v>
      </c>
      <c r="CO51" s="67" cm="1">
        <f t="array" aca="1" ref="CO51" ca="1">IF(AE51&lt;0,AE51*SUMPRODUCT(_xlfn.XLOOKUP(AE$23,$C$4:$C$19,$I$4:$S$19)*$AL51:$AV51),0)</f>
        <v>0</v>
      </c>
      <c r="CP51" s="67" cm="1">
        <f t="array" aca="1" ref="CP51" ca="1">IF(AF51&lt;0,AF51*SUMPRODUCT(_xlfn.XLOOKUP(AF$23,$C$4:$C$19,$I$4:$S$19)*$AL51:$AV51),0)</f>
        <v>0</v>
      </c>
      <c r="CQ51" s="67" cm="1">
        <f t="array" aca="1" ref="CQ51" ca="1">IF(AG51&lt;0,AG51*SUMPRODUCT(_xlfn.XLOOKUP(AG$23,$C$4:$C$19,$I$4:$S$19)*$AL51:$AV51),0)</f>
        <v>0</v>
      </c>
      <c r="CR51" s="67" cm="1">
        <f t="array" aca="1" ref="CR51" ca="1">IF(AH51&lt;0,AH51*SUMPRODUCT(_xlfn.XLOOKUP(AH$23,$C$4:$C$19,$I$4:$S$19)*$AL51:$AV51),0)</f>
        <v>0</v>
      </c>
      <c r="CS51" s="67" cm="1">
        <f t="array" aca="1" ref="CS51" ca="1">IF(AI51&lt;0,AI51*SUMPRODUCT(_xlfn.XLOOKUP(AI$23,$C$4:$C$19,$I$4:$S$19)*$AL51:$AV51),0)</f>
        <v>0</v>
      </c>
      <c r="CT51" s="67" cm="1">
        <f t="array" aca="1" ref="CT51" ca="1">IF(AJ51&lt;0,AJ51*SUMPRODUCT(_xlfn.XLOOKUP(AJ$23,$C$4:$C$19,$I$4:$S$19)*$AL51:$AV51),0)</f>
        <v>0</v>
      </c>
      <c r="CU51" s="207" cm="1">
        <f t="array" aca="1" ref="CU51" ca="1">IF(AK51&lt;0,AK51*SUMPRODUCT(_xlfn.XLOOKUP(AK$23,$C$4:$C$19,$I$4:$S$19)*$AL51:$AV51),0)</f>
        <v>0</v>
      </c>
      <c r="CV51" s="220">
        <f t="shared" ca="1" si="109"/>
        <v>1.875</v>
      </c>
    </row>
    <row r="52" spans="1:100" x14ac:dyDescent="0.25">
      <c r="A52" s="730">
        <f ca="1">MIN(H48:I52,H55:I58,H61:I66)</f>
        <v>4.4750000000000014</v>
      </c>
      <c r="B52" s="740">
        <f ca="1">MIN(H53:I54,H59:I60)</f>
        <v>3.9250000000000007</v>
      </c>
      <c r="C52" s="736">
        <v>5</v>
      </c>
      <c r="D52" s="19" t="str">
        <f>_xlfn.XLOOKUP($C52,'Load Combinations'!$B$4:$B$22,'Load Combinations'!$C$4:$C$22)</f>
        <v>Core Vessel Vacuum, Beam on</v>
      </c>
      <c r="E52" s="120"/>
      <c r="F52" s="121"/>
      <c r="G52" s="8">
        <f t="shared" si="105"/>
        <v>10</v>
      </c>
      <c r="H52" s="61">
        <f t="shared" ca="1" si="106"/>
        <v>15.174999999999999</v>
      </c>
      <c r="I52" s="61">
        <f t="shared" ca="1" si="107"/>
        <v>4.7250000000000014</v>
      </c>
      <c r="J52" s="113"/>
      <c r="K52" s="75">
        <f ca="1">OFFSET(K52,-4,0)</f>
        <v>0</v>
      </c>
      <c r="L52" s="76">
        <f t="shared" ref="L52:Z52" ca="1" si="116">OFFSET(L52,-4,0)</f>
        <v>0</v>
      </c>
      <c r="M52" s="76">
        <f t="shared" ca="1" si="116"/>
        <v>0</v>
      </c>
      <c r="N52" s="76">
        <f t="shared" ca="1" si="116"/>
        <v>0</v>
      </c>
      <c r="O52" s="76">
        <f t="shared" ca="1" si="116"/>
        <v>1</v>
      </c>
      <c r="P52" s="76">
        <f t="shared" ca="1" si="116"/>
        <v>-1</v>
      </c>
      <c r="Q52" s="76">
        <f t="shared" ca="1" si="116"/>
        <v>0</v>
      </c>
      <c r="R52" s="76">
        <f t="shared" ca="1" si="116"/>
        <v>0</v>
      </c>
      <c r="S52" s="76">
        <f t="shared" ca="1" si="116"/>
        <v>1</v>
      </c>
      <c r="T52" s="76">
        <f t="shared" ca="1" si="116"/>
        <v>0</v>
      </c>
      <c r="U52" s="76">
        <f t="shared" ca="1" si="116"/>
        <v>0</v>
      </c>
      <c r="V52" s="76">
        <f t="shared" ca="1" si="116"/>
        <v>1</v>
      </c>
      <c r="W52" s="76">
        <f t="shared" ca="1" si="116"/>
        <v>-1</v>
      </c>
      <c r="X52" s="76">
        <f t="shared" ca="1" si="116"/>
        <v>0</v>
      </c>
      <c r="Y52" s="76">
        <f t="shared" ca="1" si="116"/>
        <v>0</v>
      </c>
      <c r="Z52" s="140">
        <f t="shared" ca="1" si="116"/>
        <v>0</v>
      </c>
      <c r="AA52" s="75">
        <f t="shared" ref="AA52:AK52" ca="1" si="117">OFFSET(AA52,-4,0)</f>
        <v>-1</v>
      </c>
      <c r="AB52" s="76">
        <f t="shared" ca="1" si="117"/>
        <v>-1</v>
      </c>
      <c r="AC52" s="76">
        <f t="shared" ca="1" si="117"/>
        <v>1</v>
      </c>
      <c r="AD52" s="76">
        <f t="shared" ca="1" si="117"/>
        <v>0</v>
      </c>
      <c r="AE52" s="76">
        <f t="shared" ca="1" si="117"/>
        <v>1</v>
      </c>
      <c r="AF52" s="76">
        <f t="shared" ca="1" si="117"/>
        <v>-1</v>
      </c>
      <c r="AG52" s="76">
        <f t="shared" ca="1" si="117"/>
        <v>1</v>
      </c>
      <c r="AH52" s="76">
        <f t="shared" ca="1" si="117"/>
        <v>0</v>
      </c>
      <c r="AI52" s="76">
        <f t="shared" ca="1" si="117"/>
        <v>1</v>
      </c>
      <c r="AJ52" s="76">
        <f t="shared" ca="1" si="117"/>
        <v>0</v>
      </c>
      <c r="AK52" s="77">
        <f t="shared" ca="1" si="117"/>
        <v>0</v>
      </c>
      <c r="AL52" s="203">
        <f>+INDEX('Load Combinations'!$D$4:$N$22,MATCH(Vertical!$C52,'Load Combinations'!$B$4:$B$22,0),MATCH(Vertical!AL$23,'Load Combinations'!$D$3:$N$3,0))</f>
        <v>1</v>
      </c>
      <c r="AM52" s="76">
        <f>+INDEX('Load Combinations'!$D$4:$N$22,MATCH(Vertical!$C52,'Load Combinations'!$B$4:$B$22,0),MATCH(Vertical!AM$23,'Load Combinations'!$D$3:$N$3,0))</f>
        <v>1</v>
      </c>
      <c r="AN52" s="76">
        <f>+INDEX('Load Combinations'!$D$4:$N$22,MATCH(Vertical!$C52,'Load Combinations'!$B$4:$B$22,0),MATCH(Vertical!AN$23,'Load Combinations'!$D$3:$N$3,0))</f>
        <v>0</v>
      </c>
      <c r="AO52" s="76">
        <f>+INDEX('Load Combinations'!$D$4:$N$22,MATCH(Vertical!$C52,'Load Combinations'!$B$4:$B$22,0),MATCH(Vertical!AO$23,'Load Combinations'!$D$3:$N$3,0))</f>
        <v>1</v>
      </c>
      <c r="AP52" s="76">
        <f>+INDEX('Load Combinations'!$D$4:$N$22,MATCH(Vertical!$C52,'Load Combinations'!$B$4:$B$22,0),MATCH(Vertical!AP$23,'Load Combinations'!$D$3:$N$3,0))</f>
        <v>0</v>
      </c>
      <c r="AQ52" s="76">
        <f>+INDEX('Load Combinations'!$D$4:$N$22,MATCH(Vertical!$C52,'Load Combinations'!$B$4:$B$22,0),MATCH(Vertical!AQ$23,'Load Combinations'!$D$3:$N$3,0))</f>
        <v>1</v>
      </c>
      <c r="AR52" s="76">
        <f>+INDEX('Load Combinations'!$D$4:$N$22,MATCH(Vertical!$C52,'Load Combinations'!$B$4:$B$22,0),MATCH(Vertical!AR$23,'Load Combinations'!$D$3:$N$3,0))</f>
        <v>0</v>
      </c>
      <c r="AS52" s="76">
        <f>+INDEX('Load Combinations'!$D$4:$N$22,MATCH(Vertical!$C52,'Load Combinations'!$B$4:$B$22,0),MATCH(Vertical!AS$23,'Load Combinations'!$D$3:$N$3,0))</f>
        <v>0</v>
      </c>
      <c r="AT52" s="76">
        <f>+INDEX('Load Combinations'!$D$4:$N$22,MATCH(Vertical!$C52,'Load Combinations'!$B$4:$B$22,0),MATCH(Vertical!AT$23,'Load Combinations'!$D$3:$N$3,0))</f>
        <v>1</v>
      </c>
      <c r="AU52" s="140">
        <f>+INDEX('Load Combinations'!$D$4:$N$22,MATCH(Vertical!$C52,'Load Combinations'!$B$4:$B$22,0),MATCH(Vertical!AU$23,'Load Combinations'!$D$3:$N$3,0))</f>
        <v>0</v>
      </c>
      <c r="AV52" s="196">
        <f>+INDEX('Load Combinations'!$D$4:$N$22,MATCH(Vertical!$C52,'Load Combinations'!$B$4:$B$22,0),MATCH(Vertical!AV$23,'Load Combinations'!$D$3:$N$3,0))</f>
        <v>0</v>
      </c>
      <c r="AW52" s="231" cm="1">
        <f t="array" aca="1" ref="AW52" ca="1">SUMPRODUCT(--($K52:$Z52&gt;0),INDEX($H$4:$H$19,MATCH($K$23:$Z$23,$C$4:$C$19,0)))</f>
        <v>1.1000000000000001</v>
      </c>
      <c r="AX52" s="196" cm="1">
        <f t="array" aca="1" ref="AX52" ca="1">SUMPRODUCT(--($K52:$Z52&gt;0),INDEX($G$4:$G$19,MATCH($K$23:$Z$23,$C$4:$C$19,0)))</f>
        <v>-1.1000000000000001</v>
      </c>
      <c r="AY52" s="196" cm="1">
        <f t="array" aca="1" ref="AY52" ca="1">-1*SUMPRODUCT(--($K52:$Z52&lt;0),INDEX($H$4:$H$19,MATCH($K$23:$Z$23,$C$4:$C$19,0)))</f>
        <v>-0.6</v>
      </c>
      <c r="AZ52" s="232" cm="1">
        <f t="array" aca="1" ref="AZ52" ca="1">-1*SUMPRODUCT(--($K52:$Z52&lt;0),INDEX($G$4:$G$19,MATCH($K$23:$Z$23,$C$4:$C$19,0)))</f>
        <v>0.6</v>
      </c>
      <c r="BA52" s="8" cm="1">
        <f t="array" aca="1" ref="BA52" ca="1">IF(AA52&gt;0,AA52*SUMPRODUCT(_xlfn.XLOOKUP(AA$23,$C$4:$C$19,$T$4:$AD$19)*$AL52:$AV52),0)</f>
        <v>0</v>
      </c>
      <c r="BB52" s="17" cm="1">
        <f t="array" aca="1" ref="BB52" ca="1">IF(AB52&gt;0,AB52*SUMPRODUCT(_xlfn.XLOOKUP(AB$23,$C$4:$C$19,$T$4:$AD$19)*$AL52:$AV52),0)</f>
        <v>0</v>
      </c>
      <c r="BC52" s="17" cm="1">
        <f t="array" aca="1" ref="BC52" ca="1">IF(AC52&gt;0,AC52*SUMPRODUCT(_xlfn.XLOOKUP(AC$23,$C$4:$C$19,$T$4:$AD$19)*$AL52:$AV52),0)</f>
        <v>0.1</v>
      </c>
      <c r="BD52" s="71" cm="1">
        <f t="array" aca="1" ref="BD52" ca="1">IF(AD52&gt;0,AD52*SUMPRODUCT(_xlfn.XLOOKUP(AD$23,$C$4:$C$19,$T$4:$AD$19)*$AL52:$AV52),0)</f>
        <v>0</v>
      </c>
      <c r="BE52" s="17" cm="1">
        <f t="array" aca="1" ref="BE52" ca="1">IF(AE52&gt;0,AE52*SUMPRODUCT(_xlfn.XLOOKUP(AE$23,$C$4:$C$19,$T$4:$AD$19)*$AL52:$AV52),0)</f>
        <v>-0.25</v>
      </c>
      <c r="BF52" s="17" cm="1">
        <f t="array" aca="1" ref="BF52" ca="1">IF(AF52&gt;0,AF52*SUMPRODUCT(_xlfn.XLOOKUP(AF$23,$C$4:$C$19,$T$4:$AD$19)*$AL52:$AV52),0)</f>
        <v>0</v>
      </c>
      <c r="BG52" s="17" cm="1">
        <f t="array" aca="1" ref="BG52" ca="1">IF(AG52&gt;0,AG52*SUMPRODUCT(_xlfn.XLOOKUP(AG$23,$C$4:$C$19,$T$4:$AD$19)*$AL52:$AV52),0)</f>
        <v>0.75</v>
      </c>
      <c r="BH52" s="17" cm="1">
        <f t="array" aca="1" ref="BH52" ca="1">IF(AH52&gt;0,AH52*SUMPRODUCT(_xlfn.XLOOKUP(AH$23,$C$4:$C$19,$T$4:$AD$19)*$AL52:$AV52),0)</f>
        <v>0</v>
      </c>
      <c r="BI52" s="17" cm="1">
        <f t="array" aca="1" ref="BI52" ca="1">IF(AI52&gt;0,AI52*SUMPRODUCT(_xlfn.XLOOKUP(AI$23,$C$4:$C$19,$T$4:$AD$19)*$AL52:$AV52),0)</f>
        <v>1</v>
      </c>
      <c r="BJ52" s="17" cm="1">
        <f t="array" aca="1" ref="BJ52" ca="1">IF(AJ52&gt;0,AJ52*SUMPRODUCT(_xlfn.XLOOKUP(AJ$23,$C$4:$C$19,$T$4:$AD$19)*$AL52:$AV52),0)</f>
        <v>0</v>
      </c>
      <c r="BK52" s="208" cm="1">
        <f t="array" aca="1" ref="BK52" ca="1">IF(AK52&gt;0,AK52*SUMPRODUCT(_xlfn.XLOOKUP(AK$23,$C$4:$C$19,$T$4:$AD$19)*$AL52:$AV52),0)</f>
        <v>0</v>
      </c>
      <c r="BL52" s="221">
        <f t="shared" ca="1" si="67"/>
        <v>1.6</v>
      </c>
      <c r="BM52" s="8" cm="1">
        <f t="array" aca="1" ref="BM52" ca="1">IF(AA52&gt;0,AA52*SUMPRODUCT(_xlfn.XLOOKUP(AA$23,$C$4:$C$19,$I$4:$S$19)*$AL52:$AV52),0)</f>
        <v>0</v>
      </c>
      <c r="BN52" s="17" cm="1">
        <f t="array" aca="1" ref="BN52" ca="1">IF(AB52&gt;0,AB52*SUMPRODUCT(_xlfn.XLOOKUP(AB$23,$C$4:$C$19,$I$4:$S$19)*$AL52:$AV52),0)</f>
        <v>0</v>
      </c>
      <c r="BO52" s="17" cm="1">
        <f t="array" aca="1" ref="BO52" ca="1">IF(AC52&gt;0,AC52*SUMPRODUCT(_xlfn.XLOOKUP(AC$23,$C$4:$C$19,$I$4:$S$19)*$AL52:$AV52),0)</f>
        <v>-0.1</v>
      </c>
      <c r="BP52" s="71" cm="1">
        <f t="array" aca="1" ref="BP52" ca="1">IF(AD52&gt;0,AD52*SUMPRODUCT(_xlfn.XLOOKUP(AD$23,$C$4:$C$19,$I$4:$S$19)*$AL52:$AV52),0)</f>
        <v>0</v>
      </c>
      <c r="BQ52" s="17" cm="1">
        <f t="array" aca="1" ref="BQ52" ca="1">IF(AE52&gt;0,AE52*SUMPRODUCT(_xlfn.XLOOKUP(AE$23,$C$4:$C$19,$I$4:$S$19)*$AL52:$AV52),0)</f>
        <v>0</v>
      </c>
      <c r="BR52" s="17" cm="1">
        <f t="array" aca="1" ref="BR52" ca="1">IF(AF52&gt;0,AF52*SUMPRODUCT(_xlfn.XLOOKUP(AF$23,$C$4:$C$19,$I$4:$S$19)*$AL52:$AV52),0)</f>
        <v>0</v>
      </c>
      <c r="BS52" s="17" cm="1">
        <f t="array" aca="1" ref="BS52" ca="1">IF(AG52&gt;0,AG52*SUMPRODUCT(_xlfn.XLOOKUP(AG$23,$C$4:$C$19,$I$4:$S$19)*$AL52:$AV52),0)</f>
        <v>0</v>
      </c>
      <c r="BT52" s="17" cm="1">
        <f t="array" aca="1" ref="BT52" ca="1">IF(AH52&gt;0,AH52*SUMPRODUCT(_xlfn.XLOOKUP(AH$23,$C$4:$C$19,$I$4:$S$19)*$AL52:$AV52),0)</f>
        <v>0</v>
      </c>
      <c r="BU52" s="17" cm="1">
        <f t="array" aca="1" ref="BU52" ca="1">IF(AI52&gt;0,AI52*SUMPRODUCT(_xlfn.XLOOKUP(AI$23,$C$4:$C$19,$I$4:$S$19)*$AL52:$AV52),0)</f>
        <v>-1.25</v>
      </c>
      <c r="BV52" s="17" cm="1">
        <f t="array" aca="1" ref="BV52" ca="1">IF(AJ52&gt;0,AJ52*SUMPRODUCT(_xlfn.XLOOKUP(AJ$23,$C$4:$C$19,$I$4:$S$19)*$AL52:$AV52),0)</f>
        <v>0</v>
      </c>
      <c r="BW52" s="9" cm="1">
        <f t="array" aca="1" ref="BW52" ca="1">IF(AK52&gt;0,AK52*SUMPRODUCT(_xlfn.XLOOKUP(AK$23,$C$4:$C$19,$I$4:$S$19)*$AL52:$AV52),0)</f>
        <v>0</v>
      </c>
      <c r="BX52" s="215">
        <f t="shared" ca="1" si="68"/>
        <v>-1.35</v>
      </c>
      <c r="BY52" s="8" cm="1">
        <f t="array" aca="1" ref="BY52" ca="1">IF(AA52&lt;0,AA52*SUMPRODUCT(_xlfn.XLOOKUP(AA$23,$C$4:$C$19,$T$4:$AD$19)*$AL52:$AV52),0)</f>
        <v>-0.3</v>
      </c>
      <c r="BZ52" s="17" cm="1">
        <f t="array" aca="1" ref="BZ52" ca="1">IF(AB52&lt;0,AB52*SUMPRODUCT(_xlfn.XLOOKUP(AB$23,$C$4:$C$19,$T$4:$AD$19)*$AL52:$AV52),0)</f>
        <v>-0.42499999999999999</v>
      </c>
      <c r="CA52" s="17" cm="1">
        <f t="array" aca="1" ref="CA52" ca="1">IF(AC52&lt;0,AC52*SUMPRODUCT(_xlfn.XLOOKUP(AC$23,$C$4:$C$19,$T$4:$AD$19)*$AL52:$AV52),0)</f>
        <v>0</v>
      </c>
      <c r="CB52" s="71" cm="1">
        <f t="array" aca="1" ref="CB52" ca="1">IF(AD52&lt;0,AD52*SUMPRODUCT(_xlfn.XLOOKUP(AD$23,$C$4:$C$19,$T$4:$AD$19)*$AL52:$AV52),0)</f>
        <v>0</v>
      </c>
      <c r="CC52" s="17" cm="1">
        <f t="array" aca="1" ref="CC52" ca="1">IF(AE52&lt;0,AE52*SUMPRODUCT(_xlfn.XLOOKUP(AE$23,$C$4:$C$19,$T$4:$AD$19)*$AL52:$AV52),0)</f>
        <v>0</v>
      </c>
      <c r="CD52" s="17" cm="1">
        <f t="array" aca="1" ref="CD52" ca="1">IF(AF52&lt;0,AF52*SUMPRODUCT(_xlfn.XLOOKUP(AF$23,$C$4:$C$19,$T$4:$AD$19)*$AL52:$AV52),0)</f>
        <v>-1.5</v>
      </c>
      <c r="CE52" s="17" cm="1">
        <f t="array" aca="1" ref="CE52" ca="1">IF(AG52&lt;0,AG52*SUMPRODUCT(_xlfn.XLOOKUP(AG$23,$C$4:$C$19,$T$4:$AD$19)*$AL52:$AV52),0)</f>
        <v>0</v>
      </c>
      <c r="CF52" s="17" cm="1">
        <f t="array" aca="1" ref="CF52" ca="1">IF(AH52&lt;0,AH52*SUMPRODUCT(_xlfn.XLOOKUP(AH$23,$C$4:$C$19,$T$4:$AD$19)*$AL52:$AV52),0)</f>
        <v>0</v>
      </c>
      <c r="CG52" s="17" cm="1">
        <f t="array" aca="1" ref="CG52" ca="1">IF(AI52&lt;0,AI52*SUMPRODUCT(_xlfn.XLOOKUP(AI$23,$C$4:$C$19,$T$4:$AD$19)*$AL52:$AV52),0)</f>
        <v>0</v>
      </c>
      <c r="CH52" s="17" cm="1">
        <f t="array" aca="1" ref="CH52" ca="1">IF(AJ52&lt;0,AJ52*SUMPRODUCT(_xlfn.XLOOKUP(AJ$23,$C$4:$C$19,$T$4:$AD$19)*$AL52:$AV52),0)</f>
        <v>0</v>
      </c>
      <c r="CI52" s="9" cm="1">
        <f t="array" aca="1" ref="CI52" ca="1">IF(AK52&lt;0,AK52*SUMPRODUCT(_xlfn.XLOOKUP(AK$23,$C$4:$C$19,$T$4:$AD$19)*$AL52:$AV52),0)</f>
        <v>0</v>
      </c>
      <c r="CJ52" s="221">
        <f t="shared" ca="1" si="108"/>
        <v>-2.2250000000000001</v>
      </c>
      <c r="CK52" s="8" cm="1">
        <f t="array" aca="1" ref="CK52" ca="1">IF(AA52&lt;0,AA52*SUMPRODUCT(_xlfn.XLOOKUP(AA$23,$C$4:$C$19,$I$4:$S$19)*$AL52:$AV52),0)</f>
        <v>0</v>
      </c>
      <c r="CL52" s="17" cm="1">
        <f t="array" aca="1" ref="CL52" ca="1">IF(AB52&lt;0,AB52*SUMPRODUCT(_xlfn.XLOOKUP(AB$23,$C$4:$C$19,$I$4:$S$19)*$AL52:$AV52),0)</f>
        <v>1.875</v>
      </c>
      <c r="CM52" s="17" cm="1">
        <f t="array" aca="1" ref="CM52" ca="1">IF(AC52&lt;0,AC52*SUMPRODUCT(_xlfn.XLOOKUP(AC$23,$C$4:$C$19,$I$4:$S$19)*$AL52:$AV52),0)</f>
        <v>0</v>
      </c>
      <c r="CN52" s="71" cm="1">
        <f t="array" aca="1" ref="CN52" ca="1">IF(AD52&lt;0,AD52*SUMPRODUCT(_xlfn.XLOOKUP(AD$23,$C$4:$C$19,$I$4:$S$19)*$AL52:$AV52),0)</f>
        <v>0</v>
      </c>
      <c r="CO52" s="17" cm="1">
        <f t="array" aca="1" ref="CO52" ca="1">IF(AE52&lt;0,AE52*SUMPRODUCT(_xlfn.XLOOKUP(AE$23,$C$4:$C$19,$I$4:$S$19)*$AL52:$AV52),0)</f>
        <v>0</v>
      </c>
      <c r="CP52" s="17" cm="1">
        <f t="array" aca="1" ref="CP52" ca="1">IF(AF52&lt;0,AF52*SUMPRODUCT(_xlfn.XLOOKUP(AF$23,$C$4:$C$19,$I$4:$S$19)*$AL52:$AV52),0)</f>
        <v>0</v>
      </c>
      <c r="CQ52" s="17" cm="1">
        <f t="array" aca="1" ref="CQ52" ca="1">IF(AG52&lt;0,AG52*SUMPRODUCT(_xlfn.XLOOKUP(AG$23,$C$4:$C$19,$I$4:$S$19)*$AL52:$AV52),0)</f>
        <v>0</v>
      </c>
      <c r="CR52" s="17" cm="1">
        <f t="array" aca="1" ref="CR52" ca="1">IF(AH52&lt;0,AH52*SUMPRODUCT(_xlfn.XLOOKUP(AH$23,$C$4:$C$19,$I$4:$S$19)*$AL52:$AV52),0)</f>
        <v>0</v>
      </c>
      <c r="CS52" s="17" cm="1">
        <f t="array" aca="1" ref="CS52" ca="1">IF(AI52&lt;0,AI52*SUMPRODUCT(_xlfn.XLOOKUP(AI$23,$C$4:$C$19,$I$4:$S$19)*$AL52:$AV52),0)</f>
        <v>0</v>
      </c>
      <c r="CT52" s="17" cm="1">
        <f t="array" aca="1" ref="CT52" ca="1">IF(AJ52&lt;0,AJ52*SUMPRODUCT(_xlfn.XLOOKUP(AJ$23,$C$4:$C$19,$I$4:$S$19)*$AL52:$AV52),0)</f>
        <v>0</v>
      </c>
      <c r="CU52" s="208" cm="1">
        <f t="array" aca="1" ref="CU52" ca="1">IF(AK52&lt;0,AK52*SUMPRODUCT(_xlfn.XLOOKUP(AK$23,$C$4:$C$19,$I$4:$S$19)*$AL52:$AV52),0)</f>
        <v>0</v>
      </c>
      <c r="CV52" s="221">
        <f t="shared" ca="1" si="109"/>
        <v>1.875</v>
      </c>
    </row>
    <row r="53" spans="1:100" x14ac:dyDescent="0.25">
      <c r="A53" s="255" t="s">
        <v>391</v>
      </c>
      <c r="B53" s="739" t="s">
        <v>389</v>
      </c>
      <c r="C53" s="735">
        <v>6</v>
      </c>
      <c r="D53" s="159" t="str">
        <f>_xlfn.XLOOKUP($C53,'Load Combinations'!$B$4:$B$22,'Load Combinations'!$C$4:$C$22)</f>
        <v>Core Vessel Vaccuum,  No Beam, Seismic</v>
      </c>
      <c r="E53" s="118"/>
      <c r="F53" s="119"/>
      <c r="G53" s="7">
        <f t="shared" si="105"/>
        <v>10</v>
      </c>
      <c r="H53" s="130">
        <f t="shared" ca="1" si="106"/>
        <v>12.674999999999999</v>
      </c>
      <c r="I53" s="130">
        <f t="shared" ca="1" si="107"/>
        <v>4.7750000000000012</v>
      </c>
      <c r="J53" s="112"/>
      <c r="K53" s="72">
        <f ca="1">OFFSET(K53,-5,0)</f>
        <v>0</v>
      </c>
      <c r="L53" s="73">
        <f t="shared" ref="L53:Z53" ca="1" si="118">OFFSET(L53,-5,0)</f>
        <v>0</v>
      </c>
      <c r="M53" s="73">
        <f t="shared" ca="1" si="118"/>
        <v>0</v>
      </c>
      <c r="N53" s="73">
        <f t="shared" ca="1" si="118"/>
        <v>0</v>
      </c>
      <c r="O53" s="73">
        <f t="shared" ca="1" si="118"/>
        <v>1</v>
      </c>
      <c r="P53" s="73">
        <f t="shared" ca="1" si="118"/>
        <v>-1</v>
      </c>
      <c r="Q53" s="73">
        <f t="shared" ca="1" si="118"/>
        <v>0</v>
      </c>
      <c r="R53" s="73">
        <f t="shared" ca="1" si="118"/>
        <v>0</v>
      </c>
      <c r="S53" s="73">
        <f t="shared" ca="1" si="118"/>
        <v>1</v>
      </c>
      <c r="T53" s="73">
        <f t="shared" ca="1" si="118"/>
        <v>0</v>
      </c>
      <c r="U53" s="73">
        <f t="shared" ca="1" si="118"/>
        <v>0</v>
      </c>
      <c r="V53" s="73">
        <f t="shared" ca="1" si="118"/>
        <v>1</v>
      </c>
      <c r="W53" s="73">
        <f t="shared" ca="1" si="118"/>
        <v>-1</v>
      </c>
      <c r="X53" s="73">
        <f t="shared" ca="1" si="118"/>
        <v>0</v>
      </c>
      <c r="Y53" s="73">
        <f t="shared" ca="1" si="118"/>
        <v>0</v>
      </c>
      <c r="Z53" s="139">
        <f t="shared" ca="1" si="118"/>
        <v>0</v>
      </c>
      <c r="AA53" s="72">
        <f t="shared" ref="AA53:AK53" ca="1" si="119">OFFSET(AA53,-5,0)</f>
        <v>-1</v>
      </c>
      <c r="AB53" s="73">
        <f t="shared" ca="1" si="119"/>
        <v>-1</v>
      </c>
      <c r="AC53" s="73">
        <f t="shared" ca="1" si="119"/>
        <v>1</v>
      </c>
      <c r="AD53" s="73">
        <f t="shared" ca="1" si="119"/>
        <v>0</v>
      </c>
      <c r="AE53" s="73">
        <f t="shared" ca="1" si="119"/>
        <v>1</v>
      </c>
      <c r="AF53" s="73">
        <f t="shared" ca="1" si="119"/>
        <v>-1</v>
      </c>
      <c r="AG53" s="73">
        <f t="shared" ca="1" si="119"/>
        <v>1</v>
      </c>
      <c r="AH53" s="73">
        <f t="shared" ca="1" si="119"/>
        <v>0</v>
      </c>
      <c r="AI53" s="73">
        <f t="shared" ca="1" si="119"/>
        <v>1</v>
      </c>
      <c r="AJ53" s="73">
        <f t="shared" ca="1" si="119"/>
        <v>0</v>
      </c>
      <c r="AK53" s="74">
        <f t="shared" ca="1" si="119"/>
        <v>0</v>
      </c>
      <c r="AL53" s="202">
        <f>+INDEX('Load Combinations'!$D$4:$N$22,MATCH(Vertical!$C53,'Load Combinations'!$B$4:$B$22,0),MATCH(Vertical!AL$23,'Load Combinations'!$D$3:$N$3,0))</f>
        <v>1</v>
      </c>
      <c r="AM53" s="73">
        <f>+INDEX('Load Combinations'!$D$4:$N$22,MATCH(Vertical!$C53,'Load Combinations'!$B$4:$B$22,0),MATCH(Vertical!AM$23,'Load Combinations'!$D$3:$N$3,0))</f>
        <v>1</v>
      </c>
      <c r="AN53" s="73">
        <f>+INDEX('Load Combinations'!$D$4:$N$22,MATCH(Vertical!$C53,'Load Combinations'!$B$4:$B$22,0),MATCH(Vertical!AN$23,'Load Combinations'!$D$3:$N$3,0))</f>
        <v>0</v>
      </c>
      <c r="AO53" s="73">
        <f>+INDEX('Load Combinations'!$D$4:$N$22,MATCH(Vertical!$C53,'Load Combinations'!$B$4:$B$22,0),MATCH(Vertical!AO$23,'Load Combinations'!$D$3:$N$3,0))</f>
        <v>1</v>
      </c>
      <c r="AP53" s="73">
        <f>+INDEX('Load Combinations'!$D$4:$N$22,MATCH(Vertical!$C53,'Load Combinations'!$B$4:$B$22,0),MATCH(Vertical!AP$23,'Load Combinations'!$D$3:$N$3,0))</f>
        <v>0</v>
      </c>
      <c r="AQ53" s="73">
        <f>+INDEX('Load Combinations'!$D$4:$N$22,MATCH(Vertical!$C53,'Load Combinations'!$B$4:$B$22,0),MATCH(Vertical!AQ$23,'Load Combinations'!$D$3:$N$3,0))</f>
        <v>0</v>
      </c>
      <c r="AR53" s="73">
        <f>+INDEX('Load Combinations'!$D$4:$N$22,MATCH(Vertical!$C53,'Load Combinations'!$B$4:$B$22,0),MATCH(Vertical!AR$23,'Load Combinations'!$D$3:$N$3,0))</f>
        <v>0</v>
      </c>
      <c r="AS53" s="73">
        <f>+INDEX('Load Combinations'!$D$4:$N$22,MATCH(Vertical!$C53,'Load Combinations'!$B$4:$B$22,0),MATCH(Vertical!AS$23,'Load Combinations'!$D$3:$N$3,0))</f>
        <v>0</v>
      </c>
      <c r="AT53" s="73">
        <f>+INDEX('Load Combinations'!$D$4:$N$22,MATCH(Vertical!$C53,'Load Combinations'!$B$4:$B$22,0),MATCH(Vertical!AT$23,'Load Combinations'!$D$3:$N$3,0))</f>
        <v>1</v>
      </c>
      <c r="AU53" s="139">
        <f>+INDEX('Load Combinations'!$D$4:$N$22,MATCH(Vertical!$C53,'Load Combinations'!$B$4:$B$22,0),MATCH(Vertical!AU$23,'Load Combinations'!$D$3:$N$3,0))</f>
        <v>1</v>
      </c>
      <c r="AV53" s="189">
        <f>+INDEX('Load Combinations'!$D$4:$N$22,MATCH(Vertical!$C53,'Load Combinations'!$B$4:$B$22,0),MATCH(Vertical!AV$23,'Load Combinations'!$D$3:$N$3,0))</f>
        <v>0</v>
      </c>
      <c r="AW53" s="229" cm="1">
        <f t="array" aca="1" ref="AW53" ca="1">SUMPRODUCT(--($K53:$Z53&gt;0),INDEX($H$4:$H$19,MATCH($K$23:$Z$23,$C$4:$C$19,0)))</f>
        <v>1.1000000000000001</v>
      </c>
      <c r="AX53" s="189" cm="1">
        <f t="array" aca="1" ref="AX53" ca="1">SUMPRODUCT(--($K53:$Z53&gt;0),INDEX($G$4:$G$19,MATCH($K$23:$Z$23,$C$4:$C$19,0)))</f>
        <v>-1.1000000000000001</v>
      </c>
      <c r="AY53" s="189" cm="1">
        <f t="array" aca="1" ref="AY53" ca="1">-1*SUMPRODUCT(--($K53:$Z53&lt;0),INDEX($H$4:$H$19,MATCH($K$23:$Z$23,$C$4:$C$19,0)))</f>
        <v>-0.6</v>
      </c>
      <c r="AZ53" s="230" cm="1">
        <f t="array" aca="1" ref="AZ53" ca="1">-1*SUMPRODUCT(--($K53:$Z53&lt;0),INDEX($G$4:$G$19,MATCH($K$23:$Z$23,$C$4:$C$19,0)))</f>
        <v>0.6</v>
      </c>
      <c r="BA53" s="66" cm="1">
        <f t="array" aca="1" ref="BA53" ca="1">IF(AA53&gt;0,AA53*SUMPRODUCT(_xlfn.XLOOKUP(AA$23,$C$4:$C$19,$T$4:$AD$19)*$AL53:$AV53),0)</f>
        <v>0</v>
      </c>
      <c r="BB53" s="67" cm="1">
        <f t="array" aca="1" ref="BB53" ca="1">IF(AB53&gt;0,AB53*SUMPRODUCT(_xlfn.XLOOKUP(AB$23,$C$4:$C$19,$T$4:$AD$19)*$AL53:$AV53),0)</f>
        <v>0</v>
      </c>
      <c r="BC53" s="67" cm="1">
        <f t="array" aca="1" ref="BC53" ca="1">IF(AC53&gt;0,AC53*SUMPRODUCT(_xlfn.XLOOKUP(AC$23,$C$4:$C$19,$T$4:$AD$19)*$AL53:$AV53),0)</f>
        <v>0.1</v>
      </c>
      <c r="BD53" s="67" cm="1">
        <f t="array" aca="1" ref="BD53" ca="1">IF(AD53&gt;0,AD53*SUMPRODUCT(_xlfn.XLOOKUP(AD$23,$C$4:$C$19,$T$4:$AD$19)*$AL53:$AV53),0)</f>
        <v>0</v>
      </c>
      <c r="BE53" s="67" cm="1">
        <f t="array" aca="1" ref="BE53" ca="1">IF(AE53&gt;0,AE53*SUMPRODUCT(_xlfn.XLOOKUP(AE$23,$C$4:$C$19,$T$4:$AD$19)*$AL53:$AV53),0)</f>
        <v>-2</v>
      </c>
      <c r="BF53" s="67" cm="1">
        <f t="array" aca="1" ref="BF53" ca="1">IF(AF53&gt;0,AF53*SUMPRODUCT(_xlfn.XLOOKUP(AF$23,$C$4:$C$19,$T$4:$AD$19)*$AL53:$AV53),0)</f>
        <v>0</v>
      </c>
      <c r="BG53" s="67" cm="1">
        <f t="array" aca="1" ref="BG53" ca="1">IF(AG53&gt;0,AG53*SUMPRODUCT(_xlfn.XLOOKUP(AG$23,$C$4:$C$19,$T$4:$AD$19)*$AL53:$AV53),0)</f>
        <v>0.25</v>
      </c>
      <c r="BH53" s="67" cm="1">
        <f t="array" aca="1" ref="BH53" ca="1">IF(AH53&gt;0,AH53*SUMPRODUCT(_xlfn.XLOOKUP(AH$23,$C$4:$C$19,$T$4:$AD$19)*$AL53:$AV53),0)</f>
        <v>0</v>
      </c>
      <c r="BI53" s="67" cm="1">
        <f t="array" aca="1" ref="BI53" ca="1">IF(AI53&gt;0,AI53*SUMPRODUCT(_xlfn.XLOOKUP(AI$23,$C$4:$C$19,$T$4:$AD$19)*$AL53:$AV53),0)</f>
        <v>0.25</v>
      </c>
      <c r="BJ53" s="67" cm="1">
        <f t="array" aca="1" ref="BJ53" ca="1">IF(AJ53&gt;0,AJ53*SUMPRODUCT(_xlfn.XLOOKUP(AJ$23,$C$4:$C$19,$T$4:$AD$19)*$AL53:$AV53),0)</f>
        <v>0</v>
      </c>
      <c r="BK53" s="207" cm="1">
        <f t="array" aca="1" ref="BK53" ca="1">IF(AK53&gt;0,AK53*SUMPRODUCT(_xlfn.XLOOKUP(AK$23,$C$4:$C$19,$T$4:$AD$19)*$AL53:$AV53),0)</f>
        <v>0</v>
      </c>
      <c r="BL53" s="220">
        <f t="shared" ca="1" si="67"/>
        <v>-1.4</v>
      </c>
      <c r="BM53" s="66" cm="1">
        <f t="array" aca="1" ref="BM53" ca="1">IF(AA53&gt;0,AA53*SUMPRODUCT(_xlfn.XLOOKUP(AA$23,$C$4:$C$19,$I$4:$S$19)*$AL53:$AV53),0)</f>
        <v>0</v>
      </c>
      <c r="BN53" s="67" cm="1">
        <f t="array" aca="1" ref="BN53" ca="1">IF(AB53&gt;0,AB53*SUMPRODUCT(_xlfn.XLOOKUP(AB$23,$C$4:$C$19,$I$4:$S$19)*$AL53:$AV53),0)</f>
        <v>0</v>
      </c>
      <c r="BO53" s="67" cm="1">
        <f t="array" aca="1" ref="BO53" ca="1">IF(AC53&gt;0,AC53*SUMPRODUCT(_xlfn.XLOOKUP(AC$23,$C$4:$C$19,$I$4:$S$19)*$AL53:$AV53),0)</f>
        <v>-0.1</v>
      </c>
      <c r="BP53" s="67" cm="1">
        <f t="array" aca="1" ref="BP53" ca="1">IF(AD53&gt;0,AD53*SUMPRODUCT(_xlfn.XLOOKUP(AD$23,$C$4:$C$19,$I$4:$S$19)*$AL53:$AV53),0)</f>
        <v>0</v>
      </c>
      <c r="BQ53" s="67" cm="1">
        <f t="array" aca="1" ref="BQ53" ca="1">IF(AE53&gt;0,AE53*SUMPRODUCT(_xlfn.XLOOKUP(AE$23,$C$4:$C$19,$I$4:$S$19)*$AL53:$AV53),0)</f>
        <v>0</v>
      </c>
      <c r="BR53" s="67" cm="1">
        <f t="array" aca="1" ref="BR53" ca="1">IF(AF53&gt;0,AF53*SUMPRODUCT(_xlfn.XLOOKUP(AF$23,$C$4:$C$19,$I$4:$S$19)*$AL53:$AV53),0)</f>
        <v>0</v>
      </c>
      <c r="BS53" s="67" cm="1">
        <f t="array" aca="1" ref="BS53" ca="1">IF(AG53&gt;0,AG53*SUMPRODUCT(_xlfn.XLOOKUP(AG$23,$C$4:$C$19,$I$4:$S$19)*$AL53:$AV53),0)</f>
        <v>0</v>
      </c>
      <c r="BT53" s="67" cm="1">
        <f t="array" aca="1" ref="BT53" ca="1">IF(AH53&gt;0,AH53*SUMPRODUCT(_xlfn.XLOOKUP(AH$23,$C$4:$C$19,$I$4:$S$19)*$AL53:$AV53),0)</f>
        <v>0</v>
      </c>
      <c r="BU53" s="67" cm="1">
        <f t="array" aca="1" ref="BU53" ca="1">IF(AI53&gt;0,AI53*SUMPRODUCT(_xlfn.XLOOKUP(AI$23,$C$4:$C$19,$I$4:$S$19)*$AL53:$AV53),0)</f>
        <v>-1.25</v>
      </c>
      <c r="BV53" s="67" cm="1">
        <f t="array" aca="1" ref="BV53" ca="1">IF(AJ53&gt;0,AJ53*SUMPRODUCT(_xlfn.XLOOKUP(AJ$23,$C$4:$C$19,$I$4:$S$19)*$AL53:$AV53),0)</f>
        <v>0</v>
      </c>
      <c r="BW53" s="68" cm="1">
        <f t="array" aca="1" ref="BW53" ca="1">IF(AK53&gt;0,AK53*SUMPRODUCT(_xlfn.XLOOKUP(AK$23,$C$4:$C$19,$I$4:$S$19)*$AL53:$AV53),0)</f>
        <v>0</v>
      </c>
      <c r="BX53" s="214">
        <f t="shared" ca="1" si="68"/>
        <v>-1.35</v>
      </c>
      <c r="BY53" s="66" cm="1">
        <f t="array" aca="1" ref="BY53" ca="1">IF(AA53&lt;0,AA53*SUMPRODUCT(_xlfn.XLOOKUP(AA$23,$C$4:$C$19,$T$4:$AD$19)*$AL53:$AV53),0)</f>
        <v>0</v>
      </c>
      <c r="BZ53" s="67" cm="1">
        <f t="array" aca="1" ref="BZ53" ca="1">IF(AB53&lt;0,AB53*SUMPRODUCT(_xlfn.XLOOKUP(AB$23,$C$4:$C$19,$T$4:$AD$19)*$AL53:$AV53),0)</f>
        <v>-0.375</v>
      </c>
      <c r="CA53" s="67" cm="1">
        <f t="array" aca="1" ref="CA53" ca="1">IF(AC53&lt;0,AC53*SUMPRODUCT(_xlfn.XLOOKUP(AC$23,$C$4:$C$19,$T$4:$AD$19)*$AL53:$AV53),0)</f>
        <v>0</v>
      </c>
      <c r="CB53" s="67" cm="1">
        <f t="array" aca="1" ref="CB53" ca="1">IF(AD53&lt;0,AD53*SUMPRODUCT(_xlfn.XLOOKUP(AD$23,$C$4:$C$19,$T$4:$AD$19)*$AL53:$AV53),0)</f>
        <v>0</v>
      </c>
      <c r="CC53" s="67" cm="1">
        <f t="array" aca="1" ref="CC53" ca="1">IF(AE53&lt;0,AE53*SUMPRODUCT(_xlfn.XLOOKUP(AE$23,$C$4:$C$19,$T$4:$AD$19)*$AL53:$AV53),0)</f>
        <v>0</v>
      </c>
      <c r="CD53" s="67" cm="1">
        <f t="array" aca="1" ref="CD53" ca="1">IF(AF53&lt;0,AF53*SUMPRODUCT(_xlfn.XLOOKUP(AF$23,$C$4:$C$19,$T$4:$AD$19)*$AL53:$AV53),0)</f>
        <v>-1.8</v>
      </c>
      <c r="CE53" s="67" cm="1">
        <f t="array" aca="1" ref="CE53" ca="1">IF(AG53&lt;0,AG53*SUMPRODUCT(_xlfn.XLOOKUP(AG$23,$C$4:$C$19,$T$4:$AD$19)*$AL53:$AV53),0)</f>
        <v>0</v>
      </c>
      <c r="CF53" s="67" cm="1">
        <f t="array" aca="1" ref="CF53" ca="1">IF(AH53&lt;0,AH53*SUMPRODUCT(_xlfn.XLOOKUP(AH$23,$C$4:$C$19,$T$4:$AD$19)*$AL53:$AV53),0)</f>
        <v>0</v>
      </c>
      <c r="CG53" s="67" cm="1">
        <f t="array" aca="1" ref="CG53" ca="1">IF(AI53&lt;0,AI53*SUMPRODUCT(_xlfn.XLOOKUP(AI$23,$C$4:$C$19,$T$4:$AD$19)*$AL53:$AV53),0)</f>
        <v>0</v>
      </c>
      <c r="CH53" s="67" cm="1">
        <f t="array" aca="1" ref="CH53" ca="1">IF(AJ53&lt;0,AJ53*SUMPRODUCT(_xlfn.XLOOKUP(AJ$23,$C$4:$C$19,$T$4:$AD$19)*$AL53:$AV53),0)</f>
        <v>0</v>
      </c>
      <c r="CI53" s="68" cm="1">
        <f t="array" aca="1" ref="CI53" ca="1">IF(AK53&lt;0,AK53*SUMPRODUCT(_xlfn.XLOOKUP(AK$23,$C$4:$C$19,$T$4:$AD$19)*$AL53:$AV53),0)</f>
        <v>0</v>
      </c>
      <c r="CJ53" s="220">
        <f t="shared" ca="1" si="108"/>
        <v>-2.1749999999999998</v>
      </c>
      <c r="CK53" s="66" cm="1">
        <f t="array" aca="1" ref="CK53" ca="1">IF(AA53&lt;0,AA53*SUMPRODUCT(_xlfn.XLOOKUP(AA$23,$C$4:$C$19,$I$4:$S$19)*$AL53:$AV53),0)</f>
        <v>0</v>
      </c>
      <c r="CL53" s="67" cm="1">
        <f t="array" aca="1" ref="CL53" ca="1">IF(AB53&lt;0,AB53*SUMPRODUCT(_xlfn.XLOOKUP(AB$23,$C$4:$C$19,$I$4:$S$19)*$AL53:$AV53),0)</f>
        <v>2.125</v>
      </c>
      <c r="CM53" s="67" cm="1">
        <f t="array" aca="1" ref="CM53" ca="1">IF(AC53&lt;0,AC53*SUMPRODUCT(_xlfn.XLOOKUP(AC$23,$C$4:$C$19,$I$4:$S$19)*$AL53:$AV53),0)</f>
        <v>0</v>
      </c>
      <c r="CN53" s="67" cm="1">
        <f t="array" aca="1" ref="CN53" ca="1">IF(AD53&lt;0,AD53*SUMPRODUCT(_xlfn.XLOOKUP(AD$23,$C$4:$C$19,$I$4:$S$19)*$AL53:$AV53),0)</f>
        <v>0</v>
      </c>
      <c r="CO53" s="67" cm="1">
        <f t="array" aca="1" ref="CO53" ca="1">IF(AE53&lt;0,AE53*SUMPRODUCT(_xlfn.XLOOKUP(AE$23,$C$4:$C$19,$I$4:$S$19)*$AL53:$AV53),0)</f>
        <v>0</v>
      </c>
      <c r="CP53" s="67" cm="1">
        <f t="array" aca="1" ref="CP53" ca="1">IF(AF53&lt;0,AF53*SUMPRODUCT(_xlfn.XLOOKUP(AF$23,$C$4:$C$19,$I$4:$S$19)*$AL53:$AV53),0)</f>
        <v>0.25</v>
      </c>
      <c r="CQ53" s="67" cm="1">
        <f t="array" aca="1" ref="CQ53" ca="1">IF(AG53&lt;0,AG53*SUMPRODUCT(_xlfn.XLOOKUP(AG$23,$C$4:$C$19,$I$4:$S$19)*$AL53:$AV53),0)</f>
        <v>0</v>
      </c>
      <c r="CR53" s="67" cm="1">
        <f t="array" aca="1" ref="CR53" ca="1">IF(AH53&lt;0,AH53*SUMPRODUCT(_xlfn.XLOOKUP(AH$23,$C$4:$C$19,$I$4:$S$19)*$AL53:$AV53),0)</f>
        <v>0</v>
      </c>
      <c r="CS53" s="67" cm="1">
        <f t="array" aca="1" ref="CS53" ca="1">IF(AI53&lt;0,AI53*SUMPRODUCT(_xlfn.XLOOKUP(AI$23,$C$4:$C$19,$I$4:$S$19)*$AL53:$AV53),0)</f>
        <v>0</v>
      </c>
      <c r="CT53" s="67" cm="1">
        <f t="array" aca="1" ref="CT53" ca="1">IF(AJ53&lt;0,AJ53*SUMPRODUCT(_xlfn.XLOOKUP(AJ$23,$C$4:$C$19,$I$4:$S$19)*$AL53:$AV53),0)</f>
        <v>0</v>
      </c>
      <c r="CU53" s="207" cm="1">
        <f t="array" aca="1" ref="CU53" ca="1">IF(AK53&lt;0,AK53*SUMPRODUCT(_xlfn.XLOOKUP(AK$23,$C$4:$C$19,$I$4:$S$19)*$AL53:$AV53),0)</f>
        <v>0</v>
      </c>
      <c r="CV53" s="220">
        <f t="shared" ca="1" si="109"/>
        <v>2.375</v>
      </c>
    </row>
    <row r="54" spans="1:100" x14ac:dyDescent="0.25">
      <c r="A54" s="731">
        <f ca="1">MIN(H48:I52,H55:I58,H61:I66)</f>
        <v>4.4750000000000014</v>
      </c>
      <c r="B54" s="741">
        <f ca="1">MAX(H53:I54,H59:I60)</f>
        <v>15.924999999999999</v>
      </c>
      <c r="C54" s="736">
        <v>7</v>
      </c>
      <c r="D54" s="191" t="str">
        <f>_xlfn.XLOOKUP($C54,'Load Combinations'!$B$4:$B$22,'Load Combinations'!$C$4:$C$22)</f>
        <v>Core Vessel Vaccuum,  Beam On, Seismic</v>
      </c>
      <c r="E54" s="120"/>
      <c r="F54" s="121"/>
      <c r="G54" s="8">
        <f t="shared" si="105"/>
        <v>10</v>
      </c>
      <c r="H54" s="61">
        <f t="shared" ca="1" si="106"/>
        <v>15.924999999999999</v>
      </c>
      <c r="I54" s="61">
        <f t="shared" ca="1" si="107"/>
        <v>3.9250000000000007</v>
      </c>
      <c r="J54" s="113"/>
      <c r="K54" s="75">
        <f ca="1">OFFSET(K54,-6,0)</f>
        <v>0</v>
      </c>
      <c r="L54" s="76">
        <f t="shared" ref="L54:Z54" ca="1" si="120">OFFSET(L54,-6,0)</f>
        <v>0</v>
      </c>
      <c r="M54" s="76">
        <f t="shared" ca="1" si="120"/>
        <v>0</v>
      </c>
      <c r="N54" s="76">
        <f t="shared" ca="1" si="120"/>
        <v>0</v>
      </c>
      <c r="O54" s="76">
        <f t="shared" ca="1" si="120"/>
        <v>1</v>
      </c>
      <c r="P54" s="76">
        <f t="shared" ca="1" si="120"/>
        <v>-1</v>
      </c>
      <c r="Q54" s="76">
        <f t="shared" ca="1" si="120"/>
        <v>0</v>
      </c>
      <c r="R54" s="76">
        <f t="shared" ca="1" si="120"/>
        <v>0</v>
      </c>
      <c r="S54" s="76">
        <f t="shared" ca="1" si="120"/>
        <v>1</v>
      </c>
      <c r="T54" s="76">
        <f t="shared" ca="1" si="120"/>
        <v>0</v>
      </c>
      <c r="U54" s="76">
        <f t="shared" ca="1" si="120"/>
        <v>0</v>
      </c>
      <c r="V54" s="76">
        <f t="shared" ca="1" si="120"/>
        <v>1</v>
      </c>
      <c r="W54" s="76">
        <f t="shared" ca="1" si="120"/>
        <v>-1</v>
      </c>
      <c r="X54" s="76">
        <f t="shared" ca="1" si="120"/>
        <v>0</v>
      </c>
      <c r="Y54" s="76">
        <f t="shared" ca="1" si="120"/>
        <v>0</v>
      </c>
      <c r="Z54" s="140">
        <f t="shared" ca="1" si="120"/>
        <v>0</v>
      </c>
      <c r="AA54" s="75">
        <f t="shared" ref="AA54:AK54" ca="1" si="121">OFFSET(AA54,-6,0)</f>
        <v>-1</v>
      </c>
      <c r="AB54" s="76">
        <f t="shared" ca="1" si="121"/>
        <v>-1</v>
      </c>
      <c r="AC54" s="76">
        <f t="shared" ca="1" si="121"/>
        <v>1</v>
      </c>
      <c r="AD54" s="76">
        <f t="shared" ca="1" si="121"/>
        <v>0</v>
      </c>
      <c r="AE54" s="76">
        <f t="shared" ca="1" si="121"/>
        <v>1</v>
      </c>
      <c r="AF54" s="76">
        <f t="shared" ca="1" si="121"/>
        <v>-1</v>
      </c>
      <c r="AG54" s="76">
        <f t="shared" ca="1" si="121"/>
        <v>1</v>
      </c>
      <c r="AH54" s="76">
        <f t="shared" ca="1" si="121"/>
        <v>0</v>
      </c>
      <c r="AI54" s="76">
        <f t="shared" ca="1" si="121"/>
        <v>1</v>
      </c>
      <c r="AJ54" s="76">
        <f t="shared" ca="1" si="121"/>
        <v>0</v>
      </c>
      <c r="AK54" s="77">
        <f t="shared" ca="1" si="121"/>
        <v>0</v>
      </c>
      <c r="AL54" s="203">
        <f>+INDEX('Load Combinations'!$D$4:$N$22,MATCH(Vertical!$C54,'Load Combinations'!$B$4:$B$22,0),MATCH(Vertical!AL$23,'Load Combinations'!$D$3:$N$3,0))</f>
        <v>1</v>
      </c>
      <c r="AM54" s="76">
        <f>+INDEX('Load Combinations'!$D$4:$N$22,MATCH(Vertical!$C54,'Load Combinations'!$B$4:$B$22,0),MATCH(Vertical!AM$23,'Load Combinations'!$D$3:$N$3,0))</f>
        <v>1</v>
      </c>
      <c r="AN54" s="76">
        <f>+INDEX('Load Combinations'!$D$4:$N$22,MATCH(Vertical!$C54,'Load Combinations'!$B$4:$B$22,0),MATCH(Vertical!AN$23,'Load Combinations'!$D$3:$N$3,0))</f>
        <v>0</v>
      </c>
      <c r="AO54" s="76">
        <f>+INDEX('Load Combinations'!$D$4:$N$22,MATCH(Vertical!$C54,'Load Combinations'!$B$4:$B$22,0),MATCH(Vertical!AO$23,'Load Combinations'!$D$3:$N$3,0))</f>
        <v>1</v>
      </c>
      <c r="AP54" s="76">
        <f>+INDEX('Load Combinations'!$D$4:$N$22,MATCH(Vertical!$C54,'Load Combinations'!$B$4:$B$22,0),MATCH(Vertical!AP$23,'Load Combinations'!$D$3:$N$3,0))</f>
        <v>0</v>
      </c>
      <c r="AQ54" s="76">
        <f>+INDEX('Load Combinations'!$D$4:$N$22,MATCH(Vertical!$C54,'Load Combinations'!$B$4:$B$22,0),MATCH(Vertical!AQ$23,'Load Combinations'!$D$3:$N$3,0))</f>
        <v>1</v>
      </c>
      <c r="AR54" s="76">
        <f>+INDEX('Load Combinations'!$D$4:$N$22,MATCH(Vertical!$C54,'Load Combinations'!$B$4:$B$22,0),MATCH(Vertical!AR$23,'Load Combinations'!$D$3:$N$3,0))</f>
        <v>0</v>
      </c>
      <c r="AS54" s="76">
        <f>+INDEX('Load Combinations'!$D$4:$N$22,MATCH(Vertical!$C54,'Load Combinations'!$B$4:$B$22,0),MATCH(Vertical!AS$23,'Load Combinations'!$D$3:$N$3,0))</f>
        <v>0</v>
      </c>
      <c r="AT54" s="76">
        <f>+INDEX('Load Combinations'!$D$4:$N$22,MATCH(Vertical!$C54,'Load Combinations'!$B$4:$B$22,0),MATCH(Vertical!AT$23,'Load Combinations'!$D$3:$N$3,0))</f>
        <v>1</v>
      </c>
      <c r="AU54" s="140">
        <f>+INDEX('Load Combinations'!$D$4:$N$22,MATCH(Vertical!$C54,'Load Combinations'!$B$4:$B$22,0),MATCH(Vertical!AU$23,'Load Combinations'!$D$3:$N$3,0))</f>
        <v>1</v>
      </c>
      <c r="AV54" s="196">
        <f>+INDEX('Load Combinations'!$D$4:$N$22,MATCH(Vertical!$C54,'Load Combinations'!$B$4:$B$22,0),MATCH(Vertical!AV$23,'Load Combinations'!$D$3:$N$3,0))</f>
        <v>0</v>
      </c>
      <c r="AW54" s="231" cm="1">
        <f t="array" aca="1" ref="AW54" ca="1">SUMPRODUCT(--($K54:$Z54&gt;0),INDEX($H$4:$H$19,MATCH($K$23:$Z$23,$C$4:$C$19,0)))</f>
        <v>1.1000000000000001</v>
      </c>
      <c r="AX54" s="196" cm="1">
        <f t="array" aca="1" ref="AX54" ca="1">SUMPRODUCT(--($K54:$Z54&gt;0),INDEX($G$4:$G$19,MATCH($K$23:$Z$23,$C$4:$C$19,0)))</f>
        <v>-1.1000000000000001</v>
      </c>
      <c r="AY54" s="196" cm="1">
        <f t="array" aca="1" ref="AY54" ca="1">-1*SUMPRODUCT(--($K54:$Z54&lt;0),INDEX($H$4:$H$19,MATCH($K$23:$Z$23,$C$4:$C$19,0)))</f>
        <v>-0.6</v>
      </c>
      <c r="AZ54" s="232" cm="1">
        <f t="array" aca="1" ref="AZ54" ca="1">-1*SUMPRODUCT(--($K54:$Z54&lt;0),INDEX($G$4:$G$19,MATCH($K$23:$Z$23,$C$4:$C$19,0)))</f>
        <v>0.6</v>
      </c>
      <c r="BA54" s="8" cm="1">
        <f t="array" aca="1" ref="BA54" ca="1">IF(AA54&gt;0,AA54*SUMPRODUCT(_xlfn.XLOOKUP(AA$23,$C$4:$C$19,$T$4:$AD$19)*$AL54:$AV54),0)</f>
        <v>0</v>
      </c>
      <c r="BB54" s="17" cm="1">
        <f t="array" aca="1" ref="BB54" ca="1">IF(AB54&gt;0,AB54*SUMPRODUCT(_xlfn.XLOOKUP(AB$23,$C$4:$C$19,$T$4:$AD$19)*$AL54:$AV54),0)</f>
        <v>0</v>
      </c>
      <c r="BC54" s="17" cm="1">
        <f t="array" aca="1" ref="BC54" ca="1">IF(AC54&gt;0,AC54*SUMPRODUCT(_xlfn.XLOOKUP(AC$23,$C$4:$C$19,$T$4:$AD$19)*$AL54:$AV54),0)</f>
        <v>0.1</v>
      </c>
      <c r="BD54" s="71" cm="1">
        <f t="array" aca="1" ref="BD54" ca="1">IF(AD54&gt;0,AD54*SUMPRODUCT(_xlfn.XLOOKUP(AD$23,$C$4:$C$19,$T$4:$AD$19)*$AL54:$AV54),0)</f>
        <v>0</v>
      </c>
      <c r="BE54" s="17" cm="1">
        <f t="array" aca="1" ref="BE54" ca="1">IF(AE54&gt;0,AE54*SUMPRODUCT(_xlfn.XLOOKUP(AE$23,$C$4:$C$19,$T$4:$AD$19)*$AL54:$AV54),0)</f>
        <v>-0.25</v>
      </c>
      <c r="BF54" s="17" cm="1">
        <f t="array" aca="1" ref="BF54" ca="1">IF(AF54&gt;0,AF54*SUMPRODUCT(_xlfn.XLOOKUP(AF$23,$C$4:$C$19,$T$4:$AD$19)*$AL54:$AV54),0)</f>
        <v>0</v>
      </c>
      <c r="BG54" s="17" cm="1">
        <f t="array" aca="1" ref="BG54" ca="1">IF(AG54&gt;0,AG54*SUMPRODUCT(_xlfn.XLOOKUP(AG$23,$C$4:$C$19,$T$4:$AD$19)*$AL54:$AV54),0)</f>
        <v>0.75</v>
      </c>
      <c r="BH54" s="17" cm="1">
        <f t="array" aca="1" ref="BH54" ca="1">IF(AH54&gt;0,AH54*SUMPRODUCT(_xlfn.XLOOKUP(AH$23,$C$4:$C$19,$T$4:$AD$19)*$AL54:$AV54),0)</f>
        <v>0</v>
      </c>
      <c r="BI54" s="17" cm="1">
        <f t="array" aca="1" ref="BI54" ca="1">IF(AI54&gt;0,AI54*SUMPRODUCT(_xlfn.XLOOKUP(AI$23,$C$4:$C$19,$T$4:$AD$19)*$AL54:$AV54),0)</f>
        <v>1.25</v>
      </c>
      <c r="BJ54" s="17" cm="1">
        <f t="array" aca="1" ref="BJ54" ca="1">IF(AJ54&gt;0,AJ54*SUMPRODUCT(_xlfn.XLOOKUP(AJ$23,$C$4:$C$19,$T$4:$AD$19)*$AL54:$AV54),0)</f>
        <v>0</v>
      </c>
      <c r="BK54" s="208" cm="1">
        <f t="array" aca="1" ref="BK54" ca="1">IF(AK54&gt;0,AK54*SUMPRODUCT(_xlfn.XLOOKUP(AK$23,$C$4:$C$19,$T$4:$AD$19)*$AL54:$AV54),0)</f>
        <v>0</v>
      </c>
      <c r="BL54" s="221">
        <f t="shared" ca="1" si="67"/>
        <v>1.85</v>
      </c>
      <c r="BM54" s="8" cm="1">
        <f t="array" aca="1" ref="BM54" ca="1">IF(AA54&gt;0,AA54*SUMPRODUCT(_xlfn.XLOOKUP(AA$23,$C$4:$C$19,$I$4:$S$19)*$AL54:$AV54),0)</f>
        <v>0</v>
      </c>
      <c r="BN54" s="17" cm="1">
        <f t="array" aca="1" ref="BN54" ca="1">IF(AB54&gt;0,AB54*SUMPRODUCT(_xlfn.XLOOKUP(AB$23,$C$4:$C$19,$I$4:$S$19)*$AL54:$AV54),0)</f>
        <v>0</v>
      </c>
      <c r="BO54" s="17" cm="1">
        <f t="array" aca="1" ref="BO54" ca="1">IF(AC54&gt;0,AC54*SUMPRODUCT(_xlfn.XLOOKUP(AC$23,$C$4:$C$19,$I$4:$S$19)*$AL54:$AV54),0)</f>
        <v>-0.1</v>
      </c>
      <c r="BP54" s="71" cm="1">
        <f t="array" aca="1" ref="BP54" ca="1">IF(AD54&gt;0,AD54*SUMPRODUCT(_xlfn.XLOOKUP(AD$23,$C$4:$C$19,$I$4:$S$19)*$AL54:$AV54),0)</f>
        <v>0</v>
      </c>
      <c r="BQ54" s="17" cm="1">
        <f t="array" aca="1" ref="BQ54" ca="1">IF(AE54&gt;0,AE54*SUMPRODUCT(_xlfn.XLOOKUP(AE$23,$C$4:$C$19,$I$4:$S$19)*$AL54:$AV54),0)</f>
        <v>0</v>
      </c>
      <c r="BR54" s="17" cm="1">
        <f t="array" aca="1" ref="BR54" ca="1">IF(AF54&gt;0,AF54*SUMPRODUCT(_xlfn.XLOOKUP(AF$23,$C$4:$C$19,$I$4:$S$19)*$AL54:$AV54),0)</f>
        <v>0</v>
      </c>
      <c r="BS54" s="17" cm="1">
        <f t="array" aca="1" ref="BS54" ca="1">IF(AG54&gt;0,AG54*SUMPRODUCT(_xlfn.XLOOKUP(AG$23,$C$4:$C$19,$I$4:$S$19)*$AL54:$AV54),0)</f>
        <v>0</v>
      </c>
      <c r="BT54" s="17" cm="1">
        <f t="array" aca="1" ref="BT54" ca="1">IF(AH54&gt;0,AH54*SUMPRODUCT(_xlfn.XLOOKUP(AH$23,$C$4:$C$19,$I$4:$S$19)*$AL54:$AV54),0)</f>
        <v>0</v>
      </c>
      <c r="BU54" s="17" cm="1">
        <f t="array" aca="1" ref="BU54" ca="1">IF(AI54&gt;0,AI54*SUMPRODUCT(_xlfn.XLOOKUP(AI$23,$C$4:$C$19,$I$4:$S$19)*$AL54:$AV54),0)</f>
        <v>-1.5</v>
      </c>
      <c r="BV54" s="17" cm="1">
        <f t="array" aca="1" ref="BV54" ca="1">IF(AJ54&gt;0,AJ54*SUMPRODUCT(_xlfn.XLOOKUP(AJ$23,$C$4:$C$19,$I$4:$S$19)*$AL54:$AV54),0)</f>
        <v>0</v>
      </c>
      <c r="BW54" s="9" cm="1">
        <f t="array" aca="1" ref="BW54" ca="1">IF(AK54&gt;0,AK54*SUMPRODUCT(_xlfn.XLOOKUP(AK$23,$C$4:$C$19,$I$4:$S$19)*$AL54:$AV54),0)</f>
        <v>0</v>
      </c>
      <c r="BX54" s="215">
        <f t="shared" ca="1" si="68"/>
        <v>-1.6</v>
      </c>
      <c r="BY54" s="8" cm="1">
        <f t="array" aca="1" ref="BY54" ca="1">IF(AA54&lt;0,AA54*SUMPRODUCT(_xlfn.XLOOKUP(AA$23,$C$4:$C$19,$T$4:$AD$19)*$AL54:$AV54),0)</f>
        <v>-0.3</v>
      </c>
      <c r="BZ54" s="17" cm="1">
        <f t="array" aca="1" ref="BZ54" ca="1">IF(AB54&lt;0,AB54*SUMPRODUCT(_xlfn.XLOOKUP(AB$23,$C$4:$C$19,$T$4:$AD$19)*$AL54:$AV54),0)</f>
        <v>-0.67500000000000004</v>
      </c>
      <c r="CA54" s="17" cm="1">
        <f t="array" aca="1" ref="CA54" ca="1">IF(AC54&lt;0,AC54*SUMPRODUCT(_xlfn.XLOOKUP(AC$23,$C$4:$C$19,$T$4:$AD$19)*$AL54:$AV54),0)</f>
        <v>0</v>
      </c>
      <c r="CB54" s="71" cm="1">
        <f t="array" aca="1" ref="CB54" ca="1">IF(AD54&lt;0,AD54*SUMPRODUCT(_xlfn.XLOOKUP(AD$23,$C$4:$C$19,$T$4:$AD$19)*$AL54:$AV54),0)</f>
        <v>0</v>
      </c>
      <c r="CC54" s="17" cm="1">
        <f t="array" aca="1" ref="CC54" ca="1">IF(AE54&lt;0,AE54*SUMPRODUCT(_xlfn.XLOOKUP(AE$23,$C$4:$C$19,$T$4:$AD$19)*$AL54:$AV54),0)</f>
        <v>0</v>
      </c>
      <c r="CD54" s="17" cm="1">
        <f t="array" aca="1" ref="CD54" ca="1">IF(AF54&lt;0,AF54*SUMPRODUCT(_xlfn.XLOOKUP(AF$23,$C$4:$C$19,$T$4:$AD$19)*$AL54:$AV54),0)</f>
        <v>-1.8</v>
      </c>
      <c r="CE54" s="17" cm="1">
        <f t="array" aca="1" ref="CE54" ca="1">IF(AG54&lt;0,AG54*SUMPRODUCT(_xlfn.XLOOKUP(AG$23,$C$4:$C$19,$T$4:$AD$19)*$AL54:$AV54),0)</f>
        <v>0</v>
      </c>
      <c r="CF54" s="17" cm="1">
        <f t="array" aca="1" ref="CF54" ca="1">IF(AH54&lt;0,AH54*SUMPRODUCT(_xlfn.XLOOKUP(AH$23,$C$4:$C$19,$T$4:$AD$19)*$AL54:$AV54),0)</f>
        <v>0</v>
      </c>
      <c r="CG54" s="17" cm="1">
        <f t="array" aca="1" ref="CG54" ca="1">IF(AI54&lt;0,AI54*SUMPRODUCT(_xlfn.XLOOKUP(AI$23,$C$4:$C$19,$T$4:$AD$19)*$AL54:$AV54),0)</f>
        <v>0</v>
      </c>
      <c r="CH54" s="17" cm="1">
        <f t="array" aca="1" ref="CH54" ca="1">IF(AJ54&lt;0,AJ54*SUMPRODUCT(_xlfn.XLOOKUP(AJ$23,$C$4:$C$19,$T$4:$AD$19)*$AL54:$AV54),0)</f>
        <v>0</v>
      </c>
      <c r="CI54" s="9" cm="1">
        <f t="array" aca="1" ref="CI54" ca="1">IF(AK54&lt;0,AK54*SUMPRODUCT(_xlfn.XLOOKUP(AK$23,$C$4:$C$19,$T$4:$AD$19)*$AL54:$AV54),0)</f>
        <v>0</v>
      </c>
      <c r="CJ54" s="221">
        <f t="shared" ca="1" si="108"/>
        <v>-2.7750000000000004</v>
      </c>
      <c r="CK54" s="8" cm="1">
        <f t="array" aca="1" ref="CK54" ca="1">IF(AA54&lt;0,AA54*SUMPRODUCT(_xlfn.XLOOKUP(AA$23,$C$4:$C$19,$I$4:$S$19)*$AL54:$AV54),0)</f>
        <v>0</v>
      </c>
      <c r="CL54" s="17" cm="1">
        <f t="array" aca="1" ref="CL54" ca="1">IF(AB54&lt;0,AB54*SUMPRODUCT(_xlfn.XLOOKUP(AB$23,$C$4:$C$19,$I$4:$S$19)*$AL54:$AV54),0)</f>
        <v>2.125</v>
      </c>
      <c r="CM54" s="17" cm="1">
        <f t="array" aca="1" ref="CM54" ca="1">IF(AC54&lt;0,AC54*SUMPRODUCT(_xlfn.XLOOKUP(AC$23,$C$4:$C$19,$I$4:$S$19)*$AL54:$AV54),0)</f>
        <v>0</v>
      </c>
      <c r="CN54" s="71" cm="1">
        <f t="array" aca="1" ref="CN54" ca="1">IF(AD54&lt;0,AD54*SUMPRODUCT(_xlfn.XLOOKUP(AD$23,$C$4:$C$19,$I$4:$S$19)*$AL54:$AV54),0)</f>
        <v>0</v>
      </c>
      <c r="CO54" s="17" cm="1">
        <f t="array" aca="1" ref="CO54" ca="1">IF(AE54&lt;0,AE54*SUMPRODUCT(_xlfn.XLOOKUP(AE$23,$C$4:$C$19,$I$4:$S$19)*$AL54:$AV54),0)</f>
        <v>0</v>
      </c>
      <c r="CP54" s="17" cm="1">
        <f t="array" aca="1" ref="CP54" ca="1">IF(AF54&lt;0,AF54*SUMPRODUCT(_xlfn.XLOOKUP(AF$23,$C$4:$C$19,$I$4:$S$19)*$AL54:$AV54),0)</f>
        <v>0.25</v>
      </c>
      <c r="CQ54" s="17" cm="1">
        <f t="array" aca="1" ref="CQ54" ca="1">IF(AG54&lt;0,AG54*SUMPRODUCT(_xlfn.XLOOKUP(AG$23,$C$4:$C$19,$I$4:$S$19)*$AL54:$AV54),0)</f>
        <v>0</v>
      </c>
      <c r="CR54" s="17" cm="1">
        <f t="array" aca="1" ref="CR54" ca="1">IF(AH54&lt;0,AH54*SUMPRODUCT(_xlfn.XLOOKUP(AH$23,$C$4:$C$19,$I$4:$S$19)*$AL54:$AV54),0)</f>
        <v>0</v>
      </c>
      <c r="CS54" s="17" cm="1">
        <f t="array" aca="1" ref="CS54" ca="1">IF(AI54&lt;0,AI54*SUMPRODUCT(_xlfn.XLOOKUP(AI$23,$C$4:$C$19,$I$4:$S$19)*$AL54:$AV54),0)</f>
        <v>0</v>
      </c>
      <c r="CT54" s="17" cm="1">
        <f t="array" aca="1" ref="CT54" ca="1">IF(AJ54&lt;0,AJ54*SUMPRODUCT(_xlfn.XLOOKUP(AJ$23,$C$4:$C$19,$I$4:$S$19)*$AL54:$AV54),0)</f>
        <v>0</v>
      </c>
      <c r="CU54" s="208" cm="1">
        <f t="array" aca="1" ref="CU54" ca="1">IF(AK54&lt;0,AK54*SUMPRODUCT(_xlfn.XLOOKUP(AK$23,$C$4:$C$19,$I$4:$S$19)*$AL54:$AV54),0)</f>
        <v>0</v>
      </c>
      <c r="CV54" s="221">
        <f t="shared" ca="1" si="109"/>
        <v>2.375</v>
      </c>
    </row>
    <row r="55" spans="1:100" x14ac:dyDescent="0.25">
      <c r="A55" s="389"/>
      <c r="B55" s="390"/>
      <c r="C55" s="735">
        <v>8</v>
      </c>
      <c r="D55" s="18" t="str">
        <f>_xlfn.XLOOKUP($C55,'Load Combinations'!$B$4:$B$22,'Load Combinations'!$C$4:$C$22)</f>
        <v>CV Vac, Component MAWP, No Beam</v>
      </c>
      <c r="E55" s="118"/>
      <c r="F55" s="119"/>
      <c r="G55" s="7">
        <f t="shared" si="105"/>
        <v>10</v>
      </c>
      <c r="H55" s="130">
        <f t="shared" ca="1" si="106"/>
        <v>11.924999999999999</v>
      </c>
      <c r="I55" s="130">
        <f t="shared" ca="1" si="107"/>
        <v>5.3250000000000011</v>
      </c>
      <c r="J55" s="112"/>
      <c r="K55" s="72">
        <f ca="1">OFFSET(K55,-7,0)</f>
        <v>0</v>
      </c>
      <c r="L55" s="73">
        <f t="shared" ref="L55:Z55" ca="1" si="122">OFFSET(L55,-7,0)</f>
        <v>0</v>
      </c>
      <c r="M55" s="73">
        <f t="shared" ca="1" si="122"/>
        <v>0</v>
      </c>
      <c r="N55" s="73">
        <f t="shared" ca="1" si="122"/>
        <v>0</v>
      </c>
      <c r="O55" s="73">
        <f t="shared" ca="1" si="122"/>
        <v>1</v>
      </c>
      <c r="P55" s="73">
        <f t="shared" ca="1" si="122"/>
        <v>-1</v>
      </c>
      <c r="Q55" s="73">
        <f t="shared" ca="1" si="122"/>
        <v>0</v>
      </c>
      <c r="R55" s="73">
        <f t="shared" ca="1" si="122"/>
        <v>0</v>
      </c>
      <c r="S55" s="73">
        <f t="shared" ca="1" si="122"/>
        <v>1</v>
      </c>
      <c r="T55" s="73">
        <f t="shared" ca="1" si="122"/>
        <v>0</v>
      </c>
      <c r="U55" s="73">
        <f t="shared" ca="1" si="122"/>
        <v>0</v>
      </c>
      <c r="V55" s="73">
        <f t="shared" ca="1" si="122"/>
        <v>1</v>
      </c>
      <c r="W55" s="73">
        <f t="shared" ca="1" si="122"/>
        <v>-1</v>
      </c>
      <c r="X55" s="73">
        <f t="shared" ca="1" si="122"/>
        <v>0</v>
      </c>
      <c r="Y55" s="73">
        <f t="shared" ca="1" si="122"/>
        <v>0</v>
      </c>
      <c r="Z55" s="139">
        <f t="shared" ca="1" si="122"/>
        <v>0</v>
      </c>
      <c r="AA55" s="72">
        <f t="shared" ref="AA55:AK55" ca="1" si="123">OFFSET(AA55,-7,0)</f>
        <v>-1</v>
      </c>
      <c r="AB55" s="73">
        <f t="shared" ca="1" si="123"/>
        <v>-1</v>
      </c>
      <c r="AC55" s="73">
        <f t="shared" ca="1" si="123"/>
        <v>1</v>
      </c>
      <c r="AD55" s="73">
        <f t="shared" ca="1" si="123"/>
        <v>0</v>
      </c>
      <c r="AE55" s="73">
        <f t="shared" ca="1" si="123"/>
        <v>1</v>
      </c>
      <c r="AF55" s="73">
        <f t="shared" ca="1" si="123"/>
        <v>-1</v>
      </c>
      <c r="AG55" s="73">
        <f t="shared" ca="1" si="123"/>
        <v>1</v>
      </c>
      <c r="AH55" s="73">
        <f t="shared" ca="1" si="123"/>
        <v>0</v>
      </c>
      <c r="AI55" s="73">
        <f t="shared" ca="1" si="123"/>
        <v>1</v>
      </c>
      <c r="AJ55" s="73">
        <f t="shared" ca="1" si="123"/>
        <v>0</v>
      </c>
      <c r="AK55" s="74">
        <f t="shared" ca="1" si="123"/>
        <v>0</v>
      </c>
      <c r="AL55" s="202">
        <f>+INDEX('Load Combinations'!$D$4:$N$22,MATCH(Vertical!$C55,'Load Combinations'!$B$4:$B$22,0),MATCH(Vertical!AL$23,'Load Combinations'!$D$3:$N$3,0))</f>
        <v>1</v>
      </c>
      <c r="AM55" s="73">
        <f>+INDEX('Load Combinations'!$D$4:$N$22,MATCH(Vertical!$C55,'Load Combinations'!$B$4:$B$22,0),MATCH(Vertical!AM$23,'Load Combinations'!$D$3:$N$3,0))</f>
        <v>1</v>
      </c>
      <c r="AN55" s="73">
        <f>+INDEX('Load Combinations'!$D$4:$N$22,MATCH(Vertical!$C55,'Load Combinations'!$B$4:$B$22,0),MATCH(Vertical!AN$23,'Load Combinations'!$D$3:$N$3,0))</f>
        <v>0</v>
      </c>
      <c r="AO55" s="73">
        <f>+INDEX('Load Combinations'!$D$4:$N$22,MATCH(Vertical!$C55,'Load Combinations'!$B$4:$B$22,0),MATCH(Vertical!AO$23,'Load Combinations'!$D$3:$N$3,0))</f>
        <v>0</v>
      </c>
      <c r="AP55" s="73">
        <f>+INDEX('Load Combinations'!$D$4:$N$22,MATCH(Vertical!$C55,'Load Combinations'!$B$4:$B$22,0),MATCH(Vertical!AP$23,'Load Combinations'!$D$3:$N$3,0))</f>
        <v>1</v>
      </c>
      <c r="AQ55" s="73">
        <f>+INDEX('Load Combinations'!$D$4:$N$22,MATCH(Vertical!$C55,'Load Combinations'!$B$4:$B$22,0),MATCH(Vertical!AQ$23,'Load Combinations'!$D$3:$N$3,0))</f>
        <v>0</v>
      </c>
      <c r="AR55" s="73">
        <f>+INDEX('Load Combinations'!$D$4:$N$22,MATCH(Vertical!$C55,'Load Combinations'!$B$4:$B$22,0),MATCH(Vertical!AR$23,'Load Combinations'!$D$3:$N$3,0))</f>
        <v>0</v>
      </c>
      <c r="AS55" s="73">
        <f>+INDEX('Load Combinations'!$D$4:$N$22,MATCH(Vertical!$C55,'Load Combinations'!$B$4:$B$22,0),MATCH(Vertical!AS$23,'Load Combinations'!$D$3:$N$3,0))</f>
        <v>0</v>
      </c>
      <c r="AT55" s="73">
        <f>+INDEX('Load Combinations'!$D$4:$N$22,MATCH(Vertical!$C55,'Load Combinations'!$B$4:$B$22,0),MATCH(Vertical!AT$23,'Load Combinations'!$D$3:$N$3,0))</f>
        <v>1</v>
      </c>
      <c r="AU55" s="139">
        <f>+INDEX('Load Combinations'!$D$4:$N$22,MATCH(Vertical!$C55,'Load Combinations'!$B$4:$B$22,0),MATCH(Vertical!AU$23,'Load Combinations'!$D$3:$N$3,0))</f>
        <v>0</v>
      </c>
      <c r="AV55" s="189">
        <f>+INDEX('Load Combinations'!$D$4:$N$22,MATCH(Vertical!$C55,'Load Combinations'!$B$4:$B$22,0),MATCH(Vertical!AV$23,'Load Combinations'!$D$3:$N$3,0))</f>
        <v>0</v>
      </c>
      <c r="AW55" s="229" cm="1">
        <f t="array" aca="1" ref="AW55" ca="1">SUMPRODUCT(--($K55:$Z55&gt;0),INDEX($H$4:$H$19,MATCH($K$23:$Z$23,$C$4:$C$19,0)))</f>
        <v>1.1000000000000001</v>
      </c>
      <c r="AX55" s="189" cm="1">
        <f t="array" aca="1" ref="AX55" ca="1">SUMPRODUCT(--($K55:$Z55&gt;0),INDEX($G$4:$G$19,MATCH($K$23:$Z$23,$C$4:$C$19,0)))</f>
        <v>-1.1000000000000001</v>
      </c>
      <c r="AY55" s="189" cm="1">
        <f t="array" aca="1" ref="AY55" ca="1">-1*SUMPRODUCT(--($K55:$Z55&lt;0),INDEX($H$4:$H$19,MATCH($K$23:$Z$23,$C$4:$C$19,0)))</f>
        <v>-0.6</v>
      </c>
      <c r="AZ55" s="230" cm="1">
        <f t="array" aca="1" ref="AZ55" ca="1">-1*SUMPRODUCT(--($K55:$Z55&lt;0),INDEX($G$4:$G$19,MATCH($K$23:$Z$23,$C$4:$C$19,0)))</f>
        <v>0.6</v>
      </c>
      <c r="BA55" s="66" cm="1">
        <f t="array" aca="1" ref="BA55" ca="1">IF(AA55&gt;0,AA55*SUMPRODUCT(_xlfn.XLOOKUP(AA$23,$C$4:$C$19,$T$4:$AD$19)*$AL55:$AV55),0)</f>
        <v>0</v>
      </c>
      <c r="BB55" s="67" cm="1">
        <f t="array" aca="1" ref="BB55" ca="1">IF(AB55&gt;0,AB55*SUMPRODUCT(_xlfn.XLOOKUP(AB$23,$C$4:$C$19,$T$4:$AD$19)*$AL55:$AV55),0)</f>
        <v>0</v>
      </c>
      <c r="BC55" s="67" cm="1">
        <f t="array" aca="1" ref="BC55" ca="1">IF(AC55&gt;0,AC55*SUMPRODUCT(_xlfn.XLOOKUP(AC$23,$C$4:$C$19,$T$4:$AD$19)*$AL55:$AV55),0)</f>
        <v>0.1</v>
      </c>
      <c r="BD55" s="67" cm="1">
        <f t="array" aca="1" ref="BD55" ca="1">IF(AD55&gt;0,AD55*SUMPRODUCT(_xlfn.XLOOKUP(AD$23,$C$4:$C$19,$T$4:$AD$19)*$AL55:$AV55),0)</f>
        <v>0</v>
      </c>
      <c r="BE55" s="67" cm="1">
        <f t="array" aca="1" ref="BE55" ca="1">IF(AE55&gt;0,AE55*SUMPRODUCT(_xlfn.XLOOKUP(AE$23,$C$4:$C$19,$T$4:$AD$19)*$AL55:$AV55),0)</f>
        <v>-2</v>
      </c>
      <c r="BF55" s="67" cm="1">
        <f t="array" aca="1" ref="BF55" ca="1">IF(AF55&gt;0,AF55*SUMPRODUCT(_xlfn.XLOOKUP(AF$23,$C$4:$C$19,$T$4:$AD$19)*$AL55:$AV55),0)</f>
        <v>0</v>
      </c>
      <c r="BG55" s="67" cm="1">
        <f t="array" aca="1" ref="BG55" ca="1">IF(AG55&gt;0,AG55*SUMPRODUCT(_xlfn.XLOOKUP(AG$23,$C$4:$C$19,$T$4:$AD$19)*$AL55:$AV55),0)</f>
        <v>0.25</v>
      </c>
      <c r="BH55" s="67" cm="1">
        <f t="array" aca="1" ref="BH55" ca="1">IF(AH55&gt;0,AH55*SUMPRODUCT(_xlfn.XLOOKUP(AH$23,$C$4:$C$19,$T$4:$AD$19)*$AL55:$AV55),0)</f>
        <v>0</v>
      </c>
      <c r="BI55" s="67" cm="1">
        <f t="array" aca="1" ref="BI55" ca="1">IF(AI55&gt;0,AI55*SUMPRODUCT(_xlfn.XLOOKUP(AI$23,$C$4:$C$19,$T$4:$AD$19)*$AL55:$AV55),0)</f>
        <v>0</v>
      </c>
      <c r="BJ55" s="67" cm="1">
        <f t="array" aca="1" ref="BJ55" ca="1">IF(AJ55&gt;0,AJ55*SUMPRODUCT(_xlfn.XLOOKUP(AJ$23,$C$4:$C$19,$T$4:$AD$19)*$AL55:$AV55),0)</f>
        <v>0</v>
      </c>
      <c r="BK55" s="207" cm="1">
        <f t="array" aca="1" ref="BK55" ca="1">IF(AK55&gt;0,AK55*SUMPRODUCT(_xlfn.XLOOKUP(AK$23,$C$4:$C$19,$T$4:$AD$19)*$AL55:$AV55),0)</f>
        <v>0</v>
      </c>
      <c r="BL55" s="220">
        <f t="shared" ca="1" si="67"/>
        <v>-1.65</v>
      </c>
      <c r="BM55" s="66" cm="1">
        <f t="array" aca="1" ref="BM55" ca="1">IF(AA55&gt;0,AA55*SUMPRODUCT(_xlfn.XLOOKUP(AA$23,$C$4:$C$19,$I$4:$S$19)*$AL55:$AV55),0)</f>
        <v>0</v>
      </c>
      <c r="BN55" s="67" cm="1">
        <f t="array" aca="1" ref="BN55" ca="1">IF(AB55&gt;0,AB55*SUMPRODUCT(_xlfn.XLOOKUP(AB$23,$C$4:$C$19,$I$4:$S$19)*$AL55:$AV55),0)</f>
        <v>0</v>
      </c>
      <c r="BO55" s="67" cm="1">
        <f t="array" aca="1" ref="BO55" ca="1">IF(AC55&gt;0,AC55*SUMPRODUCT(_xlfn.XLOOKUP(AC$23,$C$4:$C$19,$I$4:$S$19)*$AL55:$AV55),0)</f>
        <v>-0.1</v>
      </c>
      <c r="BP55" s="67" cm="1">
        <f t="array" aca="1" ref="BP55" ca="1">IF(AD55&gt;0,AD55*SUMPRODUCT(_xlfn.XLOOKUP(AD$23,$C$4:$C$19,$I$4:$S$19)*$AL55:$AV55),0)</f>
        <v>0</v>
      </c>
      <c r="BQ55" s="67" cm="1">
        <f t="array" aca="1" ref="BQ55" ca="1">IF(AE55&gt;0,AE55*SUMPRODUCT(_xlfn.XLOOKUP(AE$23,$C$4:$C$19,$I$4:$S$19)*$AL55:$AV55),0)</f>
        <v>0</v>
      </c>
      <c r="BR55" s="67" cm="1">
        <f t="array" aca="1" ref="BR55" ca="1">IF(AF55&gt;0,AF55*SUMPRODUCT(_xlfn.XLOOKUP(AF$23,$C$4:$C$19,$I$4:$S$19)*$AL55:$AV55),0)</f>
        <v>0</v>
      </c>
      <c r="BS55" s="67" cm="1">
        <f t="array" aca="1" ref="BS55" ca="1">IF(AG55&gt;0,AG55*SUMPRODUCT(_xlfn.XLOOKUP(AG$23,$C$4:$C$19,$I$4:$S$19)*$AL55:$AV55),0)</f>
        <v>0</v>
      </c>
      <c r="BT55" s="67" cm="1">
        <f t="array" aca="1" ref="BT55" ca="1">IF(AH55&gt;0,AH55*SUMPRODUCT(_xlfn.XLOOKUP(AH$23,$C$4:$C$19,$I$4:$S$19)*$AL55:$AV55),0)</f>
        <v>0</v>
      </c>
      <c r="BU55" s="67" cm="1">
        <f t="array" aca="1" ref="BU55" ca="1">IF(AI55&gt;0,AI55*SUMPRODUCT(_xlfn.XLOOKUP(AI$23,$C$4:$C$19,$I$4:$S$19)*$AL55:$AV55),0)</f>
        <v>-1.25</v>
      </c>
      <c r="BV55" s="67" cm="1">
        <f t="array" aca="1" ref="BV55" ca="1">IF(AJ55&gt;0,AJ55*SUMPRODUCT(_xlfn.XLOOKUP(AJ$23,$C$4:$C$19,$I$4:$S$19)*$AL55:$AV55),0)</f>
        <v>0</v>
      </c>
      <c r="BW55" s="68" cm="1">
        <f t="array" aca="1" ref="BW55" ca="1">IF(AK55&gt;0,AK55*SUMPRODUCT(_xlfn.XLOOKUP(AK$23,$C$4:$C$19,$I$4:$S$19)*$AL55:$AV55),0)</f>
        <v>0</v>
      </c>
      <c r="BX55" s="214">
        <f t="shared" ca="1" si="68"/>
        <v>-1.35</v>
      </c>
      <c r="BY55" s="66" cm="1">
        <f t="array" aca="1" ref="BY55" ca="1">IF(AA55&lt;0,AA55*SUMPRODUCT(_xlfn.XLOOKUP(AA$23,$C$4:$C$19,$T$4:$AD$19)*$AL55:$AV55),0)</f>
        <v>0</v>
      </c>
      <c r="BZ55" s="67" cm="1">
        <f t="array" aca="1" ref="BZ55" ca="1">IF(AB55&lt;0,AB55*SUMPRODUCT(_xlfn.XLOOKUP(AB$23,$C$4:$C$19,$T$4:$AD$19)*$AL55:$AV55),0)</f>
        <v>-0.125</v>
      </c>
      <c r="CA55" s="67" cm="1">
        <f t="array" aca="1" ref="CA55" ca="1">IF(AC55&lt;0,AC55*SUMPRODUCT(_xlfn.XLOOKUP(AC$23,$C$4:$C$19,$T$4:$AD$19)*$AL55:$AV55),0)</f>
        <v>0</v>
      </c>
      <c r="CB55" s="67" cm="1">
        <f t="array" aca="1" ref="CB55" ca="1">IF(AD55&lt;0,AD55*SUMPRODUCT(_xlfn.XLOOKUP(AD$23,$C$4:$C$19,$T$4:$AD$19)*$AL55:$AV55),0)</f>
        <v>0</v>
      </c>
      <c r="CC55" s="67" cm="1">
        <f t="array" aca="1" ref="CC55" ca="1">IF(AE55&lt;0,AE55*SUMPRODUCT(_xlfn.XLOOKUP(AE$23,$C$4:$C$19,$T$4:$AD$19)*$AL55:$AV55),0)</f>
        <v>0</v>
      </c>
      <c r="CD55" s="67" cm="1">
        <f t="array" aca="1" ref="CD55" ca="1">IF(AF55&lt;0,AF55*SUMPRODUCT(_xlfn.XLOOKUP(AF$23,$C$4:$C$19,$T$4:$AD$19)*$AL55:$AV55),0)</f>
        <v>-1.5</v>
      </c>
      <c r="CE55" s="67" cm="1">
        <f t="array" aca="1" ref="CE55" ca="1">IF(AG55&lt;0,AG55*SUMPRODUCT(_xlfn.XLOOKUP(AG$23,$C$4:$C$19,$T$4:$AD$19)*$AL55:$AV55),0)</f>
        <v>0</v>
      </c>
      <c r="CF55" s="67" cm="1">
        <f t="array" aca="1" ref="CF55" ca="1">IF(AH55&lt;0,AH55*SUMPRODUCT(_xlfn.XLOOKUP(AH$23,$C$4:$C$19,$T$4:$AD$19)*$AL55:$AV55),0)</f>
        <v>0</v>
      </c>
      <c r="CG55" s="67" cm="1">
        <f t="array" aca="1" ref="CG55" ca="1">IF(AI55&lt;0,AI55*SUMPRODUCT(_xlfn.XLOOKUP(AI$23,$C$4:$C$19,$T$4:$AD$19)*$AL55:$AV55),0)</f>
        <v>0</v>
      </c>
      <c r="CH55" s="67" cm="1">
        <f t="array" aca="1" ref="CH55" ca="1">IF(AJ55&lt;0,AJ55*SUMPRODUCT(_xlfn.XLOOKUP(AJ$23,$C$4:$C$19,$T$4:$AD$19)*$AL55:$AV55),0)</f>
        <v>0</v>
      </c>
      <c r="CI55" s="68" cm="1">
        <f t="array" aca="1" ref="CI55" ca="1">IF(AK55&lt;0,AK55*SUMPRODUCT(_xlfn.XLOOKUP(AK$23,$C$4:$C$19,$T$4:$AD$19)*$AL55:$AV55),0)</f>
        <v>0</v>
      </c>
      <c r="CJ55" s="220">
        <f t="shared" ca="1" si="108"/>
        <v>-1.625</v>
      </c>
      <c r="CK55" s="66" cm="1">
        <f t="array" aca="1" ref="CK55" ca="1">IF(AA55&lt;0,AA55*SUMPRODUCT(_xlfn.XLOOKUP(AA$23,$C$4:$C$19,$I$4:$S$19)*$AL55:$AV55),0)</f>
        <v>0</v>
      </c>
      <c r="CL55" s="67" cm="1">
        <f t="array" aca="1" ref="CL55" ca="1">IF(AB55&lt;0,AB55*SUMPRODUCT(_xlfn.XLOOKUP(AB$23,$C$4:$C$19,$I$4:$S$19)*$AL55:$AV55),0)</f>
        <v>1.875</v>
      </c>
      <c r="CM55" s="67" cm="1">
        <f t="array" aca="1" ref="CM55" ca="1">IF(AC55&lt;0,AC55*SUMPRODUCT(_xlfn.XLOOKUP(AC$23,$C$4:$C$19,$I$4:$S$19)*$AL55:$AV55),0)</f>
        <v>0</v>
      </c>
      <c r="CN55" s="67" cm="1">
        <f t="array" aca="1" ref="CN55" ca="1">IF(AD55&lt;0,AD55*SUMPRODUCT(_xlfn.XLOOKUP(AD$23,$C$4:$C$19,$I$4:$S$19)*$AL55:$AV55),0)</f>
        <v>0</v>
      </c>
      <c r="CO55" s="67" cm="1">
        <f t="array" aca="1" ref="CO55" ca="1">IF(AE55&lt;0,AE55*SUMPRODUCT(_xlfn.XLOOKUP(AE$23,$C$4:$C$19,$I$4:$S$19)*$AL55:$AV55),0)</f>
        <v>0</v>
      </c>
      <c r="CP55" s="67" cm="1">
        <f t="array" aca="1" ref="CP55" ca="1">IF(AF55&lt;0,AF55*SUMPRODUCT(_xlfn.XLOOKUP(AF$23,$C$4:$C$19,$I$4:$S$19)*$AL55:$AV55),0)</f>
        <v>0</v>
      </c>
      <c r="CQ55" s="67" cm="1">
        <f t="array" aca="1" ref="CQ55" ca="1">IF(AG55&lt;0,AG55*SUMPRODUCT(_xlfn.XLOOKUP(AG$23,$C$4:$C$19,$I$4:$S$19)*$AL55:$AV55),0)</f>
        <v>0</v>
      </c>
      <c r="CR55" s="67" cm="1">
        <f t="array" aca="1" ref="CR55" ca="1">IF(AH55&lt;0,AH55*SUMPRODUCT(_xlfn.XLOOKUP(AH$23,$C$4:$C$19,$I$4:$S$19)*$AL55:$AV55),0)</f>
        <v>0</v>
      </c>
      <c r="CS55" s="67" cm="1">
        <f t="array" aca="1" ref="CS55" ca="1">IF(AI55&lt;0,AI55*SUMPRODUCT(_xlfn.XLOOKUP(AI$23,$C$4:$C$19,$I$4:$S$19)*$AL55:$AV55),0)</f>
        <v>0</v>
      </c>
      <c r="CT55" s="67" cm="1">
        <f t="array" aca="1" ref="CT55" ca="1">IF(AJ55&lt;0,AJ55*SUMPRODUCT(_xlfn.XLOOKUP(AJ$23,$C$4:$C$19,$I$4:$S$19)*$AL55:$AV55),0)</f>
        <v>0</v>
      </c>
      <c r="CU55" s="207" cm="1">
        <f t="array" aca="1" ref="CU55" ca="1">IF(AK55&lt;0,AK55*SUMPRODUCT(_xlfn.XLOOKUP(AK$23,$C$4:$C$19,$I$4:$S$19)*$AL55:$AV55),0)</f>
        <v>0</v>
      </c>
      <c r="CV55" s="220">
        <f t="shared" ca="1" si="109"/>
        <v>1.875</v>
      </c>
    </row>
    <row r="56" spans="1:100" x14ac:dyDescent="0.25">
      <c r="A56" s="389"/>
      <c r="B56" s="390"/>
      <c r="C56" s="736">
        <v>9</v>
      </c>
      <c r="D56" s="19" t="str">
        <f>_xlfn.XLOOKUP($C56,'Load Combinations'!$B$4:$B$22,'Load Combinations'!$C$4:$C$22)</f>
        <v>CV Vac, Component MAWP, Beam On</v>
      </c>
      <c r="E56" s="120"/>
      <c r="F56" s="121"/>
      <c r="G56" s="8">
        <f t="shared" si="105"/>
        <v>10</v>
      </c>
      <c r="H56" s="61">
        <f t="shared" ca="1" si="106"/>
        <v>15.174999999999999</v>
      </c>
      <c r="I56" s="61">
        <f t="shared" ca="1" si="107"/>
        <v>4.4750000000000014</v>
      </c>
      <c r="J56" s="113"/>
      <c r="K56" s="75">
        <f ca="1">OFFSET(K56,-8,0)</f>
        <v>0</v>
      </c>
      <c r="L56" s="76">
        <f t="shared" ref="L56:Z56" ca="1" si="124">OFFSET(L56,-8,0)</f>
        <v>0</v>
      </c>
      <c r="M56" s="76">
        <f t="shared" ca="1" si="124"/>
        <v>0</v>
      </c>
      <c r="N56" s="76">
        <f t="shared" ca="1" si="124"/>
        <v>0</v>
      </c>
      <c r="O56" s="76">
        <f t="shared" ca="1" si="124"/>
        <v>1</v>
      </c>
      <c r="P56" s="76">
        <f t="shared" ca="1" si="124"/>
        <v>-1</v>
      </c>
      <c r="Q56" s="76">
        <f t="shared" ca="1" si="124"/>
        <v>0</v>
      </c>
      <c r="R56" s="76">
        <f t="shared" ca="1" si="124"/>
        <v>0</v>
      </c>
      <c r="S56" s="76">
        <f t="shared" ca="1" si="124"/>
        <v>1</v>
      </c>
      <c r="T56" s="76">
        <f t="shared" ca="1" si="124"/>
        <v>0</v>
      </c>
      <c r="U56" s="76">
        <f t="shared" ca="1" si="124"/>
        <v>0</v>
      </c>
      <c r="V56" s="76">
        <f t="shared" ca="1" si="124"/>
        <v>1</v>
      </c>
      <c r="W56" s="76">
        <f t="shared" ca="1" si="124"/>
        <v>-1</v>
      </c>
      <c r="X56" s="76">
        <f t="shared" ca="1" si="124"/>
        <v>0</v>
      </c>
      <c r="Y56" s="76">
        <f t="shared" ca="1" si="124"/>
        <v>0</v>
      </c>
      <c r="Z56" s="140">
        <f t="shared" ca="1" si="124"/>
        <v>0</v>
      </c>
      <c r="AA56" s="75">
        <f t="shared" ref="AA56:AK56" ca="1" si="125">OFFSET(AA56,-8,0)</f>
        <v>-1</v>
      </c>
      <c r="AB56" s="76">
        <f t="shared" ca="1" si="125"/>
        <v>-1</v>
      </c>
      <c r="AC56" s="76">
        <f t="shared" ca="1" si="125"/>
        <v>1</v>
      </c>
      <c r="AD56" s="76">
        <f t="shared" ca="1" si="125"/>
        <v>0</v>
      </c>
      <c r="AE56" s="76">
        <f t="shared" ca="1" si="125"/>
        <v>1</v>
      </c>
      <c r="AF56" s="76">
        <f t="shared" ca="1" si="125"/>
        <v>-1</v>
      </c>
      <c r="AG56" s="76">
        <f t="shared" ca="1" si="125"/>
        <v>1</v>
      </c>
      <c r="AH56" s="76">
        <f t="shared" ca="1" si="125"/>
        <v>0</v>
      </c>
      <c r="AI56" s="76">
        <f t="shared" ca="1" si="125"/>
        <v>1</v>
      </c>
      <c r="AJ56" s="76">
        <f t="shared" ca="1" si="125"/>
        <v>0</v>
      </c>
      <c r="AK56" s="77">
        <f t="shared" ca="1" si="125"/>
        <v>0</v>
      </c>
      <c r="AL56" s="203">
        <f>+INDEX('Load Combinations'!$D$4:$N$22,MATCH(Vertical!$C56,'Load Combinations'!$B$4:$B$22,0),MATCH(Vertical!AL$23,'Load Combinations'!$D$3:$N$3,0))</f>
        <v>1</v>
      </c>
      <c r="AM56" s="76">
        <f>+INDEX('Load Combinations'!$D$4:$N$22,MATCH(Vertical!$C56,'Load Combinations'!$B$4:$B$22,0),MATCH(Vertical!AM$23,'Load Combinations'!$D$3:$N$3,0))</f>
        <v>1</v>
      </c>
      <c r="AN56" s="76">
        <f>+INDEX('Load Combinations'!$D$4:$N$22,MATCH(Vertical!$C56,'Load Combinations'!$B$4:$B$22,0),MATCH(Vertical!AN$23,'Load Combinations'!$D$3:$N$3,0))</f>
        <v>0</v>
      </c>
      <c r="AO56" s="76">
        <f>+INDEX('Load Combinations'!$D$4:$N$22,MATCH(Vertical!$C56,'Load Combinations'!$B$4:$B$22,0),MATCH(Vertical!AO$23,'Load Combinations'!$D$3:$N$3,0))</f>
        <v>0</v>
      </c>
      <c r="AP56" s="76">
        <f>+INDEX('Load Combinations'!$D$4:$N$22,MATCH(Vertical!$C56,'Load Combinations'!$B$4:$B$22,0),MATCH(Vertical!AP$23,'Load Combinations'!$D$3:$N$3,0))</f>
        <v>1</v>
      </c>
      <c r="AQ56" s="76">
        <f>+INDEX('Load Combinations'!$D$4:$N$22,MATCH(Vertical!$C56,'Load Combinations'!$B$4:$B$22,0),MATCH(Vertical!AQ$23,'Load Combinations'!$D$3:$N$3,0))</f>
        <v>1</v>
      </c>
      <c r="AR56" s="76">
        <f>+INDEX('Load Combinations'!$D$4:$N$22,MATCH(Vertical!$C56,'Load Combinations'!$B$4:$B$22,0),MATCH(Vertical!AR$23,'Load Combinations'!$D$3:$N$3,0))</f>
        <v>0</v>
      </c>
      <c r="AS56" s="76">
        <f>+INDEX('Load Combinations'!$D$4:$N$22,MATCH(Vertical!$C56,'Load Combinations'!$B$4:$B$22,0),MATCH(Vertical!AS$23,'Load Combinations'!$D$3:$N$3,0))</f>
        <v>0</v>
      </c>
      <c r="AT56" s="76">
        <f>+INDEX('Load Combinations'!$D$4:$N$22,MATCH(Vertical!$C56,'Load Combinations'!$B$4:$B$22,0),MATCH(Vertical!AT$23,'Load Combinations'!$D$3:$N$3,0))</f>
        <v>1</v>
      </c>
      <c r="AU56" s="140">
        <f>+INDEX('Load Combinations'!$D$4:$N$22,MATCH(Vertical!$C56,'Load Combinations'!$B$4:$B$22,0),MATCH(Vertical!AU$23,'Load Combinations'!$D$3:$N$3,0))</f>
        <v>0</v>
      </c>
      <c r="AV56" s="196">
        <f>+INDEX('Load Combinations'!$D$4:$N$22,MATCH(Vertical!$C56,'Load Combinations'!$B$4:$B$22,0),MATCH(Vertical!AV$23,'Load Combinations'!$D$3:$N$3,0))</f>
        <v>0</v>
      </c>
      <c r="AW56" s="231" cm="1">
        <f t="array" aca="1" ref="AW56" ca="1">SUMPRODUCT(--($K56:$Z56&gt;0),INDEX($H$4:$H$19,MATCH($K$23:$Z$23,$C$4:$C$19,0)))</f>
        <v>1.1000000000000001</v>
      </c>
      <c r="AX56" s="196" cm="1">
        <f t="array" aca="1" ref="AX56" ca="1">SUMPRODUCT(--($K56:$Z56&gt;0),INDEX($G$4:$G$19,MATCH($K$23:$Z$23,$C$4:$C$19,0)))</f>
        <v>-1.1000000000000001</v>
      </c>
      <c r="AY56" s="196" cm="1">
        <f t="array" aca="1" ref="AY56" ca="1">-1*SUMPRODUCT(--($K56:$Z56&lt;0),INDEX($H$4:$H$19,MATCH($K$23:$Z$23,$C$4:$C$19,0)))</f>
        <v>-0.6</v>
      </c>
      <c r="AZ56" s="232" cm="1">
        <f t="array" aca="1" ref="AZ56" ca="1">-1*SUMPRODUCT(--($K56:$Z56&lt;0),INDEX($G$4:$G$19,MATCH($K$23:$Z$23,$C$4:$C$19,0)))</f>
        <v>0.6</v>
      </c>
      <c r="BA56" s="8" cm="1">
        <f t="array" aca="1" ref="BA56" ca="1">IF(AA56&gt;0,AA56*SUMPRODUCT(_xlfn.XLOOKUP(AA$23,$C$4:$C$19,$T$4:$AD$19)*$AL56:$AV56),0)</f>
        <v>0</v>
      </c>
      <c r="BB56" s="17" cm="1">
        <f t="array" aca="1" ref="BB56" ca="1">IF(AB56&gt;0,AB56*SUMPRODUCT(_xlfn.XLOOKUP(AB$23,$C$4:$C$19,$T$4:$AD$19)*$AL56:$AV56),0)</f>
        <v>0</v>
      </c>
      <c r="BC56" s="17" cm="1">
        <f t="array" aca="1" ref="BC56" ca="1">IF(AC56&gt;0,AC56*SUMPRODUCT(_xlfn.XLOOKUP(AC$23,$C$4:$C$19,$T$4:$AD$19)*$AL56:$AV56),0)</f>
        <v>0.1</v>
      </c>
      <c r="BD56" s="71" cm="1">
        <f t="array" aca="1" ref="BD56" ca="1">IF(AD56&gt;0,AD56*SUMPRODUCT(_xlfn.XLOOKUP(AD$23,$C$4:$C$19,$T$4:$AD$19)*$AL56:$AV56),0)</f>
        <v>0</v>
      </c>
      <c r="BE56" s="17" cm="1">
        <f t="array" aca="1" ref="BE56" ca="1">IF(AE56&gt;0,AE56*SUMPRODUCT(_xlfn.XLOOKUP(AE$23,$C$4:$C$19,$T$4:$AD$19)*$AL56:$AV56),0)</f>
        <v>-0.25</v>
      </c>
      <c r="BF56" s="17" cm="1">
        <f t="array" aca="1" ref="BF56" ca="1">IF(AF56&gt;0,AF56*SUMPRODUCT(_xlfn.XLOOKUP(AF$23,$C$4:$C$19,$T$4:$AD$19)*$AL56:$AV56),0)</f>
        <v>0</v>
      </c>
      <c r="BG56" s="17" cm="1">
        <f t="array" aca="1" ref="BG56" ca="1">IF(AG56&gt;0,AG56*SUMPRODUCT(_xlfn.XLOOKUP(AG$23,$C$4:$C$19,$T$4:$AD$19)*$AL56:$AV56),0)</f>
        <v>0.75</v>
      </c>
      <c r="BH56" s="17" cm="1">
        <f t="array" aca="1" ref="BH56" ca="1">IF(AH56&gt;0,AH56*SUMPRODUCT(_xlfn.XLOOKUP(AH$23,$C$4:$C$19,$T$4:$AD$19)*$AL56:$AV56),0)</f>
        <v>0</v>
      </c>
      <c r="BI56" s="17" cm="1">
        <f t="array" aca="1" ref="BI56" ca="1">IF(AI56&gt;0,AI56*SUMPRODUCT(_xlfn.XLOOKUP(AI$23,$C$4:$C$19,$T$4:$AD$19)*$AL56:$AV56),0)</f>
        <v>1</v>
      </c>
      <c r="BJ56" s="17" cm="1">
        <f t="array" aca="1" ref="BJ56" ca="1">IF(AJ56&gt;0,AJ56*SUMPRODUCT(_xlfn.XLOOKUP(AJ$23,$C$4:$C$19,$T$4:$AD$19)*$AL56:$AV56),0)</f>
        <v>0</v>
      </c>
      <c r="BK56" s="208" cm="1">
        <f t="array" aca="1" ref="BK56" ca="1">IF(AK56&gt;0,AK56*SUMPRODUCT(_xlfn.XLOOKUP(AK$23,$C$4:$C$19,$T$4:$AD$19)*$AL56:$AV56),0)</f>
        <v>0</v>
      </c>
      <c r="BL56" s="221">
        <f t="shared" ca="1" si="67"/>
        <v>1.6</v>
      </c>
      <c r="BM56" s="8" cm="1">
        <f t="array" aca="1" ref="BM56" ca="1">IF(AA56&gt;0,AA56*SUMPRODUCT(_xlfn.XLOOKUP(AA$23,$C$4:$C$19,$I$4:$S$19)*$AL56:$AV56),0)</f>
        <v>0</v>
      </c>
      <c r="BN56" s="17" cm="1">
        <f t="array" aca="1" ref="BN56" ca="1">IF(AB56&gt;0,AB56*SUMPRODUCT(_xlfn.XLOOKUP(AB$23,$C$4:$C$19,$I$4:$S$19)*$AL56:$AV56),0)</f>
        <v>0</v>
      </c>
      <c r="BO56" s="17" cm="1">
        <f t="array" aca="1" ref="BO56" ca="1">IF(AC56&gt;0,AC56*SUMPRODUCT(_xlfn.XLOOKUP(AC$23,$C$4:$C$19,$I$4:$S$19)*$AL56:$AV56),0)</f>
        <v>-0.1</v>
      </c>
      <c r="BP56" s="71" cm="1">
        <f t="array" aca="1" ref="BP56" ca="1">IF(AD56&gt;0,AD56*SUMPRODUCT(_xlfn.XLOOKUP(AD$23,$C$4:$C$19,$I$4:$S$19)*$AL56:$AV56),0)</f>
        <v>0</v>
      </c>
      <c r="BQ56" s="17" cm="1">
        <f t="array" aca="1" ref="BQ56" ca="1">IF(AE56&gt;0,AE56*SUMPRODUCT(_xlfn.XLOOKUP(AE$23,$C$4:$C$19,$I$4:$S$19)*$AL56:$AV56),0)</f>
        <v>0</v>
      </c>
      <c r="BR56" s="17" cm="1">
        <f t="array" aca="1" ref="BR56" ca="1">IF(AF56&gt;0,AF56*SUMPRODUCT(_xlfn.XLOOKUP(AF$23,$C$4:$C$19,$I$4:$S$19)*$AL56:$AV56),0)</f>
        <v>0</v>
      </c>
      <c r="BS56" s="17" cm="1">
        <f t="array" aca="1" ref="BS56" ca="1">IF(AG56&gt;0,AG56*SUMPRODUCT(_xlfn.XLOOKUP(AG$23,$C$4:$C$19,$I$4:$S$19)*$AL56:$AV56),0)</f>
        <v>0</v>
      </c>
      <c r="BT56" s="17" cm="1">
        <f t="array" aca="1" ref="BT56" ca="1">IF(AH56&gt;0,AH56*SUMPRODUCT(_xlfn.XLOOKUP(AH$23,$C$4:$C$19,$I$4:$S$19)*$AL56:$AV56),0)</f>
        <v>0</v>
      </c>
      <c r="BU56" s="17" cm="1">
        <f t="array" aca="1" ref="BU56" ca="1">IF(AI56&gt;0,AI56*SUMPRODUCT(_xlfn.XLOOKUP(AI$23,$C$4:$C$19,$I$4:$S$19)*$AL56:$AV56),0)</f>
        <v>-1.5</v>
      </c>
      <c r="BV56" s="17" cm="1">
        <f t="array" aca="1" ref="BV56" ca="1">IF(AJ56&gt;0,AJ56*SUMPRODUCT(_xlfn.XLOOKUP(AJ$23,$C$4:$C$19,$I$4:$S$19)*$AL56:$AV56),0)</f>
        <v>0</v>
      </c>
      <c r="BW56" s="9" cm="1">
        <f t="array" aca="1" ref="BW56" ca="1">IF(AK56&gt;0,AK56*SUMPRODUCT(_xlfn.XLOOKUP(AK$23,$C$4:$C$19,$I$4:$S$19)*$AL56:$AV56),0)</f>
        <v>0</v>
      </c>
      <c r="BX56" s="215">
        <f t="shared" ca="1" si="68"/>
        <v>-1.6</v>
      </c>
      <c r="BY56" s="8" cm="1">
        <f t="array" aca="1" ref="BY56" ca="1">IF(AA56&lt;0,AA56*SUMPRODUCT(_xlfn.XLOOKUP(AA$23,$C$4:$C$19,$T$4:$AD$19)*$AL56:$AV56),0)</f>
        <v>-0.3</v>
      </c>
      <c r="BZ56" s="17" cm="1">
        <f t="array" aca="1" ref="BZ56" ca="1">IF(AB56&lt;0,AB56*SUMPRODUCT(_xlfn.XLOOKUP(AB$23,$C$4:$C$19,$T$4:$AD$19)*$AL56:$AV56),0)</f>
        <v>-0.42499999999999999</v>
      </c>
      <c r="CA56" s="17" cm="1">
        <f t="array" aca="1" ref="CA56" ca="1">IF(AC56&lt;0,AC56*SUMPRODUCT(_xlfn.XLOOKUP(AC$23,$C$4:$C$19,$T$4:$AD$19)*$AL56:$AV56),0)</f>
        <v>0</v>
      </c>
      <c r="CB56" s="71" cm="1">
        <f t="array" aca="1" ref="CB56" ca="1">IF(AD56&lt;0,AD56*SUMPRODUCT(_xlfn.XLOOKUP(AD$23,$C$4:$C$19,$T$4:$AD$19)*$AL56:$AV56),0)</f>
        <v>0</v>
      </c>
      <c r="CC56" s="17" cm="1">
        <f t="array" aca="1" ref="CC56" ca="1">IF(AE56&lt;0,AE56*SUMPRODUCT(_xlfn.XLOOKUP(AE$23,$C$4:$C$19,$T$4:$AD$19)*$AL56:$AV56),0)</f>
        <v>0</v>
      </c>
      <c r="CD56" s="17" cm="1">
        <f t="array" aca="1" ref="CD56" ca="1">IF(AF56&lt;0,AF56*SUMPRODUCT(_xlfn.XLOOKUP(AF$23,$C$4:$C$19,$T$4:$AD$19)*$AL56:$AV56),0)</f>
        <v>-1.5</v>
      </c>
      <c r="CE56" s="17" cm="1">
        <f t="array" aca="1" ref="CE56" ca="1">IF(AG56&lt;0,AG56*SUMPRODUCT(_xlfn.XLOOKUP(AG$23,$C$4:$C$19,$T$4:$AD$19)*$AL56:$AV56),0)</f>
        <v>0</v>
      </c>
      <c r="CF56" s="17" cm="1">
        <f t="array" aca="1" ref="CF56" ca="1">IF(AH56&lt;0,AH56*SUMPRODUCT(_xlfn.XLOOKUP(AH$23,$C$4:$C$19,$T$4:$AD$19)*$AL56:$AV56),0)</f>
        <v>0</v>
      </c>
      <c r="CG56" s="17" cm="1">
        <f t="array" aca="1" ref="CG56" ca="1">IF(AI56&lt;0,AI56*SUMPRODUCT(_xlfn.XLOOKUP(AI$23,$C$4:$C$19,$T$4:$AD$19)*$AL56:$AV56),0)</f>
        <v>0</v>
      </c>
      <c r="CH56" s="17" cm="1">
        <f t="array" aca="1" ref="CH56" ca="1">IF(AJ56&lt;0,AJ56*SUMPRODUCT(_xlfn.XLOOKUP(AJ$23,$C$4:$C$19,$T$4:$AD$19)*$AL56:$AV56),0)</f>
        <v>0</v>
      </c>
      <c r="CI56" s="9" cm="1">
        <f t="array" aca="1" ref="CI56" ca="1">IF(AK56&lt;0,AK56*SUMPRODUCT(_xlfn.XLOOKUP(AK$23,$C$4:$C$19,$T$4:$AD$19)*$AL56:$AV56),0)</f>
        <v>0</v>
      </c>
      <c r="CJ56" s="221">
        <f t="shared" ca="1" si="108"/>
        <v>-2.2250000000000001</v>
      </c>
      <c r="CK56" s="8" cm="1">
        <f t="array" aca="1" ref="CK56" ca="1">IF(AA56&lt;0,AA56*SUMPRODUCT(_xlfn.XLOOKUP(AA$23,$C$4:$C$19,$I$4:$S$19)*$AL56:$AV56),0)</f>
        <v>0</v>
      </c>
      <c r="CL56" s="17" cm="1">
        <f t="array" aca="1" ref="CL56" ca="1">IF(AB56&lt;0,AB56*SUMPRODUCT(_xlfn.XLOOKUP(AB$23,$C$4:$C$19,$I$4:$S$19)*$AL56:$AV56),0)</f>
        <v>1.875</v>
      </c>
      <c r="CM56" s="17" cm="1">
        <f t="array" aca="1" ref="CM56" ca="1">IF(AC56&lt;0,AC56*SUMPRODUCT(_xlfn.XLOOKUP(AC$23,$C$4:$C$19,$I$4:$S$19)*$AL56:$AV56),0)</f>
        <v>0</v>
      </c>
      <c r="CN56" s="71" cm="1">
        <f t="array" aca="1" ref="CN56" ca="1">IF(AD56&lt;0,AD56*SUMPRODUCT(_xlfn.XLOOKUP(AD$23,$C$4:$C$19,$I$4:$S$19)*$AL56:$AV56),0)</f>
        <v>0</v>
      </c>
      <c r="CO56" s="17" cm="1">
        <f t="array" aca="1" ref="CO56" ca="1">IF(AE56&lt;0,AE56*SUMPRODUCT(_xlfn.XLOOKUP(AE$23,$C$4:$C$19,$I$4:$S$19)*$AL56:$AV56),0)</f>
        <v>0</v>
      </c>
      <c r="CP56" s="17" cm="1">
        <f t="array" aca="1" ref="CP56" ca="1">IF(AF56&lt;0,AF56*SUMPRODUCT(_xlfn.XLOOKUP(AF$23,$C$4:$C$19,$I$4:$S$19)*$AL56:$AV56),0)</f>
        <v>0</v>
      </c>
      <c r="CQ56" s="17" cm="1">
        <f t="array" aca="1" ref="CQ56" ca="1">IF(AG56&lt;0,AG56*SUMPRODUCT(_xlfn.XLOOKUP(AG$23,$C$4:$C$19,$I$4:$S$19)*$AL56:$AV56),0)</f>
        <v>0</v>
      </c>
      <c r="CR56" s="17" cm="1">
        <f t="array" aca="1" ref="CR56" ca="1">IF(AH56&lt;0,AH56*SUMPRODUCT(_xlfn.XLOOKUP(AH$23,$C$4:$C$19,$I$4:$S$19)*$AL56:$AV56),0)</f>
        <v>0</v>
      </c>
      <c r="CS56" s="17" cm="1">
        <f t="array" aca="1" ref="CS56" ca="1">IF(AI56&lt;0,AI56*SUMPRODUCT(_xlfn.XLOOKUP(AI$23,$C$4:$C$19,$I$4:$S$19)*$AL56:$AV56),0)</f>
        <v>0</v>
      </c>
      <c r="CT56" s="17" cm="1">
        <f t="array" aca="1" ref="CT56" ca="1">IF(AJ56&lt;0,AJ56*SUMPRODUCT(_xlfn.XLOOKUP(AJ$23,$C$4:$C$19,$I$4:$S$19)*$AL56:$AV56),0)</f>
        <v>0</v>
      </c>
      <c r="CU56" s="208" cm="1">
        <f t="array" aca="1" ref="CU56" ca="1">IF(AK56&lt;0,AK56*SUMPRODUCT(_xlfn.XLOOKUP(AK$23,$C$4:$C$19,$I$4:$S$19)*$AL56:$AV56),0)</f>
        <v>0</v>
      </c>
      <c r="CV56" s="221">
        <f t="shared" ca="1" si="109"/>
        <v>1.875</v>
      </c>
    </row>
    <row r="57" spans="1:100" x14ac:dyDescent="0.25">
      <c r="A57" s="389"/>
      <c r="B57" s="390"/>
      <c r="C57" s="735">
        <v>10</v>
      </c>
      <c r="D57" s="18" t="str">
        <f>_xlfn.XLOOKUP($C57,'Load Combinations'!$B$4:$B$22,'Load Combinations'!$C$4:$C$22)</f>
        <v>CV Helium Mode, No Beam</v>
      </c>
      <c r="E57" s="118"/>
      <c r="F57" s="119"/>
      <c r="G57" s="7">
        <f t="shared" si="105"/>
        <v>10</v>
      </c>
      <c r="H57" s="130">
        <f t="shared" ca="1" si="106"/>
        <v>10.174999999999999</v>
      </c>
      <c r="I57" s="130">
        <f t="shared" ca="1" si="107"/>
        <v>5.5750000000000011</v>
      </c>
      <c r="J57" s="112"/>
      <c r="K57" s="72">
        <f ca="1">OFFSET(K57,-9,0)</f>
        <v>0</v>
      </c>
      <c r="L57" s="73">
        <f t="shared" ref="L57:Z57" ca="1" si="126">OFFSET(L57,-9,0)</f>
        <v>0</v>
      </c>
      <c r="M57" s="73">
        <f t="shared" ca="1" si="126"/>
        <v>0</v>
      </c>
      <c r="N57" s="73">
        <f t="shared" ca="1" si="126"/>
        <v>0</v>
      </c>
      <c r="O57" s="73">
        <f t="shared" ca="1" si="126"/>
        <v>1</v>
      </c>
      <c r="P57" s="73">
        <f t="shared" ca="1" si="126"/>
        <v>-1</v>
      </c>
      <c r="Q57" s="73">
        <f t="shared" ca="1" si="126"/>
        <v>0</v>
      </c>
      <c r="R57" s="73">
        <f t="shared" ca="1" si="126"/>
        <v>0</v>
      </c>
      <c r="S57" s="73">
        <f t="shared" ca="1" si="126"/>
        <v>1</v>
      </c>
      <c r="T57" s="73">
        <f t="shared" ca="1" si="126"/>
        <v>0</v>
      </c>
      <c r="U57" s="73">
        <f t="shared" ca="1" si="126"/>
        <v>0</v>
      </c>
      <c r="V57" s="73">
        <f t="shared" ca="1" si="126"/>
        <v>1</v>
      </c>
      <c r="W57" s="73">
        <f t="shared" ca="1" si="126"/>
        <v>-1</v>
      </c>
      <c r="X57" s="73">
        <f t="shared" ca="1" si="126"/>
        <v>0</v>
      </c>
      <c r="Y57" s="73">
        <f t="shared" ca="1" si="126"/>
        <v>0</v>
      </c>
      <c r="Z57" s="139">
        <f t="shared" ca="1" si="126"/>
        <v>0</v>
      </c>
      <c r="AA57" s="72">
        <f t="shared" ref="AA57:AK57" ca="1" si="127">OFFSET(AA57,-9,0)</f>
        <v>-1</v>
      </c>
      <c r="AB57" s="73">
        <f t="shared" ca="1" si="127"/>
        <v>-1</v>
      </c>
      <c r="AC57" s="73">
        <f t="shared" ca="1" si="127"/>
        <v>1</v>
      </c>
      <c r="AD57" s="73">
        <f t="shared" ca="1" si="127"/>
        <v>0</v>
      </c>
      <c r="AE57" s="73">
        <f t="shared" ca="1" si="127"/>
        <v>1</v>
      </c>
      <c r="AF57" s="73">
        <f t="shared" ca="1" si="127"/>
        <v>-1</v>
      </c>
      <c r="AG57" s="73">
        <f t="shared" ca="1" si="127"/>
        <v>1</v>
      </c>
      <c r="AH57" s="73">
        <f t="shared" ca="1" si="127"/>
        <v>0</v>
      </c>
      <c r="AI57" s="73">
        <f t="shared" ca="1" si="127"/>
        <v>1</v>
      </c>
      <c r="AJ57" s="73">
        <f t="shared" ca="1" si="127"/>
        <v>0</v>
      </c>
      <c r="AK57" s="74">
        <f t="shared" ca="1" si="127"/>
        <v>0</v>
      </c>
      <c r="AL57" s="202">
        <f>+INDEX('Load Combinations'!$D$4:$N$22,MATCH(Vertical!$C57,'Load Combinations'!$B$4:$B$22,0),MATCH(Vertical!AL$23,'Load Combinations'!$D$3:$N$3,0))</f>
        <v>1</v>
      </c>
      <c r="AM57" s="73">
        <f>+INDEX('Load Combinations'!$D$4:$N$22,MATCH(Vertical!$C57,'Load Combinations'!$B$4:$B$22,0),MATCH(Vertical!AM$23,'Load Combinations'!$D$3:$N$3,0))</f>
        <v>1</v>
      </c>
      <c r="AN57" s="73">
        <f>+INDEX('Load Combinations'!$D$4:$N$22,MATCH(Vertical!$C57,'Load Combinations'!$B$4:$B$22,0),MATCH(Vertical!AN$23,'Load Combinations'!$D$3:$N$3,0))</f>
        <v>0</v>
      </c>
      <c r="AO57" s="73">
        <f>+INDEX('Load Combinations'!$D$4:$N$22,MATCH(Vertical!$C57,'Load Combinations'!$B$4:$B$22,0),MATCH(Vertical!AO$23,'Load Combinations'!$D$3:$N$3,0))</f>
        <v>1</v>
      </c>
      <c r="AP57" s="73">
        <f>+INDEX('Load Combinations'!$D$4:$N$22,MATCH(Vertical!$C57,'Load Combinations'!$B$4:$B$22,0),MATCH(Vertical!AP$23,'Load Combinations'!$D$3:$N$3,0))</f>
        <v>0</v>
      </c>
      <c r="AQ57" s="73">
        <f>+INDEX('Load Combinations'!$D$4:$N$22,MATCH(Vertical!$C57,'Load Combinations'!$B$4:$B$22,0),MATCH(Vertical!AQ$23,'Load Combinations'!$D$3:$N$3,0))</f>
        <v>0</v>
      </c>
      <c r="AR57" s="73">
        <f>+INDEX('Load Combinations'!$D$4:$N$22,MATCH(Vertical!$C57,'Load Combinations'!$B$4:$B$22,0),MATCH(Vertical!AR$23,'Load Combinations'!$D$3:$N$3,0))</f>
        <v>0</v>
      </c>
      <c r="AS57" s="73">
        <f>+INDEX('Load Combinations'!$D$4:$N$22,MATCH(Vertical!$C57,'Load Combinations'!$B$4:$B$22,0),MATCH(Vertical!AS$23,'Load Combinations'!$D$3:$N$3,0))</f>
        <v>1</v>
      </c>
      <c r="AT57" s="73">
        <f>+INDEX('Load Combinations'!$D$4:$N$22,MATCH(Vertical!$C57,'Load Combinations'!$B$4:$B$22,0),MATCH(Vertical!AT$23,'Load Combinations'!$D$3:$N$3,0))</f>
        <v>0</v>
      </c>
      <c r="AU57" s="139">
        <f>+INDEX('Load Combinations'!$D$4:$N$22,MATCH(Vertical!$C57,'Load Combinations'!$B$4:$B$22,0),MATCH(Vertical!AU$23,'Load Combinations'!$D$3:$N$3,0))</f>
        <v>0</v>
      </c>
      <c r="AV57" s="189">
        <f>+INDEX('Load Combinations'!$D$4:$N$22,MATCH(Vertical!$C57,'Load Combinations'!$B$4:$B$22,0),MATCH(Vertical!AV$23,'Load Combinations'!$D$3:$N$3,0))</f>
        <v>0</v>
      </c>
      <c r="AW57" s="229" cm="1">
        <f t="array" aca="1" ref="AW57" ca="1">SUMPRODUCT(--($K57:$Z57&gt;0),INDEX($H$4:$H$19,MATCH($K$23:$Z$23,$C$4:$C$19,0)))</f>
        <v>1.1000000000000001</v>
      </c>
      <c r="AX57" s="189" cm="1">
        <f t="array" aca="1" ref="AX57" ca="1">SUMPRODUCT(--($K57:$Z57&gt;0),INDEX($G$4:$G$19,MATCH($K$23:$Z$23,$C$4:$C$19,0)))</f>
        <v>-1.1000000000000001</v>
      </c>
      <c r="AY57" s="189" cm="1">
        <f t="array" aca="1" ref="AY57" ca="1">-1*SUMPRODUCT(--($K57:$Z57&lt;0),INDEX($H$4:$H$19,MATCH($K$23:$Z$23,$C$4:$C$19,0)))</f>
        <v>-0.6</v>
      </c>
      <c r="AZ57" s="230" cm="1">
        <f t="array" aca="1" ref="AZ57" ca="1">-1*SUMPRODUCT(--($K57:$Z57&lt;0),INDEX($G$4:$G$19,MATCH($K$23:$Z$23,$C$4:$C$19,0)))</f>
        <v>0.6</v>
      </c>
      <c r="BA57" s="66" cm="1">
        <f t="array" aca="1" ref="BA57" ca="1">IF(AA57&gt;0,AA57*SUMPRODUCT(_xlfn.XLOOKUP(AA$23,$C$4:$C$19,$T$4:$AD$19)*$AL57:$AV57),0)</f>
        <v>0</v>
      </c>
      <c r="BB57" s="67" cm="1">
        <f t="array" aca="1" ref="BB57" ca="1">IF(AB57&gt;0,AB57*SUMPRODUCT(_xlfn.XLOOKUP(AB$23,$C$4:$C$19,$T$4:$AD$19)*$AL57:$AV57),0)</f>
        <v>0</v>
      </c>
      <c r="BC57" s="67" cm="1">
        <f t="array" aca="1" ref="BC57" ca="1">IF(AC57&gt;0,AC57*SUMPRODUCT(_xlfn.XLOOKUP(AC$23,$C$4:$C$19,$T$4:$AD$19)*$AL57:$AV57),0)</f>
        <v>0.1</v>
      </c>
      <c r="BD57" s="67" cm="1">
        <f t="array" aca="1" ref="BD57" ca="1">IF(AD57&gt;0,AD57*SUMPRODUCT(_xlfn.XLOOKUP(AD$23,$C$4:$C$19,$T$4:$AD$19)*$AL57:$AV57),0)</f>
        <v>0</v>
      </c>
      <c r="BE57" s="67" cm="1">
        <f t="array" aca="1" ref="BE57" ca="1">IF(AE57&gt;0,AE57*SUMPRODUCT(_xlfn.XLOOKUP(AE$23,$C$4:$C$19,$T$4:$AD$19)*$AL57:$AV57),0)</f>
        <v>-2</v>
      </c>
      <c r="BF57" s="67" cm="1">
        <f t="array" aca="1" ref="BF57" ca="1">IF(AF57&gt;0,AF57*SUMPRODUCT(_xlfn.XLOOKUP(AF$23,$C$4:$C$19,$T$4:$AD$19)*$AL57:$AV57),0)</f>
        <v>0</v>
      </c>
      <c r="BG57" s="67" cm="1">
        <f t="array" aca="1" ref="BG57" ca="1">IF(AG57&gt;0,AG57*SUMPRODUCT(_xlfn.XLOOKUP(AG$23,$C$4:$C$19,$T$4:$AD$19)*$AL57:$AV57),0)</f>
        <v>0.25</v>
      </c>
      <c r="BH57" s="67" cm="1">
        <f t="array" aca="1" ref="BH57" ca="1">IF(AH57&gt;0,AH57*SUMPRODUCT(_xlfn.XLOOKUP(AH$23,$C$4:$C$19,$T$4:$AD$19)*$AL57:$AV57),0)</f>
        <v>0</v>
      </c>
      <c r="BI57" s="67" cm="1">
        <f t="array" aca="1" ref="BI57" ca="1">IF(AI57&gt;0,AI57*SUMPRODUCT(_xlfn.XLOOKUP(AI$23,$C$4:$C$19,$T$4:$AD$19)*$AL57:$AV57),0)</f>
        <v>0</v>
      </c>
      <c r="BJ57" s="67" cm="1">
        <f t="array" aca="1" ref="BJ57" ca="1">IF(AJ57&gt;0,AJ57*SUMPRODUCT(_xlfn.XLOOKUP(AJ$23,$C$4:$C$19,$T$4:$AD$19)*$AL57:$AV57),0)</f>
        <v>0</v>
      </c>
      <c r="BK57" s="207" cm="1">
        <f t="array" aca="1" ref="BK57" ca="1">IF(AK57&gt;0,AK57*SUMPRODUCT(_xlfn.XLOOKUP(AK$23,$C$4:$C$19,$T$4:$AD$19)*$AL57:$AV57),0)</f>
        <v>0</v>
      </c>
      <c r="BL57" s="220">
        <f t="shared" ca="1" si="67"/>
        <v>-1.65</v>
      </c>
      <c r="BM57" s="66" cm="1">
        <f t="array" aca="1" ref="BM57" ca="1">IF(AA57&gt;0,AA57*SUMPRODUCT(_xlfn.XLOOKUP(AA$23,$C$4:$C$19,$I$4:$S$19)*$AL57:$AV57),0)</f>
        <v>0</v>
      </c>
      <c r="BN57" s="67" cm="1">
        <f t="array" aca="1" ref="BN57" ca="1">IF(AB57&gt;0,AB57*SUMPRODUCT(_xlfn.XLOOKUP(AB$23,$C$4:$C$19,$I$4:$S$19)*$AL57:$AV57),0)</f>
        <v>0</v>
      </c>
      <c r="BO57" s="67" cm="1">
        <f t="array" aca="1" ref="BO57" ca="1">IF(AC57&gt;0,AC57*SUMPRODUCT(_xlfn.XLOOKUP(AC$23,$C$4:$C$19,$I$4:$S$19)*$AL57:$AV57),0)</f>
        <v>-0.1</v>
      </c>
      <c r="BP57" s="67" cm="1">
        <f t="array" aca="1" ref="BP57" ca="1">IF(AD57&gt;0,AD57*SUMPRODUCT(_xlfn.XLOOKUP(AD$23,$C$4:$C$19,$I$4:$S$19)*$AL57:$AV57),0)</f>
        <v>0</v>
      </c>
      <c r="BQ57" s="67" cm="1">
        <f t="array" aca="1" ref="BQ57" ca="1">IF(AE57&gt;0,AE57*SUMPRODUCT(_xlfn.XLOOKUP(AE$23,$C$4:$C$19,$I$4:$S$19)*$AL57:$AV57),0)</f>
        <v>0</v>
      </c>
      <c r="BR57" s="67" cm="1">
        <f t="array" aca="1" ref="BR57" ca="1">IF(AF57&gt;0,AF57*SUMPRODUCT(_xlfn.XLOOKUP(AF$23,$C$4:$C$19,$I$4:$S$19)*$AL57:$AV57),0)</f>
        <v>0</v>
      </c>
      <c r="BS57" s="67" cm="1">
        <f t="array" aca="1" ref="BS57" ca="1">IF(AG57&gt;0,AG57*SUMPRODUCT(_xlfn.XLOOKUP(AG$23,$C$4:$C$19,$I$4:$S$19)*$AL57:$AV57),0)</f>
        <v>0</v>
      </c>
      <c r="BT57" s="67" cm="1">
        <f t="array" aca="1" ref="BT57" ca="1">IF(AH57&gt;0,AH57*SUMPRODUCT(_xlfn.XLOOKUP(AH$23,$C$4:$C$19,$I$4:$S$19)*$AL57:$AV57),0)</f>
        <v>0</v>
      </c>
      <c r="BU57" s="67" cm="1">
        <f t="array" aca="1" ref="BU57" ca="1">IF(AI57&gt;0,AI57*SUMPRODUCT(_xlfn.XLOOKUP(AI$23,$C$4:$C$19,$I$4:$S$19)*$AL57:$AV57),0)</f>
        <v>-1</v>
      </c>
      <c r="BV57" s="67" cm="1">
        <f t="array" aca="1" ref="BV57" ca="1">IF(AJ57&gt;0,AJ57*SUMPRODUCT(_xlfn.XLOOKUP(AJ$23,$C$4:$C$19,$I$4:$S$19)*$AL57:$AV57),0)</f>
        <v>0</v>
      </c>
      <c r="BW57" s="68" cm="1">
        <f t="array" aca="1" ref="BW57" ca="1">IF(AK57&gt;0,AK57*SUMPRODUCT(_xlfn.XLOOKUP(AK$23,$C$4:$C$19,$I$4:$S$19)*$AL57:$AV57),0)</f>
        <v>0</v>
      </c>
      <c r="BX57" s="214">
        <f t="shared" ca="1" si="68"/>
        <v>-1.1000000000000001</v>
      </c>
      <c r="BY57" s="66" cm="1">
        <f t="array" aca="1" ref="BY57" ca="1">IF(AA57&lt;0,AA57*SUMPRODUCT(_xlfn.XLOOKUP(AA$23,$C$4:$C$19,$T$4:$AD$19)*$AL57:$AV57),0)</f>
        <v>0</v>
      </c>
      <c r="BZ57" s="67" cm="1">
        <f t="array" aca="1" ref="BZ57" ca="1">IF(AB57&lt;0,AB57*SUMPRODUCT(_xlfn.XLOOKUP(AB$23,$C$4:$C$19,$T$4:$AD$19)*$AL57:$AV57),0)</f>
        <v>-0.125</v>
      </c>
      <c r="CA57" s="67" cm="1">
        <f t="array" aca="1" ref="CA57" ca="1">IF(AC57&lt;0,AC57*SUMPRODUCT(_xlfn.XLOOKUP(AC$23,$C$4:$C$19,$T$4:$AD$19)*$AL57:$AV57),0)</f>
        <v>0</v>
      </c>
      <c r="CB57" s="67" cm="1">
        <f t="array" aca="1" ref="CB57" ca="1">IF(AD57&lt;0,AD57*SUMPRODUCT(_xlfn.XLOOKUP(AD$23,$C$4:$C$19,$T$4:$AD$19)*$AL57:$AV57),0)</f>
        <v>0</v>
      </c>
      <c r="CC57" s="67" cm="1">
        <f t="array" aca="1" ref="CC57" ca="1">IF(AE57&lt;0,AE57*SUMPRODUCT(_xlfn.XLOOKUP(AE$23,$C$4:$C$19,$T$4:$AD$19)*$AL57:$AV57),0)</f>
        <v>0</v>
      </c>
      <c r="CD57" s="67" cm="1">
        <f t="array" aca="1" ref="CD57" ca="1">IF(AF57&lt;0,AF57*SUMPRODUCT(_xlfn.XLOOKUP(AF$23,$C$4:$C$19,$T$4:$AD$19)*$AL57:$AV57),0)</f>
        <v>-1.5</v>
      </c>
      <c r="CE57" s="67" cm="1">
        <f t="array" aca="1" ref="CE57" ca="1">IF(AG57&lt;0,AG57*SUMPRODUCT(_xlfn.XLOOKUP(AG$23,$C$4:$C$19,$T$4:$AD$19)*$AL57:$AV57),0)</f>
        <v>0</v>
      </c>
      <c r="CF57" s="67" cm="1">
        <f t="array" aca="1" ref="CF57" ca="1">IF(AH57&lt;0,AH57*SUMPRODUCT(_xlfn.XLOOKUP(AH$23,$C$4:$C$19,$T$4:$AD$19)*$AL57:$AV57),0)</f>
        <v>0</v>
      </c>
      <c r="CG57" s="67" cm="1">
        <f t="array" aca="1" ref="CG57" ca="1">IF(AI57&lt;0,AI57*SUMPRODUCT(_xlfn.XLOOKUP(AI$23,$C$4:$C$19,$T$4:$AD$19)*$AL57:$AV57),0)</f>
        <v>0</v>
      </c>
      <c r="CH57" s="67" cm="1">
        <f t="array" aca="1" ref="CH57" ca="1">IF(AJ57&lt;0,AJ57*SUMPRODUCT(_xlfn.XLOOKUP(AJ$23,$C$4:$C$19,$T$4:$AD$19)*$AL57:$AV57),0)</f>
        <v>0</v>
      </c>
      <c r="CI57" s="68" cm="1">
        <f t="array" aca="1" ref="CI57" ca="1">IF(AK57&lt;0,AK57*SUMPRODUCT(_xlfn.XLOOKUP(AK$23,$C$4:$C$19,$T$4:$AD$19)*$AL57:$AV57),0)</f>
        <v>0</v>
      </c>
      <c r="CJ57" s="220">
        <f t="shared" ca="1" si="108"/>
        <v>-1.625</v>
      </c>
      <c r="CK57" s="66" cm="1">
        <f t="array" aca="1" ref="CK57" ca="1">IF(AA57&lt;0,AA57*SUMPRODUCT(_xlfn.XLOOKUP(AA$23,$C$4:$C$19,$I$4:$S$19)*$AL57:$AV57),0)</f>
        <v>0</v>
      </c>
      <c r="CL57" s="67" cm="1">
        <f t="array" aca="1" ref="CL57" ca="1">IF(AB57&lt;0,AB57*SUMPRODUCT(_xlfn.XLOOKUP(AB$23,$C$4:$C$19,$I$4:$S$19)*$AL57:$AV57),0)</f>
        <v>0.125</v>
      </c>
      <c r="CM57" s="67" cm="1">
        <f t="array" aca="1" ref="CM57" ca="1">IF(AC57&lt;0,AC57*SUMPRODUCT(_xlfn.XLOOKUP(AC$23,$C$4:$C$19,$I$4:$S$19)*$AL57:$AV57),0)</f>
        <v>0</v>
      </c>
      <c r="CN57" s="67" cm="1">
        <f t="array" aca="1" ref="CN57" ca="1">IF(AD57&lt;0,AD57*SUMPRODUCT(_xlfn.XLOOKUP(AD$23,$C$4:$C$19,$I$4:$S$19)*$AL57:$AV57),0)</f>
        <v>0</v>
      </c>
      <c r="CO57" s="67" cm="1">
        <f t="array" aca="1" ref="CO57" ca="1">IF(AE57&lt;0,AE57*SUMPRODUCT(_xlfn.XLOOKUP(AE$23,$C$4:$C$19,$I$4:$S$19)*$AL57:$AV57),0)</f>
        <v>0</v>
      </c>
      <c r="CP57" s="67" cm="1">
        <f t="array" aca="1" ref="CP57" ca="1">IF(AF57&lt;0,AF57*SUMPRODUCT(_xlfn.XLOOKUP(AF$23,$C$4:$C$19,$I$4:$S$19)*$AL57:$AV57),0)</f>
        <v>0</v>
      </c>
      <c r="CQ57" s="67" cm="1">
        <f t="array" aca="1" ref="CQ57" ca="1">IF(AG57&lt;0,AG57*SUMPRODUCT(_xlfn.XLOOKUP(AG$23,$C$4:$C$19,$I$4:$S$19)*$AL57:$AV57),0)</f>
        <v>0</v>
      </c>
      <c r="CR57" s="67" cm="1">
        <f t="array" aca="1" ref="CR57" ca="1">IF(AH57&lt;0,AH57*SUMPRODUCT(_xlfn.XLOOKUP(AH$23,$C$4:$C$19,$I$4:$S$19)*$AL57:$AV57),0)</f>
        <v>0</v>
      </c>
      <c r="CS57" s="67" cm="1">
        <f t="array" aca="1" ref="CS57" ca="1">IF(AI57&lt;0,AI57*SUMPRODUCT(_xlfn.XLOOKUP(AI$23,$C$4:$C$19,$I$4:$S$19)*$AL57:$AV57),0)</f>
        <v>0</v>
      </c>
      <c r="CT57" s="67" cm="1">
        <f t="array" aca="1" ref="CT57" ca="1">IF(AJ57&lt;0,AJ57*SUMPRODUCT(_xlfn.XLOOKUP(AJ$23,$C$4:$C$19,$I$4:$S$19)*$AL57:$AV57),0)</f>
        <v>0</v>
      </c>
      <c r="CU57" s="207" cm="1">
        <f t="array" aca="1" ref="CU57" ca="1">IF(AK57&lt;0,AK57*SUMPRODUCT(_xlfn.XLOOKUP(AK$23,$C$4:$C$19,$I$4:$S$19)*$AL57:$AV57),0)</f>
        <v>0</v>
      </c>
      <c r="CV57" s="220">
        <f t="shared" ca="1" si="109"/>
        <v>0.125</v>
      </c>
    </row>
    <row r="58" spans="1:100" x14ac:dyDescent="0.25">
      <c r="A58" s="389"/>
      <c r="B58" s="390"/>
      <c r="C58" s="736">
        <v>11</v>
      </c>
      <c r="D58" s="19" t="str">
        <f>_xlfn.XLOOKUP($C58,'Load Combinations'!$B$4:$B$22,'Load Combinations'!$C$4:$C$22)</f>
        <v>CV Helium Mode, Beam On</v>
      </c>
      <c r="E58" s="120"/>
      <c r="F58" s="121"/>
      <c r="G58" s="8">
        <f t="shared" si="105"/>
        <v>10</v>
      </c>
      <c r="H58" s="61">
        <f t="shared" ca="1" si="106"/>
        <v>13.424999999999999</v>
      </c>
      <c r="I58" s="61">
        <f t="shared" ca="1" si="107"/>
        <v>4.7250000000000014</v>
      </c>
      <c r="J58" s="113"/>
      <c r="K58" s="75">
        <f ca="1">OFFSET(K58,-10,0)</f>
        <v>0</v>
      </c>
      <c r="L58" s="76">
        <f t="shared" ref="L58:Z58" ca="1" si="128">OFFSET(L58,-10,0)</f>
        <v>0</v>
      </c>
      <c r="M58" s="76">
        <f t="shared" ca="1" si="128"/>
        <v>0</v>
      </c>
      <c r="N58" s="76">
        <f t="shared" ca="1" si="128"/>
        <v>0</v>
      </c>
      <c r="O58" s="76">
        <f t="shared" ca="1" si="128"/>
        <v>1</v>
      </c>
      <c r="P58" s="76">
        <f t="shared" ca="1" si="128"/>
        <v>-1</v>
      </c>
      <c r="Q58" s="76">
        <f t="shared" ca="1" si="128"/>
        <v>0</v>
      </c>
      <c r="R58" s="76">
        <f t="shared" ca="1" si="128"/>
        <v>0</v>
      </c>
      <c r="S58" s="76">
        <f t="shared" ca="1" si="128"/>
        <v>1</v>
      </c>
      <c r="T58" s="76">
        <f t="shared" ca="1" si="128"/>
        <v>0</v>
      </c>
      <c r="U58" s="76">
        <f t="shared" ca="1" si="128"/>
        <v>0</v>
      </c>
      <c r="V58" s="76">
        <f t="shared" ca="1" si="128"/>
        <v>1</v>
      </c>
      <c r="W58" s="76">
        <f t="shared" ca="1" si="128"/>
        <v>-1</v>
      </c>
      <c r="X58" s="76">
        <f t="shared" ca="1" si="128"/>
        <v>0</v>
      </c>
      <c r="Y58" s="76">
        <f t="shared" ca="1" si="128"/>
        <v>0</v>
      </c>
      <c r="Z58" s="140">
        <f t="shared" ca="1" si="128"/>
        <v>0</v>
      </c>
      <c r="AA58" s="75">
        <f t="shared" ref="AA58:AK58" ca="1" si="129">OFFSET(AA58,-10,0)</f>
        <v>-1</v>
      </c>
      <c r="AB58" s="76">
        <f t="shared" ca="1" si="129"/>
        <v>-1</v>
      </c>
      <c r="AC58" s="76">
        <f t="shared" ca="1" si="129"/>
        <v>1</v>
      </c>
      <c r="AD58" s="76">
        <f t="shared" ca="1" si="129"/>
        <v>0</v>
      </c>
      <c r="AE58" s="76">
        <f t="shared" ca="1" si="129"/>
        <v>1</v>
      </c>
      <c r="AF58" s="76">
        <f t="shared" ca="1" si="129"/>
        <v>-1</v>
      </c>
      <c r="AG58" s="76">
        <f t="shared" ca="1" si="129"/>
        <v>1</v>
      </c>
      <c r="AH58" s="76">
        <f t="shared" ca="1" si="129"/>
        <v>0</v>
      </c>
      <c r="AI58" s="76">
        <f t="shared" ca="1" si="129"/>
        <v>1</v>
      </c>
      <c r="AJ58" s="76">
        <f t="shared" ca="1" si="129"/>
        <v>0</v>
      </c>
      <c r="AK58" s="77">
        <f t="shared" ca="1" si="129"/>
        <v>0</v>
      </c>
      <c r="AL58" s="203">
        <f>+INDEX('Load Combinations'!$D$4:$N$22,MATCH(Vertical!$C58,'Load Combinations'!$B$4:$B$22,0),MATCH(Vertical!AL$23,'Load Combinations'!$D$3:$N$3,0))</f>
        <v>1</v>
      </c>
      <c r="AM58" s="76">
        <f>+INDEX('Load Combinations'!$D$4:$N$22,MATCH(Vertical!$C58,'Load Combinations'!$B$4:$B$22,0),MATCH(Vertical!AM$23,'Load Combinations'!$D$3:$N$3,0))</f>
        <v>1</v>
      </c>
      <c r="AN58" s="76">
        <f>+INDEX('Load Combinations'!$D$4:$N$22,MATCH(Vertical!$C58,'Load Combinations'!$B$4:$B$22,0),MATCH(Vertical!AN$23,'Load Combinations'!$D$3:$N$3,0))</f>
        <v>0</v>
      </c>
      <c r="AO58" s="76">
        <f>+INDEX('Load Combinations'!$D$4:$N$22,MATCH(Vertical!$C58,'Load Combinations'!$B$4:$B$22,0),MATCH(Vertical!AO$23,'Load Combinations'!$D$3:$N$3,0))</f>
        <v>1</v>
      </c>
      <c r="AP58" s="76">
        <f>+INDEX('Load Combinations'!$D$4:$N$22,MATCH(Vertical!$C58,'Load Combinations'!$B$4:$B$22,0),MATCH(Vertical!AP$23,'Load Combinations'!$D$3:$N$3,0))</f>
        <v>0</v>
      </c>
      <c r="AQ58" s="76">
        <f>+INDEX('Load Combinations'!$D$4:$N$22,MATCH(Vertical!$C58,'Load Combinations'!$B$4:$B$22,0),MATCH(Vertical!AQ$23,'Load Combinations'!$D$3:$N$3,0))</f>
        <v>1</v>
      </c>
      <c r="AR58" s="76">
        <f>+INDEX('Load Combinations'!$D$4:$N$22,MATCH(Vertical!$C58,'Load Combinations'!$B$4:$B$22,0),MATCH(Vertical!AR$23,'Load Combinations'!$D$3:$N$3,0))</f>
        <v>0</v>
      </c>
      <c r="AS58" s="76">
        <f>+INDEX('Load Combinations'!$D$4:$N$22,MATCH(Vertical!$C58,'Load Combinations'!$B$4:$B$22,0),MATCH(Vertical!AS$23,'Load Combinations'!$D$3:$N$3,0))</f>
        <v>1</v>
      </c>
      <c r="AT58" s="76">
        <f>+INDEX('Load Combinations'!$D$4:$N$22,MATCH(Vertical!$C58,'Load Combinations'!$B$4:$B$22,0),MATCH(Vertical!AT$23,'Load Combinations'!$D$3:$N$3,0))</f>
        <v>0</v>
      </c>
      <c r="AU58" s="140">
        <f>+INDEX('Load Combinations'!$D$4:$N$22,MATCH(Vertical!$C58,'Load Combinations'!$B$4:$B$22,0),MATCH(Vertical!AU$23,'Load Combinations'!$D$3:$N$3,0))</f>
        <v>0</v>
      </c>
      <c r="AV58" s="196">
        <f>+INDEX('Load Combinations'!$D$4:$N$22,MATCH(Vertical!$C58,'Load Combinations'!$B$4:$B$22,0),MATCH(Vertical!AV$23,'Load Combinations'!$D$3:$N$3,0))</f>
        <v>0</v>
      </c>
      <c r="AW58" s="231" cm="1">
        <f t="array" aca="1" ref="AW58" ca="1">SUMPRODUCT(--($K58:$Z58&gt;0),INDEX($H$4:$H$19,MATCH($K$23:$Z$23,$C$4:$C$19,0)))</f>
        <v>1.1000000000000001</v>
      </c>
      <c r="AX58" s="196" cm="1">
        <f t="array" aca="1" ref="AX58" ca="1">SUMPRODUCT(--($K58:$Z58&gt;0),INDEX($G$4:$G$19,MATCH($K$23:$Z$23,$C$4:$C$19,0)))</f>
        <v>-1.1000000000000001</v>
      </c>
      <c r="AY58" s="196" cm="1">
        <f t="array" aca="1" ref="AY58" ca="1">-1*SUMPRODUCT(--($K58:$Z58&lt;0),INDEX($H$4:$H$19,MATCH($K$23:$Z$23,$C$4:$C$19,0)))</f>
        <v>-0.6</v>
      </c>
      <c r="AZ58" s="232" cm="1">
        <f t="array" aca="1" ref="AZ58" ca="1">-1*SUMPRODUCT(--($K58:$Z58&lt;0),INDEX($G$4:$G$19,MATCH($K$23:$Z$23,$C$4:$C$19,0)))</f>
        <v>0.6</v>
      </c>
      <c r="BA58" s="8" cm="1">
        <f t="array" aca="1" ref="BA58" ca="1">IF(AA58&gt;0,AA58*SUMPRODUCT(_xlfn.XLOOKUP(AA$23,$C$4:$C$19,$T$4:$AD$19)*$AL58:$AV58),0)</f>
        <v>0</v>
      </c>
      <c r="BB58" s="17" cm="1">
        <f t="array" aca="1" ref="BB58" ca="1">IF(AB58&gt;0,AB58*SUMPRODUCT(_xlfn.XLOOKUP(AB$23,$C$4:$C$19,$T$4:$AD$19)*$AL58:$AV58),0)</f>
        <v>0</v>
      </c>
      <c r="BC58" s="17" cm="1">
        <f t="array" aca="1" ref="BC58" ca="1">IF(AC58&gt;0,AC58*SUMPRODUCT(_xlfn.XLOOKUP(AC$23,$C$4:$C$19,$T$4:$AD$19)*$AL58:$AV58),0)</f>
        <v>0.1</v>
      </c>
      <c r="BD58" s="71" cm="1">
        <f t="array" aca="1" ref="BD58" ca="1">IF(AD58&gt;0,AD58*SUMPRODUCT(_xlfn.XLOOKUP(AD$23,$C$4:$C$19,$T$4:$AD$19)*$AL58:$AV58),0)</f>
        <v>0</v>
      </c>
      <c r="BE58" s="17" cm="1">
        <f t="array" aca="1" ref="BE58" ca="1">IF(AE58&gt;0,AE58*SUMPRODUCT(_xlfn.XLOOKUP(AE$23,$C$4:$C$19,$T$4:$AD$19)*$AL58:$AV58),0)</f>
        <v>-0.25</v>
      </c>
      <c r="BF58" s="17" cm="1">
        <f t="array" aca="1" ref="BF58" ca="1">IF(AF58&gt;0,AF58*SUMPRODUCT(_xlfn.XLOOKUP(AF$23,$C$4:$C$19,$T$4:$AD$19)*$AL58:$AV58),0)</f>
        <v>0</v>
      </c>
      <c r="BG58" s="17" cm="1">
        <f t="array" aca="1" ref="BG58" ca="1">IF(AG58&gt;0,AG58*SUMPRODUCT(_xlfn.XLOOKUP(AG$23,$C$4:$C$19,$T$4:$AD$19)*$AL58:$AV58),0)</f>
        <v>0.75</v>
      </c>
      <c r="BH58" s="17" cm="1">
        <f t="array" aca="1" ref="BH58" ca="1">IF(AH58&gt;0,AH58*SUMPRODUCT(_xlfn.XLOOKUP(AH$23,$C$4:$C$19,$T$4:$AD$19)*$AL58:$AV58),0)</f>
        <v>0</v>
      </c>
      <c r="BI58" s="17" cm="1">
        <f t="array" aca="1" ref="BI58" ca="1">IF(AI58&gt;0,AI58*SUMPRODUCT(_xlfn.XLOOKUP(AI$23,$C$4:$C$19,$T$4:$AD$19)*$AL58:$AV58),0)</f>
        <v>1</v>
      </c>
      <c r="BJ58" s="17" cm="1">
        <f t="array" aca="1" ref="BJ58" ca="1">IF(AJ58&gt;0,AJ58*SUMPRODUCT(_xlfn.XLOOKUP(AJ$23,$C$4:$C$19,$T$4:$AD$19)*$AL58:$AV58),0)</f>
        <v>0</v>
      </c>
      <c r="BK58" s="208" cm="1">
        <f t="array" aca="1" ref="BK58" ca="1">IF(AK58&gt;0,AK58*SUMPRODUCT(_xlfn.XLOOKUP(AK$23,$C$4:$C$19,$T$4:$AD$19)*$AL58:$AV58),0)</f>
        <v>0</v>
      </c>
      <c r="BL58" s="221">
        <f t="shared" ca="1" si="67"/>
        <v>1.6</v>
      </c>
      <c r="BM58" s="8" cm="1">
        <f t="array" aca="1" ref="BM58" ca="1">IF(AA58&gt;0,AA58*SUMPRODUCT(_xlfn.XLOOKUP(AA$23,$C$4:$C$19,$I$4:$S$19)*$AL58:$AV58),0)</f>
        <v>0</v>
      </c>
      <c r="BN58" s="17" cm="1">
        <f t="array" aca="1" ref="BN58" ca="1">IF(AB58&gt;0,AB58*SUMPRODUCT(_xlfn.XLOOKUP(AB$23,$C$4:$C$19,$I$4:$S$19)*$AL58:$AV58),0)</f>
        <v>0</v>
      </c>
      <c r="BO58" s="17" cm="1">
        <f t="array" aca="1" ref="BO58" ca="1">IF(AC58&gt;0,AC58*SUMPRODUCT(_xlfn.XLOOKUP(AC$23,$C$4:$C$19,$I$4:$S$19)*$AL58:$AV58),0)</f>
        <v>-0.1</v>
      </c>
      <c r="BP58" s="71" cm="1">
        <f t="array" aca="1" ref="BP58" ca="1">IF(AD58&gt;0,AD58*SUMPRODUCT(_xlfn.XLOOKUP(AD$23,$C$4:$C$19,$I$4:$S$19)*$AL58:$AV58),0)</f>
        <v>0</v>
      </c>
      <c r="BQ58" s="17" cm="1">
        <f t="array" aca="1" ref="BQ58" ca="1">IF(AE58&gt;0,AE58*SUMPRODUCT(_xlfn.XLOOKUP(AE$23,$C$4:$C$19,$I$4:$S$19)*$AL58:$AV58),0)</f>
        <v>0</v>
      </c>
      <c r="BR58" s="17" cm="1">
        <f t="array" aca="1" ref="BR58" ca="1">IF(AF58&gt;0,AF58*SUMPRODUCT(_xlfn.XLOOKUP(AF$23,$C$4:$C$19,$I$4:$S$19)*$AL58:$AV58),0)</f>
        <v>0</v>
      </c>
      <c r="BS58" s="17" cm="1">
        <f t="array" aca="1" ref="BS58" ca="1">IF(AG58&gt;0,AG58*SUMPRODUCT(_xlfn.XLOOKUP(AG$23,$C$4:$C$19,$I$4:$S$19)*$AL58:$AV58),0)</f>
        <v>0</v>
      </c>
      <c r="BT58" s="17" cm="1">
        <f t="array" aca="1" ref="BT58" ca="1">IF(AH58&gt;0,AH58*SUMPRODUCT(_xlfn.XLOOKUP(AH$23,$C$4:$C$19,$I$4:$S$19)*$AL58:$AV58),0)</f>
        <v>0</v>
      </c>
      <c r="BU58" s="17" cm="1">
        <f t="array" aca="1" ref="BU58" ca="1">IF(AI58&gt;0,AI58*SUMPRODUCT(_xlfn.XLOOKUP(AI$23,$C$4:$C$19,$I$4:$S$19)*$AL58:$AV58),0)</f>
        <v>-1.25</v>
      </c>
      <c r="BV58" s="17" cm="1">
        <f t="array" aca="1" ref="BV58" ca="1">IF(AJ58&gt;0,AJ58*SUMPRODUCT(_xlfn.XLOOKUP(AJ$23,$C$4:$C$19,$I$4:$S$19)*$AL58:$AV58),0)</f>
        <v>0</v>
      </c>
      <c r="BW58" s="9" cm="1">
        <f t="array" aca="1" ref="BW58" ca="1">IF(AK58&gt;0,AK58*SUMPRODUCT(_xlfn.XLOOKUP(AK$23,$C$4:$C$19,$I$4:$S$19)*$AL58:$AV58),0)</f>
        <v>0</v>
      </c>
      <c r="BX58" s="215">
        <f t="shared" ca="1" si="68"/>
        <v>-1.35</v>
      </c>
      <c r="BY58" s="8" cm="1">
        <f t="array" aca="1" ref="BY58" ca="1">IF(AA58&lt;0,AA58*SUMPRODUCT(_xlfn.XLOOKUP(AA$23,$C$4:$C$19,$T$4:$AD$19)*$AL58:$AV58),0)</f>
        <v>-0.3</v>
      </c>
      <c r="BZ58" s="17" cm="1">
        <f t="array" aca="1" ref="BZ58" ca="1">IF(AB58&lt;0,AB58*SUMPRODUCT(_xlfn.XLOOKUP(AB$23,$C$4:$C$19,$T$4:$AD$19)*$AL58:$AV58),0)</f>
        <v>-0.42499999999999999</v>
      </c>
      <c r="CA58" s="17" cm="1">
        <f t="array" aca="1" ref="CA58" ca="1">IF(AC58&lt;0,AC58*SUMPRODUCT(_xlfn.XLOOKUP(AC$23,$C$4:$C$19,$T$4:$AD$19)*$AL58:$AV58),0)</f>
        <v>0</v>
      </c>
      <c r="CB58" s="71" cm="1">
        <f t="array" aca="1" ref="CB58" ca="1">IF(AD58&lt;0,AD58*SUMPRODUCT(_xlfn.XLOOKUP(AD$23,$C$4:$C$19,$T$4:$AD$19)*$AL58:$AV58),0)</f>
        <v>0</v>
      </c>
      <c r="CC58" s="17" cm="1">
        <f t="array" aca="1" ref="CC58" ca="1">IF(AE58&lt;0,AE58*SUMPRODUCT(_xlfn.XLOOKUP(AE$23,$C$4:$C$19,$T$4:$AD$19)*$AL58:$AV58),0)</f>
        <v>0</v>
      </c>
      <c r="CD58" s="17" cm="1">
        <f t="array" aca="1" ref="CD58" ca="1">IF(AF58&lt;0,AF58*SUMPRODUCT(_xlfn.XLOOKUP(AF$23,$C$4:$C$19,$T$4:$AD$19)*$AL58:$AV58),0)</f>
        <v>-1.5</v>
      </c>
      <c r="CE58" s="17" cm="1">
        <f t="array" aca="1" ref="CE58" ca="1">IF(AG58&lt;0,AG58*SUMPRODUCT(_xlfn.XLOOKUP(AG$23,$C$4:$C$19,$T$4:$AD$19)*$AL58:$AV58),0)</f>
        <v>0</v>
      </c>
      <c r="CF58" s="17" cm="1">
        <f t="array" aca="1" ref="CF58" ca="1">IF(AH58&lt;0,AH58*SUMPRODUCT(_xlfn.XLOOKUP(AH$23,$C$4:$C$19,$T$4:$AD$19)*$AL58:$AV58),0)</f>
        <v>0</v>
      </c>
      <c r="CG58" s="17" cm="1">
        <f t="array" aca="1" ref="CG58" ca="1">IF(AI58&lt;0,AI58*SUMPRODUCT(_xlfn.XLOOKUP(AI$23,$C$4:$C$19,$T$4:$AD$19)*$AL58:$AV58),0)</f>
        <v>0</v>
      </c>
      <c r="CH58" s="17" cm="1">
        <f t="array" aca="1" ref="CH58" ca="1">IF(AJ58&lt;0,AJ58*SUMPRODUCT(_xlfn.XLOOKUP(AJ$23,$C$4:$C$19,$T$4:$AD$19)*$AL58:$AV58),0)</f>
        <v>0</v>
      </c>
      <c r="CI58" s="9" cm="1">
        <f t="array" aca="1" ref="CI58" ca="1">IF(AK58&lt;0,AK58*SUMPRODUCT(_xlfn.XLOOKUP(AK$23,$C$4:$C$19,$T$4:$AD$19)*$AL58:$AV58),0)</f>
        <v>0</v>
      </c>
      <c r="CJ58" s="221">
        <f t="shared" ca="1" si="108"/>
        <v>-2.2250000000000001</v>
      </c>
      <c r="CK58" s="8" cm="1">
        <f t="array" aca="1" ref="CK58" ca="1">IF(AA58&lt;0,AA58*SUMPRODUCT(_xlfn.XLOOKUP(AA$23,$C$4:$C$19,$I$4:$S$19)*$AL58:$AV58),0)</f>
        <v>0</v>
      </c>
      <c r="CL58" s="17" cm="1">
        <f t="array" aca="1" ref="CL58" ca="1">IF(AB58&lt;0,AB58*SUMPRODUCT(_xlfn.XLOOKUP(AB$23,$C$4:$C$19,$I$4:$S$19)*$AL58:$AV58),0)</f>
        <v>0.125</v>
      </c>
      <c r="CM58" s="17" cm="1">
        <f t="array" aca="1" ref="CM58" ca="1">IF(AC58&lt;0,AC58*SUMPRODUCT(_xlfn.XLOOKUP(AC$23,$C$4:$C$19,$I$4:$S$19)*$AL58:$AV58),0)</f>
        <v>0</v>
      </c>
      <c r="CN58" s="71" cm="1">
        <f t="array" aca="1" ref="CN58" ca="1">IF(AD58&lt;0,AD58*SUMPRODUCT(_xlfn.XLOOKUP(AD$23,$C$4:$C$19,$I$4:$S$19)*$AL58:$AV58),0)</f>
        <v>0</v>
      </c>
      <c r="CO58" s="17" cm="1">
        <f t="array" aca="1" ref="CO58" ca="1">IF(AE58&lt;0,AE58*SUMPRODUCT(_xlfn.XLOOKUP(AE$23,$C$4:$C$19,$I$4:$S$19)*$AL58:$AV58),0)</f>
        <v>0</v>
      </c>
      <c r="CP58" s="17" cm="1">
        <f t="array" aca="1" ref="CP58" ca="1">IF(AF58&lt;0,AF58*SUMPRODUCT(_xlfn.XLOOKUP(AF$23,$C$4:$C$19,$I$4:$S$19)*$AL58:$AV58),0)</f>
        <v>0</v>
      </c>
      <c r="CQ58" s="17" cm="1">
        <f t="array" aca="1" ref="CQ58" ca="1">IF(AG58&lt;0,AG58*SUMPRODUCT(_xlfn.XLOOKUP(AG$23,$C$4:$C$19,$I$4:$S$19)*$AL58:$AV58),0)</f>
        <v>0</v>
      </c>
      <c r="CR58" s="17" cm="1">
        <f t="array" aca="1" ref="CR58" ca="1">IF(AH58&lt;0,AH58*SUMPRODUCT(_xlfn.XLOOKUP(AH$23,$C$4:$C$19,$I$4:$S$19)*$AL58:$AV58),0)</f>
        <v>0</v>
      </c>
      <c r="CS58" s="17" cm="1">
        <f t="array" aca="1" ref="CS58" ca="1">IF(AI58&lt;0,AI58*SUMPRODUCT(_xlfn.XLOOKUP(AI$23,$C$4:$C$19,$I$4:$S$19)*$AL58:$AV58),0)</f>
        <v>0</v>
      </c>
      <c r="CT58" s="17" cm="1">
        <f t="array" aca="1" ref="CT58" ca="1">IF(AJ58&lt;0,AJ58*SUMPRODUCT(_xlfn.XLOOKUP(AJ$23,$C$4:$C$19,$I$4:$S$19)*$AL58:$AV58),0)</f>
        <v>0</v>
      </c>
      <c r="CU58" s="208" cm="1">
        <f t="array" aca="1" ref="CU58" ca="1">IF(AK58&lt;0,AK58*SUMPRODUCT(_xlfn.XLOOKUP(AK$23,$C$4:$C$19,$I$4:$S$19)*$AL58:$AV58),0)</f>
        <v>0</v>
      </c>
      <c r="CV58" s="221">
        <f t="shared" ca="1" si="109"/>
        <v>0.125</v>
      </c>
    </row>
    <row r="59" spans="1:100" x14ac:dyDescent="0.25">
      <c r="A59" s="389"/>
      <c r="B59" s="390"/>
      <c r="C59" s="735">
        <v>12</v>
      </c>
      <c r="D59" s="159" t="str">
        <f>_xlfn.XLOOKUP($C59,'Load Combinations'!$B$4:$B$22,'Load Combinations'!$C$4:$C$22)</f>
        <v>CV Helium Mode, No Beam, Seismic</v>
      </c>
      <c r="E59" s="118"/>
      <c r="F59" s="119"/>
      <c r="G59" s="7">
        <f t="shared" si="105"/>
        <v>10</v>
      </c>
      <c r="H59" s="130">
        <f t="shared" ca="1" si="106"/>
        <v>10.924999999999999</v>
      </c>
      <c r="I59" s="130">
        <f t="shared" ca="1" si="107"/>
        <v>4.7750000000000012</v>
      </c>
      <c r="J59" s="112" t="s">
        <v>233</v>
      </c>
      <c r="K59" s="72">
        <f ca="1">OFFSET(K59,-11,0)</f>
        <v>0</v>
      </c>
      <c r="L59" s="73">
        <f t="shared" ref="L59:Z59" ca="1" si="130">OFFSET(L59,-11,0)</f>
        <v>0</v>
      </c>
      <c r="M59" s="73">
        <f t="shared" ca="1" si="130"/>
        <v>0</v>
      </c>
      <c r="N59" s="73">
        <f t="shared" ca="1" si="130"/>
        <v>0</v>
      </c>
      <c r="O59" s="73">
        <f t="shared" ca="1" si="130"/>
        <v>1</v>
      </c>
      <c r="P59" s="73">
        <f t="shared" ca="1" si="130"/>
        <v>-1</v>
      </c>
      <c r="Q59" s="73">
        <f t="shared" ca="1" si="130"/>
        <v>0</v>
      </c>
      <c r="R59" s="73">
        <f t="shared" ca="1" si="130"/>
        <v>0</v>
      </c>
      <c r="S59" s="73">
        <f t="shared" ca="1" si="130"/>
        <v>1</v>
      </c>
      <c r="T59" s="73">
        <f t="shared" ca="1" si="130"/>
        <v>0</v>
      </c>
      <c r="U59" s="73">
        <f t="shared" ca="1" si="130"/>
        <v>0</v>
      </c>
      <c r="V59" s="73">
        <f t="shared" ca="1" si="130"/>
        <v>1</v>
      </c>
      <c r="W59" s="73">
        <f t="shared" ca="1" si="130"/>
        <v>-1</v>
      </c>
      <c r="X59" s="73">
        <f t="shared" ca="1" si="130"/>
        <v>0</v>
      </c>
      <c r="Y59" s="73">
        <f t="shared" ca="1" si="130"/>
        <v>0</v>
      </c>
      <c r="Z59" s="139">
        <f t="shared" ca="1" si="130"/>
        <v>0</v>
      </c>
      <c r="AA59" s="72">
        <f t="shared" ref="AA59:AK59" ca="1" si="131">OFFSET(AA59,-11,0)</f>
        <v>-1</v>
      </c>
      <c r="AB59" s="73">
        <f t="shared" ca="1" si="131"/>
        <v>-1</v>
      </c>
      <c r="AC59" s="73">
        <f t="shared" ca="1" si="131"/>
        <v>1</v>
      </c>
      <c r="AD59" s="73">
        <f t="shared" ca="1" si="131"/>
        <v>0</v>
      </c>
      <c r="AE59" s="73">
        <f t="shared" ca="1" si="131"/>
        <v>1</v>
      </c>
      <c r="AF59" s="73">
        <f t="shared" ca="1" si="131"/>
        <v>-1</v>
      </c>
      <c r="AG59" s="73">
        <f t="shared" ca="1" si="131"/>
        <v>1</v>
      </c>
      <c r="AH59" s="73">
        <f t="shared" ca="1" si="131"/>
        <v>0</v>
      </c>
      <c r="AI59" s="73">
        <f t="shared" ca="1" si="131"/>
        <v>1</v>
      </c>
      <c r="AJ59" s="73">
        <f t="shared" ca="1" si="131"/>
        <v>0</v>
      </c>
      <c r="AK59" s="74">
        <f t="shared" ca="1" si="131"/>
        <v>0</v>
      </c>
      <c r="AL59" s="202">
        <f>+INDEX('Load Combinations'!$D$4:$N$22,MATCH(Vertical!$C59,'Load Combinations'!$B$4:$B$22,0),MATCH(Vertical!AL$23,'Load Combinations'!$D$3:$N$3,0))</f>
        <v>1</v>
      </c>
      <c r="AM59" s="73">
        <f>+INDEX('Load Combinations'!$D$4:$N$22,MATCH(Vertical!$C59,'Load Combinations'!$B$4:$B$22,0),MATCH(Vertical!AM$23,'Load Combinations'!$D$3:$N$3,0))</f>
        <v>1</v>
      </c>
      <c r="AN59" s="73">
        <f>+INDEX('Load Combinations'!$D$4:$N$22,MATCH(Vertical!$C59,'Load Combinations'!$B$4:$B$22,0),MATCH(Vertical!AN$23,'Load Combinations'!$D$3:$N$3,0))</f>
        <v>0</v>
      </c>
      <c r="AO59" s="73">
        <f>+INDEX('Load Combinations'!$D$4:$N$22,MATCH(Vertical!$C59,'Load Combinations'!$B$4:$B$22,0),MATCH(Vertical!AO$23,'Load Combinations'!$D$3:$N$3,0))</f>
        <v>1</v>
      </c>
      <c r="AP59" s="73">
        <f>+INDEX('Load Combinations'!$D$4:$N$22,MATCH(Vertical!$C59,'Load Combinations'!$B$4:$B$22,0),MATCH(Vertical!AP$23,'Load Combinations'!$D$3:$N$3,0))</f>
        <v>0</v>
      </c>
      <c r="AQ59" s="73">
        <f>+INDEX('Load Combinations'!$D$4:$N$22,MATCH(Vertical!$C59,'Load Combinations'!$B$4:$B$22,0),MATCH(Vertical!AQ$23,'Load Combinations'!$D$3:$N$3,0))</f>
        <v>0</v>
      </c>
      <c r="AR59" s="73">
        <f>+INDEX('Load Combinations'!$D$4:$N$22,MATCH(Vertical!$C59,'Load Combinations'!$B$4:$B$22,0),MATCH(Vertical!AR$23,'Load Combinations'!$D$3:$N$3,0))</f>
        <v>0</v>
      </c>
      <c r="AS59" s="73">
        <f>+INDEX('Load Combinations'!$D$4:$N$22,MATCH(Vertical!$C59,'Load Combinations'!$B$4:$B$22,0),MATCH(Vertical!AS$23,'Load Combinations'!$D$3:$N$3,0))</f>
        <v>1</v>
      </c>
      <c r="AT59" s="73">
        <f>+INDEX('Load Combinations'!$D$4:$N$22,MATCH(Vertical!$C59,'Load Combinations'!$B$4:$B$22,0),MATCH(Vertical!AT$23,'Load Combinations'!$D$3:$N$3,0))</f>
        <v>0</v>
      </c>
      <c r="AU59" s="139">
        <f>+INDEX('Load Combinations'!$D$4:$N$22,MATCH(Vertical!$C59,'Load Combinations'!$B$4:$B$22,0),MATCH(Vertical!AU$23,'Load Combinations'!$D$3:$N$3,0))</f>
        <v>1</v>
      </c>
      <c r="AV59" s="189">
        <f>+INDEX('Load Combinations'!$D$4:$N$22,MATCH(Vertical!$C59,'Load Combinations'!$B$4:$B$22,0),MATCH(Vertical!AV$23,'Load Combinations'!$D$3:$N$3,0))</f>
        <v>0</v>
      </c>
      <c r="AW59" s="229" cm="1">
        <f t="array" aca="1" ref="AW59" ca="1">SUMPRODUCT(--($K59:$Z59&gt;0),INDEX($H$4:$H$19,MATCH($K$23:$Z$23,$C$4:$C$19,0)))</f>
        <v>1.1000000000000001</v>
      </c>
      <c r="AX59" s="189" cm="1">
        <f t="array" aca="1" ref="AX59" ca="1">SUMPRODUCT(--($K59:$Z59&gt;0),INDEX($G$4:$G$19,MATCH($K$23:$Z$23,$C$4:$C$19,0)))</f>
        <v>-1.1000000000000001</v>
      </c>
      <c r="AY59" s="189" cm="1">
        <f t="array" aca="1" ref="AY59" ca="1">-1*SUMPRODUCT(--($K59:$Z59&lt;0),INDEX($H$4:$H$19,MATCH($K$23:$Z$23,$C$4:$C$19,0)))</f>
        <v>-0.6</v>
      </c>
      <c r="AZ59" s="230" cm="1">
        <f t="array" aca="1" ref="AZ59" ca="1">-1*SUMPRODUCT(--($K59:$Z59&lt;0),INDEX($G$4:$G$19,MATCH($K$23:$Z$23,$C$4:$C$19,0)))</f>
        <v>0.6</v>
      </c>
      <c r="BA59" s="66" cm="1">
        <f t="array" aca="1" ref="BA59" ca="1">IF(AA59&gt;0,AA59*SUMPRODUCT(_xlfn.XLOOKUP(AA$23,$C$4:$C$19,$T$4:$AD$19)*$AL59:$AV59),0)</f>
        <v>0</v>
      </c>
      <c r="BB59" s="67" cm="1">
        <f t="array" aca="1" ref="BB59" ca="1">IF(AB59&gt;0,AB59*SUMPRODUCT(_xlfn.XLOOKUP(AB$23,$C$4:$C$19,$T$4:$AD$19)*$AL59:$AV59),0)</f>
        <v>0</v>
      </c>
      <c r="BC59" s="67" cm="1">
        <f t="array" aca="1" ref="BC59" ca="1">IF(AC59&gt;0,AC59*SUMPRODUCT(_xlfn.XLOOKUP(AC$23,$C$4:$C$19,$T$4:$AD$19)*$AL59:$AV59),0)</f>
        <v>0.1</v>
      </c>
      <c r="BD59" s="67" cm="1">
        <f t="array" aca="1" ref="BD59" ca="1">IF(AD59&gt;0,AD59*SUMPRODUCT(_xlfn.XLOOKUP(AD$23,$C$4:$C$19,$T$4:$AD$19)*$AL59:$AV59),0)</f>
        <v>0</v>
      </c>
      <c r="BE59" s="67" cm="1">
        <f t="array" aca="1" ref="BE59" ca="1">IF(AE59&gt;0,AE59*SUMPRODUCT(_xlfn.XLOOKUP(AE$23,$C$4:$C$19,$T$4:$AD$19)*$AL59:$AV59),0)</f>
        <v>-2</v>
      </c>
      <c r="BF59" s="67" cm="1">
        <f t="array" aca="1" ref="BF59" ca="1">IF(AF59&gt;0,AF59*SUMPRODUCT(_xlfn.XLOOKUP(AF$23,$C$4:$C$19,$T$4:$AD$19)*$AL59:$AV59),0)</f>
        <v>0</v>
      </c>
      <c r="BG59" s="67" cm="1">
        <f t="array" aca="1" ref="BG59" ca="1">IF(AG59&gt;0,AG59*SUMPRODUCT(_xlfn.XLOOKUP(AG$23,$C$4:$C$19,$T$4:$AD$19)*$AL59:$AV59),0)</f>
        <v>0.25</v>
      </c>
      <c r="BH59" s="67" cm="1">
        <f t="array" aca="1" ref="BH59" ca="1">IF(AH59&gt;0,AH59*SUMPRODUCT(_xlfn.XLOOKUP(AH$23,$C$4:$C$19,$T$4:$AD$19)*$AL59:$AV59),0)</f>
        <v>0</v>
      </c>
      <c r="BI59" s="67" cm="1">
        <f t="array" aca="1" ref="BI59" ca="1">IF(AI59&gt;0,AI59*SUMPRODUCT(_xlfn.XLOOKUP(AI$23,$C$4:$C$19,$T$4:$AD$19)*$AL59:$AV59),0)</f>
        <v>0.25</v>
      </c>
      <c r="BJ59" s="67" cm="1">
        <f t="array" aca="1" ref="BJ59" ca="1">IF(AJ59&gt;0,AJ59*SUMPRODUCT(_xlfn.XLOOKUP(AJ$23,$C$4:$C$19,$T$4:$AD$19)*$AL59:$AV59),0)</f>
        <v>0</v>
      </c>
      <c r="BK59" s="207" cm="1">
        <f t="array" aca="1" ref="BK59" ca="1">IF(AK59&gt;0,AK59*SUMPRODUCT(_xlfn.XLOOKUP(AK$23,$C$4:$C$19,$T$4:$AD$19)*$AL59:$AV59),0)</f>
        <v>0</v>
      </c>
      <c r="BL59" s="220">
        <f t="shared" ca="1" si="67"/>
        <v>-1.4</v>
      </c>
      <c r="BM59" s="66" cm="1">
        <f t="array" aca="1" ref="BM59" ca="1">IF(AA59&gt;0,AA59*SUMPRODUCT(_xlfn.XLOOKUP(AA$23,$C$4:$C$19,$I$4:$S$19)*$AL59:$AV59),0)</f>
        <v>0</v>
      </c>
      <c r="BN59" s="67" cm="1">
        <f t="array" aca="1" ref="BN59" ca="1">IF(AB59&gt;0,AB59*SUMPRODUCT(_xlfn.XLOOKUP(AB$23,$C$4:$C$19,$I$4:$S$19)*$AL59:$AV59),0)</f>
        <v>0</v>
      </c>
      <c r="BO59" s="67" cm="1">
        <f t="array" aca="1" ref="BO59" ca="1">IF(AC59&gt;0,AC59*SUMPRODUCT(_xlfn.XLOOKUP(AC$23,$C$4:$C$19,$I$4:$S$19)*$AL59:$AV59),0)</f>
        <v>-0.1</v>
      </c>
      <c r="BP59" s="67" cm="1">
        <f t="array" aca="1" ref="BP59" ca="1">IF(AD59&gt;0,AD59*SUMPRODUCT(_xlfn.XLOOKUP(AD$23,$C$4:$C$19,$I$4:$S$19)*$AL59:$AV59),0)</f>
        <v>0</v>
      </c>
      <c r="BQ59" s="67" cm="1">
        <f t="array" aca="1" ref="BQ59" ca="1">IF(AE59&gt;0,AE59*SUMPRODUCT(_xlfn.XLOOKUP(AE$23,$C$4:$C$19,$I$4:$S$19)*$AL59:$AV59),0)</f>
        <v>0</v>
      </c>
      <c r="BR59" s="67" cm="1">
        <f t="array" aca="1" ref="BR59" ca="1">IF(AF59&gt;0,AF59*SUMPRODUCT(_xlfn.XLOOKUP(AF$23,$C$4:$C$19,$I$4:$S$19)*$AL59:$AV59),0)</f>
        <v>0</v>
      </c>
      <c r="BS59" s="67" cm="1">
        <f t="array" aca="1" ref="BS59" ca="1">IF(AG59&gt;0,AG59*SUMPRODUCT(_xlfn.XLOOKUP(AG$23,$C$4:$C$19,$I$4:$S$19)*$AL59:$AV59),0)</f>
        <v>0</v>
      </c>
      <c r="BT59" s="67" cm="1">
        <f t="array" aca="1" ref="BT59" ca="1">IF(AH59&gt;0,AH59*SUMPRODUCT(_xlfn.XLOOKUP(AH$23,$C$4:$C$19,$I$4:$S$19)*$AL59:$AV59),0)</f>
        <v>0</v>
      </c>
      <c r="BU59" s="67" cm="1">
        <f t="array" aca="1" ref="BU59" ca="1">IF(AI59&gt;0,AI59*SUMPRODUCT(_xlfn.XLOOKUP(AI$23,$C$4:$C$19,$I$4:$S$19)*$AL59:$AV59),0)</f>
        <v>-1.25</v>
      </c>
      <c r="BV59" s="67" cm="1">
        <f t="array" aca="1" ref="BV59" ca="1">IF(AJ59&gt;0,AJ59*SUMPRODUCT(_xlfn.XLOOKUP(AJ$23,$C$4:$C$19,$I$4:$S$19)*$AL59:$AV59),0)</f>
        <v>0</v>
      </c>
      <c r="BW59" s="68" cm="1">
        <f t="array" aca="1" ref="BW59" ca="1">IF(AK59&gt;0,AK59*SUMPRODUCT(_xlfn.XLOOKUP(AK$23,$C$4:$C$19,$I$4:$S$19)*$AL59:$AV59),0)</f>
        <v>0</v>
      </c>
      <c r="BX59" s="214">
        <f t="shared" ca="1" si="68"/>
        <v>-1.35</v>
      </c>
      <c r="BY59" s="66" cm="1">
        <f t="array" aca="1" ref="BY59" ca="1">IF(AA59&lt;0,AA59*SUMPRODUCT(_xlfn.XLOOKUP(AA$23,$C$4:$C$19,$T$4:$AD$19)*$AL59:$AV59),0)</f>
        <v>0</v>
      </c>
      <c r="BZ59" s="67" cm="1">
        <f t="array" aca="1" ref="BZ59" ca="1">IF(AB59&lt;0,AB59*SUMPRODUCT(_xlfn.XLOOKUP(AB$23,$C$4:$C$19,$T$4:$AD$19)*$AL59:$AV59),0)</f>
        <v>-0.375</v>
      </c>
      <c r="CA59" s="67" cm="1">
        <f t="array" aca="1" ref="CA59" ca="1">IF(AC59&lt;0,AC59*SUMPRODUCT(_xlfn.XLOOKUP(AC$23,$C$4:$C$19,$T$4:$AD$19)*$AL59:$AV59),0)</f>
        <v>0</v>
      </c>
      <c r="CB59" s="67" cm="1">
        <f t="array" aca="1" ref="CB59" ca="1">IF(AD59&lt;0,AD59*SUMPRODUCT(_xlfn.XLOOKUP(AD$23,$C$4:$C$19,$T$4:$AD$19)*$AL59:$AV59),0)</f>
        <v>0</v>
      </c>
      <c r="CC59" s="67" cm="1">
        <f t="array" aca="1" ref="CC59" ca="1">IF(AE59&lt;0,AE59*SUMPRODUCT(_xlfn.XLOOKUP(AE$23,$C$4:$C$19,$T$4:$AD$19)*$AL59:$AV59),0)</f>
        <v>0</v>
      </c>
      <c r="CD59" s="67" cm="1">
        <f t="array" aca="1" ref="CD59" ca="1">IF(AF59&lt;0,AF59*SUMPRODUCT(_xlfn.XLOOKUP(AF$23,$C$4:$C$19,$T$4:$AD$19)*$AL59:$AV59),0)</f>
        <v>-1.8</v>
      </c>
      <c r="CE59" s="67" cm="1">
        <f t="array" aca="1" ref="CE59" ca="1">IF(AG59&lt;0,AG59*SUMPRODUCT(_xlfn.XLOOKUP(AG$23,$C$4:$C$19,$T$4:$AD$19)*$AL59:$AV59),0)</f>
        <v>0</v>
      </c>
      <c r="CF59" s="67" cm="1">
        <f t="array" aca="1" ref="CF59" ca="1">IF(AH59&lt;0,AH59*SUMPRODUCT(_xlfn.XLOOKUP(AH$23,$C$4:$C$19,$T$4:$AD$19)*$AL59:$AV59),0)</f>
        <v>0</v>
      </c>
      <c r="CG59" s="67" cm="1">
        <f t="array" aca="1" ref="CG59" ca="1">IF(AI59&lt;0,AI59*SUMPRODUCT(_xlfn.XLOOKUP(AI$23,$C$4:$C$19,$T$4:$AD$19)*$AL59:$AV59),0)</f>
        <v>0</v>
      </c>
      <c r="CH59" s="67" cm="1">
        <f t="array" aca="1" ref="CH59" ca="1">IF(AJ59&lt;0,AJ59*SUMPRODUCT(_xlfn.XLOOKUP(AJ$23,$C$4:$C$19,$T$4:$AD$19)*$AL59:$AV59),0)</f>
        <v>0</v>
      </c>
      <c r="CI59" s="68" cm="1">
        <f t="array" aca="1" ref="CI59" ca="1">IF(AK59&lt;0,AK59*SUMPRODUCT(_xlfn.XLOOKUP(AK$23,$C$4:$C$19,$T$4:$AD$19)*$AL59:$AV59),0)</f>
        <v>0</v>
      </c>
      <c r="CJ59" s="220">
        <f t="shared" ca="1" si="108"/>
        <v>-2.1749999999999998</v>
      </c>
      <c r="CK59" s="66" cm="1">
        <f t="array" aca="1" ref="CK59" ca="1">IF(AA59&lt;0,AA59*SUMPRODUCT(_xlfn.XLOOKUP(AA$23,$C$4:$C$19,$I$4:$S$19)*$AL59:$AV59),0)</f>
        <v>0</v>
      </c>
      <c r="CL59" s="67" cm="1">
        <f t="array" aca="1" ref="CL59" ca="1">IF(AB59&lt;0,AB59*SUMPRODUCT(_xlfn.XLOOKUP(AB$23,$C$4:$C$19,$I$4:$S$19)*$AL59:$AV59),0)</f>
        <v>0.375</v>
      </c>
      <c r="CM59" s="67" cm="1">
        <f t="array" aca="1" ref="CM59" ca="1">IF(AC59&lt;0,AC59*SUMPRODUCT(_xlfn.XLOOKUP(AC$23,$C$4:$C$19,$I$4:$S$19)*$AL59:$AV59),0)</f>
        <v>0</v>
      </c>
      <c r="CN59" s="67" cm="1">
        <f t="array" aca="1" ref="CN59" ca="1">IF(AD59&lt;0,AD59*SUMPRODUCT(_xlfn.XLOOKUP(AD$23,$C$4:$C$19,$I$4:$S$19)*$AL59:$AV59),0)</f>
        <v>0</v>
      </c>
      <c r="CO59" s="67" cm="1">
        <f t="array" aca="1" ref="CO59" ca="1">IF(AE59&lt;0,AE59*SUMPRODUCT(_xlfn.XLOOKUP(AE$23,$C$4:$C$19,$I$4:$S$19)*$AL59:$AV59),0)</f>
        <v>0</v>
      </c>
      <c r="CP59" s="67" cm="1">
        <f t="array" aca="1" ref="CP59" ca="1">IF(AF59&lt;0,AF59*SUMPRODUCT(_xlfn.XLOOKUP(AF$23,$C$4:$C$19,$I$4:$S$19)*$AL59:$AV59),0)</f>
        <v>0.25</v>
      </c>
      <c r="CQ59" s="67" cm="1">
        <f t="array" aca="1" ref="CQ59" ca="1">IF(AG59&lt;0,AG59*SUMPRODUCT(_xlfn.XLOOKUP(AG$23,$C$4:$C$19,$I$4:$S$19)*$AL59:$AV59),0)</f>
        <v>0</v>
      </c>
      <c r="CR59" s="67" cm="1">
        <f t="array" aca="1" ref="CR59" ca="1">IF(AH59&lt;0,AH59*SUMPRODUCT(_xlfn.XLOOKUP(AH$23,$C$4:$C$19,$I$4:$S$19)*$AL59:$AV59),0)</f>
        <v>0</v>
      </c>
      <c r="CS59" s="67" cm="1">
        <f t="array" aca="1" ref="CS59" ca="1">IF(AI59&lt;0,AI59*SUMPRODUCT(_xlfn.XLOOKUP(AI$23,$C$4:$C$19,$I$4:$S$19)*$AL59:$AV59),0)</f>
        <v>0</v>
      </c>
      <c r="CT59" s="67" cm="1">
        <f t="array" aca="1" ref="CT59" ca="1">IF(AJ59&lt;0,AJ59*SUMPRODUCT(_xlfn.XLOOKUP(AJ$23,$C$4:$C$19,$I$4:$S$19)*$AL59:$AV59),0)</f>
        <v>0</v>
      </c>
      <c r="CU59" s="207" cm="1">
        <f t="array" aca="1" ref="CU59" ca="1">IF(AK59&lt;0,AK59*SUMPRODUCT(_xlfn.XLOOKUP(AK$23,$C$4:$C$19,$I$4:$S$19)*$AL59:$AV59),0)</f>
        <v>0</v>
      </c>
      <c r="CV59" s="220">
        <f t="shared" ca="1" si="109"/>
        <v>0.625</v>
      </c>
    </row>
    <row r="60" spans="1:100" x14ac:dyDescent="0.25">
      <c r="A60" s="389"/>
      <c r="B60" s="390"/>
      <c r="C60" s="736">
        <v>13</v>
      </c>
      <c r="D60" s="191" t="str">
        <f>_xlfn.XLOOKUP($C60,'Load Combinations'!$B$4:$B$22,'Load Combinations'!$C$4:$C$22)</f>
        <v>CV Helium Mode, Beam On, Seismic</v>
      </c>
      <c r="E60" s="120"/>
      <c r="F60" s="121"/>
      <c r="G60" s="8">
        <f t="shared" si="105"/>
        <v>10</v>
      </c>
      <c r="H60" s="61">
        <f t="shared" ca="1" si="106"/>
        <v>14.174999999999999</v>
      </c>
      <c r="I60" s="61">
        <f t="shared" ca="1" si="107"/>
        <v>3.9250000000000007</v>
      </c>
      <c r="J60" s="113"/>
      <c r="K60" s="75">
        <f ca="1">OFFSET(K60,-12,0)</f>
        <v>0</v>
      </c>
      <c r="L60" s="76">
        <f t="shared" ref="L60:Z60" ca="1" si="132">OFFSET(L60,-12,0)</f>
        <v>0</v>
      </c>
      <c r="M60" s="76">
        <f t="shared" ca="1" si="132"/>
        <v>0</v>
      </c>
      <c r="N60" s="76">
        <f t="shared" ca="1" si="132"/>
        <v>0</v>
      </c>
      <c r="O60" s="76">
        <f t="shared" ca="1" si="132"/>
        <v>1</v>
      </c>
      <c r="P60" s="76">
        <f t="shared" ca="1" si="132"/>
        <v>-1</v>
      </c>
      <c r="Q60" s="76">
        <f t="shared" ca="1" si="132"/>
        <v>0</v>
      </c>
      <c r="R60" s="76">
        <f t="shared" ca="1" si="132"/>
        <v>0</v>
      </c>
      <c r="S60" s="76">
        <f t="shared" ca="1" si="132"/>
        <v>1</v>
      </c>
      <c r="T60" s="76">
        <f t="shared" ca="1" si="132"/>
        <v>0</v>
      </c>
      <c r="U60" s="76">
        <f t="shared" ca="1" si="132"/>
        <v>0</v>
      </c>
      <c r="V60" s="76">
        <f t="shared" ca="1" si="132"/>
        <v>1</v>
      </c>
      <c r="W60" s="76">
        <f t="shared" ca="1" si="132"/>
        <v>-1</v>
      </c>
      <c r="X60" s="76">
        <f t="shared" ca="1" si="132"/>
        <v>0</v>
      </c>
      <c r="Y60" s="76">
        <f t="shared" ca="1" si="132"/>
        <v>0</v>
      </c>
      <c r="Z60" s="140">
        <f t="shared" ca="1" si="132"/>
        <v>0</v>
      </c>
      <c r="AA60" s="75">
        <f t="shared" ref="AA60:AK60" ca="1" si="133">OFFSET(AA60,-12,0)</f>
        <v>-1</v>
      </c>
      <c r="AB60" s="76">
        <f t="shared" ca="1" si="133"/>
        <v>-1</v>
      </c>
      <c r="AC60" s="76">
        <f t="shared" ca="1" si="133"/>
        <v>1</v>
      </c>
      <c r="AD60" s="76">
        <f t="shared" ca="1" si="133"/>
        <v>0</v>
      </c>
      <c r="AE60" s="76">
        <f t="shared" ca="1" si="133"/>
        <v>1</v>
      </c>
      <c r="AF60" s="76">
        <f t="shared" ca="1" si="133"/>
        <v>-1</v>
      </c>
      <c r="AG60" s="76">
        <f t="shared" ca="1" si="133"/>
        <v>1</v>
      </c>
      <c r="AH60" s="76">
        <f t="shared" ca="1" si="133"/>
        <v>0</v>
      </c>
      <c r="AI60" s="76">
        <f t="shared" ca="1" si="133"/>
        <v>1</v>
      </c>
      <c r="AJ60" s="76">
        <f t="shared" ca="1" si="133"/>
        <v>0</v>
      </c>
      <c r="AK60" s="77">
        <f t="shared" ca="1" si="133"/>
        <v>0</v>
      </c>
      <c r="AL60" s="203">
        <f>+INDEX('Load Combinations'!$D$4:$N$22,MATCH(Vertical!$C60,'Load Combinations'!$B$4:$B$22,0),MATCH(Vertical!AL$23,'Load Combinations'!$D$3:$N$3,0))</f>
        <v>1</v>
      </c>
      <c r="AM60" s="76">
        <f>+INDEX('Load Combinations'!$D$4:$N$22,MATCH(Vertical!$C60,'Load Combinations'!$B$4:$B$22,0),MATCH(Vertical!AM$23,'Load Combinations'!$D$3:$N$3,0))</f>
        <v>1</v>
      </c>
      <c r="AN60" s="76">
        <f>+INDEX('Load Combinations'!$D$4:$N$22,MATCH(Vertical!$C60,'Load Combinations'!$B$4:$B$22,0),MATCH(Vertical!AN$23,'Load Combinations'!$D$3:$N$3,0))</f>
        <v>0</v>
      </c>
      <c r="AO60" s="76">
        <f>+INDEX('Load Combinations'!$D$4:$N$22,MATCH(Vertical!$C60,'Load Combinations'!$B$4:$B$22,0),MATCH(Vertical!AO$23,'Load Combinations'!$D$3:$N$3,0))</f>
        <v>1</v>
      </c>
      <c r="AP60" s="76">
        <f>+INDEX('Load Combinations'!$D$4:$N$22,MATCH(Vertical!$C60,'Load Combinations'!$B$4:$B$22,0),MATCH(Vertical!AP$23,'Load Combinations'!$D$3:$N$3,0))</f>
        <v>0</v>
      </c>
      <c r="AQ60" s="76">
        <f>+INDEX('Load Combinations'!$D$4:$N$22,MATCH(Vertical!$C60,'Load Combinations'!$B$4:$B$22,0),MATCH(Vertical!AQ$23,'Load Combinations'!$D$3:$N$3,0))</f>
        <v>1</v>
      </c>
      <c r="AR60" s="76">
        <f>+INDEX('Load Combinations'!$D$4:$N$22,MATCH(Vertical!$C60,'Load Combinations'!$B$4:$B$22,0),MATCH(Vertical!AR$23,'Load Combinations'!$D$3:$N$3,0))</f>
        <v>0</v>
      </c>
      <c r="AS60" s="76">
        <f>+INDEX('Load Combinations'!$D$4:$N$22,MATCH(Vertical!$C60,'Load Combinations'!$B$4:$B$22,0),MATCH(Vertical!AS$23,'Load Combinations'!$D$3:$N$3,0))</f>
        <v>1</v>
      </c>
      <c r="AT60" s="76">
        <f>+INDEX('Load Combinations'!$D$4:$N$22,MATCH(Vertical!$C60,'Load Combinations'!$B$4:$B$22,0),MATCH(Vertical!AT$23,'Load Combinations'!$D$3:$N$3,0))</f>
        <v>0</v>
      </c>
      <c r="AU60" s="140">
        <f>+INDEX('Load Combinations'!$D$4:$N$22,MATCH(Vertical!$C60,'Load Combinations'!$B$4:$B$22,0),MATCH(Vertical!AU$23,'Load Combinations'!$D$3:$N$3,0))</f>
        <v>1</v>
      </c>
      <c r="AV60" s="196">
        <f>+INDEX('Load Combinations'!$D$4:$N$22,MATCH(Vertical!$C60,'Load Combinations'!$B$4:$B$22,0),MATCH(Vertical!AV$23,'Load Combinations'!$D$3:$N$3,0))</f>
        <v>0</v>
      </c>
      <c r="AW60" s="231" cm="1">
        <f t="array" aca="1" ref="AW60" ca="1">SUMPRODUCT(--($K60:$Z60&gt;0),INDEX($H$4:$H$19,MATCH($K$23:$Z$23,$C$4:$C$19,0)))</f>
        <v>1.1000000000000001</v>
      </c>
      <c r="AX60" s="196" cm="1">
        <f t="array" aca="1" ref="AX60" ca="1">SUMPRODUCT(--($K60:$Z60&gt;0),INDEX($G$4:$G$19,MATCH($K$23:$Z$23,$C$4:$C$19,0)))</f>
        <v>-1.1000000000000001</v>
      </c>
      <c r="AY60" s="196" cm="1">
        <f t="array" aca="1" ref="AY60" ca="1">-1*SUMPRODUCT(--($K60:$Z60&lt;0),INDEX($H$4:$H$19,MATCH($K$23:$Z$23,$C$4:$C$19,0)))</f>
        <v>-0.6</v>
      </c>
      <c r="AZ60" s="232" cm="1">
        <f t="array" aca="1" ref="AZ60" ca="1">-1*SUMPRODUCT(--($K60:$Z60&lt;0),INDEX($G$4:$G$19,MATCH($K$23:$Z$23,$C$4:$C$19,0)))</f>
        <v>0.6</v>
      </c>
      <c r="BA60" s="8" cm="1">
        <f t="array" aca="1" ref="BA60" ca="1">IF(AA60&gt;0,AA60*SUMPRODUCT(_xlfn.XLOOKUP(AA$23,$C$4:$C$19,$T$4:$AD$19)*$AL60:$AV60),0)</f>
        <v>0</v>
      </c>
      <c r="BB60" s="17" cm="1">
        <f t="array" aca="1" ref="BB60" ca="1">IF(AB60&gt;0,AB60*SUMPRODUCT(_xlfn.XLOOKUP(AB$23,$C$4:$C$19,$T$4:$AD$19)*$AL60:$AV60),0)</f>
        <v>0</v>
      </c>
      <c r="BC60" s="17" cm="1">
        <f t="array" aca="1" ref="BC60" ca="1">IF(AC60&gt;0,AC60*SUMPRODUCT(_xlfn.XLOOKUP(AC$23,$C$4:$C$19,$T$4:$AD$19)*$AL60:$AV60),0)</f>
        <v>0.1</v>
      </c>
      <c r="BD60" s="71" cm="1">
        <f t="array" aca="1" ref="BD60" ca="1">IF(AD60&gt;0,AD60*SUMPRODUCT(_xlfn.XLOOKUP(AD$23,$C$4:$C$19,$T$4:$AD$19)*$AL60:$AV60),0)</f>
        <v>0</v>
      </c>
      <c r="BE60" s="17" cm="1">
        <f t="array" aca="1" ref="BE60" ca="1">IF(AE60&gt;0,AE60*SUMPRODUCT(_xlfn.XLOOKUP(AE$23,$C$4:$C$19,$T$4:$AD$19)*$AL60:$AV60),0)</f>
        <v>-0.25</v>
      </c>
      <c r="BF60" s="17" cm="1">
        <f t="array" aca="1" ref="BF60" ca="1">IF(AF60&gt;0,AF60*SUMPRODUCT(_xlfn.XLOOKUP(AF$23,$C$4:$C$19,$T$4:$AD$19)*$AL60:$AV60),0)</f>
        <v>0</v>
      </c>
      <c r="BG60" s="17" cm="1">
        <f t="array" aca="1" ref="BG60" ca="1">IF(AG60&gt;0,AG60*SUMPRODUCT(_xlfn.XLOOKUP(AG$23,$C$4:$C$19,$T$4:$AD$19)*$AL60:$AV60),0)</f>
        <v>0.75</v>
      </c>
      <c r="BH60" s="17" cm="1">
        <f t="array" aca="1" ref="BH60" ca="1">IF(AH60&gt;0,AH60*SUMPRODUCT(_xlfn.XLOOKUP(AH$23,$C$4:$C$19,$T$4:$AD$19)*$AL60:$AV60),0)</f>
        <v>0</v>
      </c>
      <c r="BI60" s="17" cm="1">
        <f t="array" aca="1" ref="BI60" ca="1">IF(AI60&gt;0,AI60*SUMPRODUCT(_xlfn.XLOOKUP(AI$23,$C$4:$C$19,$T$4:$AD$19)*$AL60:$AV60),0)</f>
        <v>1.25</v>
      </c>
      <c r="BJ60" s="17" cm="1">
        <f t="array" aca="1" ref="BJ60" ca="1">IF(AJ60&gt;0,AJ60*SUMPRODUCT(_xlfn.XLOOKUP(AJ$23,$C$4:$C$19,$T$4:$AD$19)*$AL60:$AV60),0)</f>
        <v>0</v>
      </c>
      <c r="BK60" s="208" cm="1">
        <f t="array" aca="1" ref="BK60" ca="1">IF(AK60&gt;0,AK60*SUMPRODUCT(_xlfn.XLOOKUP(AK$23,$C$4:$C$19,$T$4:$AD$19)*$AL60:$AV60),0)</f>
        <v>0</v>
      </c>
      <c r="BL60" s="221">
        <f t="shared" ca="1" si="67"/>
        <v>1.85</v>
      </c>
      <c r="BM60" s="8" cm="1">
        <f t="array" aca="1" ref="BM60" ca="1">IF(AA60&gt;0,AA60*SUMPRODUCT(_xlfn.XLOOKUP(AA$23,$C$4:$C$19,$I$4:$S$19)*$AL60:$AV60),0)</f>
        <v>0</v>
      </c>
      <c r="BN60" s="17" cm="1">
        <f t="array" aca="1" ref="BN60" ca="1">IF(AB60&gt;0,AB60*SUMPRODUCT(_xlfn.XLOOKUP(AB$23,$C$4:$C$19,$I$4:$S$19)*$AL60:$AV60),0)</f>
        <v>0</v>
      </c>
      <c r="BO60" s="17" cm="1">
        <f t="array" aca="1" ref="BO60" ca="1">IF(AC60&gt;0,AC60*SUMPRODUCT(_xlfn.XLOOKUP(AC$23,$C$4:$C$19,$I$4:$S$19)*$AL60:$AV60),0)</f>
        <v>-0.1</v>
      </c>
      <c r="BP60" s="71" cm="1">
        <f t="array" aca="1" ref="BP60" ca="1">IF(AD60&gt;0,AD60*SUMPRODUCT(_xlfn.XLOOKUP(AD$23,$C$4:$C$19,$I$4:$S$19)*$AL60:$AV60),0)</f>
        <v>0</v>
      </c>
      <c r="BQ60" s="17" cm="1">
        <f t="array" aca="1" ref="BQ60" ca="1">IF(AE60&gt;0,AE60*SUMPRODUCT(_xlfn.XLOOKUP(AE$23,$C$4:$C$19,$I$4:$S$19)*$AL60:$AV60),0)</f>
        <v>0</v>
      </c>
      <c r="BR60" s="17" cm="1">
        <f t="array" aca="1" ref="BR60" ca="1">IF(AF60&gt;0,AF60*SUMPRODUCT(_xlfn.XLOOKUP(AF$23,$C$4:$C$19,$I$4:$S$19)*$AL60:$AV60),0)</f>
        <v>0</v>
      </c>
      <c r="BS60" s="17" cm="1">
        <f t="array" aca="1" ref="BS60" ca="1">IF(AG60&gt;0,AG60*SUMPRODUCT(_xlfn.XLOOKUP(AG$23,$C$4:$C$19,$I$4:$S$19)*$AL60:$AV60),0)</f>
        <v>0</v>
      </c>
      <c r="BT60" s="17" cm="1">
        <f t="array" aca="1" ref="BT60" ca="1">IF(AH60&gt;0,AH60*SUMPRODUCT(_xlfn.XLOOKUP(AH$23,$C$4:$C$19,$I$4:$S$19)*$AL60:$AV60),0)</f>
        <v>0</v>
      </c>
      <c r="BU60" s="17" cm="1">
        <f t="array" aca="1" ref="BU60" ca="1">IF(AI60&gt;0,AI60*SUMPRODUCT(_xlfn.XLOOKUP(AI$23,$C$4:$C$19,$I$4:$S$19)*$AL60:$AV60),0)</f>
        <v>-1.5</v>
      </c>
      <c r="BV60" s="17" cm="1">
        <f t="array" aca="1" ref="BV60" ca="1">IF(AJ60&gt;0,AJ60*SUMPRODUCT(_xlfn.XLOOKUP(AJ$23,$C$4:$C$19,$I$4:$S$19)*$AL60:$AV60),0)</f>
        <v>0</v>
      </c>
      <c r="BW60" s="9" cm="1">
        <f t="array" aca="1" ref="BW60" ca="1">IF(AK60&gt;0,AK60*SUMPRODUCT(_xlfn.XLOOKUP(AK$23,$C$4:$C$19,$I$4:$S$19)*$AL60:$AV60),0)</f>
        <v>0</v>
      </c>
      <c r="BX60" s="215">
        <f t="shared" ca="1" si="68"/>
        <v>-1.6</v>
      </c>
      <c r="BY60" s="8" cm="1">
        <f t="array" aca="1" ref="BY60" ca="1">IF(AA60&lt;0,AA60*SUMPRODUCT(_xlfn.XLOOKUP(AA$23,$C$4:$C$19,$T$4:$AD$19)*$AL60:$AV60),0)</f>
        <v>-0.3</v>
      </c>
      <c r="BZ60" s="17" cm="1">
        <f t="array" aca="1" ref="BZ60" ca="1">IF(AB60&lt;0,AB60*SUMPRODUCT(_xlfn.XLOOKUP(AB$23,$C$4:$C$19,$T$4:$AD$19)*$AL60:$AV60),0)</f>
        <v>-0.67500000000000004</v>
      </c>
      <c r="CA60" s="17" cm="1">
        <f t="array" aca="1" ref="CA60" ca="1">IF(AC60&lt;0,AC60*SUMPRODUCT(_xlfn.XLOOKUP(AC$23,$C$4:$C$19,$T$4:$AD$19)*$AL60:$AV60),0)</f>
        <v>0</v>
      </c>
      <c r="CB60" s="71" cm="1">
        <f t="array" aca="1" ref="CB60" ca="1">IF(AD60&lt;0,AD60*SUMPRODUCT(_xlfn.XLOOKUP(AD$23,$C$4:$C$19,$T$4:$AD$19)*$AL60:$AV60),0)</f>
        <v>0</v>
      </c>
      <c r="CC60" s="17" cm="1">
        <f t="array" aca="1" ref="CC60" ca="1">IF(AE60&lt;0,AE60*SUMPRODUCT(_xlfn.XLOOKUP(AE$23,$C$4:$C$19,$T$4:$AD$19)*$AL60:$AV60),0)</f>
        <v>0</v>
      </c>
      <c r="CD60" s="17" cm="1">
        <f t="array" aca="1" ref="CD60" ca="1">IF(AF60&lt;0,AF60*SUMPRODUCT(_xlfn.XLOOKUP(AF$23,$C$4:$C$19,$T$4:$AD$19)*$AL60:$AV60),0)</f>
        <v>-1.8</v>
      </c>
      <c r="CE60" s="17" cm="1">
        <f t="array" aca="1" ref="CE60" ca="1">IF(AG60&lt;0,AG60*SUMPRODUCT(_xlfn.XLOOKUP(AG$23,$C$4:$C$19,$T$4:$AD$19)*$AL60:$AV60),0)</f>
        <v>0</v>
      </c>
      <c r="CF60" s="17" cm="1">
        <f t="array" aca="1" ref="CF60" ca="1">IF(AH60&lt;0,AH60*SUMPRODUCT(_xlfn.XLOOKUP(AH$23,$C$4:$C$19,$T$4:$AD$19)*$AL60:$AV60),0)</f>
        <v>0</v>
      </c>
      <c r="CG60" s="17" cm="1">
        <f t="array" aca="1" ref="CG60" ca="1">IF(AI60&lt;0,AI60*SUMPRODUCT(_xlfn.XLOOKUP(AI$23,$C$4:$C$19,$T$4:$AD$19)*$AL60:$AV60),0)</f>
        <v>0</v>
      </c>
      <c r="CH60" s="17" cm="1">
        <f t="array" aca="1" ref="CH60" ca="1">IF(AJ60&lt;0,AJ60*SUMPRODUCT(_xlfn.XLOOKUP(AJ$23,$C$4:$C$19,$T$4:$AD$19)*$AL60:$AV60),0)</f>
        <v>0</v>
      </c>
      <c r="CI60" s="9" cm="1">
        <f t="array" aca="1" ref="CI60" ca="1">IF(AK60&lt;0,AK60*SUMPRODUCT(_xlfn.XLOOKUP(AK$23,$C$4:$C$19,$T$4:$AD$19)*$AL60:$AV60),0)</f>
        <v>0</v>
      </c>
      <c r="CJ60" s="221">
        <f t="shared" ca="1" si="108"/>
        <v>-2.7750000000000004</v>
      </c>
      <c r="CK60" s="8" cm="1">
        <f t="array" aca="1" ref="CK60" ca="1">IF(AA60&lt;0,AA60*SUMPRODUCT(_xlfn.XLOOKUP(AA$23,$C$4:$C$19,$I$4:$S$19)*$AL60:$AV60),0)</f>
        <v>0</v>
      </c>
      <c r="CL60" s="17" cm="1">
        <f t="array" aca="1" ref="CL60" ca="1">IF(AB60&lt;0,AB60*SUMPRODUCT(_xlfn.XLOOKUP(AB$23,$C$4:$C$19,$I$4:$S$19)*$AL60:$AV60),0)</f>
        <v>0.375</v>
      </c>
      <c r="CM60" s="17" cm="1">
        <f t="array" aca="1" ref="CM60" ca="1">IF(AC60&lt;0,AC60*SUMPRODUCT(_xlfn.XLOOKUP(AC$23,$C$4:$C$19,$I$4:$S$19)*$AL60:$AV60),0)</f>
        <v>0</v>
      </c>
      <c r="CN60" s="71" cm="1">
        <f t="array" aca="1" ref="CN60" ca="1">IF(AD60&lt;0,AD60*SUMPRODUCT(_xlfn.XLOOKUP(AD$23,$C$4:$C$19,$I$4:$S$19)*$AL60:$AV60),0)</f>
        <v>0</v>
      </c>
      <c r="CO60" s="17" cm="1">
        <f t="array" aca="1" ref="CO60" ca="1">IF(AE60&lt;0,AE60*SUMPRODUCT(_xlfn.XLOOKUP(AE$23,$C$4:$C$19,$I$4:$S$19)*$AL60:$AV60),0)</f>
        <v>0</v>
      </c>
      <c r="CP60" s="17" cm="1">
        <f t="array" aca="1" ref="CP60" ca="1">IF(AF60&lt;0,AF60*SUMPRODUCT(_xlfn.XLOOKUP(AF$23,$C$4:$C$19,$I$4:$S$19)*$AL60:$AV60),0)</f>
        <v>0.25</v>
      </c>
      <c r="CQ60" s="17" cm="1">
        <f t="array" aca="1" ref="CQ60" ca="1">IF(AG60&lt;0,AG60*SUMPRODUCT(_xlfn.XLOOKUP(AG$23,$C$4:$C$19,$I$4:$S$19)*$AL60:$AV60),0)</f>
        <v>0</v>
      </c>
      <c r="CR60" s="17" cm="1">
        <f t="array" aca="1" ref="CR60" ca="1">IF(AH60&lt;0,AH60*SUMPRODUCT(_xlfn.XLOOKUP(AH$23,$C$4:$C$19,$I$4:$S$19)*$AL60:$AV60),0)</f>
        <v>0</v>
      </c>
      <c r="CS60" s="17" cm="1">
        <f t="array" aca="1" ref="CS60" ca="1">IF(AI60&lt;0,AI60*SUMPRODUCT(_xlfn.XLOOKUP(AI$23,$C$4:$C$19,$I$4:$S$19)*$AL60:$AV60),0)</f>
        <v>0</v>
      </c>
      <c r="CT60" s="17" cm="1">
        <f t="array" aca="1" ref="CT60" ca="1">IF(AJ60&lt;0,AJ60*SUMPRODUCT(_xlfn.XLOOKUP(AJ$23,$C$4:$C$19,$I$4:$S$19)*$AL60:$AV60),0)</f>
        <v>0</v>
      </c>
      <c r="CU60" s="208" cm="1">
        <f t="array" aca="1" ref="CU60" ca="1">IF(AK60&lt;0,AK60*SUMPRODUCT(_xlfn.XLOOKUP(AK$23,$C$4:$C$19,$I$4:$S$19)*$AL60:$AV60),0)</f>
        <v>0</v>
      </c>
      <c r="CV60" s="221">
        <f t="shared" ca="1" si="109"/>
        <v>0.625</v>
      </c>
    </row>
    <row r="61" spans="1:100" x14ac:dyDescent="0.25">
      <c r="A61" s="389"/>
      <c r="B61" s="390"/>
      <c r="C61" s="735">
        <v>14</v>
      </c>
      <c r="D61" s="18" t="str">
        <f>_xlfn.XLOOKUP($C61,'Load Combinations'!$B$4:$B$22,'Load Combinations'!$C$4:$C$22)</f>
        <v>CV He, No Beam,Component MAWP</v>
      </c>
      <c r="E61" s="118"/>
      <c r="F61" s="119"/>
      <c r="G61" s="7">
        <f t="shared" si="105"/>
        <v>10</v>
      </c>
      <c r="H61" s="130">
        <f t="shared" ca="1" si="106"/>
        <v>10.174999999999999</v>
      </c>
      <c r="I61" s="130">
        <f t="shared" ca="1" si="107"/>
        <v>5.3250000000000011</v>
      </c>
      <c r="J61" s="112"/>
      <c r="K61" s="72">
        <f ca="1">OFFSET(K61,-13,0)</f>
        <v>0</v>
      </c>
      <c r="L61" s="73">
        <f t="shared" ref="L61:Z61" ca="1" si="134">OFFSET(L61,-13,0)</f>
        <v>0</v>
      </c>
      <c r="M61" s="73">
        <f t="shared" ca="1" si="134"/>
        <v>0</v>
      </c>
      <c r="N61" s="73">
        <f t="shared" ca="1" si="134"/>
        <v>0</v>
      </c>
      <c r="O61" s="73">
        <f t="shared" ca="1" si="134"/>
        <v>1</v>
      </c>
      <c r="P61" s="73">
        <f t="shared" ca="1" si="134"/>
        <v>-1</v>
      </c>
      <c r="Q61" s="73">
        <f t="shared" ca="1" si="134"/>
        <v>0</v>
      </c>
      <c r="R61" s="73">
        <f t="shared" ca="1" si="134"/>
        <v>0</v>
      </c>
      <c r="S61" s="73">
        <f t="shared" ca="1" si="134"/>
        <v>1</v>
      </c>
      <c r="T61" s="73">
        <f t="shared" ca="1" si="134"/>
        <v>0</v>
      </c>
      <c r="U61" s="73">
        <f t="shared" ca="1" si="134"/>
        <v>0</v>
      </c>
      <c r="V61" s="73">
        <f t="shared" ca="1" si="134"/>
        <v>1</v>
      </c>
      <c r="W61" s="73">
        <f t="shared" ca="1" si="134"/>
        <v>-1</v>
      </c>
      <c r="X61" s="73">
        <f t="shared" ca="1" si="134"/>
        <v>0</v>
      </c>
      <c r="Y61" s="73">
        <f t="shared" ca="1" si="134"/>
        <v>0</v>
      </c>
      <c r="Z61" s="139">
        <f t="shared" ca="1" si="134"/>
        <v>0</v>
      </c>
      <c r="AA61" s="72">
        <f t="shared" ref="AA61:AK61" ca="1" si="135">OFFSET(AA61,-13,0)</f>
        <v>-1</v>
      </c>
      <c r="AB61" s="73">
        <f t="shared" ca="1" si="135"/>
        <v>-1</v>
      </c>
      <c r="AC61" s="73">
        <f t="shared" ca="1" si="135"/>
        <v>1</v>
      </c>
      <c r="AD61" s="73">
        <f t="shared" ca="1" si="135"/>
        <v>0</v>
      </c>
      <c r="AE61" s="73">
        <f t="shared" ca="1" si="135"/>
        <v>1</v>
      </c>
      <c r="AF61" s="73">
        <f t="shared" ca="1" si="135"/>
        <v>-1</v>
      </c>
      <c r="AG61" s="73">
        <f t="shared" ca="1" si="135"/>
        <v>1</v>
      </c>
      <c r="AH61" s="73">
        <f t="shared" ca="1" si="135"/>
        <v>0</v>
      </c>
      <c r="AI61" s="73">
        <f t="shared" ca="1" si="135"/>
        <v>1</v>
      </c>
      <c r="AJ61" s="73">
        <f t="shared" ca="1" si="135"/>
        <v>0</v>
      </c>
      <c r="AK61" s="74">
        <f t="shared" ca="1" si="135"/>
        <v>0</v>
      </c>
      <c r="AL61" s="202">
        <f>+INDEX('Load Combinations'!$D$4:$N$22,MATCH(Vertical!$C61,'Load Combinations'!$B$4:$B$22,0),MATCH(Vertical!AL$23,'Load Combinations'!$D$3:$N$3,0))</f>
        <v>1</v>
      </c>
      <c r="AM61" s="73">
        <f>+INDEX('Load Combinations'!$D$4:$N$22,MATCH(Vertical!$C61,'Load Combinations'!$B$4:$B$22,0),MATCH(Vertical!AM$23,'Load Combinations'!$D$3:$N$3,0))</f>
        <v>1</v>
      </c>
      <c r="AN61" s="73">
        <f>+INDEX('Load Combinations'!$D$4:$N$22,MATCH(Vertical!$C61,'Load Combinations'!$B$4:$B$22,0),MATCH(Vertical!AN$23,'Load Combinations'!$D$3:$N$3,0))</f>
        <v>0</v>
      </c>
      <c r="AO61" s="73">
        <f>+INDEX('Load Combinations'!$D$4:$N$22,MATCH(Vertical!$C61,'Load Combinations'!$B$4:$B$22,0),MATCH(Vertical!AO$23,'Load Combinations'!$D$3:$N$3,0))</f>
        <v>0</v>
      </c>
      <c r="AP61" s="73">
        <f>+INDEX('Load Combinations'!$D$4:$N$22,MATCH(Vertical!$C61,'Load Combinations'!$B$4:$B$22,0),MATCH(Vertical!AP$23,'Load Combinations'!$D$3:$N$3,0))</f>
        <v>1</v>
      </c>
      <c r="AQ61" s="73">
        <f>+INDEX('Load Combinations'!$D$4:$N$22,MATCH(Vertical!$C61,'Load Combinations'!$B$4:$B$22,0),MATCH(Vertical!AQ$23,'Load Combinations'!$D$3:$N$3,0))</f>
        <v>0</v>
      </c>
      <c r="AR61" s="73">
        <f>+INDEX('Load Combinations'!$D$4:$N$22,MATCH(Vertical!$C61,'Load Combinations'!$B$4:$B$22,0),MATCH(Vertical!AR$23,'Load Combinations'!$D$3:$N$3,0))</f>
        <v>0</v>
      </c>
      <c r="AS61" s="73">
        <f>+INDEX('Load Combinations'!$D$4:$N$22,MATCH(Vertical!$C61,'Load Combinations'!$B$4:$B$22,0),MATCH(Vertical!AS$23,'Load Combinations'!$D$3:$N$3,0))</f>
        <v>1</v>
      </c>
      <c r="AT61" s="73">
        <f>+INDEX('Load Combinations'!$D$4:$N$22,MATCH(Vertical!$C61,'Load Combinations'!$B$4:$B$22,0),MATCH(Vertical!AT$23,'Load Combinations'!$D$3:$N$3,0))</f>
        <v>0</v>
      </c>
      <c r="AU61" s="139">
        <f>+INDEX('Load Combinations'!$D$4:$N$22,MATCH(Vertical!$C61,'Load Combinations'!$B$4:$B$22,0),MATCH(Vertical!AU$23,'Load Combinations'!$D$3:$N$3,0))</f>
        <v>0</v>
      </c>
      <c r="AV61" s="189">
        <f>+INDEX('Load Combinations'!$D$4:$N$22,MATCH(Vertical!$C61,'Load Combinations'!$B$4:$B$22,0),MATCH(Vertical!AV$23,'Load Combinations'!$D$3:$N$3,0))</f>
        <v>0</v>
      </c>
      <c r="AW61" s="229" cm="1">
        <f t="array" aca="1" ref="AW61" ca="1">SUMPRODUCT(--($K61:$Z61&gt;0),INDEX($H$4:$H$19,MATCH($K$23:$Z$23,$C$4:$C$19,0)))</f>
        <v>1.1000000000000001</v>
      </c>
      <c r="AX61" s="189" cm="1">
        <f t="array" aca="1" ref="AX61" ca="1">SUMPRODUCT(--($K61:$Z61&gt;0),INDEX($G$4:$G$19,MATCH($K$23:$Z$23,$C$4:$C$19,0)))</f>
        <v>-1.1000000000000001</v>
      </c>
      <c r="AY61" s="189" cm="1">
        <f t="array" aca="1" ref="AY61" ca="1">-1*SUMPRODUCT(--($K61:$Z61&lt;0),INDEX($H$4:$H$19,MATCH($K$23:$Z$23,$C$4:$C$19,0)))</f>
        <v>-0.6</v>
      </c>
      <c r="AZ61" s="230" cm="1">
        <f t="array" aca="1" ref="AZ61" ca="1">-1*SUMPRODUCT(--($K61:$Z61&lt;0),INDEX($G$4:$G$19,MATCH($K$23:$Z$23,$C$4:$C$19,0)))</f>
        <v>0.6</v>
      </c>
      <c r="BA61" s="66" cm="1">
        <f t="array" aca="1" ref="BA61" ca="1">IF(AA61&gt;0,AA61*SUMPRODUCT(_xlfn.XLOOKUP(AA$23,$C$4:$C$19,$T$4:$AD$19)*$AL61:$AV61),0)</f>
        <v>0</v>
      </c>
      <c r="BB61" s="67" cm="1">
        <f t="array" aca="1" ref="BB61" ca="1">IF(AB61&gt;0,AB61*SUMPRODUCT(_xlfn.XLOOKUP(AB$23,$C$4:$C$19,$T$4:$AD$19)*$AL61:$AV61),0)</f>
        <v>0</v>
      </c>
      <c r="BC61" s="67" cm="1">
        <f t="array" aca="1" ref="BC61" ca="1">IF(AC61&gt;0,AC61*SUMPRODUCT(_xlfn.XLOOKUP(AC$23,$C$4:$C$19,$T$4:$AD$19)*$AL61:$AV61),0)</f>
        <v>0.1</v>
      </c>
      <c r="BD61" s="67" cm="1">
        <f t="array" aca="1" ref="BD61" ca="1">IF(AD61&gt;0,AD61*SUMPRODUCT(_xlfn.XLOOKUP(AD$23,$C$4:$C$19,$T$4:$AD$19)*$AL61:$AV61),0)</f>
        <v>0</v>
      </c>
      <c r="BE61" s="67" cm="1">
        <f t="array" aca="1" ref="BE61" ca="1">IF(AE61&gt;0,AE61*SUMPRODUCT(_xlfn.XLOOKUP(AE$23,$C$4:$C$19,$T$4:$AD$19)*$AL61:$AV61),0)</f>
        <v>-2</v>
      </c>
      <c r="BF61" s="67" cm="1">
        <f t="array" aca="1" ref="BF61" ca="1">IF(AF61&gt;0,AF61*SUMPRODUCT(_xlfn.XLOOKUP(AF$23,$C$4:$C$19,$T$4:$AD$19)*$AL61:$AV61),0)</f>
        <v>0</v>
      </c>
      <c r="BG61" s="67" cm="1">
        <f t="array" aca="1" ref="BG61" ca="1">IF(AG61&gt;0,AG61*SUMPRODUCT(_xlfn.XLOOKUP(AG$23,$C$4:$C$19,$T$4:$AD$19)*$AL61:$AV61),0)</f>
        <v>0.25</v>
      </c>
      <c r="BH61" s="67" cm="1">
        <f t="array" aca="1" ref="BH61" ca="1">IF(AH61&gt;0,AH61*SUMPRODUCT(_xlfn.XLOOKUP(AH$23,$C$4:$C$19,$T$4:$AD$19)*$AL61:$AV61),0)</f>
        <v>0</v>
      </c>
      <c r="BI61" s="67" cm="1">
        <f t="array" aca="1" ref="BI61" ca="1">IF(AI61&gt;0,AI61*SUMPRODUCT(_xlfn.XLOOKUP(AI$23,$C$4:$C$19,$T$4:$AD$19)*$AL61:$AV61),0)</f>
        <v>0</v>
      </c>
      <c r="BJ61" s="67" cm="1">
        <f t="array" aca="1" ref="BJ61" ca="1">IF(AJ61&gt;0,AJ61*SUMPRODUCT(_xlfn.XLOOKUP(AJ$23,$C$4:$C$19,$T$4:$AD$19)*$AL61:$AV61),0)</f>
        <v>0</v>
      </c>
      <c r="BK61" s="207" cm="1">
        <f t="array" aca="1" ref="BK61" ca="1">IF(AK61&gt;0,AK61*SUMPRODUCT(_xlfn.XLOOKUP(AK$23,$C$4:$C$19,$T$4:$AD$19)*$AL61:$AV61),0)</f>
        <v>0</v>
      </c>
      <c r="BL61" s="220">
        <f t="shared" ca="1" si="67"/>
        <v>-1.65</v>
      </c>
      <c r="BM61" s="66" cm="1">
        <f t="array" aca="1" ref="BM61" ca="1">IF(AA61&gt;0,AA61*SUMPRODUCT(_xlfn.XLOOKUP(AA$23,$C$4:$C$19,$I$4:$S$19)*$AL61:$AV61),0)</f>
        <v>0</v>
      </c>
      <c r="BN61" s="67" cm="1">
        <f t="array" aca="1" ref="BN61" ca="1">IF(AB61&gt;0,AB61*SUMPRODUCT(_xlfn.XLOOKUP(AB$23,$C$4:$C$19,$I$4:$S$19)*$AL61:$AV61),0)</f>
        <v>0</v>
      </c>
      <c r="BO61" s="67" cm="1">
        <f t="array" aca="1" ref="BO61" ca="1">IF(AC61&gt;0,AC61*SUMPRODUCT(_xlfn.XLOOKUP(AC$23,$C$4:$C$19,$I$4:$S$19)*$AL61:$AV61),0)</f>
        <v>-0.1</v>
      </c>
      <c r="BP61" s="67" cm="1">
        <f t="array" aca="1" ref="BP61" ca="1">IF(AD61&gt;0,AD61*SUMPRODUCT(_xlfn.XLOOKUP(AD$23,$C$4:$C$19,$I$4:$S$19)*$AL61:$AV61),0)</f>
        <v>0</v>
      </c>
      <c r="BQ61" s="67" cm="1">
        <f t="array" aca="1" ref="BQ61" ca="1">IF(AE61&gt;0,AE61*SUMPRODUCT(_xlfn.XLOOKUP(AE$23,$C$4:$C$19,$I$4:$S$19)*$AL61:$AV61),0)</f>
        <v>0</v>
      </c>
      <c r="BR61" s="67" cm="1">
        <f t="array" aca="1" ref="BR61" ca="1">IF(AF61&gt;0,AF61*SUMPRODUCT(_xlfn.XLOOKUP(AF$23,$C$4:$C$19,$I$4:$S$19)*$AL61:$AV61),0)</f>
        <v>0</v>
      </c>
      <c r="BS61" s="67" cm="1">
        <f t="array" aca="1" ref="BS61" ca="1">IF(AG61&gt;0,AG61*SUMPRODUCT(_xlfn.XLOOKUP(AG$23,$C$4:$C$19,$I$4:$S$19)*$AL61:$AV61),0)</f>
        <v>0</v>
      </c>
      <c r="BT61" s="67" cm="1">
        <f t="array" aca="1" ref="BT61" ca="1">IF(AH61&gt;0,AH61*SUMPRODUCT(_xlfn.XLOOKUP(AH$23,$C$4:$C$19,$I$4:$S$19)*$AL61:$AV61),0)</f>
        <v>0</v>
      </c>
      <c r="BU61" s="67" cm="1">
        <f t="array" aca="1" ref="BU61" ca="1">IF(AI61&gt;0,AI61*SUMPRODUCT(_xlfn.XLOOKUP(AI$23,$C$4:$C$19,$I$4:$S$19)*$AL61:$AV61),0)</f>
        <v>-1.25</v>
      </c>
      <c r="BV61" s="67" cm="1">
        <f t="array" aca="1" ref="BV61" ca="1">IF(AJ61&gt;0,AJ61*SUMPRODUCT(_xlfn.XLOOKUP(AJ$23,$C$4:$C$19,$I$4:$S$19)*$AL61:$AV61),0)</f>
        <v>0</v>
      </c>
      <c r="BW61" s="68" cm="1">
        <f t="array" aca="1" ref="BW61" ca="1">IF(AK61&gt;0,AK61*SUMPRODUCT(_xlfn.XLOOKUP(AK$23,$C$4:$C$19,$I$4:$S$19)*$AL61:$AV61),0)</f>
        <v>0</v>
      </c>
      <c r="BX61" s="214">
        <f t="shared" ca="1" si="68"/>
        <v>-1.35</v>
      </c>
      <c r="BY61" s="66" cm="1">
        <f t="array" aca="1" ref="BY61" ca="1">IF(AA61&lt;0,AA61*SUMPRODUCT(_xlfn.XLOOKUP(AA$23,$C$4:$C$19,$T$4:$AD$19)*$AL61:$AV61),0)</f>
        <v>0</v>
      </c>
      <c r="BZ61" s="67" cm="1">
        <f t="array" aca="1" ref="BZ61" ca="1">IF(AB61&lt;0,AB61*SUMPRODUCT(_xlfn.XLOOKUP(AB$23,$C$4:$C$19,$T$4:$AD$19)*$AL61:$AV61),0)</f>
        <v>-0.125</v>
      </c>
      <c r="CA61" s="67" cm="1">
        <f t="array" aca="1" ref="CA61" ca="1">IF(AC61&lt;0,AC61*SUMPRODUCT(_xlfn.XLOOKUP(AC$23,$C$4:$C$19,$T$4:$AD$19)*$AL61:$AV61),0)</f>
        <v>0</v>
      </c>
      <c r="CB61" s="67" cm="1">
        <f t="array" aca="1" ref="CB61" ca="1">IF(AD61&lt;0,AD61*SUMPRODUCT(_xlfn.XLOOKUP(AD$23,$C$4:$C$19,$T$4:$AD$19)*$AL61:$AV61),0)</f>
        <v>0</v>
      </c>
      <c r="CC61" s="67" cm="1">
        <f t="array" aca="1" ref="CC61" ca="1">IF(AE61&lt;0,AE61*SUMPRODUCT(_xlfn.XLOOKUP(AE$23,$C$4:$C$19,$T$4:$AD$19)*$AL61:$AV61),0)</f>
        <v>0</v>
      </c>
      <c r="CD61" s="67" cm="1">
        <f t="array" aca="1" ref="CD61" ca="1">IF(AF61&lt;0,AF61*SUMPRODUCT(_xlfn.XLOOKUP(AF$23,$C$4:$C$19,$T$4:$AD$19)*$AL61:$AV61),0)</f>
        <v>-1.5</v>
      </c>
      <c r="CE61" s="67" cm="1">
        <f t="array" aca="1" ref="CE61" ca="1">IF(AG61&lt;0,AG61*SUMPRODUCT(_xlfn.XLOOKUP(AG$23,$C$4:$C$19,$T$4:$AD$19)*$AL61:$AV61),0)</f>
        <v>0</v>
      </c>
      <c r="CF61" s="67" cm="1">
        <f t="array" aca="1" ref="CF61" ca="1">IF(AH61&lt;0,AH61*SUMPRODUCT(_xlfn.XLOOKUP(AH$23,$C$4:$C$19,$T$4:$AD$19)*$AL61:$AV61),0)</f>
        <v>0</v>
      </c>
      <c r="CG61" s="67" cm="1">
        <f t="array" aca="1" ref="CG61" ca="1">IF(AI61&lt;0,AI61*SUMPRODUCT(_xlfn.XLOOKUP(AI$23,$C$4:$C$19,$T$4:$AD$19)*$AL61:$AV61),0)</f>
        <v>0</v>
      </c>
      <c r="CH61" s="67" cm="1">
        <f t="array" aca="1" ref="CH61" ca="1">IF(AJ61&lt;0,AJ61*SUMPRODUCT(_xlfn.XLOOKUP(AJ$23,$C$4:$C$19,$T$4:$AD$19)*$AL61:$AV61),0)</f>
        <v>0</v>
      </c>
      <c r="CI61" s="68" cm="1">
        <f t="array" aca="1" ref="CI61" ca="1">IF(AK61&lt;0,AK61*SUMPRODUCT(_xlfn.XLOOKUP(AK$23,$C$4:$C$19,$T$4:$AD$19)*$AL61:$AV61),0)</f>
        <v>0</v>
      </c>
      <c r="CJ61" s="220">
        <f t="shared" ca="1" si="108"/>
        <v>-1.625</v>
      </c>
      <c r="CK61" s="66" cm="1">
        <f t="array" aca="1" ref="CK61" ca="1">IF(AA61&lt;0,AA61*SUMPRODUCT(_xlfn.XLOOKUP(AA$23,$C$4:$C$19,$I$4:$S$19)*$AL61:$AV61),0)</f>
        <v>0</v>
      </c>
      <c r="CL61" s="67" cm="1">
        <f t="array" aca="1" ref="CL61" ca="1">IF(AB61&lt;0,AB61*SUMPRODUCT(_xlfn.XLOOKUP(AB$23,$C$4:$C$19,$I$4:$S$19)*$AL61:$AV61),0)</f>
        <v>0.125</v>
      </c>
      <c r="CM61" s="67" cm="1">
        <f t="array" aca="1" ref="CM61" ca="1">IF(AC61&lt;0,AC61*SUMPRODUCT(_xlfn.XLOOKUP(AC$23,$C$4:$C$19,$I$4:$S$19)*$AL61:$AV61),0)</f>
        <v>0</v>
      </c>
      <c r="CN61" s="67" cm="1">
        <f t="array" aca="1" ref="CN61" ca="1">IF(AD61&lt;0,AD61*SUMPRODUCT(_xlfn.XLOOKUP(AD$23,$C$4:$C$19,$I$4:$S$19)*$AL61:$AV61),0)</f>
        <v>0</v>
      </c>
      <c r="CO61" s="67" cm="1">
        <f t="array" aca="1" ref="CO61" ca="1">IF(AE61&lt;0,AE61*SUMPRODUCT(_xlfn.XLOOKUP(AE$23,$C$4:$C$19,$I$4:$S$19)*$AL61:$AV61),0)</f>
        <v>0</v>
      </c>
      <c r="CP61" s="67" cm="1">
        <f t="array" aca="1" ref="CP61" ca="1">IF(AF61&lt;0,AF61*SUMPRODUCT(_xlfn.XLOOKUP(AF$23,$C$4:$C$19,$I$4:$S$19)*$AL61:$AV61),0)</f>
        <v>0</v>
      </c>
      <c r="CQ61" s="67" cm="1">
        <f t="array" aca="1" ref="CQ61" ca="1">IF(AG61&lt;0,AG61*SUMPRODUCT(_xlfn.XLOOKUP(AG$23,$C$4:$C$19,$I$4:$S$19)*$AL61:$AV61),0)</f>
        <v>0</v>
      </c>
      <c r="CR61" s="67" cm="1">
        <f t="array" aca="1" ref="CR61" ca="1">IF(AH61&lt;0,AH61*SUMPRODUCT(_xlfn.XLOOKUP(AH$23,$C$4:$C$19,$I$4:$S$19)*$AL61:$AV61),0)</f>
        <v>0</v>
      </c>
      <c r="CS61" s="67" cm="1">
        <f t="array" aca="1" ref="CS61" ca="1">IF(AI61&lt;0,AI61*SUMPRODUCT(_xlfn.XLOOKUP(AI$23,$C$4:$C$19,$I$4:$S$19)*$AL61:$AV61),0)</f>
        <v>0</v>
      </c>
      <c r="CT61" s="67" cm="1">
        <f t="array" aca="1" ref="CT61" ca="1">IF(AJ61&lt;0,AJ61*SUMPRODUCT(_xlfn.XLOOKUP(AJ$23,$C$4:$C$19,$I$4:$S$19)*$AL61:$AV61),0)</f>
        <v>0</v>
      </c>
      <c r="CU61" s="207" cm="1">
        <f t="array" aca="1" ref="CU61" ca="1">IF(AK61&lt;0,AK61*SUMPRODUCT(_xlfn.XLOOKUP(AK$23,$C$4:$C$19,$I$4:$S$19)*$AL61:$AV61),0)</f>
        <v>0</v>
      </c>
      <c r="CV61" s="220">
        <f t="shared" ca="1" si="109"/>
        <v>0.125</v>
      </c>
    </row>
    <row r="62" spans="1:100" x14ac:dyDescent="0.25">
      <c r="A62" s="389"/>
      <c r="B62" s="390"/>
      <c r="C62" s="736">
        <v>15</v>
      </c>
      <c r="D62" s="19" t="str">
        <f>_xlfn.XLOOKUP($C62,'Load Combinations'!$B$4:$B$22,'Load Combinations'!$C$4:$C$22)</f>
        <v>CV He, Beam On, Component MAWP</v>
      </c>
      <c r="E62" s="120"/>
      <c r="F62" s="121"/>
      <c r="G62" s="8">
        <f t="shared" si="105"/>
        <v>10</v>
      </c>
      <c r="H62" s="61">
        <f t="shared" ca="1" si="106"/>
        <v>13.424999999999999</v>
      </c>
      <c r="I62" s="61">
        <f t="shared" ca="1" si="107"/>
        <v>4.4750000000000014</v>
      </c>
      <c r="J62" s="113"/>
      <c r="K62" s="75">
        <f ca="1">OFFSET(K62,-14,0)</f>
        <v>0</v>
      </c>
      <c r="L62" s="76">
        <f t="shared" ref="L62:Z62" ca="1" si="136">OFFSET(L62,-14,0)</f>
        <v>0</v>
      </c>
      <c r="M62" s="76">
        <f t="shared" ca="1" si="136"/>
        <v>0</v>
      </c>
      <c r="N62" s="76">
        <f t="shared" ca="1" si="136"/>
        <v>0</v>
      </c>
      <c r="O62" s="76">
        <f t="shared" ca="1" si="136"/>
        <v>1</v>
      </c>
      <c r="P62" s="76">
        <f t="shared" ca="1" si="136"/>
        <v>-1</v>
      </c>
      <c r="Q62" s="76">
        <f t="shared" ca="1" si="136"/>
        <v>0</v>
      </c>
      <c r="R62" s="76">
        <f t="shared" ca="1" si="136"/>
        <v>0</v>
      </c>
      <c r="S62" s="76">
        <f t="shared" ca="1" si="136"/>
        <v>1</v>
      </c>
      <c r="T62" s="76">
        <f t="shared" ca="1" si="136"/>
        <v>0</v>
      </c>
      <c r="U62" s="76">
        <f t="shared" ca="1" si="136"/>
        <v>0</v>
      </c>
      <c r="V62" s="76">
        <f t="shared" ca="1" si="136"/>
        <v>1</v>
      </c>
      <c r="W62" s="76">
        <f t="shared" ca="1" si="136"/>
        <v>-1</v>
      </c>
      <c r="X62" s="76">
        <f t="shared" ca="1" si="136"/>
        <v>0</v>
      </c>
      <c r="Y62" s="76">
        <f t="shared" ca="1" si="136"/>
        <v>0</v>
      </c>
      <c r="Z62" s="140">
        <f t="shared" ca="1" si="136"/>
        <v>0</v>
      </c>
      <c r="AA62" s="75">
        <f t="shared" ref="AA62:AK62" ca="1" si="137">OFFSET(AA62,-14,0)</f>
        <v>-1</v>
      </c>
      <c r="AB62" s="76">
        <f t="shared" ca="1" si="137"/>
        <v>-1</v>
      </c>
      <c r="AC62" s="76">
        <f t="shared" ca="1" si="137"/>
        <v>1</v>
      </c>
      <c r="AD62" s="76">
        <f t="shared" ca="1" si="137"/>
        <v>0</v>
      </c>
      <c r="AE62" s="76">
        <f t="shared" ca="1" si="137"/>
        <v>1</v>
      </c>
      <c r="AF62" s="76">
        <f t="shared" ca="1" si="137"/>
        <v>-1</v>
      </c>
      <c r="AG62" s="76">
        <f t="shared" ca="1" si="137"/>
        <v>1</v>
      </c>
      <c r="AH62" s="76">
        <f t="shared" ca="1" si="137"/>
        <v>0</v>
      </c>
      <c r="AI62" s="76">
        <f t="shared" ca="1" si="137"/>
        <v>1</v>
      </c>
      <c r="AJ62" s="76">
        <f t="shared" ca="1" si="137"/>
        <v>0</v>
      </c>
      <c r="AK62" s="77">
        <f t="shared" ca="1" si="137"/>
        <v>0</v>
      </c>
      <c r="AL62" s="203">
        <f>+INDEX('Load Combinations'!$D$4:$N$22,MATCH(Vertical!$C62,'Load Combinations'!$B$4:$B$22,0),MATCH(Vertical!AL$23,'Load Combinations'!$D$3:$N$3,0))</f>
        <v>1</v>
      </c>
      <c r="AM62" s="76">
        <f>+INDEX('Load Combinations'!$D$4:$N$22,MATCH(Vertical!$C62,'Load Combinations'!$B$4:$B$22,0),MATCH(Vertical!AM$23,'Load Combinations'!$D$3:$N$3,0))</f>
        <v>1</v>
      </c>
      <c r="AN62" s="76">
        <f>+INDEX('Load Combinations'!$D$4:$N$22,MATCH(Vertical!$C62,'Load Combinations'!$B$4:$B$22,0),MATCH(Vertical!AN$23,'Load Combinations'!$D$3:$N$3,0))</f>
        <v>0</v>
      </c>
      <c r="AO62" s="76">
        <f>+INDEX('Load Combinations'!$D$4:$N$22,MATCH(Vertical!$C62,'Load Combinations'!$B$4:$B$22,0),MATCH(Vertical!AO$23,'Load Combinations'!$D$3:$N$3,0))</f>
        <v>0</v>
      </c>
      <c r="AP62" s="76">
        <f>+INDEX('Load Combinations'!$D$4:$N$22,MATCH(Vertical!$C62,'Load Combinations'!$B$4:$B$22,0),MATCH(Vertical!AP$23,'Load Combinations'!$D$3:$N$3,0))</f>
        <v>1</v>
      </c>
      <c r="AQ62" s="76">
        <f>+INDEX('Load Combinations'!$D$4:$N$22,MATCH(Vertical!$C62,'Load Combinations'!$B$4:$B$22,0),MATCH(Vertical!AQ$23,'Load Combinations'!$D$3:$N$3,0))</f>
        <v>1</v>
      </c>
      <c r="AR62" s="76">
        <f>+INDEX('Load Combinations'!$D$4:$N$22,MATCH(Vertical!$C62,'Load Combinations'!$B$4:$B$22,0),MATCH(Vertical!AR$23,'Load Combinations'!$D$3:$N$3,0))</f>
        <v>0</v>
      </c>
      <c r="AS62" s="76">
        <f>+INDEX('Load Combinations'!$D$4:$N$22,MATCH(Vertical!$C62,'Load Combinations'!$B$4:$B$22,0),MATCH(Vertical!AS$23,'Load Combinations'!$D$3:$N$3,0))</f>
        <v>1</v>
      </c>
      <c r="AT62" s="76">
        <f>+INDEX('Load Combinations'!$D$4:$N$22,MATCH(Vertical!$C62,'Load Combinations'!$B$4:$B$22,0),MATCH(Vertical!AT$23,'Load Combinations'!$D$3:$N$3,0))</f>
        <v>0</v>
      </c>
      <c r="AU62" s="140">
        <f>+INDEX('Load Combinations'!$D$4:$N$22,MATCH(Vertical!$C62,'Load Combinations'!$B$4:$B$22,0),MATCH(Vertical!AU$23,'Load Combinations'!$D$3:$N$3,0))</f>
        <v>0</v>
      </c>
      <c r="AV62" s="196">
        <f>+INDEX('Load Combinations'!$D$4:$N$22,MATCH(Vertical!$C62,'Load Combinations'!$B$4:$B$22,0),MATCH(Vertical!AV$23,'Load Combinations'!$D$3:$N$3,0))</f>
        <v>0</v>
      </c>
      <c r="AW62" s="231" cm="1">
        <f t="array" aca="1" ref="AW62" ca="1">SUMPRODUCT(--($K62:$Z62&gt;0),INDEX($H$4:$H$19,MATCH($K$23:$Z$23,$C$4:$C$19,0)))</f>
        <v>1.1000000000000001</v>
      </c>
      <c r="AX62" s="196" cm="1">
        <f t="array" aca="1" ref="AX62" ca="1">SUMPRODUCT(--($K62:$Z62&gt;0),INDEX($G$4:$G$19,MATCH($K$23:$Z$23,$C$4:$C$19,0)))</f>
        <v>-1.1000000000000001</v>
      </c>
      <c r="AY62" s="196" cm="1">
        <f t="array" aca="1" ref="AY62" ca="1">-1*SUMPRODUCT(--($K62:$Z62&lt;0),INDEX($H$4:$H$19,MATCH($K$23:$Z$23,$C$4:$C$19,0)))</f>
        <v>-0.6</v>
      </c>
      <c r="AZ62" s="232" cm="1">
        <f t="array" aca="1" ref="AZ62" ca="1">-1*SUMPRODUCT(--($K62:$Z62&lt;0),INDEX($G$4:$G$19,MATCH($K$23:$Z$23,$C$4:$C$19,0)))</f>
        <v>0.6</v>
      </c>
      <c r="BA62" s="8" cm="1">
        <f t="array" aca="1" ref="BA62" ca="1">IF(AA62&gt;0,AA62*SUMPRODUCT(_xlfn.XLOOKUP(AA$23,$C$4:$C$19,$T$4:$AD$19)*$AL62:$AV62),0)</f>
        <v>0</v>
      </c>
      <c r="BB62" s="17" cm="1">
        <f t="array" aca="1" ref="BB62" ca="1">IF(AB62&gt;0,AB62*SUMPRODUCT(_xlfn.XLOOKUP(AB$23,$C$4:$C$19,$T$4:$AD$19)*$AL62:$AV62),0)</f>
        <v>0</v>
      </c>
      <c r="BC62" s="17" cm="1">
        <f t="array" aca="1" ref="BC62" ca="1">IF(AC62&gt;0,AC62*SUMPRODUCT(_xlfn.XLOOKUP(AC$23,$C$4:$C$19,$T$4:$AD$19)*$AL62:$AV62),0)</f>
        <v>0.1</v>
      </c>
      <c r="BD62" s="71" cm="1">
        <f t="array" aca="1" ref="BD62" ca="1">IF(AD62&gt;0,AD62*SUMPRODUCT(_xlfn.XLOOKUP(AD$23,$C$4:$C$19,$T$4:$AD$19)*$AL62:$AV62),0)</f>
        <v>0</v>
      </c>
      <c r="BE62" s="17" cm="1">
        <f t="array" aca="1" ref="BE62" ca="1">IF(AE62&gt;0,AE62*SUMPRODUCT(_xlfn.XLOOKUP(AE$23,$C$4:$C$19,$T$4:$AD$19)*$AL62:$AV62),0)</f>
        <v>-0.25</v>
      </c>
      <c r="BF62" s="17" cm="1">
        <f t="array" aca="1" ref="BF62" ca="1">IF(AF62&gt;0,AF62*SUMPRODUCT(_xlfn.XLOOKUP(AF$23,$C$4:$C$19,$T$4:$AD$19)*$AL62:$AV62),0)</f>
        <v>0</v>
      </c>
      <c r="BG62" s="17" cm="1">
        <f t="array" aca="1" ref="BG62" ca="1">IF(AG62&gt;0,AG62*SUMPRODUCT(_xlfn.XLOOKUP(AG$23,$C$4:$C$19,$T$4:$AD$19)*$AL62:$AV62),0)</f>
        <v>0.75</v>
      </c>
      <c r="BH62" s="17" cm="1">
        <f t="array" aca="1" ref="BH62" ca="1">IF(AH62&gt;0,AH62*SUMPRODUCT(_xlfn.XLOOKUP(AH$23,$C$4:$C$19,$T$4:$AD$19)*$AL62:$AV62),0)</f>
        <v>0</v>
      </c>
      <c r="BI62" s="17" cm="1">
        <f t="array" aca="1" ref="BI62" ca="1">IF(AI62&gt;0,AI62*SUMPRODUCT(_xlfn.XLOOKUP(AI$23,$C$4:$C$19,$T$4:$AD$19)*$AL62:$AV62),0)</f>
        <v>1</v>
      </c>
      <c r="BJ62" s="17" cm="1">
        <f t="array" aca="1" ref="BJ62" ca="1">IF(AJ62&gt;0,AJ62*SUMPRODUCT(_xlfn.XLOOKUP(AJ$23,$C$4:$C$19,$T$4:$AD$19)*$AL62:$AV62),0)</f>
        <v>0</v>
      </c>
      <c r="BK62" s="208" cm="1">
        <f t="array" aca="1" ref="BK62" ca="1">IF(AK62&gt;0,AK62*SUMPRODUCT(_xlfn.XLOOKUP(AK$23,$C$4:$C$19,$T$4:$AD$19)*$AL62:$AV62),0)</f>
        <v>0</v>
      </c>
      <c r="BL62" s="221">
        <f t="shared" ca="1" si="67"/>
        <v>1.6</v>
      </c>
      <c r="BM62" s="8" cm="1">
        <f t="array" aca="1" ref="BM62" ca="1">IF(AA62&gt;0,AA62*SUMPRODUCT(_xlfn.XLOOKUP(AA$23,$C$4:$C$19,$I$4:$S$19)*$AL62:$AV62),0)</f>
        <v>0</v>
      </c>
      <c r="BN62" s="17" cm="1">
        <f t="array" aca="1" ref="BN62" ca="1">IF(AB62&gt;0,AB62*SUMPRODUCT(_xlfn.XLOOKUP(AB$23,$C$4:$C$19,$I$4:$S$19)*$AL62:$AV62),0)</f>
        <v>0</v>
      </c>
      <c r="BO62" s="17" cm="1">
        <f t="array" aca="1" ref="BO62" ca="1">IF(AC62&gt;0,AC62*SUMPRODUCT(_xlfn.XLOOKUP(AC$23,$C$4:$C$19,$I$4:$S$19)*$AL62:$AV62),0)</f>
        <v>-0.1</v>
      </c>
      <c r="BP62" s="71" cm="1">
        <f t="array" aca="1" ref="BP62" ca="1">IF(AD62&gt;0,AD62*SUMPRODUCT(_xlfn.XLOOKUP(AD$23,$C$4:$C$19,$I$4:$S$19)*$AL62:$AV62),0)</f>
        <v>0</v>
      </c>
      <c r="BQ62" s="17" cm="1">
        <f t="array" aca="1" ref="BQ62" ca="1">IF(AE62&gt;0,AE62*SUMPRODUCT(_xlfn.XLOOKUP(AE$23,$C$4:$C$19,$I$4:$S$19)*$AL62:$AV62),0)</f>
        <v>0</v>
      </c>
      <c r="BR62" s="17" cm="1">
        <f t="array" aca="1" ref="BR62" ca="1">IF(AF62&gt;0,AF62*SUMPRODUCT(_xlfn.XLOOKUP(AF$23,$C$4:$C$19,$I$4:$S$19)*$AL62:$AV62),0)</f>
        <v>0</v>
      </c>
      <c r="BS62" s="17" cm="1">
        <f t="array" aca="1" ref="BS62" ca="1">IF(AG62&gt;0,AG62*SUMPRODUCT(_xlfn.XLOOKUP(AG$23,$C$4:$C$19,$I$4:$S$19)*$AL62:$AV62),0)</f>
        <v>0</v>
      </c>
      <c r="BT62" s="17" cm="1">
        <f t="array" aca="1" ref="BT62" ca="1">IF(AH62&gt;0,AH62*SUMPRODUCT(_xlfn.XLOOKUP(AH$23,$C$4:$C$19,$I$4:$S$19)*$AL62:$AV62),0)</f>
        <v>0</v>
      </c>
      <c r="BU62" s="17" cm="1">
        <f t="array" aca="1" ref="BU62" ca="1">IF(AI62&gt;0,AI62*SUMPRODUCT(_xlfn.XLOOKUP(AI$23,$C$4:$C$19,$I$4:$S$19)*$AL62:$AV62),0)</f>
        <v>-1.5</v>
      </c>
      <c r="BV62" s="17" cm="1">
        <f t="array" aca="1" ref="BV62" ca="1">IF(AJ62&gt;0,AJ62*SUMPRODUCT(_xlfn.XLOOKUP(AJ$23,$C$4:$C$19,$I$4:$S$19)*$AL62:$AV62),0)</f>
        <v>0</v>
      </c>
      <c r="BW62" s="9" cm="1">
        <f t="array" aca="1" ref="BW62" ca="1">IF(AK62&gt;0,AK62*SUMPRODUCT(_xlfn.XLOOKUP(AK$23,$C$4:$C$19,$I$4:$S$19)*$AL62:$AV62),0)</f>
        <v>0</v>
      </c>
      <c r="BX62" s="215">
        <f t="shared" ca="1" si="68"/>
        <v>-1.6</v>
      </c>
      <c r="BY62" s="8" cm="1">
        <f t="array" aca="1" ref="BY62" ca="1">IF(AA62&lt;0,AA62*SUMPRODUCT(_xlfn.XLOOKUP(AA$23,$C$4:$C$19,$T$4:$AD$19)*$AL62:$AV62),0)</f>
        <v>-0.3</v>
      </c>
      <c r="BZ62" s="17" cm="1">
        <f t="array" aca="1" ref="BZ62" ca="1">IF(AB62&lt;0,AB62*SUMPRODUCT(_xlfn.XLOOKUP(AB$23,$C$4:$C$19,$T$4:$AD$19)*$AL62:$AV62),0)</f>
        <v>-0.42499999999999999</v>
      </c>
      <c r="CA62" s="17" cm="1">
        <f t="array" aca="1" ref="CA62" ca="1">IF(AC62&lt;0,AC62*SUMPRODUCT(_xlfn.XLOOKUP(AC$23,$C$4:$C$19,$T$4:$AD$19)*$AL62:$AV62),0)</f>
        <v>0</v>
      </c>
      <c r="CB62" s="71" cm="1">
        <f t="array" aca="1" ref="CB62" ca="1">IF(AD62&lt;0,AD62*SUMPRODUCT(_xlfn.XLOOKUP(AD$23,$C$4:$C$19,$T$4:$AD$19)*$AL62:$AV62),0)</f>
        <v>0</v>
      </c>
      <c r="CC62" s="17" cm="1">
        <f t="array" aca="1" ref="CC62" ca="1">IF(AE62&lt;0,AE62*SUMPRODUCT(_xlfn.XLOOKUP(AE$23,$C$4:$C$19,$T$4:$AD$19)*$AL62:$AV62),0)</f>
        <v>0</v>
      </c>
      <c r="CD62" s="17" cm="1">
        <f t="array" aca="1" ref="CD62" ca="1">IF(AF62&lt;0,AF62*SUMPRODUCT(_xlfn.XLOOKUP(AF$23,$C$4:$C$19,$T$4:$AD$19)*$AL62:$AV62),0)</f>
        <v>-1.5</v>
      </c>
      <c r="CE62" s="17" cm="1">
        <f t="array" aca="1" ref="CE62" ca="1">IF(AG62&lt;0,AG62*SUMPRODUCT(_xlfn.XLOOKUP(AG$23,$C$4:$C$19,$T$4:$AD$19)*$AL62:$AV62),0)</f>
        <v>0</v>
      </c>
      <c r="CF62" s="17" cm="1">
        <f t="array" aca="1" ref="CF62" ca="1">IF(AH62&lt;0,AH62*SUMPRODUCT(_xlfn.XLOOKUP(AH$23,$C$4:$C$19,$T$4:$AD$19)*$AL62:$AV62),0)</f>
        <v>0</v>
      </c>
      <c r="CG62" s="17" cm="1">
        <f t="array" aca="1" ref="CG62" ca="1">IF(AI62&lt;0,AI62*SUMPRODUCT(_xlfn.XLOOKUP(AI$23,$C$4:$C$19,$T$4:$AD$19)*$AL62:$AV62),0)</f>
        <v>0</v>
      </c>
      <c r="CH62" s="17" cm="1">
        <f t="array" aca="1" ref="CH62" ca="1">IF(AJ62&lt;0,AJ62*SUMPRODUCT(_xlfn.XLOOKUP(AJ$23,$C$4:$C$19,$T$4:$AD$19)*$AL62:$AV62),0)</f>
        <v>0</v>
      </c>
      <c r="CI62" s="9" cm="1">
        <f t="array" aca="1" ref="CI62" ca="1">IF(AK62&lt;0,AK62*SUMPRODUCT(_xlfn.XLOOKUP(AK$23,$C$4:$C$19,$T$4:$AD$19)*$AL62:$AV62),0)</f>
        <v>0</v>
      </c>
      <c r="CJ62" s="221">
        <f t="shared" ca="1" si="108"/>
        <v>-2.2250000000000001</v>
      </c>
      <c r="CK62" s="8" cm="1">
        <f t="array" aca="1" ref="CK62" ca="1">IF(AA62&lt;0,AA62*SUMPRODUCT(_xlfn.XLOOKUP(AA$23,$C$4:$C$19,$I$4:$S$19)*$AL62:$AV62),0)</f>
        <v>0</v>
      </c>
      <c r="CL62" s="17" cm="1">
        <f t="array" aca="1" ref="CL62" ca="1">IF(AB62&lt;0,AB62*SUMPRODUCT(_xlfn.XLOOKUP(AB$23,$C$4:$C$19,$I$4:$S$19)*$AL62:$AV62),0)</f>
        <v>0.125</v>
      </c>
      <c r="CM62" s="17" cm="1">
        <f t="array" aca="1" ref="CM62" ca="1">IF(AC62&lt;0,AC62*SUMPRODUCT(_xlfn.XLOOKUP(AC$23,$C$4:$C$19,$I$4:$S$19)*$AL62:$AV62),0)</f>
        <v>0</v>
      </c>
      <c r="CN62" s="71" cm="1">
        <f t="array" aca="1" ref="CN62" ca="1">IF(AD62&lt;0,AD62*SUMPRODUCT(_xlfn.XLOOKUP(AD$23,$C$4:$C$19,$I$4:$S$19)*$AL62:$AV62),0)</f>
        <v>0</v>
      </c>
      <c r="CO62" s="17" cm="1">
        <f t="array" aca="1" ref="CO62" ca="1">IF(AE62&lt;0,AE62*SUMPRODUCT(_xlfn.XLOOKUP(AE$23,$C$4:$C$19,$I$4:$S$19)*$AL62:$AV62),0)</f>
        <v>0</v>
      </c>
      <c r="CP62" s="17" cm="1">
        <f t="array" aca="1" ref="CP62" ca="1">IF(AF62&lt;0,AF62*SUMPRODUCT(_xlfn.XLOOKUP(AF$23,$C$4:$C$19,$I$4:$S$19)*$AL62:$AV62),0)</f>
        <v>0</v>
      </c>
      <c r="CQ62" s="17" cm="1">
        <f t="array" aca="1" ref="CQ62" ca="1">IF(AG62&lt;0,AG62*SUMPRODUCT(_xlfn.XLOOKUP(AG$23,$C$4:$C$19,$I$4:$S$19)*$AL62:$AV62),0)</f>
        <v>0</v>
      </c>
      <c r="CR62" s="17" cm="1">
        <f t="array" aca="1" ref="CR62" ca="1">IF(AH62&lt;0,AH62*SUMPRODUCT(_xlfn.XLOOKUP(AH$23,$C$4:$C$19,$I$4:$S$19)*$AL62:$AV62),0)</f>
        <v>0</v>
      </c>
      <c r="CS62" s="17" cm="1">
        <f t="array" aca="1" ref="CS62" ca="1">IF(AI62&lt;0,AI62*SUMPRODUCT(_xlfn.XLOOKUP(AI$23,$C$4:$C$19,$I$4:$S$19)*$AL62:$AV62),0)</f>
        <v>0</v>
      </c>
      <c r="CT62" s="17" cm="1">
        <f t="array" aca="1" ref="CT62" ca="1">IF(AJ62&lt;0,AJ62*SUMPRODUCT(_xlfn.XLOOKUP(AJ$23,$C$4:$C$19,$I$4:$S$19)*$AL62:$AV62),0)</f>
        <v>0</v>
      </c>
      <c r="CU62" s="208" cm="1">
        <f t="array" aca="1" ref="CU62" ca="1">IF(AK62&lt;0,AK62*SUMPRODUCT(_xlfn.XLOOKUP(AK$23,$C$4:$C$19,$I$4:$S$19)*$AL62:$AV62),0)</f>
        <v>0</v>
      </c>
      <c r="CV62" s="221">
        <f t="shared" ca="1" si="109"/>
        <v>0.125</v>
      </c>
    </row>
    <row r="63" spans="1:100" x14ac:dyDescent="0.25">
      <c r="A63" s="389"/>
      <c r="B63" s="390"/>
      <c r="C63" s="735">
        <v>16</v>
      </c>
      <c r="D63" s="18" t="str">
        <f>_xlfn.XLOOKUP($C63,'Load Combinations'!$B$4:$B$22,'Load Combinations'!$C$4:$C$22)</f>
        <v>CV MAWP, No Beam</v>
      </c>
      <c r="E63" s="118"/>
      <c r="F63" s="119"/>
      <c r="G63" s="7">
        <f t="shared" si="105"/>
        <v>10</v>
      </c>
      <c r="H63" s="130">
        <f t="shared" ca="1" si="106"/>
        <v>9.9499999999999993</v>
      </c>
      <c r="I63" s="130">
        <f t="shared" ca="1" si="107"/>
        <v>6.5500000000000007</v>
      </c>
      <c r="J63" s="112"/>
      <c r="K63" s="72">
        <f ca="1">OFFSET(K63,-15,0)</f>
        <v>0</v>
      </c>
      <c r="L63" s="73">
        <f t="shared" ref="L63:Z63" ca="1" si="138">OFFSET(L63,-15,0)</f>
        <v>0</v>
      </c>
      <c r="M63" s="73">
        <f t="shared" ca="1" si="138"/>
        <v>0</v>
      </c>
      <c r="N63" s="73">
        <f t="shared" ca="1" si="138"/>
        <v>0</v>
      </c>
      <c r="O63" s="73">
        <f t="shared" ca="1" si="138"/>
        <v>1</v>
      </c>
      <c r="P63" s="73">
        <f t="shared" ca="1" si="138"/>
        <v>-1</v>
      </c>
      <c r="Q63" s="73">
        <f t="shared" ca="1" si="138"/>
        <v>0</v>
      </c>
      <c r="R63" s="73">
        <f t="shared" ca="1" si="138"/>
        <v>0</v>
      </c>
      <c r="S63" s="73">
        <f t="shared" ca="1" si="138"/>
        <v>1</v>
      </c>
      <c r="T63" s="73">
        <f t="shared" ca="1" si="138"/>
        <v>0</v>
      </c>
      <c r="U63" s="73">
        <f t="shared" ca="1" si="138"/>
        <v>0</v>
      </c>
      <c r="V63" s="73">
        <f t="shared" ca="1" si="138"/>
        <v>1</v>
      </c>
      <c r="W63" s="73">
        <f t="shared" ca="1" si="138"/>
        <v>-1</v>
      </c>
      <c r="X63" s="73">
        <f t="shared" ca="1" si="138"/>
        <v>0</v>
      </c>
      <c r="Y63" s="73">
        <f t="shared" ca="1" si="138"/>
        <v>0</v>
      </c>
      <c r="Z63" s="139">
        <f t="shared" ca="1" si="138"/>
        <v>0</v>
      </c>
      <c r="AA63" s="72">
        <f t="shared" ref="AA63:AK63" ca="1" si="139">OFFSET(AA63,-15,0)</f>
        <v>-1</v>
      </c>
      <c r="AB63" s="73">
        <f t="shared" ca="1" si="139"/>
        <v>-1</v>
      </c>
      <c r="AC63" s="73">
        <f t="shared" ca="1" si="139"/>
        <v>1</v>
      </c>
      <c r="AD63" s="73">
        <f t="shared" ca="1" si="139"/>
        <v>0</v>
      </c>
      <c r="AE63" s="73">
        <f t="shared" ca="1" si="139"/>
        <v>1</v>
      </c>
      <c r="AF63" s="73">
        <f t="shared" ca="1" si="139"/>
        <v>-1</v>
      </c>
      <c r="AG63" s="73">
        <f t="shared" ca="1" si="139"/>
        <v>1</v>
      </c>
      <c r="AH63" s="73">
        <f t="shared" ca="1" si="139"/>
        <v>0</v>
      </c>
      <c r="AI63" s="73">
        <f t="shared" ca="1" si="139"/>
        <v>1</v>
      </c>
      <c r="AJ63" s="73">
        <f t="shared" ca="1" si="139"/>
        <v>0</v>
      </c>
      <c r="AK63" s="74">
        <f t="shared" ca="1" si="139"/>
        <v>0</v>
      </c>
      <c r="AL63" s="202">
        <f>+INDEX('Load Combinations'!$D$4:$N$22,MATCH(Vertical!$C63,'Load Combinations'!$B$4:$B$22,0),MATCH(Vertical!AL$23,'Load Combinations'!$D$3:$N$3,0))</f>
        <v>1</v>
      </c>
      <c r="AM63" s="73">
        <f>+INDEX('Load Combinations'!$D$4:$N$22,MATCH(Vertical!$C63,'Load Combinations'!$B$4:$B$22,0),MATCH(Vertical!AM$23,'Load Combinations'!$D$3:$N$3,0))</f>
        <v>0</v>
      </c>
      <c r="AN63" s="73">
        <f>+INDEX('Load Combinations'!$D$4:$N$22,MATCH(Vertical!$C63,'Load Combinations'!$B$4:$B$22,0),MATCH(Vertical!AN$23,'Load Combinations'!$D$3:$N$3,0))</f>
        <v>0</v>
      </c>
      <c r="AO63" s="73">
        <f>+INDEX('Load Combinations'!$D$4:$N$22,MATCH(Vertical!$C63,'Load Combinations'!$B$4:$B$22,0),MATCH(Vertical!AO$23,'Load Combinations'!$D$3:$N$3,0))</f>
        <v>1</v>
      </c>
      <c r="AP63" s="73">
        <f>+INDEX('Load Combinations'!$D$4:$N$22,MATCH(Vertical!$C63,'Load Combinations'!$B$4:$B$22,0),MATCH(Vertical!AP$23,'Load Combinations'!$D$3:$N$3,0))</f>
        <v>0</v>
      </c>
      <c r="AQ63" s="73">
        <f>+INDEX('Load Combinations'!$D$4:$N$22,MATCH(Vertical!$C63,'Load Combinations'!$B$4:$B$22,0),MATCH(Vertical!AQ$23,'Load Combinations'!$D$3:$N$3,0))</f>
        <v>0</v>
      </c>
      <c r="AR63" s="73">
        <f>+INDEX('Load Combinations'!$D$4:$N$22,MATCH(Vertical!$C63,'Load Combinations'!$B$4:$B$22,0),MATCH(Vertical!AR$23,'Load Combinations'!$D$3:$N$3,0))</f>
        <v>1</v>
      </c>
      <c r="AS63" s="73">
        <f>+INDEX('Load Combinations'!$D$4:$N$22,MATCH(Vertical!$C63,'Load Combinations'!$B$4:$B$22,0),MATCH(Vertical!AS$23,'Load Combinations'!$D$3:$N$3,0))</f>
        <v>0</v>
      </c>
      <c r="AT63" s="73">
        <f>+INDEX('Load Combinations'!$D$4:$N$22,MATCH(Vertical!$C63,'Load Combinations'!$B$4:$B$22,0),MATCH(Vertical!AT$23,'Load Combinations'!$D$3:$N$3,0))</f>
        <v>0</v>
      </c>
      <c r="AU63" s="139">
        <f>+INDEX('Load Combinations'!$D$4:$N$22,MATCH(Vertical!$C63,'Load Combinations'!$B$4:$B$22,0),MATCH(Vertical!AU$23,'Load Combinations'!$D$3:$N$3,0))</f>
        <v>0</v>
      </c>
      <c r="AV63" s="189">
        <f>+INDEX('Load Combinations'!$D$4:$N$22,MATCH(Vertical!$C63,'Load Combinations'!$B$4:$B$22,0),MATCH(Vertical!AV$23,'Load Combinations'!$D$3:$N$3,0))</f>
        <v>0</v>
      </c>
      <c r="AW63" s="229" cm="1">
        <f t="array" aca="1" ref="AW63" ca="1">SUMPRODUCT(--($K63:$Z63&gt;0),INDEX($H$4:$H$19,MATCH($K$23:$Z$23,$C$4:$C$19,0)))</f>
        <v>1.1000000000000001</v>
      </c>
      <c r="AX63" s="189" cm="1">
        <f t="array" aca="1" ref="AX63" ca="1">SUMPRODUCT(--($K63:$Z63&gt;0),INDEX($G$4:$G$19,MATCH($K$23:$Z$23,$C$4:$C$19,0)))</f>
        <v>-1.1000000000000001</v>
      </c>
      <c r="AY63" s="189" cm="1">
        <f t="array" aca="1" ref="AY63" ca="1">-1*SUMPRODUCT(--($K63:$Z63&lt;0),INDEX($H$4:$H$19,MATCH($K$23:$Z$23,$C$4:$C$19,0)))</f>
        <v>-0.6</v>
      </c>
      <c r="AZ63" s="230" cm="1">
        <f t="array" aca="1" ref="AZ63" ca="1">-1*SUMPRODUCT(--($K63:$Z63&lt;0),INDEX($G$4:$G$19,MATCH($K$23:$Z$23,$C$4:$C$19,0)))</f>
        <v>0.6</v>
      </c>
      <c r="BA63" s="66" cm="1">
        <f t="array" aca="1" ref="BA63" ca="1">IF(AA63&gt;0,AA63*SUMPRODUCT(_xlfn.XLOOKUP(AA$23,$C$4:$C$19,$T$4:$AD$19)*$AL63:$AV63),0)</f>
        <v>0</v>
      </c>
      <c r="BB63" s="67" cm="1">
        <f t="array" aca="1" ref="BB63" ca="1">IF(AB63&gt;0,AB63*SUMPRODUCT(_xlfn.XLOOKUP(AB$23,$C$4:$C$19,$T$4:$AD$19)*$AL63:$AV63),0)</f>
        <v>0</v>
      </c>
      <c r="BC63" s="67" cm="1">
        <f t="array" aca="1" ref="BC63" ca="1">IF(AC63&gt;0,AC63*SUMPRODUCT(_xlfn.XLOOKUP(AC$23,$C$4:$C$19,$T$4:$AD$19)*$AL63:$AV63),0)</f>
        <v>0</v>
      </c>
      <c r="BD63" s="67" cm="1">
        <f t="array" aca="1" ref="BD63" ca="1">IF(AD63&gt;0,AD63*SUMPRODUCT(_xlfn.XLOOKUP(AD$23,$C$4:$C$19,$T$4:$AD$19)*$AL63:$AV63),0)</f>
        <v>0</v>
      </c>
      <c r="BE63" s="67" cm="1">
        <f t="array" aca="1" ref="BE63" ca="1">IF(AE63&gt;0,AE63*SUMPRODUCT(_xlfn.XLOOKUP(AE$23,$C$4:$C$19,$T$4:$AD$19)*$AL63:$AV63),0)</f>
        <v>-2</v>
      </c>
      <c r="BF63" s="67" cm="1">
        <f t="array" aca="1" ref="BF63" ca="1">IF(AF63&gt;0,AF63*SUMPRODUCT(_xlfn.XLOOKUP(AF$23,$C$4:$C$19,$T$4:$AD$19)*$AL63:$AV63),0)</f>
        <v>0</v>
      </c>
      <c r="BG63" s="67" cm="1">
        <f t="array" aca="1" ref="BG63" ca="1">IF(AG63&gt;0,AG63*SUMPRODUCT(_xlfn.XLOOKUP(AG$23,$C$4:$C$19,$T$4:$AD$19)*$AL63:$AV63),0)</f>
        <v>0.25</v>
      </c>
      <c r="BH63" s="67" cm="1">
        <f t="array" aca="1" ref="BH63" ca="1">IF(AH63&gt;0,AH63*SUMPRODUCT(_xlfn.XLOOKUP(AH$23,$C$4:$C$19,$T$4:$AD$19)*$AL63:$AV63),0)</f>
        <v>0</v>
      </c>
      <c r="BI63" s="67" cm="1">
        <f t="array" aca="1" ref="BI63" ca="1">IF(AI63&gt;0,AI63*SUMPRODUCT(_xlfn.XLOOKUP(AI$23,$C$4:$C$19,$T$4:$AD$19)*$AL63:$AV63),0)</f>
        <v>0</v>
      </c>
      <c r="BJ63" s="67" cm="1">
        <f t="array" aca="1" ref="BJ63" ca="1">IF(AJ63&gt;0,AJ63*SUMPRODUCT(_xlfn.XLOOKUP(AJ$23,$C$4:$C$19,$T$4:$AD$19)*$AL63:$AV63),0)</f>
        <v>0</v>
      </c>
      <c r="BK63" s="207" cm="1">
        <f t="array" aca="1" ref="BK63" ca="1">IF(AK63&gt;0,AK63*SUMPRODUCT(_xlfn.XLOOKUP(AK$23,$C$4:$C$19,$T$4:$AD$19)*$AL63:$AV63),0)</f>
        <v>0</v>
      </c>
      <c r="BL63" s="220">
        <f t="shared" ca="1" si="67"/>
        <v>-1.75</v>
      </c>
      <c r="BM63" s="66" cm="1">
        <f t="array" aca="1" ref="BM63" ca="1">IF(AA63&gt;0,AA63*SUMPRODUCT(_xlfn.XLOOKUP(AA$23,$C$4:$C$19,$I$4:$S$19)*$AL63:$AV63),0)</f>
        <v>0</v>
      </c>
      <c r="BN63" s="67" cm="1">
        <f t="array" aca="1" ref="BN63" ca="1">IF(AB63&gt;0,AB63*SUMPRODUCT(_xlfn.XLOOKUP(AB$23,$C$4:$C$19,$I$4:$S$19)*$AL63:$AV63),0)</f>
        <v>0</v>
      </c>
      <c r="BO63" s="67" cm="1">
        <f t="array" aca="1" ref="BO63" ca="1">IF(AC63&gt;0,AC63*SUMPRODUCT(_xlfn.XLOOKUP(AC$23,$C$4:$C$19,$I$4:$S$19)*$AL63:$AV63),0)</f>
        <v>0</v>
      </c>
      <c r="BP63" s="67" cm="1">
        <f t="array" aca="1" ref="BP63" ca="1">IF(AD63&gt;0,AD63*SUMPRODUCT(_xlfn.XLOOKUP(AD$23,$C$4:$C$19,$I$4:$S$19)*$AL63:$AV63),0)</f>
        <v>0</v>
      </c>
      <c r="BQ63" s="67" cm="1">
        <f t="array" aca="1" ref="BQ63" ca="1">IF(AE63&gt;0,AE63*SUMPRODUCT(_xlfn.XLOOKUP(AE$23,$C$4:$C$19,$I$4:$S$19)*$AL63:$AV63),0)</f>
        <v>0</v>
      </c>
      <c r="BR63" s="67" cm="1">
        <f t="array" aca="1" ref="BR63" ca="1">IF(AF63&gt;0,AF63*SUMPRODUCT(_xlfn.XLOOKUP(AF$23,$C$4:$C$19,$I$4:$S$19)*$AL63:$AV63),0)</f>
        <v>0</v>
      </c>
      <c r="BS63" s="67" cm="1">
        <f t="array" aca="1" ref="BS63" ca="1">IF(AG63&gt;0,AG63*SUMPRODUCT(_xlfn.XLOOKUP(AG$23,$C$4:$C$19,$I$4:$S$19)*$AL63:$AV63),0)</f>
        <v>0</v>
      </c>
      <c r="BT63" s="67" cm="1">
        <f t="array" aca="1" ref="BT63" ca="1">IF(AH63&gt;0,AH63*SUMPRODUCT(_xlfn.XLOOKUP(AH$23,$C$4:$C$19,$I$4:$S$19)*$AL63:$AV63),0)</f>
        <v>0</v>
      </c>
      <c r="BU63" s="67" cm="1">
        <f t="array" aca="1" ref="BU63" ca="1">IF(AI63&gt;0,AI63*SUMPRODUCT(_xlfn.XLOOKUP(AI$23,$C$4:$C$19,$I$4:$S$19)*$AL63:$AV63),0)</f>
        <v>-1</v>
      </c>
      <c r="BV63" s="67" cm="1">
        <f t="array" aca="1" ref="BV63" ca="1">IF(AJ63&gt;0,AJ63*SUMPRODUCT(_xlfn.XLOOKUP(AJ$23,$C$4:$C$19,$I$4:$S$19)*$AL63:$AV63),0)</f>
        <v>0</v>
      </c>
      <c r="BW63" s="68" cm="1">
        <f t="array" aca="1" ref="BW63" ca="1">IF(AK63&gt;0,AK63*SUMPRODUCT(_xlfn.XLOOKUP(AK$23,$C$4:$C$19,$I$4:$S$19)*$AL63:$AV63),0)</f>
        <v>0</v>
      </c>
      <c r="BX63" s="214">
        <f t="shared" ca="1" si="68"/>
        <v>-1</v>
      </c>
      <c r="BY63" s="66" cm="1">
        <f t="array" aca="1" ref="BY63" ca="1">IF(AA63&lt;0,AA63*SUMPRODUCT(_xlfn.XLOOKUP(AA$23,$C$4:$C$19,$T$4:$AD$19)*$AL63:$AV63),0)</f>
        <v>-0.25</v>
      </c>
      <c r="BZ63" s="67" cm="1">
        <f t="array" aca="1" ref="BZ63" ca="1">IF(AB63&lt;0,AB63*SUMPRODUCT(_xlfn.XLOOKUP(AB$23,$C$4:$C$19,$T$4:$AD$19)*$AL63:$AV63),0)</f>
        <v>-0.5</v>
      </c>
      <c r="CA63" s="67" cm="1">
        <f t="array" aca="1" ref="CA63" ca="1">IF(AC63&lt;0,AC63*SUMPRODUCT(_xlfn.XLOOKUP(AC$23,$C$4:$C$19,$T$4:$AD$19)*$AL63:$AV63),0)</f>
        <v>0</v>
      </c>
      <c r="CB63" s="67" cm="1">
        <f t="array" aca="1" ref="CB63" ca="1">IF(AD63&lt;0,AD63*SUMPRODUCT(_xlfn.XLOOKUP(AD$23,$C$4:$C$19,$T$4:$AD$19)*$AL63:$AV63),0)</f>
        <v>0</v>
      </c>
      <c r="CC63" s="67" cm="1">
        <f t="array" aca="1" ref="CC63" ca="1">IF(AE63&lt;0,AE63*SUMPRODUCT(_xlfn.XLOOKUP(AE$23,$C$4:$C$19,$T$4:$AD$19)*$AL63:$AV63),0)</f>
        <v>0</v>
      </c>
      <c r="CD63" s="67" cm="1">
        <f t="array" aca="1" ref="CD63" ca="1">IF(AF63&lt;0,AF63*SUMPRODUCT(_xlfn.XLOOKUP(AF$23,$C$4:$C$19,$T$4:$AD$19)*$AL63:$AV63),0)</f>
        <v>0</v>
      </c>
      <c r="CE63" s="67" cm="1">
        <f t="array" aca="1" ref="CE63" ca="1">IF(AG63&lt;0,AG63*SUMPRODUCT(_xlfn.XLOOKUP(AG$23,$C$4:$C$19,$T$4:$AD$19)*$AL63:$AV63),0)</f>
        <v>0</v>
      </c>
      <c r="CF63" s="67" cm="1">
        <f t="array" aca="1" ref="CF63" ca="1">IF(AH63&lt;0,AH63*SUMPRODUCT(_xlfn.XLOOKUP(AH$23,$C$4:$C$19,$T$4:$AD$19)*$AL63:$AV63),0)</f>
        <v>0</v>
      </c>
      <c r="CG63" s="67" cm="1">
        <f t="array" aca="1" ref="CG63" ca="1">IF(AI63&lt;0,AI63*SUMPRODUCT(_xlfn.XLOOKUP(AI$23,$C$4:$C$19,$T$4:$AD$19)*$AL63:$AV63),0)</f>
        <v>0</v>
      </c>
      <c r="CH63" s="67" cm="1">
        <f t="array" aca="1" ref="CH63" ca="1">IF(AJ63&lt;0,AJ63*SUMPRODUCT(_xlfn.XLOOKUP(AJ$23,$C$4:$C$19,$T$4:$AD$19)*$AL63:$AV63),0)</f>
        <v>0</v>
      </c>
      <c r="CI63" s="68" cm="1">
        <f t="array" aca="1" ref="CI63" ca="1">IF(AK63&lt;0,AK63*SUMPRODUCT(_xlfn.XLOOKUP(AK$23,$C$4:$C$19,$T$4:$AD$19)*$AL63:$AV63),0)</f>
        <v>0</v>
      </c>
      <c r="CJ63" s="220">
        <f t="shared" ca="1" si="108"/>
        <v>-0.75</v>
      </c>
      <c r="CK63" s="66" cm="1">
        <f t="array" aca="1" ref="CK63" ca="1">IF(AA63&lt;0,AA63*SUMPRODUCT(_xlfn.XLOOKUP(AA$23,$C$4:$C$19,$I$4:$S$19)*$AL63:$AV63),0)</f>
        <v>0</v>
      </c>
      <c r="CL63" s="67" cm="1">
        <f t="array" aca="1" ref="CL63" ca="1">IF(AB63&lt;0,AB63*SUMPRODUCT(_xlfn.XLOOKUP(AB$23,$C$4:$C$19,$I$4:$S$19)*$AL63:$AV63),0)</f>
        <v>0</v>
      </c>
      <c r="CM63" s="67" cm="1">
        <f t="array" aca="1" ref="CM63" ca="1">IF(AC63&lt;0,AC63*SUMPRODUCT(_xlfn.XLOOKUP(AC$23,$C$4:$C$19,$I$4:$S$19)*$AL63:$AV63),0)</f>
        <v>0</v>
      </c>
      <c r="CN63" s="67" cm="1">
        <f t="array" aca="1" ref="CN63" ca="1">IF(AD63&lt;0,AD63*SUMPRODUCT(_xlfn.XLOOKUP(AD$23,$C$4:$C$19,$I$4:$S$19)*$AL63:$AV63),0)</f>
        <v>0</v>
      </c>
      <c r="CO63" s="67" cm="1">
        <f t="array" aca="1" ref="CO63" ca="1">IF(AE63&lt;0,AE63*SUMPRODUCT(_xlfn.XLOOKUP(AE$23,$C$4:$C$19,$I$4:$S$19)*$AL63:$AV63),0)</f>
        <v>0</v>
      </c>
      <c r="CP63" s="67" cm="1">
        <f t="array" aca="1" ref="CP63" ca="1">IF(AF63&lt;0,AF63*SUMPRODUCT(_xlfn.XLOOKUP(AF$23,$C$4:$C$19,$I$4:$S$19)*$AL63:$AV63),0)</f>
        <v>0</v>
      </c>
      <c r="CQ63" s="67" cm="1">
        <f t="array" aca="1" ref="CQ63" ca="1">IF(AG63&lt;0,AG63*SUMPRODUCT(_xlfn.XLOOKUP(AG$23,$C$4:$C$19,$I$4:$S$19)*$AL63:$AV63),0)</f>
        <v>0</v>
      </c>
      <c r="CR63" s="67" cm="1">
        <f t="array" aca="1" ref="CR63" ca="1">IF(AH63&lt;0,AH63*SUMPRODUCT(_xlfn.XLOOKUP(AH$23,$C$4:$C$19,$I$4:$S$19)*$AL63:$AV63),0)</f>
        <v>0</v>
      </c>
      <c r="CS63" s="67" cm="1">
        <f t="array" aca="1" ref="CS63" ca="1">IF(AI63&lt;0,AI63*SUMPRODUCT(_xlfn.XLOOKUP(AI$23,$C$4:$C$19,$I$4:$S$19)*$AL63:$AV63),0)</f>
        <v>0</v>
      </c>
      <c r="CT63" s="67" cm="1">
        <f t="array" aca="1" ref="CT63" ca="1">IF(AJ63&lt;0,AJ63*SUMPRODUCT(_xlfn.XLOOKUP(AJ$23,$C$4:$C$19,$I$4:$S$19)*$AL63:$AV63),0)</f>
        <v>0</v>
      </c>
      <c r="CU63" s="207" cm="1">
        <f t="array" aca="1" ref="CU63" ca="1">IF(AK63&lt;0,AK63*SUMPRODUCT(_xlfn.XLOOKUP(AK$23,$C$4:$C$19,$I$4:$S$19)*$AL63:$AV63),0)</f>
        <v>0</v>
      </c>
      <c r="CV63" s="220">
        <f t="shared" ca="1" si="109"/>
        <v>0</v>
      </c>
    </row>
    <row r="64" spans="1:100" x14ac:dyDescent="0.25">
      <c r="A64" s="389"/>
      <c r="B64" s="390"/>
      <c r="C64" s="736">
        <v>17</v>
      </c>
      <c r="D64" s="19" t="str">
        <f>_xlfn.XLOOKUP($C64,'Load Combinations'!$B$4:$B$22,'Load Combinations'!$C$4:$C$22)</f>
        <v>CV MAWP, Beam On</v>
      </c>
      <c r="E64" s="120"/>
      <c r="F64" s="121"/>
      <c r="G64" s="8">
        <f t="shared" si="105"/>
        <v>10</v>
      </c>
      <c r="H64" s="61">
        <f t="shared" ca="1" si="106"/>
        <v>13.2</v>
      </c>
      <c r="I64" s="61">
        <f t="shared" ca="1" si="107"/>
        <v>5.7000000000000011</v>
      </c>
      <c r="J64" s="113" t="s">
        <v>233</v>
      </c>
      <c r="K64" s="75">
        <f ca="1">OFFSET(K64,-16,0)</f>
        <v>0</v>
      </c>
      <c r="L64" s="76">
        <f t="shared" ref="L64:Z64" ca="1" si="140">OFFSET(L64,-16,0)</f>
        <v>0</v>
      </c>
      <c r="M64" s="76">
        <f t="shared" ca="1" si="140"/>
        <v>0</v>
      </c>
      <c r="N64" s="76">
        <f t="shared" ca="1" si="140"/>
        <v>0</v>
      </c>
      <c r="O64" s="76">
        <f t="shared" ca="1" si="140"/>
        <v>1</v>
      </c>
      <c r="P64" s="76">
        <f t="shared" ca="1" si="140"/>
        <v>-1</v>
      </c>
      <c r="Q64" s="76">
        <f t="shared" ca="1" si="140"/>
        <v>0</v>
      </c>
      <c r="R64" s="76">
        <f t="shared" ca="1" si="140"/>
        <v>0</v>
      </c>
      <c r="S64" s="76">
        <f t="shared" ca="1" si="140"/>
        <v>1</v>
      </c>
      <c r="T64" s="76">
        <f t="shared" ca="1" si="140"/>
        <v>0</v>
      </c>
      <c r="U64" s="76">
        <f t="shared" ca="1" si="140"/>
        <v>0</v>
      </c>
      <c r="V64" s="76">
        <f t="shared" ca="1" si="140"/>
        <v>1</v>
      </c>
      <c r="W64" s="76">
        <f t="shared" ca="1" si="140"/>
        <v>-1</v>
      </c>
      <c r="X64" s="76">
        <f t="shared" ca="1" si="140"/>
        <v>0</v>
      </c>
      <c r="Y64" s="76">
        <f t="shared" ca="1" si="140"/>
        <v>0</v>
      </c>
      <c r="Z64" s="140">
        <f t="shared" ca="1" si="140"/>
        <v>0</v>
      </c>
      <c r="AA64" s="75">
        <f t="shared" ref="AA64:AK64" ca="1" si="141">OFFSET(AA64,-16,0)</f>
        <v>-1</v>
      </c>
      <c r="AB64" s="76">
        <f t="shared" ca="1" si="141"/>
        <v>-1</v>
      </c>
      <c r="AC64" s="76">
        <f t="shared" ca="1" si="141"/>
        <v>1</v>
      </c>
      <c r="AD64" s="76">
        <f t="shared" ca="1" si="141"/>
        <v>0</v>
      </c>
      <c r="AE64" s="76">
        <f t="shared" ca="1" si="141"/>
        <v>1</v>
      </c>
      <c r="AF64" s="76">
        <f t="shared" ca="1" si="141"/>
        <v>-1</v>
      </c>
      <c r="AG64" s="76">
        <f t="shared" ca="1" si="141"/>
        <v>1</v>
      </c>
      <c r="AH64" s="76">
        <f t="shared" ca="1" si="141"/>
        <v>0</v>
      </c>
      <c r="AI64" s="76">
        <f t="shared" ca="1" si="141"/>
        <v>1</v>
      </c>
      <c r="AJ64" s="76">
        <f t="shared" ca="1" si="141"/>
        <v>0</v>
      </c>
      <c r="AK64" s="77">
        <f t="shared" ca="1" si="141"/>
        <v>0</v>
      </c>
      <c r="AL64" s="203">
        <f>+INDEX('Load Combinations'!$D$4:$N$22,MATCH(Vertical!$C64,'Load Combinations'!$B$4:$B$22,0),MATCH(Vertical!AL$23,'Load Combinations'!$D$3:$N$3,0))</f>
        <v>1</v>
      </c>
      <c r="AM64" s="76">
        <f>+INDEX('Load Combinations'!$D$4:$N$22,MATCH(Vertical!$C64,'Load Combinations'!$B$4:$B$22,0),MATCH(Vertical!AM$23,'Load Combinations'!$D$3:$N$3,0))</f>
        <v>0</v>
      </c>
      <c r="AN64" s="76">
        <f>+INDEX('Load Combinations'!$D$4:$N$22,MATCH(Vertical!$C64,'Load Combinations'!$B$4:$B$22,0),MATCH(Vertical!AN$23,'Load Combinations'!$D$3:$N$3,0))</f>
        <v>0</v>
      </c>
      <c r="AO64" s="76">
        <f>+INDEX('Load Combinations'!$D$4:$N$22,MATCH(Vertical!$C64,'Load Combinations'!$B$4:$B$22,0),MATCH(Vertical!AO$23,'Load Combinations'!$D$3:$N$3,0))</f>
        <v>1</v>
      </c>
      <c r="AP64" s="76">
        <f>+INDEX('Load Combinations'!$D$4:$N$22,MATCH(Vertical!$C64,'Load Combinations'!$B$4:$B$22,0),MATCH(Vertical!AP$23,'Load Combinations'!$D$3:$N$3,0))</f>
        <v>0</v>
      </c>
      <c r="AQ64" s="76">
        <f>+INDEX('Load Combinations'!$D$4:$N$22,MATCH(Vertical!$C64,'Load Combinations'!$B$4:$B$22,0),MATCH(Vertical!AQ$23,'Load Combinations'!$D$3:$N$3,0))</f>
        <v>1</v>
      </c>
      <c r="AR64" s="76">
        <f>+INDEX('Load Combinations'!$D$4:$N$22,MATCH(Vertical!$C64,'Load Combinations'!$B$4:$B$22,0),MATCH(Vertical!AR$23,'Load Combinations'!$D$3:$N$3,0))</f>
        <v>1</v>
      </c>
      <c r="AS64" s="76">
        <f>+INDEX('Load Combinations'!$D$4:$N$22,MATCH(Vertical!$C64,'Load Combinations'!$B$4:$B$22,0),MATCH(Vertical!AS$23,'Load Combinations'!$D$3:$N$3,0))</f>
        <v>0</v>
      </c>
      <c r="AT64" s="76">
        <f>+INDEX('Load Combinations'!$D$4:$N$22,MATCH(Vertical!$C64,'Load Combinations'!$B$4:$B$22,0),MATCH(Vertical!AT$23,'Load Combinations'!$D$3:$N$3,0))</f>
        <v>0</v>
      </c>
      <c r="AU64" s="140">
        <f>+INDEX('Load Combinations'!$D$4:$N$22,MATCH(Vertical!$C64,'Load Combinations'!$B$4:$B$22,0),MATCH(Vertical!AU$23,'Load Combinations'!$D$3:$N$3,0))</f>
        <v>0</v>
      </c>
      <c r="AV64" s="196">
        <f>+INDEX('Load Combinations'!$D$4:$N$22,MATCH(Vertical!$C64,'Load Combinations'!$B$4:$B$22,0),MATCH(Vertical!AV$23,'Load Combinations'!$D$3:$N$3,0))</f>
        <v>0</v>
      </c>
      <c r="AW64" s="231" cm="1">
        <f t="array" aca="1" ref="AW64" ca="1">SUMPRODUCT(--($K64:$Z64&gt;0),INDEX($H$4:$H$19,MATCH($K$23:$Z$23,$C$4:$C$19,0)))</f>
        <v>1.1000000000000001</v>
      </c>
      <c r="AX64" s="196" cm="1">
        <f t="array" aca="1" ref="AX64" ca="1">SUMPRODUCT(--($K64:$Z64&gt;0),INDEX($G$4:$G$19,MATCH($K$23:$Z$23,$C$4:$C$19,0)))</f>
        <v>-1.1000000000000001</v>
      </c>
      <c r="AY64" s="196" cm="1">
        <f t="array" aca="1" ref="AY64" ca="1">-1*SUMPRODUCT(--($K64:$Z64&lt;0),INDEX($H$4:$H$19,MATCH($K$23:$Z$23,$C$4:$C$19,0)))</f>
        <v>-0.6</v>
      </c>
      <c r="AZ64" s="232" cm="1">
        <f t="array" aca="1" ref="AZ64" ca="1">-1*SUMPRODUCT(--($K64:$Z64&lt;0),INDEX($G$4:$G$19,MATCH($K$23:$Z$23,$C$4:$C$19,0)))</f>
        <v>0.6</v>
      </c>
      <c r="BA64" s="8" cm="1">
        <f t="array" aca="1" ref="BA64" ca="1">IF(AA64&gt;0,AA64*SUMPRODUCT(_xlfn.XLOOKUP(AA$23,$C$4:$C$19,$T$4:$AD$19)*$AL64:$AV64),0)</f>
        <v>0</v>
      </c>
      <c r="BB64" s="17" cm="1">
        <f t="array" aca="1" ref="BB64" ca="1">IF(AB64&gt;0,AB64*SUMPRODUCT(_xlfn.XLOOKUP(AB$23,$C$4:$C$19,$T$4:$AD$19)*$AL64:$AV64),0)</f>
        <v>0</v>
      </c>
      <c r="BC64" s="17" cm="1">
        <f t="array" aca="1" ref="BC64" ca="1">IF(AC64&gt;0,AC64*SUMPRODUCT(_xlfn.XLOOKUP(AC$23,$C$4:$C$19,$T$4:$AD$19)*$AL64:$AV64),0)</f>
        <v>0</v>
      </c>
      <c r="BD64" s="71" cm="1">
        <f t="array" aca="1" ref="BD64" ca="1">IF(AD64&gt;0,AD64*SUMPRODUCT(_xlfn.XLOOKUP(AD$23,$C$4:$C$19,$T$4:$AD$19)*$AL64:$AV64),0)</f>
        <v>0</v>
      </c>
      <c r="BE64" s="17" cm="1">
        <f t="array" aca="1" ref="BE64" ca="1">IF(AE64&gt;0,AE64*SUMPRODUCT(_xlfn.XLOOKUP(AE$23,$C$4:$C$19,$T$4:$AD$19)*$AL64:$AV64),0)</f>
        <v>-0.25</v>
      </c>
      <c r="BF64" s="17" cm="1">
        <f t="array" aca="1" ref="BF64" ca="1">IF(AF64&gt;0,AF64*SUMPRODUCT(_xlfn.XLOOKUP(AF$23,$C$4:$C$19,$T$4:$AD$19)*$AL64:$AV64),0)</f>
        <v>0</v>
      </c>
      <c r="BG64" s="17" cm="1">
        <f t="array" aca="1" ref="BG64" ca="1">IF(AG64&gt;0,AG64*SUMPRODUCT(_xlfn.XLOOKUP(AG$23,$C$4:$C$19,$T$4:$AD$19)*$AL64:$AV64),0)</f>
        <v>0.75</v>
      </c>
      <c r="BH64" s="17" cm="1">
        <f t="array" aca="1" ref="BH64" ca="1">IF(AH64&gt;0,AH64*SUMPRODUCT(_xlfn.XLOOKUP(AH$23,$C$4:$C$19,$T$4:$AD$19)*$AL64:$AV64),0)</f>
        <v>0</v>
      </c>
      <c r="BI64" s="17" cm="1">
        <f t="array" aca="1" ref="BI64" ca="1">IF(AI64&gt;0,AI64*SUMPRODUCT(_xlfn.XLOOKUP(AI$23,$C$4:$C$19,$T$4:$AD$19)*$AL64:$AV64),0)</f>
        <v>1</v>
      </c>
      <c r="BJ64" s="17" cm="1">
        <f t="array" aca="1" ref="BJ64" ca="1">IF(AJ64&gt;0,AJ64*SUMPRODUCT(_xlfn.XLOOKUP(AJ$23,$C$4:$C$19,$T$4:$AD$19)*$AL64:$AV64),0)</f>
        <v>0</v>
      </c>
      <c r="BK64" s="208" cm="1">
        <f t="array" aca="1" ref="BK64" ca="1">IF(AK64&gt;0,AK64*SUMPRODUCT(_xlfn.XLOOKUP(AK$23,$C$4:$C$19,$T$4:$AD$19)*$AL64:$AV64),0)</f>
        <v>0</v>
      </c>
      <c r="BL64" s="221">
        <f t="shared" ca="1" si="67"/>
        <v>1.5</v>
      </c>
      <c r="BM64" s="8" cm="1">
        <f t="array" aca="1" ref="BM64" ca="1">IF(AA64&gt;0,AA64*SUMPRODUCT(_xlfn.XLOOKUP(AA$23,$C$4:$C$19,$I$4:$S$19)*$AL64:$AV64),0)</f>
        <v>0</v>
      </c>
      <c r="BN64" s="17" cm="1">
        <f t="array" aca="1" ref="BN64" ca="1">IF(AB64&gt;0,AB64*SUMPRODUCT(_xlfn.XLOOKUP(AB$23,$C$4:$C$19,$I$4:$S$19)*$AL64:$AV64),0)</f>
        <v>0</v>
      </c>
      <c r="BO64" s="17" cm="1">
        <f t="array" aca="1" ref="BO64" ca="1">IF(AC64&gt;0,AC64*SUMPRODUCT(_xlfn.XLOOKUP(AC$23,$C$4:$C$19,$I$4:$S$19)*$AL64:$AV64),0)</f>
        <v>0</v>
      </c>
      <c r="BP64" s="71" cm="1">
        <f t="array" aca="1" ref="BP64" ca="1">IF(AD64&gt;0,AD64*SUMPRODUCT(_xlfn.XLOOKUP(AD$23,$C$4:$C$19,$I$4:$S$19)*$AL64:$AV64),0)</f>
        <v>0</v>
      </c>
      <c r="BQ64" s="17" cm="1">
        <f t="array" aca="1" ref="BQ64" ca="1">IF(AE64&gt;0,AE64*SUMPRODUCT(_xlfn.XLOOKUP(AE$23,$C$4:$C$19,$I$4:$S$19)*$AL64:$AV64),0)</f>
        <v>0</v>
      </c>
      <c r="BR64" s="17" cm="1">
        <f t="array" aca="1" ref="BR64" ca="1">IF(AF64&gt;0,AF64*SUMPRODUCT(_xlfn.XLOOKUP(AF$23,$C$4:$C$19,$I$4:$S$19)*$AL64:$AV64),0)</f>
        <v>0</v>
      </c>
      <c r="BS64" s="17" cm="1">
        <f t="array" aca="1" ref="BS64" ca="1">IF(AG64&gt;0,AG64*SUMPRODUCT(_xlfn.XLOOKUP(AG$23,$C$4:$C$19,$I$4:$S$19)*$AL64:$AV64),0)</f>
        <v>0</v>
      </c>
      <c r="BT64" s="17" cm="1">
        <f t="array" aca="1" ref="BT64" ca="1">IF(AH64&gt;0,AH64*SUMPRODUCT(_xlfn.XLOOKUP(AH$23,$C$4:$C$19,$I$4:$S$19)*$AL64:$AV64),0)</f>
        <v>0</v>
      </c>
      <c r="BU64" s="17" cm="1">
        <f t="array" aca="1" ref="BU64" ca="1">IF(AI64&gt;0,AI64*SUMPRODUCT(_xlfn.XLOOKUP(AI$23,$C$4:$C$19,$I$4:$S$19)*$AL64:$AV64),0)</f>
        <v>-1.25</v>
      </c>
      <c r="BV64" s="17" cm="1">
        <f t="array" aca="1" ref="BV64" ca="1">IF(AJ64&gt;0,AJ64*SUMPRODUCT(_xlfn.XLOOKUP(AJ$23,$C$4:$C$19,$I$4:$S$19)*$AL64:$AV64),0)</f>
        <v>0</v>
      </c>
      <c r="BW64" s="9" cm="1">
        <f t="array" aca="1" ref="BW64" ca="1">IF(AK64&gt;0,AK64*SUMPRODUCT(_xlfn.XLOOKUP(AK$23,$C$4:$C$19,$I$4:$S$19)*$AL64:$AV64),0)</f>
        <v>0</v>
      </c>
      <c r="BX64" s="215">
        <f t="shared" ca="1" si="68"/>
        <v>-1.25</v>
      </c>
      <c r="BY64" s="8" cm="1">
        <f t="array" aca="1" ref="BY64" ca="1">IF(AA64&lt;0,AA64*SUMPRODUCT(_xlfn.XLOOKUP(AA$23,$C$4:$C$19,$T$4:$AD$19)*$AL64:$AV64),0)</f>
        <v>-0.55000000000000004</v>
      </c>
      <c r="BZ64" s="17" cm="1">
        <f t="array" aca="1" ref="BZ64" ca="1">IF(AB64&lt;0,AB64*SUMPRODUCT(_xlfn.XLOOKUP(AB$23,$C$4:$C$19,$T$4:$AD$19)*$AL64:$AV64),0)</f>
        <v>-0.8</v>
      </c>
      <c r="CA64" s="17" cm="1">
        <f t="array" aca="1" ref="CA64" ca="1">IF(AC64&lt;0,AC64*SUMPRODUCT(_xlfn.XLOOKUP(AC$23,$C$4:$C$19,$T$4:$AD$19)*$AL64:$AV64),0)</f>
        <v>0</v>
      </c>
      <c r="CB64" s="71" cm="1">
        <f t="array" aca="1" ref="CB64" ca="1">IF(AD64&lt;0,AD64*SUMPRODUCT(_xlfn.XLOOKUP(AD$23,$C$4:$C$19,$T$4:$AD$19)*$AL64:$AV64),0)</f>
        <v>0</v>
      </c>
      <c r="CC64" s="17" cm="1">
        <f t="array" aca="1" ref="CC64" ca="1">IF(AE64&lt;0,AE64*SUMPRODUCT(_xlfn.XLOOKUP(AE$23,$C$4:$C$19,$T$4:$AD$19)*$AL64:$AV64),0)</f>
        <v>0</v>
      </c>
      <c r="CD64" s="17" cm="1">
        <f t="array" aca="1" ref="CD64" ca="1">IF(AF64&lt;0,AF64*SUMPRODUCT(_xlfn.XLOOKUP(AF$23,$C$4:$C$19,$T$4:$AD$19)*$AL64:$AV64),0)</f>
        <v>0</v>
      </c>
      <c r="CE64" s="17" cm="1">
        <f t="array" aca="1" ref="CE64" ca="1">IF(AG64&lt;0,AG64*SUMPRODUCT(_xlfn.XLOOKUP(AG$23,$C$4:$C$19,$T$4:$AD$19)*$AL64:$AV64),0)</f>
        <v>0</v>
      </c>
      <c r="CF64" s="17" cm="1">
        <f t="array" aca="1" ref="CF64" ca="1">IF(AH64&lt;0,AH64*SUMPRODUCT(_xlfn.XLOOKUP(AH$23,$C$4:$C$19,$T$4:$AD$19)*$AL64:$AV64),0)</f>
        <v>0</v>
      </c>
      <c r="CG64" s="17" cm="1">
        <f t="array" aca="1" ref="CG64" ca="1">IF(AI64&lt;0,AI64*SUMPRODUCT(_xlfn.XLOOKUP(AI$23,$C$4:$C$19,$T$4:$AD$19)*$AL64:$AV64),0)</f>
        <v>0</v>
      </c>
      <c r="CH64" s="17" cm="1">
        <f t="array" aca="1" ref="CH64" ca="1">IF(AJ64&lt;0,AJ64*SUMPRODUCT(_xlfn.XLOOKUP(AJ$23,$C$4:$C$19,$T$4:$AD$19)*$AL64:$AV64),0)</f>
        <v>0</v>
      </c>
      <c r="CI64" s="9" cm="1">
        <f t="array" aca="1" ref="CI64" ca="1">IF(AK64&lt;0,AK64*SUMPRODUCT(_xlfn.XLOOKUP(AK$23,$C$4:$C$19,$T$4:$AD$19)*$AL64:$AV64),0)</f>
        <v>0</v>
      </c>
      <c r="CJ64" s="221">
        <f t="shared" ca="1" si="108"/>
        <v>-1.35</v>
      </c>
      <c r="CK64" s="8" cm="1">
        <f t="array" aca="1" ref="CK64" ca="1">IF(AA64&lt;0,AA64*SUMPRODUCT(_xlfn.XLOOKUP(AA$23,$C$4:$C$19,$I$4:$S$19)*$AL64:$AV64),0)</f>
        <v>0</v>
      </c>
      <c r="CL64" s="17" cm="1">
        <f t="array" aca="1" ref="CL64" ca="1">IF(AB64&lt;0,AB64*SUMPRODUCT(_xlfn.XLOOKUP(AB$23,$C$4:$C$19,$I$4:$S$19)*$AL64:$AV64),0)</f>
        <v>0</v>
      </c>
      <c r="CM64" s="17" cm="1">
        <f t="array" aca="1" ref="CM64" ca="1">IF(AC64&lt;0,AC64*SUMPRODUCT(_xlfn.XLOOKUP(AC$23,$C$4:$C$19,$I$4:$S$19)*$AL64:$AV64),0)</f>
        <v>0</v>
      </c>
      <c r="CN64" s="71" cm="1">
        <f t="array" aca="1" ref="CN64" ca="1">IF(AD64&lt;0,AD64*SUMPRODUCT(_xlfn.XLOOKUP(AD$23,$C$4:$C$19,$I$4:$S$19)*$AL64:$AV64),0)</f>
        <v>0</v>
      </c>
      <c r="CO64" s="17" cm="1">
        <f t="array" aca="1" ref="CO64" ca="1">IF(AE64&lt;0,AE64*SUMPRODUCT(_xlfn.XLOOKUP(AE$23,$C$4:$C$19,$I$4:$S$19)*$AL64:$AV64),0)</f>
        <v>0</v>
      </c>
      <c r="CP64" s="17" cm="1">
        <f t="array" aca="1" ref="CP64" ca="1">IF(AF64&lt;0,AF64*SUMPRODUCT(_xlfn.XLOOKUP(AF$23,$C$4:$C$19,$I$4:$S$19)*$AL64:$AV64),0)</f>
        <v>0</v>
      </c>
      <c r="CQ64" s="17" cm="1">
        <f t="array" aca="1" ref="CQ64" ca="1">IF(AG64&lt;0,AG64*SUMPRODUCT(_xlfn.XLOOKUP(AG$23,$C$4:$C$19,$I$4:$S$19)*$AL64:$AV64),0)</f>
        <v>0</v>
      </c>
      <c r="CR64" s="17" cm="1">
        <f t="array" aca="1" ref="CR64" ca="1">IF(AH64&lt;0,AH64*SUMPRODUCT(_xlfn.XLOOKUP(AH$23,$C$4:$C$19,$I$4:$S$19)*$AL64:$AV64),0)</f>
        <v>0</v>
      </c>
      <c r="CS64" s="17" cm="1">
        <f t="array" aca="1" ref="CS64" ca="1">IF(AI64&lt;0,AI64*SUMPRODUCT(_xlfn.XLOOKUP(AI$23,$C$4:$C$19,$I$4:$S$19)*$AL64:$AV64),0)</f>
        <v>0</v>
      </c>
      <c r="CT64" s="17" cm="1">
        <f t="array" aca="1" ref="CT64" ca="1">IF(AJ64&lt;0,AJ64*SUMPRODUCT(_xlfn.XLOOKUP(AJ$23,$C$4:$C$19,$I$4:$S$19)*$AL64:$AV64),0)</f>
        <v>0</v>
      </c>
      <c r="CU64" s="208" cm="1">
        <f t="array" aca="1" ref="CU64" ca="1">IF(AK64&lt;0,AK64*SUMPRODUCT(_xlfn.XLOOKUP(AK$23,$C$4:$C$19,$I$4:$S$19)*$AL64:$AV64),0)</f>
        <v>0</v>
      </c>
      <c r="CV64" s="221">
        <f t="shared" ca="1" si="109"/>
        <v>0</v>
      </c>
    </row>
    <row r="65" spans="1:100" x14ac:dyDescent="0.25">
      <c r="A65" s="389"/>
      <c r="B65" s="390"/>
      <c r="C65" s="735">
        <v>18</v>
      </c>
      <c r="D65" s="18" t="str">
        <f>_xlfn.XLOOKUP($C65,'Load Combinations'!$B$4:$B$22,'Load Combinations'!$C$4:$C$22)</f>
        <v>Target Change Out</v>
      </c>
      <c r="E65" s="118"/>
      <c r="F65" s="119"/>
      <c r="G65" s="7">
        <f t="shared" si="105"/>
        <v>10</v>
      </c>
      <c r="H65" s="130">
        <f t="shared" ca="1" si="106"/>
        <v>10.049999999999999</v>
      </c>
      <c r="I65" s="130">
        <f t="shared" ca="1" si="107"/>
        <v>7.2000000000000011</v>
      </c>
      <c r="J65" s="112"/>
      <c r="K65" s="72">
        <f ca="1">OFFSET(K65,-17,0)</f>
        <v>0</v>
      </c>
      <c r="L65" s="73">
        <f t="shared" ref="L65:Z65" ca="1" si="142">OFFSET(L65,-17,0)</f>
        <v>0</v>
      </c>
      <c r="M65" s="73">
        <f t="shared" ca="1" si="142"/>
        <v>0</v>
      </c>
      <c r="N65" s="73">
        <f t="shared" ca="1" si="142"/>
        <v>0</v>
      </c>
      <c r="O65" s="73">
        <f t="shared" ca="1" si="142"/>
        <v>1</v>
      </c>
      <c r="P65" s="73">
        <f t="shared" ca="1" si="142"/>
        <v>-1</v>
      </c>
      <c r="Q65" s="73">
        <f t="shared" ca="1" si="142"/>
        <v>0</v>
      </c>
      <c r="R65" s="73">
        <f t="shared" ca="1" si="142"/>
        <v>0</v>
      </c>
      <c r="S65" s="73">
        <f t="shared" ca="1" si="142"/>
        <v>1</v>
      </c>
      <c r="T65" s="73">
        <f t="shared" ca="1" si="142"/>
        <v>0</v>
      </c>
      <c r="U65" s="73">
        <f t="shared" ca="1" si="142"/>
        <v>0</v>
      </c>
      <c r="V65" s="73">
        <f t="shared" ca="1" si="142"/>
        <v>1</v>
      </c>
      <c r="W65" s="73">
        <f t="shared" ca="1" si="142"/>
        <v>-1</v>
      </c>
      <c r="X65" s="73">
        <f t="shared" ca="1" si="142"/>
        <v>0</v>
      </c>
      <c r="Y65" s="73">
        <f t="shared" ca="1" si="142"/>
        <v>0</v>
      </c>
      <c r="Z65" s="139">
        <f t="shared" ca="1" si="142"/>
        <v>0</v>
      </c>
      <c r="AA65" s="72">
        <f t="shared" ref="AA65:AK65" ca="1" si="143">OFFSET(AA65,-17,0)</f>
        <v>-1</v>
      </c>
      <c r="AB65" s="73">
        <f t="shared" ca="1" si="143"/>
        <v>-1</v>
      </c>
      <c r="AC65" s="73">
        <f t="shared" ca="1" si="143"/>
        <v>1</v>
      </c>
      <c r="AD65" s="73">
        <f t="shared" ca="1" si="143"/>
        <v>0</v>
      </c>
      <c r="AE65" s="73">
        <f t="shared" ca="1" si="143"/>
        <v>1</v>
      </c>
      <c r="AF65" s="73">
        <f t="shared" ca="1" si="143"/>
        <v>-1</v>
      </c>
      <c r="AG65" s="73">
        <f t="shared" ca="1" si="143"/>
        <v>1</v>
      </c>
      <c r="AH65" s="73">
        <f t="shared" ca="1" si="143"/>
        <v>0</v>
      </c>
      <c r="AI65" s="73">
        <f t="shared" ca="1" si="143"/>
        <v>1</v>
      </c>
      <c r="AJ65" s="73">
        <f t="shared" ca="1" si="143"/>
        <v>0</v>
      </c>
      <c r="AK65" s="74">
        <f t="shared" ca="1" si="143"/>
        <v>0</v>
      </c>
      <c r="AL65" s="202">
        <f>+INDEX('Load Combinations'!$D$4:$N$22,MATCH(Vertical!$C65,'Load Combinations'!$B$4:$B$22,0),MATCH(Vertical!AL$23,'Load Combinations'!$D$3:$N$3,0))</f>
        <v>1</v>
      </c>
      <c r="AM65" s="73">
        <f>+INDEX('Load Combinations'!$D$4:$N$22,MATCH(Vertical!$C65,'Load Combinations'!$B$4:$B$22,0),MATCH(Vertical!AM$23,'Load Combinations'!$D$3:$N$3,0))</f>
        <v>0</v>
      </c>
      <c r="AN65" s="73">
        <f>+INDEX('Load Combinations'!$D$4:$N$22,MATCH(Vertical!$C65,'Load Combinations'!$B$4:$B$22,0),MATCH(Vertical!AN$23,'Load Combinations'!$D$3:$N$3,0))</f>
        <v>1</v>
      </c>
      <c r="AO65" s="73">
        <f>+INDEX('Load Combinations'!$D$4:$N$22,MATCH(Vertical!$C65,'Load Combinations'!$B$4:$B$22,0),MATCH(Vertical!AO$23,'Load Combinations'!$D$3:$N$3,0))</f>
        <v>1</v>
      </c>
      <c r="AP65" s="73">
        <f>+INDEX('Load Combinations'!$D$4:$N$22,MATCH(Vertical!$C65,'Load Combinations'!$B$4:$B$22,0),MATCH(Vertical!AP$23,'Load Combinations'!$D$3:$N$3,0))</f>
        <v>0</v>
      </c>
      <c r="AQ65" s="73">
        <f>+INDEX('Load Combinations'!$D$4:$N$22,MATCH(Vertical!$C65,'Load Combinations'!$B$4:$B$22,0),MATCH(Vertical!AQ$23,'Load Combinations'!$D$3:$N$3,0))</f>
        <v>0</v>
      </c>
      <c r="AR65" s="73">
        <f>+INDEX('Load Combinations'!$D$4:$N$22,MATCH(Vertical!$C65,'Load Combinations'!$B$4:$B$22,0),MATCH(Vertical!AR$23,'Load Combinations'!$D$3:$N$3,0))</f>
        <v>0</v>
      </c>
      <c r="AS65" s="73">
        <f>+INDEX('Load Combinations'!$D$4:$N$22,MATCH(Vertical!$C65,'Load Combinations'!$B$4:$B$22,0),MATCH(Vertical!AS$23,'Load Combinations'!$D$3:$N$3,0))</f>
        <v>0</v>
      </c>
      <c r="AT65" s="73">
        <f>+INDEX('Load Combinations'!$D$4:$N$22,MATCH(Vertical!$C65,'Load Combinations'!$B$4:$B$22,0),MATCH(Vertical!AT$23,'Load Combinations'!$D$3:$N$3,0))</f>
        <v>0</v>
      </c>
      <c r="AU65" s="139">
        <f>+INDEX('Load Combinations'!$D$4:$N$22,MATCH(Vertical!$C65,'Load Combinations'!$B$4:$B$22,0),MATCH(Vertical!AU$23,'Load Combinations'!$D$3:$N$3,0))</f>
        <v>0</v>
      </c>
      <c r="AV65" s="189">
        <f>+INDEX('Load Combinations'!$D$4:$N$22,MATCH(Vertical!$C65,'Load Combinations'!$B$4:$B$22,0),MATCH(Vertical!AV$23,'Load Combinations'!$D$3:$N$3,0))</f>
        <v>0</v>
      </c>
      <c r="AW65" s="229" cm="1">
        <f t="array" aca="1" ref="AW65" ca="1">SUMPRODUCT(--($K65:$Z65&gt;0),INDEX($H$4:$H$19,MATCH($K$23:$Z$23,$C$4:$C$19,0)))</f>
        <v>1.1000000000000001</v>
      </c>
      <c r="AX65" s="189" cm="1">
        <f t="array" aca="1" ref="AX65" ca="1">SUMPRODUCT(--($K65:$Z65&gt;0),INDEX($G$4:$G$19,MATCH($K$23:$Z$23,$C$4:$C$19,0)))</f>
        <v>-1.1000000000000001</v>
      </c>
      <c r="AY65" s="189" cm="1">
        <f t="array" aca="1" ref="AY65" ca="1">-1*SUMPRODUCT(--($K65:$Z65&lt;0),INDEX($H$4:$H$19,MATCH($K$23:$Z$23,$C$4:$C$19,0)))</f>
        <v>-0.6</v>
      </c>
      <c r="AZ65" s="230" cm="1">
        <f t="array" aca="1" ref="AZ65" ca="1">-1*SUMPRODUCT(--($K65:$Z65&lt;0),INDEX($G$4:$G$19,MATCH($K$23:$Z$23,$C$4:$C$19,0)))</f>
        <v>0.6</v>
      </c>
      <c r="BA65" s="66" cm="1">
        <f t="array" aca="1" ref="BA65" ca="1">IF(AA65&gt;0,AA65*SUMPRODUCT(_xlfn.XLOOKUP(AA$23,$C$4:$C$19,$T$4:$AD$19)*$AL65:$AV65),0)</f>
        <v>0</v>
      </c>
      <c r="BB65" s="67" cm="1">
        <f t="array" aca="1" ref="BB65" ca="1">IF(AB65&gt;0,AB65*SUMPRODUCT(_xlfn.XLOOKUP(AB$23,$C$4:$C$19,$T$4:$AD$19)*$AL65:$AV65),0)</f>
        <v>0</v>
      </c>
      <c r="BC65" s="67" cm="1">
        <f t="array" aca="1" ref="BC65" ca="1">IF(AC65&gt;0,AC65*SUMPRODUCT(_xlfn.XLOOKUP(AC$23,$C$4:$C$19,$T$4:$AD$19)*$AL65:$AV65),0)</f>
        <v>0</v>
      </c>
      <c r="BD65" s="67" cm="1">
        <f t="array" aca="1" ref="BD65" ca="1">IF(AD65&gt;0,AD65*SUMPRODUCT(_xlfn.XLOOKUP(AD$23,$C$4:$C$19,$T$4:$AD$19)*$AL65:$AV65),0)</f>
        <v>0</v>
      </c>
      <c r="BE65" s="67" cm="1">
        <f t="array" aca="1" ref="BE65" ca="1">IF(AE65&gt;0,AE65*SUMPRODUCT(_xlfn.XLOOKUP(AE$23,$C$4:$C$19,$T$4:$AD$19)*$AL65:$AV65),0)</f>
        <v>-2</v>
      </c>
      <c r="BF65" s="67" cm="1">
        <f t="array" aca="1" ref="BF65" ca="1">IF(AF65&gt;0,AF65*SUMPRODUCT(_xlfn.XLOOKUP(AF$23,$C$4:$C$19,$T$4:$AD$19)*$AL65:$AV65),0)</f>
        <v>0</v>
      </c>
      <c r="BG65" s="67" cm="1">
        <f t="array" aca="1" ref="BG65" ca="1">IF(AG65&gt;0,AG65*SUMPRODUCT(_xlfn.XLOOKUP(AG$23,$C$4:$C$19,$T$4:$AD$19)*$AL65:$AV65),0)</f>
        <v>0.25</v>
      </c>
      <c r="BH65" s="67" cm="1">
        <f t="array" aca="1" ref="BH65" ca="1">IF(AH65&gt;0,AH65*SUMPRODUCT(_xlfn.XLOOKUP(AH$23,$C$4:$C$19,$T$4:$AD$19)*$AL65:$AV65),0)</f>
        <v>0</v>
      </c>
      <c r="BI65" s="67" cm="1">
        <f t="array" aca="1" ref="BI65" ca="1">IF(AI65&gt;0,AI65*SUMPRODUCT(_xlfn.XLOOKUP(AI$23,$C$4:$C$19,$T$4:$AD$19)*$AL65:$AV65),0)</f>
        <v>0</v>
      </c>
      <c r="BJ65" s="67" cm="1">
        <f t="array" aca="1" ref="BJ65" ca="1">IF(AJ65&gt;0,AJ65*SUMPRODUCT(_xlfn.XLOOKUP(AJ$23,$C$4:$C$19,$T$4:$AD$19)*$AL65:$AV65),0)</f>
        <v>0</v>
      </c>
      <c r="BK65" s="207" cm="1">
        <f t="array" aca="1" ref="BK65" ca="1">IF(AK65&gt;0,AK65*SUMPRODUCT(_xlfn.XLOOKUP(AK$23,$C$4:$C$19,$T$4:$AD$19)*$AL65:$AV65),0)</f>
        <v>0</v>
      </c>
      <c r="BL65" s="220">
        <f t="shared" ca="1" si="67"/>
        <v>-1.75</v>
      </c>
      <c r="BM65" s="66" cm="1">
        <f t="array" aca="1" ref="BM65" ca="1">IF(AA65&gt;0,AA65*SUMPRODUCT(_xlfn.XLOOKUP(AA$23,$C$4:$C$19,$I$4:$S$19)*$AL65:$AV65),0)</f>
        <v>0</v>
      </c>
      <c r="BN65" s="67" cm="1">
        <f t="array" aca="1" ref="BN65" ca="1">IF(AB65&gt;0,AB65*SUMPRODUCT(_xlfn.XLOOKUP(AB$23,$C$4:$C$19,$I$4:$S$19)*$AL65:$AV65),0)</f>
        <v>0</v>
      </c>
      <c r="BO65" s="67" cm="1">
        <f t="array" aca="1" ref="BO65" ca="1">IF(AC65&gt;0,AC65*SUMPRODUCT(_xlfn.XLOOKUP(AC$23,$C$4:$C$19,$I$4:$S$19)*$AL65:$AV65),0)</f>
        <v>0</v>
      </c>
      <c r="BP65" s="67" cm="1">
        <f t="array" aca="1" ref="BP65" ca="1">IF(AD65&gt;0,AD65*SUMPRODUCT(_xlfn.XLOOKUP(AD$23,$C$4:$C$19,$I$4:$S$19)*$AL65:$AV65),0)</f>
        <v>0</v>
      </c>
      <c r="BQ65" s="67" cm="1">
        <f t="array" aca="1" ref="BQ65" ca="1">IF(AE65&gt;0,AE65*SUMPRODUCT(_xlfn.XLOOKUP(AE$23,$C$4:$C$19,$I$4:$S$19)*$AL65:$AV65),0)</f>
        <v>0</v>
      </c>
      <c r="BR65" s="67" cm="1">
        <f t="array" aca="1" ref="BR65" ca="1">IF(AF65&gt;0,AF65*SUMPRODUCT(_xlfn.XLOOKUP(AF$23,$C$4:$C$19,$I$4:$S$19)*$AL65:$AV65),0)</f>
        <v>0</v>
      </c>
      <c r="BS65" s="67" cm="1">
        <f t="array" aca="1" ref="BS65" ca="1">IF(AG65&gt;0,AG65*SUMPRODUCT(_xlfn.XLOOKUP(AG$23,$C$4:$C$19,$I$4:$S$19)*$AL65:$AV65),0)</f>
        <v>0</v>
      </c>
      <c r="BT65" s="67" cm="1">
        <f t="array" aca="1" ref="BT65" ca="1">IF(AH65&gt;0,AH65*SUMPRODUCT(_xlfn.XLOOKUP(AH$23,$C$4:$C$19,$I$4:$S$19)*$AL65:$AV65),0)</f>
        <v>0</v>
      </c>
      <c r="BU65" s="67" cm="1">
        <f t="array" aca="1" ref="BU65" ca="1">IF(AI65&gt;0,AI65*SUMPRODUCT(_xlfn.XLOOKUP(AI$23,$C$4:$C$19,$I$4:$S$19)*$AL65:$AV65),0)</f>
        <v>-1</v>
      </c>
      <c r="BV65" s="67" cm="1">
        <f t="array" aca="1" ref="BV65" ca="1">IF(AJ65&gt;0,AJ65*SUMPRODUCT(_xlfn.XLOOKUP(AJ$23,$C$4:$C$19,$I$4:$S$19)*$AL65:$AV65),0)</f>
        <v>0</v>
      </c>
      <c r="BW65" s="68" cm="1">
        <f t="array" aca="1" ref="BW65" ca="1">IF(AK65&gt;0,AK65*SUMPRODUCT(_xlfn.XLOOKUP(AK$23,$C$4:$C$19,$I$4:$S$19)*$AL65:$AV65),0)</f>
        <v>0</v>
      </c>
      <c r="BX65" s="214">
        <f t="shared" ca="1" si="68"/>
        <v>-1</v>
      </c>
      <c r="BY65" s="66" cm="1">
        <f t="array" aca="1" ref="BY65" ca="1">IF(AA65&lt;0,AA65*SUMPRODUCT(_xlfn.XLOOKUP(AA$23,$C$4:$C$19,$T$4:$AD$19)*$AL65:$AV65),0)</f>
        <v>0</v>
      </c>
      <c r="BZ65" s="67" cm="1">
        <f t="array" aca="1" ref="BZ65" ca="1">IF(AB65&lt;0,AB65*SUMPRODUCT(_xlfn.XLOOKUP(AB$23,$C$4:$C$19,$T$4:$AD$19)*$AL65:$AV65),0)</f>
        <v>-0.1</v>
      </c>
      <c r="CA65" s="67" cm="1">
        <f t="array" aca="1" ref="CA65" ca="1">IF(AC65&lt;0,AC65*SUMPRODUCT(_xlfn.XLOOKUP(AC$23,$C$4:$C$19,$T$4:$AD$19)*$AL65:$AV65),0)</f>
        <v>0</v>
      </c>
      <c r="CB65" s="67" cm="1">
        <f t="array" aca="1" ref="CB65" ca="1">IF(AD65&lt;0,AD65*SUMPRODUCT(_xlfn.XLOOKUP(AD$23,$C$4:$C$19,$T$4:$AD$19)*$AL65:$AV65),0)</f>
        <v>0</v>
      </c>
      <c r="CC65" s="67" cm="1">
        <f t="array" aca="1" ref="CC65" ca="1">IF(AE65&lt;0,AE65*SUMPRODUCT(_xlfn.XLOOKUP(AE$23,$C$4:$C$19,$T$4:$AD$19)*$AL65:$AV65),0)</f>
        <v>0</v>
      </c>
      <c r="CD65" s="67" cm="1">
        <f t="array" aca="1" ref="CD65" ca="1">IF(AF65&lt;0,AF65*SUMPRODUCT(_xlfn.XLOOKUP(AF$23,$C$4:$C$19,$T$4:$AD$19)*$AL65:$AV65),0)</f>
        <v>0</v>
      </c>
      <c r="CE65" s="67" cm="1">
        <f t="array" aca="1" ref="CE65" ca="1">IF(AG65&lt;0,AG65*SUMPRODUCT(_xlfn.XLOOKUP(AG$23,$C$4:$C$19,$T$4:$AD$19)*$AL65:$AV65),0)</f>
        <v>0</v>
      </c>
      <c r="CF65" s="67" cm="1">
        <f t="array" aca="1" ref="CF65" ca="1">IF(AH65&lt;0,AH65*SUMPRODUCT(_xlfn.XLOOKUP(AH$23,$C$4:$C$19,$T$4:$AD$19)*$AL65:$AV65),0)</f>
        <v>0</v>
      </c>
      <c r="CG65" s="67" cm="1">
        <f t="array" aca="1" ref="CG65" ca="1">IF(AI65&lt;0,AI65*SUMPRODUCT(_xlfn.XLOOKUP(AI$23,$C$4:$C$19,$T$4:$AD$19)*$AL65:$AV65),0)</f>
        <v>0</v>
      </c>
      <c r="CH65" s="67" cm="1">
        <f t="array" aca="1" ref="CH65" ca="1">IF(AJ65&lt;0,AJ65*SUMPRODUCT(_xlfn.XLOOKUP(AJ$23,$C$4:$C$19,$T$4:$AD$19)*$AL65:$AV65),0)</f>
        <v>0</v>
      </c>
      <c r="CI65" s="68" cm="1">
        <f t="array" aca="1" ref="CI65" ca="1">IF(AK65&lt;0,AK65*SUMPRODUCT(_xlfn.XLOOKUP(AK$23,$C$4:$C$19,$T$4:$AD$19)*$AL65:$AV65),0)</f>
        <v>0</v>
      </c>
      <c r="CJ65" s="220">
        <f t="shared" ca="1" si="108"/>
        <v>-0.1</v>
      </c>
      <c r="CK65" s="66" cm="1">
        <f t="array" aca="1" ref="CK65" ca="1">IF(AA65&lt;0,AA65*SUMPRODUCT(_xlfn.XLOOKUP(AA$23,$C$4:$C$19,$I$4:$S$19)*$AL65:$AV65),0)</f>
        <v>0</v>
      </c>
      <c r="CL65" s="67" cm="1">
        <f t="array" aca="1" ref="CL65" ca="1">IF(AB65&lt;0,AB65*SUMPRODUCT(_xlfn.XLOOKUP(AB$23,$C$4:$C$19,$I$4:$S$19)*$AL65:$AV65),0)</f>
        <v>0.1</v>
      </c>
      <c r="CM65" s="67" cm="1">
        <f t="array" aca="1" ref="CM65" ca="1">IF(AC65&lt;0,AC65*SUMPRODUCT(_xlfn.XLOOKUP(AC$23,$C$4:$C$19,$I$4:$S$19)*$AL65:$AV65),0)</f>
        <v>0</v>
      </c>
      <c r="CN65" s="67" cm="1">
        <f t="array" aca="1" ref="CN65" ca="1">IF(AD65&lt;0,AD65*SUMPRODUCT(_xlfn.XLOOKUP(AD$23,$C$4:$C$19,$I$4:$S$19)*$AL65:$AV65),0)</f>
        <v>0</v>
      </c>
      <c r="CO65" s="67" cm="1">
        <f t="array" aca="1" ref="CO65" ca="1">IF(AE65&lt;0,AE65*SUMPRODUCT(_xlfn.XLOOKUP(AE$23,$C$4:$C$19,$I$4:$S$19)*$AL65:$AV65),0)</f>
        <v>0</v>
      </c>
      <c r="CP65" s="67" cm="1">
        <f t="array" aca="1" ref="CP65" ca="1">IF(AF65&lt;0,AF65*SUMPRODUCT(_xlfn.XLOOKUP(AF$23,$C$4:$C$19,$I$4:$S$19)*$AL65:$AV65),0)</f>
        <v>0</v>
      </c>
      <c r="CQ65" s="67" cm="1">
        <f t="array" aca="1" ref="CQ65" ca="1">IF(AG65&lt;0,AG65*SUMPRODUCT(_xlfn.XLOOKUP(AG$23,$C$4:$C$19,$I$4:$S$19)*$AL65:$AV65),0)</f>
        <v>0</v>
      </c>
      <c r="CR65" s="67" cm="1">
        <f t="array" aca="1" ref="CR65" ca="1">IF(AH65&lt;0,AH65*SUMPRODUCT(_xlfn.XLOOKUP(AH$23,$C$4:$C$19,$I$4:$S$19)*$AL65:$AV65),0)</f>
        <v>0</v>
      </c>
      <c r="CS65" s="67" cm="1">
        <f t="array" aca="1" ref="CS65" ca="1">IF(AI65&lt;0,AI65*SUMPRODUCT(_xlfn.XLOOKUP(AI$23,$C$4:$C$19,$I$4:$S$19)*$AL65:$AV65),0)</f>
        <v>0</v>
      </c>
      <c r="CT65" s="67" cm="1">
        <f t="array" aca="1" ref="CT65" ca="1">IF(AJ65&lt;0,AJ65*SUMPRODUCT(_xlfn.XLOOKUP(AJ$23,$C$4:$C$19,$I$4:$S$19)*$AL65:$AV65),0)</f>
        <v>0</v>
      </c>
      <c r="CU65" s="207" cm="1">
        <f t="array" aca="1" ref="CU65" ca="1">IF(AK65&lt;0,AK65*SUMPRODUCT(_xlfn.XLOOKUP(AK$23,$C$4:$C$19,$I$4:$S$19)*$AL65:$AV65),0)</f>
        <v>0</v>
      </c>
      <c r="CV65" s="220">
        <f t="shared" ca="1" si="109"/>
        <v>0.1</v>
      </c>
    </row>
    <row r="66" spans="1:100" ht="15.75" thickBot="1" x14ac:dyDescent="0.3">
      <c r="A66" s="389"/>
      <c r="B66" s="390"/>
      <c r="C66" s="736">
        <v>19</v>
      </c>
      <c r="D66" s="19" t="str">
        <f>_xlfn.XLOOKUP($C66,'Load Combinations'!$B$4:$B$22,'Load Combinations'!$C$4:$C$22)</f>
        <v>Bearing Change Out (Shaft on lid)</v>
      </c>
      <c r="E66" s="120"/>
      <c r="F66" s="121"/>
      <c r="G66" s="8">
        <f t="shared" si="105"/>
        <v>10</v>
      </c>
      <c r="H66" s="61">
        <f t="shared" ca="1" si="106"/>
        <v>11.7</v>
      </c>
      <c r="I66" s="61">
        <f t="shared" ca="1" si="107"/>
        <v>6.3000000000000007</v>
      </c>
      <c r="J66" s="113"/>
      <c r="K66" s="75">
        <f ca="1">OFFSET(K66,-18,0)</f>
        <v>0</v>
      </c>
      <c r="L66" s="76">
        <f t="shared" ref="L66:Z66" ca="1" si="144">OFFSET(L66,-18,0)</f>
        <v>0</v>
      </c>
      <c r="M66" s="76">
        <f t="shared" ca="1" si="144"/>
        <v>0</v>
      </c>
      <c r="N66" s="76">
        <f t="shared" ca="1" si="144"/>
        <v>0</v>
      </c>
      <c r="O66" s="76">
        <f t="shared" ca="1" si="144"/>
        <v>1</v>
      </c>
      <c r="P66" s="76">
        <f t="shared" ca="1" si="144"/>
        <v>-1</v>
      </c>
      <c r="Q66" s="76">
        <f t="shared" ca="1" si="144"/>
        <v>0</v>
      </c>
      <c r="R66" s="76">
        <f t="shared" ca="1" si="144"/>
        <v>0</v>
      </c>
      <c r="S66" s="76">
        <f t="shared" ca="1" si="144"/>
        <v>1</v>
      </c>
      <c r="T66" s="76">
        <f t="shared" ca="1" si="144"/>
        <v>0</v>
      </c>
      <c r="U66" s="76">
        <f t="shared" ca="1" si="144"/>
        <v>0</v>
      </c>
      <c r="V66" s="76">
        <f t="shared" ca="1" si="144"/>
        <v>1</v>
      </c>
      <c r="W66" s="76">
        <f t="shared" ca="1" si="144"/>
        <v>-1</v>
      </c>
      <c r="X66" s="76">
        <f t="shared" ca="1" si="144"/>
        <v>0</v>
      </c>
      <c r="Y66" s="76">
        <f t="shared" ca="1" si="144"/>
        <v>0</v>
      </c>
      <c r="Z66" s="140">
        <f t="shared" ca="1" si="144"/>
        <v>0</v>
      </c>
      <c r="AA66" s="75">
        <f t="shared" ref="AA66:AK66" ca="1" si="145">OFFSET(AA66,-18,0)</f>
        <v>-1</v>
      </c>
      <c r="AB66" s="76">
        <f t="shared" ca="1" si="145"/>
        <v>-1</v>
      </c>
      <c r="AC66" s="76">
        <f t="shared" ca="1" si="145"/>
        <v>1</v>
      </c>
      <c r="AD66" s="76">
        <f t="shared" ca="1" si="145"/>
        <v>0</v>
      </c>
      <c r="AE66" s="76">
        <f t="shared" ca="1" si="145"/>
        <v>1</v>
      </c>
      <c r="AF66" s="76">
        <f t="shared" ca="1" si="145"/>
        <v>-1</v>
      </c>
      <c r="AG66" s="76">
        <f t="shared" ca="1" si="145"/>
        <v>1</v>
      </c>
      <c r="AH66" s="76">
        <f t="shared" ca="1" si="145"/>
        <v>0</v>
      </c>
      <c r="AI66" s="76">
        <f t="shared" ca="1" si="145"/>
        <v>1</v>
      </c>
      <c r="AJ66" s="76">
        <f t="shared" ca="1" si="145"/>
        <v>0</v>
      </c>
      <c r="AK66" s="77">
        <f t="shared" ca="1" si="145"/>
        <v>0</v>
      </c>
      <c r="AL66" s="203">
        <f>+INDEX('Load Combinations'!$D$4:$N$22,MATCH(Vertical!$C66,'Load Combinations'!$B$4:$B$22,0),MATCH(Vertical!AL$23,'Load Combinations'!$D$3:$N$3,0))</f>
        <v>1</v>
      </c>
      <c r="AM66" s="76">
        <f>+INDEX('Load Combinations'!$D$4:$N$22,MATCH(Vertical!$C66,'Load Combinations'!$B$4:$B$22,0),MATCH(Vertical!AM$23,'Load Combinations'!$D$3:$N$3,0))</f>
        <v>0</v>
      </c>
      <c r="AN66" s="76">
        <f>+INDEX('Load Combinations'!$D$4:$N$22,MATCH(Vertical!$C66,'Load Combinations'!$B$4:$B$22,0),MATCH(Vertical!AN$23,'Load Combinations'!$D$3:$N$3,0))</f>
        <v>0</v>
      </c>
      <c r="AO66" s="76">
        <f>+INDEX('Load Combinations'!$D$4:$N$22,MATCH(Vertical!$C66,'Load Combinations'!$B$4:$B$22,0),MATCH(Vertical!AO$23,'Load Combinations'!$D$3:$N$3,0))</f>
        <v>0</v>
      </c>
      <c r="AP66" s="76">
        <f>+INDEX('Load Combinations'!$D$4:$N$22,MATCH(Vertical!$C66,'Load Combinations'!$B$4:$B$22,0),MATCH(Vertical!AP$23,'Load Combinations'!$D$3:$N$3,0))</f>
        <v>0</v>
      </c>
      <c r="AQ66" s="76">
        <f>+INDEX('Load Combinations'!$D$4:$N$22,MATCH(Vertical!$C66,'Load Combinations'!$B$4:$B$22,0),MATCH(Vertical!AQ$23,'Load Combinations'!$D$3:$N$3,0))</f>
        <v>0</v>
      </c>
      <c r="AR66" s="76">
        <f>+INDEX('Load Combinations'!$D$4:$N$22,MATCH(Vertical!$C66,'Load Combinations'!$B$4:$B$22,0),MATCH(Vertical!AR$23,'Load Combinations'!$D$3:$N$3,0))</f>
        <v>0</v>
      </c>
      <c r="AS66" s="76">
        <f>+INDEX('Load Combinations'!$D$4:$N$22,MATCH(Vertical!$C66,'Load Combinations'!$B$4:$B$22,0),MATCH(Vertical!AS$23,'Load Combinations'!$D$3:$N$3,0))</f>
        <v>0</v>
      </c>
      <c r="AT66" s="76">
        <f>+INDEX('Load Combinations'!$D$4:$N$22,MATCH(Vertical!$C66,'Load Combinations'!$B$4:$B$22,0),MATCH(Vertical!AT$23,'Load Combinations'!$D$3:$N$3,0))</f>
        <v>0</v>
      </c>
      <c r="AU66" s="140">
        <f>+INDEX('Load Combinations'!$D$4:$N$22,MATCH(Vertical!$C66,'Load Combinations'!$B$4:$B$22,0),MATCH(Vertical!AU$23,'Load Combinations'!$D$3:$N$3,0))</f>
        <v>0</v>
      </c>
      <c r="AV66" s="196">
        <f>+INDEX('Load Combinations'!$D$4:$N$22,MATCH(Vertical!$C66,'Load Combinations'!$B$4:$B$22,0),MATCH(Vertical!AV$23,'Load Combinations'!$D$3:$N$3,0))</f>
        <v>1</v>
      </c>
      <c r="AW66" s="231" cm="1">
        <f t="array" aca="1" ref="AW66" ca="1">SUMPRODUCT(--($K66:$Z66&gt;0),INDEX($H$4:$H$19,MATCH($K$23:$Z$23,$C$4:$C$19,0)))</f>
        <v>1.1000000000000001</v>
      </c>
      <c r="AX66" s="196" cm="1">
        <f t="array" aca="1" ref="AX66" ca="1">SUMPRODUCT(--($K66:$Z66&gt;0),INDEX($G$4:$G$19,MATCH($K$23:$Z$23,$C$4:$C$19,0)))</f>
        <v>-1.1000000000000001</v>
      </c>
      <c r="AY66" s="196" cm="1">
        <f t="array" aca="1" ref="AY66" ca="1">-1*SUMPRODUCT(--($K66:$Z66&lt;0),INDEX($H$4:$H$19,MATCH($K$23:$Z$23,$C$4:$C$19,0)))</f>
        <v>-0.6</v>
      </c>
      <c r="AZ66" s="232" cm="1">
        <f t="array" aca="1" ref="AZ66" ca="1">-1*SUMPRODUCT(--($K66:$Z66&lt;0),INDEX($G$4:$G$19,MATCH($K$23:$Z$23,$C$4:$C$19,0)))</f>
        <v>0.6</v>
      </c>
      <c r="BA66" s="8" cm="1">
        <f t="array" aca="1" ref="BA66" ca="1">IF(AA66&gt;0,AA66*SUMPRODUCT(_xlfn.XLOOKUP(AA$23,$C$4:$C$19,$T$4:$AD$19)*$AL66:$AV66),0)</f>
        <v>0</v>
      </c>
      <c r="BB66" s="17" cm="1">
        <f t="array" aca="1" ref="BB66" ca="1">IF(AB66&gt;0,AB66*SUMPRODUCT(_xlfn.XLOOKUP(AB$23,$C$4:$C$19,$T$4:$AD$19)*$AL66:$AV66),0)</f>
        <v>0</v>
      </c>
      <c r="BC66" s="17" cm="1">
        <f t="array" aca="1" ref="BC66" ca="1">IF(AC66&gt;0,AC66*SUMPRODUCT(_xlfn.XLOOKUP(AC$23,$C$4:$C$19,$T$4:$AD$19)*$AL66:$AV66),0)</f>
        <v>2</v>
      </c>
      <c r="BD66" s="71" cm="1">
        <f t="array" aca="1" ref="BD66" ca="1">IF(AD66&gt;0,AD66*SUMPRODUCT(_xlfn.XLOOKUP(AD$23,$C$4:$C$19,$T$4:$AD$19)*$AL66:$AV66),0)</f>
        <v>0</v>
      </c>
      <c r="BE66" s="17" cm="1">
        <f t="array" aca="1" ref="BE66" ca="1">IF(AE66&gt;0,AE66*SUMPRODUCT(_xlfn.XLOOKUP(AE$23,$C$4:$C$19,$T$4:$AD$19)*$AL66:$AV66),0)</f>
        <v>-2</v>
      </c>
      <c r="BF66" s="17" cm="1">
        <f t="array" aca="1" ref="BF66" ca="1">IF(AF66&gt;0,AF66*SUMPRODUCT(_xlfn.XLOOKUP(AF$23,$C$4:$C$19,$T$4:$AD$19)*$AL66:$AV66),0)</f>
        <v>0</v>
      </c>
      <c r="BG66" s="17" cm="1">
        <f t="array" aca="1" ref="BG66" ca="1">IF(AG66&gt;0,AG66*SUMPRODUCT(_xlfn.XLOOKUP(AG$23,$C$4:$C$19,$T$4:$AD$19)*$AL66:$AV66),0)</f>
        <v>0</v>
      </c>
      <c r="BH66" s="17" cm="1">
        <f t="array" aca="1" ref="BH66" ca="1">IF(AH66&gt;0,AH66*SUMPRODUCT(_xlfn.XLOOKUP(AH$23,$C$4:$C$19,$T$4:$AD$19)*$AL66:$AV66),0)</f>
        <v>0</v>
      </c>
      <c r="BI66" s="17" cm="1">
        <f t="array" aca="1" ref="BI66" ca="1">IF(AI66&gt;0,AI66*SUMPRODUCT(_xlfn.XLOOKUP(AI$23,$C$4:$C$19,$T$4:$AD$19)*$AL66:$AV66),0)</f>
        <v>0</v>
      </c>
      <c r="BJ66" s="17" cm="1">
        <f t="array" aca="1" ref="BJ66" ca="1">IF(AJ66&gt;0,AJ66*SUMPRODUCT(_xlfn.XLOOKUP(AJ$23,$C$4:$C$19,$T$4:$AD$19)*$AL66:$AV66),0)</f>
        <v>0</v>
      </c>
      <c r="BK66" s="208" cm="1">
        <f t="array" aca="1" ref="BK66" ca="1">IF(AK66&gt;0,AK66*SUMPRODUCT(_xlfn.XLOOKUP(AK$23,$C$4:$C$19,$T$4:$AD$19)*$AL66:$AV66),0)</f>
        <v>0</v>
      </c>
      <c r="BL66" s="221">
        <f t="shared" ca="1" si="67"/>
        <v>0</v>
      </c>
      <c r="BM66" s="8" cm="1">
        <f t="array" aca="1" ref="BM66" ca="1">IF(AA66&gt;0,AA66*SUMPRODUCT(_xlfn.XLOOKUP(AA$23,$C$4:$C$19,$I$4:$S$19)*$AL66:$AV66),0)</f>
        <v>0</v>
      </c>
      <c r="BN66" s="17" cm="1">
        <f t="array" aca="1" ref="BN66" ca="1">IF(AB66&gt;0,AB66*SUMPRODUCT(_xlfn.XLOOKUP(AB$23,$C$4:$C$19,$I$4:$S$19)*$AL66:$AV66),0)</f>
        <v>0</v>
      </c>
      <c r="BO66" s="17" cm="1">
        <f t="array" aca="1" ref="BO66" ca="1">IF(AC66&gt;0,AC66*SUMPRODUCT(_xlfn.XLOOKUP(AC$23,$C$4:$C$19,$I$4:$S$19)*$AL66:$AV66),0)</f>
        <v>-2</v>
      </c>
      <c r="BP66" s="71" cm="1">
        <f t="array" aca="1" ref="BP66" ca="1">IF(AD66&gt;0,AD66*SUMPRODUCT(_xlfn.XLOOKUP(AD$23,$C$4:$C$19,$I$4:$S$19)*$AL66:$AV66),0)</f>
        <v>0</v>
      </c>
      <c r="BQ66" s="17" cm="1">
        <f t="array" aca="1" ref="BQ66" ca="1">IF(AE66&gt;0,AE66*SUMPRODUCT(_xlfn.XLOOKUP(AE$23,$C$4:$C$19,$I$4:$S$19)*$AL66:$AV66),0)</f>
        <v>0</v>
      </c>
      <c r="BR66" s="17" cm="1">
        <f t="array" aca="1" ref="BR66" ca="1">IF(AF66&gt;0,AF66*SUMPRODUCT(_xlfn.XLOOKUP(AF$23,$C$4:$C$19,$I$4:$S$19)*$AL66:$AV66),0)</f>
        <v>0</v>
      </c>
      <c r="BS66" s="17" cm="1">
        <f t="array" aca="1" ref="BS66" ca="1">IF(AG66&gt;0,AG66*SUMPRODUCT(_xlfn.XLOOKUP(AG$23,$C$4:$C$19,$I$4:$S$19)*$AL66:$AV66),0)</f>
        <v>0</v>
      </c>
      <c r="BT66" s="17" cm="1">
        <f t="array" aca="1" ref="BT66" ca="1">IF(AH66&gt;0,AH66*SUMPRODUCT(_xlfn.XLOOKUP(AH$23,$C$4:$C$19,$I$4:$S$19)*$AL66:$AV66),0)</f>
        <v>0</v>
      </c>
      <c r="BU66" s="17" cm="1">
        <f t="array" aca="1" ref="BU66" ca="1">IF(AI66&gt;0,AI66*SUMPRODUCT(_xlfn.XLOOKUP(AI$23,$C$4:$C$19,$I$4:$S$19)*$AL66:$AV66),0)</f>
        <v>0</v>
      </c>
      <c r="BV66" s="17" cm="1">
        <f t="array" aca="1" ref="BV66" ca="1">IF(AJ66&gt;0,AJ66*SUMPRODUCT(_xlfn.XLOOKUP(AJ$23,$C$4:$C$19,$I$4:$S$19)*$AL66:$AV66),0)</f>
        <v>0</v>
      </c>
      <c r="BW66" s="9" cm="1">
        <f t="array" aca="1" ref="BW66" ca="1">IF(AK66&gt;0,AK66*SUMPRODUCT(_xlfn.XLOOKUP(AK$23,$C$4:$C$19,$I$4:$S$19)*$AL66:$AV66),0)</f>
        <v>0</v>
      </c>
      <c r="BX66" s="215">
        <f t="shared" ca="1" si="68"/>
        <v>-2</v>
      </c>
      <c r="BY66" s="8" cm="1">
        <f t="array" aca="1" ref="BY66" ca="1">IF(AA66&lt;0,AA66*SUMPRODUCT(_xlfn.XLOOKUP(AA$23,$C$4:$C$19,$T$4:$AD$19)*$AL66:$AV66),0)</f>
        <v>0</v>
      </c>
      <c r="BZ66" s="17" cm="1">
        <f t="array" aca="1" ref="BZ66" ca="1">IF(AB66&lt;0,AB66*SUMPRODUCT(_xlfn.XLOOKUP(AB$23,$C$4:$C$19,$T$4:$AD$19)*$AL66:$AV66),0)</f>
        <v>0</v>
      </c>
      <c r="CA66" s="17" cm="1">
        <f t="array" aca="1" ref="CA66" ca="1">IF(AC66&lt;0,AC66*SUMPRODUCT(_xlfn.XLOOKUP(AC$23,$C$4:$C$19,$T$4:$AD$19)*$AL66:$AV66),0)</f>
        <v>0</v>
      </c>
      <c r="CB66" s="71" cm="1">
        <f t="array" aca="1" ref="CB66" ca="1">IF(AD66&lt;0,AD66*SUMPRODUCT(_xlfn.XLOOKUP(AD$23,$C$4:$C$19,$T$4:$AD$19)*$AL66:$AV66),0)</f>
        <v>0</v>
      </c>
      <c r="CC66" s="17" cm="1">
        <f t="array" aca="1" ref="CC66" ca="1">IF(AE66&lt;0,AE66*SUMPRODUCT(_xlfn.XLOOKUP(AE$23,$C$4:$C$19,$T$4:$AD$19)*$AL66:$AV66),0)</f>
        <v>0</v>
      </c>
      <c r="CD66" s="17" cm="1">
        <f t="array" aca="1" ref="CD66" ca="1">IF(AF66&lt;0,AF66*SUMPRODUCT(_xlfn.XLOOKUP(AF$23,$C$4:$C$19,$T$4:$AD$19)*$AL66:$AV66),0)</f>
        <v>0</v>
      </c>
      <c r="CE66" s="17" cm="1">
        <f t="array" aca="1" ref="CE66" ca="1">IF(AG66&lt;0,AG66*SUMPRODUCT(_xlfn.XLOOKUP(AG$23,$C$4:$C$19,$T$4:$AD$19)*$AL66:$AV66),0)</f>
        <v>0</v>
      </c>
      <c r="CF66" s="17" cm="1">
        <f t="array" aca="1" ref="CF66" ca="1">IF(AH66&lt;0,AH66*SUMPRODUCT(_xlfn.XLOOKUP(AH$23,$C$4:$C$19,$T$4:$AD$19)*$AL66:$AV66),0)</f>
        <v>0</v>
      </c>
      <c r="CG66" s="17" cm="1">
        <f t="array" aca="1" ref="CG66" ca="1">IF(AI66&lt;0,AI66*SUMPRODUCT(_xlfn.XLOOKUP(AI$23,$C$4:$C$19,$T$4:$AD$19)*$AL66:$AV66),0)</f>
        <v>0</v>
      </c>
      <c r="CH66" s="17" cm="1">
        <f t="array" aca="1" ref="CH66" ca="1">IF(AJ66&lt;0,AJ66*SUMPRODUCT(_xlfn.XLOOKUP(AJ$23,$C$4:$C$19,$T$4:$AD$19)*$AL66:$AV66),0)</f>
        <v>0</v>
      </c>
      <c r="CI66" s="9" cm="1">
        <f t="array" aca="1" ref="CI66" ca="1">IF(AK66&lt;0,AK66*SUMPRODUCT(_xlfn.XLOOKUP(AK$23,$C$4:$C$19,$T$4:$AD$19)*$AL66:$AV66),0)</f>
        <v>0</v>
      </c>
      <c r="CJ66" s="221">
        <f t="shared" ca="1" si="108"/>
        <v>0</v>
      </c>
      <c r="CK66" s="8" cm="1">
        <f t="array" aca="1" ref="CK66" ca="1">IF(AA66&lt;0,AA66*SUMPRODUCT(_xlfn.XLOOKUP(AA$23,$C$4:$C$19,$I$4:$S$19)*$AL66:$AV66),0)</f>
        <v>0</v>
      </c>
      <c r="CL66" s="17" cm="1">
        <f t="array" aca="1" ref="CL66" ca="1">IF(AB66&lt;0,AB66*SUMPRODUCT(_xlfn.XLOOKUP(AB$23,$C$4:$C$19,$I$4:$S$19)*$AL66:$AV66),0)</f>
        <v>0</v>
      </c>
      <c r="CM66" s="17" cm="1">
        <f t="array" aca="1" ref="CM66" ca="1">IF(AC66&lt;0,AC66*SUMPRODUCT(_xlfn.XLOOKUP(AC$23,$C$4:$C$19,$I$4:$S$19)*$AL66:$AV66),0)</f>
        <v>0</v>
      </c>
      <c r="CN66" s="71" cm="1">
        <f t="array" aca="1" ref="CN66" ca="1">IF(AD66&lt;0,AD66*SUMPRODUCT(_xlfn.XLOOKUP(AD$23,$C$4:$C$19,$I$4:$S$19)*$AL66:$AV66),0)</f>
        <v>0</v>
      </c>
      <c r="CO66" s="17" cm="1">
        <f t="array" aca="1" ref="CO66" ca="1">IF(AE66&lt;0,AE66*SUMPRODUCT(_xlfn.XLOOKUP(AE$23,$C$4:$C$19,$I$4:$S$19)*$AL66:$AV66),0)</f>
        <v>0</v>
      </c>
      <c r="CP66" s="17" cm="1">
        <f t="array" aca="1" ref="CP66" ca="1">IF(AF66&lt;0,AF66*SUMPRODUCT(_xlfn.XLOOKUP(AF$23,$C$4:$C$19,$I$4:$S$19)*$AL66:$AV66),0)</f>
        <v>0</v>
      </c>
      <c r="CQ66" s="17" cm="1">
        <f t="array" aca="1" ref="CQ66" ca="1">IF(AG66&lt;0,AG66*SUMPRODUCT(_xlfn.XLOOKUP(AG$23,$C$4:$C$19,$I$4:$S$19)*$AL66:$AV66),0)</f>
        <v>0</v>
      </c>
      <c r="CR66" s="17" cm="1">
        <f t="array" aca="1" ref="CR66" ca="1">IF(AH66&lt;0,AH66*SUMPRODUCT(_xlfn.XLOOKUP(AH$23,$C$4:$C$19,$I$4:$S$19)*$AL66:$AV66),0)</f>
        <v>0</v>
      </c>
      <c r="CS66" s="17" cm="1">
        <f t="array" aca="1" ref="CS66" ca="1">IF(AI66&lt;0,AI66*SUMPRODUCT(_xlfn.XLOOKUP(AI$23,$C$4:$C$19,$I$4:$S$19)*$AL66:$AV66),0)</f>
        <v>0</v>
      </c>
      <c r="CT66" s="17" cm="1">
        <f t="array" aca="1" ref="CT66" ca="1">IF(AJ66&lt;0,AJ66*SUMPRODUCT(_xlfn.XLOOKUP(AJ$23,$C$4:$C$19,$I$4:$S$19)*$AL66:$AV66),0)</f>
        <v>0</v>
      </c>
      <c r="CU66" s="208" cm="1">
        <f t="array" aca="1" ref="CU66" ca="1">IF(AK66&lt;0,AK66*SUMPRODUCT(_xlfn.XLOOKUP(AK$23,$C$4:$C$19,$I$4:$S$19)*$AL66:$AV66),0)</f>
        <v>0</v>
      </c>
      <c r="CV66" s="221">
        <f t="shared" ca="1" si="109"/>
        <v>0</v>
      </c>
    </row>
    <row r="67" spans="1:100" ht="15.75" x14ac:dyDescent="0.25">
      <c r="A67" s="732" t="s">
        <v>119</v>
      </c>
      <c r="B67" s="738"/>
      <c r="C67" s="734">
        <v>1</v>
      </c>
      <c r="D67" s="148" t="str">
        <f>_xlfn.XLOOKUP($C67,'Load Combinations'!$B$4:$B$22,'Load Combinations'!$C$4:$C$22)</f>
        <v xml:space="preserve">Installation - Target Assembly </v>
      </c>
      <c r="E67" s="149">
        <v>9</v>
      </c>
      <c r="F67" s="150">
        <v>7</v>
      </c>
      <c r="G67" s="151">
        <f t="shared" ref="G67:G85" si="146">$A$69</f>
        <v>10</v>
      </c>
      <c r="H67" s="152">
        <f t="shared" si="106"/>
        <v>11.7</v>
      </c>
      <c r="I67" s="152">
        <f t="shared" si="107"/>
        <v>8.3000000000000007</v>
      </c>
      <c r="J67" s="153"/>
      <c r="K67" s="149"/>
      <c r="L67" s="154"/>
      <c r="M67" s="154"/>
      <c r="N67" s="154"/>
      <c r="O67" s="154">
        <v>1</v>
      </c>
      <c r="P67" s="154">
        <v>1</v>
      </c>
      <c r="Q67" s="154"/>
      <c r="R67" s="154">
        <v>1</v>
      </c>
      <c r="S67" s="154"/>
      <c r="T67" s="154"/>
      <c r="U67" s="154"/>
      <c r="V67" s="154">
        <v>1</v>
      </c>
      <c r="W67" s="154">
        <v>-1</v>
      </c>
      <c r="X67" s="154"/>
      <c r="Y67" s="154"/>
      <c r="Z67" s="155"/>
      <c r="AA67" s="149">
        <v>1</v>
      </c>
      <c r="AB67" s="154">
        <v>1</v>
      </c>
      <c r="AC67" s="154">
        <v>-1</v>
      </c>
      <c r="AD67" s="154"/>
      <c r="AE67" s="154">
        <v>-1</v>
      </c>
      <c r="AF67" s="154">
        <v>-1</v>
      </c>
      <c r="AG67" s="154">
        <v>-1</v>
      </c>
      <c r="AH67" s="154">
        <v>-1</v>
      </c>
      <c r="AI67" s="154"/>
      <c r="AJ67" s="154"/>
      <c r="AK67" s="150"/>
      <c r="AL67" s="204">
        <f>+INDEX('Load Combinations'!$D$4:$N$22,MATCH(Vertical!$C67,'Load Combinations'!$B$4:$B$22,0),MATCH(Vertical!AL$23,'Load Combinations'!$D$3:$N$3,0))</f>
        <v>0</v>
      </c>
      <c r="AM67" s="154">
        <f>+INDEX('Load Combinations'!$D$4:$N$22,MATCH(Vertical!$C67,'Load Combinations'!$B$4:$B$22,0),MATCH(Vertical!AM$23,'Load Combinations'!$D$3:$N$3,0))</f>
        <v>0</v>
      </c>
      <c r="AN67" s="154">
        <f>+INDEX('Load Combinations'!$D$4:$N$22,MATCH(Vertical!$C67,'Load Combinations'!$B$4:$B$22,0),MATCH(Vertical!AN$23,'Load Combinations'!$D$3:$N$3,0))</f>
        <v>0</v>
      </c>
      <c r="AO67" s="154">
        <f>+INDEX('Load Combinations'!$D$4:$N$22,MATCH(Vertical!$C67,'Load Combinations'!$B$4:$B$22,0),MATCH(Vertical!AO$23,'Load Combinations'!$D$3:$N$3,0))</f>
        <v>0</v>
      </c>
      <c r="AP67" s="154">
        <f>+INDEX('Load Combinations'!$D$4:$N$22,MATCH(Vertical!$C67,'Load Combinations'!$B$4:$B$22,0),MATCH(Vertical!AP$23,'Load Combinations'!$D$3:$N$3,0))</f>
        <v>0</v>
      </c>
      <c r="AQ67" s="154">
        <f>+INDEX('Load Combinations'!$D$4:$N$22,MATCH(Vertical!$C67,'Load Combinations'!$B$4:$B$22,0),MATCH(Vertical!AQ$23,'Load Combinations'!$D$3:$N$3,0))</f>
        <v>0</v>
      </c>
      <c r="AR67" s="154">
        <f>+INDEX('Load Combinations'!$D$4:$N$22,MATCH(Vertical!$C67,'Load Combinations'!$B$4:$B$22,0),MATCH(Vertical!AR$23,'Load Combinations'!$D$3:$N$3,0))</f>
        <v>0</v>
      </c>
      <c r="AS67" s="154">
        <f>+INDEX('Load Combinations'!$D$4:$N$22,MATCH(Vertical!$C67,'Load Combinations'!$B$4:$B$22,0),MATCH(Vertical!AS$23,'Load Combinations'!$D$3:$N$3,0))</f>
        <v>0</v>
      </c>
      <c r="AT67" s="154">
        <f>+INDEX('Load Combinations'!$D$4:$N$22,MATCH(Vertical!$C67,'Load Combinations'!$B$4:$B$22,0),MATCH(Vertical!AT$23,'Load Combinations'!$D$3:$N$3,0))</f>
        <v>0</v>
      </c>
      <c r="AU67" s="155">
        <f>+INDEX('Load Combinations'!$D$4:$N$22,MATCH(Vertical!$C67,'Load Combinations'!$B$4:$B$22,0),MATCH(Vertical!AU$23,'Load Combinations'!$D$3:$N$3,0))</f>
        <v>0</v>
      </c>
      <c r="AV67" s="188">
        <f>+INDEX('Load Combinations'!$D$4:$N$22,MATCH(Vertical!$C67,'Load Combinations'!$B$4:$B$22,0),MATCH(Vertical!AV$23,'Load Combinations'!$D$3:$N$3,0))</f>
        <v>0</v>
      </c>
      <c r="AW67" s="170" cm="1">
        <f t="array" ref="AW67">SUMPRODUCT(--($K67:$Z67&gt;0),INDEX($H$4:$H$19,MATCH($K$23:$Z$23,$C$4:$C$19,0)))</f>
        <v>1.2</v>
      </c>
      <c r="AX67" s="174" cm="1">
        <f t="array" ref="AX67">SUMPRODUCT(--($K67:$Z67&gt;0),INDEX($G$4:$G$19,MATCH($K$23:$Z$23,$C$4:$C$19,0)))</f>
        <v>-1.2</v>
      </c>
      <c r="AY67" s="174" cm="1">
        <f t="array" ref="AY67">-1*SUMPRODUCT(--($K67:$Z67&lt;0),INDEX($H$4:$H$19,MATCH($K$23:$Z$23,$C$4:$C$19,0)))</f>
        <v>-0.5</v>
      </c>
      <c r="AZ67" s="171" cm="1">
        <f t="array" ref="AZ67">-1*SUMPRODUCT(--($K67:$Z67&lt;0),INDEX($G$4:$G$19,MATCH($K$23:$Z$23,$C$4:$C$19,0)))</f>
        <v>0.5</v>
      </c>
      <c r="BA67" s="156" cm="1">
        <f t="array" ref="BA67">IF(AA67&gt;0,AA67*SUMPRODUCT(_xlfn.XLOOKUP(AA$23,$C$4:$C$19,$T$4:$AD$19)*$AL67:$AV67),0)</f>
        <v>0</v>
      </c>
      <c r="BB67" s="157" cm="1">
        <f t="array" ref="BB67">IF(AB67&gt;0,AB67*SUMPRODUCT(_xlfn.XLOOKUP(AB$23,$C$4:$C$19,$T$4:$AD$19)*$AL67:$AV67),0)</f>
        <v>0</v>
      </c>
      <c r="BC67" s="157" cm="1">
        <f t="array" ref="BC67">IF(AC67&gt;0,AC67*SUMPRODUCT(_xlfn.XLOOKUP(AC$23,$C$4:$C$19,$T$4:$AD$19)*$AL67:$AV67),0)</f>
        <v>0</v>
      </c>
      <c r="BD67" s="157" cm="1">
        <f t="array" ref="BD67">IF(AD67&gt;0,AD67*SUMPRODUCT(_xlfn.XLOOKUP(AD$23,$C$4:$C$19,$T$4:$AD$19)*$AL67:$AV67),0)</f>
        <v>0</v>
      </c>
      <c r="BE67" s="157" cm="1">
        <f t="array" ref="BE67">IF(AE67&gt;0,AE67*SUMPRODUCT(_xlfn.XLOOKUP(AE$23,$C$4:$C$19,$T$4:$AD$19)*$AL67:$AV67),0)</f>
        <v>0</v>
      </c>
      <c r="BF67" s="157" cm="1">
        <f t="array" ref="BF67">IF(AF67&gt;0,AF67*SUMPRODUCT(_xlfn.XLOOKUP(AF$23,$C$4:$C$19,$T$4:$AD$19)*$AL67:$AV67),0)</f>
        <v>0</v>
      </c>
      <c r="BG67" s="157" cm="1">
        <f t="array" ref="BG67">IF(AG67&gt;0,AG67*SUMPRODUCT(_xlfn.XLOOKUP(AG$23,$C$4:$C$19,$T$4:$AD$19)*$AL67:$AV67),0)</f>
        <v>0</v>
      </c>
      <c r="BH67" s="157" cm="1">
        <f t="array" ref="BH67">IF(AH67&gt;0,AH67*SUMPRODUCT(_xlfn.XLOOKUP(AH$23,$C$4:$C$19,$T$4:$AD$19)*$AL67:$AV67),0)</f>
        <v>0</v>
      </c>
      <c r="BI67" s="157" cm="1">
        <f t="array" ref="BI67">IF(AI67&gt;0,AI67*SUMPRODUCT(_xlfn.XLOOKUP(AI$23,$C$4:$C$19,$T$4:$AD$19)*$AL67:$AV67),0)</f>
        <v>0</v>
      </c>
      <c r="BJ67" s="157" cm="1">
        <f t="array" ref="BJ67">IF(AJ67&gt;0,AJ67*SUMPRODUCT(_xlfn.XLOOKUP(AJ$23,$C$4:$C$19,$T$4:$AD$19)*$AL67:$AV67),0)</f>
        <v>0</v>
      </c>
      <c r="BK67" s="206" cm="1">
        <f t="array" ref="BK67">IF(AK67&gt;0,AK67*SUMPRODUCT(_xlfn.XLOOKUP(AK$23,$C$4:$C$19,$T$4:$AD$19)*$AL67:$AV67),0)</f>
        <v>0</v>
      </c>
      <c r="BL67" s="225">
        <f t="shared" si="67"/>
        <v>0</v>
      </c>
      <c r="BM67" s="156" cm="1">
        <f t="array" ref="BM67">IF(AA67&gt;0,AA67*SUMPRODUCT(_xlfn.XLOOKUP(AA$23,$C$4:$C$19,$I$4:$S$19)*$AL67:$AV67),0)</f>
        <v>0</v>
      </c>
      <c r="BN67" s="157" cm="1">
        <f t="array" ref="BN67">IF(AB67&gt;0,AB67*SUMPRODUCT(_xlfn.XLOOKUP(AB$23,$C$4:$C$19,$I$4:$S$19)*$AL67:$AV67),0)</f>
        <v>0</v>
      </c>
      <c r="BO67" s="157" cm="1">
        <f t="array" ref="BO67">IF(AC67&gt;0,AC67*SUMPRODUCT(_xlfn.XLOOKUP(AC$23,$C$4:$C$19,$I$4:$S$19)*$AL67:$AV67),0)</f>
        <v>0</v>
      </c>
      <c r="BP67" s="157" cm="1">
        <f t="array" ref="BP67">IF(AD67&gt;0,AD67*SUMPRODUCT(_xlfn.XLOOKUP(AD$23,$C$4:$C$19,$I$4:$S$19)*$AL67:$AV67),0)</f>
        <v>0</v>
      </c>
      <c r="BQ67" s="157" cm="1">
        <f t="array" ref="BQ67">IF(AE67&gt;0,AE67*SUMPRODUCT(_xlfn.XLOOKUP(AE$23,$C$4:$C$19,$I$4:$S$19)*$AL67:$AV67),0)</f>
        <v>0</v>
      </c>
      <c r="BR67" s="157" cm="1">
        <f t="array" ref="BR67">IF(AF67&gt;0,AF67*SUMPRODUCT(_xlfn.XLOOKUP(AF$23,$C$4:$C$19,$I$4:$S$19)*$AL67:$AV67),0)</f>
        <v>0</v>
      </c>
      <c r="BS67" s="157" cm="1">
        <f t="array" ref="BS67">IF(AG67&gt;0,AG67*SUMPRODUCT(_xlfn.XLOOKUP(AG$23,$C$4:$C$19,$I$4:$S$19)*$AL67:$AV67),0)</f>
        <v>0</v>
      </c>
      <c r="BT67" s="157" cm="1">
        <f t="array" ref="BT67">IF(AH67&gt;0,AH67*SUMPRODUCT(_xlfn.XLOOKUP(AH$23,$C$4:$C$19,$I$4:$S$19)*$AL67:$AV67),0)</f>
        <v>0</v>
      </c>
      <c r="BU67" s="157" cm="1">
        <f t="array" ref="BU67">IF(AI67&gt;0,AI67*SUMPRODUCT(_xlfn.XLOOKUP(AI$23,$C$4:$C$19,$I$4:$S$19)*$AL67:$AV67),0)</f>
        <v>0</v>
      </c>
      <c r="BV67" s="157" cm="1">
        <f t="array" ref="BV67">IF(AJ67&gt;0,AJ67*SUMPRODUCT(_xlfn.XLOOKUP(AJ$23,$C$4:$C$19,$I$4:$S$19)*$AL67:$AV67),0)</f>
        <v>0</v>
      </c>
      <c r="BW67" s="158" cm="1">
        <f t="array" ref="BW67">IF(AK67&gt;0,AK67*SUMPRODUCT(_xlfn.XLOOKUP(AK$23,$C$4:$C$19,$I$4:$S$19)*$AL67:$AV67),0)</f>
        <v>0</v>
      </c>
      <c r="BX67" s="209">
        <f t="shared" si="68"/>
        <v>0</v>
      </c>
      <c r="BY67" s="156" cm="1">
        <f t="array" ref="BY67">IF(AA67&lt;0,AA67*SUMPRODUCT(_xlfn.XLOOKUP(AA$23,$C$4:$C$19,$T$4:$AD$19)*$AL67:$AV67),0)</f>
        <v>0</v>
      </c>
      <c r="BZ67" s="157" cm="1">
        <f t="array" ref="BZ67">IF(AB67&lt;0,AB67*SUMPRODUCT(_xlfn.XLOOKUP(AB$23,$C$4:$C$19,$T$4:$AD$19)*$AL67:$AV67),0)</f>
        <v>0</v>
      </c>
      <c r="CA67" s="157" cm="1">
        <f t="array" ref="CA67">IF(AC67&lt;0,AC67*SUMPRODUCT(_xlfn.XLOOKUP(AC$23,$C$4:$C$19,$T$4:$AD$19)*$AL67:$AV67),0)</f>
        <v>0</v>
      </c>
      <c r="CB67" s="157" cm="1">
        <f t="array" ref="CB67">IF(AD67&lt;0,AD67*SUMPRODUCT(_xlfn.XLOOKUP(AD$23,$C$4:$C$19,$T$4:$AD$19)*$AL67:$AV67),0)</f>
        <v>0</v>
      </c>
      <c r="CC67" s="157" cm="1">
        <f t="array" ref="CC67">IF(AE67&lt;0,AE67*SUMPRODUCT(_xlfn.XLOOKUP(AE$23,$C$4:$C$19,$T$4:$AD$19)*$AL67:$AV67),0)</f>
        <v>0</v>
      </c>
      <c r="CD67" s="157" cm="1">
        <f t="array" ref="CD67">IF(AF67&lt;0,AF67*SUMPRODUCT(_xlfn.XLOOKUP(AF$23,$C$4:$C$19,$T$4:$AD$19)*$AL67:$AV67),0)</f>
        <v>0</v>
      </c>
      <c r="CE67" s="157" cm="1">
        <f t="array" ref="CE67">IF(AG67&lt;0,AG67*SUMPRODUCT(_xlfn.XLOOKUP(AG$23,$C$4:$C$19,$T$4:$AD$19)*$AL67:$AV67),0)</f>
        <v>0</v>
      </c>
      <c r="CF67" s="157" cm="1">
        <f t="array" ref="CF67">IF(AH67&lt;0,AH67*SUMPRODUCT(_xlfn.XLOOKUP(AH$23,$C$4:$C$19,$T$4:$AD$19)*$AL67:$AV67),0)</f>
        <v>0</v>
      </c>
      <c r="CG67" s="157" cm="1">
        <f t="array" ref="CG67">IF(AI67&lt;0,AI67*SUMPRODUCT(_xlfn.XLOOKUP(AI$23,$C$4:$C$19,$T$4:$AD$19)*$AL67:$AV67),0)</f>
        <v>0</v>
      </c>
      <c r="CH67" s="157" cm="1">
        <f t="array" ref="CH67">IF(AJ67&lt;0,AJ67*SUMPRODUCT(_xlfn.XLOOKUP(AJ$23,$C$4:$C$19,$T$4:$AD$19)*$AL67:$AV67),0)</f>
        <v>0</v>
      </c>
      <c r="CI67" s="158" cm="1">
        <f t="array" ref="CI67">IF(AK67&lt;0,AK67*SUMPRODUCT(_xlfn.XLOOKUP(AK$23,$C$4:$C$19,$T$4:$AD$19)*$AL67:$AV67),0)</f>
        <v>0</v>
      </c>
      <c r="CJ67" s="225">
        <f t="shared" si="69"/>
        <v>0</v>
      </c>
      <c r="CK67" s="156" cm="1">
        <f t="array" ref="CK67">IF(AA67&lt;0,AA67*SUMPRODUCT(_xlfn.XLOOKUP(AA$23,$C$4:$C$19,$I$4:$S$19)*$AL67:$AV67),0)</f>
        <v>0</v>
      </c>
      <c r="CL67" s="157" cm="1">
        <f t="array" ref="CL67">IF(AB67&lt;0,AB67*SUMPRODUCT(_xlfn.XLOOKUP(AB$23,$C$4:$C$19,$I$4:$S$19)*$AL67:$AV67),0)</f>
        <v>0</v>
      </c>
      <c r="CM67" s="157" cm="1">
        <f t="array" ref="CM67">IF(AC67&lt;0,AC67*SUMPRODUCT(_xlfn.XLOOKUP(AC$23,$C$4:$C$19,$I$4:$S$19)*$AL67:$AV67),0)</f>
        <v>0</v>
      </c>
      <c r="CN67" s="157" cm="1">
        <f t="array" ref="CN67">IF(AD67&lt;0,AD67*SUMPRODUCT(_xlfn.XLOOKUP(AD$23,$C$4:$C$19,$I$4:$S$19)*$AL67:$AV67),0)</f>
        <v>0</v>
      </c>
      <c r="CO67" s="157" cm="1">
        <f t="array" ref="CO67">IF(AE67&lt;0,AE67*SUMPRODUCT(_xlfn.XLOOKUP(AE$23,$C$4:$C$19,$I$4:$S$19)*$AL67:$AV67),0)</f>
        <v>0</v>
      </c>
      <c r="CP67" s="157" cm="1">
        <f t="array" ref="CP67">IF(AF67&lt;0,AF67*SUMPRODUCT(_xlfn.XLOOKUP(AF$23,$C$4:$C$19,$I$4:$S$19)*$AL67:$AV67),0)</f>
        <v>0</v>
      </c>
      <c r="CQ67" s="157" cm="1">
        <f t="array" ref="CQ67">IF(AG67&lt;0,AG67*SUMPRODUCT(_xlfn.XLOOKUP(AG$23,$C$4:$C$19,$I$4:$S$19)*$AL67:$AV67),0)</f>
        <v>0</v>
      </c>
      <c r="CR67" s="157" cm="1">
        <f t="array" ref="CR67">IF(AH67&lt;0,AH67*SUMPRODUCT(_xlfn.XLOOKUP(AH$23,$C$4:$C$19,$I$4:$S$19)*$AL67:$AV67),0)</f>
        <v>0</v>
      </c>
      <c r="CS67" s="157" cm="1">
        <f t="array" ref="CS67">IF(AI67&lt;0,AI67*SUMPRODUCT(_xlfn.XLOOKUP(AI$23,$C$4:$C$19,$I$4:$S$19)*$AL67:$AV67),0)</f>
        <v>0</v>
      </c>
      <c r="CT67" s="157" cm="1">
        <f t="array" ref="CT67">IF(AJ67&lt;0,AJ67*SUMPRODUCT(_xlfn.XLOOKUP(AJ$23,$C$4:$C$19,$I$4:$S$19)*$AL67:$AV67),0)</f>
        <v>0</v>
      </c>
      <c r="CU67" s="206" cm="1">
        <f t="array" ref="CU67">IF(AK67&lt;0,AK67*SUMPRODUCT(_xlfn.XLOOKUP(AK$23,$C$4:$C$19,$I$4:$S$19)*$AL67:$AV67),0)</f>
        <v>0</v>
      </c>
      <c r="CV67" s="210">
        <f t="shared" si="70"/>
        <v>0</v>
      </c>
    </row>
    <row r="68" spans="1:100" x14ac:dyDescent="0.25">
      <c r="A68" s="255" t="s">
        <v>148</v>
      </c>
      <c r="B68" s="739"/>
      <c r="C68" s="735">
        <v>2</v>
      </c>
      <c r="D68" s="18" t="str">
        <f>_xlfn.XLOOKUP($C68,'Load Combinations'!$B$4:$B$22,'Load Combinations'!$C$4:$C$22)</f>
        <v>Rotation Test, Target Assembly</v>
      </c>
      <c r="E68" s="118"/>
      <c r="F68" s="119"/>
      <c r="G68" s="7">
        <f t="shared" si="146"/>
        <v>10</v>
      </c>
      <c r="H68" s="130">
        <f t="shared" ca="1" si="106"/>
        <v>11.924999999999999</v>
      </c>
      <c r="I68" s="130">
        <f t="shared" ca="1" si="107"/>
        <v>8.5750000000000011</v>
      </c>
      <c r="J68" s="112"/>
      <c r="K68" s="72">
        <f ca="1">OFFSET(K68,-1,0)</f>
        <v>0</v>
      </c>
      <c r="L68" s="73">
        <f t="shared" ref="L68:Z68" ca="1" si="147">OFFSET(L68,-1,0)</f>
        <v>0</v>
      </c>
      <c r="M68" s="73">
        <f t="shared" ca="1" si="147"/>
        <v>0</v>
      </c>
      <c r="N68" s="73">
        <f t="shared" ca="1" si="147"/>
        <v>0</v>
      </c>
      <c r="O68" s="73">
        <f t="shared" ca="1" si="147"/>
        <v>1</v>
      </c>
      <c r="P68" s="73">
        <f t="shared" ca="1" si="147"/>
        <v>1</v>
      </c>
      <c r="Q68" s="73">
        <f t="shared" ca="1" si="147"/>
        <v>0</v>
      </c>
      <c r="R68" s="73">
        <f t="shared" ca="1" si="147"/>
        <v>1</v>
      </c>
      <c r="S68" s="73">
        <f t="shared" ca="1" si="147"/>
        <v>0</v>
      </c>
      <c r="T68" s="73">
        <f t="shared" ca="1" si="147"/>
        <v>0</v>
      </c>
      <c r="U68" s="73">
        <f t="shared" ca="1" si="147"/>
        <v>0</v>
      </c>
      <c r="V68" s="73">
        <f t="shared" ca="1" si="147"/>
        <v>1</v>
      </c>
      <c r="W68" s="73">
        <f t="shared" ca="1" si="147"/>
        <v>-1</v>
      </c>
      <c r="X68" s="73">
        <f t="shared" ca="1" si="147"/>
        <v>0</v>
      </c>
      <c r="Y68" s="73">
        <f t="shared" ca="1" si="147"/>
        <v>0</v>
      </c>
      <c r="Z68" s="139">
        <f t="shared" ca="1" si="147"/>
        <v>0</v>
      </c>
      <c r="AA68" s="72">
        <f ca="1">OFFSET(AA68,-1,0)</f>
        <v>1</v>
      </c>
      <c r="AB68" s="73">
        <f t="shared" ref="AB68:AK68" ca="1" si="148">OFFSET(AB68,-1,0)</f>
        <v>1</v>
      </c>
      <c r="AC68" s="73">
        <f t="shared" ca="1" si="148"/>
        <v>-1</v>
      </c>
      <c r="AD68" s="73">
        <f t="shared" ca="1" si="148"/>
        <v>0</v>
      </c>
      <c r="AE68" s="73">
        <f t="shared" ca="1" si="148"/>
        <v>-1</v>
      </c>
      <c r="AF68" s="73">
        <f t="shared" ca="1" si="148"/>
        <v>-1</v>
      </c>
      <c r="AG68" s="73">
        <f t="shared" ca="1" si="148"/>
        <v>-1</v>
      </c>
      <c r="AH68" s="73">
        <f t="shared" ca="1" si="148"/>
        <v>-1</v>
      </c>
      <c r="AI68" s="73">
        <f t="shared" ca="1" si="148"/>
        <v>0</v>
      </c>
      <c r="AJ68" s="73">
        <f t="shared" ca="1" si="148"/>
        <v>0</v>
      </c>
      <c r="AK68" s="74">
        <f t="shared" ca="1" si="148"/>
        <v>0</v>
      </c>
      <c r="AL68" s="202">
        <f>+INDEX('Load Combinations'!$D$4:$N$22,MATCH(Vertical!$C68,'Load Combinations'!$B$4:$B$22,0),MATCH(Vertical!AL$23,'Load Combinations'!$D$3:$N$3,0))</f>
        <v>1</v>
      </c>
      <c r="AM68" s="73">
        <f>+INDEX('Load Combinations'!$D$4:$N$22,MATCH(Vertical!$C68,'Load Combinations'!$B$4:$B$22,0),MATCH(Vertical!AM$23,'Load Combinations'!$D$3:$N$3,0))</f>
        <v>1</v>
      </c>
      <c r="AN68" s="73">
        <f>+INDEX('Load Combinations'!$D$4:$N$22,MATCH(Vertical!$C68,'Load Combinations'!$B$4:$B$22,0),MATCH(Vertical!AN$23,'Load Combinations'!$D$3:$N$3,0))</f>
        <v>0</v>
      </c>
      <c r="AO68" s="73">
        <f>+INDEX('Load Combinations'!$D$4:$N$22,MATCH(Vertical!$C68,'Load Combinations'!$B$4:$B$22,0),MATCH(Vertical!AO$23,'Load Combinations'!$D$3:$N$3,0))</f>
        <v>0</v>
      </c>
      <c r="AP68" s="73">
        <f>+INDEX('Load Combinations'!$D$4:$N$22,MATCH(Vertical!$C68,'Load Combinations'!$B$4:$B$22,0),MATCH(Vertical!AP$23,'Load Combinations'!$D$3:$N$3,0))</f>
        <v>0</v>
      </c>
      <c r="AQ68" s="73">
        <f>+INDEX('Load Combinations'!$D$4:$N$22,MATCH(Vertical!$C68,'Load Combinations'!$B$4:$B$22,0),MATCH(Vertical!AQ$23,'Load Combinations'!$D$3:$N$3,0))</f>
        <v>0</v>
      </c>
      <c r="AR68" s="73">
        <f>+INDEX('Load Combinations'!$D$4:$N$22,MATCH(Vertical!$C68,'Load Combinations'!$B$4:$B$22,0),MATCH(Vertical!AR$23,'Load Combinations'!$D$3:$N$3,0))</f>
        <v>0</v>
      </c>
      <c r="AS68" s="73">
        <f>+INDEX('Load Combinations'!$D$4:$N$22,MATCH(Vertical!$C68,'Load Combinations'!$B$4:$B$22,0),MATCH(Vertical!AS$23,'Load Combinations'!$D$3:$N$3,0))</f>
        <v>0</v>
      </c>
      <c r="AT68" s="73">
        <f>+INDEX('Load Combinations'!$D$4:$N$22,MATCH(Vertical!$C68,'Load Combinations'!$B$4:$B$22,0),MATCH(Vertical!AT$23,'Load Combinations'!$D$3:$N$3,0))</f>
        <v>0</v>
      </c>
      <c r="AU68" s="139">
        <f>+INDEX('Load Combinations'!$D$4:$N$22,MATCH(Vertical!$C68,'Load Combinations'!$B$4:$B$22,0),MATCH(Vertical!AU$23,'Load Combinations'!$D$3:$N$3,0))</f>
        <v>0</v>
      </c>
      <c r="AV68" s="189">
        <f>+INDEX('Load Combinations'!$D$4:$N$22,MATCH(Vertical!$C68,'Load Combinations'!$B$4:$B$22,0),MATCH(Vertical!AV$23,'Load Combinations'!$D$3:$N$3,0))</f>
        <v>0</v>
      </c>
      <c r="AW68" s="229" cm="1">
        <f t="array" aca="1" ref="AW68" ca="1">SUMPRODUCT(--($K68:$Z68&gt;0),INDEX($H$4:$H$19,MATCH($K$23:$Z$23,$C$4:$C$19,0)))</f>
        <v>1.2</v>
      </c>
      <c r="AX68" s="189" cm="1">
        <f t="array" aca="1" ref="AX68" ca="1">SUMPRODUCT(--($K68:$Z68&gt;0),INDEX($G$4:$G$19,MATCH($K$23:$Z$23,$C$4:$C$19,0)))</f>
        <v>-1.2</v>
      </c>
      <c r="AY68" s="189" cm="1">
        <f t="array" aca="1" ref="AY68" ca="1">-1*SUMPRODUCT(--($K68:$Z68&lt;0),INDEX($H$4:$H$19,MATCH($K$23:$Z$23,$C$4:$C$19,0)))</f>
        <v>-0.5</v>
      </c>
      <c r="AZ68" s="230" cm="1">
        <f t="array" aca="1" ref="AZ68" ca="1">-1*SUMPRODUCT(--($K68:$Z68&lt;0),INDEX($G$4:$G$19,MATCH($K$23:$Z$23,$C$4:$C$19,0)))</f>
        <v>0.5</v>
      </c>
      <c r="BA68" s="66" cm="1">
        <f t="array" aca="1" ref="BA68" ca="1">IF(AA68&gt;0,AA68*SUMPRODUCT(_xlfn.XLOOKUP(AA$23,$C$4:$C$19,$T$4:$AD$19)*$AL68:$AV68),0)</f>
        <v>0</v>
      </c>
      <c r="BB68" s="67" cm="1">
        <f t="array" aca="1" ref="BB68" ca="1">IF(AB68&gt;0,AB68*SUMPRODUCT(_xlfn.XLOOKUP(AB$23,$C$4:$C$19,$T$4:$AD$19)*$AL68:$AV68),0)</f>
        <v>0.125</v>
      </c>
      <c r="BC68" s="67" cm="1">
        <f t="array" aca="1" ref="BC68" ca="1">IF(AC68&gt;0,AC68*SUMPRODUCT(_xlfn.XLOOKUP(AC$23,$C$4:$C$19,$T$4:$AD$19)*$AL68:$AV68),0)</f>
        <v>0</v>
      </c>
      <c r="BD68" s="67" cm="1">
        <f t="array" aca="1" ref="BD68" ca="1">IF(AD68&gt;0,AD68*SUMPRODUCT(_xlfn.XLOOKUP(AD$23,$C$4:$C$19,$T$4:$AD$19)*$AL68:$AV68),0)</f>
        <v>0</v>
      </c>
      <c r="BE68" s="67" cm="1">
        <f t="array" aca="1" ref="BE68" ca="1">IF(AE68&gt;0,AE68*SUMPRODUCT(_xlfn.XLOOKUP(AE$23,$C$4:$C$19,$T$4:$AD$19)*$AL68:$AV68),0)</f>
        <v>0</v>
      </c>
      <c r="BF68" s="67" cm="1">
        <f t="array" aca="1" ref="BF68" ca="1">IF(AF68&gt;0,AF68*SUMPRODUCT(_xlfn.XLOOKUP(AF$23,$C$4:$C$19,$T$4:$AD$19)*$AL68:$AV68),0)</f>
        <v>0</v>
      </c>
      <c r="BG68" s="67" cm="1">
        <f t="array" aca="1" ref="BG68" ca="1">IF(AG68&gt;0,AG68*SUMPRODUCT(_xlfn.XLOOKUP(AG$23,$C$4:$C$19,$T$4:$AD$19)*$AL68:$AV68),0)</f>
        <v>0</v>
      </c>
      <c r="BH68" s="67" cm="1">
        <f t="array" aca="1" ref="BH68" ca="1">IF(AH68&gt;0,AH68*SUMPRODUCT(_xlfn.XLOOKUP(AH$23,$C$4:$C$19,$T$4:$AD$19)*$AL68:$AV68),0)</f>
        <v>0</v>
      </c>
      <c r="BI68" s="67" cm="1">
        <f t="array" aca="1" ref="BI68" ca="1">IF(AI68&gt;0,AI68*SUMPRODUCT(_xlfn.XLOOKUP(AI$23,$C$4:$C$19,$T$4:$AD$19)*$AL68:$AV68),0)</f>
        <v>0</v>
      </c>
      <c r="BJ68" s="67" cm="1">
        <f t="array" aca="1" ref="BJ68" ca="1">IF(AJ68&gt;0,AJ68*SUMPRODUCT(_xlfn.XLOOKUP(AJ$23,$C$4:$C$19,$T$4:$AD$19)*$AL68:$AV68),0)</f>
        <v>0</v>
      </c>
      <c r="BK68" s="207" cm="1">
        <f t="array" aca="1" ref="BK68" ca="1">IF(AK68&gt;0,AK68*SUMPRODUCT(_xlfn.XLOOKUP(AK$23,$C$4:$C$19,$T$4:$AD$19)*$AL68:$AV68),0)</f>
        <v>0</v>
      </c>
      <c r="BL68" s="220">
        <f t="shared" ca="1" si="67"/>
        <v>0.125</v>
      </c>
      <c r="BM68" s="66" cm="1">
        <f t="array" aca="1" ref="BM68" ca="1">IF(AA68&gt;0,AA68*SUMPRODUCT(_xlfn.XLOOKUP(AA$23,$C$4:$C$19,$I$4:$S$19)*$AL68:$AV68),0)</f>
        <v>0</v>
      </c>
      <c r="BN68" s="67" cm="1">
        <f t="array" aca="1" ref="BN68" ca="1">IF(AB68&gt;0,AB68*SUMPRODUCT(_xlfn.XLOOKUP(AB$23,$C$4:$C$19,$I$4:$S$19)*$AL68:$AV68),0)</f>
        <v>-0.125</v>
      </c>
      <c r="BO68" s="67" cm="1">
        <f t="array" aca="1" ref="BO68" ca="1">IF(AC68&gt;0,AC68*SUMPRODUCT(_xlfn.XLOOKUP(AC$23,$C$4:$C$19,$I$4:$S$19)*$AL68:$AV68),0)</f>
        <v>0</v>
      </c>
      <c r="BP68" s="67" cm="1">
        <f t="array" aca="1" ref="BP68" ca="1">IF(AD68&gt;0,AD68*SUMPRODUCT(_xlfn.XLOOKUP(AD$23,$C$4:$C$19,$I$4:$S$19)*$AL68:$AV68),0)</f>
        <v>0</v>
      </c>
      <c r="BQ68" s="67" cm="1">
        <f t="array" aca="1" ref="BQ68" ca="1">IF(AE68&gt;0,AE68*SUMPRODUCT(_xlfn.XLOOKUP(AE$23,$C$4:$C$19,$I$4:$S$19)*$AL68:$AV68),0)</f>
        <v>0</v>
      </c>
      <c r="BR68" s="67" cm="1">
        <f t="array" aca="1" ref="BR68" ca="1">IF(AF68&gt;0,AF68*SUMPRODUCT(_xlfn.XLOOKUP(AF$23,$C$4:$C$19,$I$4:$S$19)*$AL68:$AV68),0)</f>
        <v>0</v>
      </c>
      <c r="BS68" s="67" cm="1">
        <f t="array" aca="1" ref="BS68" ca="1">IF(AG68&gt;0,AG68*SUMPRODUCT(_xlfn.XLOOKUP(AG$23,$C$4:$C$19,$I$4:$S$19)*$AL68:$AV68),0)</f>
        <v>0</v>
      </c>
      <c r="BT68" s="67" cm="1">
        <f t="array" aca="1" ref="BT68" ca="1">IF(AH68&gt;0,AH68*SUMPRODUCT(_xlfn.XLOOKUP(AH$23,$C$4:$C$19,$I$4:$S$19)*$AL68:$AV68),0)</f>
        <v>0</v>
      </c>
      <c r="BU68" s="67" cm="1">
        <f t="array" aca="1" ref="BU68" ca="1">IF(AI68&gt;0,AI68*SUMPRODUCT(_xlfn.XLOOKUP(AI$23,$C$4:$C$19,$I$4:$S$19)*$AL68:$AV68),0)</f>
        <v>0</v>
      </c>
      <c r="BV68" s="67" cm="1">
        <f t="array" aca="1" ref="BV68" ca="1">IF(AJ68&gt;0,AJ68*SUMPRODUCT(_xlfn.XLOOKUP(AJ$23,$C$4:$C$19,$I$4:$S$19)*$AL68:$AV68),0)</f>
        <v>0</v>
      </c>
      <c r="BW68" s="68" cm="1">
        <f t="array" aca="1" ref="BW68" ca="1">IF(AK68&gt;0,AK68*SUMPRODUCT(_xlfn.XLOOKUP(AK$23,$C$4:$C$19,$I$4:$S$19)*$AL68:$AV68),0)</f>
        <v>0</v>
      </c>
      <c r="BX68" s="214">
        <f t="shared" ca="1" si="68"/>
        <v>-0.125</v>
      </c>
      <c r="BY68" s="66" cm="1">
        <f t="array" aca="1" ref="BY68" ca="1">IF(AA68&lt;0,AA68*SUMPRODUCT(_xlfn.XLOOKUP(AA$23,$C$4:$C$19,$T$4:$AD$19)*$AL68:$AV68),0)</f>
        <v>0</v>
      </c>
      <c r="BZ68" s="67" cm="1">
        <f t="array" aca="1" ref="BZ68" ca="1">IF(AB68&lt;0,AB68*SUMPRODUCT(_xlfn.XLOOKUP(AB$23,$C$4:$C$19,$T$4:$AD$19)*$AL68:$AV68),0)</f>
        <v>0</v>
      </c>
      <c r="CA68" s="67" cm="1">
        <f t="array" aca="1" ref="CA68" ca="1">IF(AC68&lt;0,AC68*SUMPRODUCT(_xlfn.XLOOKUP(AC$23,$C$4:$C$19,$T$4:$AD$19)*$AL68:$AV68),0)</f>
        <v>-0.1</v>
      </c>
      <c r="CB68" s="67" cm="1">
        <f t="array" aca="1" ref="CB68" ca="1">IF(AD68&lt;0,AD68*SUMPRODUCT(_xlfn.XLOOKUP(AD$23,$C$4:$C$19,$T$4:$AD$19)*$AL68:$AV68),0)</f>
        <v>0</v>
      </c>
      <c r="CC68" s="67" cm="1">
        <f t="array" aca="1" ref="CC68" ca="1">IF(AE68&lt;0,AE68*SUMPRODUCT(_xlfn.XLOOKUP(AE$23,$C$4:$C$19,$T$4:$AD$19)*$AL68:$AV68),0)</f>
        <v>2</v>
      </c>
      <c r="CD68" s="67" cm="1">
        <f t="array" aca="1" ref="CD68" ca="1">IF(AF68&lt;0,AF68*SUMPRODUCT(_xlfn.XLOOKUP(AF$23,$C$4:$C$19,$T$4:$AD$19)*$AL68:$AV68),0)</f>
        <v>-1.5</v>
      </c>
      <c r="CE68" s="67" cm="1">
        <f t="array" aca="1" ref="CE68" ca="1">IF(AG68&lt;0,AG68*SUMPRODUCT(_xlfn.XLOOKUP(AG$23,$C$4:$C$19,$T$4:$AD$19)*$AL68:$AV68),0)</f>
        <v>0</v>
      </c>
      <c r="CF68" s="67" cm="1">
        <f t="array" aca="1" ref="CF68" ca="1">IF(AH68&lt;0,AH68*SUMPRODUCT(_xlfn.XLOOKUP(AH$23,$C$4:$C$19,$T$4:$AD$19)*$AL68:$AV68),0)</f>
        <v>0</v>
      </c>
      <c r="CG68" s="67" cm="1">
        <f t="array" aca="1" ref="CG68" ca="1">IF(AI68&lt;0,AI68*SUMPRODUCT(_xlfn.XLOOKUP(AI$23,$C$4:$C$19,$T$4:$AD$19)*$AL68:$AV68),0)</f>
        <v>0</v>
      </c>
      <c r="CH68" s="67" cm="1">
        <f t="array" aca="1" ref="CH68" ca="1">IF(AJ68&lt;0,AJ68*SUMPRODUCT(_xlfn.XLOOKUP(AJ$23,$C$4:$C$19,$T$4:$AD$19)*$AL68:$AV68),0)</f>
        <v>0</v>
      </c>
      <c r="CI68" s="68" cm="1">
        <f t="array" aca="1" ref="CI68" ca="1">IF(AK68&lt;0,AK68*SUMPRODUCT(_xlfn.XLOOKUP(AK$23,$C$4:$C$19,$T$4:$AD$19)*$AL68:$AV68),0)</f>
        <v>0</v>
      </c>
      <c r="CJ68" s="220">
        <f t="shared" ca="1" si="69"/>
        <v>0.39999999999999991</v>
      </c>
      <c r="CK68" s="66" cm="1">
        <f t="array" aca="1" ref="CK68" ca="1">IF(AA68&lt;0,AA68*SUMPRODUCT(_xlfn.XLOOKUP(AA$23,$C$4:$C$19,$I$4:$S$19)*$AL68:$AV68),0)</f>
        <v>0</v>
      </c>
      <c r="CL68" s="67" cm="1">
        <f t="array" aca="1" ref="CL68" ca="1">IF(AB68&lt;0,AB68*SUMPRODUCT(_xlfn.XLOOKUP(AB$23,$C$4:$C$19,$I$4:$S$19)*$AL68:$AV68),0)</f>
        <v>0</v>
      </c>
      <c r="CM68" s="67" cm="1">
        <f t="array" aca="1" ref="CM68" ca="1">IF(AC68&lt;0,AC68*SUMPRODUCT(_xlfn.XLOOKUP(AC$23,$C$4:$C$19,$I$4:$S$19)*$AL68:$AV68),0)</f>
        <v>0.1</v>
      </c>
      <c r="CN68" s="67" cm="1">
        <f t="array" aca="1" ref="CN68" ca="1">IF(AD68&lt;0,AD68*SUMPRODUCT(_xlfn.XLOOKUP(AD$23,$C$4:$C$19,$I$4:$S$19)*$AL68:$AV68),0)</f>
        <v>0</v>
      </c>
      <c r="CO68" s="67" cm="1">
        <f t="array" aca="1" ref="CO68" ca="1">IF(AE68&lt;0,AE68*SUMPRODUCT(_xlfn.XLOOKUP(AE$23,$C$4:$C$19,$I$4:$S$19)*$AL68:$AV68),0)</f>
        <v>0</v>
      </c>
      <c r="CP68" s="67" cm="1">
        <f t="array" aca="1" ref="CP68" ca="1">IF(AF68&lt;0,AF68*SUMPRODUCT(_xlfn.XLOOKUP(AF$23,$C$4:$C$19,$I$4:$S$19)*$AL68:$AV68),0)</f>
        <v>0</v>
      </c>
      <c r="CQ68" s="67" cm="1">
        <f t="array" aca="1" ref="CQ68" ca="1">IF(AG68&lt;0,AG68*SUMPRODUCT(_xlfn.XLOOKUP(AG$23,$C$4:$C$19,$I$4:$S$19)*$AL68:$AV68),0)</f>
        <v>0</v>
      </c>
      <c r="CR68" s="67" cm="1">
        <f t="array" aca="1" ref="CR68" ca="1">IF(AH68&lt;0,AH68*SUMPRODUCT(_xlfn.XLOOKUP(AH$23,$C$4:$C$19,$I$4:$S$19)*$AL68:$AV68),0)</f>
        <v>0</v>
      </c>
      <c r="CS68" s="67" cm="1">
        <f t="array" aca="1" ref="CS68" ca="1">IF(AI68&lt;0,AI68*SUMPRODUCT(_xlfn.XLOOKUP(AI$23,$C$4:$C$19,$I$4:$S$19)*$AL68:$AV68),0)</f>
        <v>0</v>
      </c>
      <c r="CT68" s="67" cm="1">
        <f t="array" aca="1" ref="CT68" ca="1">IF(AJ68&lt;0,AJ68*SUMPRODUCT(_xlfn.XLOOKUP(AJ$23,$C$4:$C$19,$I$4:$S$19)*$AL68:$AV68),0)</f>
        <v>0</v>
      </c>
      <c r="CU68" s="207" cm="1">
        <f t="array" aca="1" ref="CU68" ca="1">IF(AK68&lt;0,AK68*SUMPRODUCT(_xlfn.XLOOKUP(AK$23,$C$4:$C$19,$I$4:$S$19)*$AL68:$AV68),0)</f>
        <v>0</v>
      </c>
      <c r="CV68" s="220">
        <f t="shared" ca="1" si="70"/>
        <v>0.1</v>
      </c>
    </row>
    <row r="69" spans="1:100" x14ac:dyDescent="0.25">
      <c r="A69" s="255">
        <v>10</v>
      </c>
      <c r="B69" s="739"/>
      <c r="C69" s="736">
        <v>3</v>
      </c>
      <c r="D69" s="19" t="str">
        <f>_xlfn.XLOOKUP($C69,'Load Combinations'!$B$4:$B$22,'Load Combinations'!$C$4:$C$22)</f>
        <v>Component Pressure Test</v>
      </c>
      <c r="E69" s="120"/>
      <c r="F69" s="121"/>
      <c r="G69" s="8">
        <f t="shared" si="146"/>
        <v>10</v>
      </c>
      <c r="H69" s="61">
        <f t="shared" ca="1" si="106"/>
        <v>11.7</v>
      </c>
      <c r="I69" s="61">
        <f t="shared" ca="1" si="107"/>
        <v>8.8000000000000007</v>
      </c>
      <c r="J69" s="113"/>
      <c r="K69" s="75">
        <f ca="1">OFFSET(K69,-2,0)</f>
        <v>0</v>
      </c>
      <c r="L69" s="76">
        <f t="shared" ref="L69:Z69" ca="1" si="149">OFFSET(L69,-2,0)</f>
        <v>0</v>
      </c>
      <c r="M69" s="76">
        <f t="shared" ca="1" si="149"/>
        <v>0</v>
      </c>
      <c r="N69" s="76">
        <f t="shared" ca="1" si="149"/>
        <v>0</v>
      </c>
      <c r="O69" s="76">
        <f t="shared" ca="1" si="149"/>
        <v>1</v>
      </c>
      <c r="P69" s="76">
        <f t="shared" ca="1" si="149"/>
        <v>1</v>
      </c>
      <c r="Q69" s="76">
        <f t="shared" ca="1" si="149"/>
        <v>0</v>
      </c>
      <c r="R69" s="76">
        <f t="shared" ca="1" si="149"/>
        <v>1</v>
      </c>
      <c r="S69" s="76">
        <f t="shared" ca="1" si="149"/>
        <v>0</v>
      </c>
      <c r="T69" s="76">
        <f t="shared" ca="1" si="149"/>
        <v>0</v>
      </c>
      <c r="U69" s="76">
        <f t="shared" ca="1" si="149"/>
        <v>0</v>
      </c>
      <c r="V69" s="76">
        <f t="shared" ca="1" si="149"/>
        <v>1</v>
      </c>
      <c r="W69" s="76">
        <f t="shared" ca="1" si="149"/>
        <v>-1</v>
      </c>
      <c r="X69" s="76">
        <f t="shared" ca="1" si="149"/>
        <v>0</v>
      </c>
      <c r="Y69" s="76">
        <f t="shared" ca="1" si="149"/>
        <v>0</v>
      </c>
      <c r="Z69" s="140">
        <f t="shared" ca="1" si="149"/>
        <v>0</v>
      </c>
      <c r="AA69" s="75">
        <f t="shared" ref="AA69:AK69" ca="1" si="150">OFFSET(AA69,-2,0)</f>
        <v>1</v>
      </c>
      <c r="AB69" s="76">
        <f t="shared" ca="1" si="150"/>
        <v>1</v>
      </c>
      <c r="AC69" s="76">
        <f t="shared" ca="1" si="150"/>
        <v>-1</v>
      </c>
      <c r="AD69" s="76">
        <f t="shared" ca="1" si="150"/>
        <v>0</v>
      </c>
      <c r="AE69" s="76">
        <f t="shared" ca="1" si="150"/>
        <v>-1</v>
      </c>
      <c r="AF69" s="76">
        <f t="shared" ca="1" si="150"/>
        <v>-1</v>
      </c>
      <c r="AG69" s="76">
        <f t="shared" ca="1" si="150"/>
        <v>-1</v>
      </c>
      <c r="AH69" s="76">
        <f t="shared" ca="1" si="150"/>
        <v>-1</v>
      </c>
      <c r="AI69" s="76">
        <f t="shared" ca="1" si="150"/>
        <v>0</v>
      </c>
      <c r="AJ69" s="76">
        <f t="shared" ca="1" si="150"/>
        <v>0</v>
      </c>
      <c r="AK69" s="77">
        <f t="shared" ca="1" si="150"/>
        <v>0</v>
      </c>
      <c r="AL69" s="203">
        <f>+INDEX('Load Combinations'!$D$4:$N$22,MATCH(Vertical!$C69,'Load Combinations'!$B$4:$B$22,0),MATCH(Vertical!AL$23,'Load Combinations'!$D$3:$N$3,0))</f>
        <v>1</v>
      </c>
      <c r="AM69" s="76">
        <f>+INDEX('Load Combinations'!$D$4:$N$22,MATCH(Vertical!$C69,'Load Combinations'!$B$4:$B$22,0),MATCH(Vertical!AM$23,'Load Combinations'!$D$3:$N$3,0))</f>
        <v>0</v>
      </c>
      <c r="AN69" s="76">
        <f>+INDEX('Load Combinations'!$D$4:$N$22,MATCH(Vertical!$C69,'Load Combinations'!$B$4:$B$22,0),MATCH(Vertical!AN$23,'Load Combinations'!$D$3:$N$3,0))</f>
        <v>0</v>
      </c>
      <c r="AO69" s="76">
        <f>+INDEX('Load Combinations'!$D$4:$N$22,MATCH(Vertical!$C69,'Load Combinations'!$B$4:$B$22,0),MATCH(Vertical!AO$23,'Load Combinations'!$D$3:$N$3,0))</f>
        <v>0</v>
      </c>
      <c r="AP69" s="76">
        <f>+INDEX('Load Combinations'!$D$4:$N$22,MATCH(Vertical!$C69,'Load Combinations'!$B$4:$B$22,0),MATCH(Vertical!AP$23,'Load Combinations'!$D$3:$N$3,0))</f>
        <v>1</v>
      </c>
      <c r="AQ69" s="76">
        <f>+INDEX('Load Combinations'!$D$4:$N$22,MATCH(Vertical!$C69,'Load Combinations'!$B$4:$B$22,0),MATCH(Vertical!AQ$23,'Load Combinations'!$D$3:$N$3,0))</f>
        <v>0</v>
      </c>
      <c r="AR69" s="76">
        <f>+INDEX('Load Combinations'!$D$4:$N$22,MATCH(Vertical!$C69,'Load Combinations'!$B$4:$B$22,0),MATCH(Vertical!AR$23,'Load Combinations'!$D$3:$N$3,0))</f>
        <v>0</v>
      </c>
      <c r="AS69" s="76">
        <f>+INDEX('Load Combinations'!$D$4:$N$22,MATCH(Vertical!$C69,'Load Combinations'!$B$4:$B$22,0),MATCH(Vertical!AS$23,'Load Combinations'!$D$3:$N$3,0))</f>
        <v>0</v>
      </c>
      <c r="AT69" s="76">
        <f>+INDEX('Load Combinations'!$D$4:$N$22,MATCH(Vertical!$C69,'Load Combinations'!$B$4:$B$22,0),MATCH(Vertical!AT$23,'Load Combinations'!$D$3:$N$3,0))</f>
        <v>0</v>
      </c>
      <c r="AU69" s="140">
        <f>+INDEX('Load Combinations'!$D$4:$N$22,MATCH(Vertical!$C69,'Load Combinations'!$B$4:$B$22,0),MATCH(Vertical!AU$23,'Load Combinations'!$D$3:$N$3,0))</f>
        <v>0</v>
      </c>
      <c r="AV69" s="196">
        <f>+INDEX('Load Combinations'!$D$4:$N$22,MATCH(Vertical!$C69,'Load Combinations'!$B$4:$B$22,0),MATCH(Vertical!AV$23,'Load Combinations'!$D$3:$N$3,0))</f>
        <v>0</v>
      </c>
      <c r="AW69" s="231" cm="1">
        <f t="array" aca="1" ref="AW69" ca="1">SUMPRODUCT(--($K69:$Z69&gt;0),INDEX($H$4:$H$19,MATCH($K$23:$Z$23,$C$4:$C$19,0)))</f>
        <v>1.2</v>
      </c>
      <c r="AX69" s="196" cm="1">
        <f t="array" aca="1" ref="AX69" ca="1">SUMPRODUCT(--($K69:$Z69&gt;0),INDEX($G$4:$G$19,MATCH($K$23:$Z$23,$C$4:$C$19,0)))</f>
        <v>-1.2</v>
      </c>
      <c r="AY69" s="196" cm="1">
        <f t="array" aca="1" ref="AY69" ca="1">-1*SUMPRODUCT(--($K69:$Z69&lt;0),INDEX($H$4:$H$19,MATCH($K$23:$Z$23,$C$4:$C$19,0)))</f>
        <v>-0.5</v>
      </c>
      <c r="AZ69" s="232" cm="1">
        <f t="array" aca="1" ref="AZ69" ca="1">-1*SUMPRODUCT(--($K69:$Z69&lt;0),INDEX($G$4:$G$19,MATCH($K$23:$Z$23,$C$4:$C$19,0)))</f>
        <v>0.5</v>
      </c>
      <c r="BA69" s="8" cm="1">
        <f t="array" aca="1" ref="BA69" ca="1">IF(AA69&gt;0,AA69*SUMPRODUCT(_xlfn.XLOOKUP(AA$23,$C$4:$C$19,$T$4:$AD$19)*$AL69:$AV69),0)</f>
        <v>0</v>
      </c>
      <c r="BB69" s="17" cm="1">
        <f t="array" aca="1" ref="BB69" ca="1">IF(AB69&gt;0,AB69*SUMPRODUCT(_xlfn.XLOOKUP(AB$23,$C$4:$C$19,$T$4:$AD$19)*$AL69:$AV69),0)</f>
        <v>0</v>
      </c>
      <c r="BC69" s="17" cm="1">
        <f t="array" aca="1" ref="BC69" ca="1">IF(AC69&gt;0,AC69*SUMPRODUCT(_xlfn.XLOOKUP(AC$23,$C$4:$C$19,$T$4:$AD$19)*$AL69:$AV69),0)</f>
        <v>0</v>
      </c>
      <c r="BD69" s="71" cm="1">
        <f t="array" aca="1" ref="BD69" ca="1">IF(AD69&gt;0,AD69*SUMPRODUCT(_xlfn.XLOOKUP(AD$23,$C$4:$C$19,$T$4:$AD$19)*$AL69:$AV69),0)</f>
        <v>0</v>
      </c>
      <c r="BE69" s="17" cm="1">
        <f t="array" aca="1" ref="BE69" ca="1">IF(AE69&gt;0,AE69*SUMPRODUCT(_xlfn.XLOOKUP(AE$23,$C$4:$C$19,$T$4:$AD$19)*$AL69:$AV69),0)</f>
        <v>0</v>
      </c>
      <c r="BF69" s="17" cm="1">
        <f t="array" aca="1" ref="BF69" ca="1">IF(AF69&gt;0,AF69*SUMPRODUCT(_xlfn.XLOOKUP(AF$23,$C$4:$C$19,$T$4:$AD$19)*$AL69:$AV69),0)</f>
        <v>0</v>
      </c>
      <c r="BG69" s="17" cm="1">
        <f t="array" aca="1" ref="BG69" ca="1">IF(AG69&gt;0,AG69*SUMPRODUCT(_xlfn.XLOOKUP(AG$23,$C$4:$C$19,$T$4:$AD$19)*$AL69:$AV69),0)</f>
        <v>0</v>
      </c>
      <c r="BH69" s="17" cm="1">
        <f t="array" aca="1" ref="BH69" ca="1">IF(AH69&gt;0,AH69*SUMPRODUCT(_xlfn.XLOOKUP(AH$23,$C$4:$C$19,$T$4:$AD$19)*$AL69:$AV69),0)</f>
        <v>0</v>
      </c>
      <c r="BI69" s="17" cm="1">
        <f t="array" aca="1" ref="BI69" ca="1">IF(AI69&gt;0,AI69*SUMPRODUCT(_xlfn.XLOOKUP(AI$23,$C$4:$C$19,$T$4:$AD$19)*$AL69:$AV69),0)</f>
        <v>0</v>
      </c>
      <c r="BJ69" s="17" cm="1">
        <f t="array" aca="1" ref="BJ69" ca="1">IF(AJ69&gt;0,AJ69*SUMPRODUCT(_xlfn.XLOOKUP(AJ$23,$C$4:$C$19,$T$4:$AD$19)*$AL69:$AV69),0)</f>
        <v>0</v>
      </c>
      <c r="BK69" s="208" cm="1">
        <f t="array" aca="1" ref="BK69" ca="1">IF(AK69&gt;0,AK69*SUMPRODUCT(_xlfn.XLOOKUP(AK$23,$C$4:$C$19,$T$4:$AD$19)*$AL69:$AV69),0)</f>
        <v>0</v>
      </c>
      <c r="BL69" s="221">
        <f t="shared" ca="1" si="67"/>
        <v>0</v>
      </c>
      <c r="BM69" s="8" cm="1">
        <f t="array" aca="1" ref="BM69" ca="1">IF(AA69&gt;0,AA69*SUMPRODUCT(_xlfn.XLOOKUP(AA$23,$C$4:$C$19,$I$4:$S$19)*$AL69:$AV69),0)</f>
        <v>0</v>
      </c>
      <c r="BN69" s="17" cm="1">
        <f t="array" aca="1" ref="BN69" ca="1">IF(AB69&gt;0,AB69*SUMPRODUCT(_xlfn.XLOOKUP(AB$23,$C$4:$C$19,$I$4:$S$19)*$AL69:$AV69),0)</f>
        <v>0</v>
      </c>
      <c r="BO69" s="17" cm="1">
        <f t="array" aca="1" ref="BO69" ca="1">IF(AC69&gt;0,AC69*SUMPRODUCT(_xlfn.XLOOKUP(AC$23,$C$4:$C$19,$I$4:$S$19)*$AL69:$AV69),0)</f>
        <v>0</v>
      </c>
      <c r="BP69" s="71" cm="1">
        <f t="array" aca="1" ref="BP69" ca="1">IF(AD69&gt;0,AD69*SUMPRODUCT(_xlfn.XLOOKUP(AD$23,$C$4:$C$19,$I$4:$S$19)*$AL69:$AV69),0)</f>
        <v>0</v>
      </c>
      <c r="BQ69" s="17" cm="1">
        <f t="array" aca="1" ref="BQ69" ca="1">IF(AE69&gt;0,AE69*SUMPRODUCT(_xlfn.XLOOKUP(AE$23,$C$4:$C$19,$I$4:$S$19)*$AL69:$AV69),0)</f>
        <v>0</v>
      </c>
      <c r="BR69" s="17" cm="1">
        <f t="array" aca="1" ref="BR69" ca="1">IF(AF69&gt;0,AF69*SUMPRODUCT(_xlfn.XLOOKUP(AF$23,$C$4:$C$19,$I$4:$S$19)*$AL69:$AV69),0)</f>
        <v>0</v>
      </c>
      <c r="BS69" s="17" cm="1">
        <f t="array" aca="1" ref="BS69" ca="1">IF(AG69&gt;0,AG69*SUMPRODUCT(_xlfn.XLOOKUP(AG$23,$C$4:$C$19,$I$4:$S$19)*$AL69:$AV69),0)</f>
        <v>0</v>
      </c>
      <c r="BT69" s="17" cm="1">
        <f t="array" aca="1" ref="BT69" ca="1">IF(AH69&gt;0,AH69*SUMPRODUCT(_xlfn.XLOOKUP(AH$23,$C$4:$C$19,$I$4:$S$19)*$AL69:$AV69),0)</f>
        <v>0</v>
      </c>
      <c r="BU69" s="17" cm="1">
        <f t="array" aca="1" ref="BU69" ca="1">IF(AI69&gt;0,AI69*SUMPRODUCT(_xlfn.XLOOKUP(AI$23,$C$4:$C$19,$I$4:$S$19)*$AL69:$AV69),0)</f>
        <v>0</v>
      </c>
      <c r="BV69" s="17" cm="1">
        <f t="array" aca="1" ref="BV69" ca="1">IF(AJ69&gt;0,AJ69*SUMPRODUCT(_xlfn.XLOOKUP(AJ$23,$C$4:$C$19,$I$4:$S$19)*$AL69:$AV69),0)</f>
        <v>0</v>
      </c>
      <c r="BW69" s="9" cm="1">
        <f t="array" aca="1" ref="BW69" ca="1">IF(AK69&gt;0,AK69*SUMPRODUCT(_xlfn.XLOOKUP(AK$23,$C$4:$C$19,$I$4:$S$19)*$AL69:$AV69),0)</f>
        <v>0</v>
      </c>
      <c r="BX69" s="215">
        <f t="shared" ca="1" si="68"/>
        <v>0</v>
      </c>
      <c r="BY69" s="8" cm="1">
        <f t="array" aca="1" ref="BY69" ca="1">IF(AA69&lt;0,AA69*SUMPRODUCT(_xlfn.XLOOKUP(AA$23,$C$4:$C$19,$T$4:$AD$19)*$AL69:$AV69),0)</f>
        <v>0</v>
      </c>
      <c r="BZ69" s="17" cm="1">
        <f t="array" aca="1" ref="BZ69" ca="1">IF(AB69&lt;0,AB69*SUMPRODUCT(_xlfn.XLOOKUP(AB$23,$C$4:$C$19,$T$4:$AD$19)*$AL69:$AV69),0)</f>
        <v>0</v>
      </c>
      <c r="CA69" s="17" cm="1">
        <f t="array" aca="1" ref="CA69" ca="1">IF(AC69&lt;0,AC69*SUMPRODUCT(_xlfn.XLOOKUP(AC$23,$C$4:$C$19,$T$4:$AD$19)*$AL69:$AV69),0)</f>
        <v>0</v>
      </c>
      <c r="CB69" s="71" cm="1">
        <f t="array" aca="1" ref="CB69" ca="1">IF(AD69&lt;0,AD69*SUMPRODUCT(_xlfn.XLOOKUP(AD$23,$C$4:$C$19,$T$4:$AD$19)*$AL69:$AV69),0)</f>
        <v>0</v>
      </c>
      <c r="CC69" s="17" cm="1">
        <f t="array" aca="1" ref="CC69" ca="1">IF(AE69&lt;0,AE69*SUMPRODUCT(_xlfn.XLOOKUP(AE$23,$C$4:$C$19,$T$4:$AD$19)*$AL69:$AV69),0)</f>
        <v>2</v>
      </c>
      <c r="CD69" s="17" cm="1">
        <f t="array" aca="1" ref="CD69" ca="1">IF(AF69&lt;0,AF69*SUMPRODUCT(_xlfn.XLOOKUP(AF$23,$C$4:$C$19,$T$4:$AD$19)*$AL69:$AV69),0)</f>
        <v>0</v>
      </c>
      <c r="CE69" s="17" cm="1">
        <f t="array" aca="1" ref="CE69" ca="1">IF(AG69&lt;0,AG69*SUMPRODUCT(_xlfn.XLOOKUP(AG$23,$C$4:$C$19,$T$4:$AD$19)*$AL69:$AV69),0)</f>
        <v>-0.25</v>
      </c>
      <c r="CF69" s="17" cm="1">
        <f t="array" aca="1" ref="CF69" ca="1">IF(AH69&lt;0,AH69*SUMPRODUCT(_xlfn.XLOOKUP(AH$23,$C$4:$C$19,$T$4:$AD$19)*$AL69:$AV69),0)</f>
        <v>-1.25</v>
      </c>
      <c r="CG69" s="17" cm="1">
        <f t="array" aca="1" ref="CG69" ca="1">IF(AI69&lt;0,AI69*SUMPRODUCT(_xlfn.XLOOKUP(AI$23,$C$4:$C$19,$T$4:$AD$19)*$AL69:$AV69),0)</f>
        <v>0</v>
      </c>
      <c r="CH69" s="17" cm="1">
        <f t="array" aca="1" ref="CH69" ca="1">IF(AJ69&lt;0,AJ69*SUMPRODUCT(_xlfn.XLOOKUP(AJ$23,$C$4:$C$19,$T$4:$AD$19)*$AL69:$AV69),0)</f>
        <v>0</v>
      </c>
      <c r="CI69" s="9" cm="1">
        <f t="array" aca="1" ref="CI69" ca="1">IF(AK69&lt;0,AK69*SUMPRODUCT(_xlfn.XLOOKUP(AK$23,$C$4:$C$19,$T$4:$AD$19)*$AL69:$AV69),0)</f>
        <v>0</v>
      </c>
      <c r="CJ69" s="221">
        <f t="shared" ca="1" si="69"/>
        <v>0.5</v>
      </c>
      <c r="CK69" s="8" cm="1">
        <f t="array" aca="1" ref="CK69" ca="1">IF(AA69&lt;0,AA69*SUMPRODUCT(_xlfn.XLOOKUP(AA$23,$C$4:$C$19,$I$4:$S$19)*$AL69:$AV69),0)</f>
        <v>0</v>
      </c>
      <c r="CL69" s="17" cm="1">
        <f t="array" aca="1" ref="CL69" ca="1">IF(AB69&lt;0,AB69*SUMPRODUCT(_xlfn.XLOOKUP(AB$23,$C$4:$C$19,$I$4:$S$19)*$AL69:$AV69),0)</f>
        <v>0</v>
      </c>
      <c r="CM69" s="17" cm="1">
        <f t="array" aca="1" ref="CM69" ca="1">IF(AC69&lt;0,AC69*SUMPRODUCT(_xlfn.XLOOKUP(AC$23,$C$4:$C$19,$I$4:$S$19)*$AL69:$AV69),0)</f>
        <v>0</v>
      </c>
      <c r="CN69" s="71" cm="1">
        <f t="array" aca="1" ref="CN69" ca="1">IF(AD69&lt;0,AD69*SUMPRODUCT(_xlfn.XLOOKUP(AD$23,$C$4:$C$19,$I$4:$S$19)*$AL69:$AV69),0)</f>
        <v>0</v>
      </c>
      <c r="CO69" s="17" cm="1">
        <f t="array" aca="1" ref="CO69" ca="1">IF(AE69&lt;0,AE69*SUMPRODUCT(_xlfn.XLOOKUP(AE$23,$C$4:$C$19,$I$4:$S$19)*$AL69:$AV69),0)</f>
        <v>0</v>
      </c>
      <c r="CP69" s="17" cm="1">
        <f t="array" aca="1" ref="CP69" ca="1">IF(AF69&lt;0,AF69*SUMPRODUCT(_xlfn.XLOOKUP(AF$23,$C$4:$C$19,$I$4:$S$19)*$AL69:$AV69),0)</f>
        <v>0</v>
      </c>
      <c r="CQ69" s="17" cm="1">
        <f t="array" aca="1" ref="CQ69" ca="1">IF(AG69&lt;0,AG69*SUMPRODUCT(_xlfn.XLOOKUP(AG$23,$C$4:$C$19,$I$4:$S$19)*$AL69:$AV69),0)</f>
        <v>0</v>
      </c>
      <c r="CR69" s="17" cm="1">
        <f t="array" aca="1" ref="CR69" ca="1">IF(AH69&lt;0,AH69*SUMPRODUCT(_xlfn.XLOOKUP(AH$23,$C$4:$C$19,$I$4:$S$19)*$AL69:$AV69),0)</f>
        <v>0</v>
      </c>
      <c r="CS69" s="17" cm="1">
        <f t="array" aca="1" ref="CS69" ca="1">IF(AI69&lt;0,AI69*SUMPRODUCT(_xlfn.XLOOKUP(AI$23,$C$4:$C$19,$I$4:$S$19)*$AL69:$AV69),0)</f>
        <v>0</v>
      </c>
      <c r="CT69" s="17" cm="1">
        <f t="array" aca="1" ref="CT69" ca="1">IF(AJ69&lt;0,AJ69*SUMPRODUCT(_xlfn.XLOOKUP(AJ$23,$C$4:$C$19,$I$4:$S$19)*$AL69:$AV69),0)</f>
        <v>0</v>
      </c>
      <c r="CU69" s="208" cm="1">
        <f t="array" aca="1" ref="CU69" ca="1">IF(AK69&lt;0,AK69*SUMPRODUCT(_xlfn.XLOOKUP(AK$23,$C$4:$C$19,$I$4:$S$19)*$AL69:$AV69),0)</f>
        <v>0</v>
      </c>
      <c r="CV69" s="221">
        <f t="shared" ca="1" si="70"/>
        <v>0</v>
      </c>
    </row>
    <row r="70" spans="1:100" x14ac:dyDescent="0.25">
      <c r="A70" s="255" t="s">
        <v>390</v>
      </c>
      <c r="B70" s="739" t="s">
        <v>388</v>
      </c>
      <c r="C70" s="735">
        <v>4</v>
      </c>
      <c r="D70" s="18" t="str">
        <f>_xlfn.XLOOKUP($C70,'Load Combinations'!$B$4:$B$22,'Load Combinations'!$C$4:$C$22)</f>
        <v>Core Vessel Vacuum, No Beam</v>
      </c>
      <c r="E70" s="118"/>
      <c r="F70" s="119"/>
      <c r="G70" s="7">
        <f t="shared" si="146"/>
        <v>10</v>
      </c>
      <c r="H70" s="130">
        <f t="shared" ca="1" si="106"/>
        <v>11.924999999999999</v>
      </c>
      <c r="I70" s="130">
        <f t="shared" ca="1" si="107"/>
        <v>5.5750000000000011</v>
      </c>
      <c r="J70" s="112"/>
      <c r="K70" s="72">
        <f ca="1">OFFSET(K70,-3,0)</f>
        <v>0</v>
      </c>
      <c r="L70" s="73">
        <f t="shared" ref="L70:Z70" ca="1" si="151">OFFSET(L70,-3,0)</f>
        <v>0</v>
      </c>
      <c r="M70" s="73">
        <f t="shared" ca="1" si="151"/>
        <v>0</v>
      </c>
      <c r="N70" s="73">
        <f t="shared" ca="1" si="151"/>
        <v>0</v>
      </c>
      <c r="O70" s="73">
        <f t="shared" ca="1" si="151"/>
        <v>1</v>
      </c>
      <c r="P70" s="73">
        <f t="shared" ca="1" si="151"/>
        <v>1</v>
      </c>
      <c r="Q70" s="73">
        <f t="shared" ca="1" si="151"/>
        <v>0</v>
      </c>
      <c r="R70" s="73">
        <f t="shared" ca="1" si="151"/>
        <v>1</v>
      </c>
      <c r="S70" s="73">
        <f t="shared" ca="1" si="151"/>
        <v>0</v>
      </c>
      <c r="T70" s="73">
        <f t="shared" ca="1" si="151"/>
        <v>0</v>
      </c>
      <c r="U70" s="73">
        <f t="shared" ca="1" si="151"/>
        <v>0</v>
      </c>
      <c r="V70" s="73">
        <f t="shared" ca="1" si="151"/>
        <v>1</v>
      </c>
      <c r="W70" s="73">
        <f t="shared" ca="1" si="151"/>
        <v>-1</v>
      </c>
      <c r="X70" s="73">
        <f t="shared" ca="1" si="151"/>
        <v>0</v>
      </c>
      <c r="Y70" s="73">
        <f t="shared" ca="1" si="151"/>
        <v>0</v>
      </c>
      <c r="Z70" s="139">
        <f t="shared" ca="1" si="151"/>
        <v>0</v>
      </c>
      <c r="AA70" s="72">
        <f t="shared" ref="AA70:AK70" ca="1" si="152">OFFSET(AA70,-3,0)</f>
        <v>1</v>
      </c>
      <c r="AB70" s="73">
        <f t="shared" ca="1" si="152"/>
        <v>1</v>
      </c>
      <c r="AC70" s="73">
        <f t="shared" ca="1" si="152"/>
        <v>-1</v>
      </c>
      <c r="AD70" s="73">
        <f t="shared" ca="1" si="152"/>
        <v>0</v>
      </c>
      <c r="AE70" s="73">
        <f t="shared" ca="1" si="152"/>
        <v>-1</v>
      </c>
      <c r="AF70" s="73">
        <f t="shared" ca="1" si="152"/>
        <v>-1</v>
      </c>
      <c r="AG70" s="73">
        <f t="shared" ca="1" si="152"/>
        <v>-1</v>
      </c>
      <c r="AH70" s="73">
        <f t="shared" ca="1" si="152"/>
        <v>-1</v>
      </c>
      <c r="AI70" s="73">
        <f t="shared" ca="1" si="152"/>
        <v>0</v>
      </c>
      <c r="AJ70" s="73">
        <f t="shared" ca="1" si="152"/>
        <v>0</v>
      </c>
      <c r="AK70" s="74">
        <f t="shared" ca="1" si="152"/>
        <v>0</v>
      </c>
      <c r="AL70" s="202">
        <f>+INDEX('Load Combinations'!$D$4:$N$22,MATCH(Vertical!$C70,'Load Combinations'!$B$4:$B$22,0),MATCH(Vertical!AL$23,'Load Combinations'!$D$3:$N$3,0))</f>
        <v>1</v>
      </c>
      <c r="AM70" s="73">
        <f>+INDEX('Load Combinations'!$D$4:$N$22,MATCH(Vertical!$C70,'Load Combinations'!$B$4:$B$22,0),MATCH(Vertical!AM$23,'Load Combinations'!$D$3:$N$3,0))</f>
        <v>1</v>
      </c>
      <c r="AN70" s="73">
        <f>+INDEX('Load Combinations'!$D$4:$N$22,MATCH(Vertical!$C70,'Load Combinations'!$B$4:$B$22,0),MATCH(Vertical!AN$23,'Load Combinations'!$D$3:$N$3,0))</f>
        <v>0</v>
      </c>
      <c r="AO70" s="73">
        <f>+INDEX('Load Combinations'!$D$4:$N$22,MATCH(Vertical!$C70,'Load Combinations'!$B$4:$B$22,0),MATCH(Vertical!AO$23,'Load Combinations'!$D$3:$N$3,0))</f>
        <v>1</v>
      </c>
      <c r="AP70" s="73">
        <f>+INDEX('Load Combinations'!$D$4:$N$22,MATCH(Vertical!$C70,'Load Combinations'!$B$4:$B$22,0),MATCH(Vertical!AP$23,'Load Combinations'!$D$3:$N$3,0))</f>
        <v>0</v>
      </c>
      <c r="AQ70" s="73">
        <f>+INDEX('Load Combinations'!$D$4:$N$22,MATCH(Vertical!$C70,'Load Combinations'!$B$4:$B$22,0),MATCH(Vertical!AQ$23,'Load Combinations'!$D$3:$N$3,0))</f>
        <v>0</v>
      </c>
      <c r="AR70" s="73">
        <f>+INDEX('Load Combinations'!$D$4:$N$22,MATCH(Vertical!$C70,'Load Combinations'!$B$4:$B$22,0),MATCH(Vertical!AR$23,'Load Combinations'!$D$3:$N$3,0))</f>
        <v>0</v>
      </c>
      <c r="AS70" s="73">
        <f>+INDEX('Load Combinations'!$D$4:$N$22,MATCH(Vertical!$C70,'Load Combinations'!$B$4:$B$22,0),MATCH(Vertical!AS$23,'Load Combinations'!$D$3:$N$3,0))</f>
        <v>0</v>
      </c>
      <c r="AT70" s="73">
        <f>+INDEX('Load Combinations'!$D$4:$N$22,MATCH(Vertical!$C70,'Load Combinations'!$B$4:$B$22,0),MATCH(Vertical!AT$23,'Load Combinations'!$D$3:$N$3,0))</f>
        <v>1</v>
      </c>
      <c r="AU70" s="139">
        <f>+INDEX('Load Combinations'!$D$4:$N$22,MATCH(Vertical!$C70,'Load Combinations'!$B$4:$B$22,0),MATCH(Vertical!AU$23,'Load Combinations'!$D$3:$N$3,0))</f>
        <v>0</v>
      </c>
      <c r="AV70" s="189">
        <f>+INDEX('Load Combinations'!$D$4:$N$22,MATCH(Vertical!$C70,'Load Combinations'!$B$4:$B$22,0),MATCH(Vertical!AV$23,'Load Combinations'!$D$3:$N$3,0))</f>
        <v>0</v>
      </c>
      <c r="AW70" s="229" cm="1">
        <f t="array" aca="1" ref="AW70" ca="1">SUMPRODUCT(--($K70:$Z70&gt;0),INDEX($H$4:$H$19,MATCH($K$23:$Z$23,$C$4:$C$19,0)))</f>
        <v>1.2</v>
      </c>
      <c r="AX70" s="189" cm="1">
        <f t="array" aca="1" ref="AX70" ca="1">SUMPRODUCT(--($K70:$Z70&gt;0),INDEX($G$4:$G$19,MATCH($K$23:$Z$23,$C$4:$C$19,0)))</f>
        <v>-1.2</v>
      </c>
      <c r="AY70" s="189" cm="1">
        <f t="array" aca="1" ref="AY70" ca="1">-1*SUMPRODUCT(--($K70:$Z70&lt;0),INDEX($H$4:$H$19,MATCH($K$23:$Z$23,$C$4:$C$19,0)))</f>
        <v>-0.5</v>
      </c>
      <c r="AZ70" s="230" cm="1">
        <f t="array" aca="1" ref="AZ70" ca="1">-1*SUMPRODUCT(--($K70:$Z70&lt;0),INDEX($G$4:$G$19,MATCH($K$23:$Z$23,$C$4:$C$19,0)))</f>
        <v>0.5</v>
      </c>
      <c r="BA70" s="66" cm="1">
        <f t="array" aca="1" ref="BA70" ca="1">IF(AA70&gt;0,AA70*SUMPRODUCT(_xlfn.XLOOKUP(AA$23,$C$4:$C$19,$T$4:$AD$19)*$AL70:$AV70),0)</f>
        <v>0</v>
      </c>
      <c r="BB70" s="67" cm="1">
        <f t="array" aca="1" ref="BB70" ca="1">IF(AB70&gt;0,AB70*SUMPRODUCT(_xlfn.XLOOKUP(AB$23,$C$4:$C$19,$T$4:$AD$19)*$AL70:$AV70),0)</f>
        <v>0.125</v>
      </c>
      <c r="BC70" s="67" cm="1">
        <f t="array" aca="1" ref="BC70" ca="1">IF(AC70&gt;0,AC70*SUMPRODUCT(_xlfn.XLOOKUP(AC$23,$C$4:$C$19,$T$4:$AD$19)*$AL70:$AV70),0)</f>
        <v>0</v>
      </c>
      <c r="BD70" s="67" cm="1">
        <f t="array" aca="1" ref="BD70" ca="1">IF(AD70&gt;0,AD70*SUMPRODUCT(_xlfn.XLOOKUP(AD$23,$C$4:$C$19,$T$4:$AD$19)*$AL70:$AV70),0)</f>
        <v>0</v>
      </c>
      <c r="BE70" s="67" cm="1">
        <f t="array" aca="1" ref="BE70" ca="1">IF(AE70&gt;0,AE70*SUMPRODUCT(_xlfn.XLOOKUP(AE$23,$C$4:$C$19,$T$4:$AD$19)*$AL70:$AV70),0)</f>
        <v>0</v>
      </c>
      <c r="BF70" s="67" cm="1">
        <f t="array" aca="1" ref="BF70" ca="1">IF(AF70&gt;0,AF70*SUMPRODUCT(_xlfn.XLOOKUP(AF$23,$C$4:$C$19,$T$4:$AD$19)*$AL70:$AV70),0)</f>
        <v>0</v>
      </c>
      <c r="BG70" s="67" cm="1">
        <f t="array" aca="1" ref="BG70" ca="1">IF(AG70&gt;0,AG70*SUMPRODUCT(_xlfn.XLOOKUP(AG$23,$C$4:$C$19,$T$4:$AD$19)*$AL70:$AV70),0)</f>
        <v>0</v>
      </c>
      <c r="BH70" s="67" cm="1">
        <f t="array" aca="1" ref="BH70" ca="1">IF(AH70&gt;0,AH70*SUMPRODUCT(_xlfn.XLOOKUP(AH$23,$C$4:$C$19,$T$4:$AD$19)*$AL70:$AV70),0)</f>
        <v>0</v>
      </c>
      <c r="BI70" s="67" cm="1">
        <f t="array" aca="1" ref="BI70" ca="1">IF(AI70&gt;0,AI70*SUMPRODUCT(_xlfn.XLOOKUP(AI$23,$C$4:$C$19,$T$4:$AD$19)*$AL70:$AV70),0)</f>
        <v>0</v>
      </c>
      <c r="BJ70" s="67" cm="1">
        <f t="array" aca="1" ref="BJ70" ca="1">IF(AJ70&gt;0,AJ70*SUMPRODUCT(_xlfn.XLOOKUP(AJ$23,$C$4:$C$19,$T$4:$AD$19)*$AL70:$AV70),0)</f>
        <v>0</v>
      </c>
      <c r="BK70" s="207" cm="1">
        <f t="array" aca="1" ref="BK70" ca="1">IF(AK70&gt;0,AK70*SUMPRODUCT(_xlfn.XLOOKUP(AK$23,$C$4:$C$19,$T$4:$AD$19)*$AL70:$AV70),0)</f>
        <v>0</v>
      </c>
      <c r="BL70" s="220">
        <f t="shared" ca="1" si="67"/>
        <v>0.125</v>
      </c>
      <c r="BM70" s="66" cm="1">
        <f t="array" aca="1" ref="BM70" ca="1">IF(AA70&gt;0,AA70*SUMPRODUCT(_xlfn.XLOOKUP(AA$23,$C$4:$C$19,$I$4:$S$19)*$AL70:$AV70),0)</f>
        <v>0</v>
      </c>
      <c r="BN70" s="67" cm="1">
        <f t="array" aca="1" ref="BN70" ca="1">IF(AB70&gt;0,AB70*SUMPRODUCT(_xlfn.XLOOKUP(AB$23,$C$4:$C$19,$I$4:$S$19)*$AL70:$AV70),0)</f>
        <v>-1.875</v>
      </c>
      <c r="BO70" s="67" cm="1">
        <f t="array" aca="1" ref="BO70" ca="1">IF(AC70&gt;0,AC70*SUMPRODUCT(_xlfn.XLOOKUP(AC$23,$C$4:$C$19,$I$4:$S$19)*$AL70:$AV70),0)</f>
        <v>0</v>
      </c>
      <c r="BP70" s="67" cm="1">
        <f t="array" aca="1" ref="BP70" ca="1">IF(AD70&gt;0,AD70*SUMPRODUCT(_xlfn.XLOOKUP(AD$23,$C$4:$C$19,$I$4:$S$19)*$AL70:$AV70),0)</f>
        <v>0</v>
      </c>
      <c r="BQ70" s="67" cm="1">
        <f t="array" aca="1" ref="BQ70" ca="1">IF(AE70&gt;0,AE70*SUMPRODUCT(_xlfn.XLOOKUP(AE$23,$C$4:$C$19,$I$4:$S$19)*$AL70:$AV70),0)</f>
        <v>0</v>
      </c>
      <c r="BR70" s="67" cm="1">
        <f t="array" aca="1" ref="BR70" ca="1">IF(AF70&gt;0,AF70*SUMPRODUCT(_xlfn.XLOOKUP(AF$23,$C$4:$C$19,$I$4:$S$19)*$AL70:$AV70),0)</f>
        <v>0</v>
      </c>
      <c r="BS70" s="67" cm="1">
        <f t="array" aca="1" ref="BS70" ca="1">IF(AG70&gt;0,AG70*SUMPRODUCT(_xlfn.XLOOKUP(AG$23,$C$4:$C$19,$I$4:$S$19)*$AL70:$AV70),0)</f>
        <v>0</v>
      </c>
      <c r="BT70" s="67" cm="1">
        <f t="array" aca="1" ref="BT70" ca="1">IF(AH70&gt;0,AH70*SUMPRODUCT(_xlfn.XLOOKUP(AH$23,$C$4:$C$19,$I$4:$S$19)*$AL70:$AV70),0)</f>
        <v>0</v>
      </c>
      <c r="BU70" s="67" cm="1">
        <f t="array" aca="1" ref="BU70" ca="1">IF(AI70&gt;0,AI70*SUMPRODUCT(_xlfn.XLOOKUP(AI$23,$C$4:$C$19,$I$4:$S$19)*$AL70:$AV70),0)</f>
        <v>0</v>
      </c>
      <c r="BV70" s="67" cm="1">
        <f t="array" aca="1" ref="BV70" ca="1">IF(AJ70&gt;0,AJ70*SUMPRODUCT(_xlfn.XLOOKUP(AJ$23,$C$4:$C$19,$I$4:$S$19)*$AL70:$AV70),0)</f>
        <v>0</v>
      </c>
      <c r="BW70" s="68" cm="1">
        <f t="array" aca="1" ref="BW70" ca="1">IF(AK70&gt;0,AK70*SUMPRODUCT(_xlfn.XLOOKUP(AK$23,$C$4:$C$19,$I$4:$S$19)*$AL70:$AV70),0)</f>
        <v>0</v>
      </c>
      <c r="BX70" s="214">
        <f t="shared" ca="1" si="68"/>
        <v>-1.875</v>
      </c>
      <c r="BY70" s="66" cm="1">
        <f t="array" aca="1" ref="BY70" ca="1">IF(AA70&lt;0,AA70*SUMPRODUCT(_xlfn.XLOOKUP(AA$23,$C$4:$C$19,$T$4:$AD$19)*$AL70:$AV70),0)</f>
        <v>0</v>
      </c>
      <c r="BZ70" s="67" cm="1">
        <f t="array" aca="1" ref="BZ70" ca="1">IF(AB70&lt;0,AB70*SUMPRODUCT(_xlfn.XLOOKUP(AB$23,$C$4:$C$19,$T$4:$AD$19)*$AL70:$AV70),0)</f>
        <v>0</v>
      </c>
      <c r="CA70" s="67" cm="1">
        <f t="array" aca="1" ref="CA70" ca="1">IF(AC70&lt;0,AC70*SUMPRODUCT(_xlfn.XLOOKUP(AC$23,$C$4:$C$19,$T$4:$AD$19)*$AL70:$AV70),0)</f>
        <v>-0.1</v>
      </c>
      <c r="CB70" s="67" cm="1">
        <f t="array" aca="1" ref="CB70" ca="1">IF(AD70&lt;0,AD70*SUMPRODUCT(_xlfn.XLOOKUP(AD$23,$C$4:$C$19,$T$4:$AD$19)*$AL70:$AV70),0)</f>
        <v>0</v>
      </c>
      <c r="CC70" s="67" cm="1">
        <f t="array" aca="1" ref="CC70" ca="1">IF(AE70&lt;0,AE70*SUMPRODUCT(_xlfn.XLOOKUP(AE$23,$C$4:$C$19,$T$4:$AD$19)*$AL70:$AV70),0)</f>
        <v>2</v>
      </c>
      <c r="CD70" s="67" cm="1">
        <f t="array" aca="1" ref="CD70" ca="1">IF(AF70&lt;0,AF70*SUMPRODUCT(_xlfn.XLOOKUP(AF$23,$C$4:$C$19,$T$4:$AD$19)*$AL70:$AV70),0)</f>
        <v>-1.5</v>
      </c>
      <c r="CE70" s="67" cm="1">
        <f t="array" aca="1" ref="CE70" ca="1">IF(AG70&lt;0,AG70*SUMPRODUCT(_xlfn.XLOOKUP(AG$23,$C$4:$C$19,$T$4:$AD$19)*$AL70:$AV70),0)</f>
        <v>-0.25</v>
      </c>
      <c r="CF70" s="67" cm="1">
        <f t="array" aca="1" ref="CF70" ca="1">IF(AH70&lt;0,AH70*SUMPRODUCT(_xlfn.XLOOKUP(AH$23,$C$4:$C$19,$T$4:$AD$19)*$AL70:$AV70),0)</f>
        <v>-1</v>
      </c>
      <c r="CG70" s="67" cm="1">
        <f t="array" aca="1" ref="CG70" ca="1">IF(AI70&lt;0,AI70*SUMPRODUCT(_xlfn.XLOOKUP(AI$23,$C$4:$C$19,$T$4:$AD$19)*$AL70:$AV70),0)</f>
        <v>0</v>
      </c>
      <c r="CH70" s="67" cm="1">
        <f t="array" aca="1" ref="CH70" ca="1">IF(AJ70&lt;0,AJ70*SUMPRODUCT(_xlfn.XLOOKUP(AJ$23,$C$4:$C$19,$T$4:$AD$19)*$AL70:$AV70),0)</f>
        <v>0</v>
      </c>
      <c r="CI70" s="68" cm="1">
        <f t="array" aca="1" ref="CI70" ca="1">IF(AK70&lt;0,AK70*SUMPRODUCT(_xlfn.XLOOKUP(AK$23,$C$4:$C$19,$T$4:$AD$19)*$AL70:$AV70),0)</f>
        <v>0</v>
      </c>
      <c r="CJ70" s="220">
        <f t="shared" ca="1" si="69"/>
        <v>-0.85000000000000009</v>
      </c>
      <c r="CK70" s="66" cm="1">
        <f t="array" aca="1" ref="CK70" ca="1">IF(AA70&lt;0,AA70*SUMPRODUCT(_xlfn.XLOOKUP(AA$23,$C$4:$C$19,$I$4:$S$19)*$AL70:$AV70),0)</f>
        <v>0</v>
      </c>
      <c r="CL70" s="67" cm="1">
        <f t="array" aca="1" ref="CL70" ca="1">IF(AB70&lt;0,AB70*SUMPRODUCT(_xlfn.XLOOKUP(AB$23,$C$4:$C$19,$I$4:$S$19)*$AL70:$AV70),0)</f>
        <v>0</v>
      </c>
      <c r="CM70" s="67" cm="1">
        <f t="array" aca="1" ref="CM70" ca="1">IF(AC70&lt;0,AC70*SUMPRODUCT(_xlfn.XLOOKUP(AC$23,$C$4:$C$19,$I$4:$S$19)*$AL70:$AV70),0)</f>
        <v>0.1</v>
      </c>
      <c r="CN70" s="67" cm="1">
        <f t="array" aca="1" ref="CN70" ca="1">IF(AD70&lt;0,AD70*SUMPRODUCT(_xlfn.XLOOKUP(AD$23,$C$4:$C$19,$I$4:$S$19)*$AL70:$AV70),0)</f>
        <v>0</v>
      </c>
      <c r="CO70" s="67" cm="1">
        <f t="array" aca="1" ref="CO70" ca="1">IF(AE70&lt;0,AE70*SUMPRODUCT(_xlfn.XLOOKUP(AE$23,$C$4:$C$19,$I$4:$S$19)*$AL70:$AV70),0)</f>
        <v>0</v>
      </c>
      <c r="CP70" s="67" cm="1">
        <f t="array" aca="1" ref="CP70" ca="1">IF(AF70&lt;0,AF70*SUMPRODUCT(_xlfn.XLOOKUP(AF$23,$C$4:$C$19,$I$4:$S$19)*$AL70:$AV70),0)</f>
        <v>0</v>
      </c>
      <c r="CQ70" s="67" cm="1">
        <f t="array" aca="1" ref="CQ70" ca="1">IF(AG70&lt;0,AG70*SUMPRODUCT(_xlfn.XLOOKUP(AG$23,$C$4:$C$19,$I$4:$S$19)*$AL70:$AV70),0)</f>
        <v>0</v>
      </c>
      <c r="CR70" s="67" cm="1">
        <f t="array" aca="1" ref="CR70" ca="1">IF(AH70&lt;0,AH70*SUMPRODUCT(_xlfn.XLOOKUP(AH$23,$C$4:$C$19,$I$4:$S$19)*$AL70:$AV70),0)</f>
        <v>0</v>
      </c>
      <c r="CS70" s="67" cm="1">
        <f t="array" aca="1" ref="CS70" ca="1">IF(AI70&lt;0,AI70*SUMPRODUCT(_xlfn.XLOOKUP(AI$23,$C$4:$C$19,$I$4:$S$19)*$AL70:$AV70),0)</f>
        <v>0</v>
      </c>
      <c r="CT70" s="67" cm="1">
        <f t="array" aca="1" ref="CT70" ca="1">IF(AJ70&lt;0,AJ70*SUMPRODUCT(_xlfn.XLOOKUP(AJ$23,$C$4:$C$19,$I$4:$S$19)*$AL70:$AV70),0)</f>
        <v>0</v>
      </c>
      <c r="CU70" s="207" cm="1">
        <f t="array" aca="1" ref="CU70" ca="1">IF(AK70&lt;0,AK70*SUMPRODUCT(_xlfn.XLOOKUP(AK$23,$C$4:$C$19,$I$4:$S$19)*$AL70:$AV70),0)</f>
        <v>0</v>
      </c>
      <c r="CV70" s="220">
        <f t="shared" ca="1" si="70"/>
        <v>0.1</v>
      </c>
    </row>
    <row r="71" spans="1:100" x14ac:dyDescent="0.25">
      <c r="A71" s="730">
        <f ca="1">MIN(H67:I71,H74:I77,H80:I85)</f>
        <v>2.8250000000000006</v>
      </c>
      <c r="B71" s="740">
        <f ca="1">MIN(H72:I73,H78:I79)</f>
        <v>2.2750000000000004</v>
      </c>
      <c r="C71" s="736">
        <v>5</v>
      </c>
      <c r="D71" s="19" t="str">
        <f>_xlfn.XLOOKUP($C71,'Load Combinations'!$B$4:$B$22,'Load Combinations'!$C$4:$C$22)</f>
        <v>Core Vessel Vacuum, Beam on</v>
      </c>
      <c r="E71" s="120"/>
      <c r="F71" s="121"/>
      <c r="G71" s="8">
        <f t="shared" si="146"/>
        <v>10</v>
      </c>
      <c r="H71" s="61">
        <f t="shared" ca="1" si="106"/>
        <v>12.524999999999999</v>
      </c>
      <c r="I71" s="61">
        <f t="shared" ca="1" si="107"/>
        <v>3.0750000000000006</v>
      </c>
      <c r="J71" s="113"/>
      <c r="K71" s="75">
        <f ca="1">OFFSET(K71,-4,0)</f>
        <v>0</v>
      </c>
      <c r="L71" s="76">
        <f t="shared" ref="L71:Z71" ca="1" si="153">OFFSET(L71,-4,0)</f>
        <v>0</v>
      </c>
      <c r="M71" s="76">
        <f t="shared" ca="1" si="153"/>
        <v>0</v>
      </c>
      <c r="N71" s="76">
        <f t="shared" ca="1" si="153"/>
        <v>0</v>
      </c>
      <c r="O71" s="76">
        <f t="shared" ca="1" si="153"/>
        <v>1</v>
      </c>
      <c r="P71" s="76">
        <f t="shared" ca="1" si="153"/>
        <v>1</v>
      </c>
      <c r="Q71" s="76">
        <f t="shared" ca="1" si="153"/>
        <v>0</v>
      </c>
      <c r="R71" s="76">
        <f t="shared" ca="1" si="153"/>
        <v>1</v>
      </c>
      <c r="S71" s="76">
        <f t="shared" ca="1" si="153"/>
        <v>0</v>
      </c>
      <c r="T71" s="76">
        <f t="shared" ca="1" si="153"/>
        <v>0</v>
      </c>
      <c r="U71" s="76">
        <f t="shared" ca="1" si="153"/>
        <v>0</v>
      </c>
      <c r="V71" s="76">
        <f t="shared" ca="1" si="153"/>
        <v>1</v>
      </c>
      <c r="W71" s="76">
        <f t="shared" ca="1" si="153"/>
        <v>-1</v>
      </c>
      <c r="X71" s="76">
        <f t="shared" ca="1" si="153"/>
        <v>0</v>
      </c>
      <c r="Y71" s="76">
        <f t="shared" ca="1" si="153"/>
        <v>0</v>
      </c>
      <c r="Z71" s="140">
        <f t="shared" ca="1" si="153"/>
        <v>0</v>
      </c>
      <c r="AA71" s="75">
        <f t="shared" ref="AA71:AK71" ca="1" si="154">OFFSET(AA71,-4,0)</f>
        <v>1</v>
      </c>
      <c r="AB71" s="76">
        <f t="shared" ca="1" si="154"/>
        <v>1</v>
      </c>
      <c r="AC71" s="76">
        <f t="shared" ca="1" si="154"/>
        <v>-1</v>
      </c>
      <c r="AD71" s="76">
        <f t="shared" ca="1" si="154"/>
        <v>0</v>
      </c>
      <c r="AE71" s="76">
        <f t="shared" ca="1" si="154"/>
        <v>-1</v>
      </c>
      <c r="AF71" s="76">
        <f t="shared" ca="1" si="154"/>
        <v>-1</v>
      </c>
      <c r="AG71" s="76">
        <f t="shared" ca="1" si="154"/>
        <v>-1</v>
      </c>
      <c r="AH71" s="76">
        <f t="shared" ca="1" si="154"/>
        <v>-1</v>
      </c>
      <c r="AI71" s="76">
        <f t="shared" ca="1" si="154"/>
        <v>0</v>
      </c>
      <c r="AJ71" s="76">
        <f t="shared" ca="1" si="154"/>
        <v>0</v>
      </c>
      <c r="AK71" s="77">
        <f t="shared" ca="1" si="154"/>
        <v>0</v>
      </c>
      <c r="AL71" s="203">
        <f>+INDEX('Load Combinations'!$D$4:$N$22,MATCH(Vertical!$C71,'Load Combinations'!$B$4:$B$22,0),MATCH(Vertical!AL$23,'Load Combinations'!$D$3:$N$3,0))</f>
        <v>1</v>
      </c>
      <c r="AM71" s="76">
        <f>+INDEX('Load Combinations'!$D$4:$N$22,MATCH(Vertical!$C71,'Load Combinations'!$B$4:$B$22,0),MATCH(Vertical!AM$23,'Load Combinations'!$D$3:$N$3,0))</f>
        <v>1</v>
      </c>
      <c r="AN71" s="76">
        <f>+INDEX('Load Combinations'!$D$4:$N$22,MATCH(Vertical!$C71,'Load Combinations'!$B$4:$B$22,0),MATCH(Vertical!AN$23,'Load Combinations'!$D$3:$N$3,0))</f>
        <v>0</v>
      </c>
      <c r="AO71" s="76">
        <f>+INDEX('Load Combinations'!$D$4:$N$22,MATCH(Vertical!$C71,'Load Combinations'!$B$4:$B$22,0),MATCH(Vertical!AO$23,'Load Combinations'!$D$3:$N$3,0))</f>
        <v>1</v>
      </c>
      <c r="AP71" s="76">
        <f>+INDEX('Load Combinations'!$D$4:$N$22,MATCH(Vertical!$C71,'Load Combinations'!$B$4:$B$22,0),MATCH(Vertical!AP$23,'Load Combinations'!$D$3:$N$3,0))</f>
        <v>0</v>
      </c>
      <c r="AQ71" s="76">
        <f>+INDEX('Load Combinations'!$D$4:$N$22,MATCH(Vertical!$C71,'Load Combinations'!$B$4:$B$22,0),MATCH(Vertical!AQ$23,'Load Combinations'!$D$3:$N$3,0))</f>
        <v>1</v>
      </c>
      <c r="AR71" s="76">
        <f>+INDEX('Load Combinations'!$D$4:$N$22,MATCH(Vertical!$C71,'Load Combinations'!$B$4:$B$22,0),MATCH(Vertical!AR$23,'Load Combinations'!$D$3:$N$3,0))</f>
        <v>0</v>
      </c>
      <c r="AS71" s="76">
        <f>+INDEX('Load Combinations'!$D$4:$N$22,MATCH(Vertical!$C71,'Load Combinations'!$B$4:$B$22,0),MATCH(Vertical!AS$23,'Load Combinations'!$D$3:$N$3,0))</f>
        <v>0</v>
      </c>
      <c r="AT71" s="76">
        <f>+INDEX('Load Combinations'!$D$4:$N$22,MATCH(Vertical!$C71,'Load Combinations'!$B$4:$B$22,0),MATCH(Vertical!AT$23,'Load Combinations'!$D$3:$N$3,0))</f>
        <v>1</v>
      </c>
      <c r="AU71" s="140">
        <f>+INDEX('Load Combinations'!$D$4:$N$22,MATCH(Vertical!$C71,'Load Combinations'!$B$4:$B$22,0),MATCH(Vertical!AU$23,'Load Combinations'!$D$3:$N$3,0))</f>
        <v>0</v>
      </c>
      <c r="AV71" s="196">
        <f>+INDEX('Load Combinations'!$D$4:$N$22,MATCH(Vertical!$C71,'Load Combinations'!$B$4:$B$22,0),MATCH(Vertical!AV$23,'Load Combinations'!$D$3:$N$3,0))</f>
        <v>0</v>
      </c>
      <c r="AW71" s="231" cm="1">
        <f t="array" aca="1" ref="AW71" ca="1">SUMPRODUCT(--($K71:$Z71&gt;0),INDEX($H$4:$H$19,MATCH($K$23:$Z$23,$C$4:$C$19,0)))</f>
        <v>1.2</v>
      </c>
      <c r="AX71" s="196" cm="1">
        <f t="array" aca="1" ref="AX71" ca="1">SUMPRODUCT(--($K71:$Z71&gt;0),INDEX($G$4:$G$19,MATCH($K$23:$Z$23,$C$4:$C$19,0)))</f>
        <v>-1.2</v>
      </c>
      <c r="AY71" s="196" cm="1">
        <f t="array" aca="1" ref="AY71" ca="1">-1*SUMPRODUCT(--($K71:$Z71&lt;0),INDEX($H$4:$H$19,MATCH($K$23:$Z$23,$C$4:$C$19,0)))</f>
        <v>-0.5</v>
      </c>
      <c r="AZ71" s="232" cm="1">
        <f t="array" aca="1" ref="AZ71" ca="1">-1*SUMPRODUCT(--($K71:$Z71&lt;0),INDEX($G$4:$G$19,MATCH($K$23:$Z$23,$C$4:$C$19,0)))</f>
        <v>0.5</v>
      </c>
      <c r="BA71" s="8" cm="1">
        <f t="array" aca="1" ref="BA71" ca="1">IF(AA71&gt;0,AA71*SUMPRODUCT(_xlfn.XLOOKUP(AA$23,$C$4:$C$19,$T$4:$AD$19)*$AL71:$AV71),0)</f>
        <v>0.3</v>
      </c>
      <c r="BB71" s="17" cm="1">
        <f t="array" aca="1" ref="BB71" ca="1">IF(AB71&gt;0,AB71*SUMPRODUCT(_xlfn.XLOOKUP(AB$23,$C$4:$C$19,$T$4:$AD$19)*$AL71:$AV71),0)</f>
        <v>0.42499999999999999</v>
      </c>
      <c r="BC71" s="17" cm="1">
        <f t="array" aca="1" ref="BC71" ca="1">IF(AC71&gt;0,AC71*SUMPRODUCT(_xlfn.XLOOKUP(AC$23,$C$4:$C$19,$T$4:$AD$19)*$AL71:$AV71),0)</f>
        <v>0</v>
      </c>
      <c r="BD71" s="71" cm="1">
        <f t="array" aca="1" ref="BD71" ca="1">IF(AD71&gt;0,AD71*SUMPRODUCT(_xlfn.XLOOKUP(AD$23,$C$4:$C$19,$T$4:$AD$19)*$AL71:$AV71),0)</f>
        <v>0</v>
      </c>
      <c r="BE71" s="17" cm="1">
        <f t="array" aca="1" ref="BE71" ca="1">IF(AE71&gt;0,AE71*SUMPRODUCT(_xlfn.XLOOKUP(AE$23,$C$4:$C$19,$T$4:$AD$19)*$AL71:$AV71),0)</f>
        <v>0</v>
      </c>
      <c r="BF71" s="17" cm="1">
        <f t="array" aca="1" ref="BF71" ca="1">IF(AF71&gt;0,AF71*SUMPRODUCT(_xlfn.XLOOKUP(AF$23,$C$4:$C$19,$T$4:$AD$19)*$AL71:$AV71),0)</f>
        <v>0</v>
      </c>
      <c r="BG71" s="17" cm="1">
        <f t="array" aca="1" ref="BG71" ca="1">IF(AG71&gt;0,AG71*SUMPRODUCT(_xlfn.XLOOKUP(AG$23,$C$4:$C$19,$T$4:$AD$19)*$AL71:$AV71),0)</f>
        <v>0</v>
      </c>
      <c r="BH71" s="17" cm="1">
        <f t="array" aca="1" ref="BH71" ca="1">IF(AH71&gt;0,AH71*SUMPRODUCT(_xlfn.XLOOKUP(AH$23,$C$4:$C$19,$T$4:$AD$19)*$AL71:$AV71),0)</f>
        <v>0</v>
      </c>
      <c r="BI71" s="17" cm="1">
        <f t="array" aca="1" ref="BI71" ca="1">IF(AI71&gt;0,AI71*SUMPRODUCT(_xlfn.XLOOKUP(AI$23,$C$4:$C$19,$T$4:$AD$19)*$AL71:$AV71),0)</f>
        <v>0</v>
      </c>
      <c r="BJ71" s="17" cm="1">
        <f t="array" aca="1" ref="BJ71" ca="1">IF(AJ71&gt;0,AJ71*SUMPRODUCT(_xlfn.XLOOKUP(AJ$23,$C$4:$C$19,$T$4:$AD$19)*$AL71:$AV71),0)</f>
        <v>0</v>
      </c>
      <c r="BK71" s="208" cm="1">
        <f t="array" aca="1" ref="BK71" ca="1">IF(AK71&gt;0,AK71*SUMPRODUCT(_xlfn.XLOOKUP(AK$23,$C$4:$C$19,$T$4:$AD$19)*$AL71:$AV71),0)</f>
        <v>0</v>
      </c>
      <c r="BL71" s="221">
        <f t="shared" ca="1" si="67"/>
        <v>0.72499999999999998</v>
      </c>
      <c r="BM71" s="8" cm="1">
        <f t="array" aca="1" ref="BM71" ca="1">IF(AA71&gt;0,AA71*SUMPRODUCT(_xlfn.XLOOKUP(AA$23,$C$4:$C$19,$I$4:$S$19)*$AL71:$AV71),0)</f>
        <v>0</v>
      </c>
      <c r="BN71" s="17" cm="1">
        <f t="array" aca="1" ref="BN71" ca="1">IF(AB71&gt;0,AB71*SUMPRODUCT(_xlfn.XLOOKUP(AB$23,$C$4:$C$19,$I$4:$S$19)*$AL71:$AV71),0)</f>
        <v>-1.875</v>
      </c>
      <c r="BO71" s="17" cm="1">
        <f t="array" aca="1" ref="BO71" ca="1">IF(AC71&gt;0,AC71*SUMPRODUCT(_xlfn.XLOOKUP(AC$23,$C$4:$C$19,$I$4:$S$19)*$AL71:$AV71),0)</f>
        <v>0</v>
      </c>
      <c r="BP71" s="71" cm="1">
        <f t="array" aca="1" ref="BP71" ca="1">IF(AD71&gt;0,AD71*SUMPRODUCT(_xlfn.XLOOKUP(AD$23,$C$4:$C$19,$I$4:$S$19)*$AL71:$AV71),0)</f>
        <v>0</v>
      </c>
      <c r="BQ71" s="17" cm="1">
        <f t="array" aca="1" ref="BQ71" ca="1">IF(AE71&gt;0,AE71*SUMPRODUCT(_xlfn.XLOOKUP(AE$23,$C$4:$C$19,$I$4:$S$19)*$AL71:$AV71),0)</f>
        <v>0</v>
      </c>
      <c r="BR71" s="17" cm="1">
        <f t="array" aca="1" ref="BR71" ca="1">IF(AF71&gt;0,AF71*SUMPRODUCT(_xlfn.XLOOKUP(AF$23,$C$4:$C$19,$I$4:$S$19)*$AL71:$AV71),0)</f>
        <v>0</v>
      </c>
      <c r="BS71" s="17" cm="1">
        <f t="array" aca="1" ref="BS71" ca="1">IF(AG71&gt;0,AG71*SUMPRODUCT(_xlfn.XLOOKUP(AG$23,$C$4:$C$19,$I$4:$S$19)*$AL71:$AV71),0)</f>
        <v>0</v>
      </c>
      <c r="BT71" s="17" cm="1">
        <f t="array" aca="1" ref="BT71" ca="1">IF(AH71&gt;0,AH71*SUMPRODUCT(_xlfn.XLOOKUP(AH$23,$C$4:$C$19,$I$4:$S$19)*$AL71:$AV71),0)</f>
        <v>0</v>
      </c>
      <c r="BU71" s="17" cm="1">
        <f t="array" aca="1" ref="BU71" ca="1">IF(AI71&gt;0,AI71*SUMPRODUCT(_xlfn.XLOOKUP(AI$23,$C$4:$C$19,$I$4:$S$19)*$AL71:$AV71),0)</f>
        <v>0</v>
      </c>
      <c r="BV71" s="17" cm="1">
        <f t="array" aca="1" ref="BV71" ca="1">IF(AJ71&gt;0,AJ71*SUMPRODUCT(_xlfn.XLOOKUP(AJ$23,$C$4:$C$19,$I$4:$S$19)*$AL71:$AV71),0)</f>
        <v>0</v>
      </c>
      <c r="BW71" s="9" cm="1">
        <f t="array" aca="1" ref="BW71" ca="1">IF(AK71&gt;0,AK71*SUMPRODUCT(_xlfn.XLOOKUP(AK$23,$C$4:$C$19,$I$4:$S$19)*$AL71:$AV71),0)</f>
        <v>0</v>
      </c>
      <c r="BX71" s="215">
        <f t="shared" ca="1" si="68"/>
        <v>-1.875</v>
      </c>
      <c r="BY71" s="8" cm="1">
        <f t="array" aca="1" ref="BY71" ca="1">IF(AA71&lt;0,AA71*SUMPRODUCT(_xlfn.XLOOKUP(AA$23,$C$4:$C$19,$T$4:$AD$19)*$AL71:$AV71),0)</f>
        <v>0</v>
      </c>
      <c r="BZ71" s="17" cm="1">
        <f t="array" aca="1" ref="BZ71" ca="1">IF(AB71&lt;0,AB71*SUMPRODUCT(_xlfn.XLOOKUP(AB$23,$C$4:$C$19,$T$4:$AD$19)*$AL71:$AV71),0)</f>
        <v>0</v>
      </c>
      <c r="CA71" s="17" cm="1">
        <f t="array" aca="1" ref="CA71" ca="1">IF(AC71&lt;0,AC71*SUMPRODUCT(_xlfn.XLOOKUP(AC$23,$C$4:$C$19,$T$4:$AD$19)*$AL71:$AV71),0)</f>
        <v>-0.1</v>
      </c>
      <c r="CB71" s="71" cm="1">
        <f t="array" aca="1" ref="CB71" ca="1">IF(AD71&lt;0,AD71*SUMPRODUCT(_xlfn.XLOOKUP(AD$23,$C$4:$C$19,$T$4:$AD$19)*$AL71:$AV71),0)</f>
        <v>0</v>
      </c>
      <c r="CC71" s="17" cm="1">
        <f t="array" aca="1" ref="CC71" ca="1">IF(AE71&lt;0,AE71*SUMPRODUCT(_xlfn.XLOOKUP(AE$23,$C$4:$C$19,$T$4:$AD$19)*$AL71:$AV71),0)</f>
        <v>0.25</v>
      </c>
      <c r="CD71" s="17" cm="1">
        <f t="array" aca="1" ref="CD71" ca="1">IF(AF71&lt;0,AF71*SUMPRODUCT(_xlfn.XLOOKUP(AF$23,$C$4:$C$19,$T$4:$AD$19)*$AL71:$AV71),0)</f>
        <v>-1.5</v>
      </c>
      <c r="CE71" s="17" cm="1">
        <f t="array" aca="1" ref="CE71" ca="1">IF(AG71&lt;0,AG71*SUMPRODUCT(_xlfn.XLOOKUP(AG$23,$C$4:$C$19,$T$4:$AD$19)*$AL71:$AV71),0)</f>
        <v>-0.75</v>
      </c>
      <c r="CF71" s="17" cm="1">
        <f t="array" aca="1" ref="CF71" ca="1">IF(AH71&lt;0,AH71*SUMPRODUCT(_xlfn.XLOOKUP(AH$23,$C$4:$C$19,$T$4:$AD$19)*$AL71:$AV71),0)</f>
        <v>-1.25</v>
      </c>
      <c r="CG71" s="17" cm="1">
        <f t="array" aca="1" ref="CG71" ca="1">IF(AI71&lt;0,AI71*SUMPRODUCT(_xlfn.XLOOKUP(AI$23,$C$4:$C$19,$T$4:$AD$19)*$AL71:$AV71),0)</f>
        <v>0</v>
      </c>
      <c r="CH71" s="17" cm="1">
        <f t="array" aca="1" ref="CH71" ca="1">IF(AJ71&lt;0,AJ71*SUMPRODUCT(_xlfn.XLOOKUP(AJ$23,$C$4:$C$19,$T$4:$AD$19)*$AL71:$AV71),0)</f>
        <v>0</v>
      </c>
      <c r="CI71" s="9" cm="1">
        <f t="array" aca="1" ref="CI71" ca="1">IF(AK71&lt;0,AK71*SUMPRODUCT(_xlfn.XLOOKUP(AK$23,$C$4:$C$19,$T$4:$AD$19)*$AL71:$AV71),0)</f>
        <v>0</v>
      </c>
      <c r="CJ71" s="221">
        <f t="shared" ca="1" si="69"/>
        <v>-3.35</v>
      </c>
      <c r="CK71" s="8" cm="1">
        <f t="array" aca="1" ref="CK71" ca="1">IF(AA71&lt;0,AA71*SUMPRODUCT(_xlfn.XLOOKUP(AA$23,$C$4:$C$19,$I$4:$S$19)*$AL71:$AV71),0)</f>
        <v>0</v>
      </c>
      <c r="CL71" s="17" cm="1">
        <f t="array" aca="1" ref="CL71" ca="1">IF(AB71&lt;0,AB71*SUMPRODUCT(_xlfn.XLOOKUP(AB$23,$C$4:$C$19,$I$4:$S$19)*$AL71:$AV71),0)</f>
        <v>0</v>
      </c>
      <c r="CM71" s="17" cm="1">
        <f t="array" aca="1" ref="CM71" ca="1">IF(AC71&lt;0,AC71*SUMPRODUCT(_xlfn.XLOOKUP(AC$23,$C$4:$C$19,$I$4:$S$19)*$AL71:$AV71),0)</f>
        <v>0.1</v>
      </c>
      <c r="CN71" s="71" cm="1">
        <f t="array" aca="1" ref="CN71" ca="1">IF(AD71&lt;0,AD71*SUMPRODUCT(_xlfn.XLOOKUP(AD$23,$C$4:$C$19,$I$4:$S$19)*$AL71:$AV71),0)</f>
        <v>0</v>
      </c>
      <c r="CO71" s="17" cm="1">
        <f t="array" aca="1" ref="CO71" ca="1">IF(AE71&lt;0,AE71*SUMPRODUCT(_xlfn.XLOOKUP(AE$23,$C$4:$C$19,$I$4:$S$19)*$AL71:$AV71),0)</f>
        <v>0</v>
      </c>
      <c r="CP71" s="17" cm="1">
        <f t="array" aca="1" ref="CP71" ca="1">IF(AF71&lt;0,AF71*SUMPRODUCT(_xlfn.XLOOKUP(AF$23,$C$4:$C$19,$I$4:$S$19)*$AL71:$AV71),0)</f>
        <v>0</v>
      </c>
      <c r="CQ71" s="17" cm="1">
        <f t="array" aca="1" ref="CQ71" ca="1">IF(AG71&lt;0,AG71*SUMPRODUCT(_xlfn.XLOOKUP(AG$23,$C$4:$C$19,$I$4:$S$19)*$AL71:$AV71),0)</f>
        <v>0</v>
      </c>
      <c r="CR71" s="17" cm="1">
        <f t="array" aca="1" ref="CR71" ca="1">IF(AH71&lt;0,AH71*SUMPRODUCT(_xlfn.XLOOKUP(AH$23,$C$4:$C$19,$I$4:$S$19)*$AL71:$AV71),0)</f>
        <v>0</v>
      </c>
      <c r="CS71" s="17" cm="1">
        <f t="array" aca="1" ref="CS71" ca="1">IF(AI71&lt;0,AI71*SUMPRODUCT(_xlfn.XLOOKUP(AI$23,$C$4:$C$19,$I$4:$S$19)*$AL71:$AV71),0)</f>
        <v>0</v>
      </c>
      <c r="CT71" s="17" cm="1">
        <f t="array" aca="1" ref="CT71" ca="1">IF(AJ71&lt;0,AJ71*SUMPRODUCT(_xlfn.XLOOKUP(AJ$23,$C$4:$C$19,$I$4:$S$19)*$AL71:$AV71),0)</f>
        <v>0</v>
      </c>
      <c r="CU71" s="208" cm="1">
        <f t="array" aca="1" ref="CU71" ca="1">IF(AK71&lt;0,AK71*SUMPRODUCT(_xlfn.XLOOKUP(AK$23,$C$4:$C$19,$I$4:$S$19)*$AL71:$AV71),0)</f>
        <v>0</v>
      </c>
      <c r="CV71" s="221">
        <f t="shared" ca="1" si="70"/>
        <v>0.1</v>
      </c>
    </row>
    <row r="72" spans="1:100" x14ac:dyDescent="0.25">
      <c r="A72" s="255" t="s">
        <v>391</v>
      </c>
      <c r="B72" s="739" t="s">
        <v>389</v>
      </c>
      <c r="C72" s="735">
        <v>6</v>
      </c>
      <c r="D72" s="159" t="str">
        <f>_xlfn.XLOOKUP($C72,'Load Combinations'!$B$4:$B$22,'Load Combinations'!$C$4:$C$22)</f>
        <v>Core Vessel Vaccuum,  No Beam, Seismic</v>
      </c>
      <c r="E72" s="118"/>
      <c r="F72" s="119"/>
      <c r="G72" s="7">
        <f t="shared" si="146"/>
        <v>10</v>
      </c>
      <c r="H72" s="130">
        <f t="shared" ca="1" si="106"/>
        <v>12.674999999999999</v>
      </c>
      <c r="I72" s="130">
        <f t="shared" ca="1" si="107"/>
        <v>4.7750000000000004</v>
      </c>
      <c r="J72" s="112"/>
      <c r="K72" s="72">
        <f ca="1">OFFSET(K72,-5,0)</f>
        <v>0</v>
      </c>
      <c r="L72" s="73">
        <f t="shared" ref="L72:Z72" ca="1" si="155">OFFSET(L72,-5,0)</f>
        <v>0</v>
      </c>
      <c r="M72" s="73">
        <f t="shared" ca="1" si="155"/>
        <v>0</v>
      </c>
      <c r="N72" s="73">
        <f t="shared" ca="1" si="155"/>
        <v>0</v>
      </c>
      <c r="O72" s="73">
        <f t="shared" ca="1" si="155"/>
        <v>1</v>
      </c>
      <c r="P72" s="73">
        <f t="shared" ca="1" si="155"/>
        <v>1</v>
      </c>
      <c r="Q72" s="73">
        <f t="shared" ca="1" si="155"/>
        <v>0</v>
      </c>
      <c r="R72" s="73">
        <f t="shared" ca="1" si="155"/>
        <v>1</v>
      </c>
      <c r="S72" s="73">
        <f t="shared" ca="1" si="155"/>
        <v>0</v>
      </c>
      <c r="T72" s="73">
        <f t="shared" ca="1" si="155"/>
        <v>0</v>
      </c>
      <c r="U72" s="73">
        <f t="shared" ca="1" si="155"/>
        <v>0</v>
      </c>
      <c r="V72" s="73">
        <f t="shared" ca="1" si="155"/>
        <v>1</v>
      </c>
      <c r="W72" s="73">
        <f t="shared" ca="1" si="155"/>
        <v>-1</v>
      </c>
      <c r="X72" s="73">
        <f t="shared" ca="1" si="155"/>
        <v>0</v>
      </c>
      <c r="Y72" s="73">
        <f t="shared" ca="1" si="155"/>
        <v>0</v>
      </c>
      <c r="Z72" s="139">
        <f t="shared" ca="1" si="155"/>
        <v>0</v>
      </c>
      <c r="AA72" s="72">
        <f t="shared" ref="AA72:AK72" ca="1" si="156">OFFSET(AA72,-5,0)</f>
        <v>1</v>
      </c>
      <c r="AB72" s="73">
        <f t="shared" ca="1" si="156"/>
        <v>1</v>
      </c>
      <c r="AC72" s="73">
        <f t="shared" ca="1" si="156"/>
        <v>-1</v>
      </c>
      <c r="AD72" s="73">
        <f t="shared" ca="1" si="156"/>
        <v>0</v>
      </c>
      <c r="AE72" s="73">
        <f t="shared" ca="1" si="156"/>
        <v>-1</v>
      </c>
      <c r="AF72" s="73">
        <f t="shared" ca="1" si="156"/>
        <v>-1</v>
      </c>
      <c r="AG72" s="73">
        <f t="shared" ca="1" si="156"/>
        <v>-1</v>
      </c>
      <c r="AH72" s="73">
        <f t="shared" ca="1" si="156"/>
        <v>-1</v>
      </c>
      <c r="AI72" s="73">
        <f t="shared" ca="1" si="156"/>
        <v>0</v>
      </c>
      <c r="AJ72" s="73">
        <f t="shared" ca="1" si="156"/>
        <v>0</v>
      </c>
      <c r="AK72" s="74">
        <f t="shared" ca="1" si="156"/>
        <v>0</v>
      </c>
      <c r="AL72" s="202">
        <f>+INDEX('Load Combinations'!$D$4:$N$22,MATCH(Vertical!$C72,'Load Combinations'!$B$4:$B$22,0),MATCH(Vertical!AL$23,'Load Combinations'!$D$3:$N$3,0))</f>
        <v>1</v>
      </c>
      <c r="AM72" s="73">
        <f>+INDEX('Load Combinations'!$D$4:$N$22,MATCH(Vertical!$C72,'Load Combinations'!$B$4:$B$22,0),MATCH(Vertical!AM$23,'Load Combinations'!$D$3:$N$3,0))</f>
        <v>1</v>
      </c>
      <c r="AN72" s="73">
        <f>+INDEX('Load Combinations'!$D$4:$N$22,MATCH(Vertical!$C72,'Load Combinations'!$B$4:$B$22,0),MATCH(Vertical!AN$23,'Load Combinations'!$D$3:$N$3,0))</f>
        <v>0</v>
      </c>
      <c r="AO72" s="73">
        <f>+INDEX('Load Combinations'!$D$4:$N$22,MATCH(Vertical!$C72,'Load Combinations'!$B$4:$B$22,0),MATCH(Vertical!AO$23,'Load Combinations'!$D$3:$N$3,0))</f>
        <v>1</v>
      </c>
      <c r="AP72" s="73">
        <f>+INDEX('Load Combinations'!$D$4:$N$22,MATCH(Vertical!$C72,'Load Combinations'!$B$4:$B$22,0),MATCH(Vertical!AP$23,'Load Combinations'!$D$3:$N$3,0))</f>
        <v>0</v>
      </c>
      <c r="AQ72" s="73">
        <f>+INDEX('Load Combinations'!$D$4:$N$22,MATCH(Vertical!$C72,'Load Combinations'!$B$4:$B$22,0),MATCH(Vertical!AQ$23,'Load Combinations'!$D$3:$N$3,0))</f>
        <v>0</v>
      </c>
      <c r="AR72" s="73">
        <f>+INDEX('Load Combinations'!$D$4:$N$22,MATCH(Vertical!$C72,'Load Combinations'!$B$4:$B$22,0),MATCH(Vertical!AR$23,'Load Combinations'!$D$3:$N$3,0))</f>
        <v>0</v>
      </c>
      <c r="AS72" s="73">
        <f>+INDEX('Load Combinations'!$D$4:$N$22,MATCH(Vertical!$C72,'Load Combinations'!$B$4:$B$22,0),MATCH(Vertical!AS$23,'Load Combinations'!$D$3:$N$3,0))</f>
        <v>0</v>
      </c>
      <c r="AT72" s="73">
        <f>+INDEX('Load Combinations'!$D$4:$N$22,MATCH(Vertical!$C72,'Load Combinations'!$B$4:$B$22,0),MATCH(Vertical!AT$23,'Load Combinations'!$D$3:$N$3,0))</f>
        <v>1</v>
      </c>
      <c r="AU72" s="139">
        <f>+INDEX('Load Combinations'!$D$4:$N$22,MATCH(Vertical!$C72,'Load Combinations'!$B$4:$B$22,0),MATCH(Vertical!AU$23,'Load Combinations'!$D$3:$N$3,0))</f>
        <v>1</v>
      </c>
      <c r="AV72" s="189">
        <f>+INDEX('Load Combinations'!$D$4:$N$22,MATCH(Vertical!$C72,'Load Combinations'!$B$4:$B$22,0),MATCH(Vertical!AV$23,'Load Combinations'!$D$3:$N$3,0))</f>
        <v>0</v>
      </c>
      <c r="AW72" s="229" cm="1">
        <f t="array" aca="1" ref="AW72" ca="1">SUMPRODUCT(--($K72:$Z72&gt;0),INDEX($H$4:$H$19,MATCH($K$23:$Z$23,$C$4:$C$19,0)))</f>
        <v>1.2</v>
      </c>
      <c r="AX72" s="189" cm="1">
        <f t="array" aca="1" ref="AX72" ca="1">SUMPRODUCT(--($K72:$Z72&gt;0),INDEX($G$4:$G$19,MATCH($K$23:$Z$23,$C$4:$C$19,0)))</f>
        <v>-1.2</v>
      </c>
      <c r="AY72" s="189" cm="1">
        <f t="array" aca="1" ref="AY72" ca="1">-1*SUMPRODUCT(--($K72:$Z72&lt;0),INDEX($H$4:$H$19,MATCH($K$23:$Z$23,$C$4:$C$19,0)))</f>
        <v>-0.5</v>
      </c>
      <c r="AZ72" s="230" cm="1">
        <f t="array" aca="1" ref="AZ72" ca="1">-1*SUMPRODUCT(--($K72:$Z72&lt;0),INDEX($G$4:$G$19,MATCH($K$23:$Z$23,$C$4:$C$19,0)))</f>
        <v>0.5</v>
      </c>
      <c r="BA72" s="66" cm="1">
        <f t="array" aca="1" ref="BA72" ca="1">IF(AA72&gt;0,AA72*SUMPRODUCT(_xlfn.XLOOKUP(AA$23,$C$4:$C$19,$T$4:$AD$19)*$AL72:$AV72),0)</f>
        <v>0</v>
      </c>
      <c r="BB72" s="67" cm="1">
        <f t="array" aca="1" ref="BB72" ca="1">IF(AB72&gt;0,AB72*SUMPRODUCT(_xlfn.XLOOKUP(AB$23,$C$4:$C$19,$T$4:$AD$19)*$AL72:$AV72),0)</f>
        <v>0.375</v>
      </c>
      <c r="BC72" s="67" cm="1">
        <f t="array" aca="1" ref="BC72" ca="1">IF(AC72&gt;0,AC72*SUMPRODUCT(_xlfn.XLOOKUP(AC$23,$C$4:$C$19,$T$4:$AD$19)*$AL72:$AV72),0)</f>
        <v>0</v>
      </c>
      <c r="BD72" s="67" cm="1">
        <f t="array" aca="1" ref="BD72" ca="1">IF(AD72&gt;0,AD72*SUMPRODUCT(_xlfn.XLOOKUP(AD$23,$C$4:$C$19,$T$4:$AD$19)*$AL72:$AV72),0)</f>
        <v>0</v>
      </c>
      <c r="BE72" s="67" cm="1">
        <f t="array" aca="1" ref="BE72" ca="1">IF(AE72&gt;0,AE72*SUMPRODUCT(_xlfn.XLOOKUP(AE$23,$C$4:$C$19,$T$4:$AD$19)*$AL72:$AV72),0)</f>
        <v>0</v>
      </c>
      <c r="BF72" s="67" cm="1">
        <f t="array" aca="1" ref="BF72" ca="1">IF(AF72&gt;0,AF72*SUMPRODUCT(_xlfn.XLOOKUP(AF$23,$C$4:$C$19,$T$4:$AD$19)*$AL72:$AV72),0)</f>
        <v>0</v>
      </c>
      <c r="BG72" s="67" cm="1">
        <f t="array" aca="1" ref="BG72" ca="1">IF(AG72&gt;0,AG72*SUMPRODUCT(_xlfn.XLOOKUP(AG$23,$C$4:$C$19,$T$4:$AD$19)*$AL72:$AV72),0)</f>
        <v>0</v>
      </c>
      <c r="BH72" s="67" cm="1">
        <f t="array" aca="1" ref="BH72" ca="1">IF(AH72&gt;0,AH72*SUMPRODUCT(_xlfn.XLOOKUP(AH$23,$C$4:$C$19,$T$4:$AD$19)*$AL72:$AV72),0)</f>
        <v>0</v>
      </c>
      <c r="BI72" s="67" cm="1">
        <f t="array" aca="1" ref="BI72" ca="1">IF(AI72&gt;0,AI72*SUMPRODUCT(_xlfn.XLOOKUP(AI$23,$C$4:$C$19,$T$4:$AD$19)*$AL72:$AV72),0)</f>
        <v>0</v>
      </c>
      <c r="BJ72" s="67" cm="1">
        <f t="array" aca="1" ref="BJ72" ca="1">IF(AJ72&gt;0,AJ72*SUMPRODUCT(_xlfn.XLOOKUP(AJ$23,$C$4:$C$19,$T$4:$AD$19)*$AL72:$AV72),0)</f>
        <v>0</v>
      </c>
      <c r="BK72" s="207" cm="1">
        <f t="array" aca="1" ref="BK72" ca="1">IF(AK72&gt;0,AK72*SUMPRODUCT(_xlfn.XLOOKUP(AK$23,$C$4:$C$19,$T$4:$AD$19)*$AL72:$AV72),0)</f>
        <v>0</v>
      </c>
      <c r="BL72" s="220">
        <f t="shared" ca="1" si="67"/>
        <v>0.375</v>
      </c>
      <c r="BM72" s="66" cm="1">
        <f t="array" aca="1" ref="BM72" ca="1">IF(AA72&gt;0,AA72*SUMPRODUCT(_xlfn.XLOOKUP(AA$23,$C$4:$C$19,$I$4:$S$19)*$AL72:$AV72),0)</f>
        <v>0</v>
      </c>
      <c r="BN72" s="67" cm="1">
        <f t="array" aca="1" ref="BN72" ca="1">IF(AB72&gt;0,AB72*SUMPRODUCT(_xlfn.XLOOKUP(AB$23,$C$4:$C$19,$I$4:$S$19)*$AL72:$AV72),0)</f>
        <v>-2.125</v>
      </c>
      <c r="BO72" s="67" cm="1">
        <f t="array" aca="1" ref="BO72" ca="1">IF(AC72&gt;0,AC72*SUMPRODUCT(_xlfn.XLOOKUP(AC$23,$C$4:$C$19,$I$4:$S$19)*$AL72:$AV72),0)</f>
        <v>0</v>
      </c>
      <c r="BP72" s="67" cm="1">
        <f t="array" aca="1" ref="BP72" ca="1">IF(AD72&gt;0,AD72*SUMPRODUCT(_xlfn.XLOOKUP(AD$23,$C$4:$C$19,$I$4:$S$19)*$AL72:$AV72),0)</f>
        <v>0</v>
      </c>
      <c r="BQ72" s="67" cm="1">
        <f t="array" aca="1" ref="BQ72" ca="1">IF(AE72&gt;0,AE72*SUMPRODUCT(_xlfn.XLOOKUP(AE$23,$C$4:$C$19,$I$4:$S$19)*$AL72:$AV72),0)</f>
        <v>0</v>
      </c>
      <c r="BR72" s="67" cm="1">
        <f t="array" aca="1" ref="BR72" ca="1">IF(AF72&gt;0,AF72*SUMPRODUCT(_xlfn.XLOOKUP(AF$23,$C$4:$C$19,$I$4:$S$19)*$AL72:$AV72),0)</f>
        <v>0</v>
      </c>
      <c r="BS72" s="67" cm="1">
        <f t="array" aca="1" ref="BS72" ca="1">IF(AG72&gt;0,AG72*SUMPRODUCT(_xlfn.XLOOKUP(AG$23,$C$4:$C$19,$I$4:$S$19)*$AL72:$AV72),0)</f>
        <v>0</v>
      </c>
      <c r="BT72" s="67" cm="1">
        <f t="array" aca="1" ref="BT72" ca="1">IF(AH72&gt;0,AH72*SUMPRODUCT(_xlfn.XLOOKUP(AH$23,$C$4:$C$19,$I$4:$S$19)*$AL72:$AV72),0)</f>
        <v>0</v>
      </c>
      <c r="BU72" s="67" cm="1">
        <f t="array" aca="1" ref="BU72" ca="1">IF(AI72&gt;0,AI72*SUMPRODUCT(_xlfn.XLOOKUP(AI$23,$C$4:$C$19,$I$4:$S$19)*$AL72:$AV72),0)</f>
        <v>0</v>
      </c>
      <c r="BV72" s="67" cm="1">
        <f t="array" aca="1" ref="BV72" ca="1">IF(AJ72&gt;0,AJ72*SUMPRODUCT(_xlfn.XLOOKUP(AJ$23,$C$4:$C$19,$I$4:$S$19)*$AL72:$AV72),0)</f>
        <v>0</v>
      </c>
      <c r="BW72" s="68" cm="1">
        <f t="array" aca="1" ref="BW72" ca="1">IF(AK72&gt;0,AK72*SUMPRODUCT(_xlfn.XLOOKUP(AK$23,$C$4:$C$19,$I$4:$S$19)*$AL72:$AV72),0)</f>
        <v>0</v>
      </c>
      <c r="BX72" s="214">
        <f t="shared" ca="1" si="68"/>
        <v>-2.125</v>
      </c>
      <c r="BY72" s="66" cm="1">
        <f t="array" aca="1" ref="BY72" ca="1">IF(AA72&lt;0,AA72*SUMPRODUCT(_xlfn.XLOOKUP(AA$23,$C$4:$C$19,$T$4:$AD$19)*$AL72:$AV72),0)</f>
        <v>0</v>
      </c>
      <c r="BZ72" s="67" cm="1">
        <f t="array" aca="1" ref="BZ72" ca="1">IF(AB72&lt;0,AB72*SUMPRODUCT(_xlfn.XLOOKUP(AB$23,$C$4:$C$19,$T$4:$AD$19)*$AL72:$AV72),0)</f>
        <v>0</v>
      </c>
      <c r="CA72" s="67" cm="1">
        <f t="array" aca="1" ref="CA72" ca="1">IF(AC72&lt;0,AC72*SUMPRODUCT(_xlfn.XLOOKUP(AC$23,$C$4:$C$19,$T$4:$AD$19)*$AL72:$AV72),0)</f>
        <v>-0.1</v>
      </c>
      <c r="CB72" s="67" cm="1">
        <f t="array" aca="1" ref="CB72" ca="1">IF(AD72&lt;0,AD72*SUMPRODUCT(_xlfn.XLOOKUP(AD$23,$C$4:$C$19,$T$4:$AD$19)*$AL72:$AV72),0)</f>
        <v>0</v>
      </c>
      <c r="CC72" s="67" cm="1">
        <f t="array" aca="1" ref="CC72" ca="1">IF(AE72&lt;0,AE72*SUMPRODUCT(_xlfn.XLOOKUP(AE$23,$C$4:$C$19,$T$4:$AD$19)*$AL72:$AV72),0)</f>
        <v>2</v>
      </c>
      <c r="CD72" s="67" cm="1">
        <f t="array" aca="1" ref="CD72" ca="1">IF(AF72&lt;0,AF72*SUMPRODUCT(_xlfn.XLOOKUP(AF$23,$C$4:$C$19,$T$4:$AD$19)*$AL72:$AV72),0)</f>
        <v>-1.8</v>
      </c>
      <c r="CE72" s="67" cm="1">
        <f t="array" aca="1" ref="CE72" ca="1">IF(AG72&lt;0,AG72*SUMPRODUCT(_xlfn.XLOOKUP(AG$23,$C$4:$C$19,$T$4:$AD$19)*$AL72:$AV72),0)</f>
        <v>-0.25</v>
      </c>
      <c r="CF72" s="67" cm="1">
        <f t="array" aca="1" ref="CF72" ca="1">IF(AH72&lt;0,AH72*SUMPRODUCT(_xlfn.XLOOKUP(AH$23,$C$4:$C$19,$T$4:$AD$19)*$AL72:$AV72),0)</f>
        <v>-1.25</v>
      </c>
      <c r="CG72" s="67" cm="1">
        <f t="array" aca="1" ref="CG72" ca="1">IF(AI72&lt;0,AI72*SUMPRODUCT(_xlfn.XLOOKUP(AI$23,$C$4:$C$19,$T$4:$AD$19)*$AL72:$AV72),0)</f>
        <v>0</v>
      </c>
      <c r="CH72" s="67" cm="1">
        <f t="array" aca="1" ref="CH72" ca="1">IF(AJ72&lt;0,AJ72*SUMPRODUCT(_xlfn.XLOOKUP(AJ$23,$C$4:$C$19,$T$4:$AD$19)*$AL72:$AV72),0)</f>
        <v>0</v>
      </c>
      <c r="CI72" s="68" cm="1">
        <f t="array" aca="1" ref="CI72" ca="1">IF(AK72&lt;0,AK72*SUMPRODUCT(_xlfn.XLOOKUP(AK$23,$C$4:$C$19,$T$4:$AD$19)*$AL72:$AV72),0)</f>
        <v>0</v>
      </c>
      <c r="CJ72" s="220">
        <f t="shared" ca="1" si="69"/>
        <v>-1.4000000000000001</v>
      </c>
      <c r="CK72" s="66" cm="1">
        <f t="array" aca="1" ref="CK72" ca="1">IF(AA72&lt;0,AA72*SUMPRODUCT(_xlfn.XLOOKUP(AA$23,$C$4:$C$19,$I$4:$S$19)*$AL72:$AV72),0)</f>
        <v>0</v>
      </c>
      <c r="CL72" s="67" cm="1">
        <f t="array" aca="1" ref="CL72" ca="1">IF(AB72&lt;0,AB72*SUMPRODUCT(_xlfn.XLOOKUP(AB$23,$C$4:$C$19,$I$4:$S$19)*$AL72:$AV72),0)</f>
        <v>0</v>
      </c>
      <c r="CM72" s="67" cm="1">
        <f t="array" aca="1" ref="CM72" ca="1">IF(AC72&lt;0,AC72*SUMPRODUCT(_xlfn.XLOOKUP(AC$23,$C$4:$C$19,$I$4:$S$19)*$AL72:$AV72),0)</f>
        <v>0.1</v>
      </c>
      <c r="CN72" s="67" cm="1">
        <f t="array" aca="1" ref="CN72" ca="1">IF(AD72&lt;0,AD72*SUMPRODUCT(_xlfn.XLOOKUP(AD$23,$C$4:$C$19,$I$4:$S$19)*$AL72:$AV72),0)</f>
        <v>0</v>
      </c>
      <c r="CO72" s="67" cm="1">
        <f t="array" aca="1" ref="CO72" ca="1">IF(AE72&lt;0,AE72*SUMPRODUCT(_xlfn.XLOOKUP(AE$23,$C$4:$C$19,$I$4:$S$19)*$AL72:$AV72),0)</f>
        <v>0</v>
      </c>
      <c r="CP72" s="67" cm="1">
        <f t="array" aca="1" ref="CP72" ca="1">IF(AF72&lt;0,AF72*SUMPRODUCT(_xlfn.XLOOKUP(AF$23,$C$4:$C$19,$I$4:$S$19)*$AL72:$AV72),0)</f>
        <v>0.25</v>
      </c>
      <c r="CQ72" s="67" cm="1">
        <f t="array" aca="1" ref="CQ72" ca="1">IF(AG72&lt;0,AG72*SUMPRODUCT(_xlfn.XLOOKUP(AG$23,$C$4:$C$19,$I$4:$S$19)*$AL72:$AV72),0)</f>
        <v>0</v>
      </c>
      <c r="CR72" s="67" cm="1">
        <f t="array" aca="1" ref="CR72" ca="1">IF(AH72&lt;0,AH72*SUMPRODUCT(_xlfn.XLOOKUP(AH$23,$C$4:$C$19,$I$4:$S$19)*$AL72:$AV72),0)</f>
        <v>0.25</v>
      </c>
      <c r="CS72" s="67" cm="1">
        <f t="array" aca="1" ref="CS72" ca="1">IF(AI72&lt;0,AI72*SUMPRODUCT(_xlfn.XLOOKUP(AI$23,$C$4:$C$19,$I$4:$S$19)*$AL72:$AV72),0)</f>
        <v>0</v>
      </c>
      <c r="CT72" s="67" cm="1">
        <f t="array" aca="1" ref="CT72" ca="1">IF(AJ72&lt;0,AJ72*SUMPRODUCT(_xlfn.XLOOKUP(AJ$23,$C$4:$C$19,$I$4:$S$19)*$AL72:$AV72),0)</f>
        <v>0</v>
      </c>
      <c r="CU72" s="207" cm="1">
        <f t="array" aca="1" ref="CU72" ca="1">IF(AK72&lt;0,AK72*SUMPRODUCT(_xlfn.XLOOKUP(AK$23,$C$4:$C$19,$I$4:$S$19)*$AL72:$AV72),0)</f>
        <v>0</v>
      </c>
      <c r="CV72" s="220">
        <f t="shared" ca="1" si="70"/>
        <v>0.6</v>
      </c>
    </row>
    <row r="73" spans="1:100" x14ac:dyDescent="0.25">
      <c r="A73" s="731">
        <f ca="1">MIN(H67:I71,H74:I77,H80:I85)</f>
        <v>2.8250000000000006</v>
      </c>
      <c r="B73" s="741">
        <f ca="1">MAX(H72:I73,H78:I79)</f>
        <v>13.274999999999999</v>
      </c>
      <c r="C73" s="736">
        <v>7</v>
      </c>
      <c r="D73" s="191" t="str">
        <f>_xlfn.XLOOKUP($C73,'Load Combinations'!$B$4:$B$22,'Load Combinations'!$C$4:$C$22)</f>
        <v>Core Vessel Vaccuum,  Beam On, Seismic</v>
      </c>
      <c r="E73" s="120"/>
      <c r="F73" s="121"/>
      <c r="G73" s="8">
        <f t="shared" si="146"/>
        <v>10</v>
      </c>
      <c r="H73" s="61">
        <f t="shared" ca="1" si="106"/>
        <v>13.274999999999999</v>
      </c>
      <c r="I73" s="61">
        <f t="shared" ca="1" si="107"/>
        <v>2.2750000000000004</v>
      </c>
      <c r="J73" s="113"/>
      <c r="K73" s="75">
        <f ca="1">OFFSET(K73,-6,0)</f>
        <v>0</v>
      </c>
      <c r="L73" s="76">
        <f t="shared" ref="L73:Z73" ca="1" si="157">OFFSET(L73,-6,0)</f>
        <v>0</v>
      </c>
      <c r="M73" s="76">
        <f t="shared" ca="1" si="157"/>
        <v>0</v>
      </c>
      <c r="N73" s="76">
        <f t="shared" ca="1" si="157"/>
        <v>0</v>
      </c>
      <c r="O73" s="76">
        <f t="shared" ca="1" si="157"/>
        <v>1</v>
      </c>
      <c r="P73" s="76">
        <f t="shared" ca="1" si="157"/>
        <v>1</v>
      </c>
      <c r="Q73" s="76">
        <f t="shared" ca="1" si="157"/>
        <v>0</v>
      </c>
      <c r="R73" s="76">
        <f t="shared" ca="1" si="157"/>
        <v>1</v>
      </c>
      <c r="S73" s="76">
        <f t="shared" ca="1" si="157"/>
        <v>0</v>
      </c>
      <c r="T73" s="76">
        <f t="shared" ca="1" si="157"/>
        <v>0</v>
      </c>
      <c r="U73" s="76">
        <f t="shared" ca="1" si="157"/>
        <v>0</v>
      </c>
      <c r="V73" s="76">
        <f t="shared" ca="1" si="157"/>
        <v>1</v>
      </c>
      <c r="W73" s="76">
        <f t="shared" ca="1" si="157"/>
        <v>-1</v>
      </c>
      <c r="X73" s="76">
        <f t="shared" ca="1" si="157"/>
        <v>0</v>
      </c>
      <c r="Y73" s="76">
        <f t="shared" ca="1" si="157"/>
        <v>0</v>
      </c>
      <c r="Z73" s="140">
        <f t="shared" ca="1" si="157"/>
        <v>0</v>
      </c>
      <c r="AA73" s="75">
        <f t="shared" ref="AA73:AK73" ca="1" si="158">OFFSET(AA73,-6,0)</f>
        <v>1</v>
      </c>
      <c r="AB73" s="76">
        <f t="shared" ca="1" si="158"/>
        <v>1</v>
      </c>
      <c r="AC73" s="76">
        <f t="shared" ca="1" si="158"/>
        <v>-1</v>
      </c>
      <c r="AD73" s="76">
        <f t="shared" ca="1" si="158"/>
        <v>0</v>
      </c>
      <c r="AE73" s="76">
        <f t="shared" ca="1" si="158"/>
        <v>-1</v>
      </c>
      <c r="AF73" s="76">
        <f t="shared" ca="1" si="158"/>
        <v>-1</v>
      </c>
      <c r="AG73" s="76">
        <f t="shared" ca="1" si="158"/>
        <v>-1</v>
      </c>
      <c r="AH73" s="76">
        <f t="shared" ca="1" si="158"/>
        <v>-1</v>
      </c>
      <c r="AI73" s="76">
        <f t="shared" ca="1" si="158"/>
        <v>0</v>
      </c>
      <c r="AJ73" s="76">
        <f t="shared" ca="1" si="158"/>
        <v>0</v>
      </c>
      <c r="AK73" s="77">
        <f t="shared" ca="1" si="158"/>
        <v>0</v>
      </c>
      <c r="AL73" s="203">
        <f>+INDEX('Load Combinations'!$D$4:$N$22,MATCH(Vertical!$C73,'Load Combinations'!$B$4:$B$22,0),MATCH(Vertical!AL$23,'Load Combinations'!$D$3:$N$3,0))</f>
        <v>1</v>
      </c>
      <c r="AM73" s="76">
        <f>+INDEX('Load Combinations'!$D$4:$N$22,MATCH(Vertical!$C73,'Load Combinations'!$B$4:$B$22,0),MATCH(Vertical!AM$23,'Load Combinations'!$D$3:$N$3,0))</f>
        <v>1</v>
      </c>
      <c r="AN73" s="76">
        <f>+INDEX('Load Combinations'!$D$4:$N$22,MATCH(Vertical!$C73,'Load Combinations'!$B$4:$B$22,0),MATCH(Vertical!AN$23,'Load Combinations'!$D$3:$N$3,0))</f>
        <v>0</v>
      </c>
      <c r="AO73" s="76">
        <f>+INDEX('Load Combinations'!$D$4:$N$22,MATCH(Vertical!$C73,'Load Combinations'!$B$4:$B$22,0),MATCH(Vertical!AO$23,'Load Combinations'!$D$3:$N$3,0))</f>
        <v>1</v>
      </c>
      <c r="AP73" s="76">
        <f>+INDEX('Load Combinations'!$D$4:$N$22,MATCH(Vertical!$C73,'Load Combinations'!$B$4:$B$22,0),MATCH(Vertical!AP$23,'Load Combinations'!$D$3:$N$3,0))</f>
        <v>0</v>
      </c>
      <c r="AQ73" s="76">
        <f>+INDEX('Load Combinations'!$D$4:$N$22,MATCH(Vertical!$C73,'Load Combinations'!$B$4:$B$22,0),MATCH(Vertical!AQ$23,'Load Combinations'!$D$3:$N$3,0))</f>
        <v>1</v>
      </c>
      <c r="AR73" s="76">
        <f>+INDEX('Load Combinations'!$D$4:$N$22,MATCH(Vertical!$C73,'Load Combinations'!$B$4:$B$22,0),MATCH(Vertical!AR$23,'Load Combinations'!$D$3:$N$3,0))</f>
        <v>0</v>
      </c>
      <c r="AS73" s="76">
        <f>+INDEX('Load Combinations'!$D$4:$N$22,MATCH(Vertical!$C73,'Load Combinations'!$B$4:$B$22,0),MATCH(Vertical!AS$23,'Load Combinations'!$D$3:$N$3,0))</f>
        <v>0</v>
      </c>
      <c r="AT73" s="76">
        <f>+INDEX('Load Combinations'!$D$4:$N$22,MATCH(Vertical!$C73,'Load Combinations'!$B$4:$B$22,0),MATCH(Vertical!AT$23,'Load Combinations'!$D$3:$N$3,0))</f>
        <v>1</v>
      </c>
      <c r="AU73" s="140">
        <f>+INDEX('Load Combinations'!$D$4:$N$22,MATCH(Vertical!$C73,'Load Combinations'!$B$4:$B$22,0),MATCH(Vertical!AU$23,'Load Combinations'!$D$3:$N$3,0))</f>
        <v>1</v>
      </c>
      <c r="AV73" s="196">
        <f>+INDEX('Load Combinations'!$D$4:$N$22,MATCH(Vertical!$C73,'Load Combinations'!$B$4:$B$22,0),MATCH(Vertical!AV$23,'Load Combinations'!$D$3:$N$3,0))</f>
        <v>0</v>
      </c>
      <c r="AW73" s="231" cm="1">
        <f t="array" aca="1" ref="AW73" ca="1">SUMPRODUCT(--($K73:$Z73&gt;0),INDEX($H$4:$H$19,MATCH($K$23:$Z$23,$C$4:$C$19,0)))</f>
        <v>1.2</v>
      </c>
      <c r="AX73" s="196" cm="1">
        <f t="array" aca="1" ref="AX73" ca="1">SUMPRODUCT(--($K73:$Z73&gt;0),INDEX($G$4:$G$19,MATCH($K$23:$Z$23,$C$4:$C$19,0)))</f>
        <v>-1.2</v>
      </c>
      <c r="AY73" s="196" cm="1">
        <f t="array" aca="1" ref="AY73" ca="1">-1*SUMPRODUCT(--($K73:$Z73&lt;0),INDEX($H$4:$H$19,MATCH($K$23:$Z$23,$C$4:$C$19,0)))</f>
        <v>-0.5</v>
      </c>
      <c r="AZ73" s="232" cm="1">
        <f t="array" aca="1" ref="AZ73" ca="1">-1*SUMPRODUCT(--($K73:$Z73&lt;0),INDEX($G$4:$G$19,MATCH($K$23:$Z$23,$C$4:$C$19,0)))</f>
        <v>0.5</v>
      </c>
      <c r="BA73" s="8" cm="1">
        <f t="array" aca="1" ref="BA73" ca="1">IF(AA73&gt;0,AA73*SUMPRODUCT(_xlfn.XLOOKUP(AA$23,$C$4:$C$19,$T$4:$AD$19)*$AL73:$AV73),0)</f>
        <v>0.3</v>
      </c>
      <c r="BB73" s="17" cm="1">
        <f t="array" aca="1" ref="BB73" ca="1">IF(AB73&gt;0,AB73*SUMPRODUCT(_xlfn.XLOOKUP(AB$23,$C$4:$C$19,$T$4:$AD$19)*$AL73:$AV73),0)</f>
        <v>0.67500000000000004</v>
      </c>
      <c r="BC73" s="17" cm="1">
        <f t="array" aca="1" ref="BC73" ca="1">IF(AC73&gt;0,AC73*SUMPRODUCT(_xlfn.XLOOKUP(AC$23,$C$4:$C$19,$T$4:$AD$19)*$AL73:$AV73),0)</f>
        <v>0</v>
      </c>
      <c r="BD73" s="71" cm="1">
        <f t="array" aca="1" ref="BD73" ca="1">IF(AD73&gt;0,AD73*SUMPRODUCT(_xlfn.XLOOKUP(AD$23,$C$4:$C$19,$T$4:$AD$19)*$AL73:$AV73),0)</f>
        <v>0</v>
      </c>
      <c r="BE73" s="17" cm="1">
        <f t="array" aca="1" ref="BE73" ca="1">IF(AE73&gt;0,AE73*SUMPRODUCT(_xlfn.XLOOKUP(AE$23,$C$4:$C$19,$T$4:$AD$19)*$AL73:$AV73),0)</f>
        <v>0</v>
      </c>
      <c r="BF73" s="17" cm="1">
        <f t="array" aca="1" ref="BF73" ca="1">IF(AF73&gt;0,AF73*SUMPRODUCT(_xlfn.XLOOKUP(AF$23,$C$4:$C$19,$T$4:$AD$19)*$AL73:$AV73),0)</f>
        <v>0</v>
      </c>
      <c r="BG73" s="17" cm="1">
        <f t="array" aca="1" ref="BG73" ca="1">IF(AG73&gt;0,AG73*SUMPRODUCT(_xlfn.XLOOKUP(AG$23,$C$4:$C$19,$T$4:$AD$19)*$AL73:$AV73),0)</f>
        <v>0</v>
      </c>
      <c r="BH73" s="17" cm="1">
        <f t="array" aca="1" ref="BH73" ca="1">IF(AH73&gt;0,AH73*SUMPRODUCT(_xlfn.XLOOKUP(AH$23,$C$4:$C$19,$T$4:$AD$19)*$AL73:$AV73),0)</f>
        <v>0</v>
      </c>
      <c r="BI73" s="17" cm="1">
        <f t="array" aca="1" ref="BI73" ca="1">IF(AI73&gt;0,AI73*SUMPRODUCT(_xlfn.XLOOKUP(AI$23,$C$4:$C$19,$T$4:$AD$19)*$AL73:$AV73),0)</f>
        <v>0</v>
      </c>
      <c r="BJ73" s="17" cm="1">
        <f t="array" aca="1" ref="BJ73" ca="1">IF(AJ73&gt;0,AJ73*SUMPRODUCT(_xlfn.XLOOKUP(AJ$23,$C$4:$C$19,$T$4:$AD$19)*$AL73:$AV73),0)</f>
        <v>0</v>
      </c>
      <c r="BK73" s="208" cm="1">
        <f t="array" aca="1" ref="BK73" ca="1">IF(AK73&gt;0,AK73*SUMPRODUCT(_xlfn.XLOOKUP(AK$23,$C$4:$C$19,$T$4:$AD$19)*$AL73:$AV73),0)</f>
        <v>0</v>
      </c>
      <c r="BL73" s="221">
        <f t="shared" ca="1" si="67"/>
        <v>0.97500000000000009</v>
      </c>
      <c r="BM73" s="8" cm="1">
        <f t="array" aca="1" ref="BM73" ca="1">IF(AA73&gt;0,AA73*SUMPRODUCT(_xlfn.XLOOKUP(AA$23,$C$4:$C$19,$I$4:$S$19)*$AL73:$AV73),0)</f>
        <v>0</v>
      </c>
      <c r="BN73" s="17" cm="1">
        <f t="array" aca="1" ref="BN73" ca="1">IF(AB73&gt;0,AB73*SUMPRODUCT(_xlfn.XLOOKUP(AB$23,$C$4:$C$19,$I$4:$S$19)*$AL73:$AV73),0)</f>
        <v>-2.125</v>
      </c>
      <c r="BO73" s="17" cm="1">
        <f t="array" aca="1" ref="BO73" ca="1">IF(AC73&gt;0,AC73*SUMPRODUCT(_xlfn.XLOOKUP(AC$23,$C$4:$C$19,$I$4:$S$19)*$AL73:$AV73),0)</f>
        <v>0</v>
      </c>
      <c r="BP73" s="71" cm="1">
        <f t="array" aca="1" ref="BP73" ca="1">IF(AD73&gt;0,AD73*SUMPRODUCT(_xlfn.XLOOKUP(AD$23,$C$4:$C$19,$I$4:$S$19)*$AL73:$AV73),0)</f>
        <v>0</v>
      </c>
      <c r="BQ73" s="17" cm="1">
        <f t="array" aca="1" ref="BQ73" ca="1">IF(AE73&gt;0,AE73*SUMPRODUCT(_xlfn.XLOOKUP(AE$23,$C$4:$C$19,$I$4:$S$19)*$AL73:$AV73),0)</f>
        <v>0</v>
      </c>
      <c r="BR73" s="17" cm="1">
        <f t="array" aca="1" ref="BR73" ca="1">IF(AF73&gt;0,AF73*SUMPRODUCT(_xlfn.XLOOKUP(AF$23,$C$4:$C$19,$I$4:$S$19)*$AL73:$AV73),0)</f>
        <v>0</v>
      </c>
      <c r="BS73" s="17" cm="1">
        <f t="array" aca="1" ref="BS73" ca="1">IF(AG73&gt;0,AG73*SUMPRODUCT(_xlfn.XLOOKUP(AG$23,$C$4:$C$19,$I$4:$S$19)*$AL73:$AV73),0)</f>
        <v>0</v>
      </c>
      <c r="BT73" s="17" cm="1">
        <f t="array" aca="1" ref="BT73" ca="1">IF(AH73&gt;0,AH73*SUMPRODUCT(_xlfn.XLOOKUP(AH$23,$C$4:$C$19,$I$4:$S$19)*$AL73:$AV73),0)</f>
        <v>0</v>
      </c>
      <c r="BU73" s="17" cm="1">
        <f t="array" aca="1" ref="BU73" ca="1">IF(AI73&gt;0,AI73*SUMPRODUCT(_xlfn.XLOOKUP(AI$23,$C$4:$C$19,$I$4:$S$19)*$AL73:$AV73),0)</f>
        <v>0</v>
      </c>
      <c r="BV73" s="17" cm="1">
        <f t="array" aca="1" ref="BV73" ca="1">IF(AJ73&gt;0,AJ73*SUMPRODUCT(_xlfn.XLOOKUP(AJ$23,$C$4:$C$19,$I$4:$S$19)*$AL73:$AV73),0)</f>
        <v>0</v>
      </c>
      <c r="BW73" s="9" cm="1">
        <f t="array" aca="1" ref="BW73" ca="1">IF(AK73&gt;0,AK73*SUMPRODUCT(_xlfn.XLOOKUP(AK$23,$C$4:$C$19,$I$4:$S$19)*$AL73:$AV73),0)</f>
        <v>0</v>
      </c>
      <c r="BX73" s="215">
        <f t="shared" ca="1" si="68"/>
        <v>-2.125</v>
      </c>
      <c r="BY73" s="8" cm="1">
        <f t="array" aca="1" ref="BY73" ca="1">IF(AA73&lt;0,AA73*SUMPRODUCT(_xlfn.XLOOKUP(AA$23,$C$4:$C$19,$T$4:$AD$19)*$AL73:$AV73),0)</f>
        <v>0</v>
      </c>
      <c r="BZ73" s="17" cm="1">
        <f t="array" aca="1" ref="BZ73" ca="1">IF(AB73&lt;0,AB73*SUMPRODUCT(_xlfn.XLOOKUP(AB$23,$C$4:$C$19,$T$4:$AD$19)*$AL73:$AV73),0)</f>
        <v>0</v>
      </c>
      <c r="CA73" s="17" cm="1">
        <f t="array" aca="1" ref="CA73" ca="1">IF(AC73&lt;0,AC73*SUMPRODUCT(_xlfn.XLOOKUP(AC$23,$C$4:$C$19,$T$4:$AD$19)*$AL73:$AV73),0)</f>
        <v>-0.1</v>
      </c>
      <c r="CB73" s="71" cm="1">
        <f t="array" aca="1" ref="CB73" ca="1">IF(AD73&lt;0,AD73*SUMPRODUCT(_xlfn.XLOOKUP(AD$23,$C$4:$C$19,$T$4:$AD$19)*$AL73:$AV73),0)</f>
        <v>0</v>
      </c>
      <c r="CC73" s="17" cm="1">
        <f t="array" aca="1" ref="CC73" ca="1">IF(AE73&lt;0,AE73*SUMPRODUCT(_xlfn.XLOOKUP(AE$23,$C$4:$C$19,$T$4:$AD$19)*$AL73:$AV73),0)</f>
        <v>0.25</v>
      </c>
      <c r="CD73" s="17" cm="1">
        <f t="array" aca="1" ref="CD73" ca="1">IF(AF73&lt;0,AF73*SUMPRODUCT(_xlfn.XLOOKUP(AF$23,$C$4:$C$19,$T$4:$AD$19)*$AL73:$AV73),0)</f>
        <v>-1.8</v>
      </c>
      <c r="CE73" s="17" cm="1">
        <f t="array" aca="1" ref="CE73" ca="1">IF(AG73&lt;0,AG73*SUMPRODUCT(_xlfn.XLOOKUP(AG$23,$C$4:$C$19,$T$4:$AD$19)*$AL73:$AV73),0)</f>
        <v>-0.75</v>
      </c>
      <c r="CF73" s="17" cm="1">
        <f t="array" aca="1" ref="CF73" ca="1">IF(AH73&lt;0,AH73*SUMPRODUCT(_xlfn.XLOOKUP(AH$23,$C$4:$C$19,$T$4:$AD$19)*$AL73:$AV73),0)</f>
        <v>-1.5</v>
      </c>
      <c r="CG73" s="17" cm="1">
        <f t="array" aca="1" ref="CG73" ca="1">IF(AI73&lt;0,AI73*SUMPRODUCT(_xlfn.XLOOKUP(AI$23,$C$4:$C$19,$T$4:$AD$19)*$AL73:$AV73),0)</f>
        <v>0</v>
      </c>
      <c r="CH73" s="17" cm="1">
        <f t="array" aca="1" ref="CH73" ca="1">IF(AJ73&lt;0,AJ73*SUMPRODUCT(_xlfn.XLOOKUP(AJ$23,$C$4:$C$19,$T$4:$AD$19)*$AL73:$AV73),0)</f>
        <v>0</v>
      </c>
      <c r="CI73" s="9" cm="1">
        <f t="array" aca="1" ref="CI73" ca="1">IF(AK73&lt;0,AK73*SUMPRODUCT(_xlfn.XLOOKUP(AK$23,$C$4:$C$19,$T$4:$AD$19)*$AL73:$AV73),0)</f>
        <v>0</v>
      </c>
      <c r="CJ73" s="221">
        <f t="shared" ca="1" si="69"/>
        <v>-3.9000000000000004</v>
      </c>
      <c r="CK73" s="8" cm="1">
        <f t="array" aca="1" ref="CK73" ca="1">IF(AA73&lt;0,AA73*SUMPRODUCT(_xlfn.XLOOKUP(AA$23,$C$4:$C$19,$I$4:$S$19)*$AL73:$AV73),0)</f>
        <v>0</v>
      </c>
      <c r="CL73" s="17" cm="1">
        <f t="array" aca="1" ref="CL73" ca="1">IF(AB73&lt;0,AB73*SUMPRODUCT(_xlfn.XLOOKUP(AB$23,$C$4:$C$19,$I$4:$S$19)*$AL73:$AV73),0)</f>
        <v>0</v>
      </c>
      <c r="CM73" s="17" cm="1">
        <f t="array" aca="1" ref="CM73" ca="1">IF(AC73&lt;0,AC73*SUMPRODUCT(_xlfn.XLOOKUP(AC$23,$C$4:$C$19,$I$4:$S$19)*$AL73:$AV73),0)</f>
        <v>0.1</v>
      </c>
      <c r="CN73" s="71" cm="1">
        <f t="array" aca="1" ref="CN73" ca="1">IF(AD73&lt;0,AD73*SUMPRODUCT(_xlfn.XLOOKUP(AD$23,$C$4:$C$19,$I$4:$S$19)*$AL73:$AV73),0)</f>
        <v>0</v>
      </c>
      <c r="CO73" s="17" cm="1">
        <f t="array" aca="1" ref="CO73" ca="1">IF(AE73&lt;0,AE73*SUMPRODUCT(_xlfn.XLOOKUP(AE$23,$C$4:$C$19,$I$4:$S$19)*$AL73:$AV73),0)</f>
        <v>0</v>
      </c>
      <c r="CP73" s="17" cm="1">
        <f t="array" aca="1" ref="CP73" ca="1">IF(AF73&lt;0,AF73*SUMPRODUCT(_xlfn.XLOOKUP(AF$23,$C$4:$C$19,$I$4:$S$19)*$AL73:$AV73),0)</f>
        <v>0.25</v>
      </c>
      <c r="CQ73" s="17" cm="1">
        <f t="array" aca="1" ref="CQ73" ca="1">IF(AG73&lt;0,AG73*SUMPRODUCT(_xlfn.XLOOKUP(AG$23,$C$4:$C$19,$I$4:$S$19)*$AL73:$AV73),0)</f>
        <v>0</v>
      </c>
      <c r="CR73" s="17" cm="1">
        <f t="array" aca="1" ref="CR73" ca="1">IF(AH73&lt;0,AH73*SUMPRODUCT(_xlfn.XLOOKUP(AH$23,$C$4:$C$19,$I$4:$S$19)*$AL73:$AV73),0)</f>
        <v>0.25</v>
      </c>
      <c r="CS73" s="17" cm="1">
        <f t="array" aca="1" ref="CS73" ca="1">IF(AI73&lt;0,AI73*SUMPRODUCT(_xlfn.XLOOKUP(AI$23,$C$4:$C$19,$I$4:$S$19)*$AL73:$AV73),0)</f>
        <v>0</v>
      </c>
      <c r="CT73" s="17" cm="1">
        <f t="array" aca="1" ref="CT73" ca="1">IF(AJ73&lt;0,AJ73*SUMPRODUCT(_xlfn.XLOOKUP(AJ$23,$C$4:$C$19,$I$4:$S$19)*$AL73:$AV73),0)</f>
        <v>0</v>
      </c>
      <c r="CU73" s="208" cm="1">
        <f t="array" aca="1" ref="CU73" ca="1">IF(AK73&lt;0,AK73*SUMPRODUCT(_xlfn.XLOOKUP(AK$23,$C$4:$C$19,$I$4:$S$19)*$AL73:$AV73),0)</f>
        <v>0</v>
      </c>
      <c r="CV73" s="221">
        <f t="shared" ca="1" si="70"/>
        <v>0.6</v>
      </c>
    </row>
    <row r="74" spans="1:100" x14ac:dyDescent="0.25">
      <c r="A74" s="389"/>
      <c r="B74" s="390"/>
      <c r="C74" s="735">
        <v>8</v>
      </c>
      <c r="D74" s="18" t="str">
        <f>_xlfn.XLOOKUP($C74,'Load Combinations'!$B$4:$B$22,'Load Combinations'!$C$4:$C$22)</f>
        <v>CV Vac, Component MAWP, No Beam</v>
      </c>
      <c r="E74" s="118"/>
      <c r="F74" s="119"/>
      <c r="G74" s="7">
        <f t="shared" si="146"/>
        <v>10</v>
      </c>
      <c r="H74" s="130">
        <f t="shared" ca="1" si="106"/>
        <v>11.924999999999999</v>
      </c>
      <c r="I74" s="130">
        <f t="shared" ca="1" si="107"/>
        <v>5.3250000000000011</v>
      </c>
      <c r="J74" s="112"/>
      <c r="K74" s="72">
        <f ca="1">OFFSET(K74,-7,0)</f>
        <v>0</v>
      </c>
      <c r="L74" s="73">
        <f t="shared" ref="L74:Z74" ca="1" si="159">OFFSET(L74,-7,0)</f>
        <v>0</v>
      </c>
      <c r="M74" s="73">
        <f t="shared" ca="1" si="159"/>
        <v>0</v>
      </c>
      <c r="N74" s="73">
        <f t="shared" ca="1" si="159"/>
        <v>0</v>
      </c>
      <c r="O74" s="73">
        <f t="shared" ca="1" si="159"/>
        <v>1</v>
      </c>
      <c r="P74" s="73">
        <f t="shared" ca="1" si="159"/>
        <v>1</v>
      </c>
      <c r="Q74" s="73">
        <f t="shared" ca="1" si="159"/>
        <v>0</v>
      </c>
      <c r="R74" s="73">
        <f t="shared" ca="1" si="159"/>
        <v>1</v>
      </c>
      <c r="S74" s="73">
        <f t="shared" ca="1" si="159"/>
        <v>0</v>
      </c>
      <c r="T74" s="73">
        <f t="shared" ca="1" si="159"/>
        <v>0</v>
      </c>
      <c r="U74" s="73">
        <f t="shared" ca="1" si="159"/>
        <v>0</v>
      </c>
      <c r="V74" s="73">
        <f t="shared" ca="1" si="159"/>
        <v>1</v>
      </c>
      <c r="W74" s="73">
        <f t="shared" ca="1" si="159"/>
        <v>-1</v>
      </c>
      <c r="X74" s="73">
        <f t="shared" ca="1" si="159"/>
        <v>0</v>
      </c>
      <c r="Y74" s="73">
        <f t="shared" ca="1" si="159"/>
        <v>0</v>
      </c>
      <c r="Z74" s="139">
        <f t="shared" ca="1" si="159"/>
        <v>0</v>
      </c>
      <c r="AA74" s="72">
        <f t="shared" ref="AA74:AK74" ca="1" si="160">OFFSET(AA74,-7,0)</f>
        <v>1</v>
      </c>
      <c r="AB74" s="73">
        <f t="shared" ca="1" si="160"/>
        <v>1</v>
      </c>
      <c r="AC74" s="73">
        <f t="shared" ca="1" si="160"/>
        <v>-1</v>
      </c>
      <c r="AD74" s="73">
        <f t="shared" ca="1" si="160"/>
        <v>0</v>
      </c>
      <c r="AE74" s="73">
        <f t="shared" ca="1" si="160"/>
        <v>-1</v>
      </c>
      <c r="AF74" s="73">
        <f t="shared" ca="1" si="160"/>
        <v>-1</v>
      </c>
      <c r="AG74" s="73">
        <f t="shared" ca="1" si="160"/>
        <v>-1</v>
      </c>
      <c r="AH74" s="73">
        <f t="shared" ca="1" si="160"/>
        <v>-1</v>
      </c>
      <c r="AI74" s="73">
        <f t="shared" ca="1" si="160"/>
        <v>0</v>
      </c>
      <c r="AJ74" s="73">
        <f t="shared" ca="1" si="160"/>
        <v>0</v>
      </c>
      <c r="AK74" s="74">
        <f t="shared" ca="1" si="160"/>
        <v>0</v>
      </c>
      <c r="AL74" s="202">
        <f>+INDEX('Load Combinations'!$D$4:$N$22,MATCH(Vertical!$C74,'Load Combinations'!$B$4:$B$22,0),MATCH(Vertical!AL$23,'Load Combinations'!$D$3:$N$3,0))</f>
        <v>1</v>
      </c>
      <c r="AM74" s="73">
        <f>+INDEX('Load Combinations'!$D$4:$N$22,MATCH(Vertical!$C74,'Load Combinations'!$B$4:$B$22,0),MATCH(Vertical!AM$23,'Load Combinations'!$D$3:$N$3,0))</f>
        <v>1</v>
      </c>
      <c r="AN74" s="73">
        <f>+INDEX('Load Combinations'!$D$4:$N$22,MATCH(Vertical!$C74,'Load Combinations'!$B$4:$B$22,0),MATCH(Vertical!AN$23,'Load Combinations'!$D$3:$N$3,0))</f>
        <v>0</v>
      </c>
      <c r="AO74" s="73">
        <f>+INDEX('Load Combinations'!$D$4:$N$22,MATCH(Vertical!$C74,'Load Combinations'!$B$4:$B$22,0),MATCH(Vertical!AO$23,'Load Combinations'!$D$3:$N$3,0))</f>
        <v>0</v>
      </c>
      <c r="AP74" s="73">
        <f>+INDEX('Load Combinations'!$D$4:$N$22,MATCH(Vertical!$C74,'Load Combinations'!$B$4:$B$22,0),MATCH(Vertical!AP$23,'Load Combinations'!$D$3:$N$3,0))</f>
        <v>1</v>
      </c>
      <c r="AQ74" s="73">
        <f>+INDEX('Load Combinations'!$D$4:$N$22,MATCH(Vertical!$C74,'Load Combinations'!$B$4:$B$22,0),MATCH(Vertical!AQ$23,'Load Combinations'!$D$3:$N$3,0))</f>
        <v>0</v>
      </c>
      <c r="AR74" s="73">
        <f>+INDEX('Load Combinations'!$D$4:$N$22,MATCH(Vertical!$C74,'Load Combinations'!$B$4:$B$22,0),MATCH(Vertical!AR$23,'Load Combinations'!$D$3:$N$3,0))</f>
        <v>0</v>
      </c>
      <c r="AS74" s="73">
        <f>+INDEX('Load Combinations'!$D$4:$N$22,MATCH(Vertical!$C74,'Load Combinations'!$B$4:$B$22,0),MATCH(Vertical!AS$23,'Load Combinations'!$D$3:$N$3,0))</f>
        <v>0</v>
      </c>
      <c r="AT74" s="73">
        <f>+INDEX('Load Combinations'!$D$4:$N$22,MATCH(Vertical!$C74,'Load Combinations'!$B$4:$B$22,0),MATCH(Vertical!AT$23,'Load Combinations'!$D$3:$N$3,0))</f>
        <v>1</v>
      </c>
      <c r="AU74" s="139">
        <f>+INDEX('Load Combinations'!$D$4:$N$22,MATCH(Vertical!$C74,'Load Combinations'!$B$4:$B$22,0),MATCH(Vertical!AU$23,'Load Combinations'!$D$3:$N$3,0))</f>
        <v>0</v>
      </c>
      <c r="AV74" s="189">
        <f>+INDEX('Load Combinations'!$D$4:$N$22,MATCH(Vertical!$C74,'Load Combinations'!$B$4:$B$22,0),MATCH(Vertical!AV$23,'Load Combinations'!$D$3:$N$3,0))</f>
        <v>0</v>
      </c>
      <c r="AW74" s="229" cm="1">
        <f t="array" aca="1" ref="AW74" ca="1">SUMPRODUCT(--($K74:$Z74&gt;0),INDEX($H$4:$H$19,MATCH($K$23:$Z$23,$C$4:$C$19,0)))</f>
        <v>1.2</v>
      </c>
      <c r="AX74" s="189" cm="1">
        <f t="array" aca="1" ref="AX74" ca="1">SUMPRODUCT(--($K74:$Z74&gt;0),INDEX($G$4:$G$19,MATCH($K$23:$Z$23,$C$4:$C$19,0)))</f>
        <v>-1.2</v>
      </c>
      <c r="AY74" s="189" cm="1">
        <f t="array" aca="1" ref="AY74" ca="1">-1*SUMPRODUCT(--($K74:$Z74&lt;0),INDEX($H$4:$H$19,MATCH($K$23:$Z$23,$C$4:$C$19,0)))</f>
        <v>-0.5</v>
      </c>
      <c r="AZ74" s="230" cm="1">
        <f t="array" aca="1" ref="AZ74" ca="1">-1*SUMPRODUCT(--($K74:$Z74&lt;0),INDEX($G$4:$G$19,MATCH($K$23:$Z$23,$C$4:$C$19,0)))</f>
        <v>0.5</v>
      </c>
      <c r="BA74" s="66" cm="1">
        <f t="array" aca="1" ref="BA74" ca="1">IF(AA74&gt;0,AA74*SUMPRODUCT(_xlfn.XLOOKUP(AA$23,$C$4:$C$19,$T$4:$AD$19)*$AL74:$AV74),0)</f>
        <v>0</v>
      </c>
      <c r="BB74" s="67" cm="1">
        <f t="array" aca="1" ref="BB74" ca="1">IF(AB74&gt;0,AB74*SUMPRODUCT(_xlfn.XLOOKUP(AB$23,$C$4:$C$19,$T$4:$AD$19)*$AL74:$AV74),0)</f>
        <v>0.125</v>
      </c>
      <c r="BC74" s="67" cm="1">
        <f t="array" aca="1" ref="BC74" ca="1">IF(AC74&gt;0,AC74*SUMPRODUCT(_xlfn.XLOOKUP(AC$23,$C$4:$C$19,$T$4:$AD$19)*$AL74:$AV74),0)</f>
        <v>0</v>
      </c>
      <c r="BD74" s="67" cm="1">
        <f t="array" aca="1" ref="BD74" ca="1">IF(AD74&gt;0,AD74*SUMPRODUCT(_xlfn.XLOOKUP(AD$23,$C$4:$C$19,$T$4:$AD$19)*$AL74:$AV74),0)</f>
        <v>0</v>
      </c>
      <c r="BE74" s="67" cm="1">
        <f t="array" aca="1" ref="BE74" ca="1">IF(AE74&gt;0,AE74*SUMPRODUCT(_xlfn.XLOOKUP(AE$23,$C$4:$C$19,$T$4:$AD$19)*$AL74:$AV74),0)</f>
        <v>0</v>
      </c>
      <c r="BF74" s="67" cm="1">
        <f t="array" aca="1" ref="BF74" ca="1">IF(AF74&gt;0,AF74*SUMPRODUCT(_xlfn.XLOOKUP(AF$23,$C$4:$C$19,$T$4:$AD$19)*$AL74:$AV74),0)</f>
        <v>0</v>
      </c>
      <c r="BG74" s="67" cm="1">
        <f t="array" aca="1" ref="BG74" ca="1">IF(AG74&gt;0,AG74*SUMPRODUCT(_xlfn.XLOOKUP(AG$23,$C$4:$C$19,$T$4:$AD$19)*$AL74:$AV74),0)</f>
        <v>0</v>
      </c>
      <c r="BH74" s="67" cm="1">
        <f t="array" aca="1" ref="BH74" ca="1">IF(AH74&gt;0,AH74*SUMPRODUCT(_xlfn.XLOOKUP(AH$23,$C$4:$C$19,$T$4:$AD$19)*$AL74:$AV74),0)</f>
        <v>0</v>
      </c>
      <c r="BI74" s="67" cm="1">
        <f t="array" aca="1" ref="BI74" ca="1">IF(AI74&gt;0,AI74*SUMPRODUCT(_xlfn.XLOOKUP(AI$23,$C$4:$C$19,$T$4:$AD$19)*$AL74:$AV74),0)</f>
        <v>0</v>
      </c>
      <c r="BJ74" s="67" cm="1">
        <f t="array" aca="1" ref="BJ74" ca="1">IF(AJ74&gt;0,AJ74*SUMPRODUCT(_xlfn.XLOOKUP(AJ$23,$C$4:$C$19,$T$4:$AD$19)*$AL74:$AV74),0)</f>
        <v>0</v>
      </c>
      <c r="BK74" s="207" cm="1">
        <f t="array" aca="1" ref="BK74" ca="1">IF(AK74&gt;0,AK74*SUMPRODUCT(_xlfn.XLOOKUP(AK$23,$C$4:$C$19,$T$4:$AD$19)*$AL74:$AV74),0)</f>
        <v>0</v>
      </c>
      <c r="BL74" s="220">
        <f t="shared" ca="1" si="67"/>
        <v>0.125</v>
      </c>
      <c r="BM74" s="66" cm="1">
        <f t="array" aca="1" ref="BM74" ca="1">IF(AA74&gt;0,AA74*SUMPRODUCT(_xlfn.XLOOKUP(AA$23,$C$4:$C$19,$I$4:$S$19)*$AL74:$AV74),0)</f>
        <v>0</v>
      </c>
      <c r="BN74" s="67" cm="1">
        <f t="array" aca="1" ref="BN74" ca="1">IF(AB74&gt;0,AB74*SUMPRODUCT(_xlfn.XLOOKUP(AB$23,$C$4:$C$19,$I$4:$S$19)*$AL74:$AV74),0)</f>
        <v>-1.875</v>
      </c>
      <c r="BO74" s="67" cm="1">
        <f t="array" aca="1" ref="BO74" ca="1">IF(AC74&gt;0,AC74*SUMPRODUCT(_xlfn.XLOOKUP(AC$23,$C$4:$C$19,$I$4:$S$19)*$AL74:$AV74),0)</f>
        <v>0</v>
      </c>
      <c r="BP74" s="67" cm="1">
        <f t="array" aca="1" ref="BP74" ca="1">IF(AD74&gt;0,AD74*SUMPRODUCT(_xlfn.XLOOKUP(AD$23,$C$4:$C$19,$I$4:$S$19)*$AL74:$AV74),0)</f>
        <v>0</v>
      </c>
      <c r="BQ74" s="67" cm="1">
        <f t="array" aca="1" ref="BQ74" ca="1">IF(AE74&gt;0,AE74*SUMPRODUCT(_xlfn.XLOOKUP(AE$23,$C$4:$C$19,$I$4:$S$19)*$AL74:$AV74),0)</f>
        <v>0</v>
      </c>
      <c r="BR74" s="67" cm="1">
        <f t="array" aca="1" ref="BR74" ca="1">IF(AF74&gt;0,AF74*SUMPRODUCT(_xlfn.XLOOKUP(AF$23,$C$4:$C$19,$I$4:$S$19)*$AL74:$AV74),0)</f>
        <v>0</v>
      </c>
      <c r="BS74" s="67" cm="1">
        <f t="array" aca="1" ref="BS74" ca="1">IF(AG74&gt;0,AG74*SUMPRODUCT(_xlfn.XLOOKUP(AG$23,$C$4:$C$19,$I$4:$S$19)*$AL74:$AV74),0)</f>
        <v>0</v>
      </c>
      <c r="BT74" s="67" cm="1">
        <f t="array" aca="1" ref="BT74" ca="1">IF(AH74&gt;0,AH74*SUMPRODUCT(_xlfn.XLOOKUP(AH$23,$C$4:$C$19,$I$4:$S$19)*$AL74:$AV74),0)</f>
        <v>0</v>
      </c>
      <c r="BU74" s="67" cm="1">
        <f t="array" aca="1" ref="BU74" ca="1">IF(AI74&gt;0,AI74*SUMPRODUCT(_xlfn.XLOOKUP(AI$23,$C$4:$C$19,$I$4:$S$19)*$AL74:$AV74),0)</f>
        <v>0</v>
      </c>
      <c r="BV74" s="67" cm="1">
        <f t="array" aca="1" ref="BV74" ca="1">IF(AJ74&gt;0,AJ74*SUMPRODUCT(_xlfn.XLOOKUP(AJ$23,$C$4:$C$19,$I$4:$S$19)*$AL74:$AV74),0)</f>
        <v>0</v>
      </c>
      <c r="BW74" s="68" cm="1">
        <f t="array" aca="1" ref="BW74" ca="1">IF(AK74&gt;0,AK74*SUMPRODUCT(_xlfn.XLOOKUP(AK$23,$C$4:$C$19,$I$4:$S$19)*$AL74:$AV74),0)</f>
        <v>0</v>
      </c>
      <c r="BX74" s="214">
        <f t="shared" ca="1" si="68"/>
        <v>-1.875</v>
      </c>
      <c r="BY74" s="66" cm="1">
        <f t="array" aca="1" ref="BY74" ca="1">IF(AA74&lt;0,AA74*SUMPRODUCT(_xlfn.XLOOKUP(AA$23,$C$4:$C$19,$T$4:$AD$19)*$AL74:$AV74),0)</f>
        <v>0</v>
      </c>
      <c r="BZ74" s="67" cm="1">
        <f t="array" aca="1" ref="BZ74" ca="1">IF(AB74&lt;0,AB74*SUMPRODUCT(_xlfn.XLOOKUP(AB$23,$C$4:$C$19,$T$4:$AD$19)*$AL74:$AV74),0)</f>
        <v>0</v>
      </c>
      <c r="CA74" s="67" cm="1">
        <f t="array" aca="1" ref="CA74" ca="1">IF(AC74&lt;0,AC74*SUMPRODUCT(_xlfn.XLOOKUP(AC$23,$C$4:$C$19,$T$4:$AD$19)*$AL74:$AV74),0)</f>
        <v>-0.1</v>
      </c>
      <c r="CB74" s="67" cm="1">
        <f t="array" aca="1" ref="CB74" ca="1">IF(AD74&lt;0,AD74*SUMPRODUCT(_xlfn.XLOOKUP(AD$23,$C$4:$C$19,$T$4:$AD$19)*$AL74:$AV74),0)</f>
        <v>0</v>
      </c>
      <c r="CC74" s="67" cm="1">
        <f t="array" aca="1" ref="CC74" ca="1">IF(AE74&lt;0,AE74*SUMPRODUCT(_xlfn.XLOOKUP(AE$23,$C$4:$C$19,$T$4:$AD$19)*$AL74:$AV74),0)</f>
        <v>2</v>
      </c>
      <c r="CD74" s="67" cm="1">
        <f t="array" aca="1" ref="CD74" ca="1">IF(AF74&lt;0,AF74*SUMPRODUCT(_xlfn.XLOOKUP(AF$23,$C$4:$C$19,$T$4:$AD$19)*$AL74:$AV74),0)</f>
        <v>-1.5</v>
      </c>
      <c r="CE74" s="67" cm="1">
        <f t="array" aca="1" ref="CE74" ca="1">IF(AG74&lt;0,AG74*SUMPRODUCT(_xlfn.XLOOKUP(AG$23,$C$4:$C$19,$T$4:$AD$19)*$AL74:$AV74),0)</f>
        <v>-0.25</v>
      </c>
      <c r="CF74" s="67" cm="1">
        <f t="array" aca="1" ref="CF74" ca="1">IF(AH74&lt;0,AH74*SUMPRODUCT(_xlfn.XLOOKUP(AH$23,$C$4:$C$19,$T$4:$AD$19)*$AL74:$AV74),0)</f>
        <v>-1.25</v>
      </c>
      <c r="CG74" s="67" cm="1">
        <f t="array" aca="1" ref="CG74" ca="1">IF(AI74&lt;0,AI74*SUMPRODUCT(_xlfn.XLOOKUP(AI$23,$C$4:$C$19,$T$4:$AD$19)*$AL74:$AV74),0)</f>
        <v>0</v>
      </c>
      <c r="CH74" s="67" cm="1">
        <f t="array" aca="1" ref="CH74" ca="1">IF(AJ74&lt;0,AJ74*SUMPRODUCT(_xlfn.XLOOKUP(AJ$23,$C$4:$C$19,$T$4:$AD$19)*$AL74:$AV74),0)</f>
        <v>0</v>
      </c>
      <c r="CI74" s="68" cm="1">
        <f t="array" aca="1" ref="CI74" ca="1">IF(AK74&lt;0,AK74*SUMPRODUCT(_xlfn.XLOOKUP(AK$23,$C$4:$C$19,$T$4:$AD$19)*$AL74:$AV74),0)</f>
        <v>0</v>
      </c>
      <c r="CJ74" s="220">
        <f t="shared" ca="1" si="69"/>
        <v>-1.1000000000000001</v>
      </c>
      <c r="CK74" s="66" cm="1">
        <f t="array" aca="1" ref="CK74" ca="1">IF(AA74&lt;0,AA74*SUMPRODUCT(_xlfn.XLOOKUP(AA$23,$C$4:$C$19,$I$4:$S$19)*$AL74:$AV74),0)</f>
        <v>0</v>
      </c>
      <c r="CL74" s="67" cm="1">
        <f t="array" aca="1" ref="CL74" ca="1">IF(AB74&lt;0,AB74*SUMPRODUCT(_xlfn.XLOOKUP(AB$23,$C$4:$C$19,$I$4:$S$19)*$AL74:$AV74),0)</f>
        <v>0</v>
      </c>
      <c r="CM74" s="67" cm="1">
        <f t="array" aca="1" ref="CM74" ca="1">IF(AC74&lt;0,AC74*SUMPRODUCT(_xlfn.XLOOKUP(AC$23,$C$4:$C$19,$I$4:$S$19)*$AL74:$AV74),0)</f>
        <v>0.1</v>
      </c>
      <c r="CN74" s="67" cm="1">
        <f t="array" aca="1" ref="CN74" ca="1">IF(AD74&lt;0,AD74*SUMPRODUCT(_xlfn.XLOOKUP(AD$23,$C$4:$C$19,$I$4:$S$19)*$AL74:$AV74),0)</f>
        <v>0</v>
      </c>
      <c r="CO74" s="67" cm="1">
        <f t="array" aca="1" ref="CO74" ca="1">IF(AE74&lt;0,AE74*SUMPRODUCT(_xlfn.XLOOKUP(AE$23,$C$4:$C$19,$I$4:$S$19)*$AL74:$AV74),0)</f>
        <v>0</v>
      </c>
      <c r="CP74" s="67" cm="1">
        <f t="array" aca="1" ref="CP74" ca="1">IF(AF74&lt;0,AF74*SUMPRODUCT(_xlfn.XLOOKUP(AF$23,$C$4:$C$19,$I$4:$S$19)*$AL74:$AV74),0)</f>
        <v>0</v>
      </c>
      <c r="CQ74" s="67" cm="1">
        <f t="array" aca="1" ref="CQ74" ca="1">IF(AG74&lt;0,AG74*SUMPRODUCT(_xlfn.XLOOKUP(AG$23,$C$4:$C$19,$I$4:$S$19)*$AL74:$AV74),0)</f>
        <v>0</v>
      </c>
      <c r="CR74" s="67" cm="1">
        <f t="array" aca="1" ref="CR74" ca="1">IF(AH74&lt;0,AH74*SUMPRODUCT(_xlfn.XLOOKUP(AH$23,$C$4:$C$19,$I$4:$S$19)*$AL74:$AV74),0)</f>
        <v>0</v>
      </c>
      <c r="CS74" s="67" cm="1">
        <f t="array" aca="1" ref="CS74" ca="1">IF(AI74&lt;0,AI74*SUMPRODUCT(_xlfn.XLOOKUP(AI$23,$C$4:$C$19,$I$4:$S$19)*$AL74:$AV74),0)</f>
        <v>0</v>
      </c>
      <c r="CT74" s="67" cm="1">
        <f t="array" aca="1" ref="CT74" ca="1">IF(AJ74&lt;0,AJ74*SUMPRODUCT(_xlfn.XLOOKUP(AJ$23,$C$4:$C$19,$I$4:$S$19)*$AL74:$AV74),0)</f>
        <v>0</v>
      </c>
      <c r="CU74" s="207" cm="1">
        <f t="array" aca="1" ref="CU74" ca="1">IF(AK74&lt;0,AK74*SUMPRODUCT(_xlfn.XLOOKUP(AK$23,$C$4:$C$19,$I$4:$S$19)*$AL74:$AV74),0)</f>
        <v>0</v>
      </c>
      <c r="CV74" s="220">
        <f t="shared" ca="1" si="70"/>
        <v>0.1</v>
      </c>
    </row>
    <row r="75" spans="1:100" x14ac:dyDescent="0.25">
      <c r="A75" s="389"/>
      <c r="B75" s="390"/>
      <c r="C75" s="736">
        <v>9</v>
      </c>
      <c r="D75" s="19" t="str">
        <f>_xlfn.XLOOKUP($C75,'Load Combinations'!$B$4:$B$22,'Load Combinations'!$C$4:$C$22)</f>
        <v>CV Vac, Component MAWP, Beam On</v>
      </c>
      <c r="E75" s="120"/>
      <c r="F75" s="121"/>
      <c r="G75" s="8">
        <f t="shared" si="146"/>
        <v>10</v>
      </c>
      <c r="H75" s="61">
        <f t="shared" ca="1" si="106"/>
        <v>12.524999999999999</v>
      </c>
      <c r="I75" s="61">
        <f t="shared" ca="1" si="107"/>
        <v>2.8250000000000006</v>
      </c>
      <c r="J75" s="113"/>
      <c r="K75" s="75">
        <f ca="1">OFFSET(K75,-8,0)</f>
        <v>0</v>
      </c>
      <c r="L75" s="76">
        <f t="shared" ref="L75:Z75" ca="1" si="161">OFFSET(L75,-8,0)</f>
        <v>0</v>
      </c>
      <c r="M75" s="76">
        <f t="shared" ca="1" si="161"/>
        <v>0</v>
      </c>
      <c r="N75" s="76">
        <f t="shared" ca="1" si="161"/>
        <v>0</v>
      </c>
      <c r="O75" s="76">
        <f t="shared" ca="1" si="161"/>
        <v>1</v>
      </c>
      <c r="P75" s="76">
        <f t="shared" ca="1" si="161"/>
        <v>1</v>
      </c>
      <c r="Q75" s="76">
        <f t="shared" ca="1" si="161"/>
        <v>0</v>
      </c>
      <c r="R75" s="76">
        <f t="shared" ca="1" si="161"/>
        <v>1</v>
      </c>
      <c r="S75" s="76">
        <f t="shared" ca="1" si="161"/>
        <v>0</v>
      </c>
      <c r="T75" s="76">
        <f t="shared" ca="1" si="161"/>
        <v>0</v>
      </c>
      <c r="U75" s="76">
        <f t="shared" ca="1" si="161"/>
        <v>0</v>
      </c>
      <c r="V75" s="76">
        <f t="shared" ca="1" si="161"/>
        <v>1</v>
      </c>
      <c r="W75" s="76">
        <f t="shared" ca="1" si="161"/>
        <v>-1</v>
      </c>
      <c r="X75" s="76">
        <f t="shared" ca="1" si="161"/>
        <v>0</v>
      </c>
      <c r="Y75" s="76">
        <f t="shared" ca="1" si="161"/>
        <v>0</v>
      </c>
      <c r="Z75" s="140">
        <f t="shared" ca="1" si="161"/>
        <v>0</v>
      </c>
      <c r="AA75" s="75">
        <f t="shared" ref="AA75:AK75" ca="1" si="162">OFFSET(AA75,-8,0)</f>
        <v>1</v>
      </c>
      <c r="AB75" s="76">
        <f t="shared" ca="1" si="162"/>
        <v>1</v>
      </c>
      <c r="AC75" s="76">
        <f t="shared" ca="1" si="162"/>
        <v>-1</v>
      </c>
      <c r="AD75" s="76">
        <f t="shared" ca="1" si="162"/>
        <v>0</v>
      </c>
      <c r="AE75" s="76">
        <f t="shared" ca="1" si="162"/>
        <v>-1</v>
      </c>
      <c r="AF75" s="76">
        <f t="shared" ca="1" si="162"/>
        <v>-1</v>
      </c>
      <c r="AG75" s="76">
        <f t="shared" ca="1" si="162"/>
        <v>-1</v>
      </c>
      <c r="AH75" s="76">
        <f t="shared" ca="1" si="162"/>
        <v>-1</v>
      </c>
      <c r="AI75" s="76">
        <f t="shared" ca="1" si="162"/>
        <v>0</v>
      </c>
      <c r="AJ75" s="76">
        <f t="shared" ca="1" si="162"/>
        <v>0</v>
      </c>
      <c r="AK75" s="77">
        <f t="shared" ca="1" si="162"/>
        <v>0</v>
      </c>
      <c r="AL75" s="203">
        <f>+INDEX('Load Combinations'!$D$4:$N$22,MATCH(Vertical!$C75,'Load Combinations'!$B$4:$B$22,0),MATCH(Vertical!AL$23,'Load Combinations'!$D$3:$N$3,0))</f>
        <v>1</v>
      </c>
      <c r="AM75" s="76">
        <f>+INDEX('Load Combinations'!$D$4:$N$22,MATCH(Vertical!$C75,'Load Combinations'!$B$4:$B$22,0),MATCH(Vertical!AM$23,'Load Combinations'!$D$3:$N$3,0))</f>
        <v>1</v>
      </c>
      <c r="AN75" s="76">
        <f>+INDEX('Load Combinations'!$D$4:$N$22,MATCH(Vertical!$C75,'Load Combinations'!$B$4:$B$22,0),MATCH(Vertical!AN$23,'Load Combinations'!$D$3:$N$3,0))</f>
        <v>0</v>
      </c>
      <c r="AO75" s="76">
        <f>+INDEX('Load Combinations'!$D$4:$N$22,MATCH(Vertical!$C75,'Load Combinations'!$B$4:$B$22,0),MATCH(Vertical!AO$23,'Load Combinations'!$D$3:$N$3,0))</f>
        <v>0</v>
      </c>
      <c r="AP75" s="76">
        <f>+INDEX('Load Combinations'!$D$4:$N$22,MATCH(Vertical!$C75,'Load Combinations'!$B$4:$B$22,0),MATCH(Vertical!AP$23,'Load Combinations'!$D$3:$N$3,0))</f>
        <v>1</v>
      </c>
      <c r="AQ75" s="76">
        <f>+INDEX('Load Combinations'!$D$4:$N$22,MATCH(Vertical!$C75,'Load Combinations'!$B$4:$B$22,0),MATCH(Vertical!AQ$23,'Load Combinations'!$D$3:$N$3,0))</f>
        <v>1</v>
      </c>
      <c r="AR75" s="76">
        <f>+INDEX('Load Combinations'!$D$4:$N$22,MATCH(Vertical!$C75,'Load Combinations'!$B$4:$B$22,0),MATCH(Vertical!AR$23,'Load Combinations'!$D$3:$N$3,0))</f>
        <v>0</v>
      </c>
      <c r="AS75" s="76">
        <f>+INDEX('Load Combinations'!$D$4:$N$22,MATCH(Vertical!$C75,'Load Combinations'!$B$4:$B$22,0),MATCH(Vertical!AS$23,'Load Combinations'!$D$3:$N$3,0))</f>
        <v>0</v>
      </c>
      <c r="AT75" s="76">
        <f>+INDEX('Load Combinations'!$D$4:$N$22,MATCH(Vertical!$C75,'Load Combinations'!$B$4:$B$22,0),MATCH(Vertical!AT$23,'Load Combinations'!$D$3:$N$3,0))</f>
        <v>1</v>
      </c>
      <c r="AU75" s="140">
        <f>+INDEX('Load Combinations'!$D$4:$N$22,MATCH(Vertical!$C75,'Load Combinations'!$B$4:$B$22,0),MATCH(Vertical!AU$23,'Load Combinations'!$D$3:$N$3,0))</f>
        <v>0</v>
      </c>
      <c r="AV75" s="196">
        <f>+INDEX('Load Combinations'!$D$4:$N$22,MATCH(Vertical!$C75,'Load Combinations'!$B$4:$B$22,0),MATCH(Vertical!AV$23,'Load Combinations'!$D$3:$N$3,0))</f>
        <v>0</v>
      </c>
      <c r="AW75" s="231" cm="1">
        <f t="array" aca="1" ref="AW75" ca="1">SUMPRODUCT(--($K75:$Z75&gt;0),INDEX($H$4:$H$19,MATCH($K$23:$Z$23,$C$4:$C$19,0)))</f>
        <v>1.2</v>
      </c>
      <c r="AX75" s="196" cm="1">
        <f t="array" aca="1" ref="AX75" ca="1">SUMPRODUCT(--($K75:$Z75&gt;0),INDEX($G$4:$G$19,MATCH($K$23:$Z$23,$C$4:$C$19,0)))</f>
        <v>-1.2</v>
      </c>
      <c r="AY75" s="196" cm="1">
        <f t="array" aca="1" ref="AY75" ca="1">-1*SUMPRODUCT(--($K75:$Z75&lt;0),INDEX($H$4:$H$19,MATCH($K$23:$Z$23,$C$4:$C$19,0)))</f>
        <v>-0.5</v>
      </c>
      <c r="AZ75" s="232" cm="1">
        <f t="array" aca="1" ref="AZ75" ca="1">-1*SUMPRODUCT(--($K75:$Z75&lt;0),INDEX($G$4:$G$19,MATCH($K$23:$Z$23,$C$4:$C$19,0)))</f>
        <v>0.5</v>
      </c>
      <c r="BA75" s="8" cm="1">
        <f t="array" aca="1" ref="BA75" ca="1">IF(AA75&gt;0,AA75*SUMPRODUCT(_xlfn.XLOOKUP(AA$23,$C$4:$C$19,$T$4:$AD$19)*$AL75:$AV75),0)</f>
        <v>0.3</v>
      </c>
      <c r="BB75" s="17" cm="1">
        <f t="array" aca="1" ref="BB75" ca="1">IF(AB75&gt;0,AB75*SUMPRODUCT(_xlfn.XLOOKUP(AB$23,$C$4:$C$19,$T$4:$AD$19)*$AL75:$AV75),0)</f>
        <v>0.42499999999999999</v>
      </c>
      <c r="BC75" s="17" cm="1">
        <f t="array" aca="1" ref="BC75" ca="1">IF(AC75&gt;0,AC75*SUMPRODUCT(_xlfn.XLOOKUP(AC$23,$C$4:$C$19,$T$4:$AD$19)*$AL75:$AV75),0)</f>
        <v>0</v>
      </c>
      <c r="BD75" s="71" cm="1">
        <f t="array" aca="1" ref="BD75" ca="1">IF(AD75&gt;0,AD75*SUMPRODUCT(_xlfn.XLOOKUP(AD$23,$C$4:$C$19,$T$4:$AD$19)*$AL75:$AV75),0)</f>
        <v>0</v>
      </c>
      <c r="BE75" s="17" cm="1">
        <f t="array" aca="1" ref="BE75" ca="1">IF(AE75&gt;0,AE75*SUMPRODUCT(_xlfn.XLOOKUP(AE$23,$C$4:$C$19,$T$4:$AD$19)*$AL75:$AV75),0)</f>
        <v>0</v>
      </c>
      <c r="BF75" s="17" cm="1">
        <f t="array" aca="1" ref="BF75" ca="1">IF(AF75&gt;0,AF75*SUMPRODUCT(_xlfn.XLOOKUP(AF$23,$C$4:$C$19,$T$4:$AD$19)*$AL75:$AV75),0)</f>
        <v>0</v>
      </c>
      <c r="BG75" s="17" cm="1">
        <f t="array" aca="1" ref="BG75" ca="1">IF(AG75&gt;0,AG75*SUMPRODUCT(_xlfn.XLOOKUP(AG$23,$C$4:$C$19,$T$4:$AD$19)*$AL75:$AV75),0)</f>
        <v>0</v>
      </c>
      <c r="BH75" s="17" cm="1">
        <f t="array" aca="1" ref="BH75" ca="1">IF(AH75&gt;0,AH75*SUMPRODUCT(_xlfn.XLOOKUP(AH$23,$C$4:$C$19,$T$4:$AD$19)*$AL75:$AV75),0)</f>
        <v>0</v>
      </c>
      <c r="BI75" s="17" cm="1">
        <f t="array" aca="1" ref="BI75" ca="1">IF(AI75&gt;0,AI75*SUMPRODUCT(_xlfn.XLOOKUP(AI$23,$C$4:$C$19,$T$4:$AD$19)*$AL75:$AV75),0)</f>
        <v>0</v>
      </c>
      <c r="BJ75" s="17" cm="1">
        <f t="array" aca="1" ref="BJ75" ca="1">IF(AJ75&gt;0,AJ75*SUMPRODUCT(_xlfn.XLOOKUP(AJ$23,$C$4:$C$19,$T$4:$AD$19)*$AL75:$AV75),0)</f>
        <v>0</v>
      </c>
      <c r="BK75" s="208" cm="1">
        <f t="array" aca="1" ref="BK75" ca="1">IF(AK75&gt;0,AK75*SUMPRODUCT(_xlfn.XLOOKUP(AK$23,$C$4:$C$19,$T$4:$AD$19)*$AL75:$AV75),0)</f>
        <v>0</v>
      </c>
      <c r="BL75" s="221">
        <f t="shared" ca="1" si="67"/>
        <v>0.72499999999999998</v>
      </c>
      <c r="BM75" s="8" cm="1">
        <f t="array" aca="1" ref="BM75" ca="1">IF(AA75&gt;0,AA75*SUMPRODUCT(_xlfn.XLOOKUP(AA$23,$C$4:$C$19,$I$4:$S$19)*$AL75:$AV75),0)</f>
        <v>0</v>
      </c>
      <c r="BN75" s="17" cm="1">
        <f t="array" aca="1" ref="BN75" ca="1">IF(AB75&gt;0,AB75*SUMPRODUCT(_xlfn.XLOOKUP(AB$23,$C$4:$C$19,$I$4:$S$19)*$AL75:$AV75),0)</f>
        <v>-1.875</v>
      </c>
      <c r="BO75" s="17" cm="1">
        <f t="array" aca="1" ref="BO75" ca="1">IF(AC75&gt;0,AC75*SUMPRODUCT(_xlfn.XLOOKUP(AC$23,$C$4:$C$19,$I$4:$S$19)*$AL75:$AV75),0)</f>
        <v>0</v>
      </c>
      <c r="BP75" s="71" cm="1">
        <f t="array" aca="1" ref="BP75" ca="1">IF(AD75&gt;0,AD75*SUMPRODUCT(_xlfn.XLOOKUP(AD$23,$C$4:$C$19,$I$4:$S$19)*$AL75:$AV75),0)</f>
        <v>0</v>
      </c>
      <c r="BQ75" s="17" cm="1">
        <f t="array" aca="1" ref="BQ75" ca="1">IF(AE75&gt;0,AE75*SUMPRODUCT(_xlfn.XLOOKUP(AE$23,$C$4:$C$19,$I$4:$S$19)*$AL75:$AV75),0)</f>
        <v>0</v>
      </c>
      <c r="BR75" s="17" cm="1">
        <f t="array" aca="1" ref="BR75" ca="1">IF(AF75&gt;0,AF75*SUMPRODUCT(_xlfn.XLOOKUP(AF$23,$C$4:$C$19,$I$4:$S$19)*$AL75:$AV75),0)</f>
        <v>0</v>
      </c>
      <c r="BS75" s="17" cm="1">
        <f t="array" aca="1" ref="BS75" ca="1">IF(AG75&gt;0,AG75*SUMPRODUCT(_xlfn.XLOOKUP(AG$23,$C$4:$C$19,$I$4:$S$19)*$AL75:$AV75),0)</f>
        <v>0</v>
      </c>
      <c r="BT75" s="17" cm="1">
        <f t="array" aca="1" ref="BT75" ca="1">IF(AH75&gt;0,AH75*SUMPRODUCT(_xlfn.XLOOKUP(AH$23,$C$4:$C$19,$I$4:$S$19)*$AL75:$AV75),0)</f>
        <v>0</v>
      </c>
      <c r="BU75" s="17" cm="1">
        <f t="array" aca="1" ref="BU75" ca="1">IF(AI75&gt;0,AI75*SUMPRODUCT(_xlfn.XLOOKUP(AI$23,$C$4:$C$19,$I$4:$S$19)*$AL75:$AV75),0)</f>
        <v>0</v>
      </c>
      <c r="BV75" s="17" cm="1">
        <f t="array" aca="1" ref="BV75" ca="1">IF(AJ75&gt;0,AJ75*SUMPRODUCT(_xlfn.XLOOKUP(AJ$23,$C$4:$C$19,$I$4:$S$19)*$AL75:$AV75),0)</f>
        <v>0</v>
      </c>
      <c r="BW75" s="9" cm="1">
        <f t="array" aca="1" ref="BW75" ca="1">IF(AK75&gt;0,AK75*SUMPRODUCT(_xlfn.XLOOKUP(AK$23,$C$4:$C$19,$I$4:$S$19)*$AL75:$AV75),0)</f>
        <v>0</v>
      </c>
      <c r="BX75" s="215">
        <f t="shared" ca="1" si="68"/>
        <v>-1.875</v>
      </c>
      <c r="BY75" s="8" cm="1">
        <f t="array" aca="1" ref="BY75" ca="1">IF(AA75&lt;0,AA75*SUMPRODUCT(_xlfn.XLOOKUP(AA$23,$C$4:$C$19,$T$4:$AD$19)*$AL75:$AV75),0)</f>
        <v>0</v>
      </c>
      <c r="BZ75" s="17" cm="1">
        <f t="array" aca="1" ref="BZ75" ca="1">IF(AB75&lt;0,AB75*SUMPRODUCT(_xlfn.XLOOKUP(AB$23,$C$4:$C$19,$T$4:$AD$19)*$AL75:$AV75),0)</f>
        <v>0</v>
      </c>
      <c r="CA75" s="17" cm="1">
        <f t="array" aca="1" ref="CA75" ca="1">IF(AC75&lt;0,AC75*SUMPRODUCT(_xlfn.XLOOKUP(AC$23,$C$4:$C$19,$T$4:$AD$19)*$AL75:$AV75),0)</f>
        <v>-0.1</v>
      </c>
      <c r="CB75" s="71" cm="1">
        <f t="array" aca="1" ref="CB75" ca="1">IF(AD75&lt;0,AD75*SUMPRODUCT(_xlfn.XLOOKUP(AD$23,$C$4:$C$19,$T$4:$AD$19)*$AL75:$AV75),0)</f>
        <v>0</v>
      </c>
      <c r="CC75" s="17" cm="1">
        <f t="array" aca="1" ref="CC75" ca="1">IF(AE75&lt;0,AE75*SUMPRODUCT(_xlfn.XLOOKUP(AE$23,$C$4:$C$19,$T$4:$AD$19)*$AL75:$AV75),0)</f>
        <v>0.25</v>
      </c>
      <c r="CD75" s="17" cm="1">
        <f t="array" aca="1" ref="CD75" ca="1">IF(AF75&lt;0,AF75*SUMPRODUCT(_xlfn.XLOOKUP(AF$23,$C$4:$C$19,$T$4:$AD$19)*$AL75:$AV75),0)</f>
        <v>-1.5</v>
      </c>
      <c r="CE75" s="17" cm="1">
        <f t="array" aca="1" ref="CE75" ca="1">IF(AG75&lt;0,AG75*SUMPRODUCT(_xlfn.XLOOKUP(AG$23,$C$4:$C$19,$T$4:$AD$19)*$AL75:$AV75),0)</f>
        <v>-0.75</v>
      </c>
      <c r="CF75" s="17" cm="1">
        <f t="array" aca="1" ref="CF75" ca="1">IF(AH75&lt;0,AH75*SUMPRODUCT(_xlfn.XLOOKUP(AH$23,$C$4:$C$19,$T$4:$AD$19)*$AL75:$AV75),0)</f>
        <v>-1.5</v>
      </c>
      <c r="CG75" s="17" cm="1">
        <f t="array" aca="1" ref="CG75" ca="1">IF(AI75&lt;0,AI75*SUMPRODUCT(_xlfn.XLOOKUP(AI$23,$C$4:$C$19,$T$4:$AD$19)*$AL75:$AV75),0)</f>
        <v>0</v>
      </c>
      <c r="CH75" s="17" cm="1">
        <f t="array" aca="1" ref="CH75" ca="1">IF(AJ75&lt;0,AJ75*SUMPRODUCT(_xlfn.XLOOKUP(AJ$23,$C$4:$C$19,$T$4:$AD$19)*$AL75:$AV75),0)</f>
        <v>0</v>
      </c>
      <c r="CI75" s="9" cm="1">
        <f t="array" aca="1" ref="CI75" ca="1">IF(AK75&lt;0,AK75*SUMPRODUCT(_xlfn.XLOOKUP(AK$23,$C$4:$C$19,$T$4:$AD$19)*$AL75:$AV75),0)</f>
        <v>0</v>
      </c>
      <c r="CJ75" s="221">
        <f t="shared" ca="1" si="69"/>
        <v>-3.6</v>
      </c>
      <c r="CK75" s="8" cm="1">
        <f t="array" aca="1" ref="CK75" ca="1">IF(AA75&lt;0,AA75*SUMPRODUCT(_xlfn.XLOOKUP(AA$23,$C$4:$C$19,$I$4:$S$19)*$AL75:$AV75),0)</f>
        <v>0</v>
      </c>
      <c r="CL75" s="17" cm="1">
        <f t="array" aca="1" ref="CL75" ca="1">IF(AB75&lt;0,AB75*SUMPRODUCT(_xlfn.XLOOKUP(AB$23,$C$4:$C$19,$I$4:$S$19)*$AL75:$AV75),0)</f>
        <v>0</v>
      </c>
      <c r="CM75" s="17" cm="1">
        <f t="array" aca="1" ref="CM75" ca="1">IF(AC75&lt;0,AC75*SUMPRODUCT(_xlfn.XLOOKUP(AC$23,$C$4:$C$19,$I$4:$S$19)*$AL75:$AV75),0)</f>
        <v>0.1</v>
      </c>
      <c r="CN75" s="71" cm="1">
        <f t="array" aca="1" ref="CN75" ca="1">IF(AD75&lt;0,AD75*SUMPRODUCT(_xlfn.XLOOKUP(AD$23,$C$4:$C$19,$I$4:$S$19)*$AL75:$AV75),0)</f>
        <v>0</v>
      </c>
      <c r="CO75" s="17" cm="1">
        <f t="array" aca="1" ref="CO75" ca="1">IF(AE75&lt;0,AE75*SUMPRODUCT(_xlfn.XLOOKUP(AE$23,$C$4:$C$19,$I$4:$S$19)*$AL75:$AV75),0)</f>
        <v>0</v>
      </c>
      <c r="CP75" s="17" cm="1">
        <f t="array" aca="1" ref="CP75" ca="1">IF(AF75&lt;0,AF75*SUMPRODUCT(_xlfn.XLOOKUP(AF$23,$C$4:$C$19,$I$4:$S$19)*$AL75:$AV75),0)</f>
        <v>0</v>
      </c>
      <c r="CQ75" s="17" cm="1">
        <f t="array" aca="1" ref="CQ75" ca="1">IF(AG75&lt;0,AG75*SUMPRODUCT(_xlfn.XLOOKUP(AG$23,$C$4:$C$19,$I$4:$S$19)*$AL75:$AV75),0)</f>
        <v>0</v>
      </c>
      <c r="CR75" s="17" cm="1">
        <f t="array" aca="1" ref="CR75" ca="1">IF(AH75&lt;0,AH75*SUMPRODUCT(_xlfn.XLOOKUP(AH$23,$C$4:$C$19,$I$4:$S$19)*$AL75:$AV75),0)</f>
        <v>0</v>
      </c>
      <c r="CS75" s="17" cm="1">
        <f t="array" aca="1" ref="CS75" ca="1">IF(AI75&lt;0,AI75*SUMPRODUCT(_xlfn.XLOOKUP(AI$23,$C$4:$C$19,$I$4:$S$19)*$AL75:$AV75),0)</f>
        <v>0</v>
      </c>
      <c r="CT75" s="17" cm="1">
        <f t="array" aca="1" ref="CT75" ca="1">IF(AJ75&lt;0,AJ75*SUMPRODUCT(_xlfn.XLOOKUP(AJ$23,$C$4:$C$19,$I$4:$S$19)*$AL75:$AV75),0)</f>
        <v>0</v>
      </c>
      <c r="CU75" s="208" cm="1">
        <f t="array" aca="1" ref="CU75" ca="1">IF(AK75&lt;0,AK75*SUMPRODUCT(_xlfn.XLOOKUP(AK$23,$C$4:$C$19,$I$4:$S$19)*$AL75:$AV75),0)</f>
        <v>0</v>
      </c>
      <c r="CV75" s="221">
        <f t="shared" ca="1" si="70"/>
        <v>0.1</v>
      </c>
    </row>
    <row r="76" spans="1:100" x14ac:dyDescent="0.25">
      <c r="A76" s="389"/>
      <c r="B76" s="390"/>
      <c r="C76" s="735">
        <v>10</v>
      </c>
      <c r="D76" s="18" t="str">
        <f>_xlfn.XLOOKUP($C76,'Load Combinations'!$B$4:$B$22,'Load Combinations'!$C$4:$C$22)</f>
        <v>CV Helium Mode, No Beam</v>
      </c>
      <c r="E76" s="118"/>
      <c r="F76" s="119"/>
      <c r="G76" s="7">
        <f t="shared" si="146"/>
        <v>10</v>
      </c>
      <c r="H76" s="130">
        <f t="shared" ca="1" si="106"/>
        <v>11.924999999999999</v>
      </c>
      <c r="I76" s="130">
        <f ca="1">G76+AX76+AY76+BX76+CJ76</f>
        <v>7.3250000000000011</v>
      </c>
      <c r="J76" s="112"/>
      <c r="K76" s="72">
        <f ca="1">OFFSET(K76,-9,0)</f>
        <v>0</v>
      </c>
      <c r="L76" s="73">
        <f t="shared" ref="L76:Z76" ca="1" si="163">OFFSET(L76,-9,0)</f>
        <v>0</v>
      </c>
      <c r="M76" s="73">
        <f t="shared" ca="1" si="163"/>
        <v>0</v>
      </c>
      <c r="N76" s="73">
        <f t="shared" ca="1" si="163"/>
        <v>0</v>
      </c>
      <c r="O76" s="73">
        <f t="shared" ca="1" si="163"/>
        <v>1</v>
      </c>
      <c r="P76" s="73">
        <f t="shared" ca="1" si="163"/>
        <v>1</v>
      </c>
      <c r="Q76" s="73">
        <f t="shared" ca="1" si="163"/>
        <v>0</v>
      </c>
      <c r="R76" s="73">
        <f t="shared" ca="1" si="163"/>
        <v>1</v>
      </c>
      <c r="S76" s="73">
        <f t="shared" ca="1" si="163"/>
        <v>0</v>
      </c>
      <c r="T76" s="73">
        <f t="shared" ca="1" si="163"/>
        <v>0</v>
      </c>
      <c r="U76" s="73">
        <f t="shared" ca="1" si="163"/>
        <v>0</v>
      </c>
      <c r="V76" s="73">
        <f t="shared" ca="1" si="163"/>
        <v>1</v>
      </c>
      <c r="W76" s="73">
        <f t="shared" ca="1" si="163"/>
        <v>-1</v>
      </c>
      <c r="X76" s="73">
        <f t="shared" ca="1" si="163"/>
        <v>0</v>
      </c>
      <c r="Y76" s="73">
        <f t="shared" ca="1" si="163"/>
        <v>0</v>
      </c>
      <c r="Z76" s="139">
        <f t="shared" ca="1" si="163"/>
        <v>0</v>
      </c>
      <c r="AA76" s="72">
        <f t="shared" ref="AA76:AK76" ca="1" si="164">OFFSET(AA76,-9,0)</f>
        <v>1</v>
      </c>
      <c r="AB76" s="73">
        <f t="shared" ca="1" si="164"/>
        <v>1</v>
      </c>
      <c r="AC76" s="73">
        <f t="shared" ca="1" si="164"/>
        <v>-1</v>
      </c>
      <c r="AD76" s="73">
        <f t="shared" ca="1" si="164"/>
        <v>0</v>
      </c>
      <c r="AE76" s="73">
        <f t="shared" ca="1" si="164"/>
        <v>-1</v>
      </c>
      <c r="AF76" s="73">
        <f t="shared" ca="1" si="164"/>
        <v>-1</v>
      </c>
      <c r="AG76" s="73">
        <f t="shared" ca="1" si="164"/>
        <v>-1</v>
      </c>
      <c r="AH76" s="73">
        <f t="shared" ca="1" si="164"/>
        <v>-1</v>
      </c>
      <c r="AI76" s="73">
        <f t="shared" ca="1" si="164"/>
        <v>0</v>
      </c>
      <c r="AJ76" s="73">
        <f t="shared" ca="1" si="164"/>
        <v>0</v>
      </c>
      <c r="AK76" s="74">
        <f t="shared" ca="1" si="164"/>
        <v>0</v>
      </c>
      <c r="AL76" s="202">
        <f>+INDEX('Load Combinations'!$D$4:$N$22,MATCH(Vertical!$C76,'Load Combinations'!$B$4:$B$22,0),MATCH(Vertical!AL$23,'Load Combinations'!$D$3:$N$3,0))</f>
        <v>1</v>
      </c>
      <c r="AM76" s="73">
        <f>+INDEX('Load Combinations'!$D$4:$N$22,MATCH(Vertical!$C76,'Load Combinations'!$B$4:$B$22,0),MATCH(Vertical!AM$23,'Load Combinations'!$D$3:$N$3,0))</f>
        <v>1</v>
      </c>
      <c r="AN76" s="73">
        <f>+INDEX('Load Combinations'!$D$4:$N$22,MATCH(Vertical!$C76,'Load Combinations'!$B$4:$B$22,0),MATCH(Vertical!AN$23,'Load Combinations'!$D$3:$N$3,0))</f>
        <v>0</v>
      </c>
      <c r="AO76" s="73">
        <f>+INDEX('Load Combinations'!$D$4:$N$22,MATCH(Vertical!$C76,'Load Combinations'!$B$4:$B$22,0),MATCH(Vertical!AO$23,'Load Combinations'!$D$3:$N$3,0))</f>
        <v>1</v>
      </c>
      <c r="AP76" s="73">
        <f>+INDEX('Load Combinations'!$D$4:$N$22,MATCH(Vertical!$C76,'Load Combinations'!$B$4:$B$22,0),MATCH(Vertical!AP$23,'Load Combinations'!$D$3:$N$3,0))</f>
        <v>0</v>
      </c>
      <c r="AQ76" s="73">
        <f>+INDEX('Load Combinations'!$D$4:$N$22,MATCH(Vertical!$C76,'Load Combinations'!$B$4:$B$22,0),MATCH(Vertical!AQ$23,'Load Combinations'!$D$3:$N$3,0))</f>
        <v>0</v>
      </c>
      <c r="AR76" s="73">
        <f>+INDEX('Load Combinations'!$D$4:$N$22,MATCH(Vertical!$C76,'Load Combinations'!$B$4:$B$22,0),MATCH(Vertical!AR$23,'Load Combinations'!$D$3:$N$3,0))</f>
        <v>0</v>
      </c>
      <c r="AS76" s="73">
        <f>+INDEX('Load Combinations'!$D$4:$N$22,MATCH(Vertical!$C76,'Load Combinations'!$B$4:$B$22,0),MATCH(Vertical!AS$23,'Load Combinations'!$D$3:$N$3,0))</f>
        <v>1</v>
      </c>
      <c r="AT76" s="73">
        <f>+INDEX('Load Combinations'!$D$4:$N$22,MATCH(Vertical!$C76,'Load Combinations'!$B$4:$B$22,0),MATCH(Vertical!AT$23,'Load Combinations'!$D$3:$N$3,0))</f>
        <v>0</v>
      </c>
      <c r="AU76" s="139">
        <f>+INDEX('Load Combinations'!$D$4:$N$22,MATCH(Vertical!$C76,'Load Combinations'!$B$4:$B$22,0),MATCH(Vertical!AU$23,'Load Combinations'!$D$3:$N$3,0))</f>
        <v>0</v>
      </c>
      <c r="AV76" s="189">
        <f>+INDEX('Load Combinations'!$D$4:$N$22,MATCH(Vertical!$C76,'Load Combinations'!$B$4:$B$22,0),MATCH(Vertical!AV$23,'Load Combinations'!$D$3:$N$3,0))</f>
        <v>0</v>
      </c>
      <c r="AW76" s="229" cm="1">
        <f t="array" aca="1" ref="AW76" ca="1">SUMPRODUCT(--($K76:$Z76&gt;0),INDEX($H$4:$H$19,MATCH($K$23:$Z$23,$C$4:$C$19,0)))</f>
        <v>1.2</v>
      </c>
      <c r="AX76" s="189" cm="1">
        <f t="array" aca="1" ref="AX76" ca="1">SUMPRODUCT(--($K76:$Z76&gt;0),INDEX($G$4:$G$19,MATCH($K$23:$Z$23,$C$4:$C$19,0)))</f>
        <v>-1.2</v>
      </c>
      <c r="AY76" s="189" cm="1">
        <f t="array" aca="1" ref="AY76" ca="1">-1*SUMPRODUCT(--($K76:$Z76&lt;0),INDEX($H$4:$H$19,MATCH($K$23:$Z$23,$C$4:$C$19,0)))</f>
        <v>-0.5</v>
      </c>
      <c r="AZ76" s="230" cm="1">
        <f t="array" aca="1" ref="AZ76" ca="1">-1*SUMPRODUCT(--($K76:$Z76&lt;0),INDEX($G$4:$G$19,MATCH($K$23:$Z$23,$C$4:$C$19,0)))</f>
        <v>0.5</v>
      </c>
      <c r="BA76" s="66" cm="1">
        <f t="array" aca="1" ref="BA76" ca="1">IF(AA76&gt;0,AA76*SUMPRODUCT(_xlfn.XLOOKUP(AA$23,$C$4:$C$19,$T$4:$AD$19)*$AL76:$AV76),0)</f>
        <v>0</v>
      </c>
      <c r="BB76" s="67" cm="1">
        <f t="array" aca="1" ref="BB76" ca="1">IF(AB76&gt;0,AB76*SUMPRODUCT(_xlfn.XLOOKUP(AB$23,$C$4:$C$19,$T$4:$AD$19)*$AL76:$AV76),0)</f>
        <v>0.125</v>
      </c>
      <c r="BC76" s="67" cm="1">
        <f t="array" aca="1" ref="BC76" ca="1">IF(AC76&gt;0,AC76*SUMPRODUCT(_xlfn.XLOOKUP(AC$23,$C$4:$C$19,$T$4:$AD$19)*$AL76:$AV76),0)</f>
        <v>0</v>
      </c>
      <c r="BD76" s="67" cm="1">
        <f t="array" aca="1" ref="BD76" ca="1">IF(AD76&gt;0,AD76*SUMPRODUCT(_xlfn.XLOOKUP(AD$23,$C$4:$C$19,$T$4:$AD$19)*$AL76:$AV76),0)</f>
        <v>0</v>
      </c>
      <c r="BE76" s="67" cm="1">
        <f t="array" aca="1" ref="BE76" ca="1">IF(AE76&gt;0,AE76*SUMPRODUCT(_xlfn.XLOOKUP(AE$23,$C$4:$C$19,$T$4:$AD$19)*$AL76:$AV76),0)</f>
        <v>0</v>
      </c>
      <c r="BF76" s="67" cm="1">
        <f t="array" aca="1" ref="BF76" ca="1">IF(AF76&gt;0,AF76*SUMPRODUCT(_xlfn.XLOOKUP(AF$23,$C$4:$C$19,$T$4:$AD$19)*$AL76:$AV76),0)</f>
        <v>0</v>
      </c>
      <c r="BG76" s="67" cm="1">
        <f t="array" aca="1" ref="BG76" ca="1">IF(AG76&gt;0,AG76*SUMPRODUCT(_xlfn.XLOOKUP(AG$23,$C$4:$C$19,$T$4:$AD$19)*$AL76:$AV76),0)</f>
        <v>0</v>
      </c>
      <c r="BH76" s="67" cm="1">
        <f t="array" aca="1" ref="BH76" ca="1">IF(AH76&gt;0,AH76*SUMPRODUCT(_xlfn.XLOOKUP(AH$23,$C$4:$C$19,$T$4:$AD$19)*$AL76:$AV76),0)</f>
        <v>0</v>
      </c>
      <c r="BI76" s="67" cm="1">
        <f t="array" aca="1" ref="BI76" ca="1">IF(AI76&gt;0,AI76*SUMPRODUCT(_xlfn.XLOOKUP(AI$23,$C$4:$C$19,$T$4:$AD$19)*$AL76:$AV76),0)</f>
        <v>0</v>
      </c>
      <c r="BJ76" s="67" cm="1">
        <f t="array" aca="1" ref="BJ76" ca="1">IF(AJ76&gt;0,AJ76*SUMPRODUCT(_xlfn.XLOOKUP(AJ$23,$C$4:$C$19,$T$4:$AD$19)*$AL76:$AV76),0)</f>
        <v>0</v>
      </c>
      <c r="BK76" s="207" cm="1">
        <f t="array" aca="1" ref="BK76" ca="1">IF(AK76&gt;0,AK76*SUMPRODUCT(_xlfn.XLOOKUP(AK$23,$C$4:$C$19,$T$4:$AD$19)*$AL76:$AV76),0)</f>
        <v>0</v>
      </c>
      <c r="BL76" s="220">
        <f t="shared" ca="1" si="67"/>
        <v>0.125</v>
      </c>
      <c r="BM76" s="66" cm="1">
        <f t="array" aca="1" ref="BM76" ca="1">IF(AA76&gt;0,AA76*SUMPRODUCT(_xlfn.XLOOKUP(AA$23,$C$4:$C$19,$I$4:$S$19)*$AL76:$AV76),0)</f>
        <v>0</v>
      </c>
      <c r="BN76" s="67" cm="1">
        <f t="array" aca="1" ref="BN76" ca="1">IF(AB76&gt;0,AB76*SUMPRODUCT(_xlfn.XLOOKUP(AB$23,$C$4:$C$19,$I$4:$S$19)*$AL76:$AV76),0)</f>
        <v>-0.125</v>
      </c>
      <c r="BO76" s="67" cm="1">
        <f t="array" aca="1" ref="BO76" ca="1">IF(AC76&gt;0,AC76*SUMPRODUCT(_xlfn.XLOOKUP(AC$23,$C$4:$C$19,$I$4:$S$19)*$AL76:$AV76),0)</f>
        <v>0</v>
      </c>
      <c r="BP76" s="67" cm="1">
        <f t="array" aca="1" ref="BP76" ca="1">IF(AD76&gt;0,AD76*SUMPRODUCT(_xlfn.XLOOKUP(AD$23,$C$4:$C$19,$I$4:$S$19)*$AL76:$AV76),0)</f>
        <v>0</v>
      </c>
      <c r="BQ76" s="67" cm="1">
        <f t="array" aca="1" ref="BQ76" ca="1">IF(AE76&gt;0,AE76*SUMPRODUCT(_xlfn.XLOOKUP(AE$23,$C$4:$C$19,$I$4:$S$19)*$AL76:$AV76),0)</f>
        <v>0</v>
      </c>
      <c r="BR76" s="67" cm="1">
        <f t="array" aca="1" ref="BR76" ca="1">IF(AF76&gt;0,AF76*SUMPRODUCT(_xlfn.XLOOKUP(AF$23,$C$4:$C$19,$I$4:$S$19)*$AL76:$AV76),0)</f>
        <v>0</v>
      </c>
      <c r="BS76" s="67" cm="1">
        <f t="array" aca="1" ref="BS76" ca="1">IF(AG76&gt;0,AG76*SUMPRODUCT(_xlfn.XLOOKUP(AG$23,$C$4:$C$19,$I$4:$S$19)*$AL76:$AV76),0)</f>
        <v>0</v>
      </c>
      <c r="BT76" s="67" cm="1">
        <f t="array" aca="1" ref="BT76" ca="1">IF(AH76&gt;0,AH76*SUMPRODUCT(_xlfn.XLOOKUP(AH$23,$C$4:$C$19,$I$4:$S$19)*$AL76:$AV76),0)</f>
        <v>0</v>
      </c>
      <c r="BU76" s="67" cm="1">
        <f t="array" aca="1" ref="BU76" ca="1">IF(AI76&gt;0,AI76*SUMPRODUCT(_xlfn.XLOOKUP(AI$23,$C$4:$C$19,$I$4:$S$19)*$AL76:$AV76),0)</f>
        <v>0</v>
      </c>
      <c r="BV76" s="67" cm="1">
        <f t="array" aca="1" ref="BV76" ca="1">IF(AJ76&gt;0,AJ76*SUMPRODUCT(_xlfn.XLOOKUP(AJ$23,$C$4:$C$19,$I$4:$S$19)*$AL76:$AV76),0)</f>
        <v>0</v>
      </c>
      <c r="BW76" s="68" cm="1">
        <f t="array" aca="1" ref="BW76" ca="1">IF(AK76&gt;0,AK76*SUMPRODUCT(_xlfn.XLOOKUP(AK$23,$C$4:$C$19,$I$4:$S$19)*$AL76:$AV76),0)</f>
        <v>0</v>
      </c>
      <c r="BX76" s="214">
        <f t="shared" ca="1" si="68"/>
        <v>-0.125</v>
      </c>
      <c r="BY76" s="66" cm="1">
        <f t="array" aca="1" ref="BY76" ca="1">IF(AA76&lt;0,AA76*SUMPRODUCT(_xlfn.XLOOKUP(AA$23,$C$4:$C$19,$T$4:$AD$19)*$AL76:$AV76),0)</f>
        <v>0</v>
      </c>
      <c r="BZ76" s="67" cm="1">
        <f t="array" aca="1" ref="BZ76" ca="1">IF(AB76&lt;0,AB76*SUMPRODUCT(_xlfn.XLOOKUP(AB$23,$C$4:$C$19,$T$4:$AD$19)*$AL76:$AV76),0)</f>
        <v>0</v>
      </c>
      <c r="CA76" s="67" cm="1">
        <f t="array" aca="1" ref="CA76" ca="1">IF(AC76&lt;0,AC76*SUMPRODUCT(_xlfn.XLOOKUP(AC$23,$C$4:$C$19,$T$4:$AD$19)*$AL76:$AV76),0)</f>
        <v>-0.1</v>
      </c>
      <c r="CB76" s="67" cm="1">
        <f t="array" aca="1" ref="CB76" ca="1">IF(AD76&lt;0,AD76*SUMPRODUCT(_xlfn.XLOOKUP(AD$23,$C$4:$C$19,$T$4:$AD$19)*$AL76:$AV76),0)</f>
        <v>0</v>
      </c>
      <c r="CC76" s="67" cm="1">
        <f t="array" aca="1" ref="CC76" ca="1">IF(AE76&lt;0,AE76*SUMPRODUCT(_xlfn.XLOOKUP(AE$23,$C$4:$C$19,$T$4:$AD$19)*$AL76:$AV76),0)</f>
        <v>2</v>
      </c>
      <c r="CD76" s="67" cm="1">
        <f t="array" aca="1" ref="CD76" ca="1">IF(AF76&lt;0,AF76*SUMPRODUCT(_xlfn.XLOOKUP(AF$23,$C$4:$C$19,$T$4:$AD$19)*$AL76:$AV76),0)</f>
        <v>-1.5</v>
      </c>
      <c r="CE76" s="67" cm="1">
        <f t="array" aca="1" ref="CE76" ca="1">IF(AG76&lt;0,AG76*SUMPRODUCT(_xlfn.XLOOKUP(AG$23,$C$4:$C$19,$T$4:$AD$19)*$AL76:$AV76),0)</f>
        <v>-0.25</v>
      </c>
      <c r="CF76" s="67" cm="1">
        <f t="array" aca="1" ref="CF76" ca="1">IF(AH76&lt;0,AH76*SUMPRODUCT(_xlfn.XLOOKUP(AH$23,$C$4:$C$19,$T$4:$AD$19)*$AL76:$AV76),0)</f>
        <v>-1</v>
      </c>
      <c r="CG76" s="67" cm="1">
        <f t="array" aca="1" ref="CG76" ca="1">IF(AI76&lt;0,AI76*SUMPRODUCT(_xlfn.XLOOKUP(AI$23,$C$4:$C$19,$T$4:$AD$19)*$AL76:$AV76),0)</f>
        <v>0</v>
      </c>
      <c r="CH76" s="67" cm="1">
        <f t="array" aca="1" ref="CH76" ca="1">IF(AJ76&lt;0,AJ76*SUMPRODUCT(_xlfn.XLOOKUP(AJ$23,$C$4:$C$19,$T$4:$AD$19)*$AL76:$AV76),0)</f>
        <v>0</v>
      </c>
      <c r="CI76" s="68" cm="1">
        <f t="array" aca="1" ref="CI76" ca="1">IF(AK76&lt;0,AK76*SUMPRODUCT(_xlfn.XLOOKUP(AK$23,$C$4:$C$19,$T$4:$AD$19)*$AL76:$AV76),0)</f>
        <v>0</v>
      </c>
      <c r="CJ76" s="220">
        <f t="shared" ca="1" si="69"/>
        <v>-0.85000000000000009</v>
      </c>
      <c r="CK76" s="66" cm="1">
        <f t="array" aca="1" ref="CK76" ca="1">IF(AA76&lt;0,AA76*SUMPRODUCT(_xlfn.XLOOKUP(AA$23,$C$4:$C$19,$I$4:$S$19)*$AL76:$AV76),0)</f>
        <v>0</v>
      </c>
      <c r="CL76" s="67" cm="1">
        <f t="array" aca="1" ref="CL76" ca="1">IF(AB76&lt;0,AB76*SUMPRODUCT(_xlfn.XLOOKUP(AB$23,$C$4:$C$19,$I$4:$S$19)*$AL76:$AV76),0)</f>
        <v>0</v>
      </c>
      <c r="CM76" s="67" cm="1">
        <f t="array" aca="1" ref="CM76" ca="1">IF(AC76&lt;0,AC76*SUMPRODUCT(_xlfn.XLOOKUP(AC$23,$C$4:$C$19,$I$4:$S$19)*$AL76:$AV76),0)</f>
        <v>0.1</v>
      </c>
      <c r="CN76" s="67" cm="1">
        <f t="array" aca="1" ref="CN76" ca="1">IF(AD76&lt;0,AD76*SUMPRODUCT(_xlfn.XLOOKUP(AD$23,$C$4:$C$19,$I$4:$S$19)*$AL76:$AV76),0)</f>
        <v>0</v>
      </c>
      <c r="CO76" s="67" cm="1">
        <f t="array" aca="1" ref="CO76" ca="1">IF(AE76&lt;0,AE76*SUMPRODUCT(_xlfn.XLOOKUP(AE$23,$C$4:$C$19,$I$4:$S$19)*$AL76:$AV76),0)</f>
        <v>0</v>
      </c>
      <c r="CP76" s="67" cm="1">
        <f t="array" aca="1" ref="CP76" ca="1">IF(AF76&lt;0,AF76*SUMPRODUCT(_xlfn.XLOOKUP(AF$23,$C$4:$C$19,$I$4:$S$19)*$AL76:$AV76),0)</f>
        <v>0</v>
      </c>
      <c r="CQ76" s="67" cm="1">
        <f t="array" aca="1" ref="CQ76" ca="1">IF(AG76&lt;0,AG76*SUMPRODUCT(_xlfn.XLOOKUP(AG$23,$C$4:$C$19,$I$4:$S$19)*$AL76:$AV76),0)</f>
        <v>0</v>
      </c>
      <c r="CR76" s="67" cm="1">
        <f t="array" aca="1" ref="CR76" ca="1">IF(AH76&lt;0,AH76*SUMPRODUCT(_xlfn.XLOOKUP(AH$23,$C$4:$C$19,$I$4:$S$19)*$AL76:$AV76),0)</f>
        <v>0</v>
      </c>
      <c r="CS76" s="67" cm="1">
        <f t="array" aca="1" ref="CS76" ca="1">IF(AI76&lt;0,AI76*SUMPRODUCT(_xlfn.XLOOKUP(AI$23,$C$4:$C$19,$I$4:$S$19)*$AL76:$AV76),0)</f>
        <v>0</v>
      </c>
      <c r="CT76" s="67" cm="1">
        <f t="array" aca="1" ref="CT76" ca="1">IF(AJ76&lt;0,AJ76*SUMPRODUCT(_xlfn.XLOOKUP(AJ$23,$C$4:$C$19,$I$4:$S$19)*$AL76:$AV76),0)</f>
        <v>0</v>
      </c>
      <c r="CU76" s="207" cm="1">
        <f t="array" aca="1" ref="CU76" ca="1">IF(AK76&lt;0,AK76*SUMPRODUCT(_xlfn.XLOOKUP(AK$23,$C$4:$C$19,$I$4:$S$19)*$AL76:$AV76),0)</f>
        <v>0</v>
      </c>
      <c r="CV76" s="220">
        <f t="shared" ca="1" si="70"/>
        <v>0.1</v>
      </c>
    </row>
    <row r="77" spans="1:100" x14ac:dyDescent="0.25">
      <c r="A77" s="389"/>
      <c r="B77" s="390"/>
      <c r="C77" s="736">
        <v>11</v>
      </c>
      <c r="D77" s="19" t="str">
        <f>_xlfn.XLOOKUP($C77,'Load Combinations'!$B$4:$B$22,'Load Combinations'!$C$4:$C$22)</f>
        <v>CV Helium Mode, Beam On</v>
      </c>
      <c r="E77" s="120"/>
      <c r="F77" s="121"/>
      <c r="G77" s="8">
        <f t="shared" si="146"/>
        <v>10</v>
      </c>
      <c r="H77" s="61">
        <f t="shared" ca="1" si="106"/>
        <v>12.524999999999999</v>
      </c>
      <c r="I77" s="61">
        <f ca="1">G77+AX77+AY77+BX77+CJ77</f>
        <v>4.8250000000000011</v>
      </c>
      <c r="J77" s="113"/>
      <c r="K77" s="75">
        <f ca="1">OFFSET(K77,-10,0)</f>
        <v>0</v>
      </c>
      <c r="L77" s="76">
        <f t="shared" ref="L77:Z77" ca="1" si="165">OFFSET(L77,-10,0)</f>
        <v>0</v>
      </c>
      <c r="M77" s="76">
        <f t="shared" ca="1" si="165"/>
        <v>0</v>
      </c>
      <c r="N77" s="76">
        <f t="shared" ca="1" si="165"/>
        <v>0</v>
      </c>
      <c r="O77" s="76">
        <f t="shared" ca="1" si="165"/>
        <v>1</v>
      </c>
      <c r="P77" s="76">
        <f t="shared" ca="1" si="165"/>
        <v>1</v>
      </c>
      <c r="Q77" s="76">
        <f t="shared" ca="1" si="165"/>
        <v>0</v>
      </c>
      <c r="R77" s="76">
        <f t="shared" ca="1" si="165"/>
        <v>1</v>
      </c>
      <c r="S77" s="76">
        <f t="shared" ca="1" si="165"/>
        <v>0</v>
      </c>
      <c r="T77" s="76">
        <f t="shared" ca="1" si="165"/>
        <v>0</v>
      </c>
      <c r="U77" s="76">
        <f t="shared" ca="1" si="165"/>
        <v>0</v>
      </c>
      <c r="V77" s="76">
        <f t="shared" ca="1" si="165"/>
        <v>1</v>
      </c>
      <c r="W77" s="76">
        <f t="shared" ca="1" si="165"/>
        <v>-1</v>
      </c>
      <c r="X77" s="76">
        <f t="shared" ca="1" si="165"/>
        <v>0</v>
      </c>
      <c r="Y77" s="76">
        <f t="shared" ca="1" si="165"/>
        <v>0</v>
      </c>
      <c r="Z77" s="140">
        <f t="shared" ca="1" si="165"/>
        <v>0</v>
      </c>
      <c r="AA77" s="75">
        <f t="shared" ref="AA77:AK77" ca="1" si="166">OFFSET(AA77,-10,0)</f>
        <v>1</v>
      </c>
      <c r="AB77" s="76">
        <f t="shared" ca="1" si="166"/>
        <v>1</v>
      </c>
      <c r="AC77" s="76">
        <f t="shared" ca="1" si="166"/>
        <v>-1</v>
      </c>
      <c r="AD77" s="76">
        <f t="shared" ca="1" si="166"/>
        <v>0</v>
      </c>
      <c r="AE77" s="76">
        <f t="shared" ca="1" si="166"/>
        <v>-1</v>
      </c>
      <c r="AF77" s="76">
        <f t="shared" ca="1" si="166"/>
        <v>-1</v>
      </c>
      <c r="AG77" s="76">
        <f t="shared" ca="1" si="166"/>
        <v>-1</v>
      </c>
      <c r="AH77" s="76">
        <f t="shared" ca="1" si="166"/>
        <v>-1</v>
      </c>
      <c r="AI77" s="76">
        <f t="shared" ca="1" si="166"/>
        <v>0</v>
      </c>
      <c r="AJ77" s="76">
        <f t="shared" ca="1" si="166"/>
        <v>0</v>
      </c>
      <c r="AK77" s="77">
        <f t="shared" ca="1" si="166"/>
        <v>0</v>
      </c>
      <c r="AL77" s="203">
        <f>+INDEX('Load Combinations'!$D$4:$N$22,MATCH(Vertical!$C77,'Load Combinations'!$B$4:$B$22,0),MATCH(Vertical!AL$23,'Load Combinations'!$D$3:$N$3,0))</f>
        <v>1</v>
      </c>
      <c r="AM77" s="76">
        <f>+INDEX('Load Combinations'!$D$4:$N$22,MATCH(Vertical!$C77,'Load Combinations'!$B$4:$B$22,0),MATCH(Vertical!AM$23,'Load Combinations'!$D$3:$N$3,0))</f>
        <v>1</v>
      </c>
      <c r="AN77" s="76">
        <f>+INDEX('Load Combinations'!$D$4:$N$22,MATCH(Vertical!$C77,'Load Combinations'!$B$4:$B$22,0),MATCH(Vertical!AN$23,'Load Combinations'!$D$3:$N$3,0))</f>
        <v>0</v>
      </c>
      <c r="AO77" s="76">
        <f>+INDEX('Load Combinations'!$D$4:$N$22,MATCH(Vertical!$C77,'Load Combinations'!$B$4:$B$22,0),MATCH(Vertical!AO$23,'Load Combinations'!$D$3:$N$3,0))</f>
        <v>1</v>
      </c>
      <c r="AP77" s="76">
        <f>+INDEX('Load Combinations'!$D$4:$N$22,MATCH(Vertical!$C77,'Load Combinations'!$B$4:$B$22,0),MATCH(Vertical!AP$23,'Load Combinations'!$D$3:$N$3,0))</f>
        <v>0</v>
      </c>
      <c r="AQ77" s="76">
        <f>+INDEX('Load Combinations'!$D$4:$N$22,MATCH(Vertical!$C77,'Load Combinations'!$B$4:$B$22,0),MATCH(Vertical!AQ$23,'Load Combinations'!$D$3:$N$3,0))</f>
        <v>1</v>
      </c>
      <c r="AR77" s="76">
        <f>+INDEX('Load Combinations'!$D$4:$N$22,MATCH(Vertical!$C77,'Load Combinations'!$B$4:$B$22,0),MATCH(Vertical!AR$23,'Load Combinations'!$D$3:$N$3,0))</f>
        <v>0</v>
      </c>
      <c r="AS77" s="76">
        <f>+INDEX('Load Combinations'!$D$4:$N$22,MATCH(Vertical!$C77,'Load Combinations'!$B$4:$B$22,0),MATCH(Vertical!AS$23,'Load Combinations'!$D$3:$N$3,0))</f>
        <v>1</v>
      </c>
      <c r="AT77" s="76">
        <f>+INDEX('Load Combinations'!$D$4:$N$22,MATCH(Vertical!$C77,'Load Combinations'!$B$4:$B$22,0),MATCH(Vertical!AT$23,'Load Combinations'!$D$3:$N$3,0))</f>
        <v>0</v>
      </c>
      <c r="AU77" s="140">
        <f>+INDEX('Load Combinations'!$D$4:$N$22,MATCH(Vertical!$C77,'Load Combinations'!$B$4:$B$22,0),MATCH(Vertical!AU$23,'Load Combinations'!$D$3:$N$3,0))</f>
        <v>0</v>
      </c>
      <c r="AV77" s="196">
        <f>+INDEX('Load Combinations'!$D$4:$N$22,MATCH(Vertical!$C77,'Load Combinations'!$B$4:$B$22,0),MATCH(Vertical!AV$23,'Load Combinations'!$D$3:$N$3,0))</f>
        <v>0</v>
      </c>
      <c r="AW77" s="231" cm="1">
        <f t="array" aca="1" ref="AW77" ca="1">SUMPRODUCT(--($K77:$Z77&gt;0),INDEX($H$4:$H$19,MATCH($K$23:$Z$23,$C$4:$C$19,0)))</f>
        <v>1.2</v>
      </c>
      <c r="AX77" s="196" cm="1">
        <f t="array" aca="1" ref="AX77" ca="1">SUMPRODUCT(--($K77:$Z77&gt;0),INDEX($G$4:$G$19,MATCH($K$23:$Z$23,$C$4:$C$19,0)))</f>
        <v>-1.2</v>
      </c>
      <c r="AY77" s="196" cm="1">
        <f t="array" aca="1" ref="AY77" ca="1">-1*SUMPRODUCT(--($K77:$Z77&lt;0),INDEX($H$4:$H$19,MATCH($K$23:$Z$23,$C$4:$C$19,0)))</f>
        <v>-0.5</v>
      </c>
      <c r="AZ77" s="232" cm="1">
        <f t="array" aca="1" ref="AZ77" ca="1">-1*SUMPRODUCT(--($K77:$Z77&lt;0),INDEX($G$4:$G$19,MATCH($K$23:$Z$23,$C$4:$C$19,0)))</f>
        <v>0.5</v>
      </c>
      <c r="BA77" s="8" cm="1">
        <f t="array" aca="1" ref="BA77" ca="1">IF(AA77&gt;0,AA77*SUMPRODUCT(_xlfn.XLOOKUP(AA$23,$C$4:$C$19,$T$4:$AD$19)*$AL77:$AV77),0)</f>
        <v>0.3</v>
      </c>
      <c r="BB77" s="17" cm="1">
        <f t="array" aca="1" ref="BB77" ca="1">IF(AB77&gt;0,AB77*SUMPRODUCT(_xlfn.XLOOKUP(AB$23,$C$4:$C$19,$T$4:$AD$19)*$AL77:$AV77),0)</f>
        <v>0.42499999999999999</v>
      </c>
      <c r="BC77" s="17" cm="1">
        <f t="array" aca="1" ref="BC77" ca="1">IF(AC77&gt;0,AC77*SUMPRODUCT(_xlfn.XLOOKUP(AC$23,$C$4:$C$19,$T$4:$AD$19)*$AL77:$AV77),0)</f>
        <v>0</v>
      </c>
      <c r="BD77" s="71" cm="1">
        <f t="array" aca="1" ref="BD77" ca="1">IF(AD77&gt;0,AD77*SUMPRODUCT(_xlfn.XLOOKUP(AD$23,$C$4:$C$19,$T$4:$AD$19)*$AL77:$AV77),0)</f>
        <v>0</v>
      </c>
      <c r="BE77" s="17" cm="1">
        <f t="array" aca="1" ref="BE77" ca="1">IF(AE77&gt;0,AE77*SUMPRODUCT(_xlfn.XLOOKUP(AE$23,$C$4:$C$19,$T$4:$AD$19)*$AL77:$AV77),0)</f>
        <v>0</v>
      </c>
      <c r="BF77" s="17" cm="1">
        <f t="array" aca="1" ref="BF77" ca="1">IF(AF77&gt;0,AF77*SUMPRODUCT(_xlfn.XLOOKUP(AF$23,$C$4:$C$19,$T$4:$AD$19)*$AL77:$AV77),0)</f>
        <v>0</v>
      </c>
      <c r="BG77" s="17" cm="1">
        <f t="array" aca="1" ref="BG77" ca="1">IF(AG77&gt;0,AG77*SUMPRODUCT(_xlfn.XLOOKUP(AG$23,$C$4:$C$19,$T$4:$AD$19)*$AL77:$AV77),0)</f>
        <v>0</v>
      </c>
      <c r="BH77" s="17" cm="1">
        <f t="array" aca="1" ref="BH77" ca="1">IF(AH77&gt;0,AH77*SUMPRODUCT(_xlfn.XLOOKUP(AH$23,$C$4:$C$19,$T$4:$AD$19)*$AL77:$AV77),0)</f>
        <v>0</v>
      </c>
      <c r="BI77" s="17" cm="1">
        <f t="array" aca="1" ref="BI77" ca="1">IF(AI77&gt;0,AI77*SUMPRODUCT(_xlfn.XLOOKUP(AI$23,$C$4:$C$19,$T$4:$AD$19)*$AL77:$AV77),0)</f>
        <v>0</v>
      </c>
      <c r="BJ77" s="17" cm="1">
        <f t="array" aca="1" ref="BJ77" ca="1">IF(AJ77&gt;0,AJ77*SUMPRODUCT(_xlfn.XLOOKUP(AJ$23,$C$4:$C$19,$T$4:$AD$19)*$AL77:$AV77),0)</f>
        <v>0</v>
      </c>
      <c r="BK77" s="208" cm="1">
        <f t="array" aca="1" ref="BK77" ca="1">IF(AK77&gt;0,AK77*SUMPRODUCT(_xlfn.XLOOKUP(AK$23,$C$4:$C$19,$T$4:$AD$19)*$AL77:$AV77),0)</f>
        <v>0</v>
      </c>
      <c r="BL77" s="221">
        <f t="shared" ca="1" si="67"/>
        <v>0.72499999999999998</v>
      </c>
      <c r="BM77" s="8" cm="1">
        <f t="array" aca="1" ref="BM77" ca="1">IF(AA77&gt;0,AA77*SUMPRODUCT(_xlfn.XLOOKUP(AA$23,$C$4:$C$19,$I$4:$S$19)*$AL77:$AV77),0)</f>
        <v>0</v>
      </c>
      <c r="BN77" s="17" cm="1">
        <f t="array" aca="1" ref="BN77" ca="1">IF(AB77&gt;0,AB77*SUMPRODUCT(_xlfn.XLOOKUP(AB$23,$C$4:$C$19,$I$4:$S$19)*$AL77:$AV77),0)</f>
        <v>-0.125</v>
      </c>
      <c r="BO77" s="17" cm="1">
        <f t="array" aca="1" ref="BO77" ca="1">IF(AC77&gt;0,AC77*SUMPRODUCT(_xlfn.XLOOKUP(AC$23,$C$4:$C$19,$I$4:$S$19)*$AL77:$AV77),0)</f>
        <v>0</v>
      </c>
      <c r="BP77" s="71" cm="1">
        <f t="array" aca="1" ref="BP77" ca="1">IF(AD77&gt;0,AD77*SUMPRODUCT(_xlfn.XLOOKUP(AD$23,$C$4:$C$19,$I$4:$S$19)*$AL77:$AV77),0)</f>
        <v>0</v>
      </c>
      <c r="BQ77" s="17" cm="1">
        <f t="array" aca="1" ref="BQ77" ca="1">IF(AE77&gt;0,AE77*SUMPRODUCT(_xlfn.XLOOKUP(AE$23,$C$4:$C$19,$I$4:$S$19)*$AL77:$AV77),0)</f>
        <v>0</v>
      </c>
      <c r="BR77" s="17" cm="1">
        <f t="array" aca="1" ref="BR77" ca="1">IF(AF77&gt;0,AF77*SUMPRODUCT(_xlfn.XLOOKUP(AF$23,$C$4:$C$19,$I$4:$S$19)*$AL77:$AV77),0)</f>
        <v>0</v>
      </c>
      <c r="BS77" s="17" cm="1">
        <f t="array" aca="1" ref="BS77" ca="1">IF(AG77&gt;0,AG77*SUMPRODUCT(_xlfn.XLOOKUP(AG$23,$C$4:$C$19,$I$4:$S$19)*$AL77:$AV77),0)</f>
        <v>0</v>
      </c>
      <c r="BT77" s="17" cm="1">
        <f t="array" aca="1" ref="BT77" ca="1">IF(AH77&gt;0,AH77*SUMPRODUCT(_xlfn.XLOOKUP(AH$23,$C$4:$C$19,$I$4:$S$19)*$AL77:$AV77),0)</f>
        <v>0</v>
      </c>
      <c r="BU77" s="17" cm="1">
        <f t="array" aca="1" ref="BU77" ca="1">IF(AI77&gt;0,AI77*SUMPRODUCT(_xlfn.XLOOKUP(AI$23,$C$4:$C$19,$I$4:$S$19)*$AL77:$AV77),0)</f>
        <v>0</v>
      </c>
      <c r="BV77" s="17" cm="1">
        <f t="array" aca="1" ref="BV77" ca="1">IF(AJ77&gt;0,AJ77*SUMPRODUCT(_xlfn.XLOOKUP(AJ$23,$C$4:$C$19,$I$4:$S$19)*$AL77:$AV77),0)</f>
        <v>0</v>
      </c>
      <c r="BW77" s="9" cm="1">
        <f t="array" aca="1" ref="BW77" ca="1">IF(AK77&gt;0,AK77*SUMPRODUCT(_xlfn.XLOOKUP(AK$23,$C$4:$C$19,$I$4:$S$19)*$AL77:$AV77),0)</f>
        <v>0</v>
      </c>
      <c r="BX77" s="215">
        <f t="shared" ca="1" si="68"/>
        <v>-0.125</v>
      </c>
      <c r="BY77" s="8" cm="1">
        <f t="array" aca="1" ref="BY77" ca="1">IF(AA77&lt;0,AA77*SUMPRODUCT(_xlfn.XLOOKUP(AA$23,$C$4:$C$19,$T$4:$AD$19)*$AL77:$AV77),0)</f>
        <v>0</v>
      </c>
      <c r="BZ77" s="17" cm="1">
        <f t="array" aca="1" ref="BZ77" ca="1">IF(AB77&lt;0,AB77*SUMPRODUCT(_xlfn.XLOOKUP(AB$23,$C$4:$C$19,$T$4:$AD$19)*$AL77:$AV77),0)</f>
        <v>0</v>
      </c>
      <c r="CA77" s="17" cm="1">
        <f t="array" aca="1" ref="CA77" ca="1">IF(AC77&lt;0,AC77*SUMPRODUCT(_xlfn.XLOOKUP(AC$23,$C$4:$C$19,$T$4:$AD$19)*$AL77:$AV77),0)</f>
        <v>-0.1</v>
      </c>
      <c r="CB77" s="71" cm="1">
        <f t="array" aca="1" ref="CB77" ca="1">IF(AD77&lt;0,AD77*SUMPRODUCT(_xlfn.XLOOKUP(AD$23,$C$4:$C$19,$T$4:$AD$19)*$AL77:$AV77),0)</f>
        <v>0</v>
      </c>
      <c r="CC77" s="17" cm="1">
        <f t="array" aca="1" ref="CC77" ca="1">IF(AE77&lt;0,AE77*SUMPRODUCT(_xlfn.XLOOKUP(AE$23,$C$4:$C$19,$T$4:$AD$19)*$AL77:$AV77),0)</f>
        <v>0.25</v>
      </c>
      <c r="CD77" s="17" cm="1">
        <f t="array" aca="1" ref="CD77" ca="1">IF(AF77&lt;0,AF77*SUMPRODUCT(_xlfn.XLOOKUP(AF$23,$C$4:$C$19,$T$4:$AD$19)*$AL77:$AV77),0)</f>
        <v>-1.5</v>
      </c>
      <c r="CE77" s="17" cm="1">
        <f t="array" aca="1" ref="CE77" ca="1">IF(AG77&lt;0,AG77*SUMPRODUCT(_xlfn.XLOOKUP(AG$23,$C$4:$C$19,$T$4:$AD$19)*$AL77:$AV77),0)</f>
        <v>-0.75</v>
      </c>
      <c r="CF77" s="17" cm="1">
        <f t="array" aca="1" ref="CF77" ca="1">IF(AH77&lt;0,AH77*SUMPRODUCT(_xlfn.XLOOKUP(AH$23,$C$4:$C$19,$T$4:$AD$19)*$AL77:$AV77),0)</f>
        <v>-1.25</v>
      </c>
      <c r="CG77" s="17" cm="1">
        <f t="array" aca="1" ref="CG77" ca="1">IF(AI77&lt;0,AI77*SUMPRODUCT(_xlfn.XLOOKUP(AI$23,$C$4:$C$19,$T$4:$AD$19)*$AL77:$AV77),0)</f>
        <v>0</v>
      </c>
      <c r="CH77" s="17" cm="1">
        <f t="array" aca="1" ref="CH77" ca="1">IF(AJ77&lt;0,AJ77*SUMPRODUCT(_xlfn.XLOOKUP(AJ$23,$C$4:$C$19,$T$4:$AD$19)*$AL77:$AV77),0)</f>
        <v>0</v>
      </c>
      <c r="CI77" s="9" cm="1">
        <f t="array" aca="1" ref="CI77" ca="1">IF(AK77&lt;0,AK77*SUMPRODUCT(_xlfn.XLOOKUP(AK$23,$C$4:$C$19,$T$4:$AD$19)*$AL77:$AV77),0)</f>
        <v>0</v>
      </c>
      <c r="CJ77" s="221">
        <f t="shared" ca="1" si="69"/>
        <v>-3.35</v>
      </c>
      <c r="CK77" s="8" cm="1">
        <f t="array" aca="1" ref="CK77" ca="1">IF(AA77&lt;0,AA77*SUMPRODUCT(_xlfn.XLOOKUP(AA$23,$C$4:$C$19,$I$4:$S$19)*$AL77:$AV77),0)</f>
        <v>0</v>
      </c>
      <c r="CL77" s="17" cm="1">
        <f t="array" aca="1" ref="CL77" ca="1">IF(AB77&lt;0,AB77*SUMPRODUCT(_xlfn.XLOOKUP(AB$23,$C$4:$C$19,$I$4:$S$19)*$AL77:$AV77),0)</f>
        <v>0</v>
      </c>
      <c r="CM77" s="17" cm="1">
        <f t="array" aca="1" ref="CM77" ca="1">IF(AC77&lt;0,AC77*SUMPRODUCT(_xlfn.XLOOKUP(AC$23,$C$4:$C$19,$I$4:$S$19)*$AL77:$AV77),0)</f>
        <v>0.1</v>
      </c>
      <c r="CN77" s="71" cm="1">
        <f t="array" aca="1" ref="CN77" ca="1">IF(AD77&lt;0,AD77*SUMPRODUCT(_xlfn.XLOOKUP(AD$23,$C$4:$C$19,$I$4:$S$19)*$AL77:$AV77),0)</f>
        <v>0</v>
      </c>
      <c r="CO77" s="17" cm="1">
        <f t="array" aca="1" ref="CO77" ca="1">IF(AE77&lt;0,AE77*SUMPRODUCT(_xlfn.XLOOKUP(AE$23,$C$4:$C$19,$I$4:$S$19)*$AL77:$AV77),0)</f>
        <v>0</v>
      </c>
      <c r="CP77" s="17" cm="1">
        <f t="array" aca="1" ref="CP77" ca="1">IF(AF77&lt;0,AF77*SUMPRODUCT(_xlfn.XLOOKUP(AF$23,$C$4:$C$19,$I$4:$S$19)*$AL77:$AV77),0)</f>
        <v>0</v>
      </c>
      <c r="CQ77" s="17" cm="1">
        <f t="array" aca="1" ref="CQ77" ca="1">IF(AG77&lt;0,AG77*SUMPRODUCT(_xlfn.XLOOKUP(AG$23,$C$4:$C$19,$I$4:$S$19)*$AL77:$AV77),0)</f>
        <v>0</v>
      </c>
      <c r="CR77" s="17" cm="1">
        <f t="array" aca="1" ref="CR77" ca="1">IF(AH77&lt;0,AH77*SUMPRODUCT(_xlfn.XLOOKUP(AH$23,$C$4:$C$19,$I$4:$S$19)*$AL77:$AV77),0)</f>
        <v>0</v>
      </c>
      <c r="CS77" s="17" cm="1">
        <f t="array" aca="1" ref="CS77" ca="1">IF(AI77&lt;0,AI77*SUMPRODUCT(_xlfn.XLOOKUP(AI$23,$C$4:$C$19,$I$4:$S$19)*$AL77:$AV77),0)</f>
        <v>0</v>
      </c>
      <c r="CT77" s="17" cm="1">
        <f t="array" aca="1" ref="CT77" ca="1">IF(AJ77&lt;0,AJ77*SUMPRODUCT(_xlfn.XLOOKUP(AJ$23,$C$4:$C$19,$I$4:$S$19)*$AL77:$AV77),0)</f>
        <v>0</v>
      </c>
      <c r="CU77" s="208" cm="1">
        <f t="array" aca="1" ref="CU77" ca="1">IF(AK77&lt;0,AK77*SUMPRODUCT(_xlfn.XLOOKUP(AK$23,$C$4:$C$19,$I$4:$S$19)*$AL77:$AV77),0)</f>
        <v>0</v>
      </c>
      <c r="CV77" s="221">
        <f t="shared" ca="1" si="70"/>
        <v>0.1</v>
      </c>
    </row>
    <row r="78" spans="1:100" x14ac:dyDescent="0.25">
      <c r="A78" s="389"/>
      <c r="B78" s="390"/>
      <c r="C78" s="735">
        <v>12</v>
      </c>
      <c r="D78" s="159" t="str">
        <f>_xlfn.XLOOKUP($C78,'Load Combinations'!$B$4:$B$22,'Load Combinations'!$C$4:$C$22)</f>
        <v>CV Helium Mode, No Beam, Seismic</v>
      </c>
      <c r="E78" s="118"/>
      <c r="F78" s="119"/>
      <c r="G78" s="7">
        <f t="shared" si="146"/>
        <v>10</v>
      </c>
      <c r="H78" s="130">
        <f t="shared" ca="1" si="106"/>
        <v>12.674999999999999</v>
      </c>
      <c r="I78" s="130">
        <f t="shared" ca="1" si="107"/>
        <v>6.5250000000000004</v>
      </c>
      <c r="J78" s="112" t="s">
        <v>233</v>
      </c>
      <c r="K78" s="72">
        <f ca="1">OFFSET(K78,-11,0)</f>
        <v>0</v>
      </c>
      <c r="L78" s="73">
        <f t="shared" ref="L78:Z78" ca="1" si="167">OFFSET(L78,-11,0)</f>
        <v>0</v>
      </c>
      <c r="M78" s="73">
        <f t="shared" ca="1" si="167"/>
        <v>0</v>
      </c>
      <c r="N78" s="73">
        <f t="shared" ca="1" si="167"/>
        <v>0</v>
      </c>
      <c r="O78" s="73">
        <f t="shared" ca="1" si="167"/>
        <v>1</v>
      </c>
      <c r="P78" s="73">
        <f t="shared" ca="1" si="167"/>
        <v>1</v>
      </c>
      <c r="Q78" s="73">
        <f t="shared" ca="1" si="167"/>
        <v>0</v>
      </c>
      <c r="R78" s="73">
        <f t="shared" ca="1" si="167"/>
        <v>1</v>
      </c>
      <c r="S78" s="73">
        <f t="shared" ca="1" si="167"/>
        <v>0</v>
      </c>
      <c r="T78" s="73">
        <f t="shared" ca="1" si="167"/>
        <v>0</v>
      </c>
      <c r="U78" s="73">
        <f t="shared" ca="1" si="167"/>
        <v>0</v>
      </c>
      <c r="V78" s="73">
        <f t="shared" ca="1" si="167"/>
        <v>1</v>
      </c>
      <c r="W78" s="73">
        <f t="shared" ca="1" si="167"/>
        <v>-1</v>
      </c>
      <c r="X78" s="73">
        <f t="shared" ca="1" si="167"/>
        <v>0</v>
      </c>
      <c r="Y78" s="73">
        <f t="shared" ca="1" si="167"/>
        <v>0</v>
      </c>
      <c r="Z78" s="139">
        <f t="shared" ca="1" si="167"/>
        <v>0</v>
      </c>
      <c r="AA78" s="72">
        <f t="shared" ref="AA78:AK78" ca="1" si="168">OFFSET(AA78,-11,0)</f>
        <v>1</v>
      </c>
      <c r="AB78" s="73">
        <f t="shared" ca="1" si="168"/>
        <v>1</v>
      </c>
      <c r="AC78" s="73">
        <f t="shared" ca="1" si="168"/>
        <v>-1</v>
      </c>
      <c r="AD78" s="73">
        <f t="shared" ca="1" si="168"/>
        <v>0</v>
      </c>
      <c r="AE78" s="73">
        <f t="shared" ca="1" si="168"/>
        <v>-1</v>
      </c>
      <c r="AF78" s="73">
        <f t="shared" ca="1" si="168"/>
        <v>-1</v>
      </c>
      <c r="AG78" s="73">
        <f t="shared" ca="1" si="168"/>
        <v>-1</v>
      </c>
      <c r="AH78" s="73">
        <f t="shared" ca="1" si="168"/>
        <v>-1</v>
      </c>
      <c r="AI78" s="73">
        <f t="shared" ca="1" si="168"/>
        <v>0</v>
      </c>
      <c r="AJ78" s="73">
        <f t="shared" ca="1" si="168"/>
        <v>0</v>
      </c>
      <c r="AK78" s="74">
        <f t="shared" ca="1" si="168"/>
        <v>0</v>
      </c>
      <c r="AL78" s="202">
        <f>+INDEX('Load Combinations'!$D$4:$N$22,MATCH(Vertical!$C78,'Load Combinations'!$B$4:$B$22,0),MATCH(Vertical!AL$23,'Load Combinations'!$D$3:$N$3,0))</f>
        <v>1</v>
      </c>
      <c r="AM78" s="73">
        <f>+INDEX('Load Combinations'!$D$4:$N$22,MATCH(Vertical!$C78,'Load Combinations'!$B$4:$B$22,0),MATCH(Vertical!AM$23,'Load Combinations'!$D$3:$N$3,0))</f>
        <v>1</v>
      </c>
      <c r="AN78" s="73">
        <f>+INDEX('Load Combinations'!$D$4:$N$22,MATCH(Vertical!$C78,'Load Combinations'!$B$4:$B$22,0),MATCH(Vertical!AN$23,'Load Combinations'!$D$3:$N$3,0))</f>
        <v>0</v>
      </c>
      <c r="AO78" s="73">
        <f>+INDEX('Load Combinations'!$D$4:$N$22,MATCH(Vertical!$C78,'Load Combinations'!$B$4:$B$22,0),MATCH(Vertical!AO$23,'Load Combinations'!$D$3:$N$3,0))</f>
        <v>1</v>
      </c>
      <c r="AP78" s="73">
        <f>+INDEX('Load Combinations'!$D$4:$N$22,MATCH(Vertical!$C78,'Load Combinations'!$B$4:$B$22,0),MATCH(Vertical!AP$23,'Load Combinations'!$D$3:$N$3,0))</f>
        <v>0</v>
      </c>
      <c r="AQ78" s="73">
        <f>+INDEX('Load Combinations'!$D$4:$N$22,MATCH(Vertical!$C78,'Load Combinations'!$B$4:$B$22,0),MATCH(Vertical!AQ$23,'Load Combinations'!$D$3:$N$3,0))</f>
        <v>0</v>
      </c>
      <c r="AR78" s="73">
        <f>+INDEX('Load Combinations'!$D$4:$N$22,MATCH(Vertical!$C78,'Load Combinations'!$B$4:$B$22,0),MATCH(Vertical!AR$23,'Load Combinations'!$D$3:$N$3,0))</f>
        <v>0</v>
      </c>
      <c r="AS78" s="73">
        <f>+INDEX('Load Combinations'!$D$4:$N$22,MATCH(Vertical!$C78,'Load Combinations'!$B$4:$B$22,0),MATCH(Vertical!AS$23,'Load Combinations'!$D$3:$N$3,0))</f>
        <v>1</v>
      </c>
      <c r="AT78" s="73">
        <f>+INDEX('Load Combinations'!$D$4:$N$22,MATCH(Vertical!$C78,'Load Combinations'!$B$4:$B$22,0),MATCH(Vertical!AT$23,'Load Combinations'!$D$3:$N$3,0))</f>
        <v>0</v>
      </c>
      <c r="AU78" s="139">
        <f>+INDEX('Load Combinations'!$D$4:$N$22,MATCH(Vertical!$C78,'Load Combinations'!$B$4:$B$22,0),MATCH(Vertical!AU$23,'Load Combinations'!$D$3:$N$3,0))</f>
        <v>1</v>
      </c>
      <c r="AV78" s="189">
        <f>+INDEX('Load Combinations'!$D$4:$N$22,MATCH(Vertical!$C78,'Load Combinations'!$B$4:$B$22,0),MATCH(Vertical!AV$23,'Load Combinations'!$D$3:$N$3,0))</f>
        <v>0</v>
      </c>
      <c r="AW78" s="229" cm="1">
        <f t="array" aca="1" ref="AW78" ca="1">SUMPRODUCT(--($K78:$Z78&gt;0),INDEX($H$4:$H$19,MATCH($K$23:$Z$23,$C$4:$C$19,0)))</f>
        <v>1.2</v>
      </c>
      <c r="AX78" s="189" cm="1">
        <f t="array" aca="1" ref="AX78" ca="1">SUMPRODUCT(--($K78:$Z78&gt;0),INDEX($G$4:$G$19,MATCH($K$23:$Z$23,$C$4:$C$19,0)))</f>
        <v>-1.2</v>
      </c>
      <c r="AY78" s="189" cm="1">
        <f t="array" aca="1" ref="AY78" ca="1">-1*SUMPRODUCT(--($K78:$Z78&lt;0),INDEX($H$4:$H$19,MATCH($K$23:$Z$23,$C$4:$C$19,0)))</f>
        <v>-0.5</v>
      </c>
      <c r="AZ78" s="230" cm="1">
        <f t="array" aca="1" ref="AZ78" ca="1">-1*SUMPRODUCT(--($K78:$Z78&lt;0),INDEX($G$4:$G$19,MATCH($K$23:$Z$23,$C$4:$C$19,0)))</f>
        <v>0.5</v>
      </c>
      <c r="BA78" s="66" cm="1">
        <f t="array" aca="1" ref="BA78" ca="1">IF(AA78&gt;0,AA78*SUMPRODUCT(_xlfn.XLOOKUP(AA$23,$C$4:$C$19,$T$4:$AD$19)*$AL78:$AV78),0)</f>
        <v>0</v>
      </c>
      <c r="BB78" s="67" cm="1">
        <f t="array" aca="1" ref="BB78" ca="1">IF(AB78&gt;0,AB78*SUMPRODUCT(_xlfn.XLOOKUP(AB$23,$C$4:$C$19,$T$4:$AD$19)*$AL78:$AV78),0)</f>
        <v>0.375</v>
      </c>
      <c r="BC78" s="67" cm="1">
        <f t="array" aca="1" ref="BC78" ca="1">IF(AC78&gt;0,AC78*SUMPRODUCT(_xlfn.XLOOKUP(AC$23,$C$4:$C$19,$T$4:$AD$19)*$AL78:$AV78),0)</f>
        <v>0</v>
      </c>
      <c r="BD78" s="67" cm="1">
        <f t="array" aca="1" ref="BD78" ca="1">IF(AD78&gt;0,AD78*SUMPRODUCT(_xlfn.XLOOKUP(AD$23,$C$4:$C$19,$T$4:$AD$19)*$AL78:$AV78),0)</f>
        <v>0</v>
      </c>
      <c r="BE78" s="67" cm="1">
        <f t="array" aca="1" ref="BE78" ca="1">IF(AE78&gt;0,AE78*SUMPRODUCT(_xlfn.XLOOKUP(AE$23,$C$4:$C$19,$T$4:$AD$19)*$AL78:$AV78),0)</f>
        <v>0</v>
      </c>
      <c r="BF78" s="67" cm="1">
        <f t="array" aca="1" ref="BF78" ca="1">IF(AF78&gt;0,AF78*SUMPRODUCT(_xlfn.XLOOKUP(AF$23,$C$4:$C$19,$T$4:$AD$19)*$AL78:$AV78),0)</f>
        <v>0</v>
      </c>
      <c r="BG78" s="67" cm="1">
        <f t="array" aca="1" ref="BG78" ca="1">IF(AG78&gt;0,AG78*SUMPRODUCT(_xlfn.XLOOKUP(AG$23,$C$4:$C$19,$T$4:$AD$19)*$AL78:$AV78),0)</f>
        <v>0</v>
      </c>
      <c r="BH78" s="67" cm="1">
        <f t="array" aca="1" ref="BH78" ca="1">IF(AH78&gt;0,AH78*SUMPRODUCT(_xlfn.XLOOKUP(AH$23,$C$4:$C$19,$T$4:$AD$19)*$AL78:$AV78),0)</f>
        <v>0</v>
      </c>
      <c r="BI78" s="67" cm="1">
        <f t="array" aca="1" ref="BI78" ca="1">IF(AI78&gt;0,AI78*SUMPRODUCT(_xlfn.XLOOKUP(AI$23,$C$4:$C$19,$T$4:$AD$19)*$AL78:$AV78),0)</f>
        <v>0</v>
      </c>
      <c r="BJ78" s="67" cm="1">
        <f t="array" aca="1" ref="BJ78" ca="1">IF(AJ78&gt;0,AJ78*SUMPRODUCT(_xlfn.XLOOKUP(AJ$23,$C$4:$C$19,$T$4:$AD$19)*$AL78:$AV78),0)</f>
        <v>0</v>
      </c>
      <c r="BK78" s="207" cm="1">
        <f t="array" aca="1" ref="BK78" ca="1">IF(AK78&gt;0,AK78*SUMPRODUCT(_xlfn.XLOOKUP(AK$23,$C$4:$C$19,$T$4:$AD$19)*$AL78:$AV78),0)</f>
        <v>0</v>
      </c>
      <c r="BL78" s="220">
        <f t="shared" ca="1" si="67"/>
        <v>0.375</v>
      </c>
      <c r="BM78" s="66" cm="1">
        <f t="array" aca="1" ref="BM78" ca="1">IF(AA78&gt;0,AA78*SUMPRODUCT(_xlfn.XLOOKUP(AA$23,$C$4:$C$19,$I$4:$S$19)*$AL78:$AV78),0)</f>
        <v>0</v>
      </c>
      <c r="BN78" s="67" cm="1">
        <f t="array" aca="1" ref="BN78" ca="1">IF(AB78&gt;0,AB78*SUMPRODUCT(_xlfn.XLOOKUP(AB$23,$C$4:$C$19,$I$4:$S$19)*$AL78:$AV78),0)</f>
        <v>-0.375</v>
      </c>
      <c r="BO78" s="67" cm="1">
        <f t="array" aca="1" ref="BO78" ca="1">IF(AC78&gt;0,AC78*SUMPRODUCT(_xlfn.XLOOKUP(AC$23,$C$4:$C$19,$I$4:$S$19)*$AL78:$AV78),0)</f>
        <v>0</v>
      </c>
      <c r="BP78" s="67" cm="1">
        <f t="array" aca="1" ref="BP78" ca="1">IF(AD78&gt;0,AD78*SUMPRODUCT(_xlfn.XLOOKUP(AD$23,$C$4:$C$19,$I$4:$S$19)*$AL78:$AV78),0)</f>
        <v>0</v>
      </c>
      <c r="BQ78" s="67" cm="1">
        <f t="array" aca="1" ref="BQ78" ca="1">IF(AE78&gt;0,AE78*SUMPRODUCT(_xlfn.XLOOKUP(AE$23,$C$4:$C$19,$I$4:$S$19)*$AL78:$AV78),0)</f>
        <v>0</v>
      </c>
      <c r="BR78" s="67" cm="1">
        <f t="array" aca="1" ref="BR78" ca="1">IF(AF78&gt;0,AF78*SUMPRODUCT(_xlfn.XLOOKUP(AF$23,$C$4:$C$19,$I$4:$S$19)*$AL78:$AV78),0)</f>
        <v>0</v>
      </c>
      <c r="BS78" s="67" cm="1">
        <f t="array" aca="1" ref="BS78" ca="1">IF(AG78&gt;0,AG78*SUMPRODUCT(_xlfn.XLOOKUP(AG$23,$C$4:$C$19,$I$4:$S$19)*$AL78:$AV78),0)</f>
        <v>0</v>
      </c>
      <c r="BT78" s="67" cm="1">
        <f t="array" aca="1" ref="BT78" ca="1">IF(AH78&gt;0,AH78*SUMPRODUCT(_xlfn.XLOOKUP(AH$23,$C$4:$C$19,$I$4:$S$19)*$AL78:$AV78),0)</f>
        <v>0</v>
      </c>
      <c r="BU78" s="67" cm="1">
        <f t="array" aca="1" ref="BU78" ca="1">IF(AI78&gt;0,AI78*SUMPRODUCT(_xlfn.XLOOKUP(AI$23,$C$4:$C$19,$I$4:$S$19)*$AL78:$AV78),0)</f>
        <v>0</v>
      </c>
      <c r="BV78" s="67" cm="1">
        <f t="array" aca="1" ref="BV78" ca="1">IF(AJ78&gt;0,AJ78*SUMPRODUCT(_xlfn.XLOOKUP(AJ$23,$C$4:$C$19,$I$4:$S$19)*$AL78:$AV78),0)</f>
        <v>0</v>
      </c>
      <c r="BW78" s="68" cm="1">
        <f t="array" aca="1" ref="BW78" ca="1">IF(AK78&gt;0,AK78*SUMPRODUCT(_xlfn.XLOOKUP(AK$23,$C$4:$C$19,$I$4:$S$19)*$AL78:$AV78),0)</f>
        <v>0</v>
      </c>
      <c r="BX78" s="214">
        <f t="shared" ca="1" si="68"/>
        <v>-0.375</v>
      </c>
      <c r="BY78" s="66" cm="1">
        <f t="array" aca="1" ref="BY78" ca="1">IF(AA78&lt;0,AA78*SUMPRODUCT(_xlfn.XLOOKUP(AA$23,$C$4:$C$19,$T$4:$AD$19)*$AL78:$AV78),0)</f>
        <v>0</v>
      </c>
      <c r="BZ78" s="67" cm="1">
        <f t="array" aca="1" ref="BZ78" ca="1">IF(AB78&lt;0,AB78*SUMPRODUCT(_xlfn.XLOOKUP(AB$23,$C$4:$C$19,$T$4:$AD$19)*$AL78:$AV78),0)</f>
        <v>0</v>
      </c>
      <c r="CA78" s="67" cm="1">
        <f t="array" aca="1" ref="CA78" ca="1">IF(AC78&lt;0,AC78*SUMPRODUCT(_xlfn.XLOOKUP(AC$23,$C$4:$C$19,$T$4:$AD$19)*$AL78:$AV78),0)</f>
        <v>-0.1</v>
      </c>
      <c r="CB78" s="67" cm="1">
        <f t="array" aca="1" ref="CB78" ca="1">IF(AD78&lt;0,AD78*SUMPRODUCT(_xlfn.XLOOKUP(AD$23,$C$4:$C$19,$T$4:$AD$19)*$AL78:$AV78),0)</f>
        <v>0</v>
      </c>
      <c r="CC78" s="67" cm="1">
        <f t="array" aca="1" ref="CC78" ca="1">IF(AE78&lt;0,AE78*SUMPRODUCT(_xlfn.XLOOKUP(AE$23,$C$4:$C$19,$T$4:$AD$19)*$AL78:$AV78),0)</f>
        <v>2</v>
      </c>
      <c r="CD78" s="67" cm="1">
        <f t="array" aca="1" ref="CD78" ca="1">IF(AF78&lt;0,AF78*SUMPRODUCT(_xlfn.XLOOKUP(AF$23,$C$4:$C$19,$T$4:$AD$19)*$AL78:$AV78),0)</f>
        <v>-1.8</v>
      </c>
      <c r="CE78" s="67" cm="1">
        <f t="array" aca="1" ref="CE78" ca="1">IF(AG78&lt;0,AG78*SUMPRODUCT(_xlfn.XLOOKUP(AG$23,$C$4:$C$19,$T$4:$AD$19)*$AL78:$AV78),0)</f>
        <v>-0.25</v>
      </c>
      <c r="CF78" s="67" cm="1">
        <f t="array" aca="1" ref="CF78" ca="1">IF(AH78&lt;0,AH78*SUMPRODUCT(_xlfn.XLOOKUP(AH$23,$C$4:$C$19,$T$4:$AD$19)*$AL78:$AV78),0)</f>
        <v>-1.25</v>
      </c>
      <c r="CG78" s="67" cm="1">
        <f t="array" aca="1" ref="CG78" ca="1">IF(AI78&lt;0,AI78*SUMPRODUCT(_xlfn.XLOOKUP(AI$23,$C$4:$C$19,$T$4:$AD$19)*$AL78:$AV78),0)</f>
        <v>0</v>
      </c>
      <c r="CH78" s="67" cm="1">
        <f t="array" aca="1" ref="CH78" ca="1">IF(AJ78&lt;0,AJ78*SUMPRODUCT(_xlfn.XLOOKUP(AJ$23,$C$4:$C$19,$T$4:$AD$19)*$AL78:$AV78),0)</f>
        <v>0</v>
      </c>
      <c r="CI78" s="68" cm="1">
        <f t="array" aca="1" ref="CI78" ca="1">IF(AK78&lt;0,AK78*SUMPRODUCT(_xlfn.XLOOKUP(AK$23,$C$4:$C$19,$T$4:$AD$19)*$AL78:$AV78),0)</f>
        <v>0</v>
      </c>
      <c r="CJ78" s="220">
        <f t="shared" ca="1" si="69"/>
        <v>-1.4000000000000001</v>
      </c>
      <c r="CK78" s="66" cm="1">
        <f t="array" aca="1" ref="CK78" ca="1">IF(AA78&lt;0,AA78*SUMPRODUCT(_xlfn.XLOOKUP(AA$23,$C$4:$C$19,$I$4:$S$19)*$AL78:$AV78),0)</f>
        <v>0</v>
      </c>
      <c r="CL78" s="67" cm="1">
        <f t="array" aca="1" ref="CL78" ca="1">IF(AB78&lt;0,AB78*SUMPRODUCT(_xlfn.XLOOKUP(AB$23,$C$4:$C$19,$I$4:$S$19)*$AL78:$AV78),0)</f>
        <v>0</v>
      </c>
      <c r="CM78" s="67" cm="1">
        <f t="array" aca="1" ref="CM78" ca="1">IF(AC78&lt;0,AC78*SUMPRODUCT(_xlfn.XLOOKUP(AC$23,$C$4:$C$19,$I$4:$S$19)*$AL78:$AV78),0)</f>
        <v>0.1</v>
      </c>
      <c r="CN78" s="67" cm="1">
        <f t="array" aca="1" ref="CN78" ca="1">IF(AD78&lt;0,AD78*SUMPRODUCT(_xlfn.XLOOKUP(AD$23,$C$4:$C$19,$I$4:$S$19)*$AL78:$AV78),0)</f>
        <v>0</v>
      </c>
      <c r="CO78" s="67" cm="1">
        <f t="array" aca="1" ref="CO78" ca="1">IF(AE78&lt;0,AE78*SUMPRODUCT(_xlfn.XLOOKUP(AE$23,$C$4:$C$19,$I$4:$S$19)*$AL78:$AV78),0)</f>
        <v>0</v>
      </c>
      <c r="CP78" s="67" cm="1">
        <f t="array" aca="1" ref="CP78" ca="1">IF(AF78&lt;0,AF78*SUMPRODUCT(_xlfn.XLOOKUP(AF$23,$C$4:$C$19,$I$4:$S$19)*$AL78:$AV78),0)</f>
        <v>0.25</v>
      </c>
      <c r="CQ78" s="67" cm="1">
        <f t="array" aca="1" ref="CQ78" ca="1">IF(AG78&lt;0,AG78*SUMPRODUCT(_xlfn.XLOOKUP(AG$23,$C$4:$C$19,$I$4:$S$19)*$AL78:$AV78),0)</f>
        <v>0</v>
      </c>
      <c r="CR78" s="67" cm="1">
        <f t="array" aca="1" ref="CR78" ca="1">IF(AH78&lt;0,AH78*SUMPRODUCT(_xlfn.XLOOKUP(AH$23,$C$4:$C$19,$I$4:$S$19)*$AL78:$AV78),0)</f>
        <v>0.25</v>
      </c>
      <c r="CS78" s="67" cm="1">
        <f t="array" aca="1" ref="CS78" ca="1">IF(AI78&lt;0,AI78*SUMPRODUCT(_xlfn.XLOOKUP(AI$23,$C$4:$C$19,$I$4:$S$19)*$AL78:$AV78),0)</f>
        <v>0</v>
      </c>
      <c r="CT78" s="67" cm="1">
        <f t="array" aca="1" ref="CT78" ca="1">IF(AJ78&lt;0,AJ78*SUMPRODUCT(_xlfn.XLOOKUP(AJ$23,$C$4:$C$19,$I$4:$S$19)*$AL78:$AV78),0)</f>
        <v>0</v>
      </c>
      <c r="CU78" s="207" cm="1">
        <f t="array" aca="1" ref="CU78" ca="1">IF(AK78&lt;0,AK78*SUMPRODUCT(_xlfn.XLOOKUP(AK$23,$C$4:$C$19,$I$4:$S$19)*$AL78:$AV78),0)</f>
        <v>0</v>
      </c>
      <c r="CV78" s="220">
        <f t="shared" ca="1" si="70"/>
        <v>0.6</v>
      </c>
    </row>
    <row r="79" spans="1:100" x14ac:dyDescent="0.25">
      <c r="A79" s="389"/>
      <c r="B79" s="390"/>
      <c r="C79" s="736">
        <v>13</v>
      </c>
      <c r="D79" s="191" t="str">
        <f>_xlfn.XLOOKUP($C79,'Load Combinations'!$B$4:$B$22,'Load Combinations'!$C$4:$C$22)</f>
        <v>CV Helium Mode, Beam On, Seismic</v>
      </c>
      <c r="E79" s="120"/>
      <c r="F79" s="121"/>
      <c r="G79" s="8">
        <f t="shared" si="146"/>
        <v>10</v>
      </c>
      <c r="H79" s="61">
        <f t="shared" ca="1" si="106"/>
        <v>13.274999999999999</v>
      </c>
      <c r="I79" s="61">
        <f t="shared" ca="1" si="107"/>
        <v>4.0250000000000004</v>
      </c>
      <c r="J79" s="113"/>
      <c r="K79" s="75">
        <f ca="1">OFFSET(K79,-12,0)</f>
        <v>0</v>
      </c>
      <c r="L79" s="76">
        <f t="shared" ref="L79:Z79" ca="1" si="169">OFFSET(L79,-12,0)</f>
        <v>0</v>
      </c>
      <c r="M79" s="76">
        <f t="shared" ca="1" si="169"/>
        <v>0</v>
      </c>
      <c r="N79" s="76">
        <f t="shared" ca="1" si="169"/>
        <v>0</v>
      </c>
      <c r="O79" s="76">
        <f t="shared" ca="1" si="169"/>
        <v>1</v>
      </c>
      <c r="P79" s="76">
        <f t="shared" ca="1" si="169"/>
        <v>1</v>
      </c>
      <c r="Q79" s="76">
        <f t="shared" ca="1" si="169"/>
        <v>0</v>
      </c>
      <c r="R79" s="76">
        <f t="shared" ca="1" si="169"/>
        <v>1</v>
      </c>
      <c r="S79" s="76">
        <f t="shared" ca="1" si="169"/>
        <v>0</v>
      </c>
      <c r="T79" s="76">
        <f t="shared" ca="1" si="169"/>
        <v>0</v>
      </c>
      <c r="U79" s="76">
        <f t="shared" ca="1" si="169"/>
        <v>0</v>
      </c>
      <c r="V79" s="76">
        <f t="shared" ca="1" si="169"/>
        <v>1</v>
      </c>
      <c r="W79" s="76">
        <f t="shared" ca="1" si="169"/>
        <v>-1</v>
      </c>
      <c r="X79" s="76">
        <f t="shared" ca="1" si="169"/>
        <v>0</v>
      </c>
      <c r="Y79" s="76">
        <f t="shared" ca="1" si="169"/>
        <v>0</v>
      </c>
      <c r="Z79" s="140">
        <f t="shared" ca="1" si="169"/>
        <v>0</v>
      </c>
      <c r="AA79" s="75">
        <f t="shared" ref="AA79:AK79" ca="1" si="170">OFFSET(AA79,-12,0)</f>
        <v>1</v>
      </c>
      <c r="AB79" s="76">
        <f t="shared" ca="1" si="170"/>
        <v>1</v>
      </c>
      <c r="AC79" s="76">
        <f t="shared" ca="1" si="170"/>
        <v>-1</v>
      </c>
      <c r="AD79" s="76">
        <f t="shared" ca="1" si="170"/>
        <v>0</v>
      </c>
      <c r="AE79" s="76">
        <f t="shared" ca="1" si="170"/>
        <v>-1</v>
      </c>
      <c r="AF79" s="76">
        <f t="shared" ca="1" si="170"/>
        <v>-1</v>
      </c>
      <c r="AG79" s="76">
        <f t="shared" ca="1" si="170"/>
        <v>-1</v>
      </c>
      <c r="AH79" s="76">
        <f t="shared" ca="1" si="170"/>
        <v>-1</v>
      </c>
      <c r="AI79" s="76">
        <f t="shared" ca="1" si="170"/>
        <v>0</v>
      </c>
      <c r="AJ79" s="76">
        <f t="shared" ca="1" si="170"/>
        <v>0</v>
      </c>
      <c r="AK79" s="77">
        <f t="shared" ca="1" si="170"/>
        <v>0</v>
      </c>
      <c r="AL79" s="203">
        <f>+INDEX('Load Combinations'!$D$4:$N$22,MATCH(Vertical!$C79,'Load Combinations'!$B$4:$B$22,0),MATCH(Vertical!AL$23,'Load Combinations'!$D$3:$N$3,0))</f>
        <v>1</v>
      </c>
      <c r="AM79" s="76">
        <f>+INDEX('Load Combinations'!$D$4:$N$22,MATCH(Vertical!$C79,'Load Combinations'!$B$4:$B$22,0),MATCH(Vertical!AM$23,'Load Combinations'!$D$3:$N$3,0))</f>
        <v>1</v>
      </c>
      <c r="AN79" s="76">
        <f>+INDEX('Load Combinations'!$D$4:$N$22,MATCH(Vertical!$C79,'Load Combinations'!$B$4:$B$22,0),MATCH(Vertical!AN$23,'Load Combinations'!$D$3:$N$3,0))</f>
        <v>0</v>
      </c>
      <c r="AO79" s="76">
        <f>+INDEX('Load Combinations'!$D$4:$N$22,MATCH(Vertical!$C79,'Load Combinations'!$B$4:$B$22,0),MATCH(Vertical!AO$23,'Load Combinations'!$D$3:$N$3,0))</f>
        <v>1</v>
      </c>
      <c r="AP79" s="76">
        <f>+INDEX('Load Combinations'!$D$4:$N$22,MATCH(Vertical!$C79,'Load Combinations'!$B$4:$B$22,0),MATCH(Vertical!AP$23,'Load Combinations'!$D$3:$N$3,0))</f>
        <v>0</v>
      </c>
      <c r="AQ79" s="76">
        <f>+INDEX('Load Combinations'!$D$4:$N$22,MATCH(Vertical!$C79,'Load Combinations'!$B$4:$B$22,0),MATCH(Vertical!AQ$23,'Load Combinations'!$D$3:$N$3,0))</f>
        <v>1</v>
      </c>
      <c r="AR79" s="76">
        <f>+INDEX('Load Combinations'!$D$4:$N$22,MATCH(Vertical!$C79,'Load Combinations'!$B$4:$B$22,0),MATCH(Vertical!AR$23,'Load Combinations'!$D$3:$N$3,0))</f>
        <v>0</v>
      </c>
      <c r="AS79" s="76">
        <f>+INDEX('Load Combinations'!$D$4:$N$22,MATCH(Vertical!$C79,'Load Combinations'!$B$4:$B$22,0),MATCH(Vertical!AS$23,'Load Combinations'!$D$3:$N$3,0))</f>
        <v>1</v>
      </c>
      <c r="AT79" s="76">
        <f>+INDEX('Load Combinations'!$D$4:$N$22,MATCH(Vertical!$C79,'Load Combinations'!$B$4:$B$22,0),MATCH(Vertical!AT$23,'Load Combinations'!$D$3:$N$3,0))</f>
        <v>0</v>
      </c>
      <c r="AU79" s="140">
        <f>+INDEX('Load Combinations'!$D$4:$N$22,MATCH(Vertical!$C79,'Load Combinations'!$B$4:$B$22,0),MATCH(Vertical!AU$23,'Load Combinations'!$D$3:$N$3,0))</f>
        <v>1</v>
      </c>
      <c r="AV79" s="196">
        <f>+INDEX('Load Combinations'!$D$4:$N$22,MATCH(Vertical!$C79,'Load Combinations'!$B$4:$B$22,0),MATCH(Vertical!AV$23,'Load Combinations'!$D$3:$N$3,0))</f>
        <v>0</v>
      </c>
      <c r="AW79" s="231" cm="1">
        <f t="array" aca="1" ref="AW79" ca="1">SUMPRODUCT(--($K79:$Z79&gt;0),INDEX($H$4:$H$19,MATCH($K$23:$Z$23,$C$4:$C$19,0)))</f>
        <v>1.2</v>
      </c>
      <c r="AX79" s="196" cm="1">
        <f t="array" aca="1" ref="AX79" ca="1">SUMPRODUCT(--($K79:$Z79&gt;0),INDEX($G$4:$G$19,MATCH($K$23:$Z$23,$C$4:$C$19,0)))</f>
        <v>-1.2</v>
      </c>
      <c r="AY79" s="196" cm="1">
        <f t="array" aca="1" ref="AY79" ca="1">-1*SUMPRODUCT(--($K79:$Z79&lt;0),INDEX($H$4:$H$19,MATCH($K$23:$Z$23,$C$4:$C$19,0)))</f>
        <v>-0.5</v>
      </c>
      <c r="AZ79" s="232" cm="1">
        <f t="array" aca="1" ref="AZ79" ca="1">-1*SUMPRODUCT(--($K79:$Z79&lt;0),INDEX($G$4:$G$19,MATCH($K$23:$Z$23,$C$4:$C$19,0)))</f>
        <v>0.5</v>
      </c>
      <c r="BA79" s="8" cm="1">
        <f t="array" aca="1" ref="BA79" ca="1">IF(AA79&gt;0,AA79*SUMPRODUCT(_xlfn.XLOOKUP(AA$23,$C$4:$C$19,$T$4:$AD$19)*$AL79:$AV79),0)</f>
        <v>0.3</v>
      </c>
      <c r="BB79" s="17" cm="1">
        <f t="array" aca="1" ref="BB79" ca="1">IF(AB79&gt;0,AB79*SUMPRODUCT(_xlfn.XLOOKUP(AB$23,$C$4:$C$19,$T$4:$AD$19)*$AL79:$AV79),0)</f>
        <v>0.67500000000000004</v>
      </c>
      <c r="BC79" s="17" cm="1">
        <f t="array" aca="1" ref="BC79" ca="1">IF(AC79&gt;0,AC79*SUMPRODUCT(_xlfn.XLOOKUP(AC$23,$C$4:$C$19,$T$4:$AD$19)*$AL79:$AV79),0)</f>
        <v>0</v>
      </c>
      <c r="BD79" s="71" cm="1">
        <f t="array" aca="1" ref="BD79" ca="1">IF(AD79&gt;0,AD79*SUMPRODUCT(_xlfn.XLOOKUP(AD$23,$C$4:$C$19,$T$4:$AD$19)*$AL79:$AV79),0)</f>
        <v>0</v>
      </c>
      <c r="BE79" s="17" cm="1">
        <f t="array" aca="1" ref="BE79" ca="1">IF(AE79&gt;0,AE79*SUMPRODUCT(_xlfn.XLOOKUP(AE$23,$C$4:$C$19,$T$4:$AD$19)*$AL79:$AV79),0)</f>
        <v>0</v>
      </c>
      <c r="BF79" s="17" cm="1">
        <f t="array" aca="1" ref="BF79" ca="1">IF(AF79&gt;0,AF79*SUMPRODUCT(_xlfn.XLOOKUP(AF$23,$C$4:$C$19,$T$4:$AD$19)*$AL79:$AV79),0)</f>
        <v>0</v>
      </c>
      <c r="BG79" s="17" cm="1">
        <f t="array" aca="1" ref="BG79" ca="1">IF(AG79&gt;0,AG79*SUMPRODUCT(_xlfn.XLOOKUP(AG$23,$C$4:$C$19,$T$4:$AD$19)*$AL79:$AV79),0)</f>
        <v>0</v>
      </c>
      <c r="BH79" s="17" cm="1">
        <f t="array" aca="1" ref="BH79" ca="1">IF(AH79&gt;0,AH79*SUMPRODUCT(_xlfn.XLOOKUP(AH$23,$C$4:$C$19,$T$4:$AD$19)*$AL79:$AV79),0)</f>
        <v>0</v>
      </c>
      <c r="BI79" s="17" cm="1">
        <f t="array" aca="1" ref="BI79" ca="1">IF(AI79&gt;0,AI79*SUMPRODUCT(_xlfn.XLOOKUP(AI$23,$C$4:$C$19,$T$4:$AD$19)*$AL79:$AV79),0)</f>
        <v>0</v>
      </c>
      <c r="BJ79" s="17" cm="1">
        <f t="array" aca="1" ref="BJ79" ca="1">IF(AJ79&gt;0,AJ79*SUMPRODUCT(_xlfn.XLOOKUP(AJ$23,$C$4:$C$19,$T$4:$AD$19)*$AL79:$AV79),0)</f>
        <v>0</v>
      </c>
      <c r="BK79" s="208" cm="1">
        <f t="array" aca="1" ref="BK79" ca="1">IF(AK79&gt;0,AK79*SUMPRODUCT(_xlfn.XLOOKUP(AK$23,$C$4:$C$19,$T$4:$AD$19)*$AL79:$AV79),0)</f>
        <v>0</v>
      </c>
      <c r="BL79" s="221">
        <f t="shared" ca="1" si="67"/>
        <v>0.97500000000000009</v>
      </c>
      <c r="BM79" s="8" cm="1">
        <f t="array" aca="1" ref="BM79" ca="1">IF(AA79&gt;0,AA79*SUMPRODUCT(_xlfn.XLOOKUP(AA$23,$C$4:$C$19,$I$4:$S$19)*$AL79:$AV79),0)</f>
        <v>0</v>
      </c>
      <c r="BN79" s="17" cm="1">
        <f t="array" aca="1" ref="BN79" ca="1">IF(AB79&gt;0,AB79*SUMPRODUCT(_xlfn.XLOOKUP(AB$23,$C$4:$C$19,$I$4:$S$19)*$AL79:$AV79),0)</f>
        <v>-0.375</v>
      </c>
      <c r="BO79" s="17" cm="1">
        <f t="array" aca="1" ref="BO79" ca="1">IF(AC79&gt;0,AC79*SUMPRODUCT(_xlfn.XLOOKUP(AC$23,$C$4:$C$19,$I$4:$S$19)*$AL79:$AV79),0)</f>
        <v>0</v>
      </c>
      <c r="BP79" s="71" cm="1">
        <f t="array" aca="1" ref="BP79" ca="1">IF(AD79&gt;0,AD79*SUMPRODUCT(_xlfn.XLOOKUP(AD$23,$C$4:$C$19,$I$4:$S$19)*$AL79:$AV79),0)</f>
        <v>0</v>
      </c>
      <c r="BQ79" s="17" cm="1">
        <f t="array" aca="1" ref="BQ79" ca="1">IF(AE79&gt;0,AE79*SUMPRODUCT(_xlfn.XLOOKUP(AE$23,$C$4:$C$19,$I$4:$S$19)*$AL79:$AV79),0)</f>
        <v>0</v>
      </c>
      <c r="BR79" s="17" cm="1">
        <f t="array" aca="1" ref="BR79" ca="1">IF(AF79&gt;0,AF79*SUMPRODUCT(_xlfn.XLOOKUP(AF$23,$C$4:$C$19,$I$4:$S$19)*$AL79:$AV79),0)</f>
        <v>0</v>
      </c>
      <c r="BS79" s="17" cm="1">
        <f t="array" aca="1" ref="BS79" ca="1">IF(AG79&gt;0,AG79*SUMPRODUCT(_xlfn.XLOOKUP(AG$23,$C$4:$C$19,$I$4:$S$19)*$AL79:$AV79),0)</f>
        <v>0</v>
      </c>
      <c r="BT79" s="17" cm="1">
        <f t="array" aca="1" ref="BT79" ca="1">IF(AH79&gt;0,AH79*SUMPRODUCT(_xlfn.XLOOKUP(AH$23,$C$4:$C$19,$I$4:$S$19)*$AL79:$AV79),0)</f>
        <v>0</v>
      </c>
      <c r="BU79" s="17" cm="1">
        <f t="array" aca="1" ref="BU79" ca="1">IF(AI79&gt;0,AI79*SUMPRODUCT(_xlfn.XLOOKUP(AI$23,$C$4:$C$19,$I$4:$S$19)*$AL79:$AV79),0)</f>
        <v>0</v>
      </c>
      <c r="BV79" s="17" cm="1">
        <f t="array" aca="1" ref="BV79" ca="1">IF(AJ79&gt;0,AJ79*SUMPRODUCT(_xlfn.XLOOKUP(AJ$23,$C$4:$C$19,$I$4:$S$19)*$AL79:$AV79),0)</f>
        <v>0</v>
      </c>
      <c r="BW79" s="9" cm="1">
        <f t="array" aca="1" ref="BW79" ca="1">IF(AK79&gt;0,AK79*SUMPRODUCT(_xlfn.XLOOKUP(AK$23,$C$4:$C$19,$I$4:$S$19)*$AL79:$AV79),0)</f>
        <v>0</v>
      </c>
      <c r="BX79" s="215">
        <f t="shared" ca="1" si="68"/>
        <v>-0.375</v>
      </c>
      <c r="BY79" s="8" cm="1">
        <f t="array" aca="1" ref="BY79" ca="1">IF(AA79&lt;0,AA79*SUMPRODUCT(_xlfn.XLOOKUP(AA$23,$C$4:$C$19,$T$4:$AD$19)*$AL79:$AV79),0)</f>
        <v>0</v>
      </c>
      <c r="BZ79" s="17" cm="1">
        <f t="array" aca="1" ref="BZ79" ca="1">IF(AB79&lt;0,AB79*SUMPRODUCT(_xlfn.XLOOKUP(AB$23,$C$4:$C$19,$T$4:$AD$19)*$AL79:$AV79),0)</f>
        <v>0</v>
      </c>
      <c r="CA79" s="17" cm="1">
        <f t="array" aca="1" ref="CA79" ca="1">IF(AC79&lt;0,AC79*SUMPRODUCT(_xlfn.XLOOKUP(AC$23,$C$4:$C$19,$T$4:$AD$19)*$AL79:$AV79),0)</f>
        <v>-0.1</v>
      </c>
      <c r="CB79" s="71" cm="1">
        <f t="array" aca="1" ref="CB79" ca="1">IF(AD79&lt;0,AD79*SUMPRODUCT(_xlfn.XLOOKUP(AD$23,$C$4:$C$19,$T$4:$AD$19)*$AL79:$AV79),0)</f>
        <v>0</v>
      </c>
      <c r="CC79" s="17" cm="1">
        <f t="array" aca="1" ref="CC79" ca="1">IF(AE79&lt;0,AE79*SUMPRODUCT(_xlfn.XLOOKUP(AE$23,$C$4:$C$19,$T$4:$AD$19)*$AL79:$AV79),0)</f>
        <v>0.25</v>
      </c>
      <c r="CD79" s="17" cm="1">
        <f t="array" aca="1" ref="CD79" ca="1">IF(AF79&lt;0,AF79*SUMPRODUCT(_xlfn.XLOOKUP(AF$23,$C$4:$C$19,$T$4:$AD$19)*$AL79:$AV79),0)</f>
        <v>-1.8</v>
      </c>
      <c r="CE79" s="17" cm="1">
        <f t="array" aca="1" ref="CE79" ca="1">IF(AG79&lt;0,AG79*SUMPRODUCT(_xlfn.XLOOKUP(AG$23,$C$4:$C$19,$T$4:$AD$19)*$AL79:$AV79),0)</f>
        <v>-0.75</v>
      </c>
      <c r="CF79" s="17" cm="1">
        <f t="array" aca="1" ref="CF79" ca="1">IF(AH79&lt;0,AH79*SUMPRODUCT(_xlfn.XLOOKUP(AH$23,$C$4:$C$19,$T$4:$AD$19)*$AL79:$AV79),0)</f>
        <v>-1.5</v>
      </c>
      <c r="CG79" s="17" cm="1">
        <f t="array" aca="1" ref="CG79" ca="1">IF(AI79&lt;0,AI79*SUMPRODUCT(_xlfn.XLOOKUP(AI$23,$C$4:$C$19,$T$4:$AD$19)*$AL79:$AV79),0)</f>
        <v>0</v>
      </c>
      <c r="CH79" s="17" cm="1">
        <f t="array" aca="1" ref="CH79" ca="1">IF(AJ79&lt;0,AJ79*SUMPRODUCT(_xlfn.XLOOKUP(AJ$23,$C$4:$C$19,$T$4:$AD$19)*$AL79:$AV79),0)</f>
        <v>0</v>
      </c>
      <c r="CI79" s="9" cm="1">
        <f t="array" aca="1" ref="CI79" ca="1">IF(AK79&lt;0,AK79*SUMPRODUCT(_xlfn.XLOOKUP(AK$23,$C$4:$C$19,$T$4:$AD$19)*$AL79:$AV79),0)</f>
        <v>0</v>
      </c>
      <c r="CJ79" s="221">
        <f t="shared" ca="1" si="69"/>
        <v>-3.9000000000000004</v>
      </c>
      <c r="CK79" s="8" cm="1">
        <f t="array" aca="1" ref="CK79" ca="1">IF(AA79&lt;0,AA79*SUMPRODUCT(_xlfn.XLOOKUP(AA$23,$C$4:$C$19,$I$4:$S$19)*$AL79:$AV79),0)</f>
        <v>0</v>
      </c>
      <c r="CL79" s="17" cm="1">
        <f t="array" aca="1" ref="CL79" ca="1">IF(AB79&lt;0,AB79*SUMPRODUCT(_xlfn.XLOOKUP(AB$23,$C$4:$C$19,$I$4:$S$19)*$AL79:$AV79),0)</f>
        <v>0</v>
      </c>
      <c r="CM79" s="17" cm="1">
        <f t="array" aca="1" ref="CM79" ca="1">IF(AC79&lt;0,AC79*SUMPRODUCT(_xlfn.XLOOKUP(AC$23,$C$4:$C$19,$I$4:$S$19)*$AL79:$AV79),0)</f>
        <v>0.1</v>
      </c>
      <c r="CN79" s="71" cm="1">
        <f t="array" aca="1" ref="CN79" ca="1">IF(AD79&lt;0,AD79*SUMPRODUCT(_xlfn.XLOOKUP(AD$23,$C$4:$C$19,$I$4:$S$19)*$AL79:$AV79),0)</f>
        <v>0</v>
      </c>
      <c r="CO79" s="17" cm="1">
        <f t="array" aca="1" ref="CO79" ca="1">IF(AE79&lt;0,AE79*SUMPRODUCT(_xlfn.XLOOKUP(AE$23,$C$4:$C$19,$I$4:$S$19)*$AL79:$AV79),0)</f>
        <v>0</v>
      </c>
      <c r="CP79" s="17" cm="1">
        <f t="array" aca="1" ref="CP79" ca="1">IF(AF79&lt;0,AF79*SUMPRODUCT(_xlfn.XLOOKUP(AF$23,$C$4:$C$19,$I$4:$S$19)*$AL79:$AV79),0)</f>
        <v>0.25</v>
      </c>
      <c r="CQ79" s="17" cm="1">
        <f t="array" aca="1" ref="CQ79" ca="1">IF(AG79&lt;0,AG79*SUMPRODUCT(_xlfn.XLOOKUP(AG$23,$C$4:$C$19,$I$4:$S$19)*$AL79:$AV79),0)</f>
        <v>0</v>
      </c>
      <c r="CR79" s="17" cm="1">
        <f t="array" aca="1" ref="CR79" ca="1">IF(AH79&lt;0,AH79*SUMPRODUCT(_xlfn.XLOOKUP(AH$23,$C$4:$C$19,$I$4:$S$19)*$AL79:$AV79),0)</f>
        <v>0.25</v>
      </c>
      <c r="CS79" s="17" cm="1">
        <f t="array" aca="1" ref="CS79" ca="1">IF(AI79&lt;0,AI79*SUMPRODUCT(_xlfn.XLOOKUP(AI$23,$C$4:$C$19,$I$4:$S$19)*$AL79:$AV79),0)</f>
        <v>0</v>
      </c>
      <c r="CT79" s="17" cm="1">
        <f t="array" aca="1" ref="CT79" ca="1">IF(AJ79&lt;0,AJ79*SUMPRODUCT(_xlfn.XLOOKUP(AJ$23,$C$4:$C$19,$I$4:$S$19)*$AL79:$AV79),0)</f>
        <v>0</v>
      </c>
      <c r="CU79" s="208" cm="1">
        <f t="array" aca="1" ref="CU79" ca="1">IF(AK79&lt;0,AK79*SUMPRODUCT(_xlfn.XLOOKUP(AK$23,$C$4:$C$19,$I$4:$S$19)*$AL79:$AV79),0)</f>
        <v>0</v>
      </c>
      <c r="CV79" s="221">
        <f t="shared" ca="1" si="70"/>
        <v>0.6</v>
      </c>
    </row>
    <row r="80" spans="1:100" x14ac:dyDescent="0.25">
      <c r="A80" s="389"/>
      <c r="B80" s="390"/>
      <c r="C80" s="735">
        <v>14</v>
      </c>
      <c r="D80" s="18" t="str">
        <f>_xlfn.XLOOKUP($C80,'Load Combinations'!$B$4:$B$22,'Load Combinations'!$C$4:$C$22)</f>
        <v>CV He, No Beam,Component MAWP</v>
      </c>
      <c r="E80" s="118"/>
      <c r="F80" s="119"/>
      <c r="G80" s="7">
        <f t="shared" si="146"/>
        <v>10</v>
      </c>
      <c r="H80" s="130">
        <f t="shared" ca="1" si="106"/>
        <v>11.924999999999999</v>
      </c>
      <c r="I80" s="130">
        <f t="shared" ca="1" si="107"/>
        <v>7.0750000000000011</v>
      </c>
      <c r="J80" s="112"/>
      <c r="K80" s="72">
        <f ca="1">OFFSET(K80,-13,0)</f>
        <v>0</v>
      </c>
      <c r="L80" s="73">
        <f t="shared" ref="L80:Z80" ca="1" si="171">OFFSET(L80,-13,0)</f>
        <v>0</v>
      </c>
      <c r="M80" s="73">
        <f t="shared" ca="1" si="171"/>
        <v>0</v>
      </c>
      <c r="N80" s="73">
        <f t="shared" ca="1" si="171"/>
        <v>0</v>
      </c>
      <c r="O80" s="73">
        <f t="shared" ca="1" si="171"/>
        <v>1</v>
      </c>
      <c r="P80" s="73">
        <f t="shared" ca="1" si="171"/>
        <v>1</v>
      </c>
      <c r="Q80" s="73">
        <f t="shared" ca="1" si="171"/>
        <v>0</v>
      </c>
      <c r="R80" s="73">
        <f t="shared" ca="1" si="171"/>
        <v>1</v>
      </c>
      <c r="S80" s="73">
        <f t="shared" ca="1" si="171"/>
        <v>0</v>
      </c>
      <c r="T80" s="73">
        <f t="shared" ca="1" si="171"/>
        <v>0</v>
      </c>
      <c r="U80" s="73">
        <f t="shared" ca="1" si="171"/>
        <v>0</v>
      </c>
      <c r="V80" s="73">
        <f t="shared" ca="1" si="171"/>
        <v>1</v>
      </c>
      <c r="W80" s="73">
        <f t="shared" ca="1" si="171"/>
        <v>-1</v>
      </c>
      <c r="X80" s="73">
        <f t="shared" ca="1" si="171"/>
        <v>0</v>
      </c>
      <c r="Y80" s="73">
        <f t="shared" ca="1" si="171"/>
        <v>0</v>
      </c>
      <c r="Z80" s="139">
        <f t="shared" ca="1" si="171"/>
        <v>0</v>
      </c>
      <c r="AA80" s="72">
        <f t="shared" ref="AA80:AK80" ca="1" si="172">OFFSET(AA80,-13,0)</f>
        <v>1</v>
      </c>
      <c r="AB80" s="73">
        <f t="shared" ca="1" si="172"/>
        <v>1</v>
      </c>
      <c r="AC80" s="73">
        <f t="shared" ca="1" si="172"/>
        <v>-1</v>
      </c>
      <c r="AD80" s="73">
        <f t="shared" ca="1" si="172"/>
        <v>0</v>
      </c>
      <c r="AE80" s="73">
        <f t="shared" ca="1" si="172"/>
        <v>-1</v>
      </c>
      <c r="AF80" s="73">
        <f t="shared" ca="1" si="172"/>
        <v>-1</v>
      </c>
      <c r="AG80" s="73">
        <f t="shared" ca="1" si="172"/>
        <v>-1</v>
      </c>
      <c r="AH80" s="73">
        <f t="shared" ca="1" si="172"/>
        <v>-1</v>
      </c>
      <c r="AI80" s="73">
        <f t="shared" ca="1" si="172"/>
        <v>0</v>
      </c>
      <c r="AJ80" s="73">
        <f t="shared" ca="1" si="172"/>
        <v>0</v>
      </c>
      <c r="AK80" s="74">
        <f t="shared" ca="1" si="172"/>
        <v>0</v>
      </c>
      <c r="AL80" s="202">
        <f>+INDEX('Load Combinations'!$D$4:$N$22,MATCH(Vertical!$C80,'Load Combinations'!$B$4:$B$22,0),MATCH(Vertical!AL$23,'Load Combinations'!$D$3:$N$3,0))</f>
        <v>1</v>
      </c>
      <c r="AM80" s="73">
        <f>+INDEX('Load Combinations'!$D$4:$N$22,MATCH(Vertical!$C80,'Load Combinations'!$B$4:$B$22,0),MATCH(Vertical!AM$23,'Load Combinations'!$D$3:$N$3,0))</f>
        <v>1</v>
      </c>
      <c r="AN80" s="73">
        <f>+INDEX('Load Combinations'!$D$4:$N$22,MATCH(Vertical!$C80,'Load Combinations'!$B$4:$B$22,0),MATCH(Vertical!AN$23,'Load Combinations'!$D$3:$N$3,0))</f>
        <v>0</v>
      </c>
      <c r="AO80" s="73">
        <f>+INDEX('Load Combinations'!$D$4:$N$22,MATCH(Vertical!$C80,'Load Combinations'!$B$4:$B$22,0),MATCH(Vertical!AO$23,'Load Combinations'!$D$3:$N$3,0))</f>
        <v>0</v>
      </c>
      <c r="AP80" s="73">
        <f>+INDEX('Load Combinations'!$D$4:$N$22,MATCH(Vertical!$C80,'Load Combinations'!$B$4:$B$22,0),MATCH(Vertical!AP$23,'Load Combinations'!$D$3:$N$3,0))</f>
        <v>1</v>
      </c>
      <c r="AQ80" s="73">
        <f>+INDEX('Load Combinations'!$D$4:$N$22,MATCH(Vertical!$C80,'Load Combinations'!$B$4:$B$22,0),MATCH(Vertical!AQ$23,'Load Combinations'!$D$3:$N$3,0))</f>
        <v>0</v>
      </c>
      <c r="AR80" s="73">
        <f>+INDEX('Load Combinations'!$D$4:$N$22,MATCH(Vertical!$C80,'Load Combinations'!$B$4:$B$22,0),MATCH(Vertical!AR$23,'Load Combinations'!$D$3:$N$3,0))</f>
        <v>0</v>
      </c>
      <c r="AS80" s="73">
        <f>+INDEX('Load Combinations'!$D$4:$N$22,MATCH(Vertical!$C80,'Load Combinations'!$B$4:$B$22,0),MATCH(Vertical!AS$23,'Load Combinations'!$D$3:$N$3,0))</f>
        <v>1</v>
      </c>
      <c r="AT80" s="73">
        <f>+INDEX('Load Combinations'!$D$4:$N$22,MATCH(Vertical!$C80,'Load Combinations'!$B$4:$B$22,0),MATCH(Vertical!AT$23,'Load Combinations'!$D$3:$N$3,0))</f>
        <v>0</v>
      </c>
      <c r="AU80" s="139">
        <f>+INDEX('Load Combinations'!$D$4:$N$22,MATCH(Vertical!$C80,'Load Combinations'!$B$4:$B$22,0),MATCH(Vertical!AU$23,'Load Combinations'!$D$3:$N$3,0))</f>
        <v>0</v>
      </c>
      <c r="AV80" s="189">
        <f>+INDEX('Load Combinations'!$D$4:$N$22,MATCH(Vertical!$C80,'Load Combinations'!$B$4:$B$22,0),MATCH(Vertical!AV$23,'Load Combinations'!$D$3:$N$3,0))</f>
        <v>0</v>
      </c>
      <c r="AW80" s="229" cm="1">
        <f t="array" aca="1" ref="AW80" ca="1">SUMPRODUCT(--($K80:$Z80&gt;0),INDEX($H$4:$H$19,MATCH($K$23:$Z$23,$C$4:$C$19,0)))</f>
        <v>1.2</v>
      </c>
      <c r="AX80" s="189" cm="1">
        <f t="array" aca="1" ref="AX80" ca="1">SUMPRODUCT(--($K80:$Z80&gt;0),INDEX($G$4:$G$19,MATCH($K$23:$Z$23,$C$4:$C$19,0)))</f>
        <v>-1.2</v>
      </c>
      <c r="AY80" s="189" cm="1">
        <f t="array" aca="1" ref="AY80" ca="1">-1*SUMPRODUCT(--($K80:$Z80&lt;0),INDEX($H$4:$H$19,MATCH($K$23:$Z$23,$C$4:$C$19,0)))</f>
        <v>-0.5</v>
      </c>
      <c r="AZ80" s="230" cm="1">
        <f t="array" aca="1" ref="AZ80" ca="1">-1*SUMPRODUCT(--($K80:$Z80&lt;0),INDEX($G$4:$G$19,MATCH($K$23:$Z$23,$C$4:$C$19,0)))</f>
        <v>0.5</v>
      </c>
      <c r="BA80" s="66" cm="1">
        <f t="array" aca="1" ref="BA80" ca="1">IF(AA80&gt;0,AA80*SUMPRODUCT(_xlfn.XLOOKUP(AA$23,$C$4:$C$19,$T$4:$AD$19)*$AL80:$AV80),0)</f>
        <v>0</v>
      </c>
      <c r="BB80" s="67" cm="1">
        <f t="array" aca="1" ref="BB80" ca="1">IF(AB80&gt;0,AB80*SUMPRODUCT(_xlfn.XLOOKUP(AB$23,$C$4:$C$19,$T$4:$AD$19)*$AL80:$AV80),0)</f>
        <v>0.125</v>
      </c>
      <c r="BC80" s="67" cm="1">
        <f t="array" aca="1" ref="BC80" ca="1">IF(AC80&gt;0,AC80*SUMPRODUCT(_xlfn.XLOOKUP(AC$23,$C$4:$C$19,$T$4:$AD$19)*$AL80:$AV80),0)</f>
        <v>0</v>
      </c>
      <c r="BD80" s="67" cm="1">
        <f t="array" aca="1" ref="BD80" ca="1">IF(AD80&gt;0,AD80*SUMPRODUCT(_xlfn.XLOOKUP(AD$23,$C$4:$C$19,$T$4:$AD$19)*$AL80:$AV80),0)</f>
        <v>0</v>
      </c>
      <c r="BE80" s="67" cm="1">
        <f t="array" aca="1" ref="BE80" ca="1">IF(AE80&gt;0,AE80*SUMPRODUCT(_xlfn.XLOOKUP(AE$23,$C$4:$C$19,$T$4:$AD$19)*$AL80:$AV80),0)</f>
        <v>0</v>
      </c>
      <c r="BF80" s="67" cm="1">
        <f t="array" aca="1" ref="BF80" ca="1">IF(AF80&gt;0,AF80*SUMPRODUCT(_xlfn.XLOOKUP(AF$23,$C$4:$C$19,$T$4:$AD$19)*$AL80:$AV80),0)</f>
        <v>0</v>
      </c>
      <c r="BG80" s="67" cm="1">
        <f t="array" aca="1" ref="BG80" ca="1">IF(AG80&gt;0,AG80*SUMPRODUCT(_xlfn.XLOOKUP(AG$23,$C$4:$C$19,$T$4:$AD$19)*$AL80:$AV80),0)</f>
        <v>0</v>
      </c>
      <c r="BH80" s="67" cm="1">
        <f t="array" aca="1" ref="BH80" ca="1">IF(AH80&gt;0,AH80*SUMPRODUCT(_xlfn.XLOOKUP(AH$23,$C$4:$C$19,$T$4:$AD$19)*$AL80:$AV80),0)</f>
        <v>0</v>
      </c>
      <c r="BI80" s="67" cm="1">
        <f t="array" aca="1" ref="BI80" ca="1">IF(AI80&gt;0,AI80*SUMPRODUCT(_xlfn.XLOOKUP(AI$23,$C$4:$C$19,$T$4:$AD$19)*$AL80:$AV80),0)</f>
        <v>0</v>
      </c>
      <c r="BJ80" s="67" cm="1">
        <f t="array" aca="1" ref="BJ80" ca="1">IF(AJ80&gt;0,AJ80*SUMPRODUCT(_xlfn.XLOOKUP(AJ$23,$C$4:$C$19,$T$4:$AD$19)*$AL80:$AV80),0)</f>
        <v>0</v>
      </c>
      <c r="BK80" s="207" cm="1">
        <f t="array" aca="1" ref="BK80" ca="1">IF(AK80&gt;0,AK80*SUMPRODUCT(_xlfn.XLOOKUP(AK$23,$C$4:$C$19,$T$4:$AD$19)*$AL80:$AV80),0)</f>
        <v>0</v>
      </c>
      <c r="BL80" s="220">
        <f t="shared" ca="1" si="67"/>
        <v>0.125</v>
      </c>
      <c r="BM80" s="66" cm="1">
        <f t="array" aca="1" ref="BM80" ca="1">IF(AA80&gt;0,AA80*SUMPRODUCT(_xlfn.XLOOKUP(AA$23,$C$4:$C$19,$I$4:$S$19)*$AL80:$AV80),0)</f>
        <v>0</v>
      </c>
      <c r="BN80" s="67" cm="1">
        <f t="array" aca="1" ref="BN80" ca="1">IF(AB80&gt;0,AB80*SUMPRODUCT(_xlfn.XLOOKUP(AB$23,$C$4:$C$19,$I$4:$S$19)*$AL80:$AV80),0)</f>
        <v>-0.125</v>
      </c>
      <c r="BO80" s="67" cm="1">
        <f t="array" aca="1" ref="BO80" ca="1">IF(AC80&gt;0,AC80*SUMPRODUCT(_xlfn.XLOOKUP(AC$23,$C$4:$C$19,$I$4:$S$19)*$AL80:$AV80),0)</f>
        <v>0</v>
      </c>
      <c r="BP80" s="67" cm="1">
        <f t="array" aca="1" ref="BP80" ca="1">IF(AD80&gt;0,AD80*SUMPRODUCT(_xlfn.XLOOKUP(AD$23,$C$4:$C$19,$I$4:$S$19)*$AL80:$AV80),0)</f>
        <v>0</v>
      </c>
      <c r="BQ80" s="67" cm="1">
        <f t="array" aca="1" ref="BQ80" ca="1">IF(AE80&gt;0,AE80*SUMPRODUCT(_xlfn.XLOOKUP(AE$23,$C$4:$C$19,$I$4:$S$19)*$AL80:$AV80),0)</f>
        <v>0</v>
      </c>
      <c r="BR80" s="67" cm="1">
        <f t="array" aca="1" ref="BR80" ca="1">IF(AF80&gt;0,AF80*SUMPRODUCT(_xlfn.XLOOKUP(AF$23,$C$4:$C$19,$I$4:$S$19)*$AL80:$AV80),0)</f>
        <v>0</v>
      </c>
      <c r="BS80" s="67" cm="1">
        <f t="array" aca="1" ref="BS80" ca="1">IF(AG80&gt;0,AG80*SUMPRODUCT(_xlfn.XLOOKUP(AG$23,$C$4:$C$19,$I$4:$S$19)*$AL80:$AV80),0)</f>
        <v>0</v>
      </c>
      <c r="BT80" s="67" cm="1">
        <f t="array" aca="1" ref="BT80" ca="1">IF(AH80&gt;0,AH80*SUMPRODUCT(_xlfn.XLOOKUP(AH$23,$C$4:$C$19,$I$4:$S$19)*$AL80:$AV80),0)</f>
        <v>0</v>
      </c>
      <c r="BU80" s="67" cm="1">
        <f t="array" aca="1" ref="BU80" ca="1">IF(AI80&gt;0,AI80*SUMPRODUCT(_xlfn.XLOOKUP(AI$23,$C$4:$C$19,$I$4:$S$19)*$AL80:$AV80),0)</f>
        <v>0</v>
      </c>
      <c r="BV80" s="67" cm="1">
        <f t="array" aca="1" ref="BV80" ca="1">IF(AJ80&gt;0,AJ80*SUMPRODUCT(_xlfn.XLOOKUP(AJ$23,$C$4:$C$19,$I$4:$S$19)*$AL80:$AV80),0)</f>
        <v>0</v>
      </c>
      <c r="BW80" s="68" cm="1">
        <f t="array" aca="1" ref="BW80" ca="1">IF(AK80&gt;0,AK80*SUMPRODUCT(_xlfn.XLOOKUP(AK$23,$C$4:$C$19,$I$4:$S$19)*$AL80:$AV80),0)</f>
        <v>0</v>
      </c>
      <c r="BX80" s="214">
        <f t="shared" ca="1" si="68"/>
        <v>-0.125</v>
      </c>
      <c r="BY80" s="66" cm="1">
        <f t="array" aca="1" ref="BY80" ca="1">IF(AA80&lt;0,AA80*SUMPRODUCT(_xlfn.XLOOKUP(AA$23,$C$4:$C$19,$T$4:$AD$19)*$AL80:$AV80),0)</f>
        <v>0</v>
      </c>
      <c r="BZ80" s="67" cm="1">
        <f t="array" aca="1" ref="BZ80" ca="1">IF(AB80&lt;0,AB80*SUMPRODUCT(_xlfn.XLOOKUP(AB$23,$C$4:$C$19,$T$4:$AD$19)*$AL80:$AV80),0)</f>
        <v>0</v>
      </c>
      <c r="CA80" s="67" cm="1">
        <f t="array" aca="1" ref="CA80" ca="1">IF(AC80&lt;0,AC80*SUMPRODUCT(_xlfn.XLOOKUP(AC$23,$C$4:$C$19,$T$4:$AD$19)*$AL80:$AV80),0)</f>
        <v>-0.1</v>
      </c>
      <c r="CB80" s="67" cm="1">
        <f t="array" aca="1" ref="CB80" ca="1">IF(AD80&lt;0,AD80*SUMPRODUCT(_xlfn.XLOOKUP(AD$23,$C$4:$C$19,$T$4:$AD$19)*$AL80:$AV80),0)</f>
        <v>0</v>
      </c>
      <c r="CC80" s="67" cm="1">
        <f t="array" aca="1" ref="CC80" ca="1">IF(AE80&lt;0,AE80*SUMPRODUCT(_xlfn.XLOOKUP(AE$23,$C$4:$C$19,$T$4:$AD$19)*$AL80:$AV80),0)</f>
        <v>2</v>
      </c>
      <c r="CD80" s="67" cm="1">
        <f t="array" aca="1" ref="CD80" ca="1">IF(AF80&lt;0,AF80*SUMPRODUCT(_xlfn.XLOOKUP(AF$23,$C$4:$C$19,$T$4:$AD$19)*$AL80:$AV80),0)</f>
        <v>-1.5</v>
      </c>
      <c r="CE80" s="67" cm="1">
        <f t="array" aca="1" ref="CE80" ca="1">IF(AG80&lt;0,AG80*SUMPRODUCT(_xlfn.XLOOKUP(AG$23,$C$4:$C$19,$T$4:$AD$19)*$AL80:$AV80),0)</f>
        <v>-0.25</v>
      </c>
      <c r="CF80" s="67" cm="1">
        <f t="array" aca="1" ref="CF80" ca="1">IF(AH80&lt;0,AH80*SUMPRODUCT(_xlfn.XLOOKUP(AH$23,$C$4:$C$19,$T$4:$AD$19)*$AL80:$AV80),0)</f>
        <v>-1.25</v>
      </c>
      <c r="CG80" s="67" cm="1">
        <f t="array" aca="1" ref="CG80" ca="1">IF(AI80&lt;0,AI80*SUMPRODUCT(_xlfn.XLOOKUP(AI$23,$C$4:$C$19,$T$4:$AD$19)*$AL80:$AV80),0)</f>
        <v>0</v>
      </c>
      <c r="CH80" s="67" cm="1">
        <f t="array" aca="1" ref="CH80" ca="1">IF(AJ80&lt;0,AJ80*SUMPRODUCT(_xlfn.XLOOKUP(AJ$23,$C$4:$C$19,$T$4:$AD$19)*$AL80:$AV80),0)</f>
        <v>0</v>
      </c>
      <c r="CI80" s="68" cm="1">
        <f t="array" aca="1" ref="CI80" ca="1">IF(AK80&lt;0,AK80*SUMPRODUCT(_xlfn.XLOOKUP(AK$23,$C$4:$C$19,$T$4:$AD$19)*$AL80:$AV80),0)</f>
        <v>0</v>
      </c>
      <c r="CJ80" s="220">
        <f t="shared" ca="1" si="69"/>
        <v>-1.1000000000000001</v>
      </c>
      <c r="CK80" s="66" cm="1">
        <f t="array" aca="1" ref="CK80" ca="1">IF(AA80&lt;0,AA80*SUMPRODUCT(_xlfn.XLOOKUP(AA$23,$C$4:$C$19,$I$4:$S$19)*$AL80:$AV80),0)</f>
        <v>0</v>
      </c>
      <c r="CL80" s="67" cm="1">
        <f t="array" aca="1" ref="CL80" ca="1">IF(AB80&lt;0,AB80*SUMPRODUCT(_xlfn.XLOOKUP(AB$23,$C$4:$C$19,$I$4:$S$19)*$AL80:$AV80),0)</f>
        <v>0</v>
      </c>
      <c r="CM80" s="67" cm="1">
        <f t="array" aca="1" ref="CM80" ca="1">IF(AC80&lt;0,AC80*SUMPRODUCT(_xlfn.XLOOKUP(AC$23,$C$4:$C$19,$I$4:$S$19)*$AL80:$AV80),0)</f>
        <v>0.1</v>
      </c>
      <c r="CN80" s="67" cm="1">
        <f t="array" aca="1" ref="CN80" ca="1">IF(AD80&lt;0,AD80*SUMPRODUCT(_xlfn.XLOOKUP(AD$23,$C$4:$C$19,$I$4:$S$19)*$AL80:$AV80),0)</f>
        <v>0</v>
      </c>
      <c r="CO80" s="67" cm="1">
        <f t="array" aca="1" ref="CO80" ca="1">IF(AE80&lt;0,AE80*SUMPRODUCT(_xlfn.XLOOKUP(AE$23,$C$4:$C$19,$I$4:$S$19)*$AL80:$AV80),0)</f>
        <v>0</v>
      </c>
      <c r="CP80" s="67" cm="1">
        <f t="array" aca="1" ref="CP80" ca="1">IF(AF80&lt;0,AF80*SUMPRODUCT(_xlfn.XLOOKUP(AF$23,$C$4:$C$19,$I$4:$S$19)*$AL80:$AV80),0)</f>
        <v>0</v>
      </c>
      <c r="CQ80" s="67" cm="1">
        <f t="array" aca="1" ref="CQ80" ca="1">IF(AG80&lt;0,AG80*SUMPRODUCT(_xlfn.XLOOKUP(AG$23,$C$4:$C$19,$I$4:$S$19)*$AL80:$AV80),0)</f>
        <v>0</v>
      </c>
      <c r="CR80" s="67" cm="1">
        <f t="array" aca="1" ref="CR80" ca="1">IF(AH80&lt;0,AH80*SUMPRODUCT(_xlfn.XLOOKUP(AH$23,$C$4:$C$19,$I$4:$S$19)*$AL80:$AV80),0)</f>
        <v>0</v>
      </c>
      <c r="CS80" s="67" cm="1">
        <f t="array" aca="1" ref="CS80" ca="1">IF(AI80&lt;0,AI80*SUMPRODUCT(_xlfn.XLOOKUP(AI$23,$C$4:$C$19,$I$4:$S$19)*$AL80:$AV80),0)</f>
        <v>0</v>
      </c>
      <c r="CT80" s="67" cm="1">
        <f t="array" aca="1" ref="CT80" ca="1">IF(AJ80&lt;0,AJ80*SUMPRODUCT(_xlfn.XLOOKUP(AJ$23,$C$4:$C$19,$I$4:$S$19)*$AL80:$AV80),0)</f>
        <v>0</v>
      </c>
      <c r="CU80" s="207" cm="1">
        <f t="array" aca="1" ref="CU80" ca="1">IF(AK80&lt;0,AK80*SUMPRODUCT(_xlfn.XLOOKUP(AK$23,$C$4:$C$19,$I$4:$S$19)*$AL80:$AV80),0)</f>
        <v>0</v>
      </c>
      <c r="CV80" s="220">
        <f t="shared" ca="1" si="70"/>
        <v>0.1</v>
      </c>
    </row>
    <row r="81" spans="1:100" x14ac:dyDescent="0.25">
      <c r="A81" s="389"/>
      <c r="B81" s="390"/>
      <c r="C81" s="736">
        <v>15</v>
      </c>
      <c r="D81" s="19" t="str">
        <f>_xlfn.XLOOKUP($C81,'Load Combinations'!$B$4:$B$22,'Load Combinations'!$C$4:$C$22)</f>
        <v>CV He, Beam On, Component MAWP</v>
      </c>
      <c r="E81" s="120"/>
      <c r="F81" s="121"/>
      <c r="G81" s="8">
        <f t="shared" si="146"/>
        <v>10</v>
      </c>
      <c r="H81" s="61">
        <f t="shared" ca="1" si="106"/>
        <v>12.524999999999999</v>
      </c>
      <c r="I81" s="61">
        <f t="shared" ca="1" si="107"/>
        <v>4.5750000000000011</v>
      </c>
      <c r="J81" s="113"/>
      <c r="K81" s="75">
        <f ca="1">OFFSET(K81,-14,0)</f>
        <v>0</v>
      </c>
      <c r="L81" s="76">
        <f t="shared" ref="L81:Z81" ca="1" si="173">OFFSET(L81,-14,0)</f>
        <v>0</v>
      </c>
      <c r="M81" s="76">
        <f t="shared" ca="1" si="173"/>
        <v>0</v>
      </c>
      <c r="N81" s="76">
        <f t="shared" ca="1" si="173"/>
        <v>0</v>
      </c>
      <c r="O81" s="76">
        <f t="shared" ca="1" si="173"/>
        <v>1</v>
      </c>
      <c r="P81" s="76">
        <f t="shared" ca="1" si="173"/>
        <v>1</v>
      </c>
      <c r="Q81" s="76">
        <f t="shared" ca="1" si="173"/>
        <v>0</v>
      </c>
      <c r="R81" s="76">
        <f t="shared" ca="1" si="173"/>
        <v>1</v>
      </c>
      <c r="S81" s="76">
        <f t="shared" ca="1" si="173"/>
        <v>0</v>
      </c>
      <c r="T81" s="76">
        <f t="shared" ca="1" si="173"/>
        <v>0</v>
      </c>
      <c r="U81" s="76">
        <f t="shared" ca="1" si="173"/>
        <v>0</v>
      </c>
      <c r="V81" s="76">
        <f t="shared" ca="1" si="173"/>
        <v>1</v>
      </c>
      <c r="W81" s="76">
        <f t="shared" ca="1" si="173"/>
        <v>-1</v>
      </c>
      <c r="X81" s="76">
        <f t="shared" ca="1" si="173"/>
        <v>0</v>
      </c>
      <c r="Y81" s="76">
        <f t="shared" ca="1" si="173"/>
        <v>0</v>
      </c>
      <c r="Z81" s="140">
        <f t="shared" ca="1" si="173"/>
        <v>0</v>
      </c>
      <c r="AA81" s="75">
        <f t="shared" ref="AA81:AK81" ca="1" si="174">OFFSET(AA81,-14,0)</f>
        <v>1</v>
      </c>
      <c r="AB81" s="76">
        <f t="shared" ca="1" si="174"/>
        <v>1</v>
      </c>
      <c r="AC81" s="76">
        <f t="shared" ca="1" si="174"/>
        <v>-1</v>
      </c>
      <c r="AD81" s="76">
        <f t="shared" ca="1" si="174"/>
        <v>0</v>
      </c>
      <c r="AE81" s="76">
        <f t="shared" ca="1" si="174"/>
        <v>-1</v>
      </c>
      <c r="AF81" s="76">
        <f t="shared" ca="1" si="174"/>
        <v>-1</v>
      </c>
      <c r="AG81" s="76">
        <f t="shared" ca="1" si="174"/>
        <v>-1</v>
      </c>
      <c r="AH81" s="76">
        <f t="shared" ca="1" si="174"/>
        <v>-1</v>
      </c>
      <c r="AI81" s="76">
        <f t="shared" ca="1" si="174"/>
        <v>0</v>
      </c>
      <c r="AJ81" s="76">
        <f t="shared" ca="1" si="174"/>
        <v>0</v>
      </c>
      <c r="AK81" s="77">
        <f t="shared" ca="1" si="174"/>
        <v>0</v>
      </c>
      <c r="AL81" s="203">
        <f>+INDEX('Load Combinations'!$D$4:$N$22,MATCH(Vertical!$C81,'Load Combinations'!$B$4:$B$22,0),MATCH(Vertical!AL$23,'Load Combinations'!$D$3:$N$3,0))</f>
        <v>1</v>
      </c>
      <c r="AM81" s="76">
        <f>+INDEX('Load Combinations'!$D$4:$N$22,MATCH(Vertical!$C81,'Load Combinations'!$B$4:$B$22,0),MATCH(Vertical!AM$23,'Load Combinations'!$D$3:$N$3,0))</f>
        <v>1</v>
      </c>
      <c r="AN81" s="76">
        <f>+INDEX('Load Combinations'!$D$4:$N$22,MATCH(Vertical!$C81,'Load Combinations'!$B$4:$B$22,0),MATCH(Vertical!AN$23,'Load Combinations'!$D$3:$N$3,0))</f>
        <v>0</v>
      </c>
      <c r="AO81" s="76">
        <f>+INDEX('Load Combinations'!$D$4:$N$22,MATCH(Vertical!$C81,'Load Combinations'!$B$4:$B$22,0),MATCH(Vertical!AO$23,'Load Combinations'!$D$3:$N$3,0))</f>
        <v>0</v>
      </c>
      <c r="AP81" s="76">
        <f>+INDEX('Load Combinations'!$D$4:$N$22,MATCH(Vertical!$C81,'Load Combinations'!$B$4:$B$22,0),MATCH(Vertical!AP$23,'Load Combinations'!$D$3:$N$3,0))</f>
        <v>1</v>
      </c>
      <c r="AQ81" s="76">
        <f>+INDEX('Load Combinations'!$D$4:$N$22,MATCH(Vertical!$C81,'Load Combinations'!$B$4:$B$22,0),MATCH(Vertical!AQ$23,'Load Combinations'!$D$3:$N$3,0))</f>
        <v>1</v>
      </c>
      <c r="AR81" s="76">
        <f>+INDEX('Load Combinations'!$D$4:$N$22,MATCH(Vertical!$C81,'Load Combinations'!$B$4:$B$22,0),MATCH(Vertical!AR$23,'Load Combinations'!$D$3:$N$3,0))</f>
        <v>0</v>
      </c>
      <c r="AS81" s="76">
        <f>+INDEX('Load Combinations'!$D$4:$N$22,MATCH(Vertical!$C81,'Load Combinations'!$B$4:$B$22,0),MATCH(Vertical!AS$23,'Load Combinations'!$D$3:$N$3,0))</f>
        <v>1</v>
      </c>
      <c r="AT81" s="76">
        <f>+INDEX('Load Combinations'!$D$4:$N$22,MATCH(Vertical!$C81,'Load Combinations'!$B$4:$B$22,0),MATCH(Vertical!AT$23,'Load Combinations'!$D$3:$N$3,0))</f>
        <v>0</v>
      </c>
      <c r="AU81" s="140">
        <f>+INDEX('Load Combinations'!$D$4:$N$22,MATCH(Vertical!$C81,'Load Combinations'!$B$4:$B$22,0),MATCH(Vertical!AU$23,'Load Combinations'!$D$3:$N$3,0))</f>
        <v>0</v>
      </c>
      <c r="AV81" s="196">
        <f>+INDEX('Load Combinations'!$D$4:$N$22,MATCH(Vertical!$C81,'Load Combinations'!$B$4:$B$22,0),MATCH(Vertical!AV$23,'Load Combinations'!$D$3:$N$3,0))</f>
        <v>0</v>
      </c>
      <c r="AW81" s="231" cm="1">
        <f t="array" aca="1" ref="AW81" ca="1">SUMPRODUCT(--($K81:$Z81&gt;0),INDEX($H$4:$H$19,MATCH($K$23:$Z$23,$C$4:$C$19,0)))</f>
        <v>1.2</v>
      </c>
      <c r="AX81" s="196" cm="1">
        <f t="array" aca="1" ref="AX81" ca="1">SUMPRODUCT(--($K81:$Z81&gt;0),INDEX($G$4:$G$19,MATCH($K$23:$Z$23,$C$4:$C$19,0)))</f>
        <v>-1.2</v>
      </c>
      <c r="AY81" s="196" cm="1">
        <f t="array" aca="1" ref="AY81" ca="1">-1*SUMPRODUCT(--($K81:$Z81&lt;0),INDEX($H$4:$H$19,MATCH($K$23:$Z$23,$C$4:$C$19,0)))</f>
        <v>-0.5</v>
      </c>
      <c r="AZ81" s="232" cm="1">
        <f t="array" aca="1" ref="AZ81" ca="1">-1*SUMPRODUCT(--($K81:$Z81&lt;0),INDEX($G$4:$G$19,MATCH($K$23:$Z$23,$C$4:$C$19,0)))</f>
        <v>0.5</v>
      </c>
      <c r="BA81" s="8" cm="1">
        <f t="array" aca="1" ref="BA81" ca="1">IF(AA81&gt;0,AA81*SUMPRODUCT(_xlfn.XLOOKUP(AA$23,$C$4:$C$19,$T$4:$AD$19)*$AL81:$AV81),0)</f>
        <v>0.3</v>
      </c>
      <c r="BB81" s="17" cm="1">
        <f t="array" aca="1" ref="BB81" ca="1">IF(AB81&gt;0,AB81*SUMPRODUCT(_xlfn.XLOOKUP(AB$23,$C$4:$C$19,$T$4:$AD$19)*$AL81:$AV81),0)</f>
        <v>0.42499999999999999</v>
      </c>
      <c r="BC81" s="17" cm="1">
        <f t="array" aca="1" ref="BC81" ca="1">IF(AC81&gt;0,AC81*SUMPRODUCT(_xlfn.XLOOKUP(AC$23,$C$4:$C$19,$T$4:$AD$19)*$AL81:$AV81),0)</f>
        <v>0</v>
      </c>
      <c r="BD81" s="71" cm="1">
        <f t="array" aca="1" ref="BD81" ca="1">IF(AD81&gt;0,AD81*SUMPRODUCT(_xlfn.XLOOKUP(AD$23,$C$4:$C$19,$T$4:$AD$19)*$AL81:$AV81),0)</f>
        <v>0</v>
      </c>
      <c r="BE81" s="17" cm="1">
        <f t="array" aca="1" ref="BE81" ca="1">IF(AE81&gt;0,AE81*SUMPRODUCT(_xlfn.XLOOKUP(AE$23,$C$4:$C$19,$T$4:$AD$19)*$AL81:$AV81),0)</f>
        <v>0</v>
      </c>
      <c r="BF81" s="17" cm="1">
        <f t="array" aca="1" ref="BF81" ca="1">IF(AF81&gt;0,AF81*SUMPRODUCT(_xlfn.XLOOKUP(AF$23,$C$4:$C$19,$T$4:$AD$19)*$AL81:$AV81),0)</f>
        <v>0</v>
      </c>
      <c r="BG81" s="17" cm="1">
        <f t="array" aca="1" ref="BG81" ca="1">IF(AG81&gt;0,AG81*SUMPRODUCT(_xlfn.XLOOKUP(AG$23,$C$4:$C$19,$T$4:$AD$19)*$AL81:$AV81),0)</f>
        <v>0</v>
      </c>
      <c r="BH81" s="17" cm="1">
        <f t="array" aca="1" ref="BH81" ca="1">IF(AH81&gt;0,AH81*SUMPRODUCT(_xlfn.XLOOKUP(AH$23,$C$4:$C$19,$T$4:$AD$19)*$AL81:$AV81),0)</f>
        <v>0</v>
      </c>
      <c r="BI81" s="17" cm="1">
        <f t="array" aca="1" ref="BI81" ca="1">IF(AI81&gt;0,AI81*SUMPRODUCT(_xlfn.XLOOKUP(AI$23,$C$4:$C$19,$T$4:$AD$19)*$AL81:$AV81),0)</f>
        <v>0</v>
      </c>
      <c r="BJ81" s="17" cm="1">
        <f t="array" aca="1" ref="BJ81" ca="1">IF(AJ81&gt;0,AJ81*SUMPRODUCT(_xlfn.XLOOKUP(AJ$23,$C$4:$C$19,$T$4:$AD$19)*$AL81:$AV81),0)</f>
        <v>0</v>
      </c>
      <c r="BK81" s="208" cm="1">
        <f t="array" aca="1" ref="BK81" ca="1">IF(AK81&gt;0,AK81*SUMPRODUCT(_xlfn.XLOOKUP(AK$23,$C$4:$C$19,$T$4:$AD$19)*$AL81:$AV81),0)</f>
        <v>0</v>
      </c>
      <c r="BL81" s="221">
        <f t="shared" ca="1" si="67"/>
        <v>0.72499999999999998</v>
      </c>
      <c r="BM81" s="8" cm="1">
        <f t="array" aca="1" ref="BM81" ca="1">IF(AA81&gt;0,AA81*SUMPRODUCT(_xlfn.XLOOKUP(AA$23,$C$4:$C$19,$I$4:$S$19)*$AL81:$AV81),0)</f>
        <v>0</v>
      </c>
      <c r="BN81" s="17" cm="1">
        <f t="array" aca="1" ref="BN81" ca="1">IF(AB81&gt;0,AB81*SUMPRODUCT(_xlfn.XLOOKUP(AB$23,$C$4:$C$19,$I$4:$S$19)*$AL81:$AV81),0)</f>
        <v>-0.125</v>
      </c>
      <c r="BO81" s="17" cm="1">
        <f t="array" aca="1" ref="BO81" ca="1">IF(AC81&gt;0,AC81*SUMPRODUCT(_xlfn.XLOOKUP(AC$23,$C$4:$C$19,$I$4:$S$19)*$AL81:$AV81),0)</f>
        <v>0</v>
      </c>
      <c r="BP81" s="71" cm="1">
        <f t="array" aca="1" ref="BP81" ca="1">IF(AD81&gt;0,AD81*SUMPRODUCT(_xlfn.XLOOKUP(AD$23,$C$4:$C$19,$I$4:$S$19)*$AL81:$AV81),0)</f>
        <v>0</v>
      </c>
      <c r="BQ81" s="17" cm="1">
        <f t="array" aca="1" ref="BQ81" ca="1">IF(AE81&gt;0,AE81*SUMPRODUCT(_xlfn.XLOOKUP(AE$23,$C$4:$C$19,$I$4:$S$19)*$AL81:$AV81),0)</f>
        <v>0</v>
      </c>
      <c r="BR81" s="17" cm="1">
        <f t="array" aca="1" ref="BR81" ca="1">IF(AF81&gt;0,AF81*SUMPRODUCT(_xlfn.XLOOKUP(AF$23,$C$4:$C$19,$I$4:$S$19)*$AL81:$AV81),0)</f>
        <v>0</v>
      </c>
      <c r="BS81" s="17" cm="1">
        <f t="array" aca="1" ref="BS81" ca="1">IF(AG81&gt;0,AG81*SUMPRODUCT(_xlfn.XLOOKUP(AG$23,$C$4:$C$19,$I$4:$S$19)*$AL81:$AV81),0)</f>
        <v>0</v>
      </c>
      <c r="BT81" s="17" cm="1">
        <f t="array" aca="1" ref="BT81" ca="1">IF(AH81&gt;0,AH81*SUMPRODUCT(_xlfn.XLOOKUP(AH$23,$C$4:$C$19,$I$4:$S$19)*$AL81:$AV81),0)</f>
        <v>0</v>
      </c>
      <c r="BU81" s="17" cm="1">
        <f t="array" aca="1" ref="BU81" ca="1">IF(AI81&gt;0,AI81*SUMPRODUCT(_xlfn.XLOOKUP(AI$23,$C$4:$C$19,$I$4:$S$19)*$AL81:$AV81),0)</f>
        <v>0</v>
      </c>
      <c r="BV81" s="17" cm="1">
        <f t="array" aca="1" ref="BV81" ca="1">IF(AJ81&gt;0,AJ81*SUMPRODUCT(_xlfn.XLOOKUP(AJ$23,$C$4:$C$19,$I$4:$S$19)*$AL81:$AV81),0)</f>
        <v>0</v>
      </c>
      <c r="BW81" s="9" cm="1">
        <f t="array" aca="1" ref="BW81" ca="1">IF(AK81&gt;0,AK81*SUMPRODUCT(_xlfn.XLOOKUP(AK$23,$C$4:$C$19,$I$4:$S$19)*$AL81:$AV81),0)</f>
        <v>0</v>
      </c>
      <c r="BX81" s="215">
        <f t="shared" ca="1" si="68"/>
        <v>-0.125</v>
      </c>
      <c r="BY81" s="8" cm="1">
        <f t="array" aca="1" ref="BY81" ca="1">IF(AA81&lt;0,AA81*SUMPRODUCT(_xlfn.XLOOKUP(AA$23,$C$4:$C$19,$T$4:$AD$19)*$AL81:$AV81),0)</f>
        <v>0</v>
      </c>
      <c r="BZ81" s="17" cm="1">
        <f t="array" aca="1" ref="BZ81" ca="1">IF(AB81&lt;0,AB81*SUMPRODUCT(_xlfn.XLOOKUP(AB$23,$C$4:$C$19,$T$4:$AD$19)*$AL81:$AV81),0)</f>
        <v>0</v>
      </c>
      <c r="CA81" s="17" cm="1">
        <f t="array" aca="1" ref="CA81" ca="1">IF(AC81&lt;0,AC81*SUMPRODUCT(_xlfn.XLOOKUP(AC$23,$C$4:$C$19,$T$4:$AD$19)*$AL81:$AV81),0)</f>
        <v>-0.1</v>
      </c>
      <c r="CB81" s="71" cm="1">
        <f t="array" aca="1" ref="CB81" ca="1">IF(AD81&lt;0,AD81*SUMPRODUCT(_xlfn.XLOOKUP(AD$23,$C$4:$C$19,$T$4:$AD$19)*$AL81:$AV81),0)</f>
        <v>0</v>
      </c>
      <c r="CC81" s="17" cm="1">
        <f t="array" aca="1" ref="CC81" ca="1">IF(AE81&lt;0,AE81*SUMPRODUCT(_xlfn.XLOOKUP(AE$23,$C$4:$C$19,$T$4:$AD$19)*$AL81:$AV81),0)</f>
        <v>0.25</v>
      </c>
      <c r="CD81" s="17" cm="1">
        <f t="array" aca="1" ref="CD81" ca="1">IF(AF81&lt;0,AF81*SUMPRODUCT(_xlfn.XLOOKUP(AF$23,$C$4:$C$19,$T$4:$AD$19)*$AL81:$AV81),0)</f>
        <v>-1.5</v>
      </c>
      <c r="CE81" s="17" cm="1">
        <f t="array" aca="1" ref="CE81" ca="1">IF(AG81&lt;0,AG81*SUMPRODUCT(_xlfn.XLOOKUP(AG$23,$C$4:$C$19,$T$4:$AD$19)*$AL81:$AV81),0)</f>
        <v>-0.75</v>
      </c>
      <c r="CF81" s="17" cm="1">
        <f t="array" aca="1" ref="CF81" ca="1">IF(AH81&lt;0,AH81*SUMPRODUCT(_xlfn.XLOOKUP(AH$23,$C$4:$C$19,$T$4:$AD$19)*$AL81:$AV81),0)</f>
        <v>-1.5</v>
      </c>
      <c r="CG81" s="17" cm="1">
        <f t="array" aca="1" ref="CG81" ca="1">IF(AI81&lt;0,AI81*SUMPRODUCT(_xlfn.XLOOKUP(AI$23,$C$4:$C$19,$T$4:$AD$19)*$AL81:$AV81),0)</f>
        <v>0</v>
      </c>
      <c r="CH81" s="17" cm="1">
        <f t="array" aca="1" ref="CH81" ca="1">IF(AJ81&lt;0,AJ81*SUMPRODUCT(_xlfn.XLOOKUP(AJ$23,$C$4:$C$19,$T$4:$AD$19)*$AL81:$AV81),0)</f>
        <v>0</v>
      </c>
      <c r="CI81" s="9" cm="1">
        <f t="array" aca="1" ref="CI81" ca="1">IF(AK81&lt;0,AK81*SUMPRODUCT(_xlfn.XLOOKUP(AK$23,$C$4:$C$19,$T$4:$AD$19)*$AL81:$AV81),0)</f>
        <v>0</v>
      </c>
      <c r="CJ81" s="221">
        <f t="shared" ca="1" si="69"/>
        <v>-3.6</v>
      </c>
      <c r="CK81" s="8" cm="1">
        <f t="array" aca="1" ref="CK81" ca="1">IF(AA81&lt;0,AA81*SUMPRODUCT(_xlfn.XLOOKUP(AA$23,$C$4:$C$19,$I$4:$S$19)*$AL81:$AV81),0)</f>
        <v>0</v>
      </c>
      <c r="CL81" s="17" cm="1">
        <f t="array" aca="1" ref="CL81" ca="1">IF(AB81&lt;0,AB81*SUMPRODUCT(_xlfn.XLOOKUP(AB$23,$C$4:$C$19,$I$4:$S$19)*$AL81:$AV81),0)</f>
        <v>0</v>
      </c>
      <c r="CM81" s="17" cm="1">
        <f t="array" aca="1" ref="CM81" ca="1">IF(AC81&lt;0,AC81*SUMPRODUCT(_xlfn.XLOOKUP(AC$23,$C$4:$C$19,$I$4:$S$19)*$AL81:$AV81),0)</f>
        <v>0.1</v>
      </c>
      <c r="CN81" s="71" cm="1">
        <f t="array" aca="1" ref="CN81" ca="1">IF(AD81&lt;0,AD81*SUMPRODUCT(_xlfn.XLOOKUP(AD$23,$C$4:$C$19,$I$4:$S$19)*$AL81:$AV81),0)</f>
        <v>0</v>
      </c>
      <c r="CO81" s="17" cm="1">
        <f t="array" aca="1" ref="CO81" ca="1">IF(AE81&lt;0,AE81*SUMPRODUCT(_xlfn.XLOOKUP(AE$23,$C$4:$C$19,$I$4:$S$19)*$AL81:$AV81),0)</f>
        <v>0</v>
      </c>
      <c r="CP81" s="17" cm="1">
        <f t="array" aca="1" ref="CP81" ca="1">IF(AF81&lt;0,AF81*SUMPRODUCT(_xlfn.XLOOKUP(AF$23,$C$4:$C$19,$I$4:$S$19)*$AL81:$AV81),0)</f>
        <v>0</v>
      </c>
      <c r="CQ81" s="17" cm="1">
        <f t="array" aca="1" ref="CQ81" ca="1">IF(AG81&lt;0,AG81*SUMPRODUCT(_xlfn.XLOOKUP(AG$23,$C$4:$C$19,$I$4:$S$19)*$AL81:$AV81),0)</f>
        <v>0</v>
      </c>
      <c r="CR81" s="17" cm="1">
        <f t="array" aca="1" ref="CR81" ca="1">IF(AH81&lt;0,AH81*SUMPRODUCT(_xlfn.XLOOKUP(AH$23,$C$4:$C$19,$I$4:$S$19)*$AL81:$AV81),0)</f>
        <v>0</v>
      </c>
      <c r="CS81" s="17" cm="1">
        <f t="array" aca="1" ref="CS81" ca="1">IF(AI81&lt;0,AI81*SUMPRODUCT(_xlfn.XLOOKUP(AI$23,$C$4:$C$19,$I$4:$S$19)*$AL81:$AV81),0)</f>
        <v>0</v>
      </c>
      <c r="CT81" s="17" cm="1">
        <f t="array" aca="1" ref="CT81" ca="1">IF(AJ81&lt;0,AJ81*SUMPRODUCT(_xlfn.XLOOKUP(AJ$23,$C$4:$C$19,$I$4:$S$19)*$AL81:$AV81),0)</f>
        <v>0</v>
      </c>
      <c r="CU81" s="208" cm="1">
        <f t="array" aca="1" ref="CU81" ca="1">IF(AK81&lt;0,AK81*SUMPRODUCT(_xlfn.XLOOKUP(AK$23,$C$4:$C$19,$I$4:$S$19)*$AL81:$AV81),0)</f>
        <v>0</v>
      </c>
      <c r="CV81" s="221">
        <f t="shared" ca="1" si="70"/>
        <v>0.1</v>
      </c>
    </row>
    <row r="82" spans="1:100" x14ac:dyDescent="0.25">
      <c r="A82" s="389"/>
      <c r="B82" s="390"/>
      <c r="C82" s="735">
        <v>16</v>
      </c>
      <c r="D82" s="18" t="str">
        <f>_xlfn.XLOOKUP($C82,'Load Combinations'!$B$4:$B$22,'Load Combinations'!$C$4:$C$22)</f>
        <v>CV MAWP, No Beam</v>
      </c>
      <c r="E82" s="118"/>
      <c r="F82" s="119"/>
      <c r="G82" s="7">
        <f t="shared" si="146"/>
        <v>10</v>
      </c>
      <c r="H82" s="130">
        <f t="shared" ca="1" si="106"/>
        <v>12.45</v>
      </c>
      <c r="I82" s="130">
        <f t="shared" ca="1" si="107"/>
        <v>9.0500000000000007</v>
      </c>
      <c r="J82" s="112"/>
      <c r="K82" s="72">
        <f ca="1">OFFSET(K82,-15,0)</f>
        <v>0</v>
      </c>
      <c r="L82" s="73">
        <f t="shared" ref="L82:Z82" ca="1" si="175">OFFSET(L82,-15,0)</f>
        <v>0</v>
      </c>
      <c r="M82" s="73">
        <f t="shared" ca="1" si="175"/>
        <v>0</v>
      </c>
      <c r="N82" s="73">
        <f t="shared" ca="1" si="175"/>
        <v>0</v>
      </c>
      <c r="O82" s="73">
        <f t="shared" ca="1" si="175"/>
        <v>1</v>
      </c>
      <c r="P82" s="73">
        <f t="shared" ca="1" si="175"/>
        <v>1</v>
      </c>
      <c r="Q82" s="73">
        <f t="shared" ca="1" si="175"/>
        <v>0</v>
      </c>
      <c r="R82" s="73">
        <f t="shared" ca="1" si="175"/>
        <v>1</v>
      </c>
      <c r="S82" s="73">
        <f t="shared" ca="1" si="175"/>
        <v>0</v>
      </c>
      <c r="T82" s="73">
        <f t="shared" ca="1" si="175"/>
        <v>0</v>
      </c>
      <c r="U82" s="73">
        <f t="shared" ca="1" si="175"/>
        <v>0</v>
      </c>
      <c r="V82" s="73">
        <f t="shared" ca="1" si="175"/>
        <v>1</v>
      </c>
      <c r="W82" s="73">
        <f t="shared" ca="1" si="175"/>
        <v>-1</v>
      </c>
      <c r="X82" s="73">
        <f t="shared" ca="1" si="175"/>
        <v>0</v>
      </c>
      <c r="Y82" s="73">
        <f t="shared" ca="1" si="175"/>
        <v>0</v>
      </c>
      <c r="Z82" s="139">
        <f t="shared" ca="1" si="175"/>
        <v>0</v>
      </c>
      <c r="AA82" s="72">
        <f t="shared" ref="AA82:AK82" ca="1" si="176">OFFSET(AA82,-15,0)</f>
        <v>1</v>
      </c>
      <c r="AB82" s="73">
        <f t="shared" ca="1" si="176"/>
        <v>1</v>
      </c>
      <c r="AC82" s="73">
        <f t="shared" ca="1" si="176"/>
        <v>-1</v>
      </c>
      <c r="AD82" s="73">
        <f t="shared" ca="1" si="176"/>
        <v>0</v>
      </c>
      <c r="AE82" s="73">
        <f t="shared" ca="1" si="176"/>
        <v>-1</v>
      </c>
      <c r="AF82" s="73">
        <f t="shared" ca="1" si="176"/>
        <v>-1</v>
      </c>
      <c r="AG82" s="73">
        <f t="shared" ca="1" si="176"/>
        <v>-1</v>
      </c>
      <c r="AH82" s="73">
        <f t="shared" ca="1" si="176"/>
        <v>-1</v>
      </c>
      <c r="AI82" s="73">
        <f t="shared" ca="1" si="176"/>
        <v>0</v>
      </c>
      <c r="AJ82" s="73">
        <f t="shared" ca="1" si="176"/>
        <v>0</v>
      </c>
      <c r="AK82" s="74">
        <f t="shared" ca="1" si="176"/>
        <v>0</v>
      </c>
      <c r="AL82" s="202">
        <f>+INDEX('Load Combinations'!$D$4:$N$22,MATCH(Vertical!$C82,'Load Combinations'!$B$4:$B$22,0),MATCH(Vertical!AL$23,'Load Combinations'!$D$3:$N$3,0))</f>
        <v>1</v>
      </c>
      <c r="AM82" s="73">
        <f>+INDEX('Load Combinations'!$D$4:$N$22,MATCH(Vertical!$C82,'Load Combinations'!$B$4:$B$22,0),MATCH(Vertical!AM$23,'Load Combinations'!$D$3:$N$3,0))</f>
        <v>0</v>
      </c>
      <c r="AN82" s="73">
        <f>+INDEX('Load Combinations'!$D$4:$N$22,MATCH(Vertical!$C82,'Load Combinations'!$B$4:$B$22,0),MATCH(Vertical!AN$23,'Load Combinations'!$D$3:$N$3,0))</f>
        <v>0</v>
      </c>
      <c r="AO82" s="73">
        <f>+INDEX('Load Combinations'!$D$4:$N$22,MATCH(Vertical!$C82,'Load Combinations'!$B$4:$B$22,0),MATCH(Vertical!AO$23,'Load Combinations'!$D$3:$N$3,0))</f>
        <v>1</v>
      </c>
      <c r="AP82" s="73">
        <f>+INDEX('Load Combinations'!$D$4:$N$22,MATCH(Vertical!$C82,'Load Combinations'!$B$4:$B$22,0),MATCH(Vertical!AP$23,'Load Combinations'!$D$3:$N$3,0))</f>
        <v>0</v>
      </c>
      <c r="AQ82" s="73">
        <f>+INDEX('Load Combinations'!$D$4:$N$22,MATCH(Vertical!$C82,'Load Combinations'!$B$4:$B$22,0),MATCH(Vertical!AQ$23,'Load Combinations'!$D$3:$N$3,0))</f>
        <v>0</v>
      </c>
      <c r="AR82" s="73">
        <f>+INDEX('Load Combinations'!$D$4:$N$22,MATCH(Vertical!$C82,'Load Combinations'!$B$4:$B$22,0),MATCH(Vertical!AR$23,'Load Combinations'!$D$3:$N$3,0))</f>
        <v>1</v>
      </c>
      <c r="AS82" s="73">
        <f>+INDEX('Load Combinations'!$D$4:$N$22,MATCH(Vertical!$C82,'Load Combinations'!$B$4:$B$22,0),MATCH(Vertical!AS$23,'Load Combinations'!$D$3:$N$3,0))</f>
        <v>0</v>
      </c>
      <c r="AT82" s="73">
        <f>+INDEX('Load Combinations'!$D$4:$N$22,MATCH(Vertical!$C82,'Load Combinations'!$B$4:$B$22,0),MATCH(Vertical!AT$23,'Load Combinations'!$D$3:$N$3,0))</f>
        <v>0</v>
      </c>
      <c r="AU82" s="139">
        <f>+INDEX('Load Combinations'!$D$4:$N$22,MATCH(Vertical!$C82,'Load Combinations'!$B$4:$B$22,0),MATCH(Vertical!AU$23,'Load Combinations'!$D$3:$N$3,0))</f>
        <v>0</v>
      </c>
      <c r="AV82" s="189">
        <f>+INDEX('Load Combinations'!$D$4:$N$22,MATCH(Vertical!$C82,'Load Combinations'!$B$4:$B$22,0),MATCH(Vertical!AV$23,'Load Combinations'!$D$3:$N$3,0))</f>
        <v>0</v>
      </c>
      <c r="AW82" s="229" cm="1">
        <f t="array" aca="1" ref="AW82" ca="1">SUMPRODUCT(--($K82:$Z82&gt;0),INDEX($H$4:$H$19,MATCH($K$23:$Z$23,$C$4:$C$19,0)))</f>
        <v>1.2</v>
      </c>
      <c r="AX82" s="189" cm="1">
        <f t="array" aca="1" ref="AX82" ca="1">SUMPRODUCT(--($K82:$Z82&gt;0),INDEX($G$4:$G$19,MATCH($K$23:$Z$23,$C$4:$C$19,0)))</f>
        <v>-1.2</v>
      </c>
      <c r="AY82" s="189" cm="1">
        <f t="array" aca="1" ref="AY82" ca="1">-1*SUMPRODUCT(--($K82:$Z82&lt;0),INDEX($H$4:$H$19,MATCH($K$23:$Z$23,$C$4:$C$19,0)))</f>
        <v>-0.5</v>
      </c>
      <c r="AZ82" s="230" cm="1">
        <f t="array" aca="1" ref="AZ82" ca="1">-1*SUMPRODUCT(--($K82:$Z82&lt;0),INDEX($G$4:$G$19,MATCH($K$23:$Z$23,$C$4:$C$19,0)))</f>
        <v>0.5</v>
      </c>
      <c r="BA82" s="66" cm="1">
        <f t="array" aca="1" ref="BA82" ca="1">IF(AA82&gt;0,AA82*SUMPRODUCT(_xlfn.XLOOKUP(AA$23,$C$4:$C$19,$T$4:$AD$19)*$AL82:$AV82),0)</f>
        <v>0.25</v>
      </c>
      <c r="BB82" s="67" cm="1">
        <f t="array" aca="1" ref="BB82" ca="1">IF(AB82&gt;0,AB82*SUMPRODUCT(_xlfn.XLOOKUP(AB$23,$C$4:$C$19,$T$4:$AD$19)*$AL82:$AV82),0)</f>
        <v>0.5</v>
      </c>
      <c r="BC82" s="67" cm="1">
        <f t="array" aca="1" ref="BC82" ca="1">IF(AC82&gt;0,AC82*SUMPRODUCT(_xlfn.XLOOKUP(AC$23,$C$4:$C$19,$T$4:$AD$19)*$AL82:$AV82),0)</f>
        <v>0</v>
      </c>
      <c r="BD82" s="67" cm="1">
        <f t="array" aca="1" ref="BD82" ca="1">IF(AD82&gt;0,AD82*SUMPRODUCT(_xlfn.XLOOKUP(AD$23,$C$4:$C$19,$T$4:$AD$19)*$AL82:$AV82),0)</f>
        <v>0</v>
      </c>
      <c r="BE82" s="67" cm="1">
        <f t="array" aca="1" ref="BE82" ca="1">IF(AE82&gt;0,AE82*SUMPRODUCT(_xlfn.XLOOKUP(AE$23,$C$4:$C$19,$T$4:$AD$19)*$AL82:$AV82),0)</f>
        <v>0</v>
      </c>
      <c r="BF82" s="67" cm="1">
        <f t="array" aca="1" ref="BF82" ca="1">IF(AF82&gt;0,AF82*SUMPRODUCT(_xlfn.XLOOKUP(AF$23,$C$4:$C$19,$T$4:$AD$19)*$AL82:$AV82),0)</f>
        <v>0</v>
      </c>
      <c r="BG82" s="67" cm="1">
        <f t="array" aca="1" ref="BG82" ca="1">IF(AG82&gt;0,AG82*SUMPRODUCT(_xlfn.XLOOKUP(AG$23,$C$4:$C$19,$T$4:$AD$19)*$AL82:$AV82),0)</f>
        <v>0</v>
      </c>
      <c r="BH82" s="67" cm="1">
        <f t="array" aca="1" ref="BH82" ca="1">IF(AH82&gt;0,AH82*SUMPRODUCT(_xlfn.XLOOKUP(AH$23,$C$4:$C$19,$T$4:$AD$19)*$AL82:$AV82),0)</f>
        <v>0</v>
      </c>
      <c r="BI82" s="67" cm="1">
        <f t="array" aca="1" ref="BI82" ca="1">IF(AI82&gt;0,AI82*SUMPRODUCT(_xlfn.XLOOKUP(AI$23,$C$4:$C$19,$T$4:$AD$19)*$AL82:$AV82),0)</f>
        <v>0</v>
      </c>
      <c r="BJ82" s="67" cm="1">
        <f t="array" aca="1" ref="BJ82" ca="1">IF(AJ82&gt;0,AJ82*SUMPRODUCT(_xlfn.XLOOKUP(AJ$23,$C$4:$C$19,$T$4:$AD$19)*$AL82:$AV82),0)</f>
        <v>0</v>
      </c>
      <c r="BK82" s="207" cm="1">
        <f t="array" aca="1" ref="BK82" ca="1">IF(AK82&gt;0,AK82*SUMPRODUCT(_xlfn.XLOOKUP(AK$23,$C$4:$C$19,$T$4:$AD$19)*$AL82:$AV82),0)</f>
        <v>0</v>
      </c>
      <c r="BL82" s="220">
        <f t="shared" ca="1" si="67"/>
        <v>0.75</v>
      </c>
      <c r="BM82" s="66" cm="1">
        <f t="array" aca="1" ref="BM82" ca="1">IF(AA82&gt;0,AA82*SUMPRODUCT(_xlfn.XLOOKUP(AA$23,$C$4:$C$19,$I$4:$S$19)*$AL82:$AV82),0)</f>
        <v>0</v>
      </c>
      <c r="BN82" s="67" cm="1">
        <f t="array" aca="1" ref="BN82" ca="1">IF(AB82&gt;0,AB82*SUMPRODUCT(_xlfn.XLOOKUP(AB$23,$C$4:$C$19,$I$4:$S$19)*$AL82:$AV82),0)</f>
        <v>0</v>
      </c>
      <c r="BO82" s="67" cm="1">
        <f t="array" aca="1" ref="BO82" ca="1">IF(AC82&gt;0,AC82*SUMPRODUCT(_xlfn.XLOOKUP(AC$23,$C$4:$C$19,$I$4:$S$19)*$AL82:$AV82),0)</f>
        <v>0</v>
      </c>
      <c r="BP82" s="67" cm="1">
        <f t="array" aca="1" ref="BP82" ca="1">IF(AD82&gt;0,AD82*SUMPRODUCT(_xlfn.XLOOKUP(AD$23,$C$4:$C$19,$I$4:$S$19)*$AL82:$AV82),0)</f>
        <v>0</v>
      </c>
      <c r="BQ82" s="67" cm="1">
        <f t="array" aca="1" ref="BQ82" ca="1">IF(AE82&gt;0,AE82*SUMPRODUCT(_xlfn.XLOOKUP(AE$23,$C$4:$C$19,$I$4:$S$19)*$AL82:$AV82),0)</f>
        <v>0</v>
      </c>
      <c r="BR82" s="67" cm="1">
        <f t="array" aca="1" ref="BR82" ca="1">IF(AF82&gt;0,AF82*SUMPRODUCT(_xlfn.XLOOKUP(AF$23,$C$4:$C$19,$I$4:$S$19)*$AL82:$AV82),0)</f>
        <v>0</v>
      </c>
      <c r="BS82" s="67" cm="1">
        <f t="array" aca="1" ref="BS82" ca="1">IF(AG82&gt;0,AG82*SUMPRODUCT(_xlfn.XLOOKUP(AG$23,$C$4:$C$19,$I$4:$S$19)*$AL82:$AV82),0)</f>
        <v>0</v>
      </c>
      <c r="BT82" s="67" cm="1">
        <f t="array" aca="1" ref="BT82" ca="1">IF(AH82&gt;0,AH82*SUMPRODUCT(_xlfn.XLOOKUP(AH$23,$C$4:$C$19,$I$4:$S$19)*$AL82:$AV82),0)</f>
        <v>0</v>
      </c>
      <c r="BU82" s="67" cm="1">
        <f t="array" aca="1" ref="BU82" ca="1">IF(AI82&gt;0,AI82*SUMPRODUCT(_xlfn.XLOOKUP(AI$23,$C$4:$C$19,$I$4:$S$19)*$AL82:$AV82),0)</f>
        <v>0</v>
      </c>
      <c r="BV82" s="67" cm="1">
        <f t="array" aca="1" ref="BV82" ca="1">IF(AJ82&gt;0,AJ82*SUMPRODUCT(_xlfn.XLOOKUP(AJ$23,$C$4:$C$19,$I$4:$S$19)*$AL82:$AV82),0)</f>
        <v>0</v>
      </c>
      <c r="BW82" s="68" cm="1">
        <f t="array" aca="1" ref="BW82" ca="1">IF(AK82&gt;0,AK82*SUMPRODUCT(_xlfn.XLOOKUP(AK$23,$C$4:$C$19,$I$4:$S$19)*$AL82:$AV82),0)</f>
        <v>0</v>
      </c>
      <c r="BX82" s="214">
        <f t="shared" ca="1" si="68"/>
        <v>0</v>
      </c>
      <c r="BY82" s="66" cm="1">
        <f t="array" aca="1" ref="BY82" ca="1">IF(AA82&lt;0,AA82*SUMPRODUCT(_xlfn.XLOOKUP(AA$23,$C$4:$C$19,$T$4:$AD$19)*$AL82:$AV82),0)</f>
        <v>0</v>
      </c>
      <c r="BZ82" s="67" cm="1">
        <f t="array" aca="1" ref="BZ82" ca="1">IF(AB82&lt;0,AB82*SUMPRODUCT(_xlfn.XLOOKUP(AB$23,$C$4:$C$19,$T$4:$AD$19)*$AL82:$AV82),0)</f>
        <v>0</v>
      </c>
      <c r="CA82" s="67" cm="1">
        <f t="array" aca="1" ref="CA82" ca="1">IF(AC82&lt;0,AC82*SUMPRODUCT(_xlfn.XLOOKUP(AC$23,$C$4:$C$19,$T$4:$AD$19)*$AL82:$AV82),0)</f>
        <v>0</v>
      </c>
      <c r="CB82" s="67" cm="1">
        <f t="array" aca="1" ref="CB82" ca="1">IF(AD82&lt;0,AD82*SUMPRODUCT(_xlfn.XLOOKUP(AD$23,$C$4:$C$19,$T$4:$AD$19)*$AL82:$AV82),0)</f>
        <v>0</v>
      </c>
      <c r="CC82" s="67" cm="1">
        <f t="array" aca="1" ref="CC82" ca="1">IF(AE82&lt;0,AE82*SUMPRODUCT(_xlfn.XLOOKUP(AE$23,$C$4:$C$19,$T$4:$AD$19)*$AL82:$AV82),0)</f>
        <v>2</v>
      </c>
      <c r="CD82" s="67" cm="1">
        <f t="array" aca="1" ref="CD82" ca="1">IF(AF82&lt;0,AF82*SUMPRODUCT(_xlfn.XLOOKUP(AF$23,$C$4:$C$19,$T$4:$AD$19)*$AL82:$AV82),0)</f>
        <v>0</v>
      </c>
      <c r="CE82" s="67" cm="1">
        <f t="array" aca="1" ref="CE82" ca="1">IF(AG82&lt;0,AG82*SUMPRODUCT(_xlfn.XLOOKUP(AG$23,$C$4:$C$19,$T$4:$AD$19)*$AL82:$AV82),0)</f>
        <v>-0.25</v>
      </c>
      <c r="CF82" s="67" cm="1">
        <f t="array" aca="1" ref="CF82" ca="1">IF(AH82&lt;0,AH82*SUMPRODUCT(_xlfn.XLOOKUP(AH$23,$C$4:$C$19,$T$4:$AD$19)*$AL82:$AV82),0)</f>
        <v>-1</v>
      </c>
      <c r="CG82" s="67" cm="1">
        <f t="array" aca="1" ref="CG82" ca="1">IF(AI82&lt;0,AI82*SUMPRODUCT(_xlfn.XLOOKUP(AI$23,$C$4:$C$19,$T$4:$AD$19)*$AL82:$AV82),0)</f>
        <v>0</v>
      </c>
      <c r="CH82" s="67" cm="1">
        <f t="array" aca="1" ref="CH82" ca="1">IF(AJ82&lt;0,AJ82*SUMPRODUCT(_xlfn.XLOOKUP(AJ$23,$C$4:$C$19,$T$4:$AD$19)*$AL82:$AV82),0)</f>
        <v>0</v>
      </c>
      <c r="CI82" s="68" cm="1">
        <f t="array" aca="1" ref="CI82" ca="1">IF(AK82&lt;0,AK82*SUMPRODUCT(_xlfn.XLOOKUP(AK$23,$C$4:$C$19,$T$4:$AD$19)*$AL82:$AV82),0)</f>
        <v>0</v>
      </c>
      <c r="CJ82" s="220">
        <f t="shared" ca="1" si="69"/>
        <v>0.75</v>
      </c>
      <c r="CK82" s="66" cm="1">
        <f t="array" aca="1" ref="CK82" ca="1">IF(AA82&lt;0,AA82*SUMPRODUCT(_xlfn.XLOOKUP(AA$23,$C$4:$C$19,$I$4:$S$19)*$AL82:$AV82),0)</f>
        <v>0</v>
      </c>
      <c r="CL82" s="67" cm="1">
        <f t="array" aca="1" ref="CL82" ca="1">IF(AB82&lt;0,AB82*SUMPRODUCT(_xlfn.XLOOKUP(AB$23,$C$4:$C$19,$I$4:$S$19)*$AL82:$AV82),0)</f>
        <v>0</v>
      </c>
      <c r="CM82" s="67" cm="1">
        <f t="array" aca="1" ref="CM82" ca="1">IF(AC82&lt;0,AC82*SUMPRODUCT(_xlfn.XLOOKUP(AC$23,$C$4:$C$19,$I$4:$S$19)*$AL82:$AV82),0)</f>
        <v>0</v>
      </c>
      <c r="CN82" s="67" cm="1">
        <f t="array" aca="1" ref="CN82" ca="1">IF(AD82&lt;0,AD82*SUMPRODUCT(_xlfn.XLOOKUP(AD$23,$C$4:$C$19,$I$4:$S$19)*$AL82:$AV82),0)</f>
        <v>0</v>
      </c>
      <c r="CO82" s="67" cm="1">
        <f t="array" aca="1" ref="CO82" ca="1">IF(AE82&lt;0,AE82*SUMPRODUCT(_xlfn.XLOOKUP(AE$23,$C$4:$C$19,$I$4:$S$19)*$AL82:$AV82),0)</f>
        <v>0</v>
      </c>
      <c r="CP82" s="67" cm="1">
        <f t="array" aca="1" ref="CP82" ca="1">IF(AF82&lt;0,AF82*SUMPRODUCT(_xlfn.XLOOKUP(AF$23,$C$4:$C$19,$I$4:$S$19)*$AL82:$AV82),0)</f>
        <v>0</v>
      </c>
      <c r="CQ82" s="67" cm="1">
        <f t="array" aca="1" ref="CQ82" ca="1">IF(AG82&lt;0,AG82*SUMPRODUCT(_xlfn.XLOOKUP(AG$23,$C$4:$C$19,$I$4:$S$19)*$AL82:$AV82),0)</f>
        <v>0</v>
      </c>
      <c r="CR82" s="67" cm="1">
        <f t="array" aca="1" ref="CR82" ca="1">IF(AH82&lt;0,AH82*SUMPRODUCT(_xlfn.XLOOKUP(AH$23,$C$4:$C$19,$I$4:$S$19)*$AL82:$AV82),0)</f>
        <v>0</v>
      </c>
      <c r="CS82" s="67" cm="1">
        <f t="array" aca="1" ref="CS82" ca="1">IF(AI82&lt;0,AI82*SUMPRODUCT(_xlfn.XLOOKUP(AI$23,$C$4:$C$19,$I$4:$S$19)*$AL82:$AV82),0)</f>
        <v>0</v>
      </c>
      <c r="CT82" s="67" cm="1">
        <f t="array" aca="1" ref="CT82" ca="1">IF(AJ82&lt;0,AJ82*SUMPRODUCT(_xlfn.XLOOKUP(AJ$23,$C$4:$C$19,$I$4:$S$19)*$AL82:$AV82),0)</f>
        <v>0</v>
      </c>
      <c r="CU82" s="207" cm="1">
        <f t="array" aca="1" ref="CU82" ca="1">IF(AK82&lt;0,AK82*SUMPRODUCT(_xlfn.XLOOKUP(AK$23,$C$4:$C$19,$I$4:$S$19)*$AL82:$AV82),0)</f>
        <v>0</v>
      </c>
      <c r="CV82" s="220">
        <f t="shared" ca="1" si="70"/>
        <v>0</v>
      </c>
    </row>
    <row r="83" spans="1:100" x14ac:dyDescent="0.25">
      <c r="A83" s="389"/>
      <c r="B83" s="390"/>
      <c r="C83" s="736">
        <v>17</v>
      </c>
      <c r="D83" s="19" t="str">
        <f>_xlfn.XLOOKUP($C83,'Load Combinations'!$B$4:$B$22,'Load Combinations'!$C$4:$C$22)</f>
        <v>CV MAWP, Beam On</v>
      </c>
      <c r="E83" s="120"/>
      <c r="F83" s="121"/>
      <c r="G83" s="8">
        <f t="shared" si="146"/>
        <v>10</v>
      </c>
      <c r="H83" s="61">
        <f t="shared" ca="1" si="106"/>
        <v>13.049999999999999</v>
      </c>
      <c r="I83" s="61">
        <f t="shared" ca="1" si="107"/>
        <v>6.5500000000000007</v>
      </c>
      <c r="J83" s="113" t="s">
        <v>233</v>
      </c>
      <c r="K83" s="75">
        <f ca="1">OFFSET(K83,-16,0)</f>
        <v>0</v>
      </c>
      <c r="L83" s="76">
        <f t="shared" ref="L83:Z83" ca="1" si="177">OFFSET(L83,-16,0)</f>
        <v>0</v>
      </c>
      <c r="M83" s="76">
        <f t="shared" ca="1" si="177"/>
        <v>0</v>
      </c>
      <c r="N83" s="76">
        <f t="shared" ca="1" si="177"/>
        <v>0</v>
      </c>
      <c r="O83" s="76">
        <f t="shared" ca="1" si="177"/>
        <v>1</v>
      </c>
      <c r="P83" s="76">
        <f t="shared" ca="1" si="177"/>
        <v>1</v>
      </c>
      <c r="Q83" s="76">
        <f t="shared" ca="1" si="177"/>
        <v>0</v>
      </c>
      <c r="R83" s="76">
        <f t="shared" ca="1" si="177"/>
        <v>1</v>
      </c>
      <c r="S83" s="76">
        <f t="shared" ca="1" si="177"/>
        <v>0</v>
      </c>
      <c r="T83" s="76">
        <f t="shared" ca="1" si="177"/>
        <v>0</v>
      </c>
      <c r="U83" s="76">
        <f t="shared" ca="1" si="177"/>
        <v>0</v>
      </c>
      <c r="V83" s="76">
        <f t="shared" ca="1" si="177"/>
        <v>1</v>
      </c>
      <c r="W83" s="76">
        <f t="shared" ca="1" si="177"/>
        <v>-1</v>
      </c>
      <c r="X83" s="76">
        <f t="shared" ca="1" si="177"/>
        <v>0</v>
      </c>
      <c r="Y83" s="76">
        <f t="shared" ca="1" si="177"/>
        <v>0</v>
      </c>
      <c r="Z83" s="140">
        <f t="shared" ca="1" si="177"/>
        <v>0</v>
      </c>
      <c r="AA83" s="75">
        <f t="shared" ref="AA83:AK83" ca="1" si="178">OFFSET(AA83,-16,0)</f>
        <v>1</v>
      </c>
      <c r="AB83" s="76">
        <f t="shared" ca="1" si="178"/>
        <v>1</v>
      </c>
      <c r="AC83" s="76">
        <f t="shared" ca="1" si="178"/>
        <v>-1</v>
      </c>
      <c r="AD83" s="76">
        <f t="shared" ca="1" si="178"/>
        <v>0</v>
      </c>
      <c r="AE83" s="76">
        <f t="shared" ca="1" si="178"/>
        <v>-1</v>
      </c>
      <c r="AF83" s="76">
        <f t="shared" ca="1" si="178"/>
        <v>-1</v>
      </c>
      <c r="AG83" s="76">
        <f t="shared" ca="1" si="178"/>
        <v>-1</v>
      </c>
      <c r="AH83" s="76">
        <f t="shared" ca="1" si="178"/>
        <v>-1</v>
      </c>
      <c r="AI83" s="76">
        <f t="shared" ca="1" si="178"/>
        <v>0</v>
      </c>
      <c r="AJ83" s="76">
        <f t="shared" ca="1" si="178"/>
        <v>0</v>
      </c>
      <c r="AK83" s="77">
        <f t="shared" ca="1" si="178"/>
        <v>0</v>
      </c>
      <c r="AL83" s="203">
        <f>+INDEX('Load Combinations'!$D$4:$N$22,MATCH(Vertical!$C83,'Load Combinations'!$B$4:$B$22,0),MATCH(Vertical!AL$23,'Load Combinations'!$D$3:$N$3,0))</f>
        <v>1</v>
      </c>
      <c r="AM83" s="76">
        <f>+INDEX('Load Combinations'!$D$4:$N$22,MATCH(Vertical!$C83,'Load Combinations'!$B$4:$B$22,0),MATCH(Vertical!AM$23,'Load Combinations'!$D$3:$N$3,0))</f>
        <v>0</v>
      </c>
      <c r="AN83" s="76">
        <f>+INDEX('Load Combinations'!$D$4:$N$22,MATCH(Vertical!$C83,'Load Combinations'!$B$4:$B$22,0),MATCH(Vertical!AN$23,'Load Combinations'!$D$3:$N$3,0))</f>
        <v>0</v>
      </c>
      <c r="AO83" s="76">
        <f>+INDEX('Load Combinations'!$D$4:$N$22,MATCH(Vertical!$C83,'Load Combinations'!$B$4:$B$22,0),MATCH(Vertical!AO$23,'Load Combinations'!$D$3:$N$3,0))</f>
        <v>1</v>
      </c>
      <c r="AP83" s="76">
        <f>+INDEX('Load Combinations'!$D$4:$N$22,MATCH(Vertical!$C83,'Load Combinations'!$B$4:$B$22,0),MATCH(Vertical!AP$23,'Load Combinations'!$D$3:$N$3,0))</f>
        <v>0</v>
      </c>
      <c r="AQ83" s="76">
        <f>+INDEX('Load Combinations'!$D$4:$N$22,MATCH(Vertical!$C83,'Load Combinations'!$B$4:$B$22,0),MATCH(Vertical!AQ$23,'Load Combinations'!$D$3:$N$3,0))</f>
        <v>1</v>
      </c>
      <c r="AR83" s="76">
        <f>+INDEX('Load Combinations'!$D$4:$N$22,MATCH(Vertical!$C83,'Load Combinations'!$B$4:$B$22,0),MATCH(Vertical!AR$23,'Load Combinations'!$D$3:$N$3,0))</f>
        <v>1</v>
      </c>
      <c r="AS83" s="76">
        <f>+INDEX('Load Combinations'!$D$4:$N$22,MATCH(Vertical!$C83,'Load Combinations'!$B$4:$B$22,0),MATCH(Vertical!AS$23,'Load Combinations'!$D$3:$N$3,0))</f>
        <v>0</v>
      </c>
      <c r="AT83" s="76">
        <f>+INDEX('Load Combinations'!$D$4:$N$22,MATCH(Vertical!$C83,'Load Combinations'!$B$4:$B$22,0),MATCH(Vertical!AT$23,'Load Combinations'!$D$3:$N$3,0))</f>
        <v>0</v>
      </c>
      <c r="AU83" s="140">
        <f>+INDEX('Load Combinations'!$D$4:$N$22,MATCH(Vertical!$C83,'Load Combinations'!$B$4:$B$22,0),MATCH(Vertical!AU$23,'Load Combinations'!$D$3:$N$3,0))</f>
        <v>0</v>
      </c>
      <c r="AV83" s="196">
        <f>+INDEX('Load Combinations'!$D$4:$N$22,MATCH(Vertical!$C83,'Load Combinations'!$B$4:$B$22,0),MATCH(Vertical!AV$23,'Load Combinations'!$D$3:$N$3,0))</f>
        <v>0</v>
      </c>
      <c r="AW83" s="231" cm="1">
        <f t="array" aca="1" ref="AW83" ca="1">SUMPRODUCT(--($K83:$Z83&gt;0),INDEX($H$4:$H$19,MATCH($K$23:$Z$23,$C$4:$C$19,0)))</f>
        <v>1.2</v>
      </c>
      <c r="AX83" s="196" cm="1">
        <f t="array" aca="1" ref="AX83" ca="1">SUMPRODUCT(--($K83:$Z83&gt;0),INDEX($G$4:$G$19,MATCH($K$23:$Z$23,$C$4:$C$19,0)))</f>
        <v>-1.2</v>
      </c>
      <c r="AY83" s="196" cm="1">
        <f t="array" aca="1" ref="AY83" ca="1">-1*SUMPRODUCT(--($K83:$Z83&lt;0),INDEX($H$4:$H$19,MATCH($K$23:$Z$23,$C$4:$C$19,0)))</f>
        <v>-0.5</v>
      </c>
      <c r="AZ83" s="232" cm="1">
        <f t="array" aca="1" ref="AZ83" ca="1">-1*SUMPRODUCT(--($K83:$Z83&lt;0),INDEX($G$4:$G$19,MATCH($K$23:$Z$23,$C$4:$C$19,0)))</f>
        <v>0.5</v>
      </c>
      <c r="BA83" s="8" cm="1">
        <f t="array" aca="1" ref="BA83" ca="1">IF(AA83&gt;0,AA83*SUMPRODUCT(_xlfn.XLOOKUP(AA$23,$C$4:$C$19,$T$4:$AD$19)*$AL83:$AV83),0)</f>
        <v>0.55000000000000004</v>
      </c>
      <c r="BB83" s="17" cm="1">
        <f t="array" aca="1" ref="BB83" ca="1">IF(AB83&gt;0,AB83*SUMPRODUCT(_xlfn.XLOOKUP(AB$23,$C$4:$C$19,$T$4:$AD$19)*$AL83:$AV83),0)</f>
        <v>0.8</v>
      </c>
      <c r="BC83" s="17" cm="1">
        <f t="array" aca="1" ref="BC83" ca="1">IF(AC83&gt;0,AC83*SUMPRODUCT(_xlfn.XLOOKUP(AC$23,$C$4:$C$19,$T$4:$AD$19)*$AL83:$AV83),0)</f>
        <v>0</v>
      </c>
      <c r="BD83" s="71" cm="1">
        <f t="array" aca="1" ref="BD83" ca="1">IF(AD83&gt;0,AD83*SUMPRODUCT(_xlfn.XLOOKUP(AD$23,$C$4:$C$19,$T$4:$AD$19)*$AL83:$AV83),0)</f>
        <v>0</v>
      </c>
      <c r="BE83" s="17" cm="1">
        <f t="array" aca="1" ref="BE83" ca="1">IF(AE83&gt;0,AE83*SUMPRODUCT(_xlfn.XLOOKUP(AE$23,$C$4:$C$19,$T$4:$AD$19)*$AL83:$AV83),0)</f>
        <v>0</v>
      </c>
      <c r="BF83" s="17" cm="1">
        <f t="array" aca="1" ref="BF83" ca="1">IF(AF83&gt;0,AF83*SUMPRODUCT(_xlfn.XLOOKUP(AF$23,$C$4:$C$19,$T$4:$AD$19)*$AL83:$AV83),0)</f>
        <v>0</v>
      </c>
      <c r="BG83" s="17" cm="1">
        <f t="array" aca="1" ref="BG83" ca="1">IF(AG83&gt;0,AG83*SUMPRODUCT(_xlfn.XLOOKUP(AG$23,$C$4:$C$19,$T$4:$AD$19)*$AL83:$AV83),0)</f>
        <v>0</v>
      </c>
      <c r="BH83" s="17" cm="1">
        <f t="array" aca="1" ref="BH83" ca="1">IF(AH83&gt;0,AH83*SUMPRODUCT(_xlfn.XLOOKUP(AH$23,$C$4:$C$19,$T$4:$AD$19)*$AL83:$AV83),0)</f>
        <v>0</v>
      </c>
      <c r="BI83" s="17" cm="1">
        <f t="array" aca="1" ref="BI83" ca="1">IF(AI83&gt;0,AI83*SUMPRODUCT(_xlfn.XLOOKUP(AI$23,$C$4:$C$19,$T$4:$AD$19)*$AL83:$AV83),0)</f>
        <v>0</v>
      </c>
      <c r="BJ83" s="17" cm="1">
        <f t="array" aca="1" ref="BJ83" ca="1">IF(AJ83&gt;0,AJ83*SUMPRODUCT(_xlfn.XLOOKUP(AJ$23,$C$4:$C$19,$T$4:$AD$19)*$AL83:$AV83),0)</f>
        <v>0</v>
      </c>
      <c r="BK83" s="208" cm="1">
        <f t="array" aca="1" ref="BK83" ca="1">IF(AK83&gt;0,AK83*SUMPRODUCT(_xlfn.XLOOKUP(AK$23,$C$4:$C$19,$T$4:$AD$19)*$AL83:$AV83),0)</f>
        <v>0</v>
      </c>
      <c r="BL83" s="221">
        <f t="shared" ca="1" si="67"/>
        <v>1.35</v>
      </c>
      <c r="BM83" s="8" cm="1">
        <f t="array" aca="1" ref="BM83" ca="1">IF(AA83&gt;0,AA83*SUMPRODUCT(_xlfn.XLOOKUP(AA$23,$C$4:$C$19,$I$4:$S$19)*$AL83:$AV83),0)</f>
        <v>0</v>
      </c>
      <c r="BN83" s="17" cm="1">
        <f t="array" aca="1" ref="BN83" ca="1">IF(AB83&gt;0,AB83*SUMPRODUCT(_xlfn.XLOOKUP(AB$23,$C$4:$C$19,$I$4:$S$19)*$AL83:$AV83),0)</f>
        <v>0</v>
      </c>
      <c r="BO83" s="17" cm="1">
        <f t="array" aca="1" ref="BO83" ca="1">IF(AC83&gt;0,AC83*SUMPRODUCT(_xlfn.XLOOKUP(AC$23,$C$4:$C$19,$I$4:$S$19)*$AL83:$AV83),0)</f>
        <v>0</v>
      </c>
      <c r="BP83" s="71" cm="1">
        <f t="array" aca="1" ref="BP83" ca="1">IF(AD83&gt;0,AD83*SUMPRODUCT(_xlfn.XLOOKUP(AD$23,$C$4:$C$19,$I$4:$S$19)*$AL83:$AV83),0)</f>
        <v>0</v>
      </c>
      <c r="BQ83" s="17" cm="1">
        <f t="array" aca="1" ref="BQ83" ca="1">IF(AE83&gt;0,AE83*SUMPRODUCT(_xlfn.XLOOKUP(AE$23,$C$4:$C$19,$I$4:$S$19)*$AL83:$AV83),0)</f>
        <v>0</v>
      </c>
      <c r="BR83" s="17" cm="1">
        <f t="array" aca="1" ref="BR83" ca="1">IF(AF83&gt;0,AF83*SUMPRODUCT(_xlfn.XLOOKUP(AF$23,$C$4:$C$19,$I$4:$S$19)*$AL83:$AV83),0)</f>
        <v>0</v>
      </c>
      <c r="BS83" s="17" cm="1">
        <f t="array" aca="1" ref="BS83" ca="1">IF(AG83&gt;0,AG83*SUMPRODUCT(_xlfn.XLOOKUP(AG$23,$C$4:$C$19,$I$4:$S$19)*$AL83:$AV83),0)</f>
        <v>0</v>
      </c>
      <c r="BT83" s="17" cm="1">
        <f t="array" aca="1" ref="BT83" ca="1">IF(AH83&gt;0,AH83*SUMPRODUCT(_xlfn.XLOOKUP(AH$23,$C$4:$C$19,$I$4:$S$19)*$AL83:$AV83),0)</f>
        <v>0</v>
      </c>
      <c r="BU83" s="17" cm="1">
        <f t="array" aca="1" ref="BU83" ca="1">IF(AI83&gt;0,AI83*SUMPRODUCT(_xlfn.XLOOKUP(AI$23,$C$4:$C$19,$I$4:$S$19)*$AL83:$AV83),0)</f>
        <v>0</v>
      </c>
      <c r="BV83" s="17" cm="1">
        <f t="array" aca="1" ref="BV83" ca="1">IF(AJ83&gt;0,AJ83*SUMPRODUCT(_xlfn.XLOOKUP(AJ$23,$C$4:$C$19,$I$4:$S$19)*$AL83:$AV83),0)</f>
        <v>0</v>
      </c>
      <c r="BW83" s="9" cm="1">
        <f t="array" aca="1" ref="BW83" ca="1">IF(AK83&gt;0,AK83*SUMPRODUCT(_xlfn.XLOOKUP(AK$23,$C$4:$C$19,$I$4:$S$19)*$AL83:$AV83),0)</f>
        <v>0</v>
      </c>
      <c r="BX83" s="215">
        <f t="shared" ca="1" si="68"/>
        <v>0</v>
      </c>
      <c r="BY83" s="8" cm="1">
        <f t="array" aca="1" ref="BY83" ca="1">IF(AA83&lt;0,AA83*SUMPRODUCT(_xlfn.XLOOKUP(AA$23,$C$4:$C$19,$T$4:$AD$19)*$AL83:$AV83),0)</f>
        <v>0</v>
      </c>
      <c r="BZ83" s="17" cm="1">
        <f t="array" aca="1" ref="BZ83" ca="1">IF(AB83&lt;0,AB83*SUMPRODUCT(_xlfn.XLOOKUP(AB$23,$C$4:$C$19,$T$4:$AD$19)*$AL83:$AV83),0)</f>
        <v>0</v>
      </c>
      <c r="CA83" s="17" cm="1">
        <f t="array" aca="1" ref="CA83" ca="1">IF(AC83&lt;0,AC83*SUMPRODUCT(_xlfn.XLOOKUP(AC$23,$C$4:$C$19,$T$4:$AD$19)*$AL83:$AV83),0)</f>
        <v>0</v>
      </c>
      <c r="CB83" s="71" cm="1">
        <f t="array" aca="1" ref="CB83" ca="1">IF(AD83&lt;0,AD83*SUMPRODUCT(_xlfn.XLOOKUP(AD$23,$C$4:$C$19,$T$4:$AD$19)*$AL83:$AV83),0)</f>
        <v>0</v>
      </c>
      <c r="CC83" s="17" cm="1">
        <f t="array" aca="1" ref="CC83" ca="1">IF(AE83&lt;0,AE83*SUMPRODUCT(_xlfn.XLOOKUP(AE$23,$C$4:$C$19,$T$4:$AD$19)*$AL83:$AV83),0)</f>
        <v>0.25</v>
      </c>
      <c r="CD83" s="17" cm="1">
        <f t="array" aca="1" ref="CD83" ca="1">IF(AF83&lt;0,AF83*SUMPRODUCT(_xlfn.XLOOKUP(AF$23,$C$4:$C$19,$T$4:$AD$19)*$AL83:$AV83),0)</f>
        <v>0</v>
      </c>
      <c r="CE83" s="17" cm="1">
        <f t="array" aca="1" ref="CE83" ca="1">IF(AG83&lt;0,AG83*SUMPRODUCT(_xlfn.XLOOKUP(AG$23,$C$4:$C$19,$T$4:$AD$19)*$AL83:$AV83),0)</f>
        <v>-0.75</v>
      </c>
      <c r="CF83" s="17" cm="1">
        <f t="array" aca="1" ref="CF83" ca="1">IF(AH83&lt;0,AH83*SUMPRODUCT(_xlfn.XLOOKUP(AH$23,$C$4:$C$19,$T$4:$AD$19)*$AL83:$AV83),0)</f>
        <v>-1.25</v>
      </c>
      <c r="CG83" s="17" cm="1">
        <f t="array" aca="1" ref="CG83" ca="1">IF(AI83&lt;0,AI83*SUMPRODUCT(_xlfn.XLOOKUP(AI$23,$C$4:$C$19,$T$4:$AD$19)*$AL83:$AV83),0)</f>
        <v>0</v>
      </c>
      <c r="CH83" s="17" cm="1">
        <f t="array" aca="1" ref="CH83" ca="1">IF(AJ83&lt;0,AJ83*SUMPRODUCT(_xlfn.XLOOKUP(AJ$23,$C$4:$C$19,$T$4:$AD$19)*$AL83:$AV83),0)</f>
        <v>0</v>
      </c>
      <c r="CI83" s="9" cm="1">
        <f t="array" aca="1" ref="CI83" ca="1">IF(AK83&lt;0,AK83*SUMPRODUCT(_xlfn.XLOOKUP(AK$23,$C$4:$C$19,$T$4:$AD$19)*$AL83:$AV83),0)</f>
        <v>0</v>
      </c>
      <c r="CJ83" s="221">
        <f t="shared" ca="1" si="69"/>
        <v>-1.75</v>
      </c>
      <c r="CK83" s="8" cm="1">
        <f t="array" aca="1" ref="CK83" ca="1">IF(AA83&lt;0,AA83*SUMPRODUCT(_xlfn.XLOOKUP(AA$23,$C$4:$C$19,$I$4:$S$19)*$AL83:$AV83),0)</f>
        <v>0</v>
      </c>
      <c r="CL83" s="17" cm="1">
        <f t="array" aca="1" ref="CL83" ca="1">IF(AB83&lt;0,AB83*SUMPRODUCT(_xlfn.XLOOKUP(AB$23,$C$4:$C$19,$I$4:$S$19)*$AL83:$AV83),0)</f>
        <v>0</v>
      </c>
      <c r="CM83" s="17" cm="1">
        <f t="array" aca="1" ref="CM83" ca="1">IF(AC83&lt;0,AC83*SUMPRODUCT(_xlfn.XLOOKUP(AC$23,$C$4:$C$19,$I$4:$S$19)*$AL83:$AV83),0)</f>
        <v>0</v>
      </c>
      <c r="CN83" s="71" cm="1">
        <f t="array" aca="1" ref="CN83" ca="1">IF(AD83&lt;0,AD83*SUMPRODUCT(_xlfn.XLOOKUP(AD$23,$C$4:$C$19,$I$4:$S$19)*$AL83:$AV83),0)</f>
        <v>0</v>
      </c>
      <c r="CO83" s="17" cm="1">
        <f t="array" aca="1" ref="CO83" ca="1">IF(AE83&lt;0,AE83*SUMPRODUCT(_xlfn.XLOOKUP(AE$23,$C$4:$C$19,$I$4:$S$19)*$AL83:$AV83),0)</f>
        <v>0</v>
      </c>
      <c r="CP83" s="17" cm="1">
        <f t="array" aca="1" ref="CP83" ca="1">IF(AF83&lt;0,AF83*SUMPRODUCT(_xlfn.XLOOKUP(AF$23,$C$4:$C$19,$I$4:$S$19)*$AL83:$AV83),0)</f>
        <v>0</v>
      </c>
      <c r="CQ83" s="17" cm="1">
        <f t="array" aca="1" ref="CQ83" ca="1">IF(AG83&lt;0,AG83*SUMPRODUCT(_xlfn.XLOOKUP(AG$23,$C$4:$C$19,$I$4:$S$19)*$AL83:$AV83),0)</f>
        <v>0</v>
      </c>
      <c r="CR83" s="17" cm="1">
        <f t="array" aca="1" ref="CR83" ca="1">IF(AH83&lt;0,AH83*SUMPRODUCT(_xlfn.XLOOKUP(AH$23,$C$4:$C$19,$I$4:$S$19)*$AL83:$AV83),0)</f>
        <v>0</v>
      </c>
      <c r="CS83" s="17" cm="1">
        <f t="array" aca="1" ref="CS83" ca="1">IF(AI83&lt;0,AI83*SUMPRODUCT(_xlfn.XLOOKUP(AI$23,$C$4:$C$19,$I$4:$S$19)*$AL83:$AV83),0)</f>
        <v>0</v>
      </c>
      <c r="CT83" s="17" cm="1">
        <f t="array" aca="1" ref="CT83" ca="1">IF(AJ83&lt;0,AJ83*SUMPRODUCT(_xlfn.XLOOKUP(AJ$23,$C$4:$C$19,$I$4:$S$19)*$AL83:$AV83),0)</f>
        <v>0</v>
      </c>
      <c r="CU83" s="208" cm="1">
        <f t="array" aca="1" ref="CU83" ca="1">IF(AK83&lt;0,AK83*SUMPRODUCT(_xlfn.XLOOKUP(AK$23,$C$4:$C$19,$I$4:$S$19)*$AL83:$AV83),0)</f>
        <v>0</v>
      </c>
      <c r="CV83" s="221">
        <f t="shared" ca="1" si="70"/>
        <v>0</v>
      </c>
    </row>
    <row r="84" spans="1:100" x14ac:dyDescent="0.25">
      <c r="A84" s="389"/>
      <c r="B84" s="390"/>
      <c r="C84" s="735">
        <v>18</v>
      </c>
      <c r="D84" s="18" t="str">
        <f>_xlfn.XLOOKUP($C84,'Load Combinations'!$B$4:$B$22,'Load Combinations'!$C$4:$C$22)</f>
        <v>Target Change Out</v>
      </c>
      <c r="E84" s="118"/>
      <c r="F84" s="119"/>
      <c r="G84" s="7">
        <f t="shared" si="146"/>
        <v>10</v>
      </c>
      <c r="H84" s="130">
        <f t="shared" ca="1" si="106"/>
        <v>11.799999999999999</v>
      </c>
      <c r="I84" s="130">
        <f t="shared" ca="1" si="107"/>
        <v>8.9500000000000011</v>
      </c>
      <c r="J84" s="112"/>
      <c r="K84" s="72">
        <f ca="1">OFFSET(K84,-17,0)</f>
        <v>0</v>
      </c>
      <c r="L84" s="73">
        <f t="shared" ref="L84:Z84" ca="1" si="179">OFFSET(L84,-17,0)</f>
        <v>0</v>
      </c>
      <c r="M84" s="73">
        <f t="shared" ca="1" si="179"/>
        <v>0</v>
      </c>
      <c r="N84" s="73">
        <f t="shared" ca="1" si="179"/>
        <v>0</v>
      </c>
      <c r="O84" s="73">
        <f t="shared" ca="1" si="179"/>
        <v>1</v>
      </c>
      <c r="P84" s="73">
        <f t="shared" ca="1" si="179"/>
        <v>1</v>
      </c>
      <c r="Q84" s="73">
        <f t="shared" ca="1" si="179"/>
        <v>0</v>
      </c>
      <c r="R84" s="73">
        <f t="shared" ca="1" si="179"/>
        <v>1</v>
      </c>
      <c r="S84" s="73">
        <f t="shared" ca="1" si="179"/>
        <v>0</v>
      </c>
      <c r="T84" s="73">
        <f t="shared" ca="1" si="179"/>
        <v>0</v>
      </c>
      <c r="U84" s="73">
        <f t="shared" ca="1" si="179"/>
        <v>0</v>
      </c>
      <c r="V84" s="73">
        <f t="shared" ca="1" si="179"/>
        <v>1</v>
      </c>
      <c r="W84" s="73">
        <f t="shared" ca="1" si="179"/>
        <v>-1</v>
      </c>
      <c r="X84" s="73">
        <f t="shared" ca="1" si="179"/>
        <v>0</v>
      </c>
      <c r="Y84" s="73">
        <f t="shared" ca="1" si="179"/>
        <v>0</v>
      </c>
      <c r="Z84" s="139">
        <f t="shared" ca="1" si="179"/>
        <v>0</v>
      </c>
      <c r="AA84" s="72">
        <f t="shared" ref="AA84:AK84" ca="1" si="180">OFFSET(AA84,-17,0)</f>
        <v>1</v>
      </c>
      <c r="AB84" s="73">
        <f t="shared" ca="1" si="180"/>
        <v>1</v>
      </c>
      <c r="AC84" s="73">
        <f t="shared" ca="1" si="180"/>
        <v>-1</v>
      </c>
      <c r="AD84" s="73">
        <f t="shared" ca="1" si="180"/>
        <v>0</v>
      </c>
      <c r="AE84" s="73">
        <f t="shared" ca="1" si="180"/>
        <v>-1</v>
      </c>
      <c r="AF84" s="73">
        <f t="shared" ca="1" si="180"/>
        <v>-1</v>
      </c>
      <c r="AG84" s="73">
        <f t="shared" ca="1" si="180"/>
        <v>-1</v>
      </c>
      <c r="AH84" s="73">
        <f t="shared" ca="1" si="180"/>
        <v>-1</v>
      </c>
      <c r="AI84" s="73">
        <f t="shared" ca="1" si="180"/>
        <v>0</v>
      </c>
      <c r="AJ84" s="73">
        <f t="shared" ca="1" si="180"/>
        <v>0</v>
      </c>
      <c r="AK84" s="74">
        <f t="shared" ca="1" si="180"/>
        <v>0</v>
      </c>
      <c r="AL84" s="202">
        <f>+INDEX('Load Combinations'!$D$4:$N$22,MATCH(Vertical!$C84,'Load Combinations'!$B$4:$B$22,0),MATCH(Vertical!AL$23,'Load Combinations'!$D$3:$N$3,0))</f>
        <v>1</v>
      </c>
      <c r="AM84" s="73">
        <f>+INDEX('Load Combinations'!$D$4:$N$22,MATCH(Vertical!$C84,'Load Combinations'!$B$4:$B$22,0),MATCH(Vertical!AM$23,'Load Combinations'!$D$3:$N$3,0))</f>
        <v>0</v>
      </c>
      <c r="AN84" s="73">
        <f>+INDEX('Load Combinations'!$D$4:$N$22,MATCH(Vertical!$C84,'Load Combinations'!$B$4:$B$22,0),MATCH(Vertical!AN$23,'Load Combinations'!$D$3:$N$3,0))</f>
        <v>1</v>
      </c>
      <c r="AO84" s="73">
        <f>+INDEX('Load Combinations'!$D$4:$N$22,MATCH(Vertical!$C84,'Load Combinations'!$B$4:$B$22,0),MATCH(Vertical!AO$23,'Load Combinations'!$D$3:$N$3,0))</f>
        <v>1</v>
      </c>
      <c r="AP84" s="73">
        <f>+INDEX('Load Combinations'!$D$4:$N$22,MATCH(Vertical!$C84,'Load Combinations'!$B$4:$B$22,0),MATCH(Vertical!AP$23,'Load Combinations'!$D$3:$N$3,0))</f>
        <v>0</v>
      </c>
      <c r="AQ84" s="73">
        <f>+INDEX('Load Combinations'!$D$4:$N$22,MATCH(Vertical!$C84,'Load Combinations'!$B$4:$B$22,0),MATCH(Vertical!AQ$23,'Load Combinations'!$D$3:$N$3,0))</f>
        <v>0</v>
      </c>
      <c r="AR84" s="73">
        <f>+INDEX('Load Combinations'!$D$4:$N$22,MATCH(Vertical!$C84,'Load Combinations'!$B$4:$B$22,0),MATCH(Vertical!AR$23,'Load Combinations'!$D$3:$N$3,0))</f>
        <v>0</v>
      </c>
      <c r="AS84" s="73">
        <f>+INDEX('Load Combinations'!$D$4:$N$22,MATCH(Vertical!$C84,'Load Combinations'!$B$4:$B$22,0),MATCH(Vertical!AS$23,'Load Combinations'!$D$3:$N$3,0))</f>
        <v>0</v>
      </c>
      <c r="AT84" s="73">
        <f>+INDEX('Load Combinations'!$D$4:$N$22,MATCH(Vertical!$C84,'Load Combinations'!$B$4:$B$22,0),MATCH(Vertical!AT$23,'Load Combinations'!$D$3:$N$3,0))</f>
        <v>0</v>
      </c>
      <c r="AU84" s="139">
        <f>+INDEX('Load Combinations'!$D$4:$N$22,MATCH(Vertical!$C84,'Load Combinations'!$B$4:$B$22,0),MATCH(Vertical!AU$23,'Load Combinations'!$D$3:$N$3,0))</f>
        <v>0</v>
      </c>
      <c r="AV84" s="189">
        <f>+INDEX('Load Combinations'!$D$4:$N$22,MATCH(Vertical!$C84,'Load Combinations'!$B$4:$B$22,0),MATCH(Vertical!AV$23,'Load Combinations'!$D$3:$N$3,0))</f>
        <v>0</v>
      </c>
      <c r="AW84" s="229" cm="1">
        <f t="array" aca="1" ref="AW84" ca="1">SUMPRODUCT(--($K84:$Z84&gt;0),INDEX($H$4:$H$19,MATCH($K$23:$Z$23,$C$4:$C$19,0)))</f>
        <v>1.2</v>
      </c>
      <c r="AX84" s="189" cm="1">
        <f t="array" aca="1" ref="AX84" ca="1">SUMPRODUCT(--($K84:$Z84&gt;0),INDEX($G$4:$G$19,MATCH($K$23:$Z$23,$C$4:$C$19,0)))</f>
        <v>-1.2</v>
      </c>
      <c r="AY84" s="189" cm="1">
        <f t="array" aca="1" ref="AY84" ca="1">-1*SUMPRODUCT(--($K84:$Z84&lt;0),INDEX($H$4:$H$19,MATCH($K$23:$Z$23,$C$4:$C$19,0)))</f>
        <v>-0.5</v>
      </c>
      <c r="AZ84" s="230" cm="1">
        <f t="array" aca="1" ref="AZ84" ca="1">-1*SUMPRODUCT(--($K84:$Z84&lt;0),INDEX($G$4:$G$19,MATCH($K$23:$Z$23,$C$4:$C$19,0)))</f>
        <v>0.5</v>
      </c>
      <c r="BA84" s="66" cm="1">
        <f t="array" aca="1" ref="BA84" ca="1">IF(AA84&gt;0,AA84*SUMPRODUCT(_xlfn.XLOOKUP(AA$23,$C$4:$C$19,$T$4:$AD$19)*$AL84:$AV84),0)</f>
        <v>0</v>
      </c>
      <c r="BB84" s="67" cm="1">
        <f t="array" aca="1" ref="BB84" ca="1">IF(AB84&gt;0,AB84*SUMPRODUCT(_xlfn.XLOOKUP(AB$23,$C$4:$C$19,$T$4:$AD$19)*$AL84:$AV84),0)</f>
        <v>0.1</v>
      </c>
      <c r="BC84" s="67" cm="1">
        <f t="array" aca="1" ref="BC84" ca="1">IF(AC84&gt;0,AC84*SUMPRODUCT(_xlfn.XLOOKUP(AC$23,$C$4:$C$19,$T$4:$AD$19)*$AL84:$AV84),0)</f>
        <v>0</v>
      </c>
      <c r="BD84" s="67" cm="1">
        <f t="array" aca="1" ref="BD84" ca="1">IF(AD84&gt;0,AD84*SUMPRODUCT(_xlfn.XLOOKUP(AD$23,$C$4:$C$19,$T$4:$AD$19)*$AL84:$AV84),0)</f>
        <v>0</v>
      </c>
      <c r="BE84" s="67" cm="1">
        <f t="array" aca="1" ref="BE84" ca="1">IF(AE84&gt;0,AE84*SUMPRODUCT(_xlfn.XLOOKUP(AE$23,$C$4:$C$19,$T$4:$AD$19)*$AL84:$AV84),0)</f>
        <v>0</v>
      </c>
      <c r="BF84" s="67" cm="1">
        <f t="array" aca="1" ref="BF84" ca="1">IF(AF84&gt;0,AF84*SUMPRODUCT(_xlfn.XLOOKUP(AF$23,$C$4:$C$19,$T$4:$AD$19)*$AL84:$AV84),0)</f>
        <v>0</v>
      </c>
      <c r="BG84" s="67" cm="1">
        <f t="array" aca="1" ref="BG84" ca="1">IF(AG84&gt;0,AG84*SUMPRODUCT(_xlfn.XLOOKUP(AG$23,$C$4:$C$19,$T$4:$AD$19)*$AL84:$AV84),0)</f>
        <v>0</v>
      </c>
      <c r="BH84" s="67" cm="1">
        <f t="array" aca="1" ref="BH84" ca="1">IF(AH84&gt;0,AH84*SUMPRODUCT(_xlfn.XLOOKUP(AH$23,$C$4:$C$19,$T$4:$AD$19)*$AL84:$AV84),0)</f>
        <v>0</v>
      </c>
      <c r="BI84" s="67" cm="1">
        <f t="array" aca="1" ref="BI84" ca="1">IF(AI84&gt;0,AI84*SUMPRODUCT(_xlfn.XLOOKUP(AI$23,$C$4:$C$19,$T$4:$AD$19)*$AL84:$AV84),0)</f>
        <v>0</v>
      </c>
      <c r="BJ84" s="67" cm="1">
        <f t="array" aca="1" ref="BJ84" ca="1">IF(AJ84&gt;0,AJ84*SUMPRODUCT(_xlfn.XLOOKUP(AJ$23,$C$4:$C$19,$T$4:$AD$19)*$AL84:$AV84),0)</f>
        <v>0</v>
      </c>
      <c r="BK84" s="207" cm="1">
        <f t="array" aca="1" ref="BK84" ca="1">IF(AK84&gt;0,AK84*SUMPRODUCT(_xlfn.XLOOKUP(AK$23,$C$4:$C$19,$T$4:$AD$19)*$AL84:$AV84),0)</f>
        <v>0</v>
      </c>
      <c r="BL84" s="220">
        <f t="shared" ca="1" si="67"/>
        <v>0.1</v>
      </c>
      <c r="BM84" s="66" cm="1">
        <f t="array" aca="1" ref="BM84" ca="1">IF(AA84&gt;0,AA84*SUMPRODUCT(_xlfn.XLOOKUP(AA$23,$C$4:$C$19,$I$4:$S$19)*$AL84:$AV84),0)</f>
        <v>0</v>
      </c>
      <c r="BN84" s="67" cm="1">
        <f t="array" aca="1" ref="BN84" ca="1">IF(AB84&gt;0,AB84*SUMPRODUCT(_xlfn.XLOOKUP(AB$23,$C$4:$C$19,$I$4:$S$19)*$AL84:$AV84),0)</f>
        <v>-0.1</v>
      </c>
      <c r="BO84" s="67" cm="1">
        <f t="array" aca="1" ref="BO84" ca="1">IF(AC84&gt;0,AC84*SUMPRODUCT(_xlfn.XLOOKUP(AC$23,$C$4:$C$19,$I$4:$S$19)*$AL84:$AV84),0)</f>
        <v>0</v>
      </c>
      <c r="BP84" s="67" cm="1">
        <f t="array" aca="1" ref="BP84" ca="1">IF(AD84&gt;0,AD84*SUMPRODUCT(_xlfn.XLOOKUP(AD$23,$C$4:$C$19,$I$4:$S$19)*$AL84:$AV84),0)</f>
        <v>0</v>
      </c>
      <c r="BQ84" s="67" cm="1">
        <f t="array" aca="1" ref="BQ84" ca="1">IF(AE84&gt;0,AE84*SUMPRODUCT(_xlfn.XLOOKUP(AE$23,$C$4:$C$19,$I$4:$S$19)*$AL84:$AV84),0)</f>
        <v>0</v>
      </c>
      <c r="BR84" s="67" cm="1">
        <f t="array" aca="1" ref="BR84" ca="1">IF(AF84&gt;0,AF84*SUMPRODUCT(_xlfn.XLOOKUP(AF$23,$C$4:$C$19,$I$4:$S$19)*$AL84:$AV84),0)</f>
        <v>0</v>
      </c>
      <c r="BS84" s="67" cm="1">
        <f t="array" aca="1" ref="BS84" ca="1">IF(AG84&gt;0,AG84*SUMPRODUCT(_xlfn.XLOOKUP(AG$23,$C$4:$C$19,$I$4:$S$19)*$AL84:$AV84),0)</f>
        <v>0</v>
      </c>
      <c r="BT84" s="67" cm="1">
        <f t="array" aca="1" ref="BT84" ca="1">IF(AH84&gt;0,AH84*SUMPRODUCT(_xlfn.XLOOKUP(AH$23,$C$4:$C$19,$I$4:$S$19)*$AL84:$AV84),0)</f>
        <v>0</v>
      </c>
      <c r="BU84" s="67" cm="1">
        <f t="array" aca="1" ref="BU84" ca="1">IF(AI84&gt;0,AI84*SUMPRODUCT(_xlfn.XLOOKUP(AI$23,$C$4:$C$19,$I$4:$S$19)*$AL84:$AV84),0)</f>
        <v>0</v>
      </c>
      <c r="BV84" s="67" cm="1">
        <f t="array" aca="1" ref="BV84" ca="1">IF(AJ84&gt;0,AJ84*SUMPRODUCT(_xlfn.XLOOKUP(AJ$23,$C$4:$C$19,$I$4:$S$19)*$AL84:$AV84),0)</f>
        <v>0</v>
      </c>
      <c r="BW84" s="68" cm="1">
        <f t="array" aca="1" ref="BW84" ca="1">IF(AK84&gt;0,AK84*SUMPRODUCT(_xlfn.XLOOKUP(AK$23,$C$4:$C$19,$I$4:$S$19)*$AL84:$AV84),0)</f>
        <v>0</v>
      </c>
      <c r="BX84" s="214">
        <f t="shared" ca="1" si="68"/>
        <v>-0.1</v>
      </c>
      <c r="BY84" s="66" cm="1">
        <f t="array" aca="1" ref="BY84" ca="1">IF(AA84&lt;0,AA84*SUMPRODUCT(_xlfn.XLOOKUP(AA$23,$C$4:$C$19,$T$4:$AD$19)*$AL84:$AV84),0)</f>
        <v>0</v>
      </c>
      <c r="BZ84" s="67" cm="1">
        <f t="array" aca="1" ref="BZ84" ca="1">IF(AB84&lt;0,AB84*SUMPRODUCT(_xlfn.XLOOKUP(AB$23,$C$4:$C$19,$T$4:$AD$19)*$AL84:$AV84),0)</f>
        <v>0</v>
      </c>
      <c r="CA84" s="67" cm="1">
        <f t="array" aca="1" ref="CA84" ca="1">IF(AC84&lt;0,AC84*SUMPRODUCT(_xlfn.XLOOKUP(AC$23,$C$4:$C$19,$T$4:$AD$19)*$AL84:$AV84),0)</f>
        <v>0</v>
      </c>
      <c r="CB84" s="67" cm="1">
        <f t="array" aca="1" ref="CB84" ca="1">IF(AD84&lt;0,AD84*SUMPRODUCT(_xlfn.XLOOKUP(AD$23,$C$4:$C$19,$T$4:$AD$19)*$AL84:$AV84),0)</f>
        <v>0</v>
      </c>
      <c r="CC84" s="67" cm="1">
        <f t="array" aca="1" ref="CC84" ca="1">IF(AE84&lt;0,AE84*SUMPRODUCT(_xlfn.XLOOKUP(AE$23,$C$4:$C$19,$T$4:$AD$19)*$AL84:$AV84),0)</f>
        <v>2</v>
      </c>
      <c r="CD84" s="67" cm="1">
        <f t="array" aca="1" ref="CD84" ca="1">IF(AF84&lt;0,AF84*SUMPRODUCT(_xlfn.XLOOKUP(AF$23,$C$4:$C$19,$T$4:$AD$19)*$AL84:$AV84),0)</f>
        <v>0</v>
      </c>
      <c r="CE84" s="67" cm="1">
        <f t="array" aca="1" ref="CE84" ca="1">IF(AG84&lt;0,AG84*SUMPRODUCT(_xlfn.XLOOKUP(AG$23,$C$4:$C$19,$T$4:$AD$19)*$AL84:$AV84),0)</f>
        <v>-0.25</v>
      </c>
      <c r="CF84" s="67" cm="1">
        <f t="array" aca="1" ref="CF84" ca="1">IF(AH84&lt;0,AH84*SUMPRODUCT(_xlfn.XLOOKUP(AH$23,$C$4:$C$19,$T$4:$AD$19)*$AL84:$AV84),0)</f>
        <v>-1</v>
      </c>
      <c r="CG84" s="67" cm="1">
        <f t="array" aca="1" ref="CG84" ca="1">IF(AI84&lt;0,AI84*SUMPRODUCT(_xlfn.XLOOKUP(AI$23,$C$4:$C$19,$T$4:$AD$19)*$AL84:$AV84),0)</f>
        <v>0</v>
      </c>
      <c r="CH84" s="67" cm="1">
        <f t="array" aca="1" ref="CH84" ca="1">IF(AJ84&lt;0,AJ84*SUMPRODUCT(_xlfn.XLOOKUP(AJ$23,$C$4:$C$19,$T$4:$AD$19)*$AL84:$AV84),0)</f>
        <v>0</v>
      </c>
      <c r="CI84" s="68" cm="1">
        <f t="array" aca="1" ref="CI84" ca="1">IF(AK84&lt;0,AK84*SUMPRODUCT(_xlfn.XLOOKUP(AK$23,$C$4:$C$19,$T$4:$AD$19)*$AL84:$AV84),0)</f>
        <v>0</v>
      </c>
      <c r="CJ84" s="220">
        <f t="shared" ca="1" si="69"/>
        <v>0.75</v>
      </c>
      <c r="CK84" s="66" cm="1">
        <f t="array" aca="1" ref="CK84" ca="1">IF(AA84&lt;0,AA84*SUMPRODUCT(_xlfn.XLOOKUP(AA$23,$C$4:$C$19,$I$4:$S$19)*$AL84:$AV84),0)</f>
        <v>0</v>
      </c>
      <c r="CL84" s="67" cm="1">
        <f t="array" aca="1" ref="CL84" ca="1">IF(AB84&lt;0,AB84*SUMPRODUCT(_xlfn.XLOOKUP(AB$23,$C$4:$C$19,$I$4:$S$19)*$AL84:$AV84),0)</f>
        <v>0</v>
      </c>
      <c r="CM84" s="67" cm="1">
        <f t="array" aca="1" ref="CM84" ca="1">IF(AC84&lt;0,AC84*SUMPRODUCT(_xlfn.XLOOKUP(AC$23,$C$4:$C$19,$I$4:$S$19)*$AL84:$AV84),0)</f>
        <v>0</v>
      </c>
      <c r="CN84" s="67" cm="1">
        <f t="array" aca="1" ref="CN84" ca="1">IF(AD84&lt;0,AD84*SUMPRODUCT(_xlfn.XLOOKUP(AD$23,$C$4:$C$19,$I$4:$S$19)*$AL84:$AV84),0)</f>
        <v>0</v>
      </c>
      <c r="CO84" s="67" cm="1">
        <f t="array" aca="1" ref="CO84" ca="1">IF(AE84&lt;0,AE84*SUMPRODUCT(_xlfn.XLOOKUP(AE$23,$C$4:$C$19,$I$4:$S$19)*$AL84:$AV84),0)</f>
        <v>0</v>
      </c>
      <c r="CP84" s="67" cm="1">
        <f t="array" aca="1" ref="CP84" ca="1">IF(AF84&lt;0,AF84*SUMPRODUCT(_xlfn.XLOOKUP(AF$23,$C$4:$C$19,$I$4:$S$19)*$AL84:$AV84),0)</f>
        <v>0</v>
      </c>
      <c r="CQ84" s="67" cm="1">
        <f t="array" aca="1" ref="CQ84" ca="1">IF(AG84&lt;0,AG84*SUMPRODUCT(_xlfn.XLOOKUP(AG$23,$C$4:$C$19,$I$4:$S$19)*$AL84:$AV84),0)</f>
        <v>0</v>
      </c>
      <c r="CR84" s="67" cm="1">
        <f t="array" aca="1" ref="CR84" ca="1">IF(AH84&lt;0,AH84*SUMPRODUCT(_xlfn.XLOOKUP(AH$23,$C$4:$C$19,$I$4:$S$19)*$AL84:$AV84),0)</f>
        <v>0</v>
      </c>
      <c r="CS84" s="67" cm="1">
        <f t="array" aca="1" ref="CS84" ca="1">IF(AI84&lt;0,AI84*SUMPRODUCT(_xlfn.XLOOKUP(AI$23,$C$4:$C$19,$I$4:$S$19)*$AL84:$AV84),0)</f>
        <v>0</v>
      </c>
      <c r="CT84" s="67" cm="1">
        <f t="array" aca="1" ref="CT84" ca="1">IF(AJ84&lt;0,AJ84*SUMPRODUCT(_xlfn.XLOOKUP(AJ$23,$C$4:$C$19,$I$4:$S$19)*$AL84:$AV84),0)</f>
        <v>0</v>
      </c>
      <c r="CU84" s="207" cm="1">
        <f t="array" aca="1" ref="CU84" ca="1">IF(AK84&lt;0,AK84*SUMPRODUCT(_xlfn.XLOOKUP(AK$23,$C$4:$C$19,$I$4:$S$19)*$AL84:$AV84),0)</f>
        <v>0</v>
      </c>
      <c r="CV84" s="220">
        <f t="shared" ca="1" si="70"/>
        <v>0</v>
      </c>
    </row>
    <row r="85" spans="1:100" ht="15.75" thickBot="1" x14ac:dyDescent="0.3">
      <c r="A85" s="389"/>
      <c r="B85" s="390"/>
      <c r="C85" s="737">
        <v>19</v>
      </c>
      <c r="D85" s="565" t="str">
        <f>_xlfn.XLOOKUP($C85,'Load Combinations'!$B$4:$B$22,'Load Combinations'!$C$4:$C$22)</f>
        <v>Bearing Change Out (Shaft on lid)</v>
      </c>
      <c r="E85" s="566"/>
      <c r="F85" s="567"/>
      <c r="G85" s="568">
        <f t="shared" si="146"/>
        <v>10</v>
      </c>
      <c r="H85" s="569">
        <f t="shared" ca="1" si="106"/>
        <v>13.7</v>
      </c>
      <c r="I85" s="569">
        <f t="shared" ca="1" si="107"/>
        <v>8.3000000000000007</v>
      </c>
      <c r="J85" s="593"/>
      <c r="K85" s="571">
        <f ca="1">OFFSET(K85,-18,0)</f>
        <v>0</v>
      </c>
      <c r="L85" s="572">
        <f t="shared" ref="L85:Z85" ca="1" si="181">OFFSET(L85,-18,0)</f>
        <v>0</v>
      </c>
      <c r="M85" s="572">
        <f t="shared" ca="1" si="181"/>
        <v>0</v>
      </c>
      <c r="N85" s="572">
        <f t="shared" ca="1" si="181"/>
        <v>0</v>
      </c>
      <c r="O85" s="572">
        <f t="shared" ca="1" si="181"/>
        <v>1</v>
      </c>
      <c r="P85" s="572">
        <f t="shared" ca="1" si="181"/>
        <v>1</v>
      </c>
      <c r="Q85" s="572">
        <f t="shared" ca="1" si="181"/>
        <v>0</v>
      </c>
      <c r="R85" s="572">
        <f t="shared" ca="1" si="181"/>
        <v>1</v>
      </c>
      <c r="S85" s="572">
        <f t="shared" ca="1" si="181"/>
        <v>0</v>
      </c>
      <c r="T85" s="572">
        <f t="shared" ca="1" si="181"/>
        <v>0</v>
      </c>
      <c r="U85" s="572">
        <f t="shared" ca="1" si="181"/>
        <v>0</v>
      </c>
      <c r="V85" s="572">
        <f t="shared" ca="1" si="181"/>
        <v>1</v>
      </c>
      <c r="W85" s="572">
        <f t="shared" ca="1" si="181"/>
        <v>-1</v>
      </c>
      <c r="X85" s="572">
        <f t="shared" ca="1" si="181"/>
        <v>0</v>
      </c>
      <c r="Y85" s="572">
        <f t="shared" ca="1" si="181"/>
        <v>0</v>
      </c>
      <c r="Z85" s="573">
        <f t="shared" ca="1" si="181"/>
        <v>0</v>
      </c>
      <c r="AA85" s="571">
        <f t="shared" ref="AA85:AK85" ca="1" si="182">OFFSET(AA85,-18,0)</f>
        <v>1</v>
      </c>
      <c r="AB85" s="572">
        <f t="shared" ca="1" si="182"/>
        <v>1</v>
      </c>
      <c r="AC85" s="572">
        <f t="shared" ca="1" si="182"/>
        <v>-1</v>
      </c>
      <c r="AD85" s="572">
        <f t="shared" ca="1" si="182"/>
        <v>0</v>
      </c>
      <c r="AE85" s="572">
        <f t="shared" ca="1" si="182"/>
        <v>-1</v>
      </c>
      <c r="AF85" s="572">
        <f t="shared" ca="1" si="182"/>
        <v>-1</v>
      </c>
      <c r="AG85" s="572">
        <f t="shared" ca="1" si="182"/>
        <v>-1</v>
      </c>
      <c r="AH85" s="572">
        <f t="shared" ca="1" si="182"/>
        <v>-1</v>
      </c>
      <c r="AI85" s="572">
        <f t="shared" ca="1" si="182"/>
        <v>0</v>
      </c>
      <c r="AJ85" s="572">
        <f t="shared" ca="1" si="182"/>
        <v>0</v>
      </c>
      <c r="AK85" s="574">
        <f t="shared" ca="1" si="182"/>
        <v>0</v>
      </c>
      <c r="AL85" s="575">
        <f>+INDEX('Load Combinations'!$D$4:$N$22,MATCH(Vertical!$C85,'Load Combinations'!$B$4:$B$22,0),MATCH(Vertical!AL$23,'Load Combinations'!$D$3:$N$3,0))</f>
        <v>1</v>
      </c>
      <c r="AM85" s="572">
        <f>+INDEX('Load Combinations'!$D$4:$N$22,MATCH(Vertical!$C85,'Load Combinations'!$B$4:$B$22,0),MATCH(Vertical!AM$23,'Load Combinations'!$D$3:$N$3,0))</f>
        <v>0</v>
      </c>
      <c r="AN85" s="572">
        <f>+INDEX('Load Combinations'!$D$4:$N$22,MATCH(Vertical!$C85,'Load Combinations'!$B$4:$B$22,0),MATCH(Vertical!AN$23,'Load Combinations'!$D$3:$N$3,0))</f>
        <v>0</v>
      </c>
      <c r="AO85" s="572">
        <f>+INDEX('Load Combinations'!$D$4:$N$22,MATCH(Vertical!$C85,'Load Combinations'!$B$4:$B$22,0),MATCH(Vertical!AO$23,'Load Combinations'!$D$3:$N$3,0))</f>
        <v>0</v>
      </c>
      <c r="AP85" s="572">
        <f>+INDEX('Load Combinations'!$D$4:$N$22,MATCH(Vertical!$C85,'Load Combinations'!$B$4:$B$22,0),MATCH(Vertical!AP$23,'Load Combinations'!$D$3:$N$3,0))</f>
        <v>0</v>
      </c>
      <c r="AQ85" s="572">
        <f>+INDEX('Load Combinations'!$D$4:$N$22,MATCH(Vertical!$C85,'Load Combinations'!$B$4:$B$22,0),MATCH(Vertical!AQ$23,'Load Combinations'!$D$3:$N$3,0))</f>
        <v>0</v>
      </c>
      <c r="AR85" s="572">
        <f>+INDEX('Load Combinations'!$D$4:$N$22,MATCH(Vertical!$C85,'Load Combinations'!$B$4:$B$22,0),MATCH(Vertical!AR$23,'Load Combinations'!$D$3:$N$3,0))</f>
        <v>0</v>
      </c>
      <c r="AS85" s="572">
        <f>+INDEX('Load Combinations'!$D$4:$N$22,MATCH(Vertical!$C85,'Load Combinations'!$B$4:$B$22,0),MATCH(Vertical!AS$23,'Load Combinations'!$D$3:$N$3,0))</f>
        <v>0</v>
      </c>
      <c r="AT85" s="572">
        <f>+INDEX('Load Combinations'!$D$4:$N$22,MATCH(Vertical!$C85,'Load Combinations'!$B$4:$B$22,0),MATCH(Vertical!AT$23,'Load Combinations'!$D$3:$N$3,0))</f>
        <v>0</v>
      </c>
      <c r="AU85" s="573">
        <f>+INDEX('Load Combinations'!$D$4:$N$22,MATCH(Vertical!$C85,'Load Combinations'!$B$4:$B$22,0),MATCH(Vertical!AU$23,'Load Combinations'!$D$3:$N$3,0))</f>
        <v>0</v>
      </c>
      <c r="AV85" s="564">
        <f>+INDEX('Load Combinations'!$D$4:$N$22,MATCH(Vertical!$C85,'Load Combinations'!$B$4:$B$22,0),MATCH(Vertical!AV$23,'Load Combinations'!$D$3:$N$3,0))</f>
        <v>1</v>
      </c>
      <c r="AW85" s="563" cm="1">
        <f t="array" aca="1" ref="AW85" ca="1">SUMPRODUCT(--($K85:$Z85&gt;0),INDEX($H$4:$H$19,MATCH($K$23:$Z$23,$C$4:$C$19,0)))</f>
        <v>1.2</v>
      </c>
      <c r="AX85" s="564" cm="1">
        <f t="array" aca="1" ref="AX85" ca="1">SUMPRODUCT(--($K85:$Z85&gt;0),INDEX($G$4:$G$19,MATCH($K$23:$Z$23,$C$4:$C$19,0)))</f>
        <v>-1.2</v>
      </c>
      <c r="AY85" s="564" cm="1">
        <f t="array" aca="1" ref="AY85" ca="1">-1*SUMPRODUCT(--($K85:$Z85&lt;0),INDEX($H$4:$H$19,MATCH($K$23:$Z$23,$C$4:$C$19,0)))</f>
        <v>-0.5</v>
      </c>
      <c r="AZ85" s="594" cm="1">
        <f t="array" aca="1" ref="AZ85" ca="1">-1*SUMPRODUCT(--($K85:$Z85&lt;0),INDEX($G$4:$G$19,MATCH($K$23:$Z$23,$C$4:$C$19,0)))</f>
        <v>0.5</v>
      </c>
      <c r="BA85" s="568" cm="1">
        <f t="array" aca="1" ref="BA85" ca="1">IF(AA85&gt;0,AA85*SUMPRODUCT(_xlfn.XLOOKUP(AA$23,$C$4:$C$19,$T$4:$AD$19)*$AL85:$AV85),0)</f>
        <v>0</v>
      </c>
      <c r="BB85" s="576" cm="1">
        <f t="array" aca="1" ref="BB85" ca="1">IF(AB85&gt;0,AB85*SUMPRODUCT(_xlfn.XLOOKUP(AB$23,$C$4:$C$19,$T$4:$AD$19)*$AL85:$AV85),0)</f>
        <v>0</v>
      </c>
      <c r="BC85" s="576" cm="1">
        <f t="array" aca="1" ref="BC85" ca="1">IF(AC85&gt;0,AC85*SUMPRODUCT(_xlfn.XLOOKUP(AC$23,$C$4:$C$19,$T$4:$AD$19)*$AL85:$AV85),0)</f>
        <v>0</v>
      </c>
      <c r="BD85" s="577" cm="1">
        <f t="array" aca="1" ref="BD85" ca="1">IF(AD85&gt;0,AD85*SUMPRODUCT(_xlfn.XLOOKUP(AD$23,$C$4:$C$19,$T$4:$AD$19)*$AL85:$AV85),0)</f>
        <v>0</v>
      </c>
      <c r="BE85" s="576" cm="1">
        <f t="array" aca="1" ref="BE85" ca="1">IF(AE85&gt;0,AE85*SUMPRODUCT(_xlfn.XLOOKUP(AE$23,$C$4:$C$19,$T$4:$AD$19)*$AL85:$AV85),0)</f>
        <v>0</v>
      </c>
      <c r="BF85" s="576" cm="1">
        <f t="array" aca="1" ref="BF85" ca="1">IF(AF85&gt;0,AF85*SUMPRODUCT(_xlfn.XLOOKUP(AF$23,$C$4:$C$19,$T$4:$AD$19)*$AL85:$AV85),0)</f>
        <v>0</v>
      </c>
      <c r="BG85" s="576" cm="1">
        <f t="array" aca="1" ref="BG85" ca="1">IF(AG85&gt;0,AG85*SUMPRODUCT(_xlfn.XLOOKUP(AG$23,$C$4:$C$19,$T$4:$AD$19)*$AL85:$AV85),0)</f>
        <v>0</v>
      </c>
      <c r="BH85" s="576" cm="1">
        <f t="array" aca="1" ref="BH85" ca="1">IF(AH85&gt;0,AH85*SUMPRODUCT(_xlfn.XLOOKUP(AH$23,$C$4:$C$19,$T$4:$AD$19)*$AL85:$AV85),0)</f>
        <v>0</v>
      </c>
      <c r="BI85" s="576" cm="1">
        <f t="array" aca="1" ref="BI85" ca="1">IF(AI85&gt;0,AI85*SUMPRODUCT(_xlfn.XLOOKUP(AI$23,$C$4:$C$19,$T$4:$AD$19)*$AL85:$AV85),0)</f>
        <v>0</v>
      </c>
      <c r="BJ85" s="576" cm="1">
        <f t="array" aca="1" ref="BJ85" ca="1">IF(AJ85&gt;0,AJ85*SUMPRODUCT(_xlfn.XLOOKUP(AJ$23,$C$4:$C$19,$T$4:$AD$19)*$AL85:$AV85),0)</f>
        <v>0</v>
      </c>
      <c r="BK85" s="595" cm="1">
        <f t="array" aca="1" ref="BK85" ca="1">IF(AK85&gt;0,AK85*SUMPRODUCT(_xlfn.XLOOKUP(AK$23,$C$4:$C$19,$T$4:$AD$19)*$AL85:$AV85),0)</f>
        <v>0</v>
      </c>
      <c r="BL85" s="596">
        <f t="shared" ca="1" si="67"/>
        <v>0</v>
      </c>
      <c r="BM85" s="568" cm="1">
        <f t="array" aca="1" ref="BM85" ca="1">IF(AA85&gt;0,AA85*SUMPRODUCT(_xlfn.XLOOKUP(AA$23,$C$4:$C$19,$I$4:$S$19)*$AL85:$AV85),0)</f>
        <v>0</v>
      </c>
      <c r="BN85" s="576" cm="1">
        <f t="array" aca="1" ref="BN85" ca="1">IF(AB85&gt;0,AB85*SUMPRODUCT(_xlfn.XLOOKUP(AB$23,$C$4:$C$19,$I$4:$S$19)*$AL85:$AV85),0)</f>
        <v>0</v>
      </c>
      <c r="BO85" s="576" cm="1">
        <f t="array" aca="1" ref="BO85" ca="1">IF(AC85&gt;0,AC85*SUMPRODUCT(_xlfn.XLOOKUP(AC$23,$C$4:$C$19,$I$4:$S$19)*$AL85:$AV85),0)</f>
        <v>0</v>
      </c>
      <c r="BP85" s="577" cm="1">
        <f t="array" aca="1" ref="BP85" ca="1">IF(AD85&gt;0,AD85*SUMPRODUCT(_xlfn.XLOOKUP(AD$23,$C$4:$C$19,$I$4:$S$19)*$AL85:$AV85),0)</f>
        <v>0</v>
      </c>
      <c r="BQ85" s="576" cm="1">
        <f t="array" aca="1" ref="BQ85" ca="1">IF(AE85&gt;0,AE85*SUMPRODUCT(_xlfn.XLOOKUP(AE$23,$C$4:$C$19,$I$4:$S$19)*$AL85:$AV85),0)</f>
        <v>0</v>
      </c>
      <c r="BR85" s="576" cm="1">
        <f t="array" aca="1" ref="BR85" ca="1">IF(AF85&gt;0,AF85*SUMPRODUCT(_xlfn.XLOOKUP(AF$23,$C$4:$C$19,$I$4:$S$19)*$AL85:$AV85),0)</f>
        <v>0</v>
      </c>
      <c r="BS85" s="576" cm="1">
        <f t="array" aca="1" ref="BS85" ca="1">IF(AG85&gt;0,AG85*SUMPRODUCT(_xlfn.XLOOKUP(AG$23,$C$4:$C$19,$I$4:$S$19)*$AL85:$AV85),0)</f>
        <v>0</v>
      </c>
      <c r="BT85" s="576" cm="1">
        <f t="array" aca="1" ref="BT85" ca="1">IF(AH85&gt;0,AH85*SUMPRODUCT(_xlfn.XLOOKUP(AH$23,$C$4:$C$19,$I$4:$S$19)*$AL85:$AV85),0)</f>
        <v>0</v>
      </c>
      <c r="BU85" s="576" cm="1">
        <f t="array" aca="1" ref="BU85" ca="1">IF(AI85&gt;0,AI85*SUMPRODUCT(_xlfn.XLOOKUP(AI$23,$C$4:$C$19,$I$4:$S$19)*$AL85:$AV85),0)</f>
        <v>0</v>
      </c>
      <c r="BV85" s="576" cm="1">
        <f t="array" aca="1" ref="BV85" ca="1">IF(AJ85&gt;0,AJ85*SUMPRODUCT(_xlfn.XLOOKUP(AJ$23,$C$4:$C$19,$I$4:$S$19)*$AL85:$AV85),0)</f>
        <v>0</v>
      </c>
      <c r="BW85" s="578" cm="1">
        <f t="array" aca="1" ref="BW85" ca="1">IF(AK85&gt;0,AK85*SUMPRODUCT(_xlfn.XLOOKUP(AK$23,$C$4:$C$19,$I$4:$S$19)*$AL85:$AV85),0)</f>
        <v>0</v>
      </c>
      <c r="BX85" s="579">
        <f t="shared" ca="1" si="68"/>
        <v>0</v>
      </c>
      <c r="BY85" s="568" cm="1">
        <f t="array" aca="1" ref="BY85" ca="1">IF(AA85&lt;0,AA85*SUMPRODUCT(_xlfn.XLOOKUP(AA$23,$C$4:$C$19,$T$4:$AD$19)*$AL85:$AV85),0)</f>
        <v>0</v>
      </c>
      <c r="BZ85" s="576" cm="1">
        <f t="array" aca="1" ref="BZ85" ca="1">IF(AB85&lt;0,AB85*SUMPRODUCT(_xlfn.XLOOKUP(AB$23,$C$4:$C$19,$T$4:$AD$19)*$AL85:$AV85),0)</f>
        <v>0</v>
      </c>
      <c r="CA85" s="576" cm="1">
        <f t="array" aca="1" ref="CA85" ca="1">IF(AC85&lt;0,AC85*SUMPRODUCT(_xlfn.XLOOKUP(AC$23,$C$4:$C$19,$T$4:$AD$19)*$AL85:$AV85),0)</f>
        <v>-2</v>
      </c>
      <c r="CB85" s="577" cm="1">
        <f t="array" aca="1" ref="CB85" ca="1">IF(AD85&lt;0,AD85*SUMPRODUCT(_xlfn.XLOOKUP(AD$23,$C$4:$C$19,$T$4:$AD$19)*$AL85:$AV85),0)</f>
        <v>0</v>
      </c>
      <c r="CC85" s="576" cm="1">
        <f t="array" aca="1" ref="CC85" ca="1">IF(AE85&lt;0,AE85*SUMPRODUCT(_xlfn.XLOOKUP(AE$23,$C$4:$C$19,$T$4:$AD$19)*$AL85:$AV85),0)</f>
        <v>2</v>
      </c>
      <c r="CD85" s="576" cm="1">
        <f t="array" aca="1" ref="CD85" ca="1">IF(AF85&lt;0,AF85*SUMPRODUCT(_xlfn.XLOOKUP(AF$23,$C$4:$C$19,$T$4:$AD$19)*$AL85:$AV85),0)</f>
        <v>0</v>
      </c>
      <c r="CE85" s="576" cm="1">
        <f t="array" aca="1" ref="CE85" ca="1">IF(AG85&lt;0,AG85*SUMPRODUCT(_xlfn.XLOOKUP(AG$23,$C$4:$C$19,$T$4:$AD$19)*$AL85:$AV85),0)</f>
        <v>0</v>
      </c>
      <c r="CF85" s="576" cm="1">
        <f t="array" aca="1" ref="CF85" ca="1">IF(AH85&lt;0,AH85*SUMPRODUCT(_xlfn.XLOOKUP(AH$23,$C$4:$C$19,$T$4:$AD$19)*$AL85:$AV85),0)</f>
        <v>0</v>
      </c>
      <c r="CG85" s="576" cm="1">
        <f t="array" aca="1" ref="CG85" ca="1">IF(AI85&lt;0,AI85*SUMPRODUCT(_xlfn.XLOOKUP(AI$23,$C$4:$C$19,$T$4:$AD$19)*$AL85:$AV85),0)</f>
        <v>0</v>
      </c>
      <c r="CH85" s="576" cm="1">
        <f t="array" aca="1" ref="CH85" ca="1">IF(AJ85&lt;0,AJ85*SUMPRODUCT(_xlfn.XLOOKUP(AJ$23,$C$4:$C$19,$T$4:$AD$19)*$AL85:$AV85),0)</f>
        <v>0</v>
      </c>
      <c r="CI85" s="578" cm="1">
        <f t="array" aca="1" ref="CI85" ca="1">IF(AK85&lt;0,AK85*SUMPRODUCT(_xlfn.XLOOKUP(AK$23,$C$4:$C$19,$T$4:$AD$19)*$AL85:$AV85),0)</f>
        <v>0</v>
      </c>
      <c r="CJ85" s="596">
        <f t="shared" ca="1" si="69"/>
        <v>0</v>
      </c>
      <c r="CK85" s="568" cm="1">
        <f t="array" aca="1" ref="CK85" ca="1">IF(AA85&lt;0,AA85*SUMPRODUCT(_xlfn.XLOOKUP(AA$23,$C$4:$C$19,$I$4:$S$19)*$AL85:$AV85),0)</f>
        <v>0</v>
      </c>
      <c r="CL85" s="576" cm="1">
        <f t="array" aca="1" ref="CL85" ca="1">IF(AB85&lt;0,AB85*SUMPRODUCT(_xlfn.XLOOKUP(AB$23,$C$4:$C$19,$I$4:$S$19)*$AL85:$AV85),0)</f>
        <v>0</v>
      </c>
      <c r="CM85" s="576" cm="1">
        <f t="array" aca="1" ref="CM85" ca="1">IF(AC85&lt;0,AC85*SUMPRODUCT(_xlfn.XLOOKUP(AC$23,$C$4:$C$19,$I$4:$S$19)*$AL85:$AV85),0)</f>
        <v>2</v>
      </c>
      <c r="CN85" s="577" cm="1">
        <f t="array" aca="1" ref="CN85" ca="1">IF(AD85&lt;0,AD85*SUMPRODUCT(_xlfn.XLOOKUP(AD$23,$C$4:$C$19,$I$4:$S$19)*$AL85:$AV85),0)</f>
        <v>0</v>
      </c>
      <c r="CO85" s="576" cm="1">
        <f t="array" aca="1" ref="CO85" ca="1">IF(AE85&lt;0,AE85*SUMPRODUCT(_xlfn.XLOOKUP(AE$23,$C$4:$C$19,$I$4:$S$19)*$AL85:$AV85),0)</f>
        <v>0</v>
      </c>
      <c r="CP85" s="576" cm="1">
        <f t="array" aca="1" ref="CP85" ca="1">IF(AF85&lt;0,AF85*SUMPRODUCT(_xlfn.XLOOKUP(AF$23,$C$4:$C$19,$I$4:$S$19)*$AL85:$AV85),0)</f>
        <v>0</v>
      </c>
      <c r="CQ85" s="576" cm="1">
        <f t="array" aca="1" ref="CQ85" ca="1">IF(AG85&lt;0,AG85*SUMPRODUCT(_xlfn.XLOOKUP(AG$23,$C$4:$C$19,$I$4:$S$19)*$AL85:$AV85),0)</f>
        <v>0</v>
      </c>
      <c r="CR85" s="576" cm="1">
        <f t="array" aca="1" ref="CR85" ca="1">IF(AH85&lt;0,AH85*SUMPRODUCT(_xlfn.XLOOKUP(AH$23,$C$4:$C$19,$I$4:$S$19)*$AL85:$AV85),0)</f>
        <v>0</v>
      </c>
      <c r="CS85" s="576" cm="1">
        <f t="array" aca="1" ref="CS85" ca="1">IF(AI85&lt;0,AI85*SUMPRODUCT(_xlfn.XLOOKUP(AI$23,$C$4:$C$19,$I$4:$S$19)*$AL85:$AV85),0)</f>
        <v>0</v>
      </c>
      <c r="CT85" s="576" cm="1">
        <f t="array" aca="1" ref="CT85" ca="1">IF(AJ85&lt;0,AJ85*SUMPRODUCT(_xlfn.XLOOKUP(AJ$23,$C$4:$C$19,$I$4:$S$19)*$AL85:$AV85),0)</f>
        <v>0</v>
      </c>
      <c r="CU85" s="595" cm="1">
        <f t="array" aca="1" ref="CU85" ca="1">IF(AK85&lt;0,AK85*SUMPRODUCT(_xlfn.XLOOKUP(AK$23,$C$4:$C$19,$I$4:$S$19)*$AL85:$AV85),0)</f>
        <v>0</v>
      </c>
      <c r="CV85" s="596">
        <f t="shared" ca="1" si="70"/>
        <v>2</v>
      </c>
    </row>
    <row r="86" spans="1:100" ht="15.75" x14ac:dyDescent="0.25">
      <c r="A86" s="732" t="s">
        <v>120</v>
      </c>
      <c r="B86" s="738"/>
      <c r="C86" s="734">
        <v>1</v>
      </c>
      <c r="D86" s="148" t="str">
        <f>_xlfn.XLOOKUP($C86,'Load Combinations'!$B$4:$B$22,'Load Combinations'!$C$4:$C$22)</f>
        <v xml:space="preserve">Installation - Target Assembly </v>
      </c>
      <c r="E86" s="149">
        <v>9</v>
      </c>
      <c r="F86" s="150">
        <v>7</v>
      </c>
      <c r="G86" s="151">
        <f t="shared" ref="G86:G104" si="183">$A$88</f>
        <v>9</v>
      </c>
      <c r="H86" s="152">
        <f t="shared" si="106"/>
        <v>10.4</v>
      </c>
      <c r="I86" s="152">
        <f t="shared" si="107"/>
        <v>7.6</v>
      </c>
      <c r="J86" s="153"/>
      <c r="K86" s="149"/>
      <c r="L86" s="154"/>
      <c r="M86" s="154"/>
      <c r="N86" s="154"/>
      <c r="O86" s="154">
        <v>1</v>
      </c>
      <c r="P86" s="154">
        <v>1</v>
      </c>
      <c r="Q86" s="154"/>
      <c r="R86" s="154"/>
      <c r="S86" s="154"/>
      <c r="T86" s="154">
        <v>1</v>
      </c>
      <c r="U86" s="154">
        <v>1</v>
      </c>
      <c r="V86" s="154">
        <v>-1</v>
      </c>
      <c r="W86" s="154"/>
      <c r="X86" s="154"/>
      <c r="Y86" s="154"/>
      <c r="Z86" s="155">
        <v>-1</v>
      </c>
      <c r="AA86" s="149">
        <v>-1</v>
      </c>
      <c r="AB86" s="154">
        <v>-1</v>
      </c>
      <c r="AC86" s="154">
        <v>1</v>
      </c>
      <c r="AD86" s="154"/>
      <c r="AE86" s="154">
        <v>1</v>
      </c>
      <c r="AF86" s="154">
        <v>-1</v>
      </c>
      <c r="AG86" s="154">
        <v>1</v>
      </c>
      <c r="AH86" s="154"/>
      <c r="AI86" s="154"/>
      <c r="AJ86" s="154">
        <v>1</v>
      </c>
      <c r="AK86" s="150">
        <v>1</v>
      </c>
      <c r="AL86" s="204">
        <f>+INDEX('Load Combinations'!$D$4:$N$22,MATCH(Vertical!$C86,'Load Combinations'!$B$4:$B$22,0),MATCH(Vertical!AL$23,'Load Combinations'!$D$3:$N$3,0))</f>
        <v>0</v>
      </c>
      <c r="AM86" s="154">
        <f>+INDEX('Load Combinations'!$D$4:$N$22,MATCH(Vertical!$C86,'Load Combinations'!$B$4:$B$22,0),MATCH(Vertical!AM$23,'Load Combinations'!$D$3:$N$3,0))</f>
        <v>0</v>
      </c>
      <c r="AN86" s="154">
        <f>+INDEX('Load Combinations'!$D$4:$N$22,MATCH(Vertical!$C86,'Load Combinations'!$B$4:$B$22,0),MATCH(Vertical!AN$23,'Load Combinations'!$D$3:$N$3,0))</f>
        <v>0</v>
      </c>
      <c r="AO86" s="154">
        <f>+INDEX('Load Combinations'!$D$4:$N$22,MATCH(Vertical!$C86,'Load Combinations'!$B$4:$B$22,0),MATCH(Vertical!AO$23,'Load Combinations'!$D$3:$N$3,0))</f>
        <v>0</v>
      </c>
      <c r="AP86" s="154">
        <f>+INDEX('Load Combinations'!$D$4:$N$22,MATCH(Vertical!$C86,'Load Combinations'!$B$4:$B$22,0),MATCH(Vertical!AP$23,'Load Combinations'!$D$3:$N$3,0))</f>
        <v>0</v>
      </c>
      <c r="AQ86" s="154">
        <f>+INDEX('Load Combinations'!$D$4:$N$22,MATCH(Vertical!$C86,'Load Combinations'!$B$4:$B$22,0),MATCH(Vertical!AQ$23,'Load Combinations'!$D$3:$N$3,0))</f>
        <v>0</v>
      </c>
      <c r="AR86" s="154">
        <f>+INDEX('Load Combinations'!$D$4:$N$22,MATCH(Vertical!$C86,'Load Combinations'!$B$4:$B$22,0),MATCH(Vertical!AR$23,'Load Combinations'!$D$3:$N$3,0))</f>
        <v>0</v>
      </c>
      <c r="AS86" s="154">
        <f>+INDEX('Load Combinations'!$D$4:$N$22,MATCH(Vertical!$C86,'Load Combinations'!$B$4:$B$22,0),MATCH(Vertical!AS$23,'Load Combinations'!$D$3:$N$3,0))</f>
        <v>0</v>
      </c>
      <c r="AT86" s="154">
        <f>+INDEX('Load Combinations'!$D$4:$N$22,MATCH(Vertical!$C86,'Load Combinations'!$B$4:$B$22,0),MATCH(Vertical!AT$23,'Load Combinations'!$D$3:$N$3,0))</f>
        <v>0</v>
      </c>
      <c r="AU86" s="155">
        <f>+INDEX('Load Combinations'!$D$4:$N$22,MATCH(Vertical!$C86,'Load Combinations'!$B$4:$B$22,0),MATCH(Vertical!AU$23,'Load Combinations'!$D$3:$N$3,0))</f>
        <v>0</v>
      </c>
      <c r="AV86" s="190">
        <f>+INDEX('Load Combinations'!$D$4:$N$22,MATCH(Vertical!$C86,'Load Combinations'!$B$4:$B$22,0),MATCH(Vertical!AV$23,'Load Combinations'!$D$3:$N$3,0))</f>
        <v>0</v>
      </c>
      <c r="AW86" s="149" cm="1">
        <f t="array" ref="AW86">SUMPRODUCT(--($K86:$Z86&gt;0),INDEX($H$4:$H$19,MATCH($K$23:$Z$23,$C$4:$C$19,0)))</f>
        <v>0.4</v>
      </c>
      <c r="AX86" s="154" cm="1">
        <f t="array" ref="AX86">SUMPRODUCT(--($K86:$Z86&gt;0),INDEX($G$4:$G$19,MATCH($K$23:$Z$23,$C$4:$C$19,0)))</f>
        <v>-0.4</v>
      </c>
      <c r="AY86" s="154" cm="1">
        <f t="array" ref="AY86">-1*SUMPRODUCT(--($K86:$Z86&lt;0),INDEX($H$4:$H$19,MATCH($K$23:$Z$23,$C$4:$C$19,0)))</f>
        <v>-1</v>
      </c>
      <c r="AZ86" s="150" cm="1">
        <f t="array" ref="AZ86">-1*SUMPRODUCT(--($K86:$Z86&lt;0),INDEX($G$4:$G$19,MATCH($K$23:$Z$23,$C$4:$C$19,0)))</f>
        <v>1</v>
      </c>
      <c r="BA86" s="156" cm="1">
        <f t="array" ref="BA86">IF(AA86&gt;0,AA86*SUMPRODUCT(_xlfn.XLOOKUP(AA$23,$C$4:$C$19,$T$4:$AD$19)*$AL86:$AV86),0)</f>
        <v>0</v>
      </c>
      <c r="BB86" s="157" cm="1">
        <f t="array" ref="BB86">IF(AB86&gt;0,AB86*SUMPRODUCT(_xlfn.XLOOKUP(AB$23,$C$4:$C$19,$T$4:$AD$19)*$AL86:$AV86),0)</f>
        <v>0</v>
      </c>
      <c r="BC86" s="157" cm="1">
        <f t="array" ref="BC86">IF(AC86&gt;0,AC86*SUMPRODUCT(_xlfn.XLOOKUP(AC$23,$C$4:$C$19,$T$4:$AD$19)*$AL86:$AV86),0)</f>
        <v>0</v>
      </c>
      <c r="BD86" s="157" cm="1">
        <f t="array" ref="BD86">IF(AD86&gt;0,AD86*SUMPRODUCT(_xlfn.XLOOKUP(AD$23,$C$4:$C$19,$T$4:$AD$19)*$AL86:$AV86),0)</f>
        <v>0</v>
      </c>
      <c r="BE86" s="157" cm="1">
        <f t="array" ref="BE86">IF(AE86&gt;0,AE86*SUMPRODUCT(_xlfn.XLOOKUP(AE$23,$C$4:$C$19,$T$4:$AD$19)*$AL86:$AV86),0)</f>
        <v>0</v>
      </c>
      <c r="BF86" s="157" cm="1">
        <f t="array" ref="BF86">IF(AF86&gt;0,AF86*SUMPRODUCT(_xlfn.XLOOKUP(AF$23,$C$4:$C$19,$T$4:$AD$19)*$AL86:$AV86),0)</f>
        <v>0</v>
      </c>
      <c r="BG86" s="157" cm="1">
        <f t="array" ref="BG86">IF(AG86&gt;0,AG86*SUMPRODUCT(_xlfn.XLOOKUP(AG$23,$C$4:$C$19,$T$4:$AD$19)*$AL86:$AV86),0)</f>
        <v>0</v>
      </c>
      <c r="BH86" s="157" cm="1">
        <f t="array" ref="BH86">IF(AH86&gt;0,AH86*SUMPRODUCT(_xlfn.XLOOKUP(AH$23,$C$4:$C$19,$T$4:$AD$19)*$AL86:$AV86),0)</f>
        <v>0</v>
      </c>
      <c r="BI86" s="157" cm="1">
        <f t="array" ref="BI86">IF(AI86&gt;0,AI86*SUMPRODUCT(_xlfn.XLOOKUP(AI$23,$C$4:$C$19,$T$4:$AD$19)*$AL86:$AV86),0)</f>
        <v>0</v>
      </c>
      <c r="BJ86" s="157" cm="1">
        <f t="array" ref="BJ86">IF(AJ86&gt;0,AJ86*SUMPRODUCT(_xlfn.XLOOKUP(AJ$23,$C$4:$C$19,$T$4:$AD$19)*$AL86:$AV86),0)</f>
        <v>0</v>
      </c>
      <c r="BK86" s="206" cm="1">
        <f t="array" ref="BK86">IF(AK86&gt;0,AK86*SUMPRODUCT(_xlfn.XLOOKUP(AK$23,$C$4:$C$19,$T$4:$AD$19)*$AL86:$AV86),0)</f>
        <v>0</v>
      </c>
      <c r="BL86" s="225">
        <f t="shared" si="67"/>
        <v>0</v>
      </c>
      <c r="BM86" s="156" cm="1">
        <f t="array" ref="BM86">IF(AA86&gt;0,AA86*SUMPRODUCT(_xlfn.XLOOKUP(AA$23,$C$4:$C$19,$I$4:$S$19)*$AL86:$AV86),0)</f>
        <v>0</v>
      </c>
      <c r="BN86" s="157" cm="1">
        <f t="array" ref="BN86">IF(AB86&gt;0,AB86*SUMPRODUCT(_xlfn.XLOOKUP(AB$23,$C$4:$C$19,$I$4:$S$19)*$AL86:$AV86),0)</f>
        <v>0</v>
      </c>
      <c r="BO86" s="157" cm="1">
        <f t="array" ref="BO86">IF(AC86&gt;0,AC86*SUMPRODUCT(_xlfn.XLOOKUP(AC$23,$C$4:$C$19,$I$4:$S$19)*$AL86:$AV86),0)</f>
        <v>0</v>
      </c>
      <c r="BP86" s="157" cm="1">
        <f t="array" ref="BP86">IF(AD86&gt;0,AD86*SUMPRODUCT(_xlfn.XLOOKUP(AD$23,$C$4:$C$19,$I$4:$S$19)*$AL86:$AV86),0)</f>
        <v>0</v>
      </c>
      <c r="BQ86" s="157" cm="1">
        <f t="array" ref="BQ86">IF(AE86&gt;0,AE86*SUMPRODUCT(_xlfn.XLOOKUP(AE$23,$C$4:$C$19,$I$4:$S$19)*$AL86:$AV86),0)</f>
        <v>0</v>
      </c>
      <c r="BR86" s="157" cm="1">
        <f t="array" ref="BR86">IF(AF86&gt;0,AF86*SUMPRODUCT(_xlfn.XLOOKUP(AF$23,$C$4:$C$19,$I$4:$S$19)*$AL86:$AV86),0)</f>
        <v>0</v>
      </c>
      <c r="BS86" s="157" cm="1">
        <f t="array" ref="BS86">IF(AG86&gt;0,AG86*SUMPRODUCT(_xlfn.XLOOKUP(AG$23,$C$4:$C$19,$I$4:$S$19)*$AL86:$AV86),0)</f>
        <v>0</v>
      </c>
      <c r="BT86" s="157" cm="1">
        <f t="array" ref="BT86">IF(AH86&gt;0,AH86*SUMPRODUCT(_xlfn.XLOOKUP(AH$23,$C$4:$C$19,$I$4:$S$19)*$AL86:$AV86),0)</f>
        <v>0</v>
      </c>
      <c r="BU86" s="157" cm="1">
        <f t="array" ref="BU86">IF(AI86&gt;0,AI86*SUMPRODUCT(_xlfn.XLOOKUP(AI$23,$C$4:$C$19,$I$4:$S$19)*$AL86:$AV86),0)</f>
        <v>0</v>
      </c>
      <c r="BV86" s="157" cm="1">
        <f t="array" ref="BV86">IF(AJ86&gt;0,AJ86*SUMPRODUCT(_xlfn.XLOOKUP(AJ$23,$C$4:$C$19,$I$4:$S$19)*$AL86:$AV86),0)</f>
        <v>0</v>
      </c>
      <c r="BW86" s="158" cm="1">
        <f t="array" ref="BW86">IF(AK86&gt;0,AK86*SUMPRODUCT(_xlfn.XLOOKUP(AK$23,$C$4:$C$19,$I$4:$S$19)*$AL86:$AV86),0)</f>
        <v>0</v>
      </c>
      <c r="BX86" s="209">
        <f t="shared" si="68"/>
        <v>0</v>
      </c>
      <c r="BY86" s="156" cm="1">
        <f t="array" ref="BY86">IF(AA86&lt;0,AA86*SUMPRODUCT(_xlfn.XLOOKUP(AA$23,$C$4:$C$19,$T$4:$AD$19)*$AL86:$AV86),0)</f>
        <v>0</v>
      </c>
      <c r="BZ86" s="157" cm="1">
        <f t="array" ref="BZ86">IF(AB86&lt;0,AB86*SUMPRODUCT(_xlfn.XLOOKUP(AB$23,$C$4:$C$19,$T$4:$AD$19)*$AL86:$AV86),0)</f>
        <v>0</v>
      </c>
      <c r="CA86" s="157" cm="1">
        <f t="array" ref="CA86">IF(AC86&lt;0,AC86*SUMPRODUCT(_xlfn.XLOOKUP(AC$23,$C$4:$C$19,$T$4:$AD$19)*$AL86:$AV86),0)</f>
        <v>0</v>
      </c>
      <c r="CB86" s="157" cm="1">
        <f t="array" ref="CB86">IF(AD86&lt;0,AD86*SUMPRODUCT(_xlfn.XLOOKUP(AD$23,$C$4:$C$19,$T$4:$AD$19)*$AL86:$AV86),0)</f>
        <v>0</v>
      </c>
      <c r="CC86" s="157" cm="1">
        <f t="array" ref="CC86">IF(AE86&lt;0,AE86*SUMPRODUCT(_xlfn.XLOOKUP(AE$23,$C$4:$C$19,$T$4:$AD$19)*$AL86:$AV86),0)</f>
        <v>0</v>
      </c>
      <c r="CD86" s="157" cm="1">
        <f t="array" ref="CD86">IF(AF86&lt;0,AF86*SUMPRODUCT(_xlfn.XLOOKUP(AF$23,$C$4:$C$19,$T$4:$AD$19)*$AL86:$AV86),0)</f>
        <v>0</v>
      </c>
      <c r="CE86" s="157" cm="1">
        <f t="array" ref="CE86">IF(AG86&lt;0,AG86*SUMPRODUCT(_xlfn.XLOOKUP(AG$23,$C$4:$C$19,$T$4:$AD$19)*$AL86:$AV86),0)</f>
        <v>0</v>
      </c>
      <c r="CF86" s="157" cm="1">
        <f t="array" ref="CF86">IF(AH86&lt;0,AH86*SUMPRODUCT(_xlfn.XLOOKUP(AH$23,$C$4:$C$19,$T$4:$AD$19)*$AL86:$AV86),0)</f>
        <v>0</v>
      </c>
      <c r="CG86" s="157" cm="1">
        <f t="array" ref="CG86">IF(AI86&lt;0,AI86*SUMPRODUCT(_xlfn.XLOOKUP(AI$23,$C$4:$C$19,$T$4:$AD$19)*$AL86:$AV86),0)</f>
        <v>0</v>
      </c>
      <c r="CH86" s="157" cm="1">
        <f t="array" ref="CH86">IF(AJ86&lt;0,AJ86*SUMPRODUCT(_xlfn.XLOOKUP(AJ$23,$C$4:$C$19,$T$4:$AD$19)*$AL86:$AV86),0)</f>
        <v>0</v>
      </c>
      <c r="CI86" s="158" cm="1">
        <f t="array" ref="CI86">IF(AK86&lt;0,AK86*SUMPRODUCT(_xlfn.XLOOKUP(AK$23,$C$4:$C$19,$T$4:$AD$19)*$AL86:$AV86),0)</f>
        <v>0</v>
      </c>
      <c r="CJ86" s="225">
        <f t="shared" si="69"/>
        <v>0</v>
      </c>
      <c r="CK86" s="156" cm="1">
        <f t="array" ref="CK86">IF(AA86&lt;0,AA86*SUMPRODUCT(_xlfn.XLOOKUP(AA$23,$C$4:$C$19,$I$4:$S$19)*$AL86:$AV86),0)</f>
        <v>0</v>
      </c>
      <c r="CL86" s="157" cm="1">
        <f t="array" ref="CL86">IF(AB86&lt;0,AB86*SUMPRODUCT(_xlfn.XLOOKUP(AB$23,$C$4:$C$19,$I$4:$S$19)*$AL86:$AV86),0)</f>
        <v>0</v>
      </c>
      <c r="CM86" s="157" cm="1">
        <f t="array" ref="CM86">IF(AC86&lt;0,AC86*SUMPRODUCT(_xlfn.XLOOKUP(AC$23,$C$4:$C$19,$I$4:$S$19)*$AL86:$AV86),0)</f>
        <v>0</v>
      </c>
      <c r="CN86" s="157" cm="1">
        <f t="array" ref="CN86">IF(AD86&lt;0,AD86*SUMPRODUCT(_xlfn.XLOOKUP(AD$23,$C$4:$C$19,$I$4:$S$19)*$AL86:$AV86),0)</f>
        <v>0</v>
      </c>
      <c r="CO86" s="157" cm="1">
        <f t="array" ref="CO86">IF(AE86&lt;0,AE86*SUMPRODUCT(_xlfn.XLOOKUP(AE$23,$C$4:$C$19,$I$4:$S$19)*$AL86:$AV86),0)</f>
        <v>0</v>
      </c>
      <c r="CP86" s="157" cm="1">
        <f t="array" ref="CP86">IF(AF86&lt;0,AF86*SUMPRODUCT(_xlfn.XLOOKUP(AF$23,$C$4:$C$19,$I$4:$S$19)*$AL86:$AV86),0)</f>
        <v>0</v>
      </c>
      <c r="CQ86" s="157" cm="1">
        <f t="array" ref="CQ86">IF(AG86&lt;0,AG86*SUMPRODUCT(_xlfn.XLOOKUP(AG$23,$C$4:$C$19,$I$4:$S$19)*$AL86:$AV86),0)</f>
        <v>0</v>
      </c>
      <c r="CR86" s="157" cm="1">
        <f t="array" ref="CR86">IF(AH86&lt;0,AH86*SUMPRODUCT(_xlfn.XLOOKUP(AH$23,$C$4:$C$19,$I$4:$S$19)*$AL86:$AV86),0)</f>
        <v>0</v>
      </c>
      <c r="CS86" s="157" cm="1">
        <f t="array" ref="CS86">IF(AI86&lt;0,AI86*SUMPRODUCT(_xlfn.XLOOKUP(AI$23,$C$4:$C$19,$I$4:$S$19)*$AL86:$AV86),0)</f>
        <v>0</v>
      </c>
      <c r="CT86" s="157" cm="1">
        <f t="array" ref="CT86">IF(AJ86&lt;0,AJ86*SUMPRODUCT(_xlfn.XLOOKUP(AJ$23,$C$4:$C$19,$I$4:$S$19)*$AL86:$AV86),0)</f>
        <v>0</v>
      </c>
      <c r="CU86" s="206" cm="1">
        <f t="array" ref="CU86">IF(AK86&lt;0,AK86*SUMPRODUCT(_xlfn.XLOOKUP(AK$23,$C$4:$C$19,$I$4:$S$19)*$AL86:$AV86),0)</f>
        <v>0</v>
      </c>
      <c r="CV86" s="225">
        <f t="shared" si="70"/>
        <v>0</v>
      </c>
    </row>
    <row r="87" spans="1:100" x14ac:dyDescent="0.25">
      <c r="A87" s="255" t="s">
        <v>148</v>
      </c>
      <c r="B87" s="739"/>
      <c r="C87" s="735">
        <v>2</v>
      </c>
      <c r="D87" s="18" t="str">
        <f>_xlfn.XLOOKUP($C87,'Load Combinations'!$B$4:$B$22,'Load Combinations'!$C$4:$C$22)</f>
        <v>Rotation Test, Target Assembly</v>
      </c>
      <c r="E87" s="118"/>
      <c r="F87" s="119"/>
      <c r="G87" s="7">
        <f t="shared" si="183"/>
        <v>9</v>
      </c>
      <c r="H87" s="130">
        <f t="shared" ca="1" si="106"/>
        <v>8.625</v>
      </c>
      <c r="I87" s="130">
        <f t="shared" ca="1" si="107"/>
        <v>5.875</v>
      </c>
      <c r="J87" s="112"/>
      <c r="K87" s="72">
        <f ca="1">OFFSET(K87,-1,0)</f>
        <v>0</v>
      </c>
      <c r="L87" s="73">
        <f t="shared" ref="L87:Z87" ca="1" si="184">OFFSET(L87,-1,0)</f>
        <v>0</v>
      </c>
      <c r="M87" s="73">
        <f t="shared" ca="1" si="184"/>
        <v>0</v>
      </c>
      <c r="N87" s="73">
        <f t="shared" ca="1" si="184"/>
        <v>0</v>
      </c>
      <c r="O87" s="73">
        <f t="shared" ca="1" si="184"/>
        <v>1</v>
      </c>
      <c r="P87" s="73">
        <f t="shared" ca="1" si="184"/>
        <v>1</v>
      </c>
      <c r="Q87" s="73">
        <f t="shared" ca="1" si="184"/>
        <v>0</v>
      </c>
      <c r="R87" s="73">
        <f t="shared" ca="1" si="184"/>
        <v>0</v>
      </c>
      <c r="S87" s="73">
        <f t="shared" ca="1" si="184"/>
        <v>0</v>
      </c>
      <c r="T87" s="73">
        <f t="shared" ca="1" si="184"/>
        <v>1</v>
      </c>
      <c r="U87" s="73">
        <f t="shared" ca="1" si="184"/>
        <v>1</v>
      </c>
      <c r="V87" s="73">
        <f t="shared" ca="1" si="184"/>
        <v>-1</v>
      </c>
      <c r="W87" s="73">
        <f t="shared" ca="1" si="184"/>
        <v>0</v>
      </c>
      <c r="X87" s="73">
        <f t="shared" ca="1" si="184"/>
        <v>0</v>
      </c>
      <c r="Y87" s="73">
        <f t="shared" ca="1" si="184"/>
        <v>0</v>
      </c>
      <c r="Z87" s="139">
        <f t="shared" ca="1" si="184"/>
        <v>-1</v>
      </c>
      <c r="AA87" s="72">
        <f ca="1">OFFSET(AA87,-1,0)</f>
        <v>-1</v>
      </c>
      <c r="AB87" s="73">
        <f t="shared" ref="AB87:AK87" ca="1" si="185">OFFSET(AB87,-1,0)</f>
        <v>-1</v>
      </c>
      <c r="AC87" s="73">
        <f t="shared" ca="1" si="185"/>
        <v>1</v>
      </c>
      <c r="AD87" s="73">
        <f t="shared" ca="1" si="185"/>
        <v>0</v>
      </c>
      <c r="AE87" s="73">
        <f t="shared" ca="1" si="185"/>
        <v>1</v>
      </c>
      <c r="AF87" s="73">
        <f t="shared" ca="1" si="185"/>
        <v>-1</v>
      </c>
      <c r="AG87" s="73">
        <f t="shared" ca="1" si="185"/>
        <v>1</v>
      </c>
      <c r="AH87" s="73">
        <f t="shared" ca="1" si="185"/>
        <v>0</v>
      </c>
      <c r="AI87" s="73">
        <f t="shared" ca="1" si="185"/>
        <v>0</v>
      </c>
      <c r="AJ87" s="73">
        <f t="shared" ca="1" si="185"/>
        <v>1</v>
      </c>
      <c r="AK87" s="74">
        <f t="shared" ca="1" si="185"/>
        <v>1</v>
      </c>
      <c r="AL87" s="202">
        <f>+INDEX('Load Combinations'!$D$4:$N$22,MATCH(Vertical!$C87,'Load Combinations'!$B$4:$B$22,0),MATCH(Vertical!AL$23,'Load Combinations'!$D$3:$N$3,0))</f>
        <v>1</v>
      </c>
      <c r="AM87" s="73">
        <f>+INDEX('Load Combinations'!$D$4:$N$22,MATCH(Vertical!$C87,'Load Combinations'!$B$4:$B$22,0),MATCH(Vertical!AM$23,'Load Combinations'!$D$3:$N$3,0))</f>
        <v>1</v>
      </c>
      <c r="AN87" s="73">
        <f>+INDEX('Load Combinations'!$D$4:$N$22,MATCH(Vertical!$C87,'Load Combinations'!$B$4:$B$22,0),MATCH(Vertical!AN$23,'Load Combinations'!$D$3:$N$3,0))</f>
        <v>0</v>
      </c>
      <c r="AO87" s="73">
        <f>+INDEX('Load Combinations'!$D$4:$N$22,MATCH(Vertical!$C87,'Load Combinations'!$B$4:$B$22,0),MATCH(Vertical!AO$23,'Load Combinations'!$D$3:$N$3,0))</f>
        <v>0</v>
      </c>
      <c r="AP87" s="73">
        <f>+INDEX('Load Combinations'!$D$4:$N$22,MATCH(Vertical!$C87,'Load Combinations'!$B$4:$B$22,0),MATCH(Vertical!AP$23,'Load Combinations'!$D$3:$N$3,0))</f>
        <v>0</v>
      </c>
      <c r="AQ87" s="73">
        <f>+INDEX('Load Combinations'!$D$4:$N$22,MATCH(Vertical!$C87,'Load Combinations'!$B$4:$B$22,0),MATCH(Vertical!AQ$23,'Load Combinations'!$D$3:$N$3,0))</f>
        <v>0</v>
      </c>
      <c r="AR87" s="73">
        <f>+INDEX('Load Combinations'!$D$4:$N$22,MATCH(Vertical!$C87,'Load Combinations'!$B$4:$B$22,0),MATCH(Vertical!AR$23,'Load Combinations'!$D$3:$N$3,0))</f>
        <v>0</v>
      </c>
      <c r="AS87" s="73">
        <f>+INDEX('Load Combinations'!$D$4:$N$22,MATCH(Vertical!$C87,'Load Combinations'!$B$4:$B$22,0),MATCH(Vertical!AS$23,'Load Combinations'!$D$3:$N$3,0))</f>
        <v>0</v>
      </c>
      <c r="AT87" s="73">
        <f>+INDEX('Load Combinations'!$D$4:$N$22,MATCH(Vertical!$C87,'Load Combinations'!$B$4:$B$22,0),MATCH(Vertical!AT$23,'Load Combinations'!$D$3:$N$3,0))</f>
        <v>0</v>
      </c>
      <c r="AU87" s="139">
        <f>+INDEX('Load Combinations'!$D$4:$N$22,MATCH(Vertical!$C87,'Load Combinations'!$B$4:$B$22,0),MATCH(Vertical!AU$23,'Load Combinations'!$D$3:$N$3,0))</f>
        <v>0</v>
      </c>
      <c r="AV87" s="189">
        <f>+INDEX('Load Combinations'!$D$4:$N$22,MATCH(Vertical!$C87,'Load Combinations'!$B$4:$B$22,0),MATCH(Vertical!AV$23,'Load Combinations'!$D$3:$N$3,0))</f>
        <v>0</v>
      </c>
      <c r="AW87" s="229" cm="1">
        <f t="array" aca="1" ref="AW87" ca="1">SUMPRODUCT(--($K87:$Z87&gt;0),INDEX($H$4:$H$19,MATCH($K$23:$Z$23,$C$4:$C$19,0)))</f>
        <v>0.4</v>
      </c>
      <c r="AX87" s="189" cm="1">
        <f t="array" aca="1" ref="AX87" ca="1">SUMPRODUCT(--($K87:$Z87&gt;0),INDEX($G$4:$G$19,MATCH($K$23:$Z$23,$C$4:$C$19,0)))</f>
        <v>-0.4</v>
      </c>
      <c r="AY87" s="189" cm="1">
        <f t="array" aca="1" ref="AY87" ca="1">-1*SUMPRODUCT(--($K87:$Z87&lt;0),INDEX($H$4:$H$19,MATCH($K$23:$Z$23,$C$4:$C$19,0)))</f>
        <v>-1</v>
      </c>
      <c r="AZ87" s="230" cm="1">
        <f t="array" aca="1" ref="AZ87" ca="1">-1*SUMPRODUCT(--($K87:$Z87&lt;0),INDEX($G$4:$G$19,MATCH($K$23:$Z$23,$C$4:$C$19,0)))</f>
        <v>1</v>
      </c>
      <c r="BA87" s="66" cm="1">
        <f t="array" aca="1" ref="BA87" ca="1">IF(AA87&gt;0,AA87*SUMPRODUCT(_xlfn.XLOOKUP(AA$23,$C$4:$C$19,$T$4:$AD$19)*$AL87:$AV87),0)</f>
        <v>0</v>
      </c>
      <c r="BB87" s="67" cm="1">
        <f t="array" aca="1" ref="BB87" ca="1">IF(AB87&gt;0,AB87*SUMPRODUCT(_xlfn.XLOOKUP(AB$23,$C$4:$C$19,$T$4:$AD$19)*$AL87:$AV87),0)</f>
        <v>0</v>
      </c>
      <c r="BC87" s="67" cm="1">
        <f t="array" aca="1" ref="BC87" ca="1">IF(AC87&gt;0,AC87*SUMPRODUCT(_xlfn.XLOOKUP(AC$23,$C$4:$C$19,$T$4:$AD$19)*$AL87:$AV87),0)</f>
        <v>0.1</v>
      </c>
      <c r="BD87" s="67" cm="1">
        <f t="array" aca="1" ref="BD87" ca="1">IF(AD87&gt;0,AD87*SUMPRODUCT(_xlfn.XLOOKUP(AD$23,$C$4:$C$19,$T$4:$AD$19)*$AL87:$AV87),0)</f>
        <v>0</v>
      </c>
      <c r="BE87" s="67" cm="1">
        <f t="array" aca="1" ref="BE87" ca="1">IF(AE87&gt;0,AE87*SUMPRODUCT(_xlfn.XLOOKUP(AE$23,$C$4:$C$19,$T$4:$AD$19)*$AL87:$AV87),0)</f>
        <v>-2</v>
      </c>
      <c r="BF87" s="67" cm="1">
        <f t="array" aca="1" ref="BF87" ca="1">IF(AF87&gt;0,AF87*SUMPRODUCT(_xlfn.XLOOKUP(AF$23,$C$4:$C$19,$T$4:$AD$19)*$AL87:$AV87),0)</f>
        <v>0</v>
      </c>
      <c r="BG87" s="67" cm="1">
        <f t="array" aca="1" ref="BG87" ca="1">IF(AG87&gt;0,AG87*SUMPRODUCT(_xlfn.XLOOKUP(AG$23,$C$4:$C$19,$T$4:$AD$19)*$AL87:$AV87),0)</f>
        <v>0</v>
      </c>
      <c r="BH87" s="67" cm="1">
        <f t="array" aca="1" ref="BH87" ca="1">IF(AH87&gt;0,AH87*SUMPRODUCT(_xlfn.XLOOKUP(AH$23,$C$4:$C$19,$T$4:$AD$19)*$AL87:$AV87),0)</f>
        <v>0</v>
      </c>
      <c r="BI87" s="67" cm="1">
        <f t="array" aca="1" ref="BI87" ca="1">IF(AI87&gt;0,AI87*SUMPRODUCT(_xlfn.XLOOKUP(AI$23,$C$4:$C$19,$T$4:$AD$19)*$AL87:$AV87),0)</f>
        <v>0</v>
      </c>
      <c r="BJ87" s="67" cm="1">
        <f t="array" aca="1" ref="BJ87" ca="1">IF(AJ87&gt;0,AJ87*SUMPRODUCT(_xlfn.XLOOKUP(AJ$23,$C$4:$C$19,$T$4:$AD$19)*$AL87:$AV87),0)</f>
        <v>0</v>
      </c>
      <c r="BK87" s="207" cm="1">
        <f t="array" aca="1" ref="BK87" ca="1">IF(AK87&gt;0,AK87*SUMPRODUCT(_xlfn.XLOOKUP(AK$23,$C$4:$C$19,$T$4:$AD$19)*$AL87:$AV87),0)</f>
        <v>0</v>
      </c>
      <c r="BL87" s="220">
        <f t="shared" ca="1" si="67"/>
        <v>-1.9</v>
      </c>
      <c r="BM87" s="66" cm="1">
        <f t="array" aca="1" ref="BM87" ca="1">IF(AA87&gt;0,AA87*SUMPRODUCT(_xlfn.XLOOKUP(AA$23,$C$4:$C$19,$I$4:$S$19)*$AL87:$AV87),0)</f>
        <v>0</v>
      </c>
      <c r="BN87" s="67" cm="1">
        <f t="array" aca="1" ref="BN87" ca="1">IF(AB87&gt;0,AB87*SUMPRODUCT(_xlfn.XLOOKUP(AB$23,$C$4:$C$19,$I$4:$S$19)*$AL87:$AV87),0)</f>
        <v>0</v>
      </c>
      <c r="BO87" s="67" cm="1">
        <f t="array" aca="1" ref="BO87" ca="1">IF(AC87&gt;0,AC87*SUMPRODUCT(_xlfn.XLOOKUP(AC$23,$C$4:$C$19,$I$4:$S$19)*$AL87:$AV87),0)</f>
        <v>-0.1</v>
      </c>
      <c r="BP87" s="67" cm="1">
        <f t="array" aca="1" ref="BP87" ca="1">IF(AD87&gt;0,AD87*SUMPRODUCT(_xlfn.XLOOKUP(AD$23,$C$4:$C$19,$I$4:$S$19)*$AL87:$AV87),0)</f>
        <v>0</v>
      </c>
      <c r="BQ87" s="67" cm="1">
        <f t="array" aca="1" ref="BQ87" ca="1">IF(AE87&gt;0,AE87*SUMPRODUCT(_xlfn.XLOOKUP(AE$23,$C$4:$C$19,$I$4:$S$19)*$AL87:$AV87),0)</f>
        <v>0</v>
      </c>
      <c r="BR87" s="67" cm="1">
        <f t="array" aca="1" ref="BR87" ca="1">IF(AF87&gt;0,AF87*SUMPRODUCT(_xlfn.XLOOKUP(AF$23,$C$4:$C$19,$I$4:$S$19)*$AL87:$AV87),0)</f>
        <v>0</v>
      </c>
      <c r="BS87" s="67" cm="1">
        <f t="array" aca="1" ref="BS87" ca="1">IF(AG87&gt;0,AG87*SUMPRODUCT(_xlfn.XLOOKUP(AG$23,$C$4:$C$19,$I$4:$S$19)*$AL87:$AV87),0)</f>
        <v>0</v>
      </c>
      <c r="BT87" s="67" cm="1">
        <f t="array" aca="1" ref="BT87" ca="1">IF(AH87&gt;0,AH87*SUMPRODUCT(_xlfn.XLOOKUP(AH$23,$C$4:$C$19,$I$4:$S$19)*$AL87:$AV87),0)</f>
        <v>0</v>
      </c>
      <c r="BU87" s="67" cm="1">
        <f t="array" aca="1" ref="BU87" ca="1">IF(AI87&gt;0,AI87*SUMPRODUCT(_xlfn.XLOOKUP(AI$23,$C$4:$C$19,$I$4:$S$19)*$AL87:$AV87),0)</f>
        <v>0</v>
      </c>
      <c r="BV87" s="67" cm="1">
        <f t="array" aca="1" ref="BV87" ca="1">IF(AJ87&gt;0,AJ87*SUMPRODUCT(_xlfn.XLOOKUP(AJ$23,$C$4:$C$19,$I$4:$S$19)*$AL87:$AV87),0)</f>
        <v>0</v>
      </c>
      <c r="BW87" s="68" cm="1">
        <f t="array" aca="1" ref="BW87" ca="1">IF(AK87&gt;0,AK87*SUMPRODUCT(_xlfn.XLOOKUP(AK$23,$C$4:$C$19,$I$4:$S$19)*$AL87:$AV87),0)</f>
        <v>0</v>
      </c>
      <c r="BX87" s="214">
        <f t="shared" ca="1" si="68"/>
        <v>-0.1</v>
      </c>
      <c r="BY87" s="66" cm="1">
        <f t="array" aca="1" ref="BY87" ca="1">IF(AA87&lt;0,AA87*SUMPRODUCT(_xlfn.XLOOKUP(AA$23,$C$4:$C$19,$T$4:$AD$19)*$AL87:$AV87),0)</f>
        <v>0</v>
      </c>
      <c r="BZ87" s="67" cm="1">
        <f t="array" aca="1" ref="BZ87" ca="1">IF(AB87&lt;0,AB87*SUMPRODUCT(_xlfn.XLOOKUP(AB$23,$C$4:$C$19,$T$4:$AD$19)*$AL87:$AV87),0)</f>
        <v>-0.125</v>
      </c>
      <c r="CA87" s="67" cm="1">
        <f t="array" aca="1" ref="CA87" ca="1">IF(AC87&lt;0,AC87*SUMPRODUCT(_xlfn.XLOOKUP(AC$23,$C$4:$C$19,$T$4:$AD$19)*$AL87:$AV87),0)</f>
        <v>0</v>
      </c>
      <c r="CB87" s="67" cm="1">
        <f t="array" aca="1" ref="CB87" ca="1">IF(AD87&lt;0,AD87*SUMPRODUCT(_xlfn.XLOOKUP(AD$23,$C$4:$C$19,$T$4:$AD$19)*$AL87:$AV87),0)</f>
        <v>0</v>
      </c>
      <c r="CC87" s="67" cm="1">
        <f t="array" aca="1" ref="CC87" ca="1">IF(AE87&lt;0,AE87*SUMPRODUCT(_xlfn.XLOOKUP(AE$23,$C$4:$C$19,$T$4:$AD$19)*$AL87:$AV87),0)</f>
        <v>0</v>
      </c>
      <c r="CD87" s="67" cm="1">
        <f t="array" aca="1" ref="CD87" ca="1">IF(AF87&lt;0,AF87*SUMPRODUCT(_xlfn.XLOOKUP(AF$23,$C$4:$C$19,$T$4:$AD$19)*$AL87:$AV87),0)</f>
        <v>-1.5</v>
      </c>
      <c r="CE87" s="67" cm="1">
        <f t="array" aca="1" ref="CE87" ca="1">IF(AG87&lt;0,AG87*SUMPRODUCT(_xlfn.XLOOKUP(AG$23,$C$4:$C$19,$T$4:$AD$19)*$AL87:$AV87),0)</f>
        <v>0</v>
      </c>
      <c r="CF87" s="67" cm="1">
        <f t="array" aca="1" ref="CF87" ca="1">IF(AH87&lt;0,AH87*SUMPRODUCT(_xlfn.XLOOKUP(AH$23,$C$4:$C$19,$T$4:$AD$19)*$AL87:$AV87),0)</f>
        <v>0</v>
      </c>
      <c r="CG87" s="67" cm="1">
        <f t="array" aca="1" ref="CG87" ca="1">IF(AI87&lt;0,AI87*SUMPRODUCT(_xlfn.XLOOKUP(AI$23,$C$4:$C$19,$T$4:$AD$19)*$AL87:$AV87),0)</f>
        <v>0</v>
      </c>
      <c r="CH87" s="67" cm="1">
        <f t="array" aca="1" ref="CH87" ca="1">IF(AJ87&lt;0,AJ87*SUMPRODUCT(_xlfn.XLOOKUP(AJ$23,$C$4:$C$19,$T$4:$AD$19)*$AL87:$AV87),0)</f>
        <v>0</v>
      </c>
      <c r="CI87" s="68" cm="1">
        <f t="array" aca="1" ref="CI87" ca="1">IF(AK87&lt;0,AK87*SUMPRODUCT(_xlfn.XLOOKUP(AK$23,$C$4:$C$19,$T$4:$AD$19)*$AL87:$AV87),0)</f>
        <v>0</v>
      </c>
      <c r="CJ87" s="220">
        <f t="shared" ca="1" si="69"/>
        <v>-1.625</v>
      </c>
      <c r="CK87" s="66" cm="1">
        <f t="array" aca="1" ref="CK87" ca="1">IF(AA87&lt;0,AA87*SUMPRODUCT(_xlfn.XLOOKUP(AA$23,$C$4:$C$19,$I$4:$S$19)*$AL87:$AV87),0)</f>
        <v>0</v>
      </c>
      <c r="CL87" s="67" cm="1">
        <f t="array" aca="1" ref="CL87" ca="1">IF(AB87&lt;0,AB87*SUMPRODUCT(_xlfn.XLOOKUP(AB$23,$C$4:$C$19,$I$4:$S$19)*$AL87:$AV87),0)</f>
        <v>0.125</v>
      </c>
      <c r="CM87" s="67" cm="1">
        <f t="array" aca="1" ref="CM87" ca="1">IF(AC87&lt;0,AC87*SUMPRODUCT(_xlfn.XLOOKUP(AC$23,$C$4:$C$19,$I$4:$S$19)*$AL87:$AV87),0)</f>
        <v>0</v>
      </c>
      <c r="CN87" s="67" cm="1">
        <f t="array" aca="1" ref="CN87" ca="1">IF(AD87&lt;0,AD87*SUMPRODUCT(_xlfn.XLOOKUP(AD$23,$C$4:$C$19,$I$4:$S$19)*$AL87:$AV87),0)</f>
        <v>0</v>
      </c>
      <c r="CO87" s="67" cm="1">
        <f t="array" aca="1" ref="CO87" ca="1">IF(AE87&lt;0,AE87*SUMPRODUCT(_xlfn.XLOOKUP(AE$23,$C$4:$C$19,$I$4:$S$19)*$AL87:$AV87),0)</f>
        <v>0</v>
      </c>
      <c r="CP87" s="67" cm="1">
        <f t="array" aca="1" ref="CP87" ca="1">IF(AF87&lt;0,AF87*SUMPRODUCT(_xlfn.XLOOKUP(AF$23,$C$4:$C$19,$I$4:$S$19)*$AL87:$AV87),0)</f>
        <v>0</v>
      </c>
      <c r="CQ87" s="67" cm="1">
        <f t="array" aca="1" ref="CQ87" ca="1">IF(AG87&lt;0,AG87*SUMPRODUCT(_xlfn.XLOOKUP(AG$23,$C$4:$C$19,$I$4:$S$19)*$AL87:$AV87),0)</f>
        <v>0</v>
      </c>
      <c r="CR87" s="67" cm="1">
        <f t="array" aca="1" ref="CR87" ca="1">IF(AH87&lt;0,AH87*SUMPRODUCT(_xlfn.XLOOKUP(AH$23,$C$4:$C$19,$I$4:$S$19)*$AL87:$AV87),0)</f>
        <v>0</v>
      </c>
      <c r="CS87" s="67" cm="1">
        <f t="array" aca="1" ref="CS87" ca="1">IF(AI87&lt;0,AI87*SUMPRODUCT(_xlfn.XLOOKUP(AI$23,$C$4:$C$19,$I$4:$S$19)*$AL87:$AV87),0)</f>
        <v>0</v>
      </c>
      <c r="CT87" s="67" cm="1">
        <f t="array" aca="1" ref="CT87" ca="1">IF(AJ87&lt;0,AJ87*SUMPRODUCT(_xlfn.XLOOKUP(AJ$23,$C$4:$C$19,$I$4:$S$19)*$AL87:$AV87),0)</f>
        <v>0</v>
      </c>
      <c r="CU87" s="207" cm="1">
        <f t="array" aca="1" ref="CU87" ca="1">IF(AK87&lt;0,AK87*SUMPRODUCT(_xlfn.XLOOKUP(AK$23,$C$4:$C$19,$I$4:$S$19)*$AL87:$AV87),0)</f>
        <v>0</v>
      </c>
      <c r="CV87" s="220">
        <f t="shared" ca="1" si="70"/>
        <v>0.125</v>
      </c>
    </row>
    <row r="88" spans="1:100" x14ac:dyDescent="0.25">
      <c r="A88" s="255">
        <v>9</v>
      </c>
      <c r="B88" s="739"/>
      <c r="C88" s="736">
        <v>3</v>
      </c>
      <c r="D88" s="19" t="str">
        <f>_xlfn.XLOOKUP($C88,'Load Combinations'!$B$4:$B$22,'Load Combinations'!$C$4:$C$22)</f>
        <v>Component Pressure Test</v>
      </c>
      <c r="E88" s="120"/>
      <c r="F88" s="121"/>
      <c r="G88" s="8">
        <f t="shared" si="183"/>
        <v>9</v>
      </c>
      <c r="H88" s="61">
        <f t="shared" ca="1" si="106"/>
        <v>9.15</v>
      </c>
      <c r="I88" s="61">
        <f t="shared" ca="1" si="107"/>
        <v>7.6</v>
      </c>
      <c r="J88" s="113"/>
      <c r="K88" s="75">
        <f ca="1">OFFSET(K88,-2,0)</f>
        <v>0</v>
      </c>
      <c r="L88" s="76">
        <f t="shared" ref="L88:Z88" ca="1" si="186">OFFSET(L88,-2,0)</f>
        <v>0</v>
      </c>
      <c r="M88" s="76">
        <f t="shared" ca="1" si="186"/>
        <v>0</v>
      </c>
      <c r="N88" s="76">
        <f t="shared" ca="1" si="186"/>
        <v>0</v>
      </c>
      <c r="O88" s="76">
        <f t="shared" ca="1" si="186"/>
        <v>1</v>
      </c>
      <c r="P88" s="76">
        <f t="shared" ca="1" si="186"/>
        <v>1</v>
      </c>
      <c r="Q88" s="76">
        <f t="shared" ca="1" si="186"/>
        <v>0</v>
      </c>
      <c r="R88" s="76">
        <f t="shared" ca="1" si="186"/>
        <v>0</v>
      </c>
      <c r="S88" s="76">
        <f t="shared" ca="1" si="186"/>
        <v>0</v>
      </c>
      <c r="T88" s="76">
        <f t="shared" ca="1" si="186"/>
        <v>1</v>
      </c>
      <c r="U88" s="76">
        <f t="shared" ca="1" si="186"/>
        <v>1</v>
      </c>
      <c r="V88" s="76">
        <f t="shared" ca="1" si="186"/>
        <v>-1</v>
      </c>
      <c r="W88" s="76">
        <f t="shared" ca="1" si="186"/>
        <v>0</v>
      </c>
      <c r="X88" s="76">
        <f t="shared" ca="1" si="186"/>
        <v>0</v>
      </c>
      <c r="Y88" s="76">
        <f t="shared" ca="1" si="186"/>
        <v>0</v>
      </c>
      <c r="Z88" s="140">
        <f t="shared" ca="1" si="186"/>
        <v>-1</v>
      </c>
      <c r="AA88" s="75">
        <f t="shared" ref="AA88:AK88" ca="1" si="187">OFFSET(AA88,-2,0)</f>
        <v>-1</v>
      </c>
      <c r="AB88" s="76">
        <f t="shared" ca="1" si="187"/>
        <v>-1</v>
      </c>
      <c r="AC88" s="76">
        <f t="shared" ca="1" si="187"/>
        <v>1</v>
      </c>
      <c r="AD88" s="76">
        <f t="shared" ca="1" si="187"/>
        <v>0</v>
      </c>
      <c r="AE88" s="76">
        <f t="shared" ca="1" si="187"/>
        <v>1</v>
      </c>
      <c r="AF88" s="76">
        <f t="shared" ca="1" si="187"/>
        <v>-1</v>
      </c>
      <c r="AG88" s="76">
        <f t="shared" ca="1" si="187"/>
        <v>1</v>
      </c>
      <c r="AH88" s="76">
        <f t="shared" ca="1" si="187"/>
        <v>0</v>
      </c>
      <c r="AI88" s="76">
        <f t="shared" ca="1" si="187"/>
        <v>0</v>
      </c>
      <c r="AJ88" s="76">
        <f t="shared" ca="1" si="187"/>
        <v>1</v>
      </c>
      <c r="AK88" s="77">
        <f t="shared" ca="1" si="187"/>
        <v>1</v>
      </c>
      <c r="AL88" s="203">
        <f>+INDEX('Load Combinations'!$D$4:$N$22,MATCH(Vertical!$C88,'Load Combinations'!$B$4:$B$22,0),MATCH(Vertical!AL$23,'Load Combinations'!$D$3:$N$3,0))</f>
        <v>1</v>
      </c>
      <c r="AM88" s="76">
        <f>+INDEX('Load Combinations'!$D$4:$N$22,MATCH(Vertical!$C88,'Load Combinations'!$B$4:$B$22,0),MATCH(Vertical!AM$23,'Load Combinations'!$D$3:$N$3,0))</f>
        <v>0</v>
      </c>
      <c r="AN88" s="76">
        <f>+INDEX('Load Combinations'!$D$4:$N$22,MATCH(Vertical!$C88,'Load Combinations'!$B$4:$B$22,0),MATCH(Vertical!AN$23,'Load Combinations'!$D$3:$N$3,0))</f>
        <v>0</v>
      </c>
      <c r="AO88" s="76">
        <f>+INDEX('Load Combinations'!$D$4:$N$22,MATCH(Vertical!$C88,'Load Combinations'!$B$4:$B$22,0),MATCH(Vertical!AO$23,'Load Combinations'!$D$3:$N$3,0))</f>
        <v>0</v>
      </c>
      <c r="AP88" s="76">
        <f>+INDEX('Load Combinations'!$D$4:$N$22,MATCH(Vertical!$C88,'Load Combinations'!$B$4:$B$22,0),MATCH(Vertical!AP$23,'Load Combinations'!$D$3:$N$3,0))</f>
        <v>1</v>
      </c>
      <c r="AQ88" s="76">
        <f>+INDEX('Load Combinations'!$D$4:$N$22,MATCH(Vertical!$C88,'Load Combinations'!$B$4:$B$22,0),MATCH(Vertical!AQ$23,'Load Combinations'!$D$3:$N$3,0))</f>
        <v>0</v>
      </c>
      <c r="AR88" s="76">
        <f>+INDEX('Load Combinations'!$D$4:$N$22,MATCH(Vertical!$C88,'Load Combinations'!$B$4:$B$22,0),MATCH(Vertical!AR$23,'Load Combinations'!$D$3:$N$3,0))</f>
        <v>0</v>
      </c>
      <c r="AS88" s="76">
        <f>+INDEX('Load Combinations'!$D$4:$N$22,MATCH(Vertical!$C88,'Load Combinations'!$B$4:$B$22,0),MATCH(Vertical!AS$23,'Load Combinations'!$D$3:$N$3,0))</f>
        <v>0</v>
      </c>
      <c r="AT88" s="76">
        <f>+INDEX('Load Combinations'!$D$4:$N$22,MATCH(Vertical!$C88,'Load Combinations'!$B$4:$B$22,0),MATCH(Vertical!AT$23,'Load Combinations'!$D$3:$N$3,0))</f>
        <v>0</v>
      </c>
      <c r="AU88" s="140">
        <f>+INDEX('Load Combinations'!$D$4:$N$22,MATCH(Vertical!$C88,'Load Combinations'!$B$4:$B$22,0),MATCH(Vertical!AU$23,'Load Combinations'!$D$3:$N$3,0))</f>
        <v>0</v>
      </c>
      <c r="AV88" s="196">
        <f>+INDEX('Load Combinations'!$D$4:$N$22,MATCH(Vertical!$C88,'Load Combinations'!$B$4:$B$22,0),MATCH(Vertical!AV$23,'Load Combinations'!$D$3:$N$3,0))</f>
        <v>0</v>
      </c>
      <c r="AW88" s="231" cm="1">
        <f t="array" aca="1" ref="AW88" ca="1">SUMPRODUCT(--($K88:$Z88&gt;0),INDEX($H$4:$H$19,MATCH($K$23:$Z$23,$C$4:$C$19,0)))</f>
        <v>0.4</v>
      </c>
      <c r="AX88" s="196" cm="1">
        <f t="array" aca="1" ref="AX88" ca="1">SUMPRODUCT(--($K88:$Z88&gt;0),INDEX($G$4:$G$19,MATCH($K$23:$Z$23,$C$4:$C$19,0)))</f>
        <v>-0.4</v>
      </c>
      <c r="AY88" s="196" cm="1">
        <f t="array" aca="1" ref="AY88" ca="1">-1*SUMPRODUCT(--($K88:$Z88&lt;0),INDEX($H$4:$H$19,MATCH($K$23:$Z$23,$C$4:$C$19,0)))</f>
        <v>-1</v>
      </c>
      <c r="AZ88" s="232" cm="1">
        <f t="array" aca="1" ref="AZ88" ca="1">-1*SUMPRODUCT(--($K88:$Z88&lt;0),INDEX($G$4:$G$19,MATCH($K$23:$Z$23,$C$4:$C$19,0)))</f>
        <v>1</v>
      </c>
      <c r="BA88" s="8" cm="1">
        <f t="array" aca="1" ref="BA88" ca="1">IF(AA88&gt;0,AA88*SUMPRODUCT(_xlfn.XLOOKUP(AA$23,$C$4:$C$19,$T$4:$AD$19)*$AL88:$AV88),0)</f>
        <v>0</v>
      </c>
      <c r="BB88" s="17" cm="1">
        <f t="array" aca="1" ref="BB88" ca="1">IF(AB88&gt;0,AB88*SUMPRODUCT(_xlfn.XLOOKUP(AB$23,$C$4:$C$19,$T$4:$AD$19)*$AL88:$AV88),0)</f>
        <v>0</v>
      </c>
      <c r="BC88" s="17" cm="1">
        <f t="array" aca="1" ref="BC88" ca="1">IF(AC88&gt;0,AC88*SUMPRODUCT(_xlfn.XLOOKUP(AC$23,$C$4:$C$19,$T$4:$AD$19)*$AL88:$AV88),0)</f>
        <v>0</v>
      </c>
      <c r="BD88" s="71" cm="1">
        <f t="array" aca="1" ref="BD88" ca="1">IF(AD88&gt;0,AD88*SUMPRODUCT(_xlfn.XLOOKUP(AD$23,$C$4:$C$19,$T$4:$AD$19)*$AL88:$AV88),0)</f>
        <v>0</v>
      </c>
      <c r="BE88" s="17" cm="1">
        <f t="array" aca="1" ref="BE88" ca="1">IF(AE88&gt;0,AE88*SUMPRODUCT(_xlfn.XLOOKUP(AE$23,$C$4:$C$19,$T$4:$AD$19)*$AL88:$AV88),0)</f>
        <v>-2</v>
      </c>
      <c r="BF88" s="17" cm="1">
        <f t="array" aca="1" ref="BF88" ca="1">IF(AF88&gt;0,AF88*SUMPRODUCT(_xlfn.XLOOKUP(AF$23,$C$4:$C$19,$T$4:$AD$19)*$AL88:$AV88),0)</f>
        <v>0</v>
      </c>
      <c r="BG88" s="17" cm="1">
        <f t="array" aca="1" ref="BG88" ca="1">IF(AG88&gt;0,AG88*SUMPRODUCT(_xlfn.XLOOKUP(AG$23,$C$4:$C$19,$T$4:$AD$19)*$AL88:$AV88),0)</f>
        <v>0.25</v>
      </c>
      <c r="BH88" s="17" cm="1">
        <f t="array" aca="1" ref="BH88" ca="1">IF(AH88&gt;0,AH88*SUMPRODUCT(_xlfn.XLOOKUP(AH$23,$C$4:$C$19,$T$4:$AD$19)*$AL88:$AV88),0)</f>
        <v>0</v>
      </c>
      <c r="BI88" s="17" cm="1">
        <f t="array" aca="1" ref="BI88" ca="1">IF(AI88&gt;0,AI88*SUMPRODUCT(_xlfn.XLOOKUP(AI$23,$C$4:$C$19,$T$4:$AD$19)*$AL88:$AV88),0)</f>
        <v>0</v>
      </c>
      <c r="BJ88" s="17" cm="1">
        <f t="array" aca="1" ref="BJ88" ca="1">IF(AJ88&gt;0,AJ88*SUMPRODUCT(_xlfn.XLOOKUP(AJ$23,$C$4:$C$19,$T$4:$AD$19)*$AL88:$AV88),0)</f>
        <v>0.25</v>
      </c>
      <c r="BK88" s="208" cm="1">
        <f t="array" aca="1" ref="BK88" ca="1">IF(AK88&gt;0,AK88*SUMPRODUCT(_xlfn.XLOOKUP(AK$23,$C$4:$C$19,$T$4:$AD$19)*$AL88:$AV88),0)</f>
        <v>0.25</v>
      </c>
      <c r="BL88" s="221">
        <f t="shared" ca="1" si="67"/>
        <v>-1.25</v>
      </c>
      <c r="BM88" s="8" cm="1">
        <f t="array" aca="1" ref="BM88" ca="1">IF(AA88&gt;0,AA88*SUMPRODUCT(_xlfn.XLOOKUP(AA$23,$C$4:$C$19,$I$4:$S$19)*$AL88:$AV88),0)</f>
        <v>0</v>
      </c>
      <c r="BN88" s="17" cm="1">
        <f t="array" aca="1" ref="BN88" ca="1">IF(AB88&gt;0,AB88*SUMPRODUCT(_xlfn.XLOOKUP(AB$23,$C$4:$C$19,$I$4:$S$19)*$AL88:$AV88),0)</f>
        <v>0</v>
      </c>
      <c r="BO88" s="17" cm="1">
        <f t="array" aca="1" ref="BO88" ca="1">IF(AC88&gt;0,AC88*SUMPRODUCT(_xlfn.XLOOKUP(AC$23,$C$4:$C$19,$I$4:$S$19)*$AL88:$AV88),0)</f>
        <v>0</v>
      </c>
      <c r="BP88" s="71" cm="1">
        <f t="array" aca="1" ref="BP88" ca="1">IF(AD88&gt;0,AD88*SUMPRODUCT(_xlfn.XLOOKUP(AD$23,$C$4:$C$19,$I$4:$S$19)*$AL88:$AV88),0)</f>
        <v>0</v>
      </c>
      <c r="BQ88" s="17" cm="1">
        <f t="array" aca="1" ref="BQ88" ca="1">IF(AE88&gt;0,AE88*SUMPRODUCT(_xlfn.XLOOKUP(AE$23,$C$4:$C$19,$I$4:$S$19)*$AL88:$AV88),0)</f>
        <v>0</v>
      </c>
      <c r="BR88" s="17" cm="1">
        <f t="array" aca="1" ref="BR88" ca="1">IF(AF88&gt;0,AF88*SUMPRODUCT(_xlfn.XLOOKUP(AF$23,$C$4:$C$19,$I$4:$S$19)*$AL88:$AV88),0)</f>
        <v>0</v>
      </c>
      <c r="BS88" s="17" cm="1">
        <f t="array" aca="1" ref="BS88" ca="1">IF(AG88&gt;0,AG88*SUMPRODUCT(_xlfn.XLOOKUP(AG$23,$C$4:$C$19,$I$4:$S$19)*$AL88:$AV88),0)</f>
        <v>0</v>
      </c>
      <c r="BT88" s="17" cm="1">
        <f t="array" aca="1" ref="BT88" ca="1">IF(AH88&gt;0,AH88*SUMPRODUCT(_xlfn.XLOOKUP(AH$23,$C$4:$C$19,$I$4:$S$19)*$AL88:$AV88),0)</f>
        <v>0</v>
      </c>
      <c r="BU88" s="17" cm="1">
        <f t="array" aca="1" ref="BU88" ca="1">IF(AI88&gt;0,AI88*SUMPRODUCT(_xlfn.XLOOKUP(AI$23,$C$4:$C$19,$I$4:$S$19)*$AL88:$AV88),0)</f>
        <v>0</v>
      </c>
      <c r="BV88" s="17" cm="1">
        <f t="array" aca="1" ref="BV88" ca="1">IF(AJ88&gt;0,AJ88*SUMPRODUCT(_xlfn.XLOOKUP(AJ$23,$C$4:$C$19,$I$4:$S$19)*$AL88:$AV88),0)</f>
        <v>0</v>
      </c>
      <c r="BW88" s="9" cm="1">
        <f t="array" aca="1" ref="BW88" ca="1">IF(AK88&gt;0,AK88*SUMPRODUCT(_xlfn.XLOOKUP(AK$23,$C$4:$C$19,$I$4:$S$19)*$AL88:$AV88),0)</f>
        <v>0</v>
      </c>
      <c r="BX88" s="215">
        <f t="shared" ca="1" si="68"/>
        <v>0</v>
      </c>
      <c r="BY88" s="8" cm="1">
        <f t="array" aca="1" ref="BY88" ca="1">IF(AA88&lt;0,AA88*SUMPRODUCT(_xlfn.XLOOKUP(AA$23,$C$4:$C$19,$T$4:$AD$19)*$AL88:$AV88),0)</f>
        <v>0</v>
      </c>
      <c r="BZ88" s="17" cm="1">
        <f t="array" aca="1" ref="BZ88" ca="1">IF(AB88&lt;0,AB88*SUMPRODUCT(_xlfn.XLOOKUP(AB$23,$C$4:$C$19,$T$4:$AD$19)*$AL88:$AV88),0)</f>
        <v>0</v>
      </c>
      <c r="CA88" s="17" cm="1">
        <f t="array" aca="1" ref="CA88" ca="1">IF(AC88&lt;0,AC88*SUMPRODUCT(_xlfn.XLOOKUP(AC$23,$C$4:$C$19,$T$4:$AD$19)*$AL88:$AV88),0)</f>
        <v>0</v>
      </c>
      <c r="CB88" s="71" cm="1">
        <f t="array" aca="1" ref="CB88" ca="1">IF(AD88&lt;0,AD88*SUMPRODUCT(_xlfn.XLOOKUP(AD$23,$C$4:$C$19,$T$4:$AD$19)*$AL88:$AV88),0)</f>
        <v>0</v>
      </c>
      <c r="CC88" s="17" cm="1">
        <f t="array" aca="1" ref="CC88" ca="1">IF(AE88&lt;0,AE88*SUMPRODUCT(_xlfn.XLOOKUP(AE$23,$C$4:$C$19,$T$4:$AD$19)*$AL88:$AV88),0)</f>
        <v>0</v>
      </c>
      <c r="CD88" s="17" cm="1">
        <f t="array" aca="1" ref="CD88" ca="1">IF(AF88&lt;0,AF88*SUMPRODUCT(_xlfn.XLOOKUP(AF$23,$C$4:$C$19,$T$4:$AD$19)*$AL88:$AV88),0)</f>
        <v>0</v>
      </c>
      <c r="CE88" s="17" cm="1">
        <f t="array" aca="1" ref="CE88" ca="1">IF(AG88&lt;0,AG88*SUMPRODUCT(_xlfn.XLOOKUP(AG$23,$C$4:$C$19,$T$4:$AD$19)*$AL88:$AV88),0)</f>
        <v>0</v>
      </c>
      <c r="CF88" s="17" cm="1">
        <f t="array" aca="1" ref="CF88" ca="1">IF(AH88&lt;0,AH88*SUMPRODUCT(_xlfn.XLOOKUP(AH$23,$C$4:$C$19,$T$4:$AD$19)*$AL88:$AV88),0)</f>
        <v>0</v>
      </c>
      <c r="CG88" s="17" cm="1">
        <f t="array" aca="1" ref="CG88" ca="1">IF(AI88&lt;0,AI88*SUMPRODUCT(_xlfn.XLOOKUP(AI$23,$C$4:$C$19,$T$4:$AD$19)*$AL88:$AV88),0)</f>
        <v>0</v>
      </c>
      <c r="CH88" s="17" cm="1">
        <f t="array" aca="1" ref="CH88" ca="1">IF(AJ88&lt;0,AJ88*SUMPRODUCT(_xlfn.XLOOKUP(AJ$23,$C$4:$C$19,$T$4:$AD$19)*$AL88:$AV88),0)</f>
        <v>0</v>
      </c>
      <c r="CI88" s="9" cm="1">
        <f t="array" aca="1" ref="CI88" ca="1">IF(AK88&lt;0,AK88*SUMPRODUCT(_xlfn.XLOOKUP(AK$23,$C$4:$C$19,$T$4:$AD$19)*$AL88:$AV88),0)</f>
        <v>0</v>
      </c>
      <c r="CJ88" s="221">
        <f t="shared" ca="1" si="69"/>
        <v>0</v>
      </c>
      <c r="CK88" s="8" cm="1">
        <f t="array" aca="1" ref="CK88" ca="1">IF(AA88&lt;0,AA88*SUMPRODUCT(_xlfn.XLOOKUP(AA$23,$C$4:$C$19,$I$4:$S$19)*$AL88:$AV88),0)</f>
        <v>0</v>
      </c>
      <c r="CL88" s="17" cm="1">
        <f t="array" aca="1" ref="CL88" ca="1">IF(AB88&lt;0,AB88*SUMPRODUCT(_xlfn.XLOOKUP(AB$23,$C$4:$C$19,$I$4:$S$19)*$AL88:$AV88),0)</f>
        <v>0</v>
      </c>
      <c r="CM88" s="17" cm="1">
        <f t="array" aca="1" ref="CM88" ca="1">IF(AC88&lt;0,AC88*SUMPRODUCT(_xlfn.XLOOKUP(AC$23,$C$4:$C$19,$I$4:$S$19)*$AL88:$AV88),0)</f>
        <v>0</v>
      </c>
      <c r="CN88" s="71" cm="1">
        <f t="array" aca="1" ref="CN88" ca="1">IF(AD88&lt;0,AD88*SUMPRODUCT(_xlfn.XLOOKUP(AD$23,$C$4:$C$19,$I$4:$S$19)*$AL88:$AV88),0)</f>
        <v>0</v>
      </c>
      <c r="CO88" s="17" cm="1">
        <f t="array" aca="1" ref="CO88" ca="1">IF(AE88&lt;0,AE88*SUMPRODUCT(_xlfn.XLOOKUP(AE$23,$C$4:$C$19,$I$4:$S$19)*$AL88:$AV88),0)</f>
        <v>0</v>
      </c>
      <c r="CP88" s="17" cm="1">
        <f t="array" aca="1" ref="CP88" ca="1">IF(AF88&lt;0,AF88*SUMPRODUCT(_xlfn.XLOOKUP(AF$23,$C$4:$C$19,$I$4:$S$19)*$AL88:$AV88),0)</f>
        <v>0</v>
      </c>
      <c r="CQ88" s="17" cm="1">
        <f t="array" aca="1" ref="CQ88" ca="1">IF(AG88&lt;0,AG88*SUMPRODUCT(_xlfn.XLOOKUP(AG$23,$C$4:$C$19,$I$4:$S$19)*$AL88:$AV88),0)</f>
        <v>0</v>
      </c>
      <c r="CR88" s="17" cm="1">
        <f t="array" aca="1" ref="CR88" ca="1">IF(AH88&lt;0,AH88*SUMPRODUCT(_xlfn.XLOOKUP(AH$23,$C$4:$C$19,$I$4:$S$19)*$AL88:$AV88),0)</f>
        <v>0</v>
      </c>
      <c r="CS88" s="17" cm="1">
        <f t="array" aca="1" ref="CS88" ca="1">IF(AI88&lt;0,AI88*SUMPRODUCT(_xlfn.XLOOKUP(AI$23,$C$4:$C$19,$I$4:$S$19)*$AL88:$AV88),0)</f>
        <v>0</v>
      </c>
      <c r="CT88" s="17" cm="1">
        <f t="array" aca="1" ref="CT88" ca="1">IF(AJ88&lt;0,AJ88*SUMPRODUCT(_xlfn.XLOOKUP(AJ$23,$C$4:$C$19,$I$4:$S$19)*$AL88:$AV88),0)</f>
        <v>0</v>
      </c>
      <c r="CU88" s="208" cm="1">
        <f t="array" aca="1" ref="CU88" ca="1">IF(AK88&lt;0,AK88*SUMPRODUCT(_xlfn.XLOOKUP(AK$23,$C$4:$C$19,$I$4:$S$19)*$AL88:$AV88),0)</f>
        <v>0</v>
      </c>
      <c r="CV88" s="221">
        <f t="shared" ca="1" si="70"/>
        <v>0</v>
      </c>
    </row>
    <row r="89" spans="1:100" x14ac:dyDescent="0.25">
      <c r="A89" s="255" t="s">
        <v>390</v>
      </c>
      <c r="B89" s="739" t="s">
        <v>388</v>
      </c>
      <c r="C89" s="735">
        <v>4</v>
      </c>
      <c r="D89" s="18" t="str">
        <f>_xlfn.XLOOKUP($C89,'Load Combinations'!$B$4:$B$22,'Load Combinations'!$C$4:$C$22)</f>
        <v>Core Vessel Vacuum, No Beam</v>
      </c>
      <c r="E89" s="118"/>
      <c r="F89" s="119"/>
      <c r="G89" s="7">
        <f t="shared" si="183"/>
        <v>9</v>
      </c>
      <c r="H89" s="130">
        <f t="shared" ca="1" si="106"/>
        <v>11.375</v>
      </c>
      <c r="I89" s="130">
        <f t="shared" ca="1" si="107"/>
        <v>5.875</v>
      </c>
      <c r="J89" s="112"/>
      <c r="K89" s="72">
        <f ca="1">OFFSET(K89,-3,0)</f>
        <v>0</v>
      </c>
      <c r="L89" s="73">
        <f t="shared" ref="L89:Z89" ca="1" si="188">OFFSET(L89,-3,0)</f>
        <v>0</v>
      </c>
      <c r="M89" s="73">
        <f t="shared" ca="1" si="188"/>
        <v>0</v>
      </c>
      <c r="N89" s="73">
        <f t="shared" ca="1" si="188"/>
        <v>0</v>
      </c>
      <c r="O89" s="73">
        <f t="shared" ca="1" si="188"/>
        <v>1</v>
      </c>
      <c r="P89" s="73">
        <f t="shared" ca="1" si="188"/>
        <v>1</v>
      </c>
      <c r="Q89" s="73">
        <f t="shared" ca="1" si="188"/>
        <v>0</v>
      </c>
      <c r="R89" s="73">
        <f t="shared" ca="1" si="188"/>
        <v>0</v>
      </c>
      <c r="S89" s="73">
        <f t="shared" ca="1" si="188"/>
        <v>0</v>
      </c>
      <c r="T89" s="73">
        <f t="shared" ca="1" si="188"/>
        <v>1</v>
      </c>
      <c r="U89" s="73">
        <f t="shared" ca="1" si="188"/>
        <v>1</v>
      </c>
      <c r="V89" s="73">
        <f t="shared" ca="1" si="188"/>
        <v>-1</v>
      </c>
      <c r="W89" s="73">
        <f t="shared" ca="1" si="188"/>
        <v>0</v>
      </c>
      <c r="X89" s="73">
        <f t="shared" ca="1" si="188"/>
        <v>0</v>
      </c>
      <c r="Y89" s="73">
        <f t="shared" ca="1" si="188"/>
        <v>0</v>
      </c>
      <c r="Z89" s="139">
        <f t="shared" ca="1" si="188"/>
        <v>-1</v>
      </c>
      <c r="AA89" s="72">
        <f t="shared" ref="AA89:AK89" ca="1" si="189">OFFSET(AA89,-3,0)</f>
        <v>-1</v>
      </c>
      <c r="AB89" s="73">
        <f t="shared" ca="1" si="189"/>
        <v>-1</v>
      </c>
      <c r="AC89" s="73">
        <f t="shared" ca="1" si="189"/>
        <v>1</v>
      </c>
      <c r="AD89" s="73">
        <f t="shared" ca="1" si="189"/>
        <v>0</v>
      </c>
      <c r="AE89" s="73">
        <f t="shared" ca="1" si="189"/>
        <v>1</v>
      </c>
      <c r="AF89" s="73">
        <f t="shared" ca="1" si="189"/>
        <v>-1</v>
      </c>
      <c r="AG89" s="73">
        <f t="shared" ca="1" si="189"/>
        <v>1</v>
      </c>
      <c r="AH89" s="73">
        <f t="shared" ca="1" si="189"/>
        <v>0</v>
      </c>
      <c r="AI89" s="73">
        <f t="shared" ca="1" si="189"/>
        <v>0</v>
      </c>
      <c r="AJ89" s="73">
        <f t="shared" ca="1" si="189"/>
        <v>1</v>
      </c>
      <c r="AK89" s="74">
        <f t="shared" ca="1" si="189"/>
        <v>1</v>
      </c>
      <c r="AL89" s="202">
        <f>+INDEX('Load Combinations'!$D$4:$N$22,MATCH(Vertical!$C89,'Load Combinations'!$B$4:$B$22,0),MATCH(Vertical!AL$23,'Load Combinations'!$D$3:$N$3,0))</f>
        <v>1</v>
      </c>
      <c r="AM89" s="73">
        <f>+INDEX('Load Combinations'!$D$4:$N$22,MATCH(Vertical!$C89,'Load Combinations'!$B$4:$B$22,0),MATCH(Vertical!AM$23,'Load Combinations'!$D$3:$N$3,0))</f>
        <v>1</v>
      </c>
      <c r="AN89" s="73">
        <f>+INDEX('Load Combinations'!$D$4:$N$22,MATCH(Vertical!$C89,'Load Combinations'!$B$4:$B$22,0),MATCH(Vertical!AN$23,'Load Combinations'!$D$3:$N$3,0))</f>
        <v>0</v>
      </c>
      <c r="AO89" s="73">
        <f>+INDEX('Load Combinations'!$D$4:$N$22,MATCH(Vertical!$C89,'Load Combinations'!$B$4:$B$22,0),MATCH(Vertical!AO$23,'Load Combinations'!$D$3:$N$3,0))</f>
        <v>1</v>
      </c>
      <c r="AP89" s="73">
        <f>+INDEX('Load Combinations'!$D$4:$N$22,MATCH(Vertical!$C89,'Load Combinations'!$B$4:$B$22,0),MATCH(Vertical!AP$23,'Load Combinations'!$D$3:$N$3,0))</f>
        <v>0</v>
      </c>
      <c r="AQ89" s="73">
        <f>+INDEX('Load Combinations'!$D$4:$N$22,MATCH(Vertical!$C89,'Load Combinations'!$B$4:$B$22,0),MATCH(Vertical!AQ$23,'Load Combinations'!$D$3:$N$3,0))</f>
        <v>0</v>
      </c>
      <c r="AR89" s="73">
        <f>+INDEX('Load Combinations'!$D$4:$N$22,MATCH(Vertical!$C89,'Load Combinations'!$B$4:$B$22,0),MATCH(Vertical!AR$23,'Load Combinations'!$D$3:$N$3,0))</f>
        <v>0</v>
      </c>
      <c r="AS89" s="73">
        <f>+INDEX('Load Combinations'!$D$4:$N$22,MATCH(Vertical!$C89,'Load Combinations'!$B$4:$B$22,0),MATCH(Vertical!AS$23,'Load Combinations'!$D$3:$N$3,0))</f>
        <v>0</v>
      </c>
      <c r="AT89" s="73">
        <f>+INDEX('Load Combinations'!$D$4:$N$22,MATCH(Vertical!$C89,'Load Combinations'!$B$4:$B$22,0),MATCH(Vertical!AT$23,'Load Combinations'!$D$3:$N$3,0))</f>
        <v>1</v>
      </c>
      <c r="AU89" s="139">
        <f>+INDEX('Load Combinations'!$D$4:$N$22,MATCH(Vertical!$C89,'Load Combinations'!$B$4:$B$22,0),MATCH(Vertical!AU$23,'Load Combinations'!$D$3:$N$3,0))</f>
        <v>0</v>
      </c>
      <c r="AV89" s="189">
        <f>+INDEX('Load Combinations'!$D$4:$N$22,MATCH(Vertical!$C89,'Load Combinations'!$B$4:$B$22,0),MATCH(Vertical!AV$23,'Load Combinations'!$D$3:$N$3,0))</f>
        <v>0</v>
      </c>
      <c r="AW89" s="229" cm="1">
        <f t="array" aca="1" ref="AW89" ca="1">SUMPRODUCT(--($K89:$Z89&gt;0),INDEX($H$4:$H$19,MATCH($K$23:$Z$23,$C$4:$C$19,0)))</f>
        <v>0.4</v>
      </c>
      <c r="AX89" s="189" cm="1">
        <f t="array" aca="1" ref="AX89" ca="1">SUMPRODUCT(--($K89:$Z89&gt;0),INDEX($G$4:$G$19,MATCH($K$23:$Z$23,$C$4:$C$19,0)))</f>
        <v>-0.4</v>
      </c>
      <c r="AY89" s="189" cm="1">
        <f t="array" aca="1" ref="AY89" ca="1">-1*SUMPRODUCT(--($K89:$Z89&lt;0),INDEX($H$4:$H$19,MATCH($K$23:$Z$23,$C$4:$C$19,0)))</f>
        <v>-1</v>
      </c>
      <c r="AZ89" s="230" cm="1">
        <f t="array" aca="1" ref="AZ89" ca="1">-1*SUMPRODUCT(--($K89:$Z89&lt;0),INDEX($G$4:$G$19,MATCH($K$23:$Z$23,$C$4:$C$19,0)))</f>
        <v>1</v>
      </c>
      <c r="BA89" s="66" cm="1">
        <f t="array" aca="1" ref="BA89" ca="1">IF(AA89&gt;0,AA89*SUMPRODUCT(_xlfn.XLOOKUP(AA$23,$C$4:$C$19,$T$4:$AD$19)*$AL89:$AV89),0)</f>
        <v>0</v>
      </c>
      <c r="BB89" s="67" cm="1">
        <f t="array" aca="1" ref="BB89" ca="1">IF(AB89&gt;0,AB89*SUMPRODUCT(_xlfn.XLOOKUP(AB$23,$C$4:$C$19,$T$4:$AD$19)*$AL89:$AV89),0)</f>
        <v>0</v>
      </c>
      <c r="BC89" s="67" cm="1">
        <f t="array" aca="1" ref="BC89" ca="1">IF(AC89&gt;0,AC89*SUMPRODUCT(_xlfn.XLOOKUP(AC$23,$C$4:$C$19,$T$4:$AD$19)*$AL89:$AV89),0)</f>
        <v>0.1</v>
      </c>
      <c r="BD89" s="67" cm="1">
        <f t="array" aca="1" ref="BD89" ca="1">IF(AD89&gt;0,AD89*SUMPRODUCT(_xlfn.XLOOKUP(AD$23,$C$4:$C$19,$T$4:$AD$19)*$AL89:$AV89),0)</f>
        <v>0</v>
      </c>
      <c r="BE89" s="67" cm="1">
        <f t="array" aca="1" ref="BE89" ca="1">IF(AE89&gt;0,AE89*SUMPRODUCT(_xlfn.XLOOKUP(AE$23,$C$4:$C$19,$T$4:$AD$19)*$AL89:$AV89),0)</f>
        <v>-2</v>
      </c>
      <c r="BF89" s="67" cm="1">
        <f t="array" aca="1" ref="BF89" ca="1">IF(AF89&gt;0,AF89*SUMPRODUCT(_xlfn.XLOOKUP(AF$23,$C$4:$C$19,$T$4:$AD$19)*$AL89:$AV89),0)</f>
        <v>0</v>
      </c>
      <c r="BG89" s="67" cm="1">
        <f t="array" aca="1" ref="BG89" ca="1">IF(AG89&gt;0,AG89*SUMPRODUCT(_xlfn.XLOOKUP(AG$23,$C$4:$C$19,$T$4:$AD$19)*$AL89:$AV89),0)</f>
        <v>0.25</v>
      </c>
      <c r="BH89" s="67" cm="1">
        <f t="array" aca="1" ref="BH89" ca="1">IF(AH89&gt;0,AH89*SUMPRODUCT(_xlfn.XLOOKUP(AH$23,$C$4:$C$19,$T$4:$AD$19)*$AL89:$AV89),0)</f>
        <v>0</v>
      </c>
      <c r="BI89" s="67" cm="1">
        <f t="array" aca="1" ref="BI89" ca="1">IF(AI89&gt;0,AI89*SUMPRODUCT(_xlfn.XLOOKUP(AI$23,$C$4:$C$19,$T$4:$AD$19)*$AL89:$AV89),0)</f>
        <v>0</v>
      </c>
      <c r="BJ89" s="67" cm="1">
        <f t="array" aca="1" ref="BJ89" ca="1">IF(AJ89&gt;0,AJ89*SUMPRODUCT(_xlfn.XLOOKUP(AJ$23,$C$4:$C$19,$T$4:$AD$19)*$AL89:$AV89),0)</f>
        <v>0.25</v>
      </c>
      <c r="BK89" s="207" cm="1">
        <f t="array" aca="1" ref="BK89" ca="1">IF(AK89&gt;0,AK89*SUMPRODUCT(_xlfn.XLOOKUP(AK$23,$C$4:$C$19,$T$4:$AD$19)*$AL89:$AV89),0)</f>
        <v>0.5</v>
      </c>
      <c r="BL89" s="220">
        <f t="shared" ca="1" si="67"/>
        <v>-0.89999999999999991</v>
      </c>
      <c r="BM89" s="66" cm="1">
        <f t="array" aca="1" ref="BM89" ca="1">IF(AA89&gt;0,AA89*SUMPRODUCT(_xlfn.XLOOKUP(AA$23,$C$4:$C$19,$I$4:$S$19)*$AL89:$AV89),0)</f>
        <v>0</v>
      </c>
      <c r="BN89" s="67" cm="1">
        <f t="array" aca="1" ref="BN89" ca="1">IF(AB89&gt;0,AB89*SUMPRODUCT(_xlfn.XLOOKUP(AB$23,$C$4:$C$19,$I$4:$S$19)*$AL89:$AV89),0)</f>
        <v>0</v>
      </c>
      <c r="BO89" s="67" cm="1">
        <f t="array" aca="1" ref="BO89" ca="1">IF(AC89&gt;0,AC89*SUMPRODUCT(_xlfn.XLOOKUP(AC$23,$C$4:$C$19,$I$4:$S$19)*$AL89:$AV89),0)</f>
        <v>-0.1</v>
      </c>
      <c r="BP89" s="67" cm="1">
        <f t="array" aca="1" ref="BP89" ca="1">IF(AD89&gt;0,AD89*SUMPRODUCT(_xlfn.XLOOKUP(AD$23,$C$4:$C$19,$I$4:$S$19)*$AL89:$AV89),0)</f>
        <v>0</v>
      </c>
      <c r="BQ89" s="67" cm="1">
        <f t="array" aca="1" ref="BQ89" ca="1">IF(AE89&gt;0,AE89*SUMPRODUCT(_xlfn.XLOOKUP(AE$23,$C$4:$C$19,$I$4:$S$19)*$AL89:$AV89),0)</f>
        <v>0</v>
      </c>
      <c r="BR89" s="67" cm="1">
        <f t="array" aca="1" ref="BR89" ca="1">IF(AF89&gt;0,AF89*SUMPRODUCT(_xlfn.XLOOKUP(AF$23,$C$4:$C$19,$I$4:$S$19)*$AL89:$AV89),0)</f>
        <v>0</v>
      </c>
      <c r="BS89" s="67" cm="1">
        <f t="array" aca="1" ref="BS89" ca="1">IF(AG89&gt;0,AG89*SUMPRODUCT(_xlfn.XLOOKUP(AG$23,$C$4:$C$19,$I$4:$S$19)*$AL89:$AV89),0)</f>
        <v>0</v>
      </c>
      <c r="BT89" s="67" cm="1">
        <f t="array" aca="1" ref="BT89" ca="1">IF(AH89&gt;0,AH89*SUMPRODUCT(_xlfn.XLOOKUP(AH$23,$C$4:$C$19,$I$4:$S$19)*$AL89:$AV89),0)</f>
        <v>0</v>
      </c>
      <c r="BU89" s="67" cm="1">
        <f t="array" aca="1" ref="BU89" ca="1">IF(AI89&gt;0,AI89*SUMPRODUCT(_xlfn.XLOOKUP(AI$23,$C$4:$C$19,$I$4:$S$19)*$AL89:$AV89),0)</f>
        <v>0</v>
      </c>
      <c r="BV89" s="67" cm="1">
        <f t="array" aca="1" ref="BV89" ca="1">IF(AJ89&gt;0,AJ89*SUMPRODUCT(_xlfn.XLOOKUP(AJ$23,$C$4:$C$19,$I$4:$S$19)*$AL89:$AV89),0)</f>
        <v>0</v>
      </c>
      <c r="BW89" s="68" cm="1">
        <f t="array" aca="1" ref="BW89" ca="1">IF(AK89&gt;0,AK89*SUMPRODUCT(_xlfn.XLOOKUP(AK$23,$C$4:$C$19,$I$4:$S$19)*$AL89:$AV89),0)</f>
        <v>0</v>
      </c>
      <c r="BX89" s="214">
        <f t="shared" ca="1" si="68"/>
        <v>-0.1</v>
      </c>
      <c r="BY89" s="66" cm="1">
        <f t="array" aca="1" ref="BY89" ca="1">IF(AA89&lt;0,AA89*SUMPRODUCT(_xlfn.XLOOKUP(AA$23,$C$4:$C$19,$T$4:$AD$19)*$AL89:$AV89),0)</f>
        <v>0</v>
      </c>
      <c r="BZ89" s="67" cm="1">
        <f t="array" aca="1" ref="BZ89" ca="1">IF(AB89&lt;0,AB89*SUMPRODUCT(_xlfn.XLOOKUP(AB$23,$C$4:$C$19,$T$4:$AD$19)*$AL89:$AV89),0)</f>
        <v>-0.125</v>
      </c>
      <c r="CA89" s="67" cm="1">
        <f t="array" aca="1" ref="CA89" ca="1">IF(AC89&lt;0,AC89*SUMPRODUCT(_xlfn.XLOOKUP(AC$23,$C$4:$C$19,$T$4:$AD$19)*$AL89:$AV89),0)</f>
        <v>0</v>
      </c>
      <c r="CB89" s="67" cm="1">
        <f t="array" aca="1" ref="CB89" ca="1">IF(AD89&lt;0,AD89*SUMPRODUCT(_xlfn.XLOOKUP(AD$23,$C$4:$C$19,$T$4:$AD$19)*$AL89:$AV89),0)</f>
        <v>0</v>
      </c>
      <c r="CC89" s="67" cm="1">
        <f t="array" aca="1" ref="CC89" ca="1">IF(AE89&lt;0,AE89*SUMPRODUCT(_xlfn.XLOOKUP(AE$23,$C$4:$C$19,$T$4:$AD$19)*$AL89:$AV89),0)</f>
        <v>0</v>
      </c>
      <c r="CD89" s="67" cm="1">
        <f t="array" aca="1" ref="CD89" ca="1">IF(AF89&lt;0,AF89*SUMPRODUCT(_xlfn.XLOOKUP(AF$23,$C$4:$C$19,$T$4:$AD$19)*$AL89:$AV89),0)</f>
        <v>-1.5</v>
      </c>
      <c r="CE89" s="67" cm="1">
        <f t="array" aca="1" ref="CE89" ca="1">IF(AG89&lt;0,AG89*SUMPRODUCT(_xlfn.XLOOKUP(AG$23,$C$4:$C$19,$T$4:$AD$19)*$AL89:$AV89),0)</f>
        <v>0</v>
      </c>
      <c r="CF89" s="67" cm="1">
        <f t="array" aca="1" ref="CF89" ca="1">IF(AH89&lt;0,AH89*SUMPRODUCT(_xlfn.XLOOKUP(AH$23,$C$4:$C$19,$T$4:$AD$19)*$AL89:$AV89),0)</f>
        <v>0</v>
      </c>
      <c r="CG89" s="67" cm="1">
        <f t="array" aca="1" ref="CG89" ca="1">IF(AI89&lt;0,AI89*SUMPRODUCT(_xlfn.XLOOKUP(AI$23,$C$4:$C$19,$T$4:$AD$19)*$AL89:$AV89),0)</f>
        <v>0</v>
      </c>
      <c r="CH89" s="67" cm="1">
        <f t="array" aca="1" ref="CH89" ca="1">IF(AJ89&lt;0,AJ89*SUMPRODUCT(_xlfn.XLOOKUP(AJ$23,$C$4:$C$19,$T$4:$AD$19)*$AL89:$AV89),0)</f>
        <v>0</v>
      </c>
      <c r="CI89" s="68" cm="1">
        <f t="array" aca="1" ref="CI89" ca="1">IF(AK89&lt;0,AK89*SUMPRODUCT(_xlfn.XLOOKUP(AK$23,$C$4:$C$19,$T$4:$AD$19)*$AL89:$AV89),0)</f>
        <v>0</v>
      </c>
      <c r="CJ89" s="220">
        <f t="shared" ca="1" si="69"/>
        <v>-1.625</v>
      </c>
      <c r="CK89" s="66" cm="1">
        <f t="array" aca="1" ref="CK89" ca="1">IF(AA89&lt;0,AA89*SUMPRODUCT(_xlfn.XLOOKUP(AA$23,$C$4:$C$19,$I$4:$S$19)*$AL89:$AV89),0)</f>
        <v>0</v>
      </c>
      <c r="CL89" s="67" cm="1">
        <f t="array" aca="1" ref="CL89" ca="1">IF(AB89&lt;0,AB89*SUMPRODUCT(_xlfn.XLOOKUP(AB$23,$C$4:$C$19,$I$4:$S$19)*$AL89:$AV89),0)</f>
        <v>1.875</v>
      </c>
      <c r="CM89" s="67" cm="1">
        <f t="array" aca="1" ref="CM89" ca="1">IF(AC89&lt;0,AC89*SUMPRODUCT(_xlfn.XLOOKUP(AC$23,$C$4:$C$19,$I$4:$S$19)*$AL89:$AV89),0)</f>
        <v>0</v>
      </c>
      <c r="CN89" s="67" cm="1">
        <f t="array" aca="1" ref="CN89" ca="1">IF(AD89&lt;0,AD89*SUMPRODUCT(_xlfn.XLOOKUP(AD$23,$C$4:$C$19,$I$4:$S$19)*$AL89:$AV89),0)</f>
        <v>0</v>
      </c>
      <c r="CO89" s="67" cm="1">
        <f t="array" aca="1" ref="CO89" ca="1">IF(AE89&lt;0,AE89*SUMPRODUCT(_xlfn.XLOOKUP(AE$23,$C$4:$C$19,$I$4:$S$19)*$AL89:$AV89),0)</f>
        <v>0</v>
      </c>
      <c r="CP89" s="67" cm="1">
        <f t="array" aca="1" ref="CP89" ca="1">IF(AF89&lt;0,AF89*SUMPRODUCT(_xlfn.XLOOKUP(AF$23,$C$4:$C$19,$I$4:$S$19)*$AL89:$AV89),0)</f>
        <v>0</v>
      </c>
      <c r="CQ89" s="67" cm="1">
        <f t="array" aca="1" ref="CQ89" ca="1">IF(AG89&lt;0,AG89*SUMPRODUCT(_xlfn.XLOOKUP(AG$23,$C$4:$C$19,$I$4:$S$19)*$AL89:$AV89),0)</f>
        <v>0</v>
      </c>
      <c r="CR89" s="67" cm="1">
        <f t="array" aca="1" ref="CR89" ca="1">IF(AH89&lt;0,AH89*SUMPRODUCT(_xlfn.XLOOKUP(AH$23,$C$4:$C$19,$I$4:$S$19)*$AL89:$AV89),0)</f>
        <v>0</v>
      </c>
      <c r="CS89" s="67" cm="1">
        <f t="array" aca="1" ref="CS89" ca="1">IF(AI89&lt;0,AI89*SUMPRODUCT(_xlfn.XLOOKUP(AI$23,$C$4:$C$19,$I$4:$S$19)*$AL89:$AV89),0)</f>
        <v>0</v>
      </c>
      <c r="CT89" s="67" cm="1">
        <f t="array" aca="1" ref="CT89" ca="1">IF(AJ89&lt;0,AJ89*SUMPRODUCT(_xlfn.XLOOKUP(AJ$23,$C$4:$C$19,$I$4:$S$19)*$AL89:$AV89),0)</f>
        <v>0</v>
      </c>
      <c r="CU89" s="207" cm="1">
        <f t="array" aca="1" ref="CU89" ca="1">IF(AK89&lt;0,AK89*SUMPRODUCT(_xlfn.XLOOKUP(AK$23,$C$4:$C$19,$I$4:$S$19)*$AL89:$AV89),0)</f>
        <v>0</v>
      </c>
      <c r="CV89" s="220">
        <f t="shared" ca="1" si="70"/>
        <v>1.875</v>
      </c>
    </row>
    <row r="90" spans="1:100" x14ac:dyDescent="0.25">
      <c r="A90" s="730">
        <f ca="1">MIN(H86:I90,H93:I96,H99:I104)</f>
        <v>5.2750000000000004</v>
      </c>
      <c r="B90" s="740">
        <f ca="1">MIN(H91:I92,H97:I98)</f>
        <v>4.7249999999999996</v>
      </c>
      <c r="C90" s="736">
        <v>5</v>
      </c>
      <c r="D90" s="19" t="str">
        <f>_xlfn.XLOOKUP($C90,'Load Combinations'!$B$4:$B$22,'Load Combinations'!$C$4:$C$22)</f>
        <v>Core Vessel Vacuum, Beam on</v>
      </c>
      <c r="E90" s="120"/>
      <c r="F90" s="121"/>
      <c r="G90" s="8">
        <f t="shared" si="183"/>
        <v>9</v>
      </c>
      <c r="H90" s="61">
        <f t="shared" ca="1" si="106"/>
        <v>14.625</v>
      </c>
      <c r="I90" s="61">
        <f t="shared" ca="1" si="107"/>
        <v>5.2750000000000004</v>
      </c>
      <c r="J90" s="113"/>
      <c r="K90" s="75">
        <f ca="1">OFFSET(K90,-4,0)</f>
        <v>0</v>
      </c>
      <c r="L90" s="76">
        <f t="shared" ref="L90:Z90" ca="1" si="190">OFFSET(L90,-4,0)</f>
        <v>0</v>
      </c>
      <c r="M90" s="76">
        <f t="shared" ca="1" si="190"/>
        <v>0</v>
      </c>
      <c r="N90" s="76">
        <f t="shared" ca="1" si="190"/>
        <v>0</v>
      </c>
      <c r="O90" s="76">
        <f t="shared" ca="1" si="190"/>
        <v>1</v>
      </c>
      <c r="P90" s="76">
        <f t="shared" ca="1" si="190"/>
        <v>1</v>
      </c>
      <c r="Q90" s="76">
        <f t="shared" ca="1" si="190"/>
        <v>0</v>
      </c>
      <c r="R90" s="76">
        <f t="shared" ca="1" si="190"/>
        <v>0</v>
      </c>
      <c r="S90" s="76">
        <f t="shared" ca="1" si="190"/>
        <v>0</v>
      </c>
      <c r="T90" s="76">
        <f t="shared" ca="1" si="190"/>
        <v>1</v>
      </c>
      <c r="U90" s="76">
        <f t="shared" ca="1" si="190"/>
        <v>1</v>
      </c>
      <c r="V90" s="76">
        <f t="shared" ca="1" si="190"/>
        <v>-1</v>
      </c>
      <c r="W90" s="76">
        <f t="shared" ca="1" si="190"/>
        <v>0</v>
      </c>
      <c r="X90" s="76">
        <f t="shared" ca="1" si="190"/>
        <v>0</v>
      </c>
      <c r="Y90" s="76">
        <f t="shared" ca="1" si="190"/>
        <v>0</v>
      </c>
      <c r="Z90" s="140">
        <f t="shared" ca="1" si="190"/>
        <v>-1</v>
      </c>
      <c r="AA90" s="75">
        <f t="shared" ref="AA90:AK90" ca="1" si="191">OFFSET(AA90,-4,0)</f>
        <v>-1</v>
      </c>
      <c r="AB90" s="76">
        <f t="shared" ca="1" si="191"/>
        <v>-1</v>
      </c>
      <c r="AC90" s="76">
        <f t="shared" ca="1" si="191"/>
        <v>1</v>
      </c>
      <c r="AD90" s="76">
        <f t="shared" ca="1" si="191"/>
        <v>0</v>
      </c>
      <c r="AE90" s="76">
        <f t="shared" ca="1" si="191"/>
        <v>1</v>
      </c>
      <c r="AF90" s="76">
        <f t="shared" ca="1" si="191"/>
        <v>-1</v>
      </c>
      <c r="AG90" s="76">
        <f t="shared" ca="1" si="191"/>
        <v>1</v>
      </c>
      <c r="AH90" s="76">
        <f t="shared" ca="1" si="191"/>
        <v>0</v>
      </c>
      <c r="AI90" s="76">
        <f t="shared" ca="1" si="191"/>
        <v>0</v>
      </c>
      <c r="AJ90" s="76">
        <f t="shared" ca="1" si="191"/>
        <v>1</v>
      </c>
      <c r="AK90" s="77">
        <f t="shared" ca="1" si="191"/>
        <v>1</v>
      </c>
      <c r="AL90" s="203">
        <f>+INDEX('Load Combinations'!$D$4:$N$22,MATCH(Vertical!$C90,'Load Combinations'!$B$4:$B$22,0),MATCH(Vertical!AL$23,'Load Combinations'!$D$3:$N$3,0))</f>
        <v>1</v>
      </c>
      <c r="AM90" s="76">
        <f>+INDEX('Load Combinations'!$D$4:$N$22,MATCH(Vertical!$C90,'Load Combinations'!$B$4:$B$22,0),MATCH(Vertical!AM$23,'Load Combinations'!$D$3:$N$3,0))</f>
        <v>1</v>
      </c>
      <c r="AN90" s="76">
        <f>+INDEX('Load Combinations'!$D$4:$N$22,MATCH(Vertical!$C90,'Load Combinations'!$B$4:$B$22,0),MATCH(Vertical!AN$23,'Load Combinations'!$D$3:$N$3,0))</f>
        <v>0</v>
      </c>
      <c r="AO90" s="76">
        <f>+INDEX('Load Combinations'!$D$4:$N$22,MATCH(Vertical!$C90,'Load Combinations'!$B$4:$B$22,0),MATCH(Vertical!AO$23,'Load Combinations'!$D$3:$N$3,0))</f>
        <v>1</v>
      </c>
      <c r="AP90" s="76">
        <f>+INDEX('Load Combinations'!$D$4:$N$22,MATCH(Vertical!$C90,'Load Combinations'!$B$4:$B$22,0),MATCH(Vertical!AP$23,'Load Combinations'!$D$3:$N$3,0))</f>
        <v>0</v>
      </c>
      <c r="AQ90" s="76">
        <f>+INDEX('Load Combinations'!$D$4:$N$22,MATCH(Vertical!$C90,'Load Combinations'!$B$4:$B$22,0),MATCH(Vertical!AQ$23,'Load Combinations'!$D$3:$N$3,0))</f>
        <v>1</v>
      </c>
      <c r="AR90" s="76">
        <f>+INDEX('Load Combinations'!$D$4:$N$22,MATCH(Vertical!$C90,'Load Combinations'!$B$4:$B$22,0),MATCH(Vertical!AR$23,'Load Combinations'!$D$3:$N$3,0))</f>
        <v>0</v>
      </c>
      <c r="AS90" s="76">
        <f>+INDEX('Load Combinations'!$D$4:$N$22,MATCH(Vertical!$C90,'Load Combinations'!$B$4:$B$22,0),MATCH(Vertical!AS$23,'Load Combinations'!$D$3:$N$3,0))</f>
        <v>0</v>
      </c>
      <c r="AT90" s="76">
        <f>+INDEX('Load Combinations'!$D$4:$N$22,MATCH(Vertical!$C90,'Load Combinations'!$B$4:$B$22,0),MATCH(Vertical!AT$23,'Load Combinations'!$D$3:$N$3,0))</f>
        <v>1</v>
      </c>
      <c r="AU90" s="140">
        <f>+INDEX('Load Combinations'!$D$4:$N$22,MATCH(Vertical!$C90,'Load Combinations'!$B$4:$B$22,0),MATCH(Vertical!AU$23,'Load Combinations'!$D$3:$N$3,0))</f>
        <v>0</v>
      </c>
      <c r="AV90" s="196">
        <f>+INDEX('Load Combinations'!$D$4:$N$22,MATCH(Vertical!$C90,'Load Combinations'!$B$4:$B$22,0),MATCH(Vertical!AV$23,'Load Combinations'!$D$3:$N$3,0))</f>
        <v>0</v>
      </c>
      <c r="AW90" s="231" cm="1">
        <f t="array" aca="1" ref="AW90" ca="1">SUMPRODUCT(--($K90:$Z90&gt;0),INDEX($H$4:$H$19,MATCH($K$23:$Z$23,$C$4:$C$19,0)))</f>
        <v>0.4</v>
      </c>
      <c r="AX90" s="196" cm="1">
        <f t="array" aca="1" ref="AX90" ca="1">SUMPRODUCT(--($K90:$Z90&gt;0),INDEX($G$4:$G$19,MATCH($K$23:$Z$23,$C$4:$C$19,0)))</f>
        <v>-0.4</v>
      </c>
      <c r="AY90" s="196" cm="1">
        <f t="array" aca="1" ref="AY90" ca="1">-1*SUMPRODUCT(--($K90:$Z90&lt;0),INDEX($H$4:$H$19,MATCH($K$23:$Z$23,$C$4:$C$19,0)))</f>
        <v>-1</v>
      </c>
      <c r="AZ90" s="232" cm="1">
        <f t="array" aca="1" ref="AZ90" ca="1">-1*SUMPRODUCT(--($K90:$Z90&lt;0),INDEX($G$4:$G$19,MATCH($K$23:$Z$23,$C$4:$C$19,0)))</f>
        <v>1</v>
      </c>
      <c r="BA90" s="8" cm="1">
        <f t="array" aca="1" ref="BA90" ca="1">IF(AA90&gt;0,AA90*SUMPRODUCT(_xlfn.XLOOKUP(AA$23,$C$4:$C$19,$T$4:$AD$19)*$AL90:$AV90),0)</f>
        <v>0</v>
      </c>
      <c r="BB90" s="17" cm="1">
        <f t="array" aca="1" ref="BB90" ca="1">IF(AB90&gt;0,AB90*SUMPRODUCT(_xlfn.XLOOKUP(AB$23,$C$4:$C$19,$T$4:$AD$19)*$AL90:$AV90),0)</f>
        <v>0</v>
      </c>
      <c r="BC90" s="17" cm="1">
        <f t="array" aca="1" ref="BC90" ca="1">IF(AC90&gt;0,AC90*SUMPRODUCT(_xlfn.XLOOKUP(AC$23,$C$4:$C$19,$T$4:$AD$19)*$AL90:$AV90),0)</f>
        <v>0.1</v>
      </c>
      <c r="BD90" s="71" cm="1">
        <f t="array" aca="1" ref="BD90" ca="1">IF(AD90&gt;0,AD90*SUMPRODUCT(_xlfn.XLOOKUP(AD$23,$C$4:$C$19,$T$4:$AD$19)*$AL90:$AV90),0)</f>
        <v>0</v>
      </c>
      <c r="BE90" s="17" cm="1">
        <f t="array" aca="1" ref="BE90" ca="1">IF(AE90&gt;0,AE90*SUMPRODUCT(_xlfn.XLOOKUP(AE$23,$C$4:$C$19,$T$4:$AD$19)*$AL90:$AV90),0)</f>
        <v>-0.25</v>
      </c>
      <c r="BF90" s="17" cm="1">
        <f t="array" aca="1" ref="BF90" ca="1">IF(AF90&gt;0,AF90*SUMPRODUCT(_xlfn.XLOOKUP(AF$23,$C$4:$C$19,$T$4:$AD$19)*$AL90:$AV90),0)</f>
        <v>0</v>
      </c>
      <c r="BG90" s="17" cm="1">
        <f t="array" aca="1" ref="BG90" ca="1">IF(AG90&gt;0,AG90*SUMPRODUCT(_xlfn.XLOOKUP(AG$23,$C$4:$C$19,$T$4:$AD$19)*$AL90:$AV90),0)</f>
        <v>0.75</v>
      </c>
      <c r="BH90" s="17" cm="1">
        <f t="array" aca="1" ref="BH90" ca="1">IF(AH90&gt;0,AH90*SUMPRODUCT(_xlfn.XLOOKUP(AH$23,$C$4:$C$19,$T$4:$AD$19)*$AL90:$AV90),0)</f>
        <v>0</v>
      </c>
      <c r="BI90" s="17" cm="1">
        <f t="array" aca="1" ref="BI90" ca="1">IF(AI90&gt;0,AI90*SUMPRODUCT(_xlfn.XLOOKUP(AI$23,$C$4:$C$19,$T$4:$AD$19)*$AL90:$AV90),0)</f>
        <v>0</v>
      </c>
      <c r="BJ90" s="17" cm="1">
        <f t="array" aca="1" ref="BJ90" ca="1">IF(AJ90&gt;0,AJ90*SUMPRODUCT(_xlfn.XLOOKUP(AJ$23,$C$4:$C$19,$T$4:$AD$19)*$AL90:$AV90),0)</f>
        <v>0.75</v>
      </c>
      <c r="BK90" s="208" cm="1">
        <f t="array" aca="1" ref="BK90" ca="1">IF(AK90&gt;0,AK90*SUMPRODUCT(_xlfn.XLOOKUP(AK$23,$C$4:$C$19,$T$4:$AD$19)*$AL90:$AV90),0)</f>
        <v>1</v>
      </c>
      <c r="BL90" s="221">
        <f t="shared" ca="1" si="67"/>
        <v>2.35</v>
      </c>
      <c r="BM90" s="8" cm="1">
        <f t="array" aca="1" ref="BM90" ca="1">IF(AA90&gt;0,AA90*SUMPRODUCT(_xlfn.XLOOKUP(AA$23,$C$4:$C$19,$I$4:$S$19)*$AL90:$AV90),0)</f>
        <v>0</v>
      </c>
      <c r="BN90" s="17" cm="1">
        <f t="array" aca="1" ref="BN90" ca="1">IF(AB90&gt;0,AB90*SUMPRODUCT(_xlfn.XLOOKUP(AB$23,$C$4:$C$19,$I$4:$S$19)*$AL90:$AV90),0)</f>
        <v>0</v>
      </c>
      <c r="BO90" s="17" cm="1">
        <f t="array" aca="1" ref="BO90" ca="1">IF(AC90&gt;0,AC90*SUMPRODUCT(_xlfn.XLOOKUP(AC$23,$C$4:$C$19,$I$4:$S$19)*$AL90:$AV90),0)</f>
        <v>-0.1</v>
      </c>
      <c r="BP90" s="71" cm="1">
        <f t="array" aca="1" ref="BP90" ca="1">IF(AD90&gt;0,AD90*SUMPRODUCT(_xlfn.XLOOKUP(AD$23,$C$4:$C$19,$I$4:$S$19)*$AL90:$AV90),0)</f>
        <v>0</v>
      </c>
      <c r="BQ90" s="17" cm="1">
        <f t="array" aca="1" ref="BQ90" ca="1">IF(AE90&gt;0,AE90*SUMPRODUCT(_xlfn.XLOOKUP(AE$23,$C$4:$C$19,$I$4:$S$19)*$AL90:$AV90),0)</f>
        <v>0</v>
      </c>
      <c r="BR90" s="17" cm="1">
        <f t="array" aca="1" ref="BR90" ca="1">IF(AF90&gt;0,AF90*SUMPRODUCT(_xlfn.XLOOKUP(AF$23,$C$4:$C$19,$I$4:$S$19)*$AL90:$AV90),0)</f>
        <v>0</v>
      </c>
      <c r="BS90" s="17" cm="1">
        <f t="array" aca="1" ref="BS90" ca="1">IF(AG90&gt;0,AG90*SUMPRODUCT(_xlfn.XLOOKUP(AG$23,$C$4:$C$19,$I$4:$S$19)*$AL90:$AV90),0)</f>
        <v>0</v>
      </c>
      <c r="BT90" s="17" cm="1">
        <f t="array" aca="1" ref="BT90" ca="1">IF(AH90&gt;0,AH90*SUMPRODUCT(_xlfn.XLOOKUP(AH$23,$C$4:$C$19,$I$4:$S$19)*$AL90:$AV90),0)</f>
        <v>0</v>
      </c>
      <c r="BU90" s="17" cm="1">
        <f t="array" aca="1" ref="BU90" ca="1">IF(AI90&gt;0,AI90*SUMPRODUCT(_xlfn.XLOOKUP(AI$23,$C$4:$C$19,$I$4:$S$19)*$AL90:$AV90),0)</f>
        <v>0</v>
      </c>
      <c r="BV90" s="17" cm="1">
        <f t="array" aca="1" ref="BV90" ca="1">IF(AJ90&gt;0,AJ90*SUMPRODUCT(_xlfn.XLOOKUP(AJ$23,$C$4:$C$19,$I$4:$S$19)*$AL90:$AV90),0)</f>
        <v>0</v>
      </c>
      <c r="BW90" s="9" cm="1">
        <f t="array" aca="1" ref="BW90" ca="1">IF(AK90&gt;0,AK90*SUMPRODUCT(_xlfn.XLOOKUP(AK$23,$C$4:$C$19,$I$4:$S$19)*$AL90:$AV90),0)</f>
        <v>0</v>
      </c>
      <c r="BX90" s="215">
        <f t="shared" ca="1" si="68"/>
        <v>-0.1</v>
      </c>
      <c r="BY90" s="8" cm="1">
        <f t="array" aca="1" ref="BY90" ca="1">IF(AA90&lt;0,AA90*SUMPRODUCT(_xlfn.XLOOKUP(AA$23,$C$4:$C$19,$T$4:$AD$19)*$AL90:$AV90),0)</f>
        <v>-0.3</v>
      </c>
      <c r="BZ90" s="17" cm="1">
        <f t="array" aca="1" ref="BZ90" ca="1">IF(AB90&lt;0,AB90*SUMPRODUCT(_xlfn.XLOOKUP(AB$23,$C$4:$C$19,$T$4:$AD$19)*$AL90:$AV90),0)</f>
        <v>-0.42499999999999999</v>
      </c>
      <c r="CA90" s="17" cm="1">
        <f t="array" aca="1" ref="CA90" ca="1">IF(AC90&lt;0,AC90*SUMPRODUCT(_xlfn.XLOOKUP(AC$23,$C$4:$C$19,$T$4:$AD$19)*$AL90:$AV90),0)</f>
        <v>0</v>
      </c>
      <c r="CB90" s="71" cm="1">
        <f t="array" aca="1" ref="CB90" ca="1">IF(AD90&lt;0,AD90*SUMPRODUCT(_xlfn.XLOOKUP(AD$23,$C$4:$C$19,$T$4:$AD$19)*$AL90:$AV90),0)</f>
        <v>0</v>
      </c>
      <c r="CC90" s="17" cm="1">
        <f t="array" aca="1" ref="CC90" ca="1">IF(AE90&lt;0,AE90*SUMPRODUCT(_xlfn.XLOOKUP(AE$23,$C$4:$C$19,$T$4:$AD$19)*$AL90:$AV90),0)</f>
        <v>0</v>
      </c>
      <c r="CD90" s="17" cm="1">
        <f t="array" aca="1" ref="CD90" ca="1">IF(AF90&lt;0,AF90*SUMPRODUCT(_xlfn.XLOOKUP(AF$23,$C$4:$C$19,$T$4:$AD$19)*$AL90:$AV90),0)</f>
        <v>-1.5</v>
      </c>
      <c r="CE90" s="17" cm="1">
        <f t="array" aca="1" ref="CE90" ca="1">IF(AG90&lt;0,AG90*SUMPRODUCT(_xlfn.XLOOKUP(AG$23,$C$4:$C$19,$T$4:$AD$19)*$AL90:$AV90),0)</f>
        <v>0</v>
      </c>
      <c r="CF90" s="17" cm="1">
        <f t="array" aca="1" ref="CF90" ca="1">IF(AH90&lt;0,AH90*SUMPRODUCT(_xlfn.XLOOKUP(AH$23,$C$4:$C$19,$T$4:$AD$19)*$AL90:$AV90),0)</f>
        <v>0</v>
      </c>
      <c r="CG90" s="17" cm="1">
        <f t="array" aca="1" ref="CG90" ca="1">IF(AI90&lt;0,AI90*SUMPRODUCT(_xlfn.XLOOKUP(AI$23,$C$4:$C$19,$T$4:$AD$19)*$AL90:$AV90),0)</f>
        <v>0</v>
      </c>
      <c r="CH90" s="17" cm="1">
        <f t="array" aca="1" ref="CH90" ca="1">IF(AJ90&lt;0,AJ90*SUMPRODUCT(_xlfn.XLOOKUP(AJ$23,$C$4:$C$19,$T$4:$AD$19)*$AL90:$AV90),0)</f>
        <v>0</v>
      </c>
      <c r="CI90" s="9" cm="1">
        <f t="array" aca="1" ref="CI90" ca="1">IF(AK90&lt;0,AK90*SUMPRODUCT(_xlfn.XLOOKUP(AK$23,$C$4:$C$19,$T$4:$AD$19)*$AL90:$AV90),0)</f>
        <v>0</v>
      </c>
      <c r="CJ90" s="221">
        <f t="shared" ca="1" si="69"/>
        <v>-2.2250000000000001</v>
      </c>
      <c r="CK90" s="8" cm="1">
        <f t="array" aca="1" ref="CK90" ca="1">IF(AA90&lt;0,AA90*SUMPRODUCT(_xlfn.XLOOKUP(AA$23,$C$4:$C$19,$I$4:$S$19)*$AL90:$AV90),0)</f>
        <v>0</v>
      </c>
      <c r="CL90" s="17" cm="1">
        <f t="array" aca="1" ref="CL90" ca="1">IF(AB90&lt;0,AB90*SUMPRODUCT(_xlfn.XLOOKUP(AB$23,$C$4:$C$19,$I$4:$S$19)*$AL90:$AV90),0)</f>
        <v>1.875</v>
      </c>
      <c r="CM90" s="17" cm="1">
        <f t="array" aca="1" ref="CM90" ca="1">IF(AC90&lt;0,AC90*SUMPRODUCT(_xlfn.XLOOKUP(AC$23,$C$4:$C$19,$I$4:$S$19)*$AL90:$AV90),0)</f>
        <v>0</v>
      </c>
      <c r="CN90" s="71" cm="1">
        <f t="array" aca="1" ref="CN90" ca="1">IF(AD90&lt;0,AD90*SUMPRODUCT(_xlfn.XLOOKUP(AD$23,$C$4:$C$19,$I$4:$S$19)*$AL90:$AV90),0)</f>
        <v>0</v>
      </c>
      <c r="CO90" s="17" cm="1">
        <f t="array" aca="1" ref="CO90" ca="1">IF(AE90&lt;0,AE90*SUMPRODUCT(_xlfn.XLOOKUP(AE$23,$C$4:$C$19,$I$4:$S$19)*$AL90:$AV90),0)</f>
        <v>0</v>
      </c>
      <c r="CP90" s="17" cm="1">
        <f t="array" aca="1" ref="CP90" ca="1">IF(AF90&lt;0,AF90*SUMPRODUCT(_xlfn.XLOOKUP(AF$23,$C$4:$C$19,$I$4:$S$19)*$AL90:$AV90),0)</f>
        <v>0</v>
      </c>
      <c r="CQ90" s="17" cm="1">
        <f t="array" aca="1" ref="CQ90" ca="1">IF(AG90&lt;0,AG90*SUMPRODUCT(_xlfn.XLOOKUP(AG$23,$C$4:$C$19,$I$4:$S$19)*$AL90:$AV90),0)</f>
        <v>0</v>
      </c>
      <c r="CR90" s="17" cm="1">
        <f t="array" aca="1" ref="CR90" ca="1">IF(AH90&lt;0,AH90*SUMPRODUCT(_xlfn.XLOOKUP(AH$23,$C$4:$C$19,$I$4:$S$19)*$AL90:$AV90),0)</f>
        <v>0</v>
      </c>
      <c r="CS90" s="17" cm="1">
        <f t="array" aca="1" ref="CS90" ca="1">IF(AI90&lt;0,AI90*SUMPRODUCT(_xlfn.XLOOKUP(AI$23,$C$4:$C$19,$I$4:$S$19)*$AL90:$AV90),0)</f>
        <v>0</v>
      </c>
      <c r="CT90" s="17" cm="1">
        <f t="array" aca="1" ref="CT90" ca="1">IF(AJ90&lt;0,AJ90*SUMPRODUCT(_xlfn.XLOOKUP(AJ$23,$C$4:$C$19,$I$4:$S$19)*$AL90:$AV90),0)</f>
        <v>0</v>
      </c>
      <c r="CU90" s="208" cm="1">
        <f t="array" aca="1" ref="CU90" ca="1">IF(AK90&lt;0,AK90*SUMPRODUCT(_xlfn.XLOOKUP(AK$23,$C$4:$C$19,$I$4:$S$19)*$AL90:$AV90),0)</f>
        <v>0</v>
      </c>
      <c r="CV90" s="221">
        <f t="shared" ca="1" si="70"/>
        <v>1.875</v>
      </c>
    </row>
    <row r="91" spans="1:100" x14ac:dyDescent="0.25">
      <c r="A91" s="255" t="s">
        <v>391</v>
      </c>
      <c r="B91" s="739" t="s">
        <v>389</v>
      </c>
      <c r="C91" s="735">
        <v>6</v>
      </c>
      <c r="D91" s="159" t="str">
        <f>_xlfn.XLOOKUP($C91,'Load Combinations'!$B$4:$B$22,'Load Combinations'!$C$4:$C$22)</f>
        <v>Core Vessel Vaccuum,  No Beam, Seismic</v>
      </c>
      <c r="E91" s="118"/>
      <c r="F91" s="119"/>
      <c r="G91" s="7">
        <f t="shared" si="183"/>
        <v>9</v>
      </c>
      <c r="H91" s="130">
        <f t="shared" ca="1" si="106"/>
        <v>11.875</v>
      </c>
      <c r="I91" s="130">
        <f t="shared" ca="1" si="107"/>
        <v>5.3250000000000002</v>
      </c>
      <c r="J91" s="112"/>
      <c r="K91" s="72">
        <f ca="1">OFFSET(K91,-5,0)</f>
        <v>0</v>
      </c>
      <c r="L91" s="73">
        <f t="shared" ref="L91:Z91" ca="1" si="192">OFFSET(L91,-5,0)</f>
        <v>0</v>
      </c>
      <c r="M91" s="73">
        <f t="shared" ca="1" si="192"/>
        <v>0</v>
      </c>
      <c r="N91" s="73">
        <f t="shared" ca="1" si="192"/>
        <v>0</v>
      </c>
      <c r="O91" s="73">
        <f t="shared" ca="1" si="192"/>
        <v>1</v>
      </c>
      <c r="P91" s="73">
        <f t="shared" ca="1" si="192"/>
        <v>1</v>
      </c>
      <c r="Q91" s="73">
        <f t="shared" ca="1" si="192"/>
        <v>0</v>
      </c>
      <c r="R91" s="73">
        <f t="shared" ca="1" si="192"/>
        <v>0</v>
      </c>
      <c r="S91" s="73">
        <f t="shared" ca="1" si="192"/>
        <v>0</v>
      </c>
      <c r="T91" s="73">
        <f t="shared" ca="1" si="192"/>
        <v>1</v>
      </c>
      <c r="U91" s="73">
        <f t="shared" ca="1" si="192"/>
        <v>1</v>
      </c>
      <c r="V91" s="73">
        <f t="shared" ca="1" si="192"/>
        <v>-1</v>
      </c>
      <c r="W91" s="73">
        <f t="shared" ca="1" si="192"/>
        <v>0</v>
      </c>
      <c r="X91" s="73">
        <f t="shared" ca="1" si="192"/>
        <v>0</v>
      </c>
      <c r="Y91" s="73">
        <f t="shared" ca="1" si="192"/>
        <v>0</v>
      </c>
      <c r="Z91" s="139">
        <f t="shared" ca="1" si="192"/>
        <v>-1</v>
      </c>
      <c r="AA91" s="72">
        <f t="shared" ref="AA91:AK91" ca="1" si="193">OFFSET(AA91,-5,0)</f>
        <v>-1</v>
      </c>
      <c r="AB91" s="73">
        <f t="shared" ca="1" si="193"/>
        <v>-1</v>
      </c>
      <c r="AC91" s="73">
        <f t="shared" ca="1" si="193"/>
        <v>1</v>
      </c>
      <c r="AD91" s="73">
        <f t="shared" ca="1" si="193"/>
        <v>0</v>
      </c>
      <c r="AE91" s="73">
        <f t="shared" ca="1" si="193"/>
        <v>1</v>
      </c>
      <c r="AF91" s="73">
        <f t="shared" ca="1" si="193"/>
        <v>-1</v>
      </c>
      <c r="AG91" s="73">
        <f t="shared" ca="1" si="193"/>
        <v>1</v>
      </c>
      <c r="AH91" s="73">
        <f t="shared" ca="1" si="193"/>
        <v>0</v>
      </c>
      <c r="AI91" s="73">
        <f t="shared" ca="1" si="193"/>
        <v>0</v>
      </c>
      <c r="AJ91" s="73">
        <f t="shared" ca="1" si="193"/>
        <v>1</v>
      </c>
      <c r="AK91" s="74">
        <f t="shared" ca="1" si="193"/>
        <v>1</v>
      </c>
      <c r="AL91" s="202">
        <f>+INDEX('Load Combinations'!$D$4:$N$22,MATCH(Vertical!$C91,'Load Combinations'!$B$4:$B$22,0),MATCH(Vertical!AL$23,'Load Combinations'!$D$3:$N$3,0))</f>
        <v>1</v>
      </c>
      <c r="AM91" s="73">
        <f>+INDEX('Load Combinations'!$D$4:$N$22,MATCH(Vertical!$C91,'Load Combinations'!$B$4:$B$22,0),MATCH(Vertical!AM$23,'Load Combinations'!$D$3:$N$3,0))</f>
        <v>1</v>
      </c>
      <c r="AN91" s="73">
        <f>+INDEX('Load Combinations'!$D$4:$N$22,MATCH(Vertical!$C91,'Load Combinations'!$B$4:$B$22,0),MATCH(Vertical!AN$23,'Load Combinations'!$D$3:$N$3,0))</f>
        <v>0</v>
      </c>
      <c r="AO91" s="73">
        <f>+INDEX('Load Combinations'!$D$4:$N$22,MATCH(Vertical!$C91,'Load Combinations'!$B$4:$B$22,0),MATCH(Vertical!AO$23,'Load Combinations'!$D$3:$N$3,0))</f>
        <v>1</v>
      </c>
      <c r="AP91" s="73">
        <f>+INDEX('Load Combinations'!$D$4:$N$22,MATCH(Vertical!$C91,'Load Combinations'!$B$4:$B$22,0),MATCH(Vertical!AP$23,'Load Combinations'!$D$3:$N$3,0))</f>
        <v>0</v>
      </c>
      <c r="AQ91" s="73">
        <f>+INDEX('Load Combinations'!$D$4:$N$22,MATCH(Vertical!$C91,'Load Combinations'!$B$4:$B$22,0),MATCH(Vertical!AQ$23,'Load Combinations'!$D$3:$N$3,0))</f>
        <v>0</v>
      </c>
      <c r="AR91" s="73">
        <f>+INDEX('Load Combinations'!$D$4:$N$22,MATCH(Vertical!$C91,'Load Combinations'!$B$4:$B$22,0),MATCH(Vertical!AR$23,'Load Combinations'!$D$3:$N$3,0))</f>
        <v>0</v>
      </c>
      <c r="AS91" s="73">
        <f>+INDEX('Load Combinations'!$D$4:$N$22,MATCH(Vertical!$C91,'Load Combinations'!$B$4:$B$22,0),MATCH(Vertical!AS$23,'Load Combinations'!$D$3:$N$3,0))</f>
        <v>0</v>
      </c>
      <c r="AT91" s="73">
        <f>+INDEX('Load Combinations'!$D$4:$N$22,MATCH(Vertical!$C91,'Load Combinations'!$B$4:$B$22,0),MATCH(Vertical!AT$23,'Load Combinations'!$D$3:$N$3,0))</f>
        <v>1</v>
      </c>
      <c r="AU91" s="139">
        <f>+INDEX('Load Combinations'!$D$4:$N$22,MATCH(Vertical!$C91,'Load Combinations'!$B$4:$B$22,0),MATCH(Vertical!AU$23,'Load Combinations'!$D$3:$N$3,0))</f>
        <v>1</v>
      </c>
      <c r="AV91" s="189">
        <f>+INDEX('Load Combinations'!$D$4:$N$22,MATCH(Vertical!$C91,'Load Combinations'!$B$4:$B$22,0),MATCH(Vertical!AV$23,'Load Combinations'!$D$3:$N$3,0))</f>
        <v>0</v>
      </c>
      <c r="AW91" s="229" cm="1">
        <f t="array" aca="1" ref="AW91" ca="1">SUMPRODUCT(--($K91:$Z91&gt;0),INDEX($H$4:$H$19,MATCH($K$23:$Z$23,$C$4:$C$19,0)))</f>
        <v>0.4</v>
      </c>
      <c r="AX91" s="189" cm="1">
        <f t="array" aca="1" ref="AX91" ca="1">SUMPRODUCT(--($K91:$Z91&gt;0),INDEX($G$4:$G$19,MATCH($K$23:$Z$23,$C$4:$C$19,0)))</f>
        <v>-0.4</v>
      </c>
      <c r="AY91" s="189" cm="1">
        <f t="array" aca="1" ref="AY91" ca="1">-1*SUMPRODUCT(--($K91:$Z91&lt;0),INDEX($H$4:$H$19,MATCH($K$23:$Z$23,$C$4:$C$19,0)))</f>
        <v>-1</v>
      </c>
      <c r="AZ91" s="230" cm="1">
        <f t="array" aca="1" ref="AZ91" ca="1">-1*SUMPRODUCT(--($K91:$Z91&lt;0),INDEX($G$4:$G$19,MATCH($K$23:$Z$23,$C$4:$C$19,0)))</f>
        <v>1</v>
      </c>
      <c r="BA91" s="66" cm="1">
        <f t="array" aca="1" ref="BA91" ca="1">IF(AA91&gt;0,AA91*SUMPRODUCT(_xlfn.XLOOKUP(AA$23,$C$4:$C$19,$T$4:$AD$19)*$AL91:$AV91),0)</f>
        <v>0</v>
      </c>
      <c r="BB91" s="67" cm="1">
        <f t="array" aca="1" ref="BB91" ca="1">IF(AB91&gt;0,AB91*SUMPRODUCT(_xlfn.XLOOKUP(AB$23,$C$4:$C$19,$T$4:$AD$19)*$AL91:$AV91),0)</f>
        <v>0</v>
      </c>
      <c r="BC91" s="67" cm="1">
        <f t="array" aca="1" ref="BC91" ca="1">IF(AC91&gt;0,AC91*SUMPRODUCT(_xlfn.XLOOKUP(AC$23,$C$4:$C$19,$T$4:$AD$19)*$AL91:$AV91),0)</f>
        <v>0.1</v>
      </c>
      <c r="BD91" s="67" cm="1">
        <f t="array" aca="1" ref="BD91" ca="1">IF(AD91&gt;0,AD91*SUMPRODUCT(_xlfn.XLOOKUP(AD$23,$C$4:$C$19,$T$4:$AD$19)*$AL91:$AV91),0)</f>
        <v>0</v>
      </c>
      <c r="BE91" s="67" cm="1">
        <f t="array" aca="1" ref="BE91" ca="1">IF(AE91&gt;0,AE91*SUMPRODUCT(_xlfn.XLOOKUP(AE$23,$C$4:$C$19,$T$4:$AD$19)*$AL91:$AV91),0)</f>
        <v>-2</v>
      </c>
      <c r="BF91" s="67" cm="1">
        <f t="array" aca="1" ref="BF91" ca="1">IF(AF91&gt;0,AF91*SUMPRODUCT(_xlfn.XLOOKUP(AF$23,$C$4:$C$19,$T$4:$AD$19)*$AL91:$AV91),0)</f>
        <v>0</v>
      </c>
      <c r="BG91" s="67" cm="1">
        <f t="array" aca="1" ref="BG91" ca="1">IF(AG91&gt;0,AG91*SUMPRODUCT(_xlfn.XLOOKUP(AG$23,$C$4:$C$19,$T$4:$AD$19)*$AL91:$AV91),0)</f>
        <v>0.25</v>
      </c>
      <c r="BH91" s="67" cm="1">
        <f t="array" aca="1" ref="BH91" ca="1">IF(AH91&gt;0,AH91*SUMPRODUCT(_xlfn.XLOOKUP(AH$23,$C$4:$C$19,$T$4:$AD$19)*$AL91:$AV91),0)</f>
        <v>0</v>
      </c>
      <c r="BI91" s="67" cm="1">
        <f t="array" aca="1" ref="BI91" ca="1">IF(AI91&gt;0,AI91*SUMPRODUCT(_xlfn.XLOOKUP(AI$23,$C$4:$C$19,$T$4:$AD$19)*$AL91:$AV91),0)</f>
        <v>0</v>
      </c>
      <c r="BJ91" s="67" cm="1">
        <f t="array" aca="1" ref="BJ91" ca="1">IF(AJ91&gt;0,AJ91*SUMPRODUCT(_xlfn.XLOOKUP(AJ$23,$C$4:$C$19,$T$4:$AD$19)*$AL91:$AV91),0)</f>
        <v>0.25</v>
      </c>
      <c r="BK91" s="207" cm="1">
        <f t="array" aca="1" ref="BK91" ca="1">IF(AK91&gt;0,AK91*SUMPRODUCT(_xlfn.XLOOKUP(AK$23,$C$4:$C$19,$T$4:$AD$19)*$AL91:$AV91),0)</f>
        <v>0.5</v>
      </c>
      <c r="BL91" s="220">
        <f t="shared" ca="1" si="67"/>
        <v>-0.89999999999999991</v>
      </c>
      <c r="BM91" s="66" cm="1">
        <f t="array" aca="1" ref="BM91" ca="1">IF(AA91&gt;0,AA91*SUMPRODUCT(_xlfn.XLOOKUP(AA$23,$C$4:$C$19,$I$4:$S$19)*$AL91:$AV91),0)</f>
        <v>0</v>
      </c>
      <c r="BN91" s="67" cm="1">
        <f t="array" aca="1" ref="BN91" ca="1">IF(AB91&gt;0,AB91*SUMPRODUCT(_xlfn.XLOOKUP(AB$23,$C$4:$C$19,$I$4:$S$19)*$AL91:$AV91),0)</f>
        <v>0</v>
      </c>
      <c r="BO91" s="67" cm="1">
        <f t="array" aca="1" ref="BO91" ca="1">IF(AC91&gt;0,AC91*SUMPRODUCT(_xlfn.XLOOKUP(AC$23,$C$4:$C$19,$I$4:$S$19)*$AL91:$AV91),0)</f>
        <v>-0.1</v>
      </c>
      <c r="BP91" s="67" cm="1">
        <f t="array" aca="1" ref="BP91" ca="1">IF(AD91&gt;0,AD91*SUMPRODUCT(_xlfn.XLOOKUP(AD$23,$C$4:$C$19,$I$4:$S$19)*$AL91:$AV91),0)</f>
        <v>0</v>
      </c>
      <c r="BQ91" s="67" cm="1">
        <f t="array" aca="1" ref="BQ91" ca="1">IF(AE91&gt;0,AE91*SUMPRODUCT(_xlfn.XLOOKUP(AE$23,$C$4:$C$19,$I$4:$S$19)*$AL91:$AV91),0)</f>
        <v>0</v>
      </c>
      <c r="BR91" s="67" cm="1">
        <f t="array" aca="1" ref="BR91" ca="1">IF(AF91&gt;0,AF91*SUMPRODUCT(_xlfn.XLOOKUP(AF$23,$C$4:$C$19,$I$4:$S$19)*$AL91:$AV91),0)</f>
        <v>0</v>
      </c>
      <c r="BS91" s="67" cm="1">
        <f t="array" aca="1" ref="BS91" ca="1">IF(AG91&gt;0,AG91*SUMPRODUCT(_xlfn.XLOOKUP(AG$23,$C$4:$C$19,$I$4:$S$19)*$AL91:$AV91),0)</f>
        <v>0</v>
      </c>
      <c r="BT91" s="67" cm="1">
        <f t="array" aca="1" ref="BT91" ca="1">IF(AH91&gt;0,AH91*SUMPRODUCT(_xlfn.XLOOKUP(AH$23,$C$4:$C$19,$I$4:$S$19)*$AL91:$AV91),0)</f>
        <v>0</v>
      </c>
      <c r="BU91" s="67" cm="1">
        <f t="array" aca="1" ref="BU91" ca="1">IF(AI91&gt;0,AI91*SUMPRODUCT(_xlfn.XLOOKUP(AI$23,$C$4:$C$19,$I$4:$S$19)*$AL91:$AV91),0)</f>
        <v>0</v>
      </c>
      <c r="BV91" s="67" cm="1">
        <f t="array" aca="1" ref="BV91" ca="1">IF(AJ91&gt;0,AJ91*SUMPRODUCT(_xlfn.XLOOKUP(AJ$23,$C$4:$C$19,$I$4:$S$19)*$AL91:$AV91),0)</f>
        <v>0</v>
      </c>
      <c r="BW91" s="68" cm="1">
        <f t="array" aca="1" ref="BW91" ca="1">IF(AK91&gt;0,AK91*SUMPRODUCT(_xlfn.XLOOKUP(AK$23,$C$4:$C$19,$I$4:$S$19)*$AL91:$AV91),0)</f>
        <v>0</v>
      </c>
      <c r="BX91" s="214">
        <f t="shared" ca="1" si="68"/>
        <v>-0.1</v>
      </c>
      <c r="BY91" s="66" cm="1">
        <f t="array" aca="1" ref="BY91" ca="1">IF(AA91&lt;0,AA91*SUMPRODUCT(_xlfn.XLOOKUP(AA$23,$C$4:$C$19,$T$4:$AD$19)*$AL91:$AV91),0)</f>
        <v>0</v>
      </c>
      <c r="BZ91" s="67" cm="1">
        <f t="array" aca="1" ref="BZ91" ca="1">IF(AB91&lt;0,AB91*SUMPRODUCT(_xlfn.XLOOKUP(AB$23,$C$4:$C$19,$T$4:$AD$19)*$AL91:$AV91),0)</f>
        <v>-0.375</v>
      </c>
      <c r="CA91" s="67" cm="1">
        <f t="array" aca="1" ref="CA91" ca="1">IF(AC91&lt;0,AC91*SUMPRODUCT(_xlfn.XLOOKUP(AC$23,$C$4:$C$19,$T$4:$AD$19)*$AL91:$AV91),0)</f>
        <v>0</v>
      </c>
      <c r="CB91" s="67" cm="1">
        <f t="array" aca="1" ref="CB91" ca="1">IF(AD91&lt;0,AD91*SUMPRODUCT(_xlfn.XLOOKUP(AD$23,$C$4:$C$19,$T$4:$AD$19)*$AL91:$AV91),0)</f>
        <v>0</v>
      </c>
      <c r="CC91" s="67" cm="1">
        <f t="array" aca="1" ref="CC91" ca="1">IF(AE91&lt;0,AE91*SUMPRODUCT(_xlfn.XLOOKUP(AE$23,$C$4:$C$19,$T$4:$AD$19)*$AL91:$AV91),0)</f>
        <v>0</v>
      </c>
      <c r="CD91" s="67" cm="1">
        <f t="array" aca="1" ref="CD91" ca="1">IF(AF91&lt;0,AF91*SUMPRODUCT(_xlfn.XLOOKUP(AF$23,$C$4:$C$19,$T$4:$AD$19)*$AL91:$AV91),0)</f>
        <v>-1.8</v>
      </c>
      <c r="CE91" s="67" cm="1">
        <f t="array" aca="1" ref="CE91" ca="1">IF(AG91&lt;0,AG91*SUMPRODUCT(_xlfn.XLOOKUP(AG$23,$C$4:$C$19,$T$4:$AD$19)*$AL91:$AV91),0)</f>
        <v>0</v>
      </c>
      <c r="CF91" s="67" cm="1">
        <f t="array" aca="1" ref="CF91" ca="1">IF(AH91&lt;0,AH91*SUMPRODUCT(_xlfn.XLOOKUP(AH$23,$C$4:$C$19,$T$4:$AD$19)*$AL91:$AV91),0)</f>
        <v>0</v>
      </c>
      <c r="CG91" s="67" cm="1">
        <f t="array" aca="1" ref="CG91" ca="1">IF(AI91&lt;0,AI91*SUMPRODUCT(_xlfn.XLOOKUP(AI$23,$C$4:$C$19,$T$4:$AD$19)*$AL91:$AV91),0)</f>
        <v>0</v>
      </c>
      <c r="CH91" s="67" cm="1">
        <f t="array" aca="1" ref="CH91" ca="1">IF(AJ91&lt;0,AJ91*SUMPRODUCT(_xlfn.XLOOKUP(AJ$23,$C$4:$C$19,$T$4:$AD$19)*$AL91:$AV91),0)</f>
        <v>0</v>
      </c>
      <c r="CI91" s="68" cm="1">
        <f t="array" aca="1" ref="CI91" ca="1">IF(AK91&lt;0,AK91*SUMPRODUCT(_xlfn.XLOOKUP(AK$23,$C$4:$C$19,$T$4:$AD$19)*$AL91:$AV91),0)</f>
        <v>0</v>
      </c>
      <c r="CJ91" s="220">
        <f t="shared" ca="1" si="69"/>
        <v>-2.1749999999999998</v>
      </c>
      <c r="CK91" s="66" cm="1">
        <f t="array" aca="1" ref="CK91" ca="1">IF(AA91&lt;0,AA91*SUMPRODUCT(_xlfn.XLOOKUP(AA$23,$C$4:$C$19,$I$4:$S$19)*$AL91:$AV91),0)</f>
        <v>0</v>
      </c>
      <c r="CL91" s="67" cm="1">
        <f t="array" aca="1" ref="CL91" ca="1">IF(AB91&lt;0,AB91*SUMPRODUCT(_xlfn.XLOOKUP(AB$23,$C$4:$C$19,$I$4:$S$19)*$AL91:$AV91),0)</f>
        <v>2.125</v>
      </c>
      <c r="CM91" s="67" cm="1">
        <f t="array" aca="1" ref="CM91" ca="1">IF(AC91&lt;0,AC91*SUMPRODUCT(_xlfn.XLOOKUP(AC$23,$C$4:$C$19,$I$4:$S$19)*$AL91:$AV91),0)</f>
        <v>0</v>
      </c>
      <c r="CN91" s="67" cm="1">
        <f t="array" aca="1" ref="CN91" ca="1">IF(AD91&lt;0,AD91*SUMPRODUCT(_xlfn.XLOOKUP(AD$23,$C$4:$C$19,$I$4:$S$19)*$AL91:$AV91),0)</f>
        <v>0</v>
      </c>
      <c r="CO91" s="67" cm="1">
        <f t="array" aca="1" ref="CO91" ca="1">IF(AE91&lt;0,AE91*SUMPRODUCT(_xlfn.XLOOKUP(AE$23,$C$4:$C$19,$I$4:$S$19)*$AL91:$AV91),0)</f>
        <v>0</v>
      </c>
      <c r="CP91" s="67" cm="1">
        <f t="array" aca="1" ref="CP91" ca="1">IF(AF91&lt;0,AF91*SUMPRODUCT(_xlfn.XLOOKUP(AF$23,$C$4:$C$19,$I$4:$S$19)*$AL91:$AV91),0)</f>
        <v>0.25</v>
      </c>
      <c r="CQ91" s="67" cm="1">
        <f t="array" aca="1" ref="CQ91" ca="1">IF(AG91&lt;0,AG91*SUMPRODUCT(_xlfn.XLOOKUP(AG$23,$C$4:$C$19,$I$4:$S$19)*$AL91:$AV91),0)</f>
        <v>0</v>
      </c>
      <c r="CR91" s="67" cm="1">
        <f t="array" aca="1" ref="CR91" ca="1">IF(AH91&lt;0,AH91*SUMPRODUCT(_xlfn.XLOOKUP(AH$23,$C$4:$C$19,$I$4:$S$19)*$AL91:$AV91),0)</f>
        <v>0</v>
      </c>
      <c r="CS91" s="67" cm="1">
        <f t="array" aca="1" ref="CS91" ca="1">IF(AI91&lt;0,AI91*SUMPRODUCT(_xlfn.XLOOKUP(AI$23,$C$4:$C$19,$I$4:$S$19)*$AL91:$AV91),0)</f>
        <v>0</v>
      </c>
      <c r="CT91" s="67" cm="1">
        <f t="array" aca="1" ref="CT91" ca="1">IF(AJ91&lt;0,AJ91*SUMPRODUCT(_xlfn.XLOOKUP(AJ$23,$C$4:$C$19,$I$4:$S$19)*$AL91:$AV91),0)</f>
        <v>0</v>
      </c>
      <c r="CU91" s="207" cm="1">
        <f t="array" aca="1" ref="CU91" ca="1">IF(AK91&lt;0,AK91*SUMPRODUCT(_xlfn.XLOOKUP(AK$23,$C$4:$C$19,$I$4:$S$19)*$AL91:$AV91),0)</f>
        <v>0</v>
      </c>
      <c r="CV91" s="220">
        <f t="shared" ca="1" si="70"/>
        <v>2.375</v>
      </c>
    </row>
    <row r="92" spans="1:100" x14ac:dyDescent="0.25">
      <c r="A92" s="731">
        <f ca="1">MIN(H86:I90,H93:I96,H99:I104)</f>
        <v>5.2750000000000004</v>
      </c>
      <c r="B92" s="741">
        <f ca="1">MAX(H91:I92,H97:I98)</f>
        <v>15.125</v>
      </c>
      <c r="C92" s="736">
        <v>7</v>
      </c>
      <c r="D92" s="191" t="str">
        <f>_xlfn.XLOOKUP($C92,'Load Combinations'!$B$4:$B$22,'Load Combinations'!$C$4:$C$22)</f>
        <v>Core Vessel Vaccuum,  Beam On, Seismic</v>
      </c>
      <c r="E92" s="120"/>
      <c r="F92" s="121"/>
      <c r="G92" s="8">
        <f t="shared" si="183"/>
        <v>9</v>
      </c>
      <c r="H92" s="61">
        <f t="shared" ca="1" si="106"/>
        <v>15.125</v>
      </c>
      <c r="I92" s="61">
        <f t="shared" ca="1" si="107"/>
        <v>4.7249999999999996</v>
      </c>
      <c r="J92" s="113"/>
      <c r="K92" s="75">
        <f ca="1">OFFSET(K92,-6,0)</f>
        <v>0</v>
      </c>
      <c r="L92" s="76">
        <f t="shared" ref="L92:Z92" ca="1" si="194">OFFSET(L92,-6,0)</f>
        <v>0</v>
      </c>
      <c r="M92" s="76">
        <f t="shared" ca="1" si="194"/>
        <v>0</v>
      </c>
      <c r="N92" s="76">
        <f t="shared" ca="1" si="194"/>
        <v>0</v>
      </c>
      <c r="O92" s="76">
        <f t="shared" ca="1" si="194"/>
        <v>1</v>
      </c>
      <c r="P92" s="76">
        <f t="shared" ca="1" si="194"/>
        <v>1</v>
      </c>
      <c r="Q92" s="76">
        <f t="shared" ca="1" si="194"/>
        <v>0</v>
      </c>
      <c r="R92" s="76">
        <f t="shared" ca="1" si="194"/>
        <v>0</v>
      </c>
      <c r="S92" s="76">
        <f t="shared" ca="1" si="194"/>
        <v>0</v>
      </c>
      <c r="T92" s="76">
        <f t="shared" ca="1" si="194"/>
        <v>1</v>
      </c>
      <c r="U92" s="76">
        <f t="shared" ca="1" si="194"/>
        <v>1</v>
      </c>
      <c r="V92" s="76">
        <f t="shared" ca="1" si="194"/>
        <v>-1</v>
      </c>
      <c r="W92" s="76">
        <f t="shared" ca="1" si="194"/>
        <v>0</v>
      </c>
      <c r="X92" s="76">
        <f t="shared" ca="1" si="194"/>
        <v>0</v>
      </c>
      <c r="Y92" s="76">
        <f t="shared" ca="1" si="194"/>
        <v>0</v>
      </c>
      <c r="Z92" s="140">
        <f t="shared" ca="1" si="194"/>
        <v>-1</v>
      </c>
      <c r="AA92" s="75">
        <f t="shared" ref="AA92:AK92" ca="1" si="195">OFFSET(AA92,-6,0)</f>
        <v>-1</v>
      </c>
      <c r="AB92" s="76">
        <f t="shared" ca="1" si="195"/>
        <v>-1</v>
      </c>
      <c r="AC92" s="76">
        <f t="shared" ca="1" si="195"/>
        <v>1</v>
      </c>
      <c r="AD92" s="76">
        <f t="shared" ca="1" si="195"/>
        <v>0</v>
      </c>
      <c r="AE92" s="76">
        <f t="shared" ca="1" si="195"/>
        <v>1</v>
      </c>
      <c r="AF92" s="76">
        <f t="shared" ca="1" si="195"/>
        <v>-1</v>
      </c>
      <c r="AG92" s="76">
        <f t="shared" ca="1" si="195"/>
        <v>1</v>
      </c>
      <c r="AH92" s="76">
        <f t="shared" ca="1" si="195"/>
        <v>0</v>
      </c>
      <c r="AI92" s="76">
        <f t="shared" ca="1" si="195"/>
        <v>0</v>
      </c>
      <c r="AJ92" s="76">
        <f t="shared" ca="1" si="195"/>
        <v>1</v>
      </c>
      <c r="AK92" s="77">
        <f t="shared" ca="1" si="195"/>
        <v>1</v>
      </c>
      <c r="AL92" s="203">
        <f>+INDEX('Load Combinations'!$D$4:$N$22,MATCH(Vertical!$C92,'Load Combinations'!$B$4:$B$22,0),MATCH(Vertical!AL$23,'Load Combinations'!$D$3:$N$3,0))</f>
        <v>1</v>
      </c>
      <c r="AM92" s="76">
        <f>+INDEX('Load Combinations'!$D$4:$N$22,MATCH(Vertical!$C92,'Load Combinations'!$B$4:$B$22,0),MATCH(Vertical!AM$23,'Load Combinations'!$D$3:$N$3,0))</f>
        <v>1</v>
      </c>
      <c r="AN92" s="76">
        <f>+INDEX('Load Combinations'!$D$4:$N$22,MATCH(Vertical!$C92,'Load Combinations'!$B$4:$B$22,0),MATCH(Vertical!AN$23,'Load Combinations'!$D$3:$N$3,0))</f>
        <v>0</v>
      </c>
      <c r="AO92" s="76">
        <f>+INDEX('Load Combinations'!$D$4:$N$22,MATCH(Vertical!$C92,'Load Combinations'!$B$4:$B$22,0),MATCH(Vertical!AO$23,'Load Combinations'!$D$3:$N$3,0))</f>
        <v>1</v>
      </c>
      <c r="AP92" s="76">
        <f>+INDEX('Load Combinations'!$D$4:$N$22,MATCH(Vertical!$C92,'Load Combinations'!$B$4:$B$22,0),MATCH(Vertical!AP$23,'Load Combinations'!$D$3:$N$3,0))</f>
        <v>0</v>
      </c>
      <c r="AQ92" s="76">
        <f>+INDEX('Load Combinations'!$D$4:$N$22,MATCH(Vertical!$C92,'Load Combinations'!$B$4:$B$22,0),MATCH(Vertical!AQ$23,'Load Combinations'!$D$3:$N$3,0))</f>
        <v>1</v>
      </c>
      <c r="AR92" s="76">
        <f>+INDEX('Load Combinations'!$D$4:$N$22,MATCH(Vertical!$C92,'Load Combinations'!$B$4:$B$22,0),MATCH(Vertical!AR$23,'Load Combinations'!$D$3:$N$3,0))</f>
        <v>0</v>
      </c>
      <c r="AS92" s="76">
        <f>+INDEX('Load Combinations'!$D$4:$N$22,MATCH(Vertical!$C92,'Load Combinations'!$B$4:$B$22,0),MATCH(Vertical!AS$23,'Load Combinations'!$D$3:$N$3,0))</f>
        <v>0</v>
      </c>
      <c r="AT92" s="76">
        <f>+INDEX('Load Combinations'!$D$4:$N$22,MATCH(Vertical!$C92,'Load Combinations'!$B$4:$B$22,0),MATCH(Vertical!AT$23,'Load Combinations'!$D$3:$N$3,0))</f>
        <v>1</v>
      </c>
      <c r="AU92" s="140">
        <f>+INDEX('Load Combinations'!$D$4:$N$22,MATCH(Vertical!$C92,'Load Combinations'!$B$4:$B$22,0),MATCH(Vertical!AU$23,'Load Combinations'!$D$3:$N$3,0))</f>
        <v>1</v>
      </c>
      <c r="AV92" s="196">
        <f>+INDEX('Load Combinations'!$D$4:$N$22,MATCH(Vertical!$C92,'Load Combinations'!$B$4:$B$22,0),MATCH(Vertical!AV$23,'Load Combinations'!$D$3:$N$3,0))</f>
        <v>0</v>
      </c>
      <c r="AW92" s="231" cm="1">
        <f t="array" aca="1" ref="AW92" ca="1">SUMPRODUCT(--($K92:$Z92&gt;0),INDEX($H$4:$H$19,MATCH($K$23:$Z$23,$C$4:$C$19,0)))</f>
        <v>0.4</v>
      </c>
      <c r="AX92" s="196" cm="1">
        <f t="array" aca="1" ref="AX92" ca="1">SUMPRODUCT(--($K92:$Z92&gt;0),INDEX($G$4:$G$19,MATCH($K$23:$Z$23,$C$4:$C$19,0)))</f>
        <v>-0.4</v>
      </c>
      <c r="AY92" s="196" cm="1">
        <f t="array" aca="1" ref="AY92" ca="1">-1*SUMPRODUCT(--($K92:$Z92&lt;0),INDEX($H$4:$H$19,MATCH($K$23:$Z$23,$C$4:$C$19,0)))</f>
        <v>-1</v>
      </c>
      <c r="AZ92" s="232" cm="1">
        <f t="array" aca="1" ref="AZ92" ca="1">-1*SUMPRODUCT(--($K92:$Z92&lt;0),INDEX($G$4:$G$19,MATCH($K$23:$Z$23,$C$4:$C$19,0)))</f>
        <v>1</v>
      </c>
      <c r="BA92" s="8" cm="1">
        <f t="array" aca="1" ref="BA92" ca="1">IF(AA92&gt;0,AA92*SUMPRODUCT(_xlfn.XLOOKUP(AA$23,$C$4:$C$19,$T$4:$AD$19)*$AL92:$AV92),0)</f>
        <v>0</v>
      </c>
      <c r="BB92" s="17" cm="1">
        <f t="array" aca="1" ref="BB92" ca="1">IF(AB92&gt;0,AB92*SUMPRODUCT(_xlfn.XLOOKUP(AB$23,$C$4:$C$19,$T$4:$AD$19)*$AL92:$AV92),0)</f>
        <v>0</v>
      </c>
      <c r="BC92" s="17" cm="1">
        <f t="array" aca="1" ref="BC92" ca="1">IF(AC92&gt;0,AC92*SUMPRODUCT(_xlfn.XLOOKUP(AC$23,$C$4:$C$19,$T$4:$AD$19)*$AL92:$AV92),0)</f>
        <v>0.1</v>
      </c>
      <c r="BD92" s="71" cm="1">
        <f t="array" aca="1" ref="BD92" ca="1">IF(AD92&gt;0,AD92*SUMPRODUCT(_xlfn.XLOOKUP(AD$23,$C$4:$C$19,$T$4:$AD$19)*$AL92:$AV92),0)</f>
        <v>0</v>
      </c>
      <c r="BE92" s="17" cm="1">
        <f t="array" aca="1" ref="BE92" ca="1">IF(AE92&gt;0,AE92*SUMPRODUCT(_xlfn.XLOOKUP(AE$23,$C$4:$C$19,$T$4:$AD$19)*$AL92:$AV92),0)</f>
        <v>-0.25</v>
      </c>
      <c r="BF92" s="17" cm="1">
        <f t="array" aca="1" ref="BF92" ca="1">IF(AF92&gt;0,AF92*SUMPRODUCT(_xlfn.XLOOKUP(AF$23,$C$4:$C$19,$T$4:$AD$19)*$AL92:$AV92),0)</f>
        <v>0</v>
      </c>
      <c r="BG92" s="17" cm="1">
        <f t="array" aca="1" ref="BG92" ca="1">IF(AG92&gt;0,AG92*SUMPRODUCT(_xlfn.XLOOKUP(AG$23,$C$4:$C$19,$T$4:$AD$19)*$AL92:$AV92),0)</f>
        <v>0.75</v>
      </c>
      <c r="BH92" s="17" cm="1">
        <f t="array" aca="1" ref="BH92" ca="1">IF(AH92&gt;0,AH92*SUMPRODUCT(_xlfn.XLOOKUP(AH$23,$C$4:$C$19,$T$4:$AD$19)*$AL92:$AV92),0)</f>
        <v>0</v>
      </c>
      <c r="BI92" s="17" cm="1">
        <f t="array" aca="1" ref="BI92" ca="1">IF(AI92&gt;0,AI92*SUMPRODUCT(_xlfn.XLOOKUP(AI$23,$C$4:$C$19,$T$4:$AD$19)*$AL92:$AV92),0)</f>
        <v>0</v>
      </c>
      <c r="BJ92" s="17" cm="1">
        <f t="array" aca="1" ref="BJ92" ca="1">IF(AJ92&gt;0,AJ92*SUMPRODUCT(_xlfn.XLOOKUP(AJ$23,$C$4:$C$19,$T$4:$AD$19)*$AL92:$AV92),0)</f>
        <v>0.75</v>
      </c>
      <c r="BK92" s="208" cm="1">
        <f t="array" aca="1" ref="BK92" ca="1">IF(AK92&gt;0,AK92*SUMPRODUCT(_xlfn.XLOOKUP(AK$23,$C$4:$C$19,$T$4:$AD$19)*$AL92:$AV92),0)</f>
        <v>1</v>
      </c>
      <c r="BL92" s="221">
        <f t="shared" ca="1" si="67"/>
        <v>2.35</v>
      </c>
      <c r="BM92" s="8" cm="1">
        <f t="array" aca="1" ref="BM92" ca="1">IF(AA92&gt;0,AA92*SUMPRODUCT(_xlfn.XLOOKUP(AA$23,$C$4:$C$19,$I$4:$S$19)*$AL92:$AV92),0)</f>
        <v>0</v>
      </c>
      <c r="BN92" s="17" cm="1">
        <f t="array" aca="1" ref="BN92" ca="1">IF(AB92&gt;0,AB92*SUMPRODUCT(_xlfn.XLOOKUP(AB$23,$C$4:$C$19,$I$4:$S$19)*$AL92:$AV92),0)</f>
        <v>0</v>
      </c>
      <c r="BO92" s="17" cm="1">
        <f t="array" aca="1" ref="BO92" ca="1">IF(AC92&gt;0,AC92*SUMPRODUCT(_xlfn.XLOOKUP(AC$23,$C$4:$C$19,$I$4:$S$19)*$AL92:$AV92),0)</f>
        <v>-0.1</v>
      </c>
      <c r="BP92" s="71" cm="1">
        <f t="array" aca="1" ref="BP92" ca="1">IF(AD92&gt;0,AD92*SUMPRODUCT(_xlfn.XLOOKUP(AD$23,$C$4:$C$19,$I$4:$S$19)*$AL92:$AV92),0)</f>
        <v>0</v>
      </c>
      <c r="BQ92" s="17" cm="1">
        <f t="array" aca="1" ref="BQ92" ca="1">IF(AE92&gt;0,AE92*SUMPRODUCT(_xlfn.XLOOKUP(AE$23,$C$4:$C$19,$I$4:$S$19)*$AL92:$AV92),0)</f>
        <v>0</v>
      </c>
      <c r="BR92" s="17" cm="1">
        <f t="array" aca="1" ref="BR92" ca="1">IF(AF92&gt;0,AF92*SUMPRODUCT(_xlfn.XLOOKUP(AF$23,$C$4:$C$19,$I$4:$S$19)*$AL92:$AV92),0)</f>
        <v>0</v>
      </c>
      <c r="BS92" s="17" cm="1">
        <f t="array" aca="1" ref="BS92" ca="1">IF(AG92&gt;0,AG92*SUMPRODUCT(_xlfn.XLOOKUP(AG$23,$C$4:$C$19,$I$4:$S$19)*$AL92:$AV92),0)</f>
        <v>0</v>
      </c>
      <c r="BT92" s="17" cm="1">
        <f t="array" aca="1" ref="BT92" ca="1">IF(AH92&gt;0,AH92*SUMPRODUCT(_xlfn.XLOOKUP(AH$23,$C$4:$C$19,$I$4:$S$19)*$AL92:$AV92),0)</f>
        <v>0</v>
      </c>
      <c r="BU92" s="17" cm="1">
        <f t="array" aca="1" ref="BU92" ca="1">IF(AI92&gt;0,AI92*SUMPRODUCT(_xlfn.XLOOKUP(AI$23,$C$4:$C$19,$I$4:$S$19)*$AL92:$AV92),0)</f>
        <v>0</v>
      </c>
      <c r="BV92" s="17" cm="1">
        <f t="array" aca="1" ref="BV92" ca="1">IF(AJ92&gt;0,AJ92*SUMPRODUCT(_xlfn.XLOOKUP(AJ$23,$C$4:$C$19,$I$4:$S$19)*$AL92:$AV92),0)</f>
        <v>0</v>
      </c>
      <c r="BW92" s="9" cm="1">
        <f t="array" aca="1" ref="BW92" ca="1">IF(AK92&gt;0,AK92*SUMPRODUCT(_xlfn.XLOOKUP(AK$23,$C$4:$C$19,$I$4:$S$19)*$AL92:$AV92),0)</f>
        <v>0</v>
      </c>
      <c r="BX92" s="215">
        <f t="shared" ca="1" si="68"/>
        <v>-0.1</v>
      </c>
      <c r="BY92" s="8" cm="1">
        <f t="array" aca="1" ref="BY92" ca="1">IF(AA92&lt;0,AA92*SUMPRODUCT(_xlfn.XLOOKUP(AA$23,$C$4:$C$19,$T$4:$AD$19)*$AL92:$AV92),0)</f>
        <v>-0.3</v>
      </c>
      <c r="BZ92" s="17" cm="1">
        <f t="array" aca="1" ref="BZ92" ca="1">IF(AB92&lt;0,AB92*SUMPRODUCT(_xlfn.XLOOKUP(AB$23,$C$4:$C$19,$T$4:$AD$19)*$AL92:$AV92),0)</f>
        <v>-0.67500000000000004</v>
      </c>
      <c r="CA92" s="17" cm="1">
        <f t="array" aca="1" ref="CA92" ca="1">IF(AC92&lt;0,AC92*SUMPRODUCT(_xlfn.XLOOKUP(AC$23,$C$4:$C$19,$T$4:$AD$19)*$AL92:$AV92),0)</f>
        <v>0</v>
      </c>
      <c r="CB92" s="71" cm="1">
        <f t="array" aca="1" ref="CB92" ca="1">IF(AD92&lt;0,AD92*SUMPRODUCT(_xlfn.XLOOKUP(AD$23,$C$4:$C$19,$T$4:$AD$19)*$AL92:$AV92),0)</f>
        <v>0</v>
      </c>
      <c r="CC92" s="17" cm="1">
        <f t="array" aca="1" ref="CC92" ca="1">IF(AE92&lt;0,AE92*SUMPRODUCT(_xlfn.XLOOKUP(AE$23,$C$4:$C$19,$T$4:$AD$19)*$AL92:$AV92),0)</f>
        <v>0</v>
      </c>
      <c r="CD92" s="17" cm="1">
        <f t="array" aca="1" ref="CD92" ca="1">IF(AF92&lt;0,AF92*SUMPRODUCT(_xlfn.XLOOKUP(AF$23,$C$4:$C$19,$T$4:$AD$19)*$AL92:$AV92),0)</f>
        <v>-1.8</v>
      </c>
      <c r="CE92" s="17" cm="1">
        <f t="array" aca="1" ref="CE92" ca="1">IF(AG92&lt;0,AG92*SUMPRODUCT(_xlfn.XLOOKUP(AG$23,$C$4:$C$19,$T$4:$AD$19)*$AL92:$AV92),0)</f>
        <v>0</v>
      </c>
      <c r="CF92" s="17" cm="1">
        <f t="array" aca="1" ref="CF92" ca="1">IF(AH92&lt;0,AH92*SUMPRODUCT(_xlfn.XLOOKUP(AH$23,$C$4:$C$19,$T$4:$AD$19)*$AL92:$AV92),0)</f>
        <v>0</v>
      </c>
      <c r="CG92" s="17" cm="1">
        <f t="array" aca="1" ref="CG92" ca="1">IF(AI92&lt;0,AI92*SUMPRODUCT(_xlfn.XLOOKUP(AI$23,$C$4:$C$19,$T$4:$AD$19)*$AL92:$AV92),0)</f>
        <v>0</v>
      </c>
      <c r="CH92" s="17" cm="1">
        <f t="array" aca="1" ref="CH92" ca="1">IF(AJ92&lt;0,AJ92*SUMPRODUCT(_xlfn.XLOOKUP(AJ$23,$C$4:$C$19,$T$4:$AD$19)*$AL92:$AV92),0)</f>
        <v>0</v>
      </c>
      <c r="CI92" s="9" cm="1">
        <f t="array" aca="1" ref="CI92" ca="1">IF(AK92&lt;0,AK92*SUMPRODUCT(_xlfn.XLOOKUP(AK$23,$C$4:$C$19,$T$4:$AD$19)*$AL92:$AV92),0)</f>
        <v>0</v>
      </c>
      <c r="CJ92" s="221">
        <f t="shared" ca="1" si="69"/>
        <v>-2.7750000000000004</v>
      </c>
      <c r="CK92" s="8" cm="1">
        <f t="array" aca="1" ref="CK92" ca="1">IF(AA92&lt;0,AA92*SUMPRODUCT(_xlfn.XLOOKUP(AA$23,$C$4:$C$19,$I$4:$S$19)*$AL92:$AV92),0)</f>
        <v>0</v>
      </c>
      <c r="CL92" s="17" cm="1">
        <f t="array" aca="1" ref="CL92" ca="1">IF(AB92&lt;0,AB92*SUMPRODUCT(_xlfn.XLOOKUP(AB$23,$C$4:$C$19,$I$4:$S$19)*$AL92:$AV92),0)</f>
        <v>2.125</v>
      </c>
      <c r="CM92" s="17" cm="1">
        <f t="array" aca="1" ref="CM92" ca="1">IF(AC92&lt;0,AC92*SUMPRODUCT(_xlfn.XLOOKUP(AC$23,$C$4:$C$19,$I$4:$S$19)*$AL92:$AV92),0)</f>
        <v>0</v>
      </c>
      <c r="CN92" s="71" cm="1">
        <f t="array" aca="1" ref="CN92" ca="1">IF(AD92&lt;0,AD92*SUMPRODUCT(_xlfn.XLOOKUP(AD$23,$C$4:$C$19,$I$4:$S$19)*$AL92:$AV92),0)</f>
        <v>0</v>
      </c>
      <c r="CO92" s="17" cm="1">
        <f t="array" aca="1" ref="CO92" ca="1">IF(AE92&lt;0,AE92*SUMPRODUCT(_xlfn.XLOOKUP(AE$23,$C$4:$C$19,$I$4:$S$19)*$AL92:$AV92),0)</f>
        <v>0</v>
      </c>
      <c r="CP92" s="17" cm="1">
        <f t="array" aca="1" ref="CP92" ca="1">IF(AF92&lt;0,AF92*SUMPRODUCT(_xlfn.XLOOKUP(AF$23,$C$4:$C$19,$I$4:$S$19)*$AL92:$AV92),0)</f>
        <v>0.25</v>
      </c>
      <c r="CQ92" s="17" cm="1">
        <f t="array" aca="1" ref="CQ92" ca="1">IF(AG92&lt;0,AG92*SUMPRODUCT(_xlfn.XLOOKUP(AG$23,$C$4:$C$19,$I$4:$S$19)*$AL92:$AV92),0)</f>
        <v>0</v>
      </c>
      <c r="CR92" s="17" cm="1">
        <f t="array" aca="1" ref="CR92" ca="1">IF(AH92&lt;0,AH92*SUMPRODUCT(_xlfn.XLOOKUP(AH$23,$C$4:$C$19,$I$4:$S$19)*$AL92:$AV92),0)</f>
        <v>0</v>
      </c>
      <c r="CS92" s="17" cm="1">
        <f t="array" aca="1" ref="CS92" ca="1">IF(AI92&lt;0,AI92*SUMPRODUCT(_xlfn.XLOOKUP(AI$23,$C$4:$C$19,$I$4:$S$19)*$AL92:$AV92),0)</f>
        <v>0</v>
      </c>
      <c r="CT92" s="17" cm="1">
        <f t="array" aca="1" ref="CT92" ca="1">IF(AJ92&lt;0,AJ92*SUMPRODUCT(_xlfn.XLOOKUP(AJ$23,$C$4:$C$19,$I$4:$S$19)*$AL92:$AV92),0)</f>
        <v>0</v>
      </c>
      <c r="CU92" s="208" cm="1">
        <f t="array" aca="1" ref="CU92" ca="1">IF(AK92&lt;0,AK92*SUMPRODUCT(_xlfn.XLOOKUP(AK$23,$C$4:$C$19,$I$4:$S$19)*$AL92:$AV92),0)</f>
        <v>0</v>
      </c>
      <c r="CV92" s="221">
        <f t="shared" ca="1" si="70"/>
        <v>2.375</v>
      </c>
    </row>
    <row r="93" spans="1:100" x14ac:dyDescent="0.25">
      <c r="A93" s="389"/>
      <c r="B93" s="390"/>
      <c r="C93" s="735">
        <v>8</v>
      </c>
      <c r="D93" s="18" t="str">
        <f>_xlfn.XLOOKUP($C93,'Load Combinations'!$B$4:$B$22,'Load Combinations'!$C$4:$C$22)</f>
        <v>CV Vac, Component MAWP, No Beam</v>
      </c>
      <c r="E93" s="118"/>
      <c r="F93" s="119"/>
      <c r="G93" s="7">
        <f t="shared" si="183"/>
        <v>9</v>
      </c>
      <c r="H93" s="130">
        <f t="shared" ca="1" si="106"/>
        <v>11.375</v>
      </c>
      <c r="I93" s="130">
        <f t="shared" ca="1" si="107"/>
        <v>5.875</v>
      </c>
      <c r="J93" s="112"/>
      <c r="K93" s="72">
        <f ca="1">OFFSET(K93,-7,0)</f>
        <v>0</v>
      </c>
      <c r="L93" s="73">
        <f t="shared" ref="L93:Z93" ca="1" si="196">OFFSET(L93,-7,0)</f>
        <v>0</v>
      </c>
      <c r="M93" s="73">
        <f t="shared" ca="1" si="196"/>
        <v>0</v>
      </c>
      <c r="N93" s="73">
        <f t="shared" ca="1" si="196"/>
        <v>0</v>
      </c>
      <c r="O93" s="73">
        <f t="shared" ca="1" si="196"/>
        <v>1</v>
      </c>
      <c r="P93" s="73">
        <f t="shared" ca="1" si="196"/>
        <v>1</v>
      </c>
      <c r="Q93" s="73">
        <f t="shared" ca="1" si="196"/>
        <v>0</v>
      </c>
      <c r="R93" s="73">
        <f t="shared" ca="1" si="196"/>
        <v>0</v>
      </c>
      <c r="S93" s="73">
        <f t="shared" ca="1" si="196"/>
        <v>0</v>
      </c>
      <c r="T93" s="73">
        <f t="shared" ca="1" si="196"/>
        <v>1</v>
      </c>
      <c r="U93" s="73">
        <f t="shared" ca="1" si="196"/>
        <v>1</v>
      </c>
      <c r="V93" s="73">
        <f t="shared" ca="1" si="196"/>
        <v>-1</v>
      </c>
      <c r="W93" s="73">
        <f t="shared" ca="1" si="196"/>
        <v>0</v>
      </c>
      <c r="X93" s="73">
        <f t="shared" ca="1" si="196"/>
        <v>0</v>
      </c>
      <c r="Y93" s="73">
        <f t="shared" ca="1" si="196"/>
        <v>0</v>
      </c>
      <c r="Z93" s="139">
        <f t="shared" ca="1" si="196"/>
        <v>-1</v>
      </c>
      <c r="AA93" s="72">
        <f t="shared" ref="AA93:AK93" ca="1" si="197">OFFSET(AA93,-7,0)</f>
        <v>-1</v>
      </c>
      <c r="AB93" s="73">
        <f t="shared" ca="1" si="197"/>
        <v>-1</v>
      </c>
      <c r="AC93" s="73">
        <f t="shared" ca="1" si="197"/>
        <v>1</v>
      </c>
      <c r="AD93" s="73">
        <f t="shared" ca="1" si="197"/>
        <v>0</v>
      </c>
      <c r="AE93" s="73">
        <f t="shared" ca="1" si="197"/>
        <v>1</v>
      </c>
      <c r="AF93" s="73">
        <f t="shared" ca="1" si="197"/>
        <v>-1</v>
      </c>
      <c r="AG93" s="73">
        <f t="shared" ca="1" si="197"/>
        <v>1</v>
      </c>
      <c r="AH93" s="73">
        <f t="shared" ca="1" si="197"/>
        <v>0</v>
      </c>
      <c r="AI93" s="73">
        <f t="shared" ca="1" si="197"/>
        <v>0</v>
      </c>
      <c r="AJ93" s="73">
        <f t="shared" ca="1" si="197"/>
        <v>1</v>
      </c>
      <c r="AK93" s="74">
        <f t="shared" ca="1" si="197"/>
        <v>1</v>
      </c>
      <c r="AL93" s="202">
        <f>+INDEX('Load Combinations'!$D$4:$N$22,MATCH(Vertical!$C93,'Load Combinations'!$B$4:$B$22,0),MATCH(Vertical!AL$23,'Load Combinations'!$D$3:$N$3,0))</f>
        <v>1</v>
      </c>
      <c r="AM93" s="73">
        <f>+INDEX('Load Combinations'!$D$4:$N$22,MATCH(Vertical!$C93,'Load Combinations'!$B$4:$B$22,0),MATCH(Vertical!AM$23,'Load Combinations'!$D$3:$N$3,0))</f>
        <v>1</v>
      </c>
      <c r="AN93" s="73">
        <f>+INDEX('Load Combinations'!$D$4:$N$22,MATCH(Vertical!$C93,'Load Combinations'!$B$4:$B$22,0),MATCH(Vertical!AN$23,'Load Combinations'!$D$3:$N$3,0))</f>
        <v>0</v>
      </c>
      <c r="AO93" s="73">
        <f>+INDEX('Load Combinations'!$D$4:$N$22,MATCH(Vertical!$C93,'Load Combinations'!$B$4:$B$22,0),MATCH(Vertical!AO$23,'Load Combinations'!$D$3:$N$3,0))</f>
        <v>0</v>
      </c>
      <c r="AP93" s="73">
        <f>+INDEX('Load Combinations'!$D$4:$N$22,MATCH(Vertical!$C93,'Load Combinations'!$B$4:$B$22,0),MATCH(Vertical!AP$23,'Load Combinations'!$D$3:$N$3,0))</f>
        <v>1</v>
      </c>
      <c r="AQ93" s="73">
        <f>+INDEX('Load Combinations'!$D$4:$N$22,MATCH(Vertical!$C93,'Load Combinations'!$B$4:$B$22,0),MATCH(Vertical!AQ$23,'Load Combinations'!$D$3:$N$3,0))</f>
        <v>0</v>
      </c>
      <c r="AR93" s="73">
        <f>+INDEX('Load Combinations'!$D$4:$N$22,MATCH(Vertical!$C93,'Load Combinations'!$B$4:$B$22,0),MATCH(Vertical!AR$23,'Load Combinations'!$D$3:$N$3,0))</f>
        <v>0</v>
      </c>
      <c r="AS93" s="73">
        <f>+INDEX('Load Combinations'!$D$4:$N$22,MATCH(Vertical!$C93,'Load Combinations'!$B$4:$B$22,0),MATCH(Vertical!AS$23,'Load Combinations'!$D$3:$N$3,0))</f>
        <v>0</v>
      </c>
      <c r="AT93" s="73">
        <f>+INDEX('Load Combinations'!$D$4:$N$22,MATCH(Vertical!$C93,'Load Combinations'!$B$4:$B$22,0),MATCH(Vertical!AT$23,'Load Combinations'!$D$3:$N$3,0))</f>
        <v>1</v>
      </c>
      <c r="AU93" s="139">
        <f>+INDEX('Load Combinations'!$D$4:$N$22,MATCH(Vertical!$C93,'Load Combinations'!$B$4:$B$22,0),MATCH(Vertical!AU$23,'Load Combinations'!$D$3:$N$3,0))</f>
        <v>0</v>
      </c>
      <c r="AV93" s="189">
        <f>+INDEX('Load Combinations'!$D$4:$N$22,MATCH(Vertical!$C93,'Load Combinations'!$B$4:$B$22,0),MATCH(Vertical!AV$23,'Load Combinations'!$D$3:$N$3,0))</f>
        <v>0</v>
      </c>
      <c r="AW93" s="229" cm="1">
        <f t="array" aca="1" ref="AW93" ca="1">SUMPRODUCT(--($K93:$Z93&gt;0),INDEX($H$4:$H$19,MATCH($K$23:$Z$23,$C$4:$C$19,0)))</f>
        <v>0.4</v>
      </c>
      <c r="AX93" s="189" cm="1">
        <f t="array" aca="1" ref="AX93" ca="1">SUMPRODUCT(--($K93:$Z93&gt;0),INDEX($G$4:$G$19,MATCH($K$23:$Z$23,$C$4:$C$19,0)))</f>
        <v>-0.4</v>
      </c>
      <c r="AY93" s="189" cm="1">
        <f t="array" aca="1" ref="AY93" ca="1">-1*SUMPRODUCT(--($K93:$Z93&lt;0),INDEX($H$4:$H$19,MATCH($K$23:$Z$23,$C$4:$C$19,0)))</f>
        <v>-1</v>
      </c>
      <c r="AZ93" s="230" cm="1">
        <f t="array" aca="1" ref="AZ93" ca="1">-1*SUMPRODUCT(--($K93:$Z93&lt;0),INDEX($G$4:$G$19,MATCH($K$23:$Z$23,$C$4:$C$19,0)))</f>
        <v>1</v>
      </c>
      <c r="BA93" s="66" cm="1">
        <f t="array" aca="1" ref="BA93" ca="1">IF(AA93&gt;0,AA93*SUMPRODUCT(_xlfn.XLOOKUP(AA$23,$C$4:$C$19,$T$4:$AD$19)*$AL93:$AV93),0)</f>
        <v>0</v>
      </c>
      <c r="BB93" s="67" cm="1">
        <f t="array" aca="1" ref="BB93" ca="1">IF(AB93&gt;0,AB93*SUMPRODUCT(_xlfn.XLOOKUP(AB$23,$C$4:$C$19,$T$4:$AD$19)*$AL93:$AV93),0)</f>
        <v>0</v>
      </c>
      <c r="BC93" s="67" cm="1">
        <f t="array" aca="1" ref="BC93" ca="1">IF(AC93&gt;0,AC93*SUMPRODUCT(_xlfn.XLOOKUP(AC$23,$C$4:$C$19,$T$4:$AD$19)*$AL93:$AV93),0)</f>
        <v>0.1</v>
      </c>
      <c r="BD93" s="67" cm="1">
        <f t="array" aca="1" ref="BD93" ca="1">IF(AD93&gt;0,AD93*SUMPRODUCT(_xlfn.XLOOKUP(AD$23,$C$4:$C$19,$T$4:$AD$19)*$AL93:$AV93),0)</f>
        <v>0</v>
      </c>
      <c r="BE93" s="67" cm="1">
        <f t="array" aca="1" ref="BE93" ca="1">IF(AE93&gt;0,AE93*SUMPRODUCT(_xlfn.XLOOKUP(AE$23,$C$4:$C$19,$T$4:$AD$19)*$AL93:$AV93),0)</f>
        <v>-2</v>
      </c>
      <c r="BF93" s="67" cm="1">
        <f t="array" aca="1" ref="BF93" ca="1">IF(AF93&gt;0,AF93*SUMPRODUCT(_xlfn.XLOOKUP(AF$23,$C$4:$C$19,$T$4:$AD$19)*$AL93:$AV93),0)</f>
        <v>0</v>
      </c>
      <c r="BG93" s="67" cm="1">
        <f t="array" aca="1" ref="BG93" ca="1">IF(AG93&gt;0,AG93*SUMPRODUCT(_xlfn.XLOOKUP(AG$23,$C$4:$C$19,$T$4:$AD$19)*$AL93:$AV93),0)</f>
        <v>0.25</v>
      </c>
      <c r="BH93" s="67" cm="1">
        <f t="array" aca="1" ref="BH93" ca="1">IF(AH93&gt;0,AH93*SUMPRODUCT(_xlfn.XLOOKUP(AH$23,$C$4:$C$19,$T$4:$AD$19)*$AL93:$AV93),0)</f>
        <v>0</v>
      </c>
      <c r="BI93" s="67" cm="1">
        <f t="array" aca="1" ref="BI93" ca="1">IF(AI93&gt;0,AI93*SUMPRODUCT(_xlfn.XLOOKUP(AI$23,$C$4:$C$19,$T$4:$AD$19)*$AL93:$AV93),0)</f>
        <v>0</v>
      </c>
      <c r="BJ93" s="67" cm="1">
        <f t="array" aca="1" ref="BJ93" ca="1">IF(AJ93&gt;0,AJ93*SUMPRODUCT(_xlfn.XLOOKUP(AJ$23,$C$4:$C$19,$T$4:$AD$19)*$AL93:$AV93),0)</f>
        <v>0.25</v>
      </c>
      <c r="BK93" s="207" cm="1">
        <f t="array" aca="1" ref="BK93" ca="1">IF(AK93&gt;0,AK93*SUMPRODUCT(_xlfn.XLOOKUP(AK$23,$C$4:$C$19,$T$4:$AD$19)*$AL93:$AV93),0)</f>
        <v>0.5</v>
      </c>
      <c r="BL93" s="220">
        <f t="shared" ca="1" si="67"/>
        <v>-0.89999999999999991</v>
      </c>
      <c r="BM93" s="66" cm="1">
        <f t="array" aca="1" ref="BM93" ca="1">IF(AA93&gt;0,AA93*SUMPRODUCT(_xlfn.XLOOKUP(AA$23,$C$4:$C$19,$I$4:$S$19)*$AL93:$AV93),0)</f>
        <v>0</v>
      </c>
      <c r="BN93" s="67" cm="1">
        <f t="array" aca="1" ref="BN93" ca="1">IF(AB93&gt;0,AB93*SUMPRODUCT(_xlfn.XLOOKUP(AB$23,$C$4:$C$19,$I$4:$S$19)*$AL93:$AV93),0)</f>
        <v>0</v>
      </c>
      <c r="BO93" s="67" cm="1">
        <f t="array" aca="1" ref="BO93" ca="1">IF(AC93&gt;0,AC93*SUMPRODUCT(_xlfn.XLOOKUP(AC$23,$C$4:$C$19,$I$4:$S$19)*$AL93:$AV93),0)</f>
        <v>-0.1</v>
      </c>
      <c r="BP93" s="67" cm="1">
        <f t="array" aca="1" ref="BP93" ca="1">IF(AD93&gt;0,AD93*SUMPRODUCT(_xlfn.XLOOKUP(AD$23,$C$4:$C$19,$I$4:$S$19)*$AL93:$AV93),0)</f>
        <v>0</v>
      </c>
      <c r="BQ93" s="67" cm="1">
        <f t="array" aca="1" ref="BQ93" ca="1">IF(AE93&gt;0,AE93*SUMPRODUCT(_xlfn.XLOOKUP(AE$23,$C$4:$C$19,$I$4:$S$19)*$AL93:$AV93),0)</f>
        <v>0</v>
      </c>
      <c r="BR93" s="67" cm="1">
        <f t="array" aca="1" ref="BR93" ca="1">IF(AF93&gt;0,AF93*SUMPRODUCT(_xlfn.XLOOKUP(AF$23,$C$4:$C$19,$I$4:$S$19)*$AL93:$AV93),0)</f>
        <v>0</v>
      </c>
      <c r="BS93" s="67" cm="1">
        <f t="array" aca="1" ref="BS93" ca="1">IF(AG93&gt;0,AG93*SUMPRODUCT(_xlfn.XLOOKUP(AG$23,$C$4:$C$19,$I$4:$S$19)*$AL93:$AV93),0)</f>
        <v>0</v>
      </c>
      <c r="BT93" s="67" cm="1">
        <f t="array" aca="1" ref="BT93" ca="1">IF(AH93&gt;0,AH93*SUMPRODUCT(_xlfn.XLOOKUP(AH$23,$C$4:$C$19,$I$4:$S$19)*$AL93:$AV93),0)</f>
        <v>0</v>
      </c>
      <c r="BU93" s="67" cm="1">
        <f t="array" aca="1" ref="BU93" ca="1">IF(AI93&gt;0,AI93*SUMPRODUCT(_xlfn.XLOOKUP(AI$23,$C$4:$C$19,$I$4:$S$19)*$AL93:$AV93),0)</f>
        <v>0</v>
      </c>
      <c r="BV93" s="67" cm="1">
        <f t="array" aca="1" ref="BV93" ca="1">IF(AJ93&gt;0,AJ93*SUMPRODUCT(_xlfn.XLOOKUP(AJ$23,$C$4:$C$19,$I$4:$S$19)*$AL93:$AV93),0)</f>
        <v>0</v>
      </c>
      <c r="BW93" s="68" cm="1">
        <f t="array" aca="1" ref="BW93" ca="1">IF(AK93&gt;0,AK93*SUMPRODUCT(_xlfn.XLOOKUP(AK$23,$C$4:$C$19,$I$4:$S$19)*$AL93:$AV93),0)</f>
        <v>0</v>
      </c>
      <c r="BX93" s="214">
        <f t="shared" ca="1" si="68"/>
        <v>-0.1</v>
      </c>
      <c r="BY93" s="66" cm="1">
        <f t="array" aca="1" ref="BY93" ca="1">IF(AA93&lt;0,AA93*SUMPRODUCT(_xlfn.XLOOKUP(AA$23,$C$4:$C$19,$T$4:$AD$19)*$AL93:$AV93),0)</f>
        <v>0</v>
      </c>
      <c r="BZ93" s="67" cm="1">
        <f t="array" aca="1" ref="BZ93" ca="1">IF(AB93&lt;0,AB93*SUMPRODUCT(_xlfn.XLOOKUP(AB$23,$C$4:$C$19,$T$4:$AD$19)*$AL93:$AV93),0)</f>
        <v>-0.125</v>
      </c>
      <c r="CA93" s="67" cm="1">
        <f t="array" aca="1" ref="CA93" ca="1">IF(AC93&lt;0,AC93*SUMPRODUCT(_xlfn.XLOOKUP(AC$23,$C$4:$C$19,$T$4:$AD$19)*$AL93:$AV93),0)</f>
        <v>0</v>
      </c>
      <c r="CB93" s="67" cm="1">
        <f t="array" aca="1" ref="CB93" ca="1">IF(AD93&lt;0,AD93*SUMPRODUCT(_xlfn.XLOOKUP(AD$23,$C$4:$C$19,$T$4:$AD$19)*$AL93:$AV93),0)</f>
        <v>0</v>
      </c>
      <c r="CC93" s="67" cm="1">
        <f t="array" aca="1" ref="CC93" ca="1">IF(AE93&lt;0,AE93*SUMPRODUCT(_xlfn.XLOOKUP(AE$23,$C$4:$C$19,$T$4:$AD$19)*$AL93:$AV93),0)</f>
        <v>0</v>
      </c>
      <c r="CD93" s="67" cm="1">
        <f t="array" aca="1" ref="CD93" ca="1">IF(AF93&lt;0,AF93*SUMPRODUCT(_xlfn.XLOOKUP(AF$23,$C$4:$C$19,$T$4:$AD$19)*$AL93:$AV93),0)</f>
        <v>-1.5</v>
      </c>
      <c r="CE93" s="67" cm="1">
        <f t="array" aca="1" ref="CE93" ca="1">IF(AG93&lt;0,AG93*SUMPRODUCT(_xlfn.XLOOKUP(AG$23,$C$4:$C$19,$T$4:$AD$19)*$AL93:$AV93),0)</f>
        <v>0</v>
      </c>
      <c r="CF93" s="67" cm="1">
        <f t="array" aca="1" ref="CF93" ca="1">IF(AH93&lt;0,AH93*SUMPRODUCT(_xlfn.XLOOKUP(AH$23,$C$4:$C$19,$T$4:$AD$19)*$AL93:$AV93),0)</f>
        <v>0</v>
      </c>
      <c r="CG93" s="67" cm="1">
        <f t="array" aca="1" ref="CG93" ca="1">IF(AI93&lt;0,AI93*SUMPRODUCT(_xlfn.XLOOKUP(AI$23,$C$4:$C$19,$T$4:$AD$19)*$AL93:$AV93),0)</f>
        <v>0</v>
      </c>
      <c r="CH93" s="67" cm="1">
        <f t="array" aca="1" ref="CH93" ca="1">IF(AJ93&lt;0,AJ93*SUMPRODUCT(_xlfn.XLOOKUP(AJ$23,$C$4:$C$19,$T$4:$AD$19)*$AL93:$AV93),0)</f>
        <v>0</v>
      </c>
      <c r="CI93" s="68" cm="1">
        <f t="array" aca="1" ref="CI93" ca="1">IF(AK93&lt;0,AK93*SUMPRODUCT(_xlfn.XLOOKUP(AK$23,$C$4:$C$19,$T$4:$AD$19)*$AL93:$AV93),0)</f>
        <v>0</v>
      </c>
      <c r="CJ93" s="220">
        <f t="shared" ca="1" si="69"/>
        <v>-1.625</v>
      </c>
      <c r="CK93" s="66" cm="1">
        <f t="array" aca="1" ref="CK93" ca="1">IF(AA93&lt;0,AA93*SUMPRODUCT(_xlfn.XLOOKUP(AA$23,$C$4:$C$19,$I$4:$S$19)*$AL93:$AV93),0)</f>
        <v>0</v>
      </c>
      <c r="CL93" s="67" cm="1">
        <f t="array" aca="1" ref="CL93" ca="1">IF(AB93&lt;0,AB93*SUMPRODUCT(_xlfn.XLOOKUP(AB$23,$C$4:$C$19,$I$4:$S$19)*$AL93:$AV93),0)</f>
        <v>1.875</v>
      </c>
      <c r="CM93" s="67" cm="1">
        <f t="array" aca="1" ref="CM93" ca="1">IF(AC93&lt;0,AC93*SUMPRODUCT(_xlfn.XLOOKUP(AC$23,$C$4:$C$19,$I$4:$S$19)*$AL93:$AV93),0)</f>
        <v>0</v>
      </c>
      <c r="CN93" s="67" cm="1">
        <f t="array" aca="1" ref="CN93" ca="1">IF(AD93&lt;0,AD93*SUMPRODUCT(_xlfn.XLOOKUP(AD$23,$C$4:$C$19,$I$4:$S$19)*$AL93:$AV93),0)</f>
        <v>0</v>
      </c>
      <c r="CO93" s="67" cm="1">
        <f t="array" aca="1" ref="CO93" ca="1">IF(AE93&lt;0,AE93*SUMPRODUCT(_xlfn.XLOOKUP(AE$23,$C$4:$C$19,$I$4:$S$19)*$AL93:$AV93),0)</f>
        <v>0</v>
      </c>
      <c r="CP93" s="67" cm="1">
        <f t="array" aca="1" ref="CP93" ca="1">IF(AF93&lt;0,AF93*SUMPRODUCT(_xlfn.XLOOKUP(AF$23,$C$4:$C$19,$I$4:$S$19)*$AL93:$AV93),0)</f>
        <v>0</v>
      </c>
      <c r="CQ93" s="67" cm="1">
        <f t="array" aca="1" ref="CQ93" ca="1">IF(AG93&lt;0,AG93*SUMPRODUCT(_xlfn.XLOOKUP(AG$23,$C$4:$C$19,$I$4:$S$19)*$AL93:$AV93),0)</f>
        <v>0</v>
      </c>
      <c r="CR93" s="67" cm="1">
        <f t="array" aca="1" ref="CR93" ca="1">IF(AH93&lt;0,AH93*SUMPRODUCT(_xlfn.XLOOKUP(AH$23,$C$4:$C$19,$I$4:$S$19)*$AL93:$AV93),0)</f>
        <v>0</v>
      </c>
      <c r="CS93" s="67" cm="1">
        <f t="array" aca="1" ref="CS93" ca="1">IF(AI93&lt;0,AI93*SUMPRODUCT(_xlfn.XLOOKUP(AI$23,$C$4:$C$19,$I$4:$S$19)*$AL93:$AV93),0)</f>
        <v>0</v>
      </c>
      <c r="CT93" s="67" cm="1">
        <f t="array" aca="1" ref="CT93" ca="1">IF(AJ93&lt;0,AJ93*SUMPRODUCT(_xlfn.XLOOKUP(AJ$23,$C$4:$C$19,$I$4:$S$19)*$AL93:$AV93),0)</f>
        <v>0</v>
      </c>
      <c r="CU93" s="207" cm="1">
        <f t="array" aca="1" ref="CU93" ca="1">IF(AK93&lt;0,AK93*SUMPRODUCT(_xlfn.XLOOKUP(AK$23,$C$4:$C$19,$I$4:$S$19)*$AL93:$AV93),0)</f>
        <v>0</v>
      </c>
      <c r="CV93" s="220">
        <f t="shared" ca="1" si="70"/>
        <v>1.875</v>
      </c>
    </row>
    <row r="94" spans="1:100" x14ac:dyDescent="0.25">
      <c r="A94" s="389"/>
      <c r="B94" s="390"/>
      <c r="C94" s="736">
        <v>9</v>
      </c>
      <c r="D94" s="19" t="str">
        <f>_xlfn.XLOOKUP($C94,'Load Combinations'!$B$4:$B$22,'Load Combinations'!$C$4:$C$22)</f>
        <v>CV Vac, Component MAWP, Beam On</v>
      </c>
      <c r="E94" s="120"/>
      <c r="F94" s="121"/>
      <c r="G94" s="8">
        <f t="shared" si="183"/>
        <v>9</v>
      </c>
      <c r="H94" s="61">
        <f t="shared" ca="1" si="106"/>
        <v>14.625</v>
      </c>
      <c r="I94" s="61">
        <f t="shared" ca="1" si="107"/>
        <v>5.2750000000000004</v>
      </c>
      <c r="J94" s="113"/>
      <c r="K94" s="75">
        <f ca="1">OFFSET(K94,-8,0)</f>
        <v>0</v>
      </c>
      <c r="L94" s="76">
        <f t="shared" ref="L94:Z94" ca="1" si="198">OFFSET(L94,-8,0)</f>
        <v>0</v>
      </c>
      <c r="M94" s="76">
        <f t="shared" ca="1" si="198"/>
        <v>0</v>
      </c>
      <c r="N94" s="76">
        <f t="shared" ca="1" si="198"/>
        <v>0</v>
      </c>
      <c r="O94" s="76">
        <f t="shared" ca="1" si="198"/>
        <v>1</v>
      </c>
      <c r="P94" s="76">
        <f t="shared" ca="1" si="198"/>
        <v>1</v>
      </c>
      <c r="Q94" s="76">
        <f t="shared" ca="1" si="198"/>
        <v>0</v>
      </c>
      <c r="R94" s="76">
        <f t="shared" ca="1" si="198"/>
        <v>0</v>
      </c>
      <c r="S94" s="76">
        <f t="shared" ca="1" si="198"/>
        <v>0</v>
      </c>
      <c r="T94" s="76">
        <f t="shared" ca="1" si="198"/>
        <v>1</v>
      </c>
      <c r="U94" s="76">
        <f t="shared" ca="1" si="198"/>
        <v>1</v>
      </c>
      <c r="V94" s="76">
        <f t="shared" ca="1" si="198"/>
        <v>-1</v>
      </c>
      <c r="W94" s="76">
        <f t="shared" ca="1" si="198"/>
        <v>0</v>
      </c>
      <c r="X94" s="76">
        <f t="shared" ca="1" si="198"/>
        <v>0</v>
      </c>
      <c r="Y94" s="76">
        <f t="shared" ca="1" si="198"/>
        <v>0</v>
      </c>
      <c r="Z94" s="140">
        <f t="shared" ca="1" si="198"/>
        <v>-1</v>
      </c>
      <c r="AA94" s="75">
        <f t="shared" ref="AA94:AK94" ca="1" si="199">OFFSET(AA94,-8,0)</f>
        <v>-1</v>
      </c>
      <c r="AB94" s="76">
        <f t="shared" ca="1" si="199"/>
        <v>-1</v>
      </c>
      <c r="AC94" s="76">
        <f t="shared" ca="1" si="199"/>
        <v>1</v>
      </c>
      <c r="AD94" s="76">
        <f t="shared" ca="1" si="199"/>
        <v>0</v>
      </c>
      <c r="AE94" s="76">
        <f t="shared" ca="1" si="199"/>
        <v>1</v>
      </c>
      <c r="AF94" s="76">
        <f t="shared" ca="1" si="199"/>
        <v>-1</v>
      </c>
      <c r="AG94" s="76">
        <f t="shared" ca="1" si="199"/>
        <v>1</v>
      </c>
      <c r="AH94" s="76">
        <f t="shared" ca="1" si="199"/>
        <v>0</v>
      </c>
      <c r="AI94" s="76">
        <f t="shared" ca="1" si="199"/>
        <v>0</v>
      </c>
      <c r="AJ94" s="76">
        <f t="shared" ca="1" si="199"/>
        <v>1</v>
      </c>
      <c r="AK94" s="77">
        <f t="shared" ca="1" si="199"/>
        <v>1</v>
      </c>
      <c r="AL94" s="203">
        <f>+INDEX('Load Combinations'!$D$4:$N$22,MATCH(Vertical!$C94,'Load Combinations'!$B$4:$B$22,0),MATCH(Vertical!AL$23,'Load Combinations'!$D$3:$N$3,0))</f>
        <v>1</v>
      </c>
      <c r="AM94" s="76">
        <f>+INDEX('Load Combinations'!$D$4:$N$22,MATCH(Vertical!$C94,'Load Combinations'!$B$4:$B$22,0),MATCH(Vertical!AM$23,'Load Combinations'!$D$3:$N$3,0))</f>
        <v>1</v>
      </c>
      <c r="AN94" s="76">
        <f>+INDEX('Load Combinations'!$D$4:$N$22,MATCH(Vertical!$C94,'Load Combinations'!$B$4:$B$22,0),MATCH(Vertical!AN$23,'Load Combinations'!$D$3:$N$3,0))</f>
        <v>0</v>
      </c>
      <c r="AO94" s="76">
        <f>+INDEX('Load Combinations'!$D$4:$N$22,MATCH(Vertical!$C94,'Load Combinations'!$B$4:$B$22,0),MATCH(Vertical!AO$23,'Load Combinations'!$D$3:$N$3,0))</f>
        <v>0</v>
      </c>
      <c r="AP94" s="76">
        <f>+INDEX('Load Combinations'!$D$4:$N$22,MATCH(Vertical!$C94,'Load Combinations'!$B$4:$B$22,0),MATCH(Vertical!AP$23,'Load Combinations'!$D$3:$N$3,0))</f>
        <v>1</v>
      </c>
      <c r="AQ94" s="76">
        <f>+INDEX('Load Combinations'!$D$4:$N$22,MATCH(Vertical!$C94,'Load Combinations'!$B$4:$B$22,0),MATCH(Vertical!AQ$23,'Load Combinations'!$D$3:$N$3,0))</f>
        <v>1</v>
      </c>
      <c r="AR94" s="76">
        <f>+INDEX('Load Combinations'!$D$4:$N$22,MATCH(Vertical!$C94,'Load Combinations'!$B$4:$B$22,0),MATCH(Vertical!AR$23,'Load Combinations'!$D$3:$N$3,0))</f>
        <v>0</v>
      </c>
      <c r="AS94" s="76">
        <f>+INDEX('Load Combinations'!$D$4:$N$22,MATCH(Vertical!$C94,'Load Combinations'!$B$4:$B$22,0),MATCH(Vertical!AS$23,'Load Combinations'!$D$3:$N$3,0))</f>
        <v>0</v>
      </c>
      <c r="AT94" s="76">
        <f>+INDEX('Load Combinations'!$D$4:$N$22,MATCH(Vertical!$C94,'Load Combinations'!$B$4:$B$22,0),MATCH(Vertical!AT$23,'Load Combinations'!$D$3:$N$3,0))</f>
        <v>1</v>
      </c>
      <c r="AU94" s="140">
        <f>+INDEX('Load Combinations'!$D$4:$N$22,MATCH(Vertical!$C94,'Load Combinations'!$B$4:$B$22,0),MATCH(Vertical!AU$23,'Load Combinations'!$D$3:$N$3,0))</f>
        <v>0</v>
      </c>
      <c r="AV94" s="196">
        <f>+INDEX('Load Combinations'!$D$4:$N$22,MATCH(Vertical!$C94,'Load Combinations'!$B$4:$B$22,0),MATCH(Vertical!AV$23,'Load Combinations'!$D$3:$N$3,0))</f>
        <v>0</v>
      </c>
      <c r="AW94" s="231" cm="1">
        <f t="array" aca="1" ref="AW94" ca="1">SUMPRODUCT(--($K94:$Z94&gt;0),INDEX($H$4:$H$19,MATCH($K$23:$Z$23,$C$4:$C$19,0)))</f>
        <v>0.4</v>
      </c>
      <c r="AX94" s="196" cm="1">
        <f t="array" aca="1" ref="AX94" ca="1">SUMPRODUCT(--($K94:$Z94&gt;0),INDEX($G$4:$G$19,MATCH($K$23:$Z$23,$C$4:$C$19,0)))</f>
        <v>-0.4</v>
      </c>
      <c r="AY94" s="196" cm="1">
        <f t="array" aca="1" ref="AY94" ca="1">-1*SUMPRODUCT(--($K94:$Z94&lt;0),INDEX($H$4:$H$19,MATCH($K$23:$Z$23,$C$4:$C$19,0)))</f>
        <v>-1</v>
      </c>
      <c r="AZ94" s="232" cm="1">
        <f t="array" aca="1" ref="AZ94" ca="1">-1*SUMPRODUCT(--($K94:$Z94&lt;0),INDEX($G$4:$G$19,MATCH($K$23:$Z$23,$C$4:$C$19,0)))</f>
        <v>1</v>
      </c>
      <c r="BA94" s="8" cm="1">
        <f t="array" aca="1" ref="BA94" ca="1">IF(AA94&gt;0,AA94*SUMPRODUCT(_xlfn.XLOOKUP(AA$23,$C$4:$C$19,$T$4:$AD$19)*$AL94:$AV94),0)</f>
        <v>0</v>
      </c>
      <c r="BB94" s="17" cm="1">
        <f t="array" aca="1" ref="BB94" ca="1">IF(AB94&gt;0,AB94*SUMPRODUCT(_xlfn.XLOOKUP(AB$23,$C$4:$C$19,$T$4:$AD$19)*$AL94:$AV94),0)</f>
        <v>0</v>
      </c>
      <c r="BC94" s="17" cm="1">
        <f t="array" aca="1" ref="BC94" ca="1">IF(AC94&gt;0,AC94*SUMPRODUCT(_xlfn.XLOOKUP(AC$23,$C$4:$C$19,$T$4:$AD$19)*$AL94:$AV94),0)</f>
        <v>0.1</v>
      </c>
      <c r="BD94" s="71" cm="1">
        <f t="array" aca="1" ref="BD94" ca="1">IF(AD94&gt;0,AD94*SUMPRODUCT(_xlfn.XLOOKUP(AD$23,$C$4:$C$19,$T$4:$AD$19)*$AL94:$AV94),0)</f>
        <v>0</v>
      </c>
      <c r="BE94" s="17" cm="1">
        <f t="array" aca="1" ref="BE94" ca="1">IF(AE94&gt;0,AE94*SUMPRODUCT(_xlfn.XLOOKUP(AE$23,$C$4:$C$19,$T$4:$AD$19)*$AL94:$AV94),0)</f>
        <v>-0.25</v>
      </c>
      <c r="BF94" s="17" cm="1">
        <f t="array" aca="1" ref="BF94" ca="1">IF(AF94&gt;0,AF94*SUMPRODUCT(_xlfn.XLOOKUP(AF$23,$C$4:$C$19,$T$4:$AD$19)*$AL94:$AV94),0)</f>
        <v>0</v>
      </c>
      <c r="BG94" s="17" cm="1">
        <f t="array" aca="1" ref="BG94" ca="1">IF(AG94&gt;0,AG94*SUMPRODUCT(_xlfn.XLOOKUP(AG$23,$C$4:$C$19,$T$4:$AD$19)*$AL94:$AV94),0)</f>
        <v>0.75</v>
      </c>
      <c r="BH94" s="17" cm="1">
        <f t="array" aca="1" ref="BH94" ca="1">IF(AH94&gt;0,AH94*SUMPRODUCT(_xlfn.XLOOKUP(AH$23,$C$4:$C$19,$T$4:$AD$19)*$AL94:$AV94),0)</f>
        <v>0</v>
      </c>
      <c r="BI94" s="17" cm="1">
        <f t="array" aca="1" ref="BI94" ca="1">IF(AI94&gt;0,AI94*SUMPRODUCT(_xlfn.XLOOKUP(AI$23,$C$4:$C$19,$T$4:$AD$19)*$AL94:$AV94),0)</f>
        <v>0</v>
      </c>
      <c r="BJ94" s="17" cm="1">
        <f t="array" aca="1" ref="BJ94" ca="1">IF(AJ94&gt;0,AJ94*SUMPRODUCT(_xlfn.XLOOKUP(AJ$23,$C$4:$C$19,$T$4:$AD$19)*$AL94:$AV94),0)</f>
        <v>0.75</v>
      </c>
      <c r="BK94" s="208" cm="1">
        <f t="array" aca="1" ref="BK94" ca="1">IF(AK94&gt;0,AK94*SUMPRODUCT(_xlfn.XLOOKUP(AK$23,$C$4:$C$19,$T$4:$AD$19)*$AL94:$AV94),0)</f>
        <v>1</v>
      </c>
      <c r="BL94" s="221">
        <f t="shared" ref="BL94:BL176" ca="1" si="200">SUM(BA94:BK94)</f>
        <v>2.35</v>
      </c>
      <c r="BM94" s="8" cm="1">
        <f t="array" aca="1" ref="BM94" ca="1">IF(AA94&gt;0,AA94*SUMPRODUCT(_xlfn.XLOOKUP(AA$23,$C$4:$C$19,$I$4:$S$19)*$AL94:$AV94),0)</f>
        <v>0</v>
      </c>
      <c r="BN94" s="17" cm="1">
        <f t="array" aca="1" ref="BN94" ca="1">IF(AB94&gt;0,AB94*SUMPRODUCT(_xlfn.XLOOKUP(AB$23,$C$4:$C$19,$I$4:$S$19)*$AL94:$AV94),0)</f>
        <v>0</v>
      </c>
      <c r="BO94" s="17" cm="1">
        <f t="array" aca="1" ref="BO94" ca="1">IF(AC94&gt;0,AC94*SUMPRODUCT(_xlfn.XLOOKUP(AC$23,$C$4:$C$19,$I$4:$S$19)*$AL94:$AV94),0)</f>
        <v>-0.1</v>
      </c>
      <c r="BP94" s="71" cm="1">
        <f t="array" aca="1" ref="BP94" ca="1">IF(AD94&gt;0,AD94*SUMPRODUCT(_xlfn.XLOOKUP(AD$23,$C$4:$C$19,$I$4:$S$19)*$AL94:$AV94),0)</f>
        <v>0</v>
      </c>
      <c r="BQ94" s="17" cm="1">
        <f t="array" aca="1" ref="BQ94" ca="1">IF(AE94&gt;0,AE94*SUMPRODUCT(_xlfn.XLOOKUP(AE$23,$C$4:$C$19,$I$4:$S$19)*$AL94:$AV94),0)</f>
        <v>0</v>
      </c>
      <c r="BR94" s="17" cm="1">
        <f t="array" aca="1" ref="BR94" ca="1">IF(AF94&gt;0,AF94*SUMPRODUCT(_xlfn.XLOOKUP(AF$23,$C$4:$C$19,$I$4:$S$19)*$AL94:$AV94),0)</f>
        <v>0</v>
      </c>
      <c r="BS94" s="17" cm="1">
        <f t="array" aca="1" ref="BS94" ca="1">IF(AG94&gt;0,AG94*SUMPRODUCT(_xlfn.XLOOKUP(AG$23,$C$4:$C$19,$I$4:$S$19)*$AL94:$AV94),0)</f>
        <v>0</v>
      </c>
      <c r="BT94" s="17" cm="1">
        <f t="array" aca="1" ref="BT94" ca="1">IF(AH94&gt;0,AH94*SUMPRODUCT(_xlfn.XLOOKUP(AH$23,$C$4:$C$19,$I$4:$S$19)*$AL94:$AV94),0)</f>
        <v>0</v>
      </c>
      <c r="BU94" s="17" cm="1">
        <f t="array" aca="1" ref="BU94" ca="1">IF(AI94&gt;0,AI94*SUMPRODUCT(_xlfn.XLOOKUP(AI$23,$C$4:$C$19,$I$4:$S$19)*$AL94:$AV94),0)</f>
        <v>0</v>
      </c>
      <c r="BV94" s="17" cm="1">
        <f t="array" aca="1" ref="BV94" ca="1">IF(AJ94&gt;0,AJ94*SUMPRODUCT(_xlfn.XLOOKUP(AJ$23,$C$4:$C$19,$I$4:$S$19)*$AL94:$AV94),0)</f>
        <v>0</v>
      </c>
      <c r="BW94" s="9" cm="1">
        <f t="array" aca="1" ref="BW94" ca="1">IF(AK94&gt;0,AK94*SUMPRODUCT(_xlfn.XLOOKUP(AK$23,$C$4:$C$19,$I$4:$S$19)*$AL94:$AV94),0)</f>
        <v>0</v>
      </c>
      <c r="BX94" s="215">
        <f t="shared" ref="BX94:BX176" ca="1" si="201">SUM(BM94:BW94)</f>
        <v>-0.1</v>
      </c>
      <c r="BY94" s="8" cm="1">
        <f t="array" aca="1" ref="BY94" ca="1">IF(AA94&lt;0,AA94*SUMPRODUCT(_xlfn.XLOOKUP(AA$23,$C$4:$C$19,$T$4:$AD$19)*$AL94:$AV94),0)</f>
        <v>-0.3</v>
      </c>
      <c r="BZ94" s="17" cm="1">
        <f t="array" aca="1" ref="BZ94" ca="1">IF(AB94&lt;0,AB94*SUMPRODUCT(_xlfn.XLOOKUP(AB$23,$C$4:$C$19,$T$4:$AD$19)*$AL94:$AV94),0)</f>
        <v>-0.42499999999999999</v>
      </c>
      <c r="CA94" s="17" cm="1">
        <f t="array" aca="1" ref="CA94" ca="1">IF(AC94&lt;0,AC94*SUMPRODUCT(_xlfn.XLOOKUP(AC$23,$C$4:$C$19,$T$4:$AD$19)*$AL94:$AV94),0)</f>
        <v>0</v>
      </c>
      <c r="CB94" s="71" cm="1">
        <f t="array" aca="1" ref="CB94" ca="1">IF(AD94&lt;0,AD94*SUMPRODUCT(_xlfn.XLOOKUP(AD$23,$C$4:$C$19,$T$4:$AD$19)*$AL94:$AV94),0)</f>
        <v>0</v>
      </c>
      <c r="CC94" s="17" cm="1">
        <f t="array" aca="1" ref="CC94" ca="1">IF(AE94&lt;0,AE94*SUMPRODUCT(_xlfn.XLOOKUP(AE$23,$C$4:$C$19,$T$4:$AD$19)*$AL94:$AV94),0)</f>
        <v>0</v>
      </c>
      <c r="CD94" s="17" cm="1">
        <f t="array" aca="1" ref="CD94" ca="1">IF(AF94&lt;0,AF94*SUMPRODUCT(_xlfn.XLOOKUP(AF$23,$C$4:$C$19,$T$4:$AD$19)*$AL94:$AV94),0)</f>
        <v>-1.5</v>
      </c>
      <c r="CE94" s="17" cm="1">
        <f t="array" aca="1" ref="CE94" ca="1">IF(AG94&lt;0,AG94*SUMPRODUCT(_xlfn.XLOOKUP(AG$23,$C$4:$C$19,$T$4:$AD$19)*$AL94:$AV94),0)</f>
        <v>0</v>
      </c>
      <c r="CF94" s="17" cm="1">
        <f t="array" aca="1" ref="CF94" ca="1">IF(AH94&lt;0,AH94*SUMPRODUCT(_xlfn.XLOOKUP(AH$23,$C$4:$C$19,$T$4:$AD$19)*$AL94:$AV94),0)</f>
        <v>0</v>
      </c>
      <c r="CG94" s="17" cm="1">
        <f t="array" aca="1" ref="CG94" ca="1">IF(AI94&lt;0,AI94*SUMPRODUCT(_xlfn.XLOOKUP(AI$23,$C$4:$C$19,$T$4:$AD$19)*$AL94:$AV94),0)</f>
        <v>0</v>
      </c>
      <c r="CH94" s="17" cm="1">
        <f t="array" aca="1" ref="CH94" ca="1">IF(AJ94&lt;0,AJ94*SUMPRODUCT(_xlfn.XLOOKUP(AJ$23,$C$4:$C$19,$T$4:$AD$19)*$AL94:$AV94),0)</f>
        <v>0</v>
      </c>
      <c r="CI94" s="9" cm="1">
        <f t="array" aca="1" ref="CI94" ca="1">IF(AK94&lt;0,AK94*SUMPRODUCT(_xlfn.XLOOKUP(AK$23,$C$4:$C$19,$T$4:$AD$19)*$AL94:$AV94),0)</f>
        <v>0</v>
      </c>
      <c r="CJ94" s="221">
        <f t="shared" ref="CJ94:CJ176" ca="1" si="202">SUM(BY94:CI94)</f>
        <v>-2.2250000000000001</v>
      </c>
      <c r="CK94" s="8" cm="1">
        <f t="array" aca="1" ref="CK94" ca="1">IF(AA94&lt;0,AA94*SUMPRODUCT(_xlfn.XLOOKUP(AA$23,$C$4:$C$19,$I$4:$S$19)*$AL94:$AV94),0)</f>
        <v>0</v>
      </c>
      <c r="CL94" s="17" cm="1">
        <f t="array" aca="1" ref="CL94" ca="1">IF(AB94&lt;0,AB94*SUMPRODUCT(_xlfn.XLOOKUP(AB$23,$C$4:$C$19,$I$4:$S$19)*$AL94:$AV94),0)</f>
        <v>1.875</v>
      </c>
      <c r="CM94" s="17" cm="1">
        <f t="array" aca="1" ref="CM94" ca="1">IF(AC94&lt;0,AC94*SUMPRODUCT(_xlfn.XLOOKUP(AC$23,$C$4:$C$19,$I$4:$S$19)*$AL94:$AV94),0)</f>
        <v>0</v>
      </c>
      <c r="CN94" s="71" cm="1">
        <f t="array" aca="1" ref="CN94" ca="1">IF(AD94&lt;0,AD94*SUMPRODUCT(_xlfn.XLOOKUP(AD$23,$C$4:$C$19,$I$4:$S$19)*$AL94:$AV94),0)</f>
        <v>0</v>
      </c>
      <c r="CO94" s="17" cm="1">
        <f t="array" aca="1" ref="CO94" ca="1">IF(AE94&lt;0,AE94*SUMPRODUCT(_xlfn.XLOOKUP(AE$23,$C$4:$C$19,$I$4:$S$19)*$AL94:$AV94),0)</f>
        <v>0</v>
      </c>
      <c r="CP94" s="17" cm="1">
        <f t="array" aca="1" ref="CP94" ca="1">IF(AF94&lt;0,AF94*SUMPRODUCT(_xlfn.XLOOKUP(AF$23,$C$4:$C$19,$I$4:$S$19)*$AL94:$AV94),0)</f>
        <v>0</v>
      </c>
      <c r="CQ94" s="17" cm="1">
        <f t="array" aca="1" ref="CQ94" ca="1">IF(AG94&lt;0,AG94*SUMPRODUCT(_xlfn.XLOOKUP(AG$23,$C$4:$C$19,$I$4:$S$19)*$AL94:$AV94),0)</f>
        <v>0</v>
      </c>
      <c r="CR94" s="17" cm="1">
        <f t="array" aca="1" ref="CR94" ca="1">IF(AH94&lt;0,AH94*SUMPRODUCT(_xlfn.XLOOKUP(AH$23,$C$4:$C$19,$I$4:$S$19)*$AL94:$AV94),0)</f>
        <v>0</v>
      </c>
      <c r="CS94" s="17" cm="1">
        <f t="array" aca="1" ref="CS94" ca="1">IF(AI94&lt;0,AI94*SUMPRODUCT(_xlfn.XLOOKUP(AI$23,$C$4:$C$19,$I$4:$S$19)*$AL94:$AV94),0)</f>
        <v>0</v>
      </c>
      <c r="CT94" s="17" cm="1">
        <f t="array" aca="1" ref="CT94" ca="1">IF(AJ94&lt;0,AJ94*SUMPRODUCT(_xlfn.XLOOKUP(AJ$23,$C$4:$C$19,$I$4:$S$19)*$AL94:$AV94),0)</f>
        <v>0</v>
      </c>
      <c r="CU94" s="208" cm="1">
        <f t="array" aca="1" ref="CU94" ca="1">IF(AK94&lt;0,AK94*SUMPRODUCT(_xlfn.XLOOKUP(AK$23,$C$4:$C$19,$I$4:$S$19)*$AL94:$AV94),0)</f>
        <v>0</v>
      </c>
      <c r="CV94" s="221">
        <f t="shared" ref="CV94:CV176" ca="1" si="203">SUM(CK94:CU94)</f>
        <v>1.875</v>
      </c>
    </row>
    <row r="95" spans="1:100" x14ac:dyDescent="0.25">
      <c r="A95" s="389"/>
      <c r="B95" s="390"/>
      <c r="C95" s="735">
        <v>10</v>
      </c>
      <c r="D95" s="18" t="str">
        <f>_xlfn.XLOOKUP($C95,'Load Combinations'!$B$4:$B$22,'Load Combinations'!$C$4:$C$22)</f>
        <v>CV Helium Mode, No Beam</v>
      </c>
      <c r="E95" s="118"/>
      <c r="F95" s="119"/>
      <c r="G95" s="7">
        <f t="shared" si="183"/>
        <v>9</v>
      </c>
      <c r="H95" s="130">
        <f t="shared" ca="1" si="106"/>
        <v>9.375</v>
      </c>
      <c r="I95" s="130">
        <f t="shared" ca="1" si="107"/>
        <v>5.875</v>
      </c>
      <c r="J95" s="112"/>
      <c r="K95" s="72">
        <f ca="1">OFFSET(K95,-9,0)</f>
        <v>0</v>
      </c>
      <c r="L95" s="73">
        <f t="shared" ref="L95:Z95" ca="1" si="204">OFFSET(L95,-9,0)</f>
        <v>0</v>
      </c>
      <c r="M95" s="73">
        <f t="shared" ca="1" si="204"/>
        <v>0</v>
      </c>
      <c r="N95" s="73">
        <f t="shared" ca="1" si="204"/>
        <v>0</v>
      </c>
      <c r="O95" s="73">
        <f t="shared" ca="1" si="204"/>
        <v>1</v>
      </c>
      <c r="P95" s="73">
        <f t="shared" ca="1" si="204"/>
        <v>1</v>
      </c>
      <c r="Q95" s="73">
        <f t="shared" ca="1" si="204"/>
        <v>0</v>
      </c>
      <c r="R95" s="73">
        <f t="shared" ca="1" si="204"/>
        <v>0</v>
      </c>
      <c r="S95" s="73">
        <f t="shared" ca="1" si="204"/>
        <v>0</v>
      </c>
      <c r="T95" s="73">
        <f t="shared" ca="1" si="204"/>
        <v>1</v>
      </c>
      <c r="U95" s="73">
        <f t="shared" ca="1" si="204"/>
        <v>1</v>
      </c>
      <c r="V95" s="73">
        <f t="shared" ca="1" si="204"/>
        <v>-1</v>
      </c>
      <c r="W95" s="73">
        <f t="shared" ca="1" si="204"/>
        <v>0</v>
      </c>
      <c r="X95" s="73">
        <f t="shared" ca="1" si="204"/>
        <v>0</v>
      </c>
      <c r="Y95" s="73">
        <f t="shared" ca="1" si="204"/>
        <v>0</v>
      </c>
      <c r="Z95" s="139">
        <f t="shared" ca="1" si="204"/>
        <v>-1</v>
      </c>
      <c r="AA95" s="72">
        <f t="shared" ref="AA95:AK95" ca="1" si="205">OFFSET(AA95,-9,0)</f>
        <v>-1</v>
      </c>
      <c r="AB95" s="73">
        <f t="shared" ca="1" si="205"/>
        <v>-1</v>
      </c>
      <c r="AC95" s="73">
        <f t="shared" ca="1" si="205"/>
        <v>1</v>
      </c>
      <c r="AD95" s="73">
        <f t="shared" ca="1" si="205"/>
        <v>0</v>
      </c>
      <c r="AE95" s="73">
        <f t="shared" ca="1" si="205"/>
        <v>1</v>
      </c>
      <c r="AF95" s="73">
        <f t="shared" ca="1" si="205"/>
        <v>-1</v>
      </c>
      <c r="AG95" s="73">
        <f t="shared" ca="1" si="205"/>
        <v>1</v>
      </c>
      <c r="AH95" s="73">
        <f t="shared" ca="1" si="205"/>
        <v>0</v>
      </c>
      <c r="AI95" s="73">
        <f t="shared" ca="1" si="205"/>
        <v>0</v>
      </c>
      <c r="AJ95" s="73">
        <f t="shared" ca="1" si="205"/>
        <v>1</v>
      </c>
      <c r="AK95" s="74">
        <f t="shared" ca="1" si="205"/>
        <v>1</v>
      </c>
      <c r="AL95" s="202">
        <f>+INDEX('Load Combinations'!$D$4:$N$22,MATCH(Vertical!$C95,'Load Combinations'!$B$4:$B$22,0),MATCH(Vertical!AL$23,'Load Combinations'!$D$3:$N$3,0))</f>
        <v>1</v>
      </c>
      <c r="AM95" s="73">
        <f>+INDEX('Load Combinations'!$D$4:$N$22,MATCH(Vertical!$C95,'Load Combinations'!$B$4:$B$22,0),MATCH(Vertical!AM$23,'Load Combinations'!$D$3:$N$3,0))</f>
        <v>1</v>
      </c>
      <c r="AN95" s="73">
        <f>+INDEX('Load Combinations'!$D$4:$N$22,MATCH(Vertical!$C95,'Load Combinations'!$B$4:$B$22,0),MATCH(Vertical!AN$23,'Load Combinations'!$D$3:$N$3,0))</f>
        <v>0</v>
      </c>
      <c r="AO95" s="73">
        <f>+INDEX('Load Combinations'!$D$4:$N$22,MATCH(Vertical!$C95,'Load Combinations'!$B$4:$B$22,0),MATCH(Vertical!AO$23,'Load Combinations'!$D$3:$N$3,0))</f>
        <v>1</v>
      </c>
      <c r="AP95" s="73">
        <f>+INDEX('Load Combinations'!$D$4:$N$22,MATCH(Vertical!$C95,'Load Combinations'!$B$4:$B$22,0),MATCH(Vertical!AP$23,'Load Combinations'!$D$3:$N$3,0))</f>
        <v>0</v>
      </c>
      <c r="AQ95" s="73">
        <f>+INDEX('Load Combinations'!$D$4:$N$22,MATCH(Vertical!$C95,'Load Combinations'!$B$4:$B$22,0),MATCH(Vertical!AQ$23,'Load Combinations'!$D$3:$N$3,0))</f>
        <v>0</v>
      </c>
      <c r="AR95" s="73">
        <f>+INDEX('Load Combinations'!$D$4:$N$22,MATCH(Vertical!$C95,'Load Combinations'!$B$4:$B$22,0),MATCH(Vertical!AR$23,'Load Combinations'!$D$3:$N$3,0))</f>
        <v>0</v>
      </c>
      <c r="AS95" s="73">
        <f>+INDEX('Load Combinations'!$D$4:$N$22,MATCH(Vertical!$C95,'Load Combinations'!$B$4:$B$22,0),MATCH(Vertical!AS$23,'Load Combinations'!$D$3:$N$3,0))</f>
        <v>1</v>
      </c>
      <c r="AT95" s="73">
        <f>+INDEX('Load Combinations'!$D$4:$N$22,MATCH(Vertical!$C95,'Load Combinations'!$B$4:$B$22,0),MATCH(Vertical!AT$23,'Load Combinations'!$D$3:$N$3,0))</f>
        <v>0</v>
      </c>
      <c r="AU95" s="139">
        <f>+INDEX('Load Combinations'!$D$4:$N$22,MATCH(Vertical!$C95,'Load Combinations'!$B$4:$B$22,0),MATCH(Vertical!AU$23,'Load Combinations'!$D$3:$N$3,0))</f>
        <v>0</v>
      </c>
      <c r="AV95" s="189">
        <f>+INDEX('Load Combinations'!$D$4:$N$22,MATCH(Vertical!$C95,'Load Combinations'!$B$4:$B$22,0),MATCH(Vertical!AV$23,'Load Combinations'!$D$3:$N$3,0))</f>
        <v>0</v>
      </c>
      <c r="AW95" s="229" cm="1">
        <f t="array" aca="1" ref="AW95" ca="1">SUMPRODUCT(--($K95:$Z95&gt;0),INDEX($H$4:$H$19,MATCH($K$23:$Z$23,$C$4:$C$19,0)))</f>
        <v>0.4</v>
      </c>
      <c r="AX95" s="189" cm="1">
        <f t="array" aca="1" ref="AX95" ca="1">SUMPRODUCT(--($K95:$Z95&gt;0),INDEX($G$4:$G$19,MATCH($K$23:$Z$23,$C$4:$C$19,0)))</f>
        <v>-0.4</v>
      </c>
      <c r="AY95" s="189" cm="1">
        <f t="array" aca="1" ref="AY95" ca="1">-1*SUMPRODUCT(--($K95:$Z95&lt;0),INDEX($H$4:$H$19,MATCH($K$23:$Z$23,$C$4:$C$19,0)))</f>
        <v>-1</v>
      </c>
      <c r="AZ95" s="230" cm="1">
        <f t="array" aca="1" ref="AZ95" ca="1">-1*SUMPRODUCT(--($K95:$Z95&lt;0),INDEX($G$4:$G$19,MATCH($K$23:$Z$23,$C$4:$C$19,0)))</f>
        <v>1</v>
      </c>
      <c r="BA95" s="66" cm="1">
        <f t="array" aca="1" ref="BA95" ca="1">IF(AA95&gt;0,AA95*SUMPRODUCT(_xlfn.XLOOKUP(AA$23,$C$4:$C$19,$T$4:$AD$19)*$AL95:$AV95),0)</f>
        <v>0</v>
      </c>
      <c r="BB95" s="67" cm="1">
        <f t="array" aca="1" ref="BB95" ca="1">IF(AB95&gt;0,AB95*SUMPRODUCT(_xlfn.XLOOKUP(AB$23,$C$4:$C$19,$T$4:$AD$19)*$AL95:$AV95),0)</f>
        <v>0</v>
      </c>
      <c r="BC95" s="67" cm="1">
        <f t="array" aca="1" ref="BC95" ca="1">IF(AC95&gt;0,AC95*SUMPRODUCT(_xlfn.XLOOKUP(AC$23,$C$4:$C$19,$T$4:$AD$19)*$AL95:$AV95),0)</f>
        <v>0.1</v>
      </c>
      <c r="BD95" s="67" cm="1">
        <f t="array" aca="1" ref="BD95" ca="1">IF(AD95&gt;0,AD95*SUMPRODUCT(_xlfn.XLOOKUP(AD$23,$C$4:$C$19,$T$4:$AD$19)*$AL95:$AV95),0)</f>
        <v>0</v>
      </c>
      <c r="BE95" s="67" cm="1">
        <f t="array" aca="1" ref="BE95" ca="1">IF(AE95&gt;0,AE95*SUMPRODUCT(_xlfn.XLOOKUP(AE$23,$C$4:$C$19,$T$4:$AD$19)*$AL95:$AV95),0)</f>
        <v>-2</v>
      </c>
      <c r="BF95" s="67" cm="1">
        <f t="array" aca="1" ref="BF95" ca="1">IF(AF95&gt;0,AF95*SUMPRODUCT(_xlfn.XLOOKUP(AF$23,$C$4:$C$19,$T$4:$AD$19)*$AL95:$AV95),0)</f>
        <v>0</v>
      </c>
      <c r="BG95" s="67" cm="1">
        <f t="array" aca="1" ref="BG95" ca="1">IF(AG95&gt;0,AG95*SUMPRODUCT(_xlfn.XLOOKUP(AG$23,$C$4:$C$19,$T$4:$AD$19)*$AL95:$AV95),0)</f>
        <v>0.25</v>
      </c>
      <c r="BH95" s="67" cm="1">
        <f t="array" aca="1" ref="BH95" ca="1">IF(AH95&gt;0,AH95*SUMPRODUCT(_xlfn.XLOOKUP(AH$23,$C$4:$C$19,$T$4:$AD$19)*$AL95:$AV95),0)</f>
        <v>0</v>
      </c>
      <c r="BI95" s="67" cm="1">
        <f t="array" aca="1" ref="BI95" ca="1">IF(AI95&gt;0,AI95*SUMPRODUCT(_xlfn.XLOOKUP(AI$23,$C$4:$C$19,$T$4:$AD$19)*$AL95:$AV95),0)</f>
        <v>0</v>
      </c>
      <c r="BJ95" s="67" cm="1">
        <f t="array" aca="1" ref="BJ95" ca="1">IF(AJ95&gt;0,AJ95*SUMPRODUCT(_xlfn.XLOOKUP(AJ$23,$C$4:$C$19,$T$4:$AD$19)*$AL95:$AV95),0)</f>
        <v>0.25</v>
      </c>
      <c r="BK95" s="207" cm="1">
        <f t="array" aca="1" ref="BK95" ca="1">IF(AK95&gt;0,AK95*SUMPRODUCT(_xlfn.XLOOKUP(AK$23,$C$4:$C$19,$T$4:$AD$19)*$AL95:$AV95),0)</f>
        <v>0.25</v>
      </c>
      <c r="BL95" s="220">
        <f t="shared" ca="1" si="200"/>
        <v>-1.1499999999999999</v>
      </c>
      <c r="BM95" s="66" cm="1">
        <f t="array" aca="1" ref="BM95" ca="1">IF(AA95&gt;0,AA95*SUMPRODUCT(_xlfn.XLOOKUP(AA$23,$C$4:$C$19,$I$4:$S$19)*$AL95:$AV95),0)</f>
        <v>0</v>
      </c>
      <c r="BN95" s="67" cm="1">
        <f t="array" aca="1" ref="BN95" ca="1">IF(AB95&gt;0,AB95*SUMPRODUCT(_xlfn.XLOOKUP(AB$23,$C$4:$C$19,$I$4:$S$19)*$AL95:$AV95),0)</f>
        <v>0</v>
      </c>
      <c r="BO95" s="67" cm="1">
        <f t="array" aca="1" ref="BO95" ca="1">IF(AC95&gt;0,AC95*SUMPRODUCT(_xlfn.XLOOKUP(AC$23,$C$4:$C$19,$I$4:$S$19)*$AL95:$AV95),0)</f>
        <v>-0.1</v>
      </c>
      <c r="BP95" s="67" cm="1">
        <f t="array" aca="1" ref="BP95" ca="1">IF(AD95&gt;0,AD95*SUMPRODUCT(_xlfn.XLOOKUP(AD$23,$C$4:$C$19,$I$4:$S$19)*$AL95:$AV95),0)</f>
        <v>0</v>
      </c>
      <c r="BQ95" s="67" cm="1">
        <f t="array" aca="1" ref="BQ95" ca="1">IF(AE95&gt;0,AE95*SUMPRODUCT(_xlfn.XLOOKUP(AE$23,$C$4:$C$19,$I$4:$S$19)*$AL95:$AV95),0)</f>
        <v>0</v>
      </c>
      <c r="BR95" s="67" cm="1">
        <f t="array" aca="1" ref="BR95" ca="1">IF(AF95&gt;0,AF95*SUMPRODUCT(_xlfn.XLOOKUP(AF$23,$C$4:$C$19,$I$4:$S$19)*$AL95:$AV95),0)</f>
        <v>0</v>
      </c>
      <c r="BS95" s="67" cm="1">
        <f t="array" aca="1" ref="BS95" ca="1">IF(AG95&gt;0,AG95*SUMPRODUCT(_xlfn.XLOOKUP(AG$23,$C$4:$C$19,$I$4:$S$19)*$AL95:$AV95),0)</f>
        <v>0</v>
      </c>
      <c r="BT95" s="67" cm="1">
        <f t="array" aca="1" ref="BT95" ca="1">IF(AH95&gt;0,AH95*SUMPRODUCT(_xlfn.XLOOKUP(AH$23,$C$4:$C$19,$I$4:$S$19)*$AL95:$AV95),0)</f>
        <v>0</v>
      </c>
      <c r="BU95" s="67" cm="1">
        <f t="array" aca="1" ref="BU95" ca="1">IF(AI95&gt;0,AI95*SUMPRODUCT(_xlfn.XLOOKUP(AI$23,$C$4:$C$19,$I$4:$S$19)*$AL95:$AV95),0)</f>
        <v>0</v>
      </c>
      <c r="BV95" s="67" cm="1">
        <f t="array" aca="1" ref="BV95" ca="1">IF(AJ95&gt;0,AJ95*SUMPRODUCT(_xlfn.XLOOKUP(AJ$23,$C$4:$C$19,$I$4:$S$19)*$AL95:$AV95),0)</f>
        <v>0</v>
      </c>
      <c r="BW95" s="68" cm="1">
        <f t="array" aca="1" ref="BW95" ca="1">IF(AK95&gt;0,AK95*SUMPRODUCT(_xlfn.XLOOKUP(AK$23,$C$4:$C$19,$I$4:$S$19)*$AL95:$AV95),0)</f>
        <v>0</v>
      </c>
      <c r="BX95" s="214">
        <f t="shared" ca="1" si="201"/>
        <v>-0.1</v>
      </c>
      <c r="BY95" s="66" cm="1">
        <f t="array" aca="1" ref="BY95" ca="1">IF(AA95&lt;0,AA95*SUMPRODUCT(_xlfn.XLOOKUP(AA$23,$C$4:$C$19,$T$4:$AD$19)*$AL95:$AV95),0)</f>
        <v>0</v>
      </c>
      <c r="BZ95" s="67" cm="1">
        <f t="array" aca="1" ref="BZ95" ca="1">IF(AB95&lt;0,AB95*SUMPRODUCT(_xlfn.XLOOKUP(AB$23,$C$4:$C$19,$T$4:$AD$19)*$AL95:$AV95),0)</f>
        <v>-0.125</v>
      </c>
      <c r="CA95" s="67" cm="1">
        <f t="array" aca="1" ref="CA95" ca="1">IF(AC95&lt;0,AC95*SUMPRODUCT(_xlfn.XLOOKUP(AC$23,$C$4:$C$19,$T$4:$AD$19)*$AL95:$AV95),0)</f>
        <v>0</v>
      </c>
      <c r="CB95" s="67" cm="1">
        <f t="array" aca="1" ref="CB95" ca="1">IF(AD95&lt;0,AD95*SUMPRODUCT(_xlfn.XLOOKUP(AD$23,$C$4:$C$19,$T$4:$AD$19)*$AL95:$AV95),0)</f>
        <v>0</v>
      </c>
      <c r="CC95" s="67" cm="1">
        <f t="array" aca="1" ref="CC95" ca="1">IF(AE95&lt;0,AE95*SUMPRODUCT(_xlfn.XLOOKUP(AE$23,$C$4:$C$19,$T$4:$AD$19)*$AL95:$AV95),0)</f>
        <v>0</v>
      </c>
      <c r="CD95" s="67" cm="1">
        <f t="array" aca="1" ref="CD95" ca="1">IF(AF95&lt;0,AF95*SUMPRODUCT(_xlfn.XLOOKUP(AF$23,$C$4:$C$19,$T$4:$AD$19)*$AL95:$AV95),0)</f>
        <v>-1.5</v>
      </c>
      <c r="CE95" s="67" cm="1">
        <f t="array" aca="1" ref="CE95" ca="1">IF(AG95&lt;0,AG95*SUMPRODUCT(_xlfn.XLOOKUP(AG$23,$C$4:$C$19,$T$4:$AD$19)*$AL95:$AV95),0)</f>
        <v>0</v>
      </c>
      <c r="CF95" s="67" cm="1">
        <f t="array" aca="1" ref="CF95" ca="1">IF(AH95&lt;0,AH95*SUMPRODUCT(_xlfn.XLOOKUP(AH$23,$C$4:$C$19,$T$4:$AD$19)*$AL95:$AV95),0)</f>
        <v>0</v>
      </c>
      <c r="CG95" s="67" cm="1">
        <f t="array" aca="1" ref="CG95" ca="1">IF(AI95&lt;0,AI95*SUMPRODUCT(_xlfn.XLOOKUP(AI$23,$C$4:$C$19,$T$4:$AD$19)*$AL95:$AV95),0)</f>
        <v>0</v>
      </c>
      <c r="CH95" s="67" cm="1">
        <f t="array" aca="1" ref="CH95" ca="1">IF(AJ95&lt;0,AJ95*SUMPRODUCT(_xlfn.XLOOKUP(AJ$23,$C$4:$C$19,$T$4:$AD$19)*$AL95:$AV95),0)</f>
        <v>0</v>
      </c>
      <c r="CI95" s="68" cm="1">
        <f t="array" aca="1" ref="CI95" ca="1">IF(AK95&lt;0,AK95*SUMPRODUCT(_xlfn.XLOOKUP(AK$23,$C$4:$C$19,$T$4:$AD$19)*$AL95:$AV95),0)</f>
        <v>0</v>
      </c>
      <c r="CJ95" s="220">
        <f t="shared" ca="1" si="202"/>
        <v>-1.625</v>
      </c>
      <c r="CK95" s="66" cm="1">
        <f t="array" aca="1" ref="CK95" ca="1">IF(AA95&lt;0,AA95*SUMPRODUCT(_xlfn.XLOOKUP(AA$23,$C$4:$C$19,$I$4:$S$19)*$AL95:$AV95),0)</f>
        <v>0</v>
      </c>
      <c r="CL95" s="67" cm="1">
        <f t="array" aca="1" ref="CL95" ca="1">IF(AB95&lt;0,AB95*SUMPRODUCT(_xlfn.XLOOKUP(AB$23,$C$4:$C$19,$I$4:$S$19)*$AL95:$AV95),0)</f>
        <v>0.125</v>
      </c>
      <c r="CM95" s="67" cm="1">
        <f t="array" aca="1" ref="CM95" ca="1">IF(AC95&lt;0,AC95*SUMPRODUCT(_xlfn.XLOOKUP(AC$23,$C$4:$C$19,$I$4:$S$19)*$AL95:$AV95),0)</f>
        <v>0</v>
      </c>
      <c r="CN95" s="67" cm="1">
        <f t="array" aca="1" ref="CN95" ca="1">IF(AD95&lt;0,AD95*SUMPRODUCT(_xlfn.XLOOKUP(AD$23,$C$4:$C$19,$I$4:$S$19)*$AL95:$AV95),0)</f>
        <v>0</v>
      </c>
      <c r="CO95" s="67" cm="1">
        <f t="array" aca="1" ref="CO95" ca="1">IF(AE95&lt;0,AE95*SUMPRODUCT(_xlfn.XLOOKUP(AE$23,$C$4:$C$19,$I$4:$S$19)*$AL95:$AV95),0)</f>
        <v>0</v>
      </c>
      <c r="CP95" s="67" cm="1">
        <f t="array" aca="1" ref="CP95" ca="1">IF(AF95&lt;0,AF95*SUMPRODUCT(_xlfn.XLOOKUP(AF$23,$C$4:$C$19,$I$4:$S$19)*$AL95:$AV95),0)</f>
        <v>0</v>
      </c>
      <c r="CQ95" s="67" cm="1">
        <f t="array" aca="1" ref="CQ95" ca="1">IF(AG95&lt;0,AG95*SUMPRODUCT(_xlfn.XLOOKUP(AG$23,$C$4:$C$19,$I$4:$S$19)*$AL95:$AV95),0)</f>
        <v>0</v>
      </c>
      <c r="CR95" s="67" cm="1">
        <f t="array" aca="1" ref="CR95" ca="1">IF(AH95&lt;0,AH95*SUMPRODUCT(_xlfn.XLOOKUP(AH$23,$C$4:$C$19,$I$4:$S$19)*$AL95:$AV95),0)</f>
        <v>0</v>
      </c>
      <c r="CS95" s="67" cm="1">
        <f t="array" aca="1" ref="CS95" ca="1">IF(AI95&lt;0,AI95*SUMPRODUCT(_xlfn.XLOOKUP(AI$23,$C$4:$C$19,$I$4:$S$19)*$AL95:$AV95),0)</f>
        <v>0</v>
      </c>
      <c r="CT95" s="67" cm="1">
        <f t="array" aca="1" ref="CT95" ca="1">IF(AJ95&lt;0,AJ95*SUMPRODUCT(_xlfn.XLOOKUP(AJ$23,$C$4:$C$19,$I$4:$S$19)*$AL95:$AV95),0)</f>
        <v>0</v>
      </c>
      <c r="CU95" s="207" cm="1">
        <f t="array" aca="1" ref="CU95" ca="1">IF(AK95&lt;0,AK95*SUMPRODUCT(_xlfn.XLOOKUP(AK$23,$C$4:$C$19,$I$4:$S$19)*$AL95:$AV95),0)</f>
        <v>0</v>
      </c>
      <c r="CV95" s="220">
        <f t="shared" ca="1" si="203"/>
        <v>0.125</v>
      </c>
    </row>
    <row r="96" spans="1:100" x14ac:dyDescent="0.25">
      <c r="A96" s="389"/>
      <c r="B96" s="390"/>
      <c r="C96" s="736">
        <v>11</v>
      </c>
      <c r="D96" s="19" t="str">
        <f>_xlfn.XLOOKUP($C96,'Load Combinations'!$B$4:$B$22,'Load Combinations'!$C$4:$C$22)</f>
        <v>CV Helium Mode, Beam On</v>
      </c>
      <c r="E96" s="120"/>
      <c r="F96" s="121"/>
      <c r="G96" s="8">
        <f t="shared" si="183"/>
        <v>9</v>
      </c>
      <c r="H96" s="61">
        <f t="shared" ca="1" si="106"/>
        <v>12.625</v>
      </c>
      <c r="I96" s="61">
        <f t="shared" ca="1" si="107"/>
        <v>5.2750000000000004</v>
      </c>
      <c r="J96" s="113"/>
      <c r="K96" s="75">
        <f ca="1">OFFSET(K96,-10,0)</f>
        <v>0</v>
      </c>
      <c r="L96" s="76">
        <f t="shared" ref="L96:Z96" ca="1" si="206">OFFSET(L96,-10,0)</f>
        <v>0</v>
      </c>
      <c r="M96" s="76">
        <f t="shared" ca="1" si="206"/>
        <v>0</v>
      </c>
      <c r="N96" s="76">
        <f t="shared" ca="1" si="206"/>
        <v>0</v>
      </c>
      <c r="O96" s="76">
        <f t="shared" ca="1" si="206"/>
        <v>1</v>
      </c>
      <c r="P96" s="76">
        <f t="shared" ca="1" si="206"/>
        <v>1</v>
      </c>
      <c r="Q96" s="76">
        <f t="shared" ca="1" si="206"/>
        <v>0</v>
      </c>
      <c r="R96" s="76">
        <f t="shared" ca="1" si="206"/>
        <v>0</v>
      </c>
      <c r="S96" s="76">
        <f t="shared" ca="1" si="206"/>
        <v>0</v>
      </c>
      <c r="T96" s="76">
        <f t="shared" ca="1" si="206"/>
        <v>1</v>
      </c>
      <c r="U96" s="76">
        <f t="shared" ca="1" si="206"/>
        <v>1</v>
      </c>
      <c r="V96" s="76">
        <f t="shared" ca="1" si="206"/>
        <v>-1</v>
      </c>
      <c r="W96" s="76">
        <f t="shared" ca="1" si="206"/>
        <v>0</v>
      </c>
      <c r="X96" s="76">
        <f t="shared" ca="1" si="206"/>
        <v>0</v>
      </c>
      <c r="Y96" s="76">
        <f t="shared" ca="1" si="206"/>
        <v>0</v>
      </c>
      <c r="Z96" s="140">
        <f t="shared" ca="1" si="206"/>
        <v>-1</v>
      </c>
      <c r="AA96" s="75">
        <f t="shared" ref="AA96:AK96" ca="1" si="207">OFFSET(AA96,-10,0)</f>
        <v>-1</v>
      </c>
      <c r="AB96" s="76">
        <f t="shared" ca="1" si="207"/>
        <v>-1</v>
      </c>
      <c r="AC96" s="76">
        <f t="shared" ca="1" si="207"/>
        <v>1</v>
      </c>
      <c r="AD96" s="76">
        <f t="shared" ca="1" si="207"/>
        <v>0</v>
      </c>
      <c r="AE96" s="76">
        <f t="shared" ca="1" si="207"/>
        <v>1</v>
      </c>
      <c r="AF96" s="76">
        <f t="shared" ca="1" si="207"/>
        <v>-1</v>
      </c>
      <c r="AG96" s="76">
        <f t="shared" ca="1" si="207"/>
        <v>1</v>
      </c>
      <c r="AH96" s="76">
        <f t="shared" ca="1" si="207"/>
        <v>0</v>
      </c>
      <c r="AI96" s="76">
        <f t="shared" ca="1" si="207"/>
        <v>0</v>
      </c>
      <c r="AJ96" s="76">
        <f t="shared" ca="1" si="207"/>
        <v>1</v>
      </c>
      <c r="AK96" s="77">
        <f t="shared" ca="1" si="207"/>
        <v>1</v>
      </c>
      <c r="AL96" s="203">
        <f>+INDEX('Load Combinations'!$D$4:$N$22,MATCH(Vertical!$C96,'Load Combinations'!$B$4:$B$22,0),MATCH(Vertical!AL$23,'Load Combinations'!$D$3:$N$3,0))</f>
        <v>1</v>
      </c>
      <c r="AM96" s="76">
        <f>+INDEX('Load Combinations'!$D$4:$N$22,MATCH(Vertical!$C96,'Load Combinations'!$B$4:$B$22,0),MATCH(Vertical!AM$23,'Load Combinations'!$D$3:$N$3,0))</f>
        <v>1</v>
      </c>
      <c r="AN96" s="76">
        <f>+INDEX('Load Combinations'!$D$4:$N$22,MATCH(Vertical!$C96,'Load Combinations'!$B$4:$B$22,0),MATCH(Vertical!AN$23,'Load Combinations'!$D$3:$N$3,0))</f>
        <v>0</v>
      </c>
      <c r="AO96" s="76">
        <f>+INDEX('Load Combinations'!$D$4:$N$22,MATCH(Vertical!$C96,'Load Combinations'!$B$4:$B$22,0),MATCH(Vertical!AO$23,'Load Combinations'!$D$3:$N$3,0))</f>
        <v>1</v>
      </c>
      <c r="AP96" s="76">
        <f>+INDEX('Load Combinations'!$D$4:$N$22,MATCH(Vertical!$C96,'Load Combinations'!$B$4:$B$22,0),MATCH(Vertical!AP$23,'Load Combinations'!$D$3:$N$3,0))</f>
        <v>0</v>
      </c>
      <c r="AQ96" s="76">
        <f>+INDEX('Load Combinations'!$D$4:$N$22,MATCH(Vertical!$C96,'Load Combinations'!$B$4:$B$22,0),MATCH(Vertical!AQ$23,'Load Combinations'!$D$3:$N$3,0))</f>
        <v>1</v>
      </c>
      <c r="AR96" s="76">
        <f>+INDEX('Load Combinations'!$D$4:$N$22,MATCH(Vertical!$C96,'Load Combinations'!$B$4:$B$22,0),MATCH(Vertical!AR$23,'Load Combinations'!$D$3:$N$3,0))</f>
        <v>0</v>
      </c>
      <c r="AS96" s="76">
        <f>+INDEX('Load Combinations'!$D$4:$N$22,MATCH(Vertical!$C96,'Load Combinations'!$B$4:$B$22,0),MATCH(Vertical!AS$23,'Load Combinations'!$D$3:$N$3,0))</f>
        <v>1</v>
      </c>
      <c r="AT96" s="76">
        <f>+INDEX('Load Combinations'!$D$4:$N$22,MATCH(Vertical!$C96,'Load Combinations'!$B$4:$B$22,0),MATCH(Vertical!AT$23,'Load Combinations'!$D$3:$N$3,0))</f>
        <v>0</v>
      </c>
      <c r="AU96" s="140">
        <f>+INDEX('Load Combinations'!$D$4:$N$22,MATCH(Vertical!$C96,'Load Combinations'!$B$4:$B$22,0),MATCH(Vertical!AU$23,'Load Combinations'!$D$3:$N$3,0))</f>
        <v>0</v>
      </c>
      <c r="AV96" s="196">
        <f>+INDEX('Load Combinations'!$D$4:$N$22,MATCH(Vertical!$C96,'Load Combinations'!$B$4:$B$22,0),MATCH(Vertical!AV$23,'Load Combinations'!$D$3:$N$3,0))</f>
        <v>0</v>
      </c>
      <c r="AW96" s="231" cm="1">
        <f t="array" aca="1" ref="AW96" ca="1">SUMPRODUCT(--($K96:$Z96&gt;0),INDEX($H$4:$H$19,MATCH($K$23:$Z$23,$C$4:$C$19,0)))</f>
        <v>0.4</v>
      </c>
      <c r="AX96" s="196" cm="1">
        <f t="array" aca="1" ref="AX96" ca="1">SUMPRODUCT(--($K96:$Z96&gt;0),INDEX($G$4:$G$19,MATCH($K$23:$Z$23,$C$4:$C$19,0)))</f>
        <v>-0.4</v>
      </c>
      <c r="AY96" s="196" cm="1">
        <f t="array" aca="1" ref="AY96" ca="1">-1*SUMPRODUCT(--($K96:$Z96&lt;0),INDEX($H$4:$H$19,MATCH($K$23:$Z$23,$C$4:$C$19,0)))</f>
        <v>-1</v>
      </c>
      <c r="AZ96" s="232" cm="1">
        <f t="array" aca="1" ref="AZ96" ca="1">-1*SUMPRODUCT(--($K96:$Z96&lt;0),INDEX($G$4:$G$19,MATCH($K$23:$Z$23,$C$4:$C$19,0)))</f>
        <v>1</v>
      </c>
      <c r="BA96" s="8" cm="1">
        <f t="array" aca="1" ref="BA96" ca="1">IF(AA96&gt;0,AA96*SUMPRODUCT(_xlfn.XLOOKUP(AA$23,$C$4:$C$19,$T$4:$AD$19)*$AL96:$AV96),0)</f>
        <v>0</v>
      </c>
      <c r="BB96" s="17" cm="1">
        <f t="array" aca="1" ref="BB96" ca="1">IF(AB96&gt;0,AB96*SUMPRODUCT(_xlfn.XLOOKUP(AB$23,$C$4:$C$19,$T$4:$AD$19)*$AL96:$AV96),0)</f>
        <v>0</v>
      </c>
      <c r="BC96" s="17" cm="1">
        <f t="array" aca="1" ref="BC96" ca="1">IF(AC96&gt;0,AC96*SUMPRODUCT(_xlfn.XLOOKUP(AC$23,$C$4:$C$19,$T$4:$AD$19)*$AL96:$AV96),0)</f>
        <v>0.1</v>
      </c>
      <c r="BD96" s="71" cm="1">
        <f t="array" aca="1" ref="BD96" ca="1">IF(AD96&gt;0,AD96*SUMPRODUCT(_xlfn.XLOOKUP(AD$23,$C$4:$C$19,$T$4:$AD$19)*$AL96:$AV96),0)</f>
        <v>0</v>
      </c>
      <c r="BE96" s="17" cm="1">
        <f t="array" aca="1" ref="BE96" ca="1">IF(AE96&gt;0,AE96*SUMPRODUCT(_xlfn.XLOOKUP(AE$23,$C$4:$C$19,$T$4:$AD$19)*$AL96:$AV96),0)</f>
        <v>-0.25</v>
      </c>
      <c r="BF96" s="17" cm="1">
        <f t="array" aca="1" ref="BF96" ca="1">IF(AF96&gt;0,AF96*SUMPRODUCT(_xlfn.XLOOKUP(AF$23,$C$4:$C$19,$T$4:$AD$19)*$AL96:$AV96),0)</f>
        <v>0</v>
      </c>
      <c r="BG96" s="17" cm="1">
        <f t="array" aca="1" ref="BG96" ca="1">IF(AG96&gt;0,AG96*SUMPRODUCT(_xlfn.XLOOKUP(AG$23,$C$4:$C$19,$T$4:$AD$19)*$AL96:$AV96),0)</f>
        <v>0.75</v>
      </c>
      <c r="BH96" s="17" cm="1">
        <f t="array" aca="1" ref="BH96" ca="1">IF(AH96&gt;0,AH96*SUMPRODUCT(_xlfn.XLOOKUP(AH$23,$C$4:$C$19,$T$4:$AD$19)*$AL96:$AV96),0)</f>
        <v>0</v>
      </c>
      <c r="BI96" s="17" cm="1">
        <f t="array" aca="1" ref="BI96" ca="1">IF(AI96&gt;0,AI96*SUMPRODUCT(_xlfn.XLOOKUP(AI$23,$C$4:$C$19,$T$4:$AD$19)*$AL96:$AV96),0)</f>
        <v>0</v>
      </c>
      <c r="BJ96" s="17" cm="1">
        <f t="array" aca="1" ref="BJ96" ca="1">IF(AJ96&gt;0,AJ96*SUMPRODUCT(_xlfn.XLOOKUP(AJ$23,$C$4:$C$19,$T$4:$AD$19)*$AL96:$AV96),0)</f>
        <v>0.75</v>
      </c>
      <c r="BK96" s="208" cm="1">
        <f t="array" aca="1" ref="BK96" ca="1">IF(AK96&gt;0,AK96*SUMPRODUCT(_xlfn.XLOOKUP(AK$23,$C$4:$C$19,$T$4:$AD$19)*$AL96:$AV96),0)</f>
        <v>0.75</v>
      </c>
      <c r="BL96" s="221">
        <f t="shared" ca="1" si="200"/>
        <v>2.1</v>
      </c>
      <c r="BM96" s="8" cm="1">
        <f t="array" aca="1" ref="BM96" ca="1">IF(AA96&gt;0,AA96*SUMPRODUCT(_xlfn.XLOOKUP(AA$23,$C$4:$C$19,$I$4:$S$19)*$AL96:$AV96),0)</f>
        <v>0</v>
      </c>
      <c r="BN96" s="17" cm="1">
        <f t="array" aca="1" ref="BN96" ca="1">IF(AB96&gt;0,AB96*SUMPRODUCT(_xlfn.XLOOKUP(AB$23,$C$4:$C$19,$I$4:$S$19)*$AL96:$AV96),0)</f>
        <v>0</v>
      </c>
      <c r="BO96" s="17" cm="1">
        <f t="array" aca="1" ref="BO96" ca="1">IF(AC96&gt;0,AC96*SUMPRODUCT(_xlfn.XLOOKUP(AC$23,$C$4:$C$19,$I$4:$S$19)*$AL96:$AV96),0)</f>
        <v>-0.1</v>
      </c>
      <c r="BP96" s="71" cm="1">
        <f t="array" aca="1" ref="BP96" ca="1">IF(AD96&gt;0,AD96*SUMPRODUCT(_xlfn.XLOOKUP(AD$23,$C$4:$C$19,$I$4:$S$19)*$AL96:$AV96),0)</f>
        <v>0</v>
      </c>
      <c r="BQ96" s="17" cm="1">
        <f t="array" aca="1" ref="BQ96" ca="1">IF(AE96&gt;0,AE96*SUMPRODUCT(_xlfn.XLOOKUP(AE$23,$C$4:$C$19,$I$4:$S$19)*$AL96:$AV96),0)</f>
        <v>0</v>
      </c>
      <c r="BR96" s="17" cm="1">
        <f t="array" aca="1" ref="BR96" ca="1">IF(AF96&gt;0,AF96*SUMPRODUCT(_xlfn.XLOOKUP(AF$23,$C$4:$C$19,$I$4:$S$19)*$AL96:$AV96),0)</f>
        <v>0</v>
      </c>
      <c r="BS96" s="17" cm="1">
        <f t="array" aca="1" ref="BS96" ca="1">IF(AG96&gt;0,AG96*SUMPRODUCT(_xlfn.XLOOKUP(AG$23,$C$4:$C$19,$I$4:$S$19)*$AL96:$AV96),0)</f>
        <v>0</v>
      </c>
      <c r="BT96" s="17" cm="1">
        <f t="array" aca="1" ref="BT96" ca="1">IF(AH96&gt;0,AH96*SUMPRODUCT(_xlfn.XLOOKUP(AH$23,$C$4:$C$19,$I$4:$S$19)*$AL96:$AV96),0)</f>
        <v>0</v>
      </c>
      <c r="BU96" s="17" cm="1">
        <f t="array" aca="1" ref="BU96" ca="1">IF(AI96&gt;0,AI96*SUMPRODUCT(_xlfn.XLOOKUP(AI$23,$C$4:$C$19,$I$4:$S$19)*$AL96:$AV96),0)</f>
        <v>0</v>
      </c>
      <c r="BV96" s="17" cm="1">
        <f t="array" aca="1" ref="BV96" ca="1">IF(AJ96&gt;0,AJ96*SUMPRODUCT(_xlfn.XLOOKUP(AJ$23,$C$4:$C$19,$I$4:$S$19)*$AL96:$AV96),0)</f>
        <v>0</v>
      </c>
      <c r="BW96" s="9" cm="1">
        <f t="array" aca="1" ref="BW96" ca="1">IF(AK96&gt;0,AK96*SUMPRODUCT(_xlfn.XLOOKUP(AK$23,$C$4:$C$19,$I$4:$S$19)*$AL96:$AV96),0)</f>
        <v>0</v>
      </c>
      <c r="BX96" s="215">
        <f t="shared" ca="1" si="201"/>
        <v>-0.1</v>
      </c>
      <c r="BY96" s="8" cm="1">
        <f t="array" aca="1" ref="BY96" ca="1">IF(AA96&lt;0,AA96*SUMPRODUCT(_xlfn.XLOOKUP(AA$23,$C$4:$C$19,$T$4:$AD$19)*$AL96:$AV96),0)</f>
        <v>-0.3</v>
      </c>
      <c r="BZ96" s="17" cm="1">
        <f t="array" aca="1" ref="BZ96" ca="1">IF(AB96&lt;0,AB96*SUMPRODUCT(_xlfn.XLOOKUP(AB$23,$C$4:$C$19,$T$4:$AD$19)*$AL96:$AV96),0)</f>
        <v>-0.42499999999999999</v>
      </c>
      <c r="CA96" s="17" cm="1">
        <f t="array" aca="1" ref="CA96" ca="1">IF(AC96&lt;0,AC96*SUMPRODUCT(_xlfn.XLOOKUP(AC$23,$C$4:$C$19,$T$4:$AD$19)*$AL96:$AV96),0)</f>
        <v>0</v>
      </c>
      <c r="CB96" s="71" cm="1">
        <f t="array" aca="1" ref="CB96" ca="1">IF(AD96&lt;0,AD96*SUMPRODUCT(_xlfn.XLOOKUP(AD$23,$C$4:$C$19,$T$4:$AD$19)*$AL96:$AV96),0)</f>
        <v>0</v>
      </c>
      <c r="CC96" s="17" cm="1">
        <f t="array" aca="1" ref="CC96" ca="1">IF(AE96&lt;0,AE96*SUMPRODUCT(_xlfn.XLOOKUP(AE$23,$C$4:$C$19,$T$4:$AD$19)*$AL96:$AV96),0)</f>
        <v>0</v>
      </c>
      <c r="CD96" s="17" cm="1">
        <f t="array" aca="1" ref="CD96" ca="1">IF(AF96&lt;0,AF96*SUMPRODUCT(_xlfn.XLOOKUP(AF$23,$C$4:$C$19,$T$4:$AD$19)*$AL96:$AV96),0)</f>
        <v>-1.5</v>
      </c>
      <c r="CE96" s="17" cm="1">
        <f t="array" aca="1" ref="CE96" ca="1">IF(AG96&lt;0,AG96*SUMPRODUCT(_xlfn.XLOOKUP(AG$23,$C$4:$C$19,$T$4:$AD$19)*$AL96:$AV96),0)</f>
        <v>0</v>
      </c>
      <c r="CF96" s="17" cm="1">
        <f t="array" aca="1" ref="CF96" ca="1">IF(AH96&lt;0,AH96*SUMPRODUCT(_xlfn.XLOOKUP(AH$23,$C$4:$C$19,$T$4:$AD$19)*$AL96:$AV96),0)</f>
        <v>0</v>
      </c>
      <c r="CG96" s="17" cm="1">
        <f t="array" aca="1" ref="CG96" ca="1">IF(AI96&lt;0,AI96*SUMPRODUCT(_xlfn.XLOOKUP(AI$23,$C$4:$C$19,$T$4:$AD$19)*$AL96:$AV96),0)</f>
        <v>0</v>
      </c>
      <c r="CH96" s="17" cm="1">
        <f t="array" aca="1" ref="CH96" ca="1">IF(AJ96&lt;0,AJ96*SUMPRODUCT(_xlfn.XLOOKUP(AJ$23,$C$4:$C$19,$T$4:$AD$19)*$AL96:$AV96),0)</f>
        <v>0</v>
      </c>
      <c r="CI96" s="9" cm="1">
        <f t="array" aca="1" ref="CI96" ca="1">IF(AK96&lt;0,AK96*SUMPRODUCT(_xlfn.XLOOKUP(AK$23,$C$4:$C$19,$T$4:$AD$19)*$AL96:$AV96),0)</f>
        <v>0</v>
      </c>
      <c r="CJ96" s="221">
        <f t="shared" ca="1" si="202"/>
        <v>-2.2250000000000001</v>
      </c>
      <c r="CK96" s="8" cm="1">
        <f t="array" aca="1" ref="CK96" ca="1">IF(AA96&lt;0,AA96*SUMPRODUCT(_xlfn.XLOOKUP(AA$23,$C$4:$C$19,$I$4:$S$19)*$AL96:$AV96),0)</f>
        <v>0</v>
      </c>
      <c r="CL96" s="17" cm="1">
        <f t="array" aca="1" ref="CL96" ca="1">IF(AB96&lt;0,AB96*SUMPRODUCT(_xlfn.XLOOKUP(AB$23,$C$4:$C$19,$I$4:$S$19)*$AL96:$AV96),0)</f>
        <v>0.125</v>
      </c>
      <c r="CM96" s="17" cm="1">
        <f t="array" aca="1" ref="CM96" ca="1">IF(AC96&lt;0,AC96*SUMPRODUCT(_xlfn.XLOOKUP(AC$23,$C$4:$C$19,$I$4:$S$19)*$AL96:$AV96),0)</f>
        <v>0</v>
      </c>
      <c r="CN96" s="71" cm="1">
        <f t="array" aca="1" ref="CN96" ca="1">IF(AD96&lt;0,AD96*SUMPRODUCT(_xlfn.XLOOKUP(AD$23,$C$4:$C$19,$I$4:$S$19)*$AL96:$AV96),0)</f>
        <v>0</v>
      </c>
      <c r="CO96" s="17" cm="1">
        <f t="array" aca="1" ref="CO96" ca="1">IF(AE96&lt;0,AE96*SUMPRODUCT(_xlfn.XLOOKUP(AE$23,$C$4:$C$19,$I$4:$S$19)*$AL96:$AV96),0)</f>
        <v>0</v>
      </c>
      <c r="CP96" s="17" cm="1">
        <f t="array" aca="1" ref="CP96" ca="1">IF(AF96&lt;0,AF96*SUMPRODUCT(_xlfn.XLOOKUP(AF$23,$C$4:$C$19,$I$4:$S$19)*$AL96:$AV96),0)</f>
        <v>0</v>
      </c>
      <c r="CQ96" s="17" cm="1">
        <f t="array" aca="1" ref="CQ96" ca="1">IF(AG96&lt;0,AG96*SUMPRODUCT(_xlfn.XLOOKUP(AG$23,$C$4:$C$19,$I$4:$S$19)*$AL96:$AV96),0)</f>
        <v>0</v>
      </c>
      <c r="CR96" s="17" cm="1">
        <f t="array" aca="1" ref="CR96" ca="1">IF(AH96&lt;0,AH96*SUMPRODUCT(_xlfn.XLOOKUP(AH$23,$C$4:$C$19,$I$4:$S$19)*$AL96:$AV96),0)</f>
        <v>0</v>
      </c>
      <c r="CS96" s="17" cm="1">
        <f t="array" aca="1" ref="CS96" ca="1">IF(AI96&lt;0,AI96*SUMPRODUCT(_xlfn.XLOOKUP(AI$23,$C$4:$C$19,$I$4:$S$19)*$AL96:$AV96),0)</f>
        <v>0</v>
      </c>
      <c r="CT96" s="17" cm="1">
        <f t="array" aca="1" ref="CT96" ca="1">IF(AJ96&lt;0,AJ96*SUMPRODUCT(_xlfn.XLOOKUP(AJ$23,$C$4:$C$19,$I$4:$S$19)*$AL96:$AV96),0)</f>
        <v>0</v>
      </c>
      <c r="CU96" s="208" cm="1">
        <f t="array" aca="1" ref="CU96" ca="1">IF(AK96&lt;0,AK96*SUMPRODUCT(_xlfn.XLOOKUP(AK$23,$C$4:$C$19,$I$4:$S$19)*$AL96:$AV96),0)</f>
        <v>0</v>
      </c>
      <c r="CV96" s="221">
        <f t="shared" ca="1" si="203"/>
        <v>0.125</v>
      </c>
    </row>
    <row r="97" spans="1:100" x14ac:dyDescent="0.25">
      <c r="A97" s="389"/>
      <c r="B97" s="390"/>
      <c r="C97" s="735">
        <v>12</v>
      </c>
      <c r="D97" s="159" t="str">
        <f>_xlfn.XLOOKUP($C97,'Load Combinations'!$B$4:$B$22,'Load Combinations'!$C$4:$C$22)</f>
        <v>CV Helium Mode, No Beam, Seismic</v>
      </c>
      <c r="E97" s="118"/>
      <c r="F97" s="119"/>
      <c r="G97" s="7">
        <f t="shared" si="183"/>
        <v>9</v>
      </c>
      <c r="H97" s="130">
        <f t="shared" ca="1" si="106"/>
        <v>9.875</v>
      </c>
      <c r="I97" s="130">
        <f t="shared" ca="1" si="107"/>
        <v>5.3250000000000002</v>
      </c>
      <c r="J97" s="112"/>
      <c r="K97" s="72">
        <f ca="1">OFFSET(K97,-11,0)</f>
        <v>0</v>
      </c>
      <c r="L97" s="73">
        <f t="shared" ref="L97:Z97" ca="1" si="208">OFFSET(L97,-11,0)</f>
        <v>0</v>
      </c>
      <c r="M97" s="73">
        <f t="shared" ca="1" si="208"/>
        <v>0</v>
      </c>
      <c r="N97" s="73">
        <f t="shared" ca="1" si="208"/>
        <v>0</v>
      </c>
      <c r="O97" s="73">
        <f t="shared" ca="1" si="208"/>
        <v>1</v>
      </c>
      <c r="P97" s="73">
        <f t="shared" ca="1" si="208"/>
        <v>1</v>
      </c>
      <c r="Q97" s="73">
        <f t="shared" ca="1" si="208"/>
        <v>0</v>
      </c>
      <c r="R97" s="73">
        <f t="shared" ca="1" si="208"/>
        <v>0</v>
      </c>
      <c r="S97" s="73">
        <f t="shared" ca="1" si="208"/>
        <v>0</v>
      </c>
      <c r="T97" s="73">
        <f t="shared" ca="1" si="208"/>
        <v>1</v>
      </c>
      <c r="U97" s="73">
        <f t="shared" ca="1" si="208"/>
        <v>1</v>
      </c>
      <c r="V97" s="73">
        <f t="shared" ca="1" si="208"/>
        <v>-1</v>
      </c>
      <c r="W97" s="73">
        <f t="shared" ca="1" si="208"/>
        <v>0</v>
      </c>
      <c r="X97" s="73">
        <f t="shared" ca="1" si="208"/>
        <v>0</v>
      </c>
      <c r="Y97" s="73">
        <f t="shared" ca="1" si="208"/>
        <v>0</v>
      </c>
      <c r="Z97" s="139">
        <f t="shared" ca="1" si="208"/>
        <v>-1</v>
      </c>
      <c r="AA97" s="72">
        <f t="shared" ref="AA97:AK97" ca="1" si="209">OFFSET(AA97,-11,0)</f>
        <v>-1</v>
      </c>
      <c r="AB97" s="73">
        <f t="shared" ca="1" si="209"/>
        <v>-1</v>
      </c>
      <c r="AC97" s="73">
        <f t="shared" ca="1" si="209"/>
        <v>1</v>
      </c>
      <c r="AD97" s="73">
        <f t="shared" ca="1" si="209"/>
        <v>0</v>
      </c>
      <c r="AE97" s="73">
        <f t="shared" ca="1" si="209"/>
        <v>1</v>
      </c>
      <c r="AF97" s="73">
        <f t="shared" ca="1" si="209"/>
        <v>-1</v>
      </c>
      <c r="AG97" s="73">
        <f t="shared" ca="1" si="209"/>
        <v>1</v>
      </c>
      <c r="AH97" s="73">
        <f t="shared" ca="1" si="209"/>
        <v>0</v>
      </c>
      <c r="AI97" s="73">
        <f t="shared" ca="1" si="209"/>
        <v>0</v>
      </c>
      <c r="AJ97" s="73">
        <f t="shared" ca="1" si="209"/>
        <v>1</v>
      </c>
      <c r="AK97" s="74">
        <f t="shared" ca="1" si="209"/>
        <v>1</v>
      </c>
      <c r="AL97" s="202">
        <f>+INDEX('Load Combinations'!$D$4:$N$22,MATCH(Vertical!$C97,'Load Combinations'!$B$4:$B$22,0),MATCH(Vertical!AL$23,'Load Combinations'!$D$3:$N$3,0))</f>
        <v>1</v>
      </c>
      <c r="AM97" s="73">
        <f>+INDEX('Load Combinations'!$D$4:$N$22,MATCH(Vertical!$C97,'Load Combinations'!$B$4:$B$22,0),MATCH(Vertical!AM$23,'Load Combinations'!$D$3:$N$3,0))</f>
        <v>1</v>
      </c>
      <c r="AN97" s="73">
        <f>+INDEX('Load Combinations'!$D$4:$N$22,MATCH(Vertical!$C97,'Load Combinations'!$B$4:$B$22,0),MATCH(Vertical!AN$23,'Load Combinations'!$D$3:$N$3,0))</f>
        <v>0</v>
      </c>
      <c r="AO97" s="73">
        <f>+INDEX('Load Combinations'!$D$4:$N$22,MATCH(Vertical!$C97,'Load Combinations'!$B$4:$B$22,0),MATCH(Vertical!AO$23,'Load Combinations'!$D$3:$N$3,0))</f>
        <v>1</v>
      </c>
      <c r="AP97" s="73">
        <f>+INDEX('Load Combinations'!$D$4:$N$22,MATCH(Vertical!$C97,'Load Combinations'!$B$4:$B$22,0),MATCH(Vertical!AP$23,'Load Combinations'!$D$3:$N$3,0))</f>
        <v>0</v>
      </c>
      <c r="AQ97" s="73">
        <f>+INDEX('Load Combinations'!$D$4:$N$22,MATCH(Vertical!$C97,'Load Combinations'!$B$4:$B$22,0),MATCH(Vertical!AQ$23,'Load Combinations'!$D$3:$N$3,0))</f>
        <v>0</v>
      </c>
      <c r="AR97" s="73">
        <f>+INDEX('Load Combinations'!$D$4:$N$22,MATCH(Vertical!$C97,'Load Combinations'!$B$4:$B$22,0),MATCH(Vertical!AR$23,'Load Combinations'!$D$3:$N$3,0))</f>
        <v>0</v>
      </c>
      <c r="AS97" s="73">
        <f>+INDEX('Load Combinations'!$D$4:$N$22,MATCH(Vertical!$C97,'Load Combinations'!$B$4:$B$22,0),MATCH(Vertical!AS$23,'Load Combinations'!$D$3:$N$3,0))</f>
        <v>1</v>
      </c>
      <c r="AT97" s="73">
        <f>+INDEX('Load Combinations'!$D$4:$N$22,MATCH(Vertical!$C97,'Load Combinations'!$B$4:$B$22,0),MATCH(Vertical!AT$23,'Load Combinations'!$D$3:$N$3,0))</f>
        <v>0</v>
      </c>
      <c r="AU97" s="139">
        <f>+INDEX('Load Combinations'!$D$4:$N$22,MATCH(Vertical!$C97,'Load Combinations'!$B$4:$B$22,0),MATCH(Vertical!AU$23,'Load Combinations'!$D$3:$N$3,0))</f>
        <v>1</v>
      </c>
      <c r="AV97" s="189">
        <f>+INDEX('Load Combinations'!$D$4:$N$22,MATCH(Vertical!$C97,'Load Combinations'!$B$4:$B$22,0),MATCH(Vertical!AV$23,'Load Combinations'!$D$3:$N$3,0))</f>
        <v>0</v>
      </c>
      <c r="AW97" s="229" cm="1">
        <f t="array" aca="1" ref="AW97" ca="1">SUMPRODUCT(--($K97:$Z97&gt;0),INDEX($H$4:$H$19,MATCH($K$23:$Z$23,$C$4:$C$19,0)))</f>
        <v>0.4</v>
      </c>
      <c r="AX97" s="189" cm="1">
        <f t="array" aca="1" ref="AX97" ca="1">SUMPRODUCT(--($K97:$Z97&gt;0),INDEX($G$4:$G$19,MATCH($K$23:$Z$23,$C$4:$C$19,0)))</f>
        <v>-0.4</v>
      </c>
      <c r="AY97" s="189" cm="1">
        <f t="array" aca="1" ref="AY97" ca="1">-1*SUMPRODUCT(--($K97:$Z97&lt;0),INDEX($H$4:$H$19,MATCH($K$23:$Z$23,$C$4:$C$19,0)))</f>
        <v>-1</v>
      </c>
      <c r="AZ97" s="230" cm="1">
        <f t="array" aca="1" ref="AZ97" ca="1">-1*SUMPRODUCT(--($K97:$Z97&lt;0),INDEX($G$4:$G$19,MATCH($K$23:$Z$23,$C$4:$C$19,0)))</f>
        <v>1</v>
      </c>
      <c r="BA97" s="66" cm="1">
        <f t="array" aca="1" ref="BA97" ca="1">IF(AA97&gt;0,AA97*SUMPRODUCT(_xlfn.XLOOKUP(AA$23,$C$4:$C$19,$T$4:$AD$19)*$AL97:$AV97),0)</f>
        <v>0</v>
      </c>
      <c r="BB97" s="67" cm="1">
        <f t="array" aca="1" ref="BB97" ca="1">IF(AB97&gt;0,AB97*SUMPRODUCT(_xlfn.XLOOKUP(AB$23,$C$4:$C$19,$T$4:$AD$19)*$AL97:$AV97),0)</f>
        <v>0</v>
      </c>
      <c r="BC97" s="67" cm="1">
        <f t="array" aca="1" ref="BC97" ca="1">IF(AC97&gt;0,AC97*SUMPRODUCT(_xlfn.XLOOKUP(AC$23,$C$4:$C$19,$T$4:$AD$19)*$AL97:$AV97),0)</f>
        <v>0.1</v>
      </c>
      <c r="BD97" s="67" cm="1">
        <f t="array" aca="1" ref="BD97" ca="1">IF(AD97&gt;0,AD97*SUMPRODUCT(_xlfn.XLOOKUP(AD$23,$C$4:$C$19,$T$4:$AD$19)*$AL97:$AV97),0)</f>
        <v>0</v>
      </c>
      <c r="BE97" s="67" cm="1">
        <f t="array" aca="1" ref="BE97" ca="1">IF(AE97&gt;0,AE97*SUMPRODUCT(_xlfn.XLOOKUP(AE$23,$C$4:$C$19,$T$4:$AD$19)*$AL97:$AV97),0)</f>
        <v>-2</v>
      </c>
      <c r="BF97" s="67" cm="1">
        <f t="array" aca="1" ref="BF97" ca="1">IF(AF97&gt;0,AF97*SUMPRODUCT(_xlfn.XLOOKUP(AF$23,$C$4:$C$19,$T$4:$AD$19)*$AL97:$AV97),0)</f>
        <v>0</v>
      </c>
      <c r="BG97" s="67" cm="1">
        <f t="array" aca="1" ref="BG97" ca="1">IF(AG97&gt;0,AG97*SUMPRODUCT(_xlfn.XLOOKUP(AG$23,$C$4:$C$19,$T$4:$AD$19)*$AL97:$AV97),0)</f>
        <v>0.25</v>
      </c>
      <c r="BH97" s="67" cm="1">
        <f t="array" aca="1" ref="BH97" ca="1">IF(AH97&gt;0,AH97*SUMPRODUCT(_xlfn.XLOOKUP(AH$23,$C$4:$C$19,$T$4:$AD$19)*$AL97:$AV97),0)</f>
        <v>0</v>
      </c>
      <c r="BI97" s="67" cm="1">
        <f t="array" aca="1" ref="BI97" ca="1">IF(AI97&gt;0,AI97*SUMPRODUCT(_xlfn.XLOOKUP(AI$23,$C$4:$C$19,$T$4:$AD$19)*$AL97:$AV97),0)</f>
        <v>0</v>
      </c>
      <c r="BJ97" s="67" cm="1">
        <f t="array" aca="1" ref="BJ97" ca="1">IF(AJ97&gt;0,AJ97*SUMPRODUCT(_xlfn.XLOOKUP(AJ$23,$C$4:$C$19,$T$4:$AD$19)*$AL97:$AV97),0)</f>
        <v>0.25</v>
      </c>
      <c r="BK97" s="207" cm="1">
        <f t="array" aca="1" ref="BK97" ca="1">IF(AK97&gt;0,AK97*SUMPRODUCT(_xlfn.XLOOKUP(AK$23,$C$4:$C$19,$T$4:$AD$19)*$AL97:$AV97),0)</f>
        <v>0.25</v>
      </c>
      <c r="BL97" s="220">
        <f t="shared" ca="1" si="200"/>
        <v>-1.1499999999999999</v>
      </c>
      <c r="BM97" s="66" cm="1">
        <f t="array" aca="1" ref="BM97" ca="1">IF(AA97&gt;0,AA97*SUMPRODUCT(_xlfn.XLOOKUP(AA$23,$C$4:$C$19,$I$4:$S$19)*$AL97:$AV97),0)</f>
        <v>0</v>
      </c>
      <c r="BN97" s="67" cm="1">
        <f t="array" aca="1" ref="BN97" ca="1">IF(AB97&gt;0,AB97*SUMPRODUCT(_xlfn.XLOOKUP(AB$23,$C$4:$C$19,$I$4:$S$19)*$AL97:$AV97),0)</f>
        <v>0</v>
      </c>
      <c r="BO97" s="67" cm="1">
        <f t="array" aca="1" ref="BO97" ca="1">IF(AC97&gt;0,AC97*SUMPRODUCT(_xlfn.XLOOKUP(AC$23,$C$4:$C$19,$I$4:$S$19)*$AL97:$AV97),0)</f>
        <v>-0.1</v>
      </c>
      <c r="BP97" s="67" cm="1">
        <f t="array" aca="1" ref="BP97" ca="1">IF(AD97&gt;0,AD97*SUMPRODUCT(_xlfn.XLOOKUP(AD$23,$C$4:$C$19,$I$4:$S$19)*$AL97:$AV97),0)</f>
        <v>0</v>
      </c>
      <c r="BQ97" s="67" cm="1">
        <f t="array" aca="1" ref="BQ97" ca="1">IF(AE97&gt;0,AE97*SUMPRODUCT(_xlfn.XLOOKUP(AE$23,$C$4:$C$19,$I$4:$S$19)*$AL97:$AV97),0)</f>
        <v>0</v>
      </c>
      <c r="BR97" s="67" cm="1">
        <f t="array" aca="1" ref="BR97" ca="1">IF(AF97&gt;0,AF97*SUMPRODUCT(_xlfn.XLOOKUP(AF$23,$C$4:$C$19,$I$4:$S$19)*$AL97:$AV97),0)</f>
        <v>0</v>
      </c>
      <c r="BS97" s="67" cm="1">
        <f t="array" aca="1" ref="BS97" ca="1">IF(AG97&gt;0,AG97*SUMPRODUCT(_xlfn.XLOOKUP(AG$23,$C$4:$C$19,$I$4:$S$19)*$AL97:$AV97),0)</f>
        <v>0</v>
      </c>
      <c r="BT97" s="67" cm="1">
        <f t="array" aca="1" ref="BT97" ca="1">IF(AH97&gt;0,AH97*SUMPRODUCT(_xlfn.XLOOKUP(AH$23,$C$4:$C$19,$I$4:$S$19)*$AL97:$AV97),0)</f>
        <v>0</v>
      </c>
      <c r="BU97" s="67" cm="1">
        <f t="array" aca="1" ref="BU97" ca="1">IF(AI97&gt;0,AI97*SUMPRODUCT(_xlfn.XLOOKUP(AI$23,$C$4:$C$19,$I$4:$S$19)*$AL97:$AV97),0)</f>
        <v>0</v>
      </c>
      <c r="BV97" s="67" cm="1">
        <f t="array" aca="1" ref="BV97" ca="1">IF(AJ97&gt;0,AJ97*SUMPRODUCT(_xlfn.XLOOKUP(AJ$23,$C$4:$C$19,$I$4:$S$19)*$AL97:$AV97),0)</f>
        <v>0</v>
      </c>
      <c r="BW97" s="68" cm="1">
        <f t="array" aca="1" ref="BW97" ca="1">IF(AK97&gt;0,AK97*SUMPRODUCT(_xlfn.XLOOKUP(AK$23,$C$4:$C$19,$I$4:$S$19)*$AL97:$AV97),0)</f>
        <v>0</v>
      </c>
      <c r="BX97" s="214">
        <f t="shared" ca="1" si="201"/>
        <v>-0.1</v>
      </c>
      <c r="BY97" s="66" cm="1">
        <f t="array" aca="1" ref="BY97" ca="1">IF(AA97&lt;0,AA97*SUMPRODUCT(_xlfn.XLOOKUP(AA$23,$C$4:$C$19,$T$4:$AD$19)*$AL97:$AV97),0)</f>
        <v>0</v>
      </c>
      <c r="BZ97" s="67" cm="1">
        <f t="array" aca="1" ref="BZ97" ca="1">IF(AB97&lt;0,AB97*SUMPRODUCT(_xlfn.XLOOKUP(AB$23,$C$4:$C$19,$T$4:$AD$19)*$AL97:$AV97),0)</f>
        <v>-0.375</v>
      </c>
      <c r="CA97" s="67" cm="1">
        <f t="array" aca="1" ref="CA97" ca="1">IF(AC97&lt;0,AC97*SUMPRODUCT(_xlfn.XLOOKUP(AC$23,$C$4:$C$19,$T$4:$AD$19)*$AL97:$AV97),0)</f>
        <v>0</v>
      </c>
      <c r="CB97" s="67" cm="1">
        <f t="array" aca="1" ref="CB97" ca="1">IF(AD97&lt;0,AD97*SUMPRODUCT(_xlfn.XLOOKUP(AD$23,$C$4:$C$19,$T$4:$AD$19)*$AL97:$AV97),0)</f>
        <v>0</v>
      </c>
      <c r="CC97" s="67" cm="1">
        <f t="array" aca="1" ref="CC97" ca="1">IF(AE97&lt;0,AE97*SUMPRODUCT(_xlfn.XLOOKUP(AE$23,$C$4:$C$19,$T$4:$AD$19)*$AL97:$AV97),0)</f>
        <v>0</v>
      </c>
      <c r="CD97" s="67" cm="1">
        <f t="array" aca="1" ref="CD97" ca="1">IF(AF97&lt;0,AF97*SUMPRODUCT(_xlfn.XLOOKUP(AF$23,$C$4:$C$19,$T$4:$AD$19)*$AL97:$AV97),0)</f>
        <v>-1.8</v>
      </c>
      <c r="CE97" s="67" cm="1">
        <f t="array" aca="1" ref="CE97" ca="1">IF(AG97&lt;0,AG97*SUMPRODUCT(_xlfn.XLOOKUP(AG$23,$C$4:$C$19,$T$4:$AD$19)*$AL97:$AV97),0)</f>
        <v>0</v>
      </c>
      <c r="CF97" s="67" cm="1">
        <f t="array" aca="1" ref="CF97" ca="1">IF(AH97&lt;0,AH97*SUMPRODUCT(_xlfn.XLOOKUP(AH$23,$C$4:$C$19,$T$4:$AD$19)*$AL97:$AV97),0)</f>
        <v>0</v>
      </c>
      <c r="CG97" s="67" cm="1">
        <f t="array" aca="1" ref="CG97" ca="1">IF(AI97&lt;0,AI97*SUMPRODUCT(_xlfn.XLOOKUP(AI$23,$C$4:$C$19,$T$4:$AD$19)*$AL97:$AV97),0)</f>
        <v>0</v>
      </c>
      <c r="CH97" s="67" cm="1">
        <f t="array" aca="1" ref="CH97" ca="1">IF(AJ97&lt;0,AJ97*SUMPRODUCT(_xlfn.XLOOKUP(AJ$23,$C$4:$C$19,$T$4:$AD$19)*$AL97:$AV97),0)</f>
        <v>0</v>
      </c>
      <c r="CI97" s="68" cm="1">
        <f t="array" aca="1" ref="CI97" ca="1">IF(AK97&lt;0,AK97*SUMPRODUCT(_xlfn.XLOOKUP(AK$23,$C$4:$C$19,$T$4:$AD$19)*$AL97:$AV97),0)</f>
        <v>0</v>
      </c>
      <c r="CJ97" s="220">
        <f t="shared" ca="1" si="202"/>
        <v>-2.1749999999999998</v>
      </c>
      <c r="CK97" s="66" cm="1">
        <f t="array" aca="1" ref="CK97" ca="1">IF(AA97&lt;0,AA97*SUMPRODUCT(_xlfn.XLOOKUP(AA$23,$C$4:$C$19,$I$4:$S$19)*$AL97:$AV97),0)</f>
        <v>0</v>
      </c>
      <c r="CL97" s="67" cm="1">
        <f t="array" aca="1" ref="CL97" ca="1">IF(AB97&lt;0,AB97*SUMPRODUCT(_xlfn.XLOOKUP(AB$23,$C$4:$C$19,$I$4:$S$19)*$AL97:$AV97),0)</f>
        <v>0.375</v>
      </c>
      <c r="CM97" s="67" cm="1">
        <f t="array" aca="1" ref="CM97" ca="1">IF(AC97&lt;0,AC97*SUMPRODUCT(_xlfn.XLOOKUP(AC$23,$C$4:$C$19,$I$4:$S$19)*$AL97:$AV97),0)</f>
        <v>0</v>
      </c>
      <c r="CN97" s="67" cm="1">
        <f t="array" aca="1" ref="CN97" ca="1">IF(AD97&lt;0,AD97*SUMPRODUCT(_xlfn.XLOOKUP(AD$23,$C$4:$C$19,$I$4:$S$19)*$AL97:$AV97),0)</f>
        <v>0</v>
      </c>
      <c r="CO97" s="67" cm="1">
        <f t="array" aca="1" ref="CO97" ca="1">IF(AE97&lt;0,AE97*SUMPRODUCT(_xlfn.XLOOKUP(AE$23,$C$4:$C$19,$I$4:$S$19)*$AL97:$AV97),0)</f>
        <v>0</v>
      </c>
      <c r="CP97" s="67" cm="1">
        <f t="array" aca="1" ref="CP97" ca="1">IF(AF97&lt;0,AF97*SUMPRODUCT(_xlfn.XLOOKUP(AF$23,$C$4:$C$19,$I$4:$S$19)*$AL97:$AV97),0)</f>
        <v>0.25</v>
      </c>
      <c r="CQ97" s="67" cm="1">
        <f t="array" aca="1" ref="CQ97" ca="1">IF(AG97&lt;0,AG97*SUMPRODUCT(_xlfn.XLOOKUP(AG$23,$C$4:$C$19,$I$4:$S$19)*$AL97:$AV97),0)</f>
        <v>0</v>
      </c>
      <c r="CR97" s="67" cm="1">
        <f t="array" aca="1" ref="CR97" ca="1">IF(AH97&lt;0,AH97*SUMPRODUCT(_xlfn.XLOOKUP(AH$23,$C$4:$C$19,$I$4:$S$19)*$AL97:$AV97),0)</f>
        <v>0</v>
      </c>
      <c r="CS97" s="67" cm="1">
        <f t="array" aca="1" ref="CS97" ca="1">IF(AI97&lt;0,AI97*SUMPRODUCT(_xlfn.XLOOKUP(AI$23,$C$4:$C$19,$I$4:$S$19)*$AL97:$AV97),0)</f>
        <v>0</v>
      </c>
      <c r="CT97" s="67" cm="1">
        <f t="array" aca="1" ref="CT97" ca="1">IF(AJ97&lt;0,AJ97*SUMPRODUCT(_xlfn.XLOOKUP(AJ$23,$C$4:$C$19,$I$4:$S$19)*$AL97:$AV97),0)</f>
        <v>0</v>
      </c>
      <c r="CU97" s="207" cm="1">
        <f t="array" aca="1" ref="CU97" ca="1">IF(AK97&lt;0,AK97*SUMPRODUCT(_xlfn.XLOOKUP(AK$23,$C$4:$C$19,$I$4:$S$19)*$AL97:$AV97),0)</f>
        <v>0</v>
      </c>
      <c r="CV97" s="220">
        <f t="shared" ca="1" si="203"/>
        <v>0.625</v>
      </c>
    </row>
    <row r="98" spans="1:100" x14ac:dyDescent="0.25">
      <c r="A98" s="389"/>
      <c r="B98" s="390"/>
      <c r="C98" s="736">
        <v>13</v>
      </c>
      <c r="D98" s="191" t="str">
        <f>_xlfn.XLOOKUP($C98,'Load Combinations'!$B$4:$B$22,'Load Combinations'!$C$4:$C$22)</f>
        <v>CV Helium Mode, Beam On, Seismic</v>
      </c>
      <c r="E98" s="120"/>
      <c r="F98" s="121"/>
      <c r="G98" s="8">
        <f t="shared" si="183"/>
        <v>9</v>
      </c>
      <c r="H98" s="61">
        <f t="shared" ca="1" si="106"/>
        <v>13.125</v>
      </c>
      <c r="I98" s="61">
        <f t="shared" ca="1" si="107"/>
        <v>4.7249999999999996</v>
      </c>
      <c r="J98" s="113"/>
      <c r="K98" s="75">
        <f ca="1">OFFSET(K98,-12,0)</f>
        <v>0</v>
      </c>
      <c r="L98" s="76">
        <f t="shared" ref="L98:Z98" ca="1" si="210">OFFSET(L98,-12,0)</f>
        <v>0</v>
      </c>
      <c r="M98" s="76">
        <f t="shared" ca="1" si="210"/>
        <v>0</v>
      </c>
      <c r="N98" s="76">
        <f t="shared" ca="1" si="210"/>
        <v>0</v>
      </c>
      <c r="O98" s="76">
        <f t="shared" ca="1" si="210"/>
        <v>1</v>
      </c>
      <c r="P98" s="76">
        <f t="shared" ca="1" si="210"/>
        <v>1</v>
      </c>
      <c r="Q98" s="76">
        <f t="shared" ca="1" si="210"/>
        <v>0</v>
      </c>
      <c r="R98" s="76">
        <f t="shared" ca="1" si="210"/>
        <v>0</v>
      </c>
      <c r="S98" s="76">
        <f t="shared" ca="1" si="210"/>
        <v>0</v>
      </c>
      <c r="T98" s="76">
        <f t="shared" ca="1" si="210"/>
        <v>1</v>
      </c>
      <c r="U98" s="76">
        <f t="shared" ca="1" si="210"/>
        <v>1</v>
      </c>
      <c r="V98" s="76">
        <f t="shared" ca="1" si="210"/>
        <v>-1</v>
      </c>
      <c r="W98" s="76">
        <f t="shared" ca="1" si="210"/>
        <v>0</v>
      </c>
      <c r="X98" s="76">
        <f t="shared" ca="1" si="210"/>
        <v>0</v>
      </c>
      <c r="Y98" s="76">
        <f t="shared" ca="1" si="210"/>
        <v>0</v>
      </c>
      <c r="Z98" s="140">
        <f t="shared" ca="1" si="210"/>
        <v>-1</v>
      </c>
      <c r="AA98" s="75">
        <f t="shared" ref="AA98:AK98" ca="1" si="211">OFFSET(AA98,-12,0)</f>
        <v>-1</v>
      </c>
      <c r="AB98" s="76">
        <f t="shared" ca="1" si="211"/>
        <v>-1</v>
      </c>
      <c r="AC98" s="76">
        <f t="shared" ca="1" si="211"/>
        <v>1</v>
      </c>
      <c r="AD98" s="76">
        <f t="shared" ca="1" si="211"/>
        <v>0</v>
      </c>
      <c r="AE98" s="76">
        <f t="shared" ca="1" si="211"/>
        <v>1</v>
      </c>
      <c r="AF98" s="76">
        <f t="shared" ca="1" si="211"/>
        <v>-1</v>
      </c>
      <c r="AG98" s="76">
        <f t="shared" ca="1" si="211"/>
        <v>1</v>
      </c>
      <c r="AH98" s="76">
        <f t="shared" ca="1" si="211"/>
        <v>0</v>
      </c>
      <c r="AI98" s="76">
        <f t="shared" ca="1" si="211"/>
        <v>0</v>
      </c>
      <c r="AJ98" s="76">
        <f t="shared" ca="1" si="211"/>
        <v>1</v>
      </c>
      <c r="AK98" s="77">
        <f t="shared" ca="1" si="211"/>
        <v>1</v>
      </c>
      <c r="AL98" s="203">
        <f>+INDEX('Load Combinations'!$D$4:$N$22,MATCH(Vertical!$C98,'Load Combinations'!$B$4:$B$22,0),MATCH(Vertical!AL$23,'Load Combinations'!$D$3:$N$3,0))</f>
        <v>1</v>
      </c>
      <c r="AM98" s="76">
        <f>+INDEX('Load Combinations'!$D$4:$N$22,MATCH(Vertical!$C98,'Load Combinations'!$B$4:$B$22,0),MATCH(Vertical!AM$23,'Load Combinations'!$D$3:$N$3,0))</f>
        <v>1</v>
      </c>
      <c r="AN98" s="76">
        <f>+INDEX('Load Combinations'!$D$4:$N$22,MATCH(Vertical!$C98,'Load Combinations'!$B$4:$B$22,0),MATCH(Vertical!AN$23,'Load Combinations'!$D$3:$N$3,0))</f>
        <v>0</v>
      </c>
      <c r="AO98" s="76">
        <f>+INDEX('Load Combinations'!$D$4:$N$22,MATCH(Vertical!$C98,'Load Combinations'!$B$4:$B$22,0),MATCH(Vertical!AO$23,'Load Combinations'!$D$3:$N$3,0))</f>
        <v>1</v>
      </c>
      <c r="AP98" s="76">
        <f>+INDEX('Load Combinations'!$D$4:$N$22,MATCH(Vertical!$C98,'Load Combinations'!$B$4:$B$22,0),MATCH(Vertical!AP$23,'Load Combinations'!$D$3:$N$3,0))</f>
        <v>0</v>
      </c>
      <c r="AQ98" s="76">
        <f>+INDEX('Load Combinations'!$D$4:$N$22,MATCH(Vertical!$C98,'Load Combinations'!$B$4:$B$22,0),MATCH(Vertical!AQ$23,'Load Combinations'!$D$3:$N$3,0))</f>
        <v>1</v>
      </c>
      <c r="AR98" s="76">
        <f>+INDEX('Load Combinations'!$D$4:$N$22,MATCH(Vertical!$C98,'Load Combinations'!$B$4:$B$22,0),MATCH(Vertical!AR$23,'Load Combinations'!$D$3:$N$3,0))</f>
        <v>0</v>
      </c>
      <c r="AS98" s="76">
        <f>+INDEX('Load Combinations'!$D$4:$N$22,MATCH(Vertical!$C98,'Load Combinations'!$B$4:$B$22,0),MATCH(Vertical!AS$23,'Load Combinations'!$D$3:$N$3,0))</f>
        <v>1</v>
      </c>
      <c r="AT98" s="76">
        <f>+INDEX('Load Combinations'!$D$4:$N$22,MATCH(Vertical!$C98,'Load Combinations'!$B$4:$B$22,0),MATCH(Vertical!AT$23,'Load Combinations'!$D$3:$N$3,0))</f>
        <v>0</v>
      </c>
      <c r="AU98" s="140">
        <f>+INDEX('Load Combinations'!$D$4:$N$22,MATCH(Vertical!$C98,'Load Combinations'!$B$4:$B$22,0),MATCH(Vertical!AU$23,'Load Combinations'!$D$3:$N$3,0))</f>
        <v>1</v>
      </c>
      <c r="AV98" s="196">
        <f>+INDEX('Load Combinations'!$D$4:$N$22,MATCH(Vertical!$C98,'Load Combinations'!$B$4:$B$22,0),MATCH(Vertical!AV$23,'Load Combinations'!$D$3:$N$3,0))</f>
        <v>0</v>
      </c>
      <c r="AW98" s="231" cm="1">
        <f t="array" aca="1" ref="AW98" ca="1">SUMPRODUCT(--($K98:$Z98&gt;0),INDEX($H$4:$H$19,MATCH($K$23:$Z$23,$C$4:$C$19,0)))</f>
        <v>0.4</v>
      </c>
      <c r="AX98" s="196" cm="1">
        <f t="array" aca="1" ref="AX98" ca="1">SUMPRODUCT(--($K98:$Z98&gt;0),INDEX($G$4:$G$19,MATCH($K$23:$Z$23,$C$4:$C$19,0)))</f>
        <v>-0.4</v>
      </c>
      <c r="AY98" s="196" cm="1">
        <f t="array" aca="1" ref="AY98" ca="1">-1*SUMPRODUCT(--($K98:$Z98&lt;0),INDEX($H$4:$H$19,MATCH($K$23:$Z$23,$C$4:$C$19,0)))</f>
        <v>-1</v>
      </c>
      <c r="AZ98" s="232" cm="1">
        <f t="array" aca="1" ref="AZ98" ca="1">-1*SUMPRODUCT(--($K98:$Z98&lt;0),INDEX($G$4:$G$19,MATCH($K$23:$Z$23,$C$4:$C$19,0)))</f>
        <v>1</v>
      </c>
      <c r="BA98" s="8" cm="1">
        <f t="array" aca="1" ref="BA98" ca="1">IF(AA98&gt;0,AA98*SUMPRODUCT(_xlfn.XLOOKUP(AA$23,$C$4:$C$19,$T$4:$AD$19)*$AL98:$AV98),0)</f>
        <v>0</v>
      </c>
      <c r="BB98" s="17" cm="1">
        <f t="array" aca="1" ref="BB98" ca="1">IF(AB98&gt;0,AB98*SUMPRODUCT(_xlfn.XLOOKUP(AB$23,$C$4:$C$19,$T$4:$AD$19)*$AL98:$AV98),0)</f>
        <v>0</v>
      </c>
      <c r="BC98" s="17" cm="1">
        <f t="array" aca="1" ref="BC98" ca="1">IF(AC98&gt;0,AC98*SUMPRODUCT(_xlfn.XLOOKUP(AC$23,$C$4:$C$19,$T$4:$AD$19)*$AL98:$AV98),0)</f>
        <v>0.1</v>
      </c>
      <c r="BD98" s="71" cm="1">
        <f t="array" aca="1" ref="BD98" ca="1">IF(AD98&gt;0,AD98*SUMPRODUCT(_xlfn.XLOOKUP(AD$23,$C$4:$C$19,$T$4:$AD$19)*$AL98:$AV98),0)</f>
        <v>0</v>
      </c>
      <c r="BE98" s="17" cm="1">
        <f t="array" aca="1" ref="BE98" ca="1">IF(AE98&gt;0,AE98*SUMPRODUCT(_xlfn.XLOOKUP(AE$23,$C$4:$C$19,$T$4:$AD$19)*$AL98:$AV98),0)</f>
        <v>-0.25</v>
      </c>
      <c r="BF98" s="17" cm="1">
        <f t="array" aca="1" ref="BF98" ca="1">IF(AF98&gt;0,AF98*SUMPRODUCT(_xlfn.XLOOKUP(AF$23,$C$4:$C$19,$T$4:$AD$19)*$AL98:$AV98),0)</f>
        <v>0</v>
      </c>
      <c r="BG98" s="17" cm="1">
        <f t="array" aca="1" ref="BG98" ca="1">IF(AG98&gt;0,AG98*SUMPRODUCT(_xlfn.XLOOKUP(AG$23,$C$4:$C$19,$T$4:$AD$19)*$AL98:$AV98),0)</f>
        <v>0.75</v>
      </c>
      <c r="BH98" s="17" cm="1">
        <f t="array" aca="1" ref="BH98" ca="1">IF(AH98&gt;0,AH98*SUMPRODUCT(_xlfn.XLOOKUP(AH$23,$C$4:$C$19,$T$4:$AD$19)*$AL98:$AV98),0)</f>
        <v>0</v>
      </c>
      <c r="BI98" s="17" cm="1">
        <f t="array" aca="1" ref="BI98" ca="1">IF(AI98&gt;0,AI98*SUMPRODUCT(_xlfn.XLOOKUP(AI$23,$C$4:$C$19,$T$4:$AD$19)*$AL98:$AV98),0)</f>
        <v>0</v>
      </c>
      <c r="BJ98" s="17" cm="1">
        <f t="array" aca="1" ref="BJ98" ca="1">IF(AJ98&gt;0,AJ98*SUMPRODUCT(_xlfn.XLOOKUP(AJ$23,$C$4:$C$19,$T$4:$AD$19)*$AL98:$AV98),0)</f>
        <v>0.75</v>
      </c>
      <c r="BK98" s="208" cm="1">
        <f t="array" aca="1" ref="BK98" ca="1">IF(AK98&gt;0,AK98*SUMPRODUCT(_xlfn.XLOOKUP(AK$23,$C$4:$C$19,$T$4:$AD$19)*$AL98:$AV98),0)</f>
        <v>0.75</v>
      </c>
      <c r="BL98" s="221">
        <f t="shared" ca="1" si="200"/>
        <v>2.1</v>
      </c>
      <c r="BM98" s="8" cm="1">
        <f t="array" aca="1" ref="BM98" ca="1">IF(AA98&gt;0,AA98*SUMPRODUCT(_xlfn.XLOOKUP(AA$23,$C$4:$C$19,$I$4:$S$19)*$AL98:$AV98),0)</f>
        <v>0</v>
      </c>
      <c r="BN98" s="17" cm="1">
        <f t="array" aca="1" ref="BN98" ca="1">IF(AB98&gt;0,AB98*SUMPRODUCT(_xlfn.XLOOKUP(AB$23,$C$4:$C$19,$I$4:$S$19)*$AL98:$AV98),0)</f>
        <v>0</v>
      </c>
      <c r="BO98" s="17" cm="1">
        <f t="array" aca="1" ref="BO98" ca="1">IF(AC98&gt;0,AC98*SUMPRODUCT(_xlfn.XLOOKUP(AC$23,$C$4:$C$19,$I$4:$S$19)*$AL98:$AV98),0)</f>
        <v>-0.1</v>
      </c>
      <c r="BP98" s="71" cm="1">
        <f t="array" aca="1" ref="BP98" ca="1">IF(AD98&gt;0,AD98*SUMPRODUCT(_xlfn.XLOOKUP(AD$23,$C$4:$C$19,$I$4:$S$19)*$AL98:$AV98),0)</f>
        <v>0</v>
      </c>
      <c r="BQ98" s="17" cm="1">
        <f t="array" aca="1" ref="BQ98" ca="1">IF(AE98&gt;0,AE98*SUMPRODUCT(_xlfn.XLOOKUP(AE$23,$C$4:$C$19,$I$4:$S$19)*$AL98:$AV98),0)</f>
        <v>0</v>
      </c>
      <c r="BR98" s="17" cm="1">
        <f t="array" aca="1" ref="BR98" ca="1">IF(AF98&gt;0,AF98*SUMPRODUCT(_xlfn.XLOOKUP(AF$23,$C$4:$C$19,$I$4:$S$19)*$AL98:$AV98),0)</f>
        <v>0</v>
      </c>
      <c r="BS98" s="17" cm="1">
        <f t="array" aca="1" ref="BS98" ca="1">IF(AG98&gt;0,AG98*SUMPRODUCT(_xlfn.XLOOKUP(AG$23,$C$4:$C$19,$I$4:$S$19)*$AL98:$AV98),0)</f>
        <v>0</v>
      </c>
      <c r="BT98" s="17" cm="1">
        <f t="array" aca="1" ref="BT98" ca="1">IF(AH98&gt;0,AH98*SUMPRODUCT(_xlfn.XLOOKUP(AH$23,$C$4:$C$19,$I$4:$S$19)*$AL98:$AV98),0)</f>
        <v>0</v>
      </c>
      <c r="BU98" s="17" cm="1">
        <f t="array" aca="1" ref="BU98" ca="1">IF(AI98&gt;0,AI98*SUMPRODUCT(_xlfn.XLOOKUP(AI$23,$C$4:$C$19,$I$4:$S$19)*$AL98:$AV98),0)</f>
        <v>0</v>
      </c>
      <c r="BV98" s="17" cm="1">
        <f t="array" aca="1" ref="BV98" ca="1">IF(AJ98&gt;0,AJ98*SUMPRODUCT(_xlfn.XLOOKUP(AJ$23,$C$4:$C$19,$I$4:$S$19)*$AL98:$AV98),0)</f>
        <v>0</v>
      </c>
      <c r="BW98" s="9" cm="1">
        <f t="array" aca="1" ref="BW98" ca="1">IF(AK98&gt;0,AK98*SUMPRODUCT(_xlfn.XLOOKUP(AK$23,$C$4:$C$19,$I$4:$S$19)*$AL98:$AV98),0)</f>
        <v>0</v>
      </c>
      <c r="BX98" s="215">
        <f t="shared" ca="1" si="201"/>
        <v>-0.1</v>
      </c>
      <c r="BY98" s="8" cm="1">
        <f t="array" aca="1" ref="BY98" ca="1">IF(AA98&lt;0,AA98*SUMPRODUCT(_xlfn.XLOOKUP(AA$23,$C$4:$C$19,$T$4:$AD$19)*$AL98:$AV98),0)</f>
        <v>-0.3</v>
      </c>
      <c r="BZ98" s="17" cm="1">
        <f t="array" aca="1" ref="BZ98" ca="1">IF(AB98&lt;0,AB98*SUMPRODUCT(_xlfn.XLOOKUP(AB$23,$C$4:$C$19,$T$4:$AD$19)*$AL98:$AV98),0)</f>
        <v>-0.67500000000000004</v>
      </c>
      <c r="CA98" s="17" cm="1">
        <f t="array" aca="1" ref="CA98" ca="1">IF(AC98&lt;0,AC98*SUMPRODUCT(_xlfn.XLOOKUP(AC$23,$C$4:$C$19,$T$4:$AD$19)*$AL98:$AV98),0)</f>
        <v>0</v>
      </c>
      <c r="CB98" s="71" cm="1">
        <f t="array" aca="1" ref="CB98" ca="1">IF(AD98&lt;0,AD98*SUMPRODUCT(_xlfn.XLOOKUP(AD$23,$C$4:$C$19,$T$4:$AD$19)*$AL98:$AV98),0)</f>
        <v>0</v>
      </c>
      <c r="CC98" s="17" cm="1">
        <f t="array" aca="1" ref="CC98" ca="1">IF(AE98&lt;0,AE98*SUMPRODUCT(_xlfn.XLOOKUP(AE$23,$C$4:$C$19,$T$4:$AD$19)*$AL98:$AV98),0)</f>
        <v>0</v>
      </c>
      <c r="CD98" s="17" cm="1">
        <f t="array" aca="1" ref="CD98" ca="1">IF(AF98&lt;0,AF98*SUMPRODUCT(_xlfn.XLOOKUP(AF$23,$C$4:$C$19,$T$4:$AD$19)*$AL98:$AV98),0)</f>
        <v>-1.8</v>
      </c>
      <c r="CE98" s="17" cm="1">
        <f t="array" aca="1" ref="CE98" ca="1">IF(AG98&lt;0,AG98*SUMPRODUCT(_xlfn.XLOOKUP(AG$23,$C$4:$C$19,$T$4:$AD$19)*$AL98:$AV98),0)</f>
        <v>0</v>
      </c>
      <c r="CF98" s="17" cm="1">
        <f t="array" aca="1" ref="CF98" ca="1">IF(AH98&lt;0,AH98*SUMPRODUCT(_xlfn.XLOOKUP(AH$23,$C$4:$C$19,$T$4:$AD$19)*$AL98:$AV98),0)</f>
        <v>0</v>
      </c>
      <c r="CG98" s="17" cm="1">
        <f t="array" aca="1" ref="CG98" ca="1">IF(AI98&lt;0,AI98*SUMPRODUCT(_xlfn.XLOOKUP(AI$23,$C$4:$C$19,$T$4:$AD$19)*$AL98:$AV98),0)</f>
        <v>0</v>
      </c>
      <c r="CH98" s="17" cm="1">
        <f t="array" aca="1" ref="CH98" ca="1">IF(AJ98&lt;0,AJ98*SUMPRODUCT(_xlfn.XLOOKUP(AJ$23,$C$4:$C$19,$T$4:$AD$19)*$AL98:$AV98),0)</f>
        <v>0</v>
      </c>
      <c r="CI98" s="9" cm="1">
        <f t="array" aca="1" ref="CI98" ca="1">IF(AK98&lt;0,AK98*SUMPRODUCT(_xlfn.XLOOKUP(AK$23,$C$4:$C$19,$T$4:$AD$19)*$AL98:$AV98),0)</f>
        <v>0</v>
      </c>
      <c r="CJ98" s="221">
        <f t="shared" ca="1" si="202"/>
        <v>-2.7750000000000004</v>
      </c>
      <c r="CK98" s="8" cm="1">
        <f t="array" aca="1" ref="CK98" ca="1">IF(AA98&lt;0,AA98*SUMPRODUCT(_xlfn.XLOOKUP(AA$23,$C$4:$C$19,$I$4:$S$19)*$AL98:$AV98),0)</f>
        <v>0</v>
      </c>
      <c r="CL98" s="17" cm="1">
        <f t="array" aca="1" ref="CL98" ca="1">IF(AB98&lt;0,AB98*SUMPRODUCT(_xlfn.XLOOKUP(AB$23,$C$4:$C$19,$I$4:$S$19)*$AL98:$AV98),0)</f>
        <v>0.375</v>
      </c>
      <c r="CM98" s="17" cm="1">
        <f t="array" aca="1" ref="CM98" ca="1">IF(AC98&lt;0,AC98*SUMPRODUCT(_xlfn.XLOOKUP(AC$23,$C$4:$C$19,$I$4:$S$19)*$AL98:$AV98),0)</f>
        <v>0</v>
      </c>
      <c r="CN98" s="71" cm="1">
        <f t="array" aca="1" ref="CN98" ca="1">IF(AD98&lt;0,AD98*SUMPRODUCT(_xlfn.XLOOKUP(AD$23,$C$4:$C$19,$I$4:$S$19)*$AL98:$AV98),0)</f>
        <v>0</v>
      </c>
      <c r="CO98" s="17" cm="1">
        <f t="array" aca="1" ref="CO98" ca="1">IF(AE98&lt;0,AE98*SUMPRODUCT(_xlfn.XLOOKUP(AE$23,$C$4:$C$19,$I$4:$S$19)*$AL98:$AV98),0)</f>
        <v>0</v>
      </c>
      <c r="CP98" s="17" cm="1">
        <f t="array" aca="1" ref="CP98" ca="1">IF(AF98&lt;0,AF98*SUMPRODUCT(_xlfn.XLOOKUP(AF$23,$C$4:$C$19,$I$4:$S$19)*$AL98:$AV98),0)</f>
        <v>0.25</v>
      </c>
      <c r="CQ98" s="17" cm="1">
        <f t="array" aca="1" ref="CQ98" ca="1">IF(AG98&lt;0,AG98*SUMPRODUCT(_xlfn.XLOOKUP(AG$23,$C$4:$C$19,$I$4:$S$19)*$AL98:$AV98),0)</f>
        <v>0</v>
      </c>
      <c r="CR98" s="17" cm="1">
        <f t="array" aca="1" ref="CR98" ca="1">IF(AH98&lt;0,AH98*SUMPRODUCT(_xlfn.XLOOKUP(AH$23,$C$4:$C$19,$I$4:$S$19)*$AL98:$AV98),0)</f>
        <v>0</v>
      </c>
      <c r="CS98" s="17" cm="1">
        <f t="array" aca="1" ref="CS98" ca="1">IF(AI98&lt;0,AI98*SUMPRODUCT(_xlfn.XLOOKUP(AI$23,$C$4:$C$19,$I$4:$S$19)*$AL98:$AV98),0)</f>
        <v>0</v>
      </c>
      <c r="CT98" s="17" cm="1">
        <f t="array" aca="1" ref="CT98" ca="1">IF(AJ98&lt;0,AJ98*SUMPRODUCT(_xlfn.XLOOKUP(AJ$23,$C$4:$C$19,$I$4:$S$19)*$AL98:$AV98),0)</f>
        <v>0</v>
      </c>
      <c r="CU98" s="208" cm="1">
        <f t="array" aca="1" ref="CU98" ca="1">IF(AK98&lt;0,AK98*SUMPRODUCT(_xlfn.XLOOKUP(AK$23,$C$4:$C$19,$I$4:$S$19)*$AL98:$AV98),0)</f>
        <v>0</v>
      </c>
      <c r="CV98" s="221">
        <f t="shared" ca="1" si="203"/>
        <v>0.625</v>
      </c>
    </row>
    <row r="99" spans="1:100" x14ac:dyDescent="0.25">
      <c r="A99" s="389"/>
      <c r="B99" s="390"/>
      <c r="C99" s="735">
        <v>14</v>
      </c>
      <c r="D99" s="18" t="str">
        <f>_xlfn.XLOOKUP($C99,'Load Combinations'!$B$4:$B$22,'Load Combinations'!$C$4:$C$22)</f>
        <v>CV He, No Beam,Component MAWP</v>
      </c>
      <c r="E99" s="118"/>
      <c r="F99" s="119"/>
      <c r="G99" s="7">
        <f t="shared" si="183"/>
        <v>9</v>
      </c>
      <c r="H99" s="130">
        <f t="shared" ca="1" si="106"/>
        <v>9.375</v>
      </c>
      <c r="I99" s="130">
        <f t="shared" ca="1" si="107"/>
        <v>5.875</v>
      </c>
      <c r="J99" s="112"/>
      <c r="K99" s="72">
        <f ca="1">OFFSET(K99,-13,0)</f>
        <v>0</v>
      </c>
      <c r="L99" s="73">
        <f t="shared" ref="L99:Z99" ca="1" si="212">OFFSET(L99,-13,0)</f>
        <v>0</v>
      </c>
      <c r="M99" s="73">
        <f t="shared" ca="1" si="212"/>
        <v>0</v>
      </c>
      <c r="N99" s="73">
        <f t="shared" ca="1" si="212"/>
        <v>0</v>
      </c>
      <c r="O99" s="73">
        <f t="shared" ca="1" si="212"/>
        <v>1</v>
      </c>
      <c r="P99" s="73">
        <f t="shared" ca="1" si="212"/>
        <v>1</v>
      </c>
      <c r="Q99" s="73">
        <f t="shared" ca="1" si="212"/>
        <v>0</v>
      </c>
      <c r="R99" s="73">
        <f t="shared" ca="1" si="212"/>
        <v>0</v>
      </c>
      <c r="S99" s="73">
        <f t="shared" ca="1" si="212"/>
        <v>0</v>
      </c>
      <c r="T99" s="73">
        <f t="shared" ca="1" si="212"/>
        <v>1</v>
      </c>
      <c r="U99" s="73">
        <f t="shared" ca="1" si="212"/>
        <v>1</v>
      </c>
      <c r="V99" s="73">
        <f t="shared" ca="1" si="212"/>
        <v>-1</v>
      </c>
      <c r="W99" s="73">
        <f t="shared" ca="1" si="212"/>
        <v>0</v>
      </c>
      <c r="X99" s="73">
        <f t="shared" ca="1" si="212"/>
        <v>0</v>
      </c>
      <c r="Y99" s="73">
        <f t="shared" ca="1" si="212"/>
        <v>0</v>
      </c>
      <c r="Z99" s="139">
        <f t="shared" ca="1" si="212"/>
        <v>-1</v>
      </c>
      <c r="AA99" s="72">
        <f t="shared" ref="AA99:AK99" ca="1" si="213">OFFSET(AA99,-13,0)</f>
        <v>-1</v>
      </c>
      <c r="AB99" s="73">
        <f t="shared" ca="1" si="213"/>
        <v>-1</v>
      </c>
      <c r="AC99" s="73">
        <f t="shared" ca="1" si="213"/>
        <v>1</v>
      </c>
      <c r="AD99" s="73">
        <f t="shared" ca="1" si="213"/>
        <v>0</v>
      </c>
      <c r="AE99" s="73">
        <f t="shared" ca="1" si="213"/>
        <v>1</v>
      </c>
      <c r="AF99" s="73">
        <f t="shared" ca="1" si="213"/>
        <v>-1</v>
      </c>
      <c r="AG99" s="73">
        <f t="shared" ca="1" si="213"/>
        <v>1</v>
      </c>
      <c r="AH99" s="73">
        <f t="shared" ca="1" si="213"/>
        <v>0</v>
      </c>
      <c r="AI99" s="73">
        <f t="shared" ca="1" si="213"/>
        <v>0</v>
      </c>
      <c r="AJ99" s="73">
        <f t="shared" ca="1" si="213"/>
        <v>1</v>
      </c>
      <c r="AK99" s="74">
        <f t="shared" ca="1" si="213"/>
        <v>1</v>
      </c>
      <c r="AL99" s="202">
        <f>+INDEX('Load Combinations'!$D$4:$N$22,MATCH(Vertical!$C99,'Load Combinations'!$B$4:$B$22,0),MATCH(Vertical!AL$23,'Load Combinations'!$D$3:$N$3,0))</f>
        <v>1</v>
      </c>
      <c r="AM99" s="73">
        <f>+INDEX('Load Combinations'!$D$4:$N$22,MATCH(Vertical!$C99,'Load Combinations'!$B$4:$B$22,0),MATCH(Vertical!AM$23,'Load Combinations'!$D$3:$N$3,0))</f>
        <v>1</v>
      </c>
      <c r="AN99" s="73">
        <f>+INDEX('Load Combinations'!$D$4:$N$22,MATCH(Vertical!$C99,'Load Combinations'!$B$4:$B$22,0),MATCH(Vertical!AN$23,'Load Combinations'!$D$3:$N$3,0))</f>
        <v>0</v>
      </c>
      <c r="AO99" s="73">
        <f>+INDEX('Load Combinations'!$D$4:$N$22,MATCH(Vertical!$C99,'Load Combinations'!$B$4:$B$22,0),MATCH(Vertical!AO$23,'Load Combinations'!$D$3:$N$3,0))</f>
        <v>0</v>
      </c>
      <c r="AP99" s="73">
        <f>+INDEX('Load Combinations'!$D$4:$N$22,MATCH(Vertical!$C99,'Load Combinations'!$B$4:$B$22,0),MATCH(Vertical!AP$23,'Load Combinations'!$D$3:$N$3,0))</f>
        <v>1</v>
      </c>
      <c r="AQ99" s="73">
        <f>+INDEX('Load Combinations'!$D$4:$N$22,MATCH(Vertical!$C99,'Load Combinations'!$B$4:$B$22,0),MATCH(Vertical!AQ$23,'Load Combinations'!$D$3:$N$3,0))</f>
        <v>0</v>
      </c>
      <c r="AR99" s="73">
        <f>+INDEX('Load Combinations'!$D$4:$N$22,MATCH(Vertical!$C99,'Load Combinations'!$B$4:$B$22,0),MATCH(Vertical!AR$23,'Load Combinations'!$D$3:$N$3,0))</f>
        <v>0</v>
      </c>
      <c r="AS99" s="73">
        <f>+INDEX('Load Combinations'!$D$4:$N$22,MATCH(Vertical!$C99,'Load Combinations'!$B$4:$B$22,0),MATCH(Vertical!AS$23,'Load Combinations'!$D$3:$N$3,0))</f>
        <v>1</v>
      </c>
      <c r="AT99" s="73">
        <f>+INDEX('Load Combinations'!$D$4:$N$22,MATCH(Vertical!$C99,'Load Combinations'!$B$4:$B$22,0),MATCH(Vertical!AT$23,'Load Combinations'!$D$3:$N$3,0))</f>
        <v>0</v>
      </c>
      <c r="AU99" s="139">
        <f>+INDEX('Load Combinations'!$D$4:$N$22,MATCH(Vertical!$C99,'Load Combinations'!$B$4:$B$22,0),MATCH(Vertical!AU$23,'Load Combinations'!$D$3:$N$3,0))</f>
        <v>0</v>
      </c>
      <c r="AV99" s="189">
        <f>+INDEX('Load Combinations'!$D$4:$N$22,MATCH(Vertical!$C99,'Load Combinations'!$B$4:$B$22,0),MATCH(Vertical!AV$23,'Load Combinations'!$D$3:$N$3,0))</f>
        <v>0</v>
      </c>
      <c r="AW99" s="229" cm="1">
        <f t="array" aca="1" ref="AW99" ca="1">SUMPRODUCT(--($K99:$Z99&gt;0),INDEX($H$4:$H$19,MATCH($K$23:$Z$23,$C$4:$C$19,0)))</f>
        <v>0.4</v>
      </c>
      <c r="AX99" s="189" cm="1">
        <f t="array" aca="1" ref="AX99" ca="1">SUMPRODUCT(--($K99:$Z99&gt;0),INDEX($G$4:$G$19,MATCH($K$23:$Z$23,$C$4:$C$19,0)))</f>
        <v>-0.4</v>
      </c>
      <c r="AY99" s="189" cm="1">
        <f t="array" aca="1" ref="AY99" ca="1">-1*SUMPRODUCT(--($K99:$Z99&lt;0),INDEX($H$4:$H$19,MATCH($K$23:$Z$23,$C$4:$C$19,0)))</f>
        <v>-1</v>
      </c>
      <c r="AZ99" s="230" cm="1">
        <f t="array" aca="1" ref="AZ99" ca="1">-1*SUMPRODUCT(--($K99:$Z99&lt;0),INDEX($G$4:$G$19,MATCH($K$23:$Z$23,$C$4:$C$19,0)))</f>
        <v>1</v>
      </c>
      <c r="BA99" s="66" cm="1">
        <f t="array" aca="1" ref="BA99" ca="1">IF(AA99&gt;0,AA99*SUMPRODUCT(_xlfn.XLOOKUP(AA$23,$C$4:$C$19,$T$4:$AD$19)*$AL99:$AV99),0)</f>
        <v>0</v>
      </c>
      <c r="BB99" s="67" cm="1">
        <f t="array" aca="1" ref="BB99" ca="1">IF(AB99&gt;0,AB99*SUMPRODUCT(_xlfn.XLOOKUP(AB$23,$C$4:$C$19,$T$4:$AD$19)*$AL99:$AV99),0)</f>
        <v>0</v>
      </c>
      <c r="BC99" s="67" cm="1">
        <f t="array" aca="1" ref="BC99" ca="1">IF(AC99&gt;0,AC99*SUMPRODUCT(_xlfn.XLOOKUP(AC$23,$C$4:$C$19,$T$4:$AD$19)*$AL99:$AV99),0)</f>
        <v>0.1</v>
      </c>
      <c r="BD99" s="67" cm="1">
        <f t="array" aca="1" ref="BD99" ca="1">IF(AD99&gt;0,AD99*SUMPRODUCT(_xlfn.XLOOKUP(AD$23,$C$4:$C$19,$T$4:$AD$19)*$AL99:$AV99),0)</f>
        <v>0</v>
      </c>
      <c r="BE99" s="67" cm="1">
        <f t="array" aca="1" ref="BE99" ca="1">IF(AE99&gt;0,AE99*SUMPRODUCT(_xlfn.XLOOKUP(AE$23,$C$4:$C$19,$T$4:$AD$19)*$AL99:$AV99),0)</f>
        <v>-2</v>
      </c>
      <c r="BF99" s="67" cm="1">
        <f t="array" aca="1" ref="BF99" ca="1">IF(AF99&gt;0,AF99*SUMPRODUCT(_xlfn.XLOOKUP(AF$23,$C$4:$C$19,$T$4:$AD$19)*$AL99:$AV99),0)</f>
        <v>0</v>
      </c>
      <c r="BG99" s="67" cm="1">
        <f t="array" aca="1" ref="BG99" ca="1">IF(AG99&gt;0,AG99*SUMPRODUCT(_xlfn.XLOOKUP(AG$23,$C$4:$C$19,$T$4:$AD$19)*$AL99:$AV99),0)</f>
        <v>0.25</v>
      </c>
      <c r="BH99" s="67" cm="1">
        <f t="array" aca="1" ref="BH99" ca="1">IF(AH99&gt;0,AH99*SUMPRODUCT(_xlfn.XLOOKUP(AH$23,$C$4:$C$19,$T$4:$AD$19)*$AL99:$AV99),0)</f>
        <v>0</v>
      </c>
      <c r="BI99" s="67" cm="1">
        <f t="array" aca="1" ref="BI99" ca="1">IF(AI99&gt;0,AI99*SUMPRODUCT(_xlfn.XLOOKUP(AI$23,$C$4:$C$19,$T$4:$AD$19)*$AL99:$AV99),0)</f>
        <v>0</v>
      </c>
      <c r="BJ99" s="67" cm="1">
        <f t="array" aca="1" ref="BJ99" ca="1">IF(AJ99&gt;0,AJ99*SUMPRODUCT(_xlfn.XLOOKUP(AJ$23,$C$4:$C$19,$T$4:$AD$19)*$AL99:$AV99),0)</f>
        <v>0.25</v>
      </c>
      <c r="BK99" s="207" cm="1">
        <f t="array" aca="1" ref="BK99" ca="1">IF(AK99&gt;0,AK99*SUMPRODUCT(_xlfn.XLOOKUP(AK$23,$C$4:$C$19,$T$4:$AD$19)*$AL99:$AV99),0)</f>
        <v>0.25</v>
      </c>
      <c r="BL99" s="220">
        <f t="shared" ca="1" si="200"/>
        <v>-1.1499999999999999</v>
      </c>
      <c r="BM99" s="66" cm="1">
        <f t="array" aca="1" ref="BM99" ca="1">IF(AA99&gt;0,AA99*SUMPRODUCT(_xlfn.XLOOKUP(AA$23,$C$4:$C$19,$I$4:$S$19)*$AL99:$AV99),0)</f>
        <v>0</v>
      </c>
      <c r="BN99" s="67" cm="1">
        <f t="array" aca="1" ref="BN99" ca="1">IF(AB99&gt;0,AB99*SUMPRODUCT(_xlfn.XLOOKUP(AB$23,$C$4:$C$19,$I$4:$S$19)*$AL99:$AV99),0)</f>
        <v>0</v>
      </c>
      <c r="BO99" s="67" cm="1">
        <f t="array" aca="1" ref="BO99" ca="1">IF(AC99&gt;0,AC99*SUMPRODUCT(_xlfn.XLOOKUP(AC$23,$C$4:$C$19,$I$4:$S$19)*$AL99:$AV99),0)</f>
        <v>-0.1</v>
      </c>
      <c r="BP99" s="67" cm="1">
        <f t="array" aca="1" ref="BP99" ca="1">IF(AD99&gt;0,AD99*SUMPRODUCT(_xlfn.XLOOKUP(AD$23,$C$4:$C$19,$I$4:$S$19)*$AL99:$AV99),0)</f>
        <v>0</v>
      </c>
      <c r="BQ99" s="67" cm="1">
        <f t="array" aca="1" ref="BQ99" ca="1">IF(AE99&gt;0,AE99*SUMPRODUCT(_xlfn.XLOOKUP(AE$23,$C$4:$C$19,$I$4:$S$19)*$AL99:$AV99),0)</f>
        <v>0</v>
      </c>
      <c r="BR99" s="67" cm="1">
        <f t="array" aca="1" ref="BR99" ca="1">IF(AF99&gt;0,AF99*SUMPRODUCT(_xlfn.XLOOKUP(AF$23,$C$4:$C$19,$I$4:$S$19)*$AL99:$AV99),0)</f>
        <v>0</v>
      </c>
      <c r="BS99" s="67" cm="1">
        <f t="array" aca="1" ref="BS99" ca="1">IF(AG99&gt;0,AG99*SUMPRODUCT(_xlfn.XLOOKUP(AG$23,$C$4:$C$19,$I$4:$S$19)*$AL99:$AV99),0)</f>
        <v>0</v>
      </c>
      <c r="BT99" s="67" cm="1">
        <f t="array" aca="1" ref="BT99" ca="1">IF(AH99&gt;0,AH99*SUMPRODUCT(_xlfn.XLOOKUP(AH$23,$C$4:$C$19,$I$4:$S$19)*$AL99:$AV99),0)</f>
        <v>0</v>
      </c>
      <c r="BU99" s="67" cm="1">
        <f t="array" aca="1" ref="BU99" ca="1">IF(AI99&gt;0,AI99*SUMPRODUCT(_xlfn.XLOOKUP(AI$23,$C$4:$C$19,$I$4:$S$19)*$AL99:$AV99),0)</f>
        <v>0</v>
      </c>
      <c r="BV99" s="67" cm="1">
        <f t="array" aca="1" ref="BV99" ca="1">IF(AJ99&gt;0,AJ99*SUMPRODUCT(_xlfn.XLOOKUP(AJ$23,$C$4:$C$19,$I$4:$S$19)*$AL99:$AV99),0)</f>
        <v>0</v>
      </c>
      <c r="BW99" s="68" cm="1">
        <f t="array" aca="1" ref="BW99" ca="1">IF(AK99&gt;0,AK99*SUMPRODUCT(_xlfn.XLOOKUP(AK$23,$C$4:$C$19,$I$4:$S$19)*$AL99:$AV99),0)</f>
        <v>0</v>
      </c>
      <c r="BX99" s="214">
        <f t="shared" ca="1" si="201"/>
        <v>-0.1</v>
      </c>
      <c r="BY99" s="66" cm="1">
        <f t="array" aca="1" ref="BY99" ca="1">IF(AA99&lt;0,AA99*SUMPRODUCT(_xlfn.XLOOKUP(AA$23,$C$4:$C$19,$T$4:$AD$19)*$AL99:$AV99),0)</f>
        <v>0</v>
      </c>
      <c r="BZ99" s="67" cm="1">
        <f t="array" aca="1" ref="BZ99" ca="1">IF(AB99&lt;0,AB99*SUMPRODUCT(_xlfn.XLOOKUP(AB$23,$C$4:$C$19,$T$4:$AD$19)*$AL99:$AV99),0)</f>
        <v>-0.125</v>
      </c>
      <c r="CA99" s="67" cm="1">
        <f t="array" aca="1" ref="CA99" ca="1">IF(AC99&lt;0,AC99*SUMPRODUCT(_xlfn.XLOOKUP(AC$23,$C$4:$C$19,$T$4:$AD$19)*$AL99:$AV99),0)</f>
        <v>0</v>
      </c>
      <c r="CB99" s="67" cm="1">
        <f t="array" aca="1" ref="CB99" ca="1">IF(AD99&lt;0,AD99*SUMPRODUCT(_xlfn.XLOOKUP(AD$23,$C$4:$C$19,$T$4:$AD$19)*$AL99:$AV99),0)</f>
        <v>0</v>
      </c>
      <c r="CC99" s="67" cm="1">
        <f t="array" aca="1" ref="CC99" ca="1">IF(AE99&lt;0,AE99*SUMPRODUCT(_xlfn.XLOOKUP(AE$23,$C$4:$C$19,$T$4:$AD$19)*$AL99:$AV99),0)</f>
        <v>0</v>
      </c>
      <c r="CD99" s="67" cm="1">
        <f t="array" aca="1" ref="CD99" ca="1">IF(AF99&lt;0,AF99*SUMPRODUCT(_xlfn.XLOOKUP(AF$23,$C$4:$C$19,$T$4:$AD$19)*$AL99:$AV99),0)</f>
        <v>-1.5</v>
      </c>
      <c r="CE99" s="67" cm="1">
        <f t="array" aca="1" ref="CE99" ca="1">IF(AG99&lt;0,AG99*SUMPRODUCT(_xlfn.XLOOKUP(AG$23,$C$4:$C$19,$T$4:$AD$19)*$AL99:$AV99),0)</f>
        <v>0</v>
      </c>
      <c r="CF99" s="67" cm="1">
        <f t="array" aca="1" ref="CF99" ca="1">IF(AH99&lt;0,AH99*SUMPRODUCT(_xlfn.XLOOKUP(AH$23,$C$4:$C$19,$T$4:$AD$19)*$AL99:$AV99),0)</f>
        <v>0</v>
      </c>
      <c r="CG99" s="67" cm="1">
        <f t="array" aca="1" ref="CG99" ca="1">IF(AI99&lt;0,AI99*SUMPRODUCT(_xlfn.XLOOKUP(AI$23,$C$4:$C$19,$T$4:$AD$19)*$AL99:$AV99),0)</f>
        <v>0</v>
      </c>
      <c r="CH99" s="67" cm="1">
        <f t="array" aca="1" ref="CH99" ca="1">IF(AJ99&lt;0,AJ99*SUMPRODUCT(_xlfn.XLOOKUP(AJ$23,$C$4:$C$19,$T$4:$AD$19)*$AL99:$AV99),0)</f>
        <v>0</v>
      </c>
      <c r="CI99" s="68" cm="1">
        <f t="array" aca="1" ref="CI99" ca="1">IF(AK99&lt;0,AK99*SUMPRODUCT(_xlfn.XLOOKUP(AK$23,$C$4:$C$19,$T$4:$AD$19)*$AL99:$AV99),0)</f>
        <v>0</v>
      </c>
      <c r="CJ99" s="220">
        <f t="shared" ca="1" si="202"/>
        <v>-1.625</v>
      </c>
      <c r="CK99" s="66" cm="1">
        <f t="array" aca="1" ref="CK99" ca="1">IF(AA99&lt;0,AA99*SUMPRODUCT(_xlfn.XLOOKUP(AA$23,$C$4:$C$19,$I$4:$S$19)*$AL99:$AV99),0)</f>
        <v>0</v>
      </c>
      <c r="CL99" s="67" cm="1">
        <f t="array" aca="1" ref="CL99" ca="1">IF(AB99&lt;0,AB99*SUMPRODUCT(_xlfn.XLOOKUP(AB$23,$C$4:$C$19,$I$4:$S$19)*$AL99:$AV99),0)</f>
        <v>0.125</v>
      </c>
      <c r="CM99" s="67" cm="1">
        <f t="array" aca="1" ref="CM99" ca="1">IF(AC99&lt;0,AC99*SUMPRODUCT(_xlfn.XLOOKUP(AC$23,$C$4:$C$19,$I$4:$S$19)*$AL99:$AV99),0)</f>
        <v>0</v>
      </c>
      <c r="CN99" s="67" cm="1">
        <f t="array" aca="1" ref="CN99" ca="1">IF(AD99&lt;0,AD99*SUMPRODUCT(_xlfn.XLOOKUP(AD$23,$C$4:$C$19,$I$4:$S$19)*$AL99:$AV99),0)</f>
        <v>0</v>
      </c>
      <c r="CO99" s="67" cm="1">
        <f t="array" aca="1" ref="CO99" ca="1">IF(AE99&lt;0,AE99*SUMPRODUCT(_xlfn.XLOOKUP(AE$23,$C$4:$C$19,$I$4:$S$19)*$AL99:$AV99),0)</f>
        <v>0</v>
      </c>
      <c r="CP99" s="67" cm="1">
        <f t="array" aca="1" ref="CP99" ca="1">IF(AF99&lt;0,AF99*SUMPRODUCT(_xlfn.XLOOKUP(AF$23,$C$4:$C$19,$I$4:$S$19)*$AL99:$AV99),0)</f>
        <v>0</v>
      </c>
      <c r="CQ99" s="67" cm="1">
        <f t="array" aca="1" ref="CQ99" ca="1">IF(AG99&lt;0,AG99*SUMPRODUCT(_xlfn.XLOOKUP(AG$23,$C$4:$C$19,$I$4:$S$19)*$AL99:$AV99),0)</f>
        <v>0</v>
      </c>
      <c r="CR99" s="67" cm="1">
        <f t="array" aca="1" ref="CR99" ca="1">IF(AH99&lt;0,AH99*SUMPRODUCT(_xlfn.XLOOKUP(AH$23,$C$4:$C$19,$I$4:$S$19)*$AL99:$AV99),0)</f>
        <v>0</v>
      </c>
      <c r="CS99" s="67" cm="1">
        <f t="array" aca="1" ref="CS99" ca="1">IF(AI99&lt;0,AI99*SUMPRODUCT(_xlfn.XLOOKUP(AI$23,$C$4:$C$19,$I$4:$S$19)*$AL99:$AV99),0)</f>
        <v>0</v>
      </c>
      <c r="CT99" s="67" cm="1">
        <f t="array" aca="1" ref="CT99" ca="1">IF(AJ99&lt;0,AJ99*SUMPRODUCT(_xlfn.XLOOKUP(AJ$23,$C$4:$C$19,$I$4:$S$19)*$AL99:$AV99),0)</f>
        <v>0</v>
      </c>
      <c r="CU99" s="207" cm="1">
        <f t="array" aca="1" ref="CU99" ca="1">IF(AK99&lt;0,AK99*SUMPRODUCT(_xlfn.XLOOKUP(AK$23,$C$4:$C$19,$I$4:$S$19)*$AL99:$AV99),0)</f>
        <v>0</v>
      </c>
      <c r="CV99" s="220">
        <f t="shared" ca="1" si="203"/>
        <v>0.125</v>
      </c>
    </row>
    <row r="100" spans="1:100" x14ac:dyDescent="0.25">
      <c r="A100" s="389"/>
      <c r="B100" s="390"/>
      <c r="C100" s="736">
        <v>15</v>
      </c>
      <c r="D100" s="19" t="str">
        <f>_xlfn.XLOOKUP($C100,'Load Combinations'!$B$4:$B$22,'Load Combinations'!$C$4:$C$22)</f>
        <v>CV He, Beam On, Component MAWP</v>
      </c>
      <c r="E100" s="120"/>
      <c r="F100" s="121"/>
      <c r="G100" s="8">
        <f t="shared" si="183"/>
        <v>9</v>
      </c>
      <c r="H100" s="61">
        <f t="shared" ca="1" si="106"/>
        <v>12.625</v>
      </c>
      <c r="I100" s="61">
        <f t="shared" ca="1" si="107"/>
        <v>5.2750000000000004</v>
      </c>
      <c r="J100" s="113"/>
      <c r="K100" s="75">
        <f ca="1">OFFSET(K100,-14,0)</f>
        <v>0</v>
      </c>
      <c r="L100" s="76">
        <f t="shared" ref="L100:Z100" ca="1" si="214">OFFSET(L100,-14,0)</f>
        <v>0</v>
      </c>
      <c r="M100" s="76">
        <f t="shared" ca="1" si="214"/>
        <v>0</v>
      </c>
      <c r="N100" s="76">
        <f t="shared" ca="1" si="214"/>
        <v>0</v>
      </c>
      <c r="O100" s="76">
        <f t="shared" ca="1" si="214"/>
        <v>1</v>
      </c>
      <c r="P100" s="76">
        <f t="shared" ca="1" si="214"/>
        <v>1</v>
      </c>
      <c r="Q100" s="76">
        <f t="shared" ca="1" si="214"/>
        <v>0</v>
      </c>
      <c r="R100" s="76">
        <f t="shared" ca="1" si="214"/>
        <v>0</v>
      </c>
      <c r="S100" s="76">
        <f t="shared" ca="1" si="214"/>
        <v>0</v>
      </c>
      <c r="T100" s="76">
        <f t="shared" ca="1" si="214"/>
        <v>1</v>
      </c>
      <c r="U100" s="76">
        <f t="shared" ca="1" si="214"/>
        <v>1</v>
      </c>
      <c r="V100" s="76">
        <f t="shared" ca="1" si="214"/>
        <v>-1</v>
      </c>
      <c r="W100" s="76">
        <f t="shared" ca="1" si="214"/>
        <v>0</v>
      </c>
      <c r="X100" s="76">
        <f t="shared" ca="1" si="214"/>
        <v>0</v>
      </c>
      <c r="Y100" s="76">
        <f t="shared" ca="1" si="214"/>
        <v>0</v>
      </c>
      <c r="Z100" s="140">
        <f t="shared" ca="1" si="214"/>
        <v>-1</v>
      </c>
      <c r="AA100" s="75">
        <f t="shared" ref="AA100:AK100" ca="1" si="215">OFFSET(AA100,-14,0)</f>
        <v>-1</v>
      </c>
      <c r="AB100" s="76">
        <f t="shared" ca="1" si="215"/>
        <v>-1</v>
      </c>
      <c r="AC100" s="76">
        <f t="shared" ca="1" si="215"/>
        <v>1</v>
      </c>
      <c r="AD100" s="76">
        <f t="shared" ca="1" si="215"/>
        <v>0</v>
      </c>
      <c r="AE100" s="76">
        <f t="shared" ca="1" si="215"/>
        <v>1</v>
      </c>
      <c r="AF100" s="76">
        <f t="shared" ca="1" si="215"/>
        <v>-1</v>
      </c>
      <c r="AG100" s="76">
        <f t="shared" ca="1" si="215"/>
        <v>1</v>
      </c>
      <c r="AH100" s="76">
        <f t="shared" ca="1" si="215"/>
        <v>0</v>
      </c>
      <c r="AI100" s="76">
        <f t="shared" ca="1" si="215"/>
        <v>0</v>
      </c>
      <c r="AJ100" s="76">
        <f t="shared" ca="1" si="215"/>
        <v>1</v>
      </c>
      <c r="AK100" s="77">
        <f t="shared" ca="1" si="215"/>
        <v>1</v>
      </c>
      <c r="AL100" s="203">
        <f>+INDEX('Load Combinations'!$D$4:$N$22,MATCH(Vertical!$C100,'Load Combinations'!$B$4:$B$22,0),MATCH(Vertical!AL$23,'Load Combinations'!$D$3:$N$3,0))</f>
        <v>1</v>
      </c>
      <c r="AM100" s="76">
        <f>+INDEX('Load Combinations'!$D$4:$N$22,MATCH(Vertical!$C100,'Load Combinations'!$B$4:$B$22,0),MATCH(Vertical!AM$23,'Load Combinations'!$D$3:$N$3,0))</f>
        <v>1</v>
      </c>
      <c r="AN100" s="76">
        <f>+INDEX('Load Combinations'!$D$4:$N$22,MATCH(Vertical!$C100,'Load Combinations'!$B$4:$B$22,0),MATCH(Vertical!AN$23,'Load Combinations'!$D$3:$N$3,0))</f>
        <v>0</v>
      </c>
      <c r="AO100" s="76">
        <f>+INDEX('Load Combinations'!$D$4:$N$22,MATCH(Vertical!$C100,'Load Combinations'!$B$4:$B$22,0),MATCH(Vertical!AO$23,'Load Combinations'!$D$3:$N$3,0))</f>
        <v>0</v>
      </c>
      <c r="AP100" s="76">
        <f>+INDEX('Load Combinations'!$D$4:$N$22,MATCH(Vertical!$C100,'Load Combinations'!$B$4:$B$22,0),MATCH(Vertical!AP$23,'Load Combinations'!$D$3:$N$3,0))</f>
        <v>1</v>
      </c>
      <c r="AQ100" s="76">
        <f>+INDEX('Load Combinations'!$D$4:$N$22,MATCH(Vertical!$C100,'Load Combinations'!$B$4:$B$22,0),MATCH(Vertical!AQ$23,'Load Combinations'!$D$3:$N$3,0))</f>
        <v>1</v>
      </c>
      <c r="AR100" s="76">
        <f>+INDEX('Load Combinations'!$D$4:$N$22,MATCH(Vertical!$C100,'Load Combinations'!$B$4:$B$22,0),MATCH(Vertical!AR$23,'Load Combinations'!$D$3:$N$3,0))</f>
        <v>0</v>
      </c>
      <c r="AS100" s="76">
        <f>+INDEX('Load Combinations'!$D$4:$N$22,MATCH(Vertical!$C100,'Load Combinations'!$B$4:$B$22,0),MATCH(Vertical!AS$23,'Load Combinations'!$D$3:$N$3,0))</f>
        <v>1</v>
      </c>
      <c r="AT100" s="76">
        <f>+INDEX('Load Combinations'!$D$4:$N$22,MATCH(Vertical!$C100,'Load Combinations'!$B$4:$B$22,0),MATCH(Vertical!AT$23,'Load Combinations'!$D$3:$N$3,0))</f>
        <v>0</v>
      </c>
      <c r="AU100" s="140">
        <f>+INDEX('Load Combinations'!$D$4:$N$22,MATCH(Vertical!$C100,'Load Combinations'!$B$4:$B$22,0),MATCH(Vertical!AU$23,'Load Combinations'!$D$3:$N$3,0))</f>
        <v>0</v>
      </c>
      <c r="AV100" s="196">
        <f>+INDEX('Load Combinations'!$D$4:$N$22,MATCH(Vertical!$C100,'Load Combinations'!$B$4:$B$22,0),MATCH(Vertical!AV$23,'Load Combinations'!$D$3:$N$3,0))</f>
        <v>0</v>
      </c>
      <c r="AW100" s="231" cm="1">
        <f t="array" aca="1" ref="AW100" ca="1">SUMPRODUCT(--($K100:$Z100&gt;0),INDEX($H$4:$H$19,MATCH($K$23:$Z$23,$C$4:$C$19,0)))</f>
        <v>0.4</v>
      </c>
      <c r="AX100" s="196" cm="1">
        <f t="array" aca="1" ref="AX100" ca="1">SUMPRODUCT(--($K100:$Z100&gt;0),INDEX($G$4:$G$19,MATCH($K$23:$Z$23,$C$4:$C$19,0)))</f>
        <v>-0.4</v>
      </c>
      <c r="AY100" s="196" cm="1">
        <f t="array" aca="1" ref="AY100" ca="1">-1*SUMPRODUCT(--($K100:$Z100&lt;0),INDEX($H$4:$H$19,MATCH($K$23:$Z$23,$C$4:$C$19,0)))</f>
        <v>-1</v>
      </c>
      <c r="AZ100" s="232" cm="1">
        <f t="array" aca="1" ref="AZ100" ca="1">-1*SUMPRODUCT(--($K100:$Z100&lt;0),INDEX($G$4:$G$19,MATCH($K$23:$Z$23,$C$4:$C$19,0)))</f>
        <v>1</v>
      </c>
      <c r="BA100" s="8" cm="1">
        <f t="array" aca="1" ref="BA100" ca="1">IF(AA100&gt;0,AA100*SUMPRODUCT(_xlfn.XLOOKUP(AA$23,$C$4:$C$19,$T$4:$AD$19)*$AL100:$AV100),0)</f>
        <v>0</v>
      </c>
      <c r="BB100" s="17" cm="1">
        <f t="array" aca="1" ref="BB100" ca="1">IF(AB100&gt;0,AB100*SUMPRODUCT(_xlfn.XLOOKUP(AB$23,$C$4:$C$19,$T$4:$AD$19)*$AL100:$AV100),0)</f>
        <v>0</v>
      </c>
      <c r="BC100" s="17" cm="1">
        <f t="array" aca="1" ref="BC100" ca="1">IF(AC100&gt;0,AC100*SUMPRODUCT(_xlfn.XLOOKUP(AC$23,$C$4:$C$19,$T$4:$AD$19)*$AL100:$AV100),0)</f>
        <v>0.1</v>
      </c>
      <c r="BD100" s="71" cm="1">
        <f t="array" aca="1" ref="BD100" ca="1">IF(AD100&gt;0,AD100*SUMPRODUCT(_xlfn.XLOOKUP(AD$23,$C$4:$C$19,$T$4:$AD$19)*$AL100:$AV100),0)</f>
        <v>0</v>
      </c>
      <c r="BE100" s="17" cm="1">
        <f t="array" aca="1" ref="BE100" ca="1">IF(AE100&gt;0,AE100*SUMPRODUCT(_xlfn.XLOOKUP(AE$23,$C$4:$C$19,$T$4:$AD$19)*$AL100:$AV100),0)</f>
        <v>-0.25</v>
      </c>
      <c r="BF100" s="17" cm="1">
        <f t="array" aca="1" ref="BF100" ca="1">IF(AF100&gt;0,AF100*SUMPRODUCT(_xlfn.XLOOKUP(AF$23,$C$4:$C$19,$T$4:$AD$19)*$AL100:$AV100),0)</f>
        <v>0</v>
      </c>
      <c r="BG100" s="17" cm="1">
        <f t="array" aca="1" ref="BG100" ca="1">IF(AG100&gt;0,AG100*SUMPRODUCT(_xlfn.XLOOKUP(AG$23,$C$4:$C$19,$T$4:$AD$19)*$AL100:$AV100),0)</f>
        <v>0.75</v>
      </c>
      <c r="BH100" s="17" cm="1">
        <f t="array" aca="1" ref="BH100" ca="1">IF(AH100&gt;0,AH100*SUMPRODUCT(_xlfn.XLOOKUP(AH$23,$C$4:$C$19,$T$4:$AD$19)*$AL100:$AV100),0)</f>
        <v>0</v>
      </c>
      <c r="BI100" s="17" cm="1">
        <f t="array" aca="1" ref="BI100" ca="1">IF(AI100&gt;0,AI100*SUMPRODUCT(_xlfn.XLOOKUP(AI$23,$C$4:$C$19,$T$4:$AD$19)*$AL100:$AV100),0)</f>
        <v>0</v>
      </c>
      <c r="BJ100" s="17" cm="1">
        <f t="array" aca="1" ref="BJ100" ca="1">IF(AJ100&gt;0,AJ100*SUMPRODUCT(_xlfn.XLOOKUP(AJ$23,$C$4:$C$19,$T$4:$AD$19)*$AL100:$AV100),0)</f>
        <v>0.75</v>
      </c>
      <c r="BK100" s="208" cm="1">
        <f t="array" aca="1" ref="BK100" ca="1">IF(AK100&gt;0,AK100*SUMPRODUCT(_xlfn.XLOOKUP(AK$23,$C$4:$C$19,$T$4:$AD$19)*$AL100:$AV100),0)</f>
        <v>0.75</v>
      </c>
      <c r="BL100" s="221">
        <f t="shared" ca="1" si="200"/>
        <v>2.1</v>
      </c>
      <c r="BM100" s="8" cm="1">
        <f t="array" aca="1" ref="BM100" ca="1">IF(AA100&gt;0,AA100*SUMPRODUCT(_xlfn.XLOOKUP(AA$23,$C$4:$C$19,$I$4:$S$19)*$AL100:$AV100),0)</f>
        <v>0</v>
      </c>
      <c r="BN100" s="17" cm="1">
        <f t="array" aca="1" ref="BN100" ca="1">IF(AB100&gt;0,AB100*SUMPRODUCT(_xlfn.XLOOKUP(AB$23,$C$4:$C$19,$I$4:$S$19)*$AL100:$AV100),0)</f>
        <v>0</v>
      </c>
      <c r="BO100" s="17" cm="1">
        <f t="array" aca="1" ref="BO100" ca="1">IF(AC100&gt;0,AC100*SUMPRODUCT(_xlfn.XLOOKUP(AC$23,$C$4:$C$19,$I$4:$S$19)*$AL100:$AV100),0)</f>
        <v>-0.1</v>
      </c>
      <c r="BP100" s="71" cm="1">
        <f t="array" aca="1" ref="BP100" ca="1">IF(AD100&gt;0,AD100*SUMPRODUCT(_xlfn.XLOOKUP(AD$23,$C$4:$C$19,$I$4:$S$19)*$AL100:$AV100),0)</f>
        <v>0</v>
      </c>
      <c r="BQ100" s="17" cm="1">
        <f t="array" aca="1" ref="BQ100" ca="1">IF(AE100&gt;0,AE100*SUMPRODUCT(_xlfn.XLOOKUP(AE$23,$C$4:$C$19,$I$4:$S$19)*$AL100:$AV100),0)</f>
        <v>0</v>
      </c>
      <c r="BR100" s="17" cm="1">
        <f t="array" aca="1" ref="BR100" ca="1">IF(AF100&gt;0,AF100*SUMPRODUCT(_xlfn.XLOOKUP(AF$23,$C$4:$C$19,$I$4:$S$19)*$AL100:$AV100),0)</f>
        <v>0</v>
      </c>
      <c r="BS100" s="17" cm="1">
        <f t="array" aca="1" ref="BS100" ca="1">IF(AG100&gt;0,AG100*SUMPRODUCT(_xlfn.XLOOKUP(AG$23,$C$4:$C$19,$I$4:$S$19)*$AL100:$AV100),0)</f>
        <v>0</v>
      </c>
      <c r="BT100" s="17" cm="1">
        <f t="array" aca="1" ref="BT100" ca="1">IF(AH100&gt;0,AH100*SUMPRODUCT(_xlfn.XLOOKUP(AH$23,$C$4:$C$19,$I$4:$S$19)*$AL100:$AV100),0)</f>
        <v>0</v>
      </c>
      <c r="BU100" s="17" cm="1">
        <f t="array" aca="1" ref="BU100" ca="1">IF(AI100&gt;0,AI100*SUMPRODUCT(_xlfn.XLOOKUP(AI$23,$C$4:$C$19,$I$4:$S$19)*$AL100:$AV100),0)</f>
        <v>0</v>
      </c>
      <c r="BV100" s="17" cm="1">
        <f t="array" aca="1" ref="BV100" ca="1">IF(AJ100&gt;0,AJ100*SUMPRODUCT(_xlfn.XLOOKUP(AJ$23,$C$4:$C$19,$I$4:$S$19)*$AL100:$AV100),0)</f>
        <v>0</v>
      </c>
      <c r="BW100" s="9" cm="1">
        <f t="array" aca="1" ref="BW100" ca="1">IF(AK100&gt;0,AK100*SUMPRODUCT(_xlfn.XLOOKUP(AK$23,$C$4:$C$19,$I$4:$S$19)*$AL100:$AV100),0)</f>
        <v>0</v>
      </c>
      <c r="BX100" s="215">
        <f t="shared" ca="1" si="201"/>
        <v>-0.1</v>
      </c>
      <c r="BY100" s="8" cm="1">
        <f t="array" aca="1" ref="BY100" ca="1">IF(AA100&lt;0,AA100*SUMPRODUCT(_xlfn.XLOOKUP(AA$23,$C$4:$C$19,$T$4:$AD$19)*$AL100:$AV100),0)</f>
        <v>-0.3</v>
      </c>
      <c r="BZ100" s="17" cm="1">
        <f t="array" aca="1" ref="BZ100" ca="1">IF(AB100&lt;0,AB100*SUMPRODUCT(_xlfn.XLOOKUP(AB$23,$C$4:$C$19,$T$4:$AD$19)*$AL100:$AV100),0)</f>
        <v>-0.42499999999999999</v>
      </c>
      <c r="CA100" s="17" cm="1">
        <f t="array" aca="1" ref="CA100" ca="1">IF(AC100&lt;0,AC100*SUMPRODUCT(_xlfn.XLOOKUP(AC$23,$C$4:$C$19,$T$4:$AD$19)*$AL100:$AV100),0)</f>
        <v>0</v>
      </c>
      <c r="CB100" s="71" cm="1">
        <f t="array" aca="1" ref="CB100" ca="1">IF(AD100&lt;0,AD100*SUMPRODUCT(_xlfn.XLOOKUP(AD$23,$C$4:$C$19,$T$4:$AD$19)*$AL100:$AV100),0)</f>
        <v>0</v>
      </c>
      <c r="CC100" s="17" cm="1">
        <f t="array" aca="1" ref="CC100" ca="1">IF(AE100&lt;0,AE100*SUMPRODUCT(_xlfn.XLOOKUP(AE$23,$C$4:$C$19,$T$4:$AD$19)*$AL100:$AV100),0)</f>
        <v>0</v>
      </c>
      <c r="CD100" s="17" cm="1">
        <f t="array" aca="1" ref="CD100" ca="1">IF(AF100&lt;0,AF100*SUMPRODUCT(_xlfn.XLOOKUP(AF$23,$C$4:$C$19,$T$4:$AD$19)*$AL100:$AV100),0)</f>
        <v>-1.5</v>
      </c>
      <c r="CE100" s="17" cm="1">
        <f t="array" aca="1" ref="CE100" ca="1">IF(AG100&lt;0,AG100*SUMPRODUCT(_xlfn.XLOOKUP(AG$23,$C$4:$C$19,$T$4:$AD$19)*$AL100:$AV100),0)</f>
        <v>0</v>
      </c>
      <c r="CF100" s="17" cm="1">
        <f t="array" aca="1" ref="CF100" ca="1">IF(AH100&lt;0,AH100*SUMPRODUCT(_xlfn.XLOOKUP(AH$23,$C$4:$C$19,$T$4:$AD$19)*$AL100:$AV100),0)</f>
        <v>0</v>
      </c>
      <c r="CG100" s="17" cm="1">
        <f t="array" aca="1" ref="CG100" ca="1">IF(AI100&lt;0,AI100*SUMPRODUCT(_xlfn.XLOOKUP(AI$23,$C$4:$C$19,$T$4:$AD$19)*$AL100:$AV100),0)</f>
        <v>0</v>
      </c>
      <c r="CH100" s="17" cm="1">
        <f t="array" aca="1" ref="CH100" ca="1">IF(AJ100&lt;0,AJ100*SUMPRODUCT(_xlfn.XLOOKUP(AJ$23,$C$4:$C$19,$T$4:$AD$19)*$AL100:$AV100),0)</f>
        <v>0</v>
      </c>
      <c r="CI100" s="9" cm="1">
        <f t="array" aca="1" ref="CI100" ca="1">IF(AK100&lt;0,AK100*SUMPRODUCT(_xlfn.XLOOKUP(AK$23,$C$4:$C$19,$T$4:$AD$19)*$AL100:$AV100),0)</f>
        <v>0</v>
      </c>
      <c r="CJ100" s="221">
        <f t="shared" ca="1" si="202"/>
        <v>-2.2250000000000001</v>
      </c>
      <c r="CK100" s="8" cm="1">
        <f t="array" aca="1" ref="CK100" ca="1">IF(AA100&lt;0,AA100*SUMPRODUCT(_xlfn.XLOOKUP(AA$23,$C$4:$C$19,$I$4:$S$19)*$AL100:$AV100),0)</f>
        <v>0</v>
      </c>
      <c r="CL100" s="17" cm="1">
        <f t="array" aca="1" ref="CL100" ca="1">IF(AB100&lt;0,AB100*SUMPRODUCT(_xlfn.XLOOKUP(AB$23,$C$4:$C$19,$I$4:$S$19)*$AL100:$AV100),0)</f>
        <v>0.125</v>
      </c>
      <c r="CM100" s="17" cm="1">
        <f t="array" aca="1" ref="CM100" ca="1">IF(AC100&lt;0,AC100*SUMPRODUCT(_xlfn.XLOOKUP(AC$23,$C$4:$C$19,$I$4:$S$19)*$AL100:$AV100),0)</f>
        <v>0</v>
      </c>
      <c r="CN100" s="71" cm="1">
        <f t="array" aca="1" ref="CN100" ca="1">IF(AD100&lt;0,AD100*SUMPRODUCT(_xlfn.XLOOKUP(AD$23,$C$4:$C$19,$I$4:$S$19)*$AL100:$AV100),0)</f>
        <v>0</v>
      </c>
      <c r="CO100" s="17" cm="1">
        <f t="array" aca="1" ref="CO100" ca="1">IF(AE100&lt;0,AE100*SUMPRODUCT(_xlfn.XLOOKUP(AE$23,$C$4:$C$19,$I$4:$S$19)*$AL100:$AV100),0)</f>
        <v>0</v>
      </c>
      <c r="CP100" s="17" cm="1">
        <f t="array" aca="1" ref="CP100" ca="1">IF(AF100&lt;0,AF100*SUMPRODUCT(_xlfn.XLOOKUP(AF$23,$C$4:$C$19,$I$4:$S$19)*$AL100:$AV100),0)</f>
        <v>0</v>
      </c>
      <c r="CQ100" s="17" cm="1">
        <f t="array" aca="1" ref="CQ100" ca="1">IF(AG100&lt;0,AG100*SUMPRODUCT(_xlfn.XLOOKUP(AG$23,$C$4:$C$19,$I$4:$S$19)*$AL100:$AV100),0)</f>
        <v>0</v>
      </c>
      <c r="CR100" s="17" cm="1">
        <f t="array" aca="1" ref="CR100" ca="1">IF(AH100&lt;0,AH100*SUMPRODUCT(_xlfn.XLOOKUP(AH$23,$C$4:$C$19,$I$4:$S$19)*$AL100:$AV100),0)</f>
        <v>0</v>
      </c>
      <c r="CS100" s="17" cm="1">
        <f t="array" aca="1" ref="CS100" ca="1">IF(AI100&lt;0,AI100*SUMPRODUCT(_xlfn.XLOOKUP(AI$23,$C$4:$C$19,$I$4:$S$19)*$AL100:$AV100),0)</f>
        <v>0</v>
      </c>
      <c r="CT100" s="17" cm="1">
        <f t="array" aca="1" ref="CT100" ca="1">IF(AJ100&lt;0,AJ100*SUMPRODUCT(_xlfn.XLOOKUP(AJ$23,$C$4:$C$19,$I$4:$S$19)*$AL100:$AV100),0)</f>
        <v>0</v>
      </c>
      <c r="CU100" s="208" cm="1">
        <f t="array" aca="1" ref="CU100" ca="1">IF(AK100&lt;0,AK100*SUMPRODUCT(_xlfn.XLOOKUP(AK$23,$C$4:$C$19,$I$4:$S$19)*$AL100:$AV100),0)</f>
        <v>0</v>
      </c>
      <c r="CV100" s="221">
        <f t="shared" ca="1" si="203"/>
        <v>0.125</v>
      </c>
    </row>
    <row r="101" spans="1:100" x14ac:dyDescent="0.25">
      <c r="A101" s="389"/>
      <c r="B101" s="390"/>
      <c r="C101" s="735">
        <v>16</v>
      </c>
      <c r="D101" s="18" t="str">
        <f>_xlfn.XLOOKUP($C101,'Load Combinations'!$B$4:$B$22,'Load Combinations'!$C$4:$C$22)</f>
        <v>CV MAWP, No Beam</v>
      </c>
      <c r="E101" s="118"/>
      <c r="F101" s="119"/>
      <c r="G101" s="7">
        <f t="shared" si="183"/>
        <v>9</v>
      </c>
      <c r="H101" s="130">
        <f t="shared" ca="1" si="106"/>
        <v>9.15</v>
      </c>
      <c r="I101" s="130">
        <f t="shared" ca="1" si="107"/>
        <v>6.85</v>
      </c>
      <c r="J101" s="112"/>
      <c r="K101" s="72">
        <f ca="1">OFFSET(K101,-15,0)</f>
        <v>0</v>
      </c>
      <c r="L101" s="73">
        <f t="shared" ref="L101:Z101" ca="1" si="216">OFFSET(L101,-15,0)</f>
        <v>0</v>
      </c>
      <c r="M101" s="73">
        <f t="shared" ca="1" si="216"/>
        <v>0</v>
      </c>
      <c r="N101" s="73">
        <f t="shared" ca="1" si="216"/>
        <v>0</v>
      </c>
      <c r="O101" s="73">
        <f t="shared" ca="1" si="216"/>
        <v>1</v>
      </c>
      <c r="P101" s="73">
        <f t="shared" ca="1" si="216"/>
        <v>1</v>
      </c>
      <c r="Q101" s="73">
        <f t="shared" ca="1" si="216"/>
        <v>0</v>
      </c>
      <c r="R101" s="73">
        <f t="shared" ca="1" si="216"/>
        <v>0</v>
      </c>
      <c r="S101" s="73">
        <f t="shared" ca="1" si="216"/>
        <v>0</v>
      </c>
      <c r="T101" s="73">
        <f t="shared" ca="1" si="216"/>
        <v>1</v>
      </c>
      <c r="U101" s="73">
        <f t="shared" ca="1" si="216"/>
        <v>1</v>
      </c>
      <c r="V101" s="73">
        <f t="shared" ca="1" si="216"/>
        <v>-1</v>
      </c>
      <c r="W101" s="73">
        <f t="shared" ca="1" si="216"/>
        <v>0</v>
      </c>
      <c r="X101" s="73">
        <f t="shared" ca="1" si="216"/>
        <v>0</v>
      </c>
      <c r="Y101" s="73">
        <f t="shared" ca="1" si="216"/>
        <v>0</v>
      </c>
      <c r="Z101" s="139">
        <f t="shared" ca="1" si="216"/>
        <v>-1</v>
      </c>
      <c r="AA101" s="72">
        <f t="shared" ref="AA101:AK101" ca="1" si="217">OFFSET(AA101,-15,0)</f>
        <v>-1</v>
      </c>
      <c r="AB101" s="73">
        <f t="shared" ca="1" si="217"/>
        <v>-1</v>
      </c>
      <c r="AC101" s="73">
        <f t="shared" ca="1" si="217"/>
        <v>1</v>
      </c>
      <c r="AD101" s="73">
        <f t="shared" ca="1" si="217"/>
        <v>0</v>
      </c>
      <c r="AE101" s="73">
        <f t="shared" ca="1" si="217"/>
        <v>1</v>
      </c>
      <c r="AF101" s="73">
        <f t="shared" ca="1" si="217"/>
        <v>-1</v>
      </c>
      <c r="AG101" s="73">
        <f t="shared" ca="1" si="217"/>
        <v>1</v>
      </c>
      <c r="AH101" s="73">
        <f t="shared" ca="1" si="217"/>
        <v>0</v>
      </c>
      <c r="AI101" s="73">
        <f t="shared" ca="1" si="217"/>
        <v>0</v>
      </c>
      <c r="AJ101" s="73">
        <f t="shared" ca="1" si="217"/>
        <v>1</v>
      </c>
      <c r="AK101" s="74">
        <f t="shared" ca="1" si="217"/>
        <v>1</v>
      </c>
      <c r="AL101" s="202">
        <f>+INDEX('Load Combinations'!$D$4:$N$22,MATCH(Vertical!$C101,'Load Combinations'!$B$4:$B$22,0),MATCH(Vertical!AL$23,'Load Combinations'!$D$3:$N$3,0))</f>
        <v>1</v>
      </c>
      <c r="AM101" s="73">
        <f>+INDEX('Load Combinations'!$D$4:$N$22,MATCH(Vertical!$C101,'Load Combinations'!$B$4:$B$22,0),MATCH(Vertical!AM$23,'Load Combinations'!$D$3:$N$3,0))</f>
        <v>0</v>
      </c>
      <c r="AN101" s="73">
        <f>+INDEX('Load Combinations'!$D$4:$N$22,MATCH(Vertical!$C101,'Load Combinations'!$B$4:$B$22,0),MATCH(Vertical!AN$23,'Load Combinations'!$D$3:$N$3,0))</f>
        <v>0</v>
      </c>
      <c r="AO101" s="73">
        <f>+INDEX('Load Combinations'!$D$4:$N$22,MATCH(Vertical!$C101,'Load Combinations'!$B$4:$B$22,0),MATCH(Vertical!AO$23,'Load Combinations'!$D$3:$N$3,0))</f>
        <v>1</v>
      </c>
      <c r="AP101" s="73">
        <f>+INDEX('Load Combinations'!$D$4:$N$22,MATCH(Vertical!$C101,'Load Combinations'!$B$4:$B$22,0),MATCH(Vertical!AP$23,'Load Combinations'!$D$3:$N$3,0))</f>
        <v>0</v>
      </c>
      <c r="AQ101" s="73">
        <f>+INDEX('Load Combinations'!$D$4:$N$22,MATCH(Vertical!$C101,'Load Combinations'!$B$4:$B$22,0),MATCH(Vertical!AQ$23,'Load Combinations'!$D$3:$N$3,0))</f>
        <v>0</v>
      </c>
      <c r="AR101" s="73">
        <f>+INDEX('Load Combinations'!$D$4:$N$22,MATCH(Vertical!$C101,'Load Combinations'!$B$4:$B$22,0),MATCH(Vertical!AR$23,'Load Combinations'!$D$3:$N$3,0))</f>
        <v>1</v>
      </c>
      <c r="AS101" s="73">
        <f>+INDEX('Load Combinations'!$D$4:$N$22,MATCH(Vertical!$C101,'Load Combinations'!$B$4:$B$22,0),MATCH(Vertical!AS$23,'Load Combinations'!$D$3:$N$3,0))</f>
        <v>0</v>
      </c>
      <c r="AT101" s="73">
        <f>+INDEX('Load Combinations'!$D$4:$N$22,MATCH(Vertical!$C101,'Load Combinations'!$B$4:$B$22,0),MATCH(Vertical!AT$23,'Load Combinations'!$D$3:$N$3,0))</f>
        <v>0</v>
      </c>
      <c r="AU101" s="139">
        <f>+INDEX('Load Combinations'!$D$4:$N$22,MATCH(Vertical!$C101,'Load Combinations'!$B$4:$B$22,0),MATCH(Vertical!AU$23,'Load Combinations'!$D$3:$N$3,0))</f>
        <v>0</v>
      </c>
      <c r="AV101" s="189">
        <f>+INDEX('Load Combinations'!$D$4:$N$22,MATCH(Vertical!$C101,'Load Combinations'!$B$4:$B$22,0),MATCH(Vertical!AV$23,'Load Combinations'!$D$3:$N$3,0))</f>
        <v>0</v>
      </c>
      <c r="AW101" s="229" cm="1">
        <f t="array" aca="1" ref="AW101" ca="1">SUMPRODUCT(--($K101:$Z101&gt;0),INDEX($H$4:$H$19,MATCH($K$23:$Z$23,$C$4:$C$19,0)))</f>
        <v>0.4</v>
      </c>
      <c r="AX101" s="189" cm="1">
        <f t="array" aca="1" ref="AX101" ca="1">SUMPRODUCT(--($K101:$Z101&gt;0),INDEX($G$4:$G$19,MATCH($K$23:$Z$23,$C$4:$C$19,0)))</f>
        <v>-0.4</v>
      </c>
      <c r="AY101" s="189" cm="1">
        <f t="array" aca="1" ref="AY101" ca="1">-1*SUMPRODUCT(--($K101:$Z101&lt;0),INDEX($H$4:$H$19,MATCH($K$23:$Z$23,$C$4:$C$19,0)))</f>
        <v>-1</v>
      </c>
      <c r="AZ101" s="230" cm="1">
        <f t="array" aca="1" ref="AZ101" ca="1">-1*SUMPRODUCT(--($K101:$Z101&lt;0),INDEX($G$4:$G$19,MATCH($K$23:$Z$23,$C$4:$C$19,0)))</f>
        <v>1</v>
      </c>
      <c r="BA101" s="66" cm="1">
        <f t="array" aca="1" ref="BA101" ca="1">IF(AA101&gt;0,AA101*SUMPRODUCT(_xlfn.XLOOKUP(AA$23,$C$4:$C$19,$T$4:$AD$19)*$AL101:$AV101),0)</f>
        <v>0</v>
      </c>
      <c r="BB101" s="67" cm="1">
        <f t="array" aca="1" ref="BB101" ca="1">IF(AB101&gt;0,AB101*SUMPRODUCT(_xlfn.XLOOKUP(AB$23,$C$4:$C$19,$T$4:$AD$19)*$AL101:$AV101),0)</f>
        <v>0</v>
      </c>
      <c r="BC101" s="67" cm="1">
        <f t="array" aca="1" ref="BC101" ca="1">IF(AC101&gt;0,AC101*SUMPRODUCT(_xlfn.XLOOKUP(AC$23,$C$4:$C$19,$T$4:$AD$19)*$AL101:$AV101),0)</f>
        <v>0</v>
      </c>
      <c r="BD101" s="67" cm="1">
        <f t="array" aca="1" ref="BD101" ca="1">IF(AD101&gt;0,AD101*SUMPRODUCT(_xlfn.XLOOKUP(AD$23,$C$4:$C$19,$T$4:$AD$19)*$AL101:$AV101),0)</f>
        <v>0</v>
      </c>
      <c r="BE101" s="67" cm="1">
        <f t="array" aca="1" ref="BE101" ca="1">IF(AE101&gt;0,AE101*SUMPRODUCT(_xlfn.XLOOKUP(AE$23,$C$4:$C$19,$T$4:$AD$19)*$AL101:$AV101),0)</f>
        <v>-2</v>
      </c>
      <c r="BF101" s="67" cm="1">
        <f t="array" aca="1" ref="BF101" ca="1">IF(AF101&gt;0,AF101*SUMPRODUCT(_xlfn.XLOOKUP(AF$23,$C$4:$C$19,$T$4:$AD$19)*$AL101:$AV101),0)</f>
        <v>0</v>
      </c>
      <c r="BG101" s="67" cm="1">
        <f t="array" aca="1" ref="BG101" ca="1">IF(AG101&gt;0,AG101*SUMPRODUCT(_xlfn.XLOOKUP(AG$23,$C$4:$C$19,$T$4:$AD$19)*$AL101:$AV101),0)</f>
        <v>0.25</v>
      </c>
      <c r="BH101" s="67" cm="1">
        <f t="array" aca="1" ref="BH101" ca="1">IF(AH101&gt;0,AH101*SUMPRODUCT(_xlfn.XLOOKUP(AH$23,$C$4:$C$19,$T$4:$AD$19)*$AL101:$AV101),0)</f>
        <v>0</v>
      </c>
      <c r="BI101" s="67" cm="1">
        <f t="array" aca="1" ref="BI101" ca="1">IF(AI101&gt;0,AI101*SUMPRODUCT(_xlfn.XLOOKUP(AI$23,$C$4:$C$19,$T$4:$AD$19)*$AL101:$AV101),0)</f>
        <v>0</v>
      </c>
      <c r="BJ101" s="67" cm="1">
        <f t="array" aca="1" ref="BJ101" ca="1">IF(AJ101&gt;0,AJ101*SUMPRODUCT(_xlfn.XLOOKUP(AJ$23,$C$4:$C$19,$T$4:$AD$19)*$AL101:$AV101),0)</f>
        <v>0.25</v>
      </c>
      <c r="BK101" s="207" cm="1">
        <f t="array" aca="1" ref="BK101" ca="1">IF(AK101&gt;0,AK101*SUMPRODUCT(_xlfn.XLOOKUP(AK$23,$C$4:$C$19,$T$4:$AD$19)*$AL101:$AV101),0)</f>
        <v>0.25</v>
      </c>
      <c r="BL101" s="220">
        <f t="shared" ca="1" si="200"/>
        <v>-1.25</v>
      </c>
      <c r="BM101" s="66" cm="1">
        <f t="array" aca="1" ref="BM101" ca="1">IF(AA101&gt;0,AA101*SUMPRODUCT(_xlfn.XLOOKUP(AA$23,$C$4:$C$19,$I$4:$S$19)*$AL101:$AV101),0)</f>
        <v>0</v>
      </c>
      <c r="BN101" s="67" cm="1">
        <f t="array" aca="1" ref="BN101" ca="1">IF(AB101&gt;0,AB101*SUMPRODUCT(_xlfn.XLOOKUP(AB$23,$C$4:$C$19,$I$4:$S$19)*$AL101:$AV101),0)</f>
        <v>0</v>
      </c>
      <c r="BO101" s="67" cm="1">
        <f t="array" aca="1" ref="BO101" ca="1">IF(AC101&gt;0,AC101*SUMPRODUCT(_xlfn.XLOOKUP(AC$23,$C$4:$C$19,$I$4:$S$19)*$AL101:$AV101),0)</f>
        <v>0</v>
      </c>
      <c r="BP101" s="67" cm="1">
        <f t="array" aca="1" ref="BP101" ca="1">IF(AD101&gt;0,AD101*SUMPRODUCT(_xlfn.XLOOKUP(AD$23,$C$4:$C$19,$I$4:$S$19)*$AL101:$AV101),0)</f>
        <v>0</v>
      </c>
      <c r="BQ101" s="67" cm="1">
        <f t="array" aca="1" ref="BQ101" ca="1">IF(AE101&gt;0,AE101*SUMPRODUCT(_xlfn.XLOOKUP(AE$23,$C$4:$C$19,$I$4:$S$19)*$AL101:$AV101),0)</f>
        <v>0</v>
      </c>
      <c r="BR101" s="67" cm="1">
        <f t="array" aca="1" ref="BR101" ca="1">IF(AF101&gt;0,AF101*SUMPRODUCT(_xlfn.XLOOKUP(AF$23,$C$4:$C$19,$I$4:$S$19)*$AL101:$AV101),0)</f>
        <v>0</v>
      </c>
      <c r="BS101" s="67" cm="1">
        <f t="array" aca="1" ref="BS101" ca="1">IF(AG101&gt;0,AG101*SUMPRODUCT(_xlfn.XLOOKUP(AG$23,$C$4:$C$19,$I$4:$S$19)*$AL101:$AV101),0)</f>
        <v>0</v>
      </c>
      <c r="BT101" s="67" cm="1">
        <f t="array" aca="1" ref="BT101" ca="1">IF(AH101&gt;0,AH101*SUMPRODUCT(_xlfn.XLOOKUP(AH$23,$C$4:$C$19,$I$4:$S$19)*$AL101:$AV101),0)</f>
        <v>0</v>
      </c>
      <c r="BU101" s="67" cm="1">
        <f t="array" aca="1" ref="BU101" ca="1">IF(AI101&gt;0,AI101*SUMPRODUCT(_xlfn.XLOOKUP(AI$23,$C$4:$C$19,$I$4:$S$19)*$AL101:$AV101),0)</f>
        <v>0</v>
      </c>
      <c r="BV101" s="67" cm="1">
        <f t="array" aca="1" ref="BV101" ca="1">IF(AJ101&gt;0,AJ101*SUMPRODUCT(_xlfn.XLOOKUP(AJ$23,$C$4:$C$19,$I$4:$S$19)*$AL101:$AV101),0)</f>
        <v>0</v>
      </c>
      <c r="BW101" s="68" cm="1">
        <f t="array" aca="1" ref="BW101" ca="1">IF(AK101&gt;0,AK101*SUMPRODUCT(_xlfn.XLOOKUP(AK$23,$C$4:$C$19,$I$4:$S$19)*$AL101:$AV101),0)</f>
        <v>0</v>
      </c>
      <c r="BX101" s="214">
        <f t="shared" ca="1" si="201"/>
        <v>0</v>
      </c>
      <c r="BY101" s="66" cm="1">
        <f t="array" aca="1" ref="BY101" ca="1">IF(AA101&lt;0,AA101*SUMPRODUCT(_xlfn.XLOOKUP(AA$23,$C$4:$C$19,$T$4:$AD$19)*$AL101:$AV101),0)</f>
        <v>-0.25</v>
      </c>
      <c r="BZ101" s="67" cm="1">
        <f t="array" aca="1" ref="BZ101" ca="1">IF(AB101&lt;0,AB101*SUMPRODUCT(_xlfn.XLOOKUP(AB$23,$C$4:$C$19,$T$4:$AD$19)*$AL101:$AV101),0)</f>
        <v>-0.5</v>
      </c>
      <c r="CA101" s="67" cm="1">
        <f t="array" aca="1" ref="CA101" ca="1">IF(AC101&lt;0,AC101*SUMPRODUCT(_xlfn.XLOOKUP(AC$23,$C$4:$C$19,$T$4:$AD$19)*$AL101:$AV101),0)</f>
        <v>0</v>
      </c>
      <c r="CB101" s="67" cm="1">
        <f t="array" aca="1" ref="CB101" ca="1">IF(AD101&lt;0,AD101*SUMPRODUCT(_xlfn.XLOOKUP(AD$23,$C$4:$C$19,$T$4:$AD$19)*$AL101:$AV101),0)</f>
        <v>0</v>
      </c>
      <c r="CC101" s="67" cm="1">
        <f t="array" aca="1" ref="CC101" ca="1">IF(AE101&lt;0,AE101*SUMPRODUCT(_xlfn.XLOOKUP(AE$23,$C$4:$C$19,$T$4:$AD$19)*$AL101:$AV101),0)</f>
        <v>0</v>
      </c>
      <c r="CD101" s="67" cm="1">
        <f t="array" aca="1" ref="CD101" ca="1">IF(AF101&lt;0,AF101*SUMPRODUCT(_xlfn.XLOOKUP(AF$23,$C$4:$C$19,$T$4:$AD$19)*$AL101:$AV101),0)</f>
        <v>0</v>
      </c>
      <c r="CE101" s="67" cm="1">
        <f t="array" aca="1" ref="CE101" ca="1">IF(AG101&lt;0,AG101*SUMPRODUCT(_xlfn.XLOOKUP(AG$23,$C$4:$C$19,$T$4:$AD$19)*$AL101:$AV101),0)</f>
        <v>0</v>
      </c>
      <c r="CF101" s="67" cm="1">
        <f t="array" aca="1" ref="CF101" ca="1">IF(AH101&lt;0,AH101*SUMPRODUCT(_xlfn.XLOOKUP(AH$23,$C$4:$C$19,$T$4:$AD$19)*$AL101:$AV101),0)</f>
        <v>0</v>
      </c>
      <c r="CG101" s="67" cm="1">
        <f t="array" aca="1" ref="CG101" ca="1">IF(AI101&lt;0,AI101*SUMPRODUCT(_xlfn.XLOOKUP(AI$23,$C$4:$C$19,$T$4:$AD$19)*$AL101:$AV101),0)</f>
        <v>0</v>
      </c>
      <c r="CH101" s="67" cm="1">
        <f t="array" aca="1" ref="CH101" ca="1">IF(AJ101&lt;0,AJ101*SUMPRODUCT(_xlfn.XLOOKUP(AJ$23,$C$4:$C$19,$T$4:$AD$19)*$AL101:$AV101),0)</f>
        <v>0</v>
      </c>
      <c r="CI101" s="68" cm="1">
        <f t="array" aca="1" ref="CI101" ca="1">IF(AK101&lt;0,AK101*SUMPRODUCT(_xlfn.XLOOKUP(AK$23,$C$4:$C$19,$T$4:$AD$19)*$AL101:$AV101),0)</f>
        <v>0</v>
      </c>
      <c r="CJ101" s="220">
        <f t="shared" ca="1" si="202"/>
        <v>-0.75</v>
      </c>
      <c r="CK101" s="66" cm="1">
        <f t="array" aca="1" ref="CK101" ca="1">IF(AA101&lt;0,AA101*SUMPRODUCT(_xlfn.XLOOKUP(AA$23,$C$4:$C$19,$I$4:$S$19)*$AL101:$AV101),0)</f>
        <v>0</v>
      </c>
      <c r="CL101" s="67" cm="1">
        <f t="array" aca="1" ref="CL101" ca="1">IF(AB101&lt;0,AB101*SUMPRODUCT(_xlfn.XLOOKUP(AB$23,$C$4:$C$19,$I$4:$S$19)*$AL101:$AV101),0)</f>
        <v>0</v>
      </c>
      <c r="CM101" s="67" cm="1">
        <f t="array" aca="1" ref="CM101" ca="1">IF(AC101&lt;0,AC101*SUMPRODUCT(_xlfn.XLOOKUP(AC$23,$C$4:$C$19,$I$4:$S$19)*$AL101:$AV101),0)</f>
        <v>0</v>
      </c>
      <c r="CN101" s="67" cm="1">
        <f t="array" aca="1" ref="CN101" ca="1">IF(AD101&lt;0,AD101*SUMPRODUCT(_xlfn.XLOOKUP(AD$23,$C$4:$C$19,$I$4:$S$19)*$AL101:$AV101),0)</f>
        <v>0</v>
      </c>
      <c r="CO101" s="67" cm="1">
        <f t="array" aca="1" ref="CO101" ca="1">IF(AE101&lt;0,AE101*SUMPRODUCT(_xlfn.XLOOKUP(AE$23,$C$4:$C$19,$I$4:$S$19)*$AL101:$AV101),0)</f>
        <v>0</v>
      </c>
      <c r="CP101" s="67" cm="1">
        <f t="array" aca="1" ref="CP101" ca="1">IF(AF101&lt;0,AF101*SUMPRODUCT(_xlfn.XLOOKUP(AF$23,$C$4:$C$19,$I$4:$S$19)*$AL101:$AV101),0)</f>
        <v>0</v>
      </c>
      <c r="CQ101" s="67" cm="1">
        <f t="array" aca="1" ref="CQ101" ca="1">IF(AG101&lt;0,AG101*SUMPRODUCT(_xlfn.XLOOKUP(AG$23,$C$4:$C$19,$I$4:$S$19)*$AL101:$AV101),0)</f>
        <v>0</v>
      </c>
      <c r="CR101" s="67" cm="1">
        <f t="array" aca="1" ref="CR101" ca="1">IF(AH101&lt;0,AH101*SUMPRODUCT(_xlfn.XLOOKUP(AH$23,$C$4:$C$19,$I$4:$S$19)*$AL101:$AV101),0)</f>
        <v>0</v>
      </c>
      <c r="CS101" s="67" cm="1">
        <f t="array" aca="1" ref="CS101" ca="1">IF(AI101&lt;0,AI101*SUMPRODUCT(_xlfn.XLOOKUP(AI$23,$C$4:$C$19,$I$4:$S$19)*$AL101:$AV101),0)</f>
        <v>0</v>
      </c>
      <c r="CT101" s="67" cm="1">
        <f t="array" aca="1" ref="CT101" ca="1">IF(AJ101&lt;0,AJ101*SUMPRODUCT(_xlfn.XLOOKUP(AJ$23,$C$4:$C$19,$I$4:$S$19)*$AL101:$AV101),0)</f>
        <v>0</v>
      </c>
      <c r="CU101" s="207" cm="1">
        <f t="array" aca="1" ref="CU101" ca="1">IF(AK101&lt;0,AK101*SUMPRODUCT(_xlfn.XLOOKUP(AK$23,$C$4:$C$19,$I$4:$S$19)*$AL101:$AV101),0)</f>
        <v>0</v>
      </c>
      <c r="CV101" s="220">
        <f t="shared" ca="1" si="203"/>
        <v>0</v>
      </c>
    </row>
    <row r="102" spans="1:100" x14ac:dyDescent="0.25">
      <c r="A102" s="389"/>
      <c r="B102" s="390"/>
      <c r="C102" s="736">
        <v>17</v>
      </c>
      <c r="D102" s="19" t="str">
        <f>_xlfn.XLOOKUP($C102,'Load Combinations'!$B$4:$B$22,'Load Combinations'!$C$4:$C$22)</f>
        <v>CV MAWP, Beam On</v>
      </c>
      <c r="E102" s="120"/>
      <c r="F102" s="121"/>
      <c r="G102" s="8">
        <f t="shared" si="183"/>
        <v>9</v>
      </c>
      <c r="H102" s="61">
        <f t="shared" ca="1" si="106"/>
        <v>12.4</v>
      </c>
      <c r="I102" s="61">
        <f t="shared" ca="1" si="107"/>
        <v>6.25</v>
      </c>
      <c r="J102" s="113"/>
      <c r="K102" s="75">
        <f ca="1">OFFSET(K102,-16,0)</f>
        <v>0</v>
      </c>
      <c r="L102" s="76">
        <f t="shared" ref="L102:Z102" ca="1" si="218">OFFSET(L102,-16,0)</f>
        <v>0</v>
      </c>
      <c r="M102" s="76">
        <f t="shared" ca="1" si="218"/>
        <v>0</v>
      </c>
      <c r="N102" s="76">
        <f t="shared" ca="1" si="218"/>
        <v>0</v>
      </c>
      <c r="O102" s="76">
        <f t="shared" ca="1" si="218"/>
        <v>1</v>
      </c>
      <c r="P102" s="76">
        <f t="shared" ca="1" si="218"/>
        <v>1</v>
      </c>
      <c r="Q102" s="76">
        <f t="shared" ca="1" si="218"/>
        <v>0</v>
      </c>
      <c r="R102" s="76">
        <f t="shared" ca="1" si="218"/>
        <v>0</v>
      </c>
      <c r="S102" s="76">
        <f t="shared" ca="1" si="218"/>
        <v>0</v>
      </c>
      <c r="T102" s="76">
        <f t="shared" ca="1" si="218"/>
        <v>1</v>
      </c>
      <c r="U102" s="76">
        <f t="shared" ca="1" si="218"/>
        <v>1</v>
      </c>
      <c r="V102" s="76">
        <f t="shared" ca="1" si="218"/>
        <v>-1</v>
      </c>
      <c r="W102" s="76">
        <f t="shared" ca="1" si="218"/>
        <v>0</v>
      </c>
      <c r="X102" s="76">
        <f t="shared" ca="1" si="218"/>
        <v>0</v>
      </c>
      <c r="Y102" s="76">
        <f t="shared" ca="1" si="218"/>
        <v>0</v>
      </c>
      <c r="Z102" s="140">
        <f t="shared" ca="1" si="218"/>
        <v>-1</v>
      </c>
      <c r="AA102" s="75">
        <f t="shared" ref="AA102:AK102" ca="1" si="219">OFFSET(AA102,-16,0)</f>
        <v>-1</v>
      </c>
      <c r="AB102" s="76">
        <f t="shared" ca="1" si="219"/>
        <v>-1</v>
      </c>
      <c r="AC102" s="76">
        <f t="shared" ca="1" si="219"/>
        <v>1</v>
      </c>
      <c r="AD102" s="76">
        <f t="shared" ca="1" si="219"/>
        <v>0</v>
      </c>
      <c r="AE102" s="76">
        <f t="shared" ca="1" si="219"/>
        <v>1</v>
      </c>
      <c r="AF102" s="76">
        <f t="shared" ca="1" si="219"/>
        <v>-1</v>
      </c>
      <c r="AG102" s="76">
        <f t="shared" ca="1" si="219"/>
        <v>1</v>
      </c>
      <c r="AH102" s="76">
        <f t="shared" ca="1" si="219"/>
        <v>0</v>
      </c>
      <c r="AI102" s="76">
        <f t="shared" ca="1" si="219"/>
        <v>0</v>
      </c>
      <c r="AJ102" s="76">
        <f t="shared" ca="1" si="219"/>
        <v>1</v>
      </c>
      <c r="AK102" s="77">
        <f t="shared" ca="1" si="219"/>
        <v>1</v>
      </c>
      <c r="AL102" s="203">
        <f>+INDEX('Load Combinations'!$D$4:$N$22,MATCH(Vertical!$C102,'Load Combinations'!$B$4:$B$22,0),MATCH(Vertical!AL$23,'Load Combinations'!$D$3:$N$3,0))</f>
        <v>1</v>
      </c>
      <c r="AM102" s="76">
        <f>+INDEX('Load Combinations'!$D$4:$N$22,MATCH(Vertical!$C102,'Load Combinations'!$B$4:$B$22,0),MATCH(Vertical!AM$23,'Load Combinations'!$D$3:$N$3,0))</f>
        <v>0</v>
      </c>
      <c r="AN102" s="76">
        <f>+INDEX('Load Combinations'!$D$4:$N$22,MATCH(Vertical!$C102,'Load Combinations'!$B$4:$B$22,0),MATCH(Vertical!AN$23,'Load Combinations'!$D$3:$N$3,0))</f>
        <v>0</v>
      </c>
      <c r="AO102" s="76">
        <f>+INDEX('Load Combinations'!$D$4:$N$22,MATCH(Vertical!$C102,'Load Combinations'!$B$4:$B$22,0),MATCH(Vertical!AO$23,'Load Combinations'!$D$3:$N$3,0))</f>
        <v>1</v>
      </c>
      <c r="AP102" s="76">
        <f>+INDEX('Load Combinations'!$D$4:$N$22,MATCH(Vertical!$C102,'Load Combinations'!$B$4:$B$22,0),MATCH(Vertical!AP$23,'Load Combinations'!$D$3:$N$3,0))</f>
        <v>0</v>
      </c>
      <c r="AQ102" s="76">
        <f>+INDEX('Load Combinations'!$D$4:$N$22,MATCH(Vertical!$C102,'Load Combinations'!$B$4:$B$22,0),MATCH(Vertical!AQ$23,'Load Combinations'!$D$3:$N$3,0))</f>
        <v>1</v>
      </c>
      <c r="AR102" s="76">
        <f>+INDEX('Load Combinations'!$D$4:$N$22,MATCH(Vertical!$C102,'Load Combinations'!$B$4:$B$22,0),MATCH(Vertical!AR$23,'Load Combinations'!$D$3:$N$3,0))</f>
        <v>1</v>
      </c>
      <c r="AS102" s="76">
        <f>+INDEX('Load Combinations'!$D$4:$N$22,MATCH(Vertical!$C102,'Load Combinations'!$B$4:$B$22,0),MATCH(Vertical!AS$23,'Load Combinations'!$D$3:$N$3,0))</f>
        <v>0</v>
      </c>
      <c r="AT102" s="76">
        <f>+INDEX('Load Combinations'!$D$4:$N$22,MATCH(Vertical!$C102,'Load Combinations'!$B$4:$B$22,0),MATCH(Vertical!AT$23,'Load Combinations'!$D$3:$N$3,0))</f>
        <v>0</v>
      </c>
      <c r="AU102" s="140">
        <f>+INDEX('Load Combinations'!$D$4:$N$22,MATCH(Vertical!$C102,'Load Combinations'!$B$4:$B$22,0),MATCH(Vertical!AU$23,'Load Combinations'!$D$3:$N$3,0))</f>
        <v>0</v>
      </c>
      <c r="AV102" s="196">
        <f>+INDEX('Load Combinations'!$D$4:$N$22,MATCH(Vertical!$C102,'Load Combinations'!$B$4:$B$22,0),MATCH(Vertical!AV$23,'Load Combinations'!$D$3:$N$3,0))</f>
        <v>0</v>
      </c>
      <c r="AW102" s="231" cm="1">
        <f t="array" aca="1" ref="AW102" ca="1">SUMPRODUCT(--($K102:$Z102&gt;0),INDEX($H$4:$H$19,MATCH($K$23:$Z$23,$C$4:$C$19,0)))</f>
        <v>0.4</v>
      </c>
      <c r="AX102" s="196" cm="1">
        <f t="array" aca="1" ref="AX102" ca="1">SUMPRODUCT(--($K102:$Z102&gt;0),INDEX($G$4:$G$19,MATCH($K$23:$Z$23,$C$4:$C$19,0)))</f>
        <v>-0.4</v>
      </c>
      <c r="AY102" s="196" cm="1">
        <f t="array" aca="1" ref="AY102" ca="1">-1*SUMPRODUCT(--($K102:$Z102&lt;0),INDEX($H$4:$H$19,MATCH($K$23:$Z$23,$C$4:$C$19,0)))</f>
        <v>-1</v>
      </c>
      <c r="AZ102" s="232" cm="1">
        <f t="array" aca="1" ref="AZ102" ca="1">-1*SUMPRODUCT(--($K102:$Z102&lt;0),INDEX($G$4:$G$19,MATCH($K$23:$Z$23,$C$4:$C$19,0)))</f>
        <v>1</v>
      </c>
      <c r="BA102" s="8" cm="1">
        <f t="array" aca="1" ref="BA102" ca="1">IF(AA102&gt;0,AA102*SUMPRODUCT(_xlfn.XLOOKUP(AA$23,$C$4:$C$19,$T$4:$AD$19)*$AL102:$AV102),0)</f>
        <v>0</v>
      </c>
      <c r="BB102" s="17" cm="1">
        <f t="array" aca="1" ref="BB102" ca="1">IF(AB102&gt;0,AB102*SUMPRODUCT(_xlfn.XLOOKUP(AB$23,$C$4:$C$19,$T$4:$AD$19)*$AL102:$AV102),0)</f>
        <v>0</v>
      </c>
      <c r="BC102" s="17" cm="1">
        <f t="array" aca="1" ref="BC102" ca="1">IF(AC102&gt;0,AC102*SUMPRODUCT(_xlfn.XLOOKUP(AC$23,$C$4:$C$19,$T$4:$AD$19)*$AL102:$AV102),0)</f>
        <v>0</v>
      </c>
      <c r="BD102" s="71" cm="1">
        <f t="array" aca="1" ref="BD102" ca="1">IF(AD102&gt;0,AD102*SUMPRODUCT(_xlfn.XLOOKUP(AD$23,$C$4:$C$19,$T$4:$AD$19)*$AL102:$AV102),0)</f>
        <v>0</v>
      </c>
      <c r="BE102" s="17" cm="1">
        <f t="array" aca="1" ref="BE102" ca="1">IF(AE102&gt;0,AE102*SUMPRODUCT(_xlfn.XLOOKUP(AE$23,$C$4:$C$19,$T$4:$AD$19)*$AL102:$AV102),0)</f>
        <v>-0.25</v>
      </c>
      <c r="BF102" s="17" cm="1">
        <f t="array" aca="1" ref="BF102" ca="1">IF(AF102&gt;0,AF102*SUMPRODUCT(_xlfn.XLOOKUP(AF$23,$C$4:$C$19,$T$4:$AD$19)*$AL102:$AV102),0)</f>
        <v>0</v>
      </c>
      <c r="BG102" s="17" cm="1">
        <f t="array" aca="1" ref="BG102" ca="1">IF(AG102&gt;0,AG102*SUMPRODUCT(_xlfn.XLOOKUP(AG$23,$C$4:$C$19,$T$4:$AD$19)*$AL102:$AV102),0)</f>
        <v>0.75</v>
      </c>
      <c r="BH102" s="17" cm="1">
        <f t="array" aca="1" ref="BH102" ca="1">IF(AH102&gt;0,AH102*SUMPRODUCT(_xlfn.XLOOKUP(AH$23,$C$4:$C$19,$T$4:$AD$19)*$AL102:$AV102),0)</f>
        <v>0</v>
      </c>
      <c r="BI102" s="17" cm="1">
        <f t="array" aca="1" ref="BI102" ca="1">IF(AI102&gt;0,AI102*SUMPRODUCT(_xlfn.XLOOKUP(AI$23,$C$4:$C$19,$T$4:$AD$19)*$AL102:$AV102),0)</f>
        <v>0</v>
      </c>
      <c r="BJ102" s="17" cm="1">
        <f t="array" aca="1" ref="BJ102" ca="1">IF(AJ102&gt;0,AJ102*SUMPRODUCT(_xlfn.XLOOKUP(AJ$23,$C$4:$C$19,$T$4:$AD$19)*$AL102:$AV102),0)</f>
        <v>0.75</v>
      </c>
      <c r="BK102" s="208" cm="1">
        <f t="array" aca="1" ref="BK102" ca="1">IF(AK102&gt;0,AK102*SUMPRODUCT(_xlfn.XLOOKUP(AK$23,$C$4:$C$19,$T$4:$AD$19)*$AL102:$AV102),0)</f>
        <v>0.75</v>
      </c>
      <c r="BL102" s="221">
        <f t="shared" ca="1" si="200"/>
        <v>2</v>
      </c>
      <c r="BM102" s="8" cm="1">
        <f t="array" aca="1" ref="BM102" ca="1">IF(AA102&gt;0,AA102*SUMPRODUCT(_xlfn.XLOOKUP(AA$23,$C$4:$C$19,$I$4:$S$19)*$AL102:$AV102),0)</f>
        <v>0</v>
      </c>
      <c r="BN102" s="17" cm="1">
        <f t="array" aca="1" ref="BN102" ca="1">IF(AB102&gt;0,AB102*SUMPRODUCT(_xlfn.XLOOKUP(AB$23,$C$4:$C$19,$I$4:$S$19)*$AL102:$AV102),0)</f>
        <v>0</v>
      </c>
      <c r="BO102" s="17" cm="1">
        <f t="array" aca="1" ref="BO102" ca="1">IF(AC102&gt;0,AC102*SUMPRODUCT(_xlfn.XLOOKUP(AC$23,$C$4:$C$19,$I$4:$S$19)*$AL102:$AV102),0)</f>
        <v>0</v>
      </c>
      <c r="BP102" s="71" cm="1">
        <f t="array" aca="1" ref="BP102" ca="1">IF(AD102&gt;0,AD102*SUMPRODUCT(_xlfn.XLOOKUP(AD$23,$C$4:$C$19,$I$4:$S$19)*$AL102:$AV102),0)</f>
        <v>0</v>
      </c>
      <c r="BQ102" s="17" cm="1">
        <f t="array" aca="1" ref="BQ102" ca="1">IF(AE102&gt;0,AE102*SUMPRODUCT(_xlfn.XLOOKUP(AE$23,$C$4:$C$19,$I$4:$S$19)*$AL102:$AV102),0)</f>
        <v>0</v>
      </c>
      <c r="BR102" s="17" cm="1">
        <f t="array" aca="1" ref="BR102" ca="1">IF(AF102&gt;0,AF102*SUMPRODUCT(_xlfn.XLOOKUP(AF$23,$C$4:$C$19,$I$4:$S$19)*$AL102:$AV102),0)</f>
        <v>0</v>
      </c>
      <c r="BS102" s="17" cm="1">
        <f t="array" aca="1" ref="BS102" ca="1">IF(AG102&gt;0,AG102*SUMPRODUCT(_xlfn.XLOOKUP(AG$23,$C$4:$C$19,$I$4:$S$19)*$AL102:$AV102),0)</f>
        <v>0</v>
      </c>
      <c r="BT102" s="17" cm="1">
        <f t="array" aca="1" ref="BT102" ca="1">IF(AH102&gt;0,AH102*SUMPRODUCT(_xlfn.XLOOKUP(AH$23,$C$4:$C$19,$I$4:$S$19)*$AL102:$AV102),0)</f>
        <v>0</v>
      </c>
      <c r="BU102" s="17" cm="1">
        <f t="array" aca="1" ref="BU102" ca="1">IF(AI102&gt;0,AI102*SUMPRODUCT(_xlfn.XLOOKUP(AI$23,$C$4:$C$19,$I$4:$S$19)*$AL102:$AV102),0)</f>
        <v>0</v>
      </c>
      <c r="BV102" s="17" cm="1">
        <f t="array" aca="1" ref="BV102" ca="1">IF(AJ102&gt;0,AJ102*SUMPRODUCT(_xlfn.XLOOKUP(AJ$23,$C$4:$C$19,$I$4:$S$19)*$AL102:$AV102),0)</f>
        <v>0</v>
      </c>
      <c r="BW102" s="9" cm="1">
        <f t="array" aca="1" ref="BW102" ca="1">IF(AK102&gt;0,AK102*SUMPRODUCT(_xlfn.XLOOKUP(AK$23,$C$4:$C$19,$I$4:$S$19)*$AL102:$AV102),0)</f>
        <v>0</v>
      </c>
      <c r="BX102" s="215">
        <f t="shared" ca="1" si="201"/>
        <v>0</v>
      </c>
      <c r="BY102" s="8" cm="1">
        <f t="array" aca="1" ref="BY102" ca="1">IF(AA102&lt;0,AA102*SUMPRODUCT(_xlfn.XLOOKUP(AA$23,$C$4:$C$19,$T$4:$AD$19)*$AL102:$AV102),0)</f>
        <v>-0.55000000000000004</v>
      </c>
      <c r="BZ102" s="17" cm="1">
        <f t="array" aca="1" ref="BZ102" ca="1">IF(AB102&lt;0,AB102*SUMPRODUCT(_xlfn.XLOOKUP(AB$23,$C$4:$C$19,$T$4:$AD$19)*$AL102:$AV102),0)</f>
        <v>-0.8</v>
      </c>
      <c r="CA102" s="17" cm="1">
        <f t="array" aca="1" ref="CA102" ca="1">IF(AC102&lt;0,AC102*SUMPRODUCT(_xlfn.XLOOKUP(AC$23,$C$4:$C$19,$T$4:$AD$19)*$AL102:$AV102),0)</f>
        <v>0</v>
      </c>
      <c r="CB102" s="71" cm="1">
        <f t="array" aca="1" ref="CB102" ca="1">IF(AD102&lt;0,AD102*SUMPRODUCT(_xlfn.XLOOKUP(AD$23,$C$4:$C$19,$T$4:$AD$19)*$AL102:$AV102),0)</f>
        <v>0</v>
      </c>
      <c r="CC102" s="17" cm="1">
        <f t="array" aca="1" ref="CC102" ca="1">IF(AE102&lt;0,AE102*SUMPRODUCT(_xlfn.XLOOKUP(AE$23,$C$4:$C$19,$T$4:$AD$19)*$AL102:$AV102),0)</f>
        <v>0</v>
      </c>
      <c r="CD102" s="17" cm="1">
        <f t="array" aca="1" ref="CD102" ca="1">IF(AF102&lt;0,AF102*SUMPRODUCT(_xlfn.XLOOKUP(AF$23,$C$4:$C$19,$T$4:$AD$19)*$AL102:$AV102),0)</f>
        <v>0</v>
      </c>
      <c r="CE102" s="17" cm="1">
        <f t="array" aca="1" ref="CE102" ca="1">IF(AG102&lt;0,AG102*SUMPRODUCT(_xlfn.XLOOKUP(AG$23,$C$4:$C$19,$T$4:$AD$19)*$AL102:$AV102),0)</f>
        <v>0</v>
      </c>
      <c r="CF102" s="17" cm="1">
        <f t="array" aca="1" ref="CF102" ca="1">IF(AH102&lt;0,AH102*SUMPRODUCT(_xlfn.XLOOKUP(AH$23,$C$4:$C$19,$T$4:$AD$19)*$AL102:$AV102),0)</f>
        <v>0</v>
      </c>
      <c r="CG102" s="17" cm="1">
        <f t="array" aca="1" ref="CG102" ca="1">IF(AI102&lt;0,AI102*SUMPRODUCT(_xlfn.XLOOKUP(AI$23,$C$4:$C$19,$T$4:$AD$19)*$AL102:$AV102),0)</f>
        <v>0</v>
      </c>
      <c r="CH102" s="17" cm="1">
        <f t="array" aca="1" ref="CH102" ca="1">IF(AJ102&lt;0,AJ102*SUMPRODUCT(_xlfn.XLOOKUP(AJ$23,$C$4:$C$19,$T$4:$AD$19)*$AL102:$AV102),0)</f>
        <v>0</v>
      </c>
      <c r="CI102" s="9" cm="1">
        <f t="array" aca="1" ref="CI102" ca="1">IF(AK102&lt;0,AK102*SUMPRODUCT(_xlfn.XLOOKUP(AK$23,$C$4:$C$19,$T$4:$AD$19)*$AL102:$AV102),0)</f>
        <v>0</v>
      </c>
      <c r="CJ102" s="221">
        <f t="shared" ca="1" si="202"/>
        <v>-1.35</v>
      </c>
      <c r="CK102" s="8" cm="1">
        <f t="array" aca="1" ref="CK102" ca="1">IF(AA102&lt;0,AA102*SUMPRODUCT(_xlfn.XLOOKUP(AA$23,$C$4:$C$19,$I$4:$S$19)*$AL102:$AV102),0)</f>
        <v>0</v>
      </c>
      <c r="CL102" s="17" cm="1">
        <f t="array" aca="1" ref="CL102" ca="1">IF(AB102&lt;0,AB102*SUMPRODUCT(_xlfn.XLOOKUP(AB$23,$C$4:$C$19,$I$4:$S$19)*$AL102:$AV102),0)</f>
        <v>0</v>
      </c>
      <c r="CM102" s="17" cm="1">
        <f t="array" aca="1" ref="CM102" ca="1">IF(AC102&lt;0,AC102*SUMPRODUCT(_xlfn.XLOOKUP(AC$23,$C$4:$C$19,$I$4:$S$19)*$AL102:$AV102),0)</f>
        <v>0</v>
      </c>
      <c r="CN102" s="71" cm="1">
        <f t="array" aca="1" ref="CN102" ca="1">IF(AD102&lt;0,AD102*SUMPRODUCT(_xlfn.XLOOKUP(AD$23,$C$4:$C$19,$I$4:$S$19)*$AL102:$AV102),0)</f>
        <v>0</v>
      </c>
      <c r="CO102" s="17" cm="1">
        <f t="array" aca="1" ref="CO102" ca="1">IF(AE102&lt;0,AE102*SUMPRODUCT(_xlfn.XLOOKUP(AE$23,$C$4:$C$19,$I$4:$S$19)*$AL102:$AV102),0)</f>
        <v>0</v>
      </c>
      <c r="CP102" s="17" cm="1">
        <f t="array" aca="1" ref="CP102" ca="1">IF(AF102&lt;0,AF102*SUMPRODUCT(_xlfn.XLOOKUP(AF$23,$C$4:$C$19,$I$4:$S$19)*$AL102:$AV102),0)</f>
        <v>0</v>
      </c>
      <c r="CQ102" s="17" cm="1">
        <f t="array" aca="1" ref="CQ102" ca="1">IF(AG102&lt;0,AG102*SUMPRODUCT(_xlfn.XLOOKUP(AG$23,$C$4:$C$19,$I$4:$S$19)*$AL102:$AV102),0)</f>
        <v>0</v>
      </c>
      <c r="CR102" s="17" cm="1">
        <f t="array" aca="1" ref="CR102" ca="1">IF(AH102&lt;0,AH102*SUMPRODUCT(_xlfn.XLOOKUP(AH$23,$C$4:$C$19,$I$4:$S$19)*$AL102:$AV102),0)</f>
        <v>0</v>
      </c>
      <c r="CS102" s="17" cm="1">
        <f t="array" aca="1" ref="CS102" ca="1">IF(AI102&lt;0,AI102*SUMPRODUCT(_xlfn.XLOOKUP(AI$23,$C$4:$C$19,$I$4:$S$19)*$AL102:$AV102),0)</f>
        <v>0</v>
      </c>
      <c r="CT102" s="17" cm="1">
        <f t="array" aca="1" ref="CT102" ca="1">IF(AJ102&lt;0,AJ102*SUMPRODUCT(_xlfn.XLOOKUP(AJ$23,$C$4:$C$19,$I$4:$S$19)*$AL102:$AV102),0)</f>
        <v>0</v>
      </c>
      <c r="CU102" s="208" cm="1">
        <f t="array" aca="1" ref="CU102" ca="1">IF(AK102&lt;0,AK102*SUMPRODUCT(_xlfn.XLOOKUP(AK$23,$C$4:$C$19,$I$4:$S$19)*$AL102:$AV102),0)</f>
        <v>0</v>
      </c>
      <c r="CV102" s="221">
        <f t="shared" ca="1" si="203"/>
        <v>0</v>
      </c>
    </row>
    <row r="103" spans="1:100" x14ac:dyDescent="0.25">
      <c r="A103" s="389"/>
      <c r="B103" s="390"/>
      <c r="C103" s="735">
        <v>18</v>
      </c>
      <c r="D103" s="18" t="str">
        <f>_xlfn.XLOOKUP($C103,'Load Combinations'!$B$4:$B$22,'Load Combinations'!$C$4:$C$22)</f>
        <v>Target Change Out</v>
      </c>
      <c r="E103" s="118"/>
      <c r="F103" s="119"/>
      <c r="G103" s="7">
        <f t="shared" si="183"/>
        <v>9</v>
      </c>
      <c r="H103" s="130">
        <f t="shared" ca="1" si="106"/>
        <v>9.25</v>
      </c>
      <c r="I103" s="130">
        <f t="shared" ca="1" si="107"/>
        <v>7.5</v>
      </c>
      <c r="J103" s="112"/>
      <c r="K103" s="72">
        <f ca="1">OFFSET(K103,-17,0)</f>
        <v>0</v>
      </c>
      <c r="L103" s="73">
        <f t="shared" ref="L103:Z103" ca="1" si="220">OFFSET(L103,-17,0)</f>
        <v>0</v>
      </c>
      <c r="M103" s="73">
        <f t="shared" ca="1" si="220"/>
        <v>0</v>
      </c>
      <c r="N103" s="73">
        <f t="shared" ca="1" si="220"/>
        <v>0</v>
      </c>
      <c r="O103" s="73">
        <f t="shared" ca="1" si="220"/>
        <v>1</v>
      </c>
      <c r="P103" s="73">
        <f t="shared" ca="1" si="220"/>
        <v>1</v>
      </c>
      <c r="Q103" s="73">
        <f t="shared" ca="1" si="220"/>
        <v>0</v>
      </c>
      <c r="R103" s="73">
        <f t="shared" ca="1" si="220"/>
        <v>0</v>
      </c>
      <c r="S103" s="73">
        <f t="shared" ca="1" si="220"/>
        <v>0</v>
      </c>
      <c r="T103" s="73">
        <f t="shared" ca="1" si="220"/>
        <v>1</v>
      </c>
      <c r="U103" s="73">
        <f t="shared" ca="1" si="220"/>
        <v>1</v>
      </c>
      <c r="V103" s="73">
        <f t="shared" ca="1" si="220"/>
        <v>-1</v>
      </c>
      <c r="W103" s="73">
        <f t="shared" ca="1" si="220"/>
        <v>0</v>
      </c>
      <c r="X103" s="73">
        <f t="shared" ca="1" si="220"/>
        <v>0</v>
      </c>
      <c r="Y103" s="73">
        <f t="shared" ca="1" si="220"/>
        <v>0</v>
      </c>
      <c r="Z103" s="139">
        <f t="shared" ca="1" si="220"/>
        <v>-1</v>
      </c>
      <c r="AA103" s="72">
        <f t="shared" ref="AA103:AK103" ca="1" si="221">OFFSET(AA103,-17,0)</f>
        <v>-1</v>
      </c>
      <c r="AB103" s="73">
        <f t="shared" ca="1" si="221"/>
        <v>-1</v>
      </c>
      <c r="AC103" s="73">
        <f t="shared" ca="1" si="221"/>
        <v>1</v>
      </c>
      <c r="AD103" s="73">
        <f t="shared" ca="1" si="221"/>
        <v>0</v>
      </c>
      <c r="AE103" s="73">
        <f t="shared" ca="1" si="221"/>
        <v>1</v>
      </c>
      <c r="AF103" s="73">
        <f t="shared" ca="1" si="221"/>
        <v>-1</v>
      </c>
      <c r="AG103" s="73">
        <f t="shared" ca="1" si="221"/>
        <v>1</v>
      </c>
      <c r="AH103" s="73">
        <f t="shared" ca="1" si="221"/>
        <v>0</v>
      </c>
      <c r="AI103" s="73">
        <f t="shared" ca="1" si="221"/>
        <v>0</v>
      </c>
      <c r="AJ103" s="73">
        <f t="shared" ca="1" si="221"/>
        <v>1</v>
      </c>
      <c r="AK103" s="74">
        <f t="shared" ca="1" si="221"/>
        <v>1</v>
      </c>
      <c r="AL103" s="202">
        <f>+INDEX('Load Combinations'!$D$4:$N$22,MATCH(Vertical!$C103,'Load Combinations'!$B$4:$B$22,0),MATCH(Vertical!AL$23,'Load Combinations'!$D$3:$N$3,0))</f>
        <v>1</v>
      </c>
      <c r="AM103" s="73">
        <f>+INDEX('Load Combinations'!$D$4:$N$22,MATCH(Vertical!$C103,'Load Combinations'!$B$4:$B$22,0),MATCH(Vertical!AM$23,'Load Combinations'!$D$3:$N$3,0))</f>
        <v>0</v>
      </c>
      <c r="AN103" s="73">
        <f>+INDEX('Load Combinations'!$D$4:$N$22,MATCH(Vertical!$C103,'Load Combinations'!$B$4:$B$22,0),MATCH(Vertical!AN$23,'Load Combinations'!$D$3:$N$3,0))</f>
        <v>1</v>
      </c>
      <c r="AO103" s="73">
        <f>+INDEX('Load Combinations'!$D$4:$N$22,MATCH(Vertical!$C103,'Load Combinations'!$B$4:$B$22,0),MATCH(Vertical!AO$23,'Load Combinations'!$D$3:$N$3,0))</f>
        <v>1</v>
      </c>
      <c r="AP103" s="73">
        <f>+INDEX('Load Combinations'!$D$4:$N$22,MATCH(Vertical!$C103,'Load Combinations'!$B$4:$B$22,0),MATCH(Vertical!AP$23,'Load Combinations'!$D$3:$N$3,0))</f>
        <v>0</v>
      </c>
      <c r="AQ103" s="73">
        <f>+INDEX('Load Combinations'!$D$4:$N$22,MATCH(Vertical!$C103,'Load Combinations'!$B$4:$B$22,0),MATCH(Vertical!AQ$23,'Load Combinations'!$D$3:$N$3,0))</f>
        <v>0</v>
      </c>
      <c r="AR103" s="73">
        <f>+INDEX('Load Combinations'!$D$4:$N$22,MATCH(Vertical!$C103,'Load Combinations'!$B$4:$B$22,0),MATCH(Vertical!AR$23,'Load Combinations'!$D$3:$N$3,0))</f>
        <v>0</v>
      </c>
      <c r="AS103" s="73">
        <f>+INDEX('Load Combinations'!$D$4:$N$22,MATCH(Vertical!$C103,'Load Combinations'!$B$4:$B$22,0),MATCH(Vertical!AS$23,'Load Combinations'!$D$3:$N$3,0))</f>
        <v>0</v>
      </c>
      <c r="AT103" s="73">
        <f>+INDEX('Load Combinations'!$D$4:$N$22,MATCH(Vertical!$C103,'Load Combinations'!$B$4:$B$22,0),MATCH(Vertical!AT$23,'Load Combinations'!$D$3:$N$3,0))</f>
        <v>0</v>
      </c>
      <c r="AU103" s="139">
        <f>+INDEX('Load Combinations'!$D$4:$N$22,MATCH(Vertical!$C103,'Load Combinations'!$B$4:$B$22,0),MATCH(Vertical!AU$23,'Load Combinations'!$D$3:$N$3,0))</f>
        <v>0</v>
      </c>
      <c r="AV103" s="189">
        <f>+INDEX('Load Combinations'!$D$4:$N$22,MATCH(Vertical!$C103,'Load Combinations'!$B$4:$B$22,0),MATCH(Vertical!AV$23,'Load Combinations'!$D$3:$N$3,0))</f>
        <v>0</v>
      </c>
      <c r="AW103" s="229" cm="1">
        <f t="array" aca="1" ref="AW103" ca="1">SUMPRODUCT(--($K103:$Z103&gt;0),INDEX($H$4:$H$19,MATCH($K$23:$Z$23,$C$4:$C$19,0)))</f>
        <v>0.4</v>
      </c>
      <c r="AX103" s="189" cm="1">
        <f t="array" aca="1" ref="AX103" ca="1">SUMPRODUCT(--($K103:$Z103&gt;0),INDEX($G$4:$G$19,MATCH($K$23:$Z$23,$C$4:$C$19,0)))</f>
        <v>-0.4</v>
      </c>
      <c r="AY103" s="189" cm="1">
        <f t="array" aca="1" ref="AY103" ca="1">-1*SUMPRODUCT(--($K103:$Z103&lt;0),INDEX($H$4:$H$19,MATCH($K$23:$Z$23,$C$4:$C$19,0)))</f>
        <v>-1</v>
      </c>
      <c r="AZ103" s="230" cm="1">
        <f t="array" aca="1" ref="AZ103" ca="1">-1*SUMPRODUCT(--($K103:$Z103&lt;0),INDEX($G$4:$G$19,MATCH($K$23:$Z$23,$C$4:$C$19,0)))</f>
        <v>1</v>
      </c>
      <c r="BA103" s="66" cm="1">
        <f t="array" aca="1" ref="BA103" ca="1">IF(AA103&gt;0,AA103*SUMPRODUCT(_xlfn.XLOOKUP(AA$23,$C$4:$C$19,$T$4:$AD$19)*$AL103:$AV103),0)</f>
        <v>0</v>
      </c>
      <c r="BB103" s="67" cm="1">
        <f t="array" aca="1" ref="BB103" ca="1">IF(AB103&gt;0,AB103*SUMPRODUCT(_xlfn.XLOOKUP(AB$23,$C$4:$C$19,$T$4:$AD$19)*$AL103:$AV103),0)</f>
        <v>0</v>
      </c>
      <c r="BC103" s="67" cm="1">
        <f t="array" aca="1" ref="BC103" ca="1">IF(AC103&gt;0,AC103*SUMPRODUCT(_xlfn.XLOOKUP(AC$23,$C$4:$C$19,$T$4:$AD$19)*$AL103:$AV103),0)</f>
        <v>0</v>
      </c>
      <c r="BD103" s="67" cm="1">
        <f t="array" aca="1" ref="BD103" ca="1">IF(AD103&gt;0,AD103*SUMPRODUCT(_xlfn.XLOOKUP(AD$23,$C$4:$C$19,$T$4:$AD$19)*$AL103:$AV103),0)</f>
        <v>0</v>
      </c>
      <c r="BE103" s="67" cm="1">
        <f t="array" aca="1" ref="BE103" ca="1">IF(AE103&gt;0,AE103*SUMPRODUCT(_xlfn.XLOOKUP(AE$23,$C$4:$C$19,$T$4:$AD$19)*$AL103:$AV103),0)</f>
        <v>-2</v>
      </c>
      <c r="BF103" s="67" cm="1">
        <f t="array" aca="1" ref="BF103" ca="1">IF(AF103&gt;0,AF103*SUMPRODUCT(_xlfn.XLOOKUP(AF$23,$C$4:$C$19,$T$4:$AD$19)*$AL103:$AV103),0)</f>
        <v>0</v>
      </c>
      <c r="BG103" s="67" cm="1">
        <f t="array" aca="1" ref="BG103" ca="1">IF(AG103&gt;0,AG103*SUMPRODUCT(_xlfn.XLOOKUP(AG$23,$C$4:$C$19,$T$4:$AD$19)*$AL103:$AV103),0)</f>
        <v>0.25</v>
      </c>
      <c r="BH103" s="67" cm="1">
        <f t="array" aca="1" ref="BH103" ca="1">IF(AH103&gt;0,AH103*SUMPRODUCT(_xlfn.XLOOKUP(AH$23,$C$4:$C$19,$T$4:$AD$19)*$AL103:$AV103),0)</f>
        <v>0</v>
      </c>
      <c r="BI103" s="67" cm="1">
        <f t="array" aca="1" ref="BI103" ca="1">IF(AI103&gt;0,AI103*SUMPRODUCT(_xlfn.XLOOKUP(AI$23,$C$4:$C$19,$T$4:$AD$19)*$AL103:$AV103),0)</f>
        <v>0</v>
      </c>
      <c r="BJ103" s="67" cm="1">
        <f t="array" aca="1" ref="BJ103" ca="1">IF(AJ103&gt;0,AJ103*SUMPRODUCT(_xlfn.XLOOKUP(AJ$23,$C$4:$C$19,$T$4:$AD$19)*$AL103:$AV103),0)</f>
        <v>0.25</v>
      </c>
      <c r="BK103" s="207" cm="1">
        <f t="array" aca="1" ref="BK103" ca="1">IF(AK103&gt;0,AK103*SUMPRODUCT(_xlfn.XLOOKUP(AK$23,$C$4:$C$19,$T$4:$AD$19)*$AL103:$AV103),0)</f>
        <v>0.25</v>
      </c>
      <c r="BL103" s="220">
        <f t="shared" ca="1" si="200"/>
        <v>-1.25</v>
      </c>
      <c r="BM103" s="66" cm="1">
        <f t="array" aca="1" ref="BM103" ca="1">IF(AA103&gt;0,AA103*SUMPRODUCT(_xlfn.XLOOKUP(AA$23,$C$4:$C$19,$I$4:$S$19)*$AL103:$AV103),0)</f>
        <v>0</v>
      </c>
      <c r="BN103" s="67" cm="1">
        <f t="array" aca="1" ref="BN103" ca="1">IF(AB103&gt;0,AB103*SUMPRODUCT(_xlfn.XLOOKUP(AB$23,$C$4:$C$19,$I$4:$S$19)*$AL103:$AV103),0)</f>
        <v>0</v>
      </c>
      <c r="BO103" s="67" cm="1">
        <f t="array" aca="1" ref="BO103" ca="1">IF(AC103&gt;0,AC103*SUMPRODUCT(_xlfn.XLOOKUP(AC$23,$C$4:$C$19,$I$4:$S$19)*$AL103:$AV103),0)</f>
        <v>0</v>
      </c>
      <c r="BP103" s="67" cm="1">
        <f t="array" aca="1" ref="BP103" ca="1">IF(AD103&gt;0,AD103*SUMPRODUCT(_xlfn.XLOOKUP(AD$23,$C$4:$C$19,$I$4:$S$19)*$AL103:$AV103),0)</f>
        <v>0</v>
      </c>
      <c r="BQ103" s="67" cm="1">
        <f t="array" aca="1" ref="BQ103" ca="1">IF(AE103&gt;0,AE103*SUMPRODUCT(_xlfn.XLOOKUP(AE$23,$C$4:$C$19,$I$4:$S$19)*$AL103:$AV103),0)</f>
        <v>0</v>
      </c>
      <c r="BR103" s="67" cm="1">
        <f t="array" aca="1" ref="BR103" ca="1">IF(AF103&gt;0,AF103*SUMPRODUCT(_xlfn.XLOOKUP(AF$23,$C$4:$C$19,$I$4:$S$19)*$AL103:$AV103),0)</f>
        <v>0</v>
      </c>
      <c r="BS103" s="67" cm="1">
        <f t="array" aca="1" ref="BS103" ca="1">IF(AG103&gt;0,AG103*SUMPRODUCT(_xlfn.XLOOKUP(AG$23,$C$4:$C$19,$I$4:$S$19)*$AL103:$AV103),0)</f>
        <v>0</v>
      </c>
      <c r="BT103" s="67" cm="1">
        <f t="array" aca="1" ref="BT103" ca="1">IF(AH103&gt;0,AH103*SUMPRODUCT(_xlfn.XLOOKUP(AH$23,$C$4:$C$19,$I$4:$S$19)*$AL103:$AV103),0)</f>
        <v>0</v>
      </c>
      <c r="BU103" s="67" cm="1">
        <f t="array" aca="1" ref="BU103" ca="1">IF(AI103&gt;0,AI103*SUMPRODUCT(_xlfn.XLOOKUP(AI$23,$C$4:$C$19,$I$4:$S$19)*$AL103:$AV103),0)</f>
        <v>0</v>
      </c>
      <c r="BV103" s="67" cm="1">
        <f t="array" aca="1" ref="BV103" ca="1">IF(AJ103&gt;0,AJ103*SUMPRODUCT(_xlfn.XLOOKUP(AJ$23,$C$4:$C$19,$I$4:$S$19)*$AL103:$AV103),0)</f>
        <v>0</v>
      </c>
      <c r="BW103" s="68" cm="1">
        <f t="array" aca="1" ref="BW103" ca="1">IF(AK103&gt;0,AK103*SUMPRODUCT(_xlfn.XLOOKUP(AK$23,$C$4:$C$19,$I$4:$S$19)*$AL103:$AV103),0)</f>
        <v>0</v>
      </c>
      <c r="BX103" s="214">
        <f t="shared" ca="1" si="201"/>
        <v>0</v>
      </c>
      <c r="BY103" s="66" cm="1">
        <f t="array" aca="1" ref="BY103" ca="1">IF(AA103&lt;0,AA103*SUMPRODUCT(_xlfn.XLOOKUP(AA$23,$C$4:$C$19,$T$4:$AD$19)*$AL103:$AV103),0)</f>
        <v>0</v>
      </c>
      <c r="BZ103" s="67" cm="1">
        <f t="array" aca="1" ref="BZ103" ca="1">IF(AB103&lt;0,AB103*SUMPRODUCT(_xlfn.XLOOKUP(AB$23,$C$4:$C$19,$T$4:$AD$19)*$AL103:$AV103),0)</f>
        <v>-0.1</v>
      </c>
      <c r="CA103" s="67" cm="1">
        <f t="array" aca="1" ref="CA103" ca="1">IF(AC103&lt;0,AC103*SUMPRODUCT(_xlfn.XLOOKUP(AC$23,$C$4:$C$19,$T$4:$AD$19)*$AL103:$AV103),0)</f>
        <v>0</v>
      </c>
      <c r="CB103" s="67" cm="1">
        <f t="array" aca="1" ref="CB103" ca="1">IF(AD103&lt;0,AD103*SUMPRODUCT(_xlfn.XLOOKUP(AD$23,$C$4:$C$19,$T$4:$AD$19)*$AL103:$AV103),0)</f>
        <v>0</v>
      </c>
      <c r="CC103" s="67" cm="1">
        <f t="array" aca="1" ref="CC103" ca="1">IF(AE103&lt;0,AE103*SUMPRODUCT(_xlfn.XLOOKUP(AE$23,$C$4:$C$19,$T$4:$AD$19)*$AL103:$AV103),0)</f>
        <v>0</v>
      </c>
      <c r="CD103" s="67" cm="1">
        <f t="array" aca="1" ref="CD103" ca="1">IF(AF103&lt;0,AF103*SUMPRODUCT(_xlfn.XLOOKUP(AF$23,$C$4:$C$19,$T$4:$AD$19)*$AL103:$AV103),0)</f>
        <v>0</v>
      </c>
      <c r="CE103" s="67" cm="1">
        <f t="array" aca="1" ref="CE103" ca="1">IF(AG103&lt;0,AG103*SUMPRODUCT(_xlfn.XLOOKUP(AG$23,$C$4:$C$19,$T$4:$AD$19)*$AL103:$AV103),0)</f>
        <v>0</v>
      </c>
      <c r="CF103" s="67" cm="1">
        <f t="array" aca="1" ref="CF103" ca="1">IF(AH103&lt;0,AH103*SUMPRODUCT(_xlfn.XLOOKUP(AH$23,$C$4:$C$19,$T$4:$AD$19)*$AL103:$AV103),0)</f>
        <v>0</v>
      </c>
      <c r="CG103" s="67" cm="1">
        <f t="array" aca="1" ref="CG103" ca="1">IF(AI103&lt;0,AI103*SUMPRODUCT(_xlfn.XLOOKUP(AI$23,$C$4:$C$19,$T$4:$AD$19)*$AL103:$AV103),0)</f>
        <v>0</v>
      </c>
      <c r="CH103" s="67" cm="1">
        <f t="array" aca="1" ref="CH103" ca="1">IF(AJ103&lt;0,AJ103*SUMPRODUCT(_xlfn.XLOOKUP(AJ$23,$C$4:$C$19,$T$4:$AD$19)*$AL103:$AV103),0)</f>
        <v>0</v>
      </c>
      <c r="CI103" s="68" cm="1">
        <f t="array" aca="1" ref="CI103" ca="1">IF(AK103&lt;0,AK103*SUMPRODUCT(_xlfn.XLOOKUP(AK$23,$C$4:$C$19,$T$4:$AD$19)*$AL103:$AV103),0)</f>
        <v>0</v>
      </c>
      <c r="CJ103" s="220">
        <f t="shared" ca="1" si="202"/>
        <v>-0.1</v>
      </c>
      <c r="CK103" s="66" cm="1">
        <f t="array" aca="1" ref="CK103" ca="1">IF(AA103&lt;0,AA103*SUMPRODUCT(_xlfn.XLOOKUP(AA$23,$C$4:$C$19,$I$4:$S$19)*$AL103:$AV103),0)</f>
        <v>0</v>
      </c>
      <c r="CL103" s="67" cm="1">
        <f t="array" aca="1" ref="CL103" ca="1">IF(AB103&lt;0,AB103*SUMPRODUCT(_xlfn.XLOOKUP(AB$23,$C$4:$C$19,$I$4:$S$19)*$AL103:$AV103),0)</f>
        <v>0.1</v>
      </c>
      <c r="CM103" s="67" cm="1">
        <f t="array" aca="1" ref="CM103" ca="1">IF(AC103&lt;0,AC103*SUMPRODUCT(_xlfn.XLOOKUP(AC$23,$C$4:$C$19,$I$4:$S$19)*$AL103:$AV103),0)</f>
        <v>0</v>
      </c>
      <c r="CN103" s="67" cm="1">
        <f t="array" aca="1" ref="CN103" ca="1">IF(AD103&lt;0,AD103*SUMPRODUCT(_xlfn.XLOOKUP(AD$23,$C$4:$C$19,$I$4:$S$19)*$AL103:$AV103),0)</f>
        <v>0</v>
      </c>
      <c r="CO103" s="67" cm="1">
        <f t="array" aca="1" ref="CO103" ca="1">IF(AE103&lt;0,AE103*SUMPRODUCT(_xlfn.XLOOKUP(AE$23,$C$4:$C$19,$I$4:$S$19)*$AL103:$AV103),0)</f>
        <v>0</v>
      </c>
      <c r="CP103" s="67" cm="1">
        <f t="array" aca="1" ref="CP103" ca="1">IF(AF103&lt;0,AF103*SUMPRODUCT(_xlfn.XLOOKUP(AF$23,$C$4:$C$19,$I$4:$S$19)*$AL103:$AV103),0)</f>
        <v>0</v>
      </c>
      <c r="CQ103" s="67" cm="1">
        <f t="array" aca="1" ref="CQ103" ca="1">IF(AG103&lt;0,AG103*SUMPRODUCT(_xlfn.XLOOKUP(AG$23,$C$4:$C$19,$I$4:$S$19)*$AL103:$AV103),0)</f>
        <v>0</v>
      </c>
      <c r="CR103" s="67" cm="1">
        <f t="array" aca="1" ref="CR103" ca="1">IF(AH103&lt;0,AH103*SUMPRODUCT(_xlfn.XLOOKUP(AH$23,$C$4:$C$19,$I$4:$S$19)*$AL103:$AV103),0)</f>
        <v>0</v>
      </c>
      <c r="CS103" s="67" cm="1">
        <f t="array" aca="1" ref="CS103" ca="1">IF(AI103&lt;0,AI103*SUMPRODUCT(_xlfn.XLOOKUP(AI$23,$C$4:$C$19,$I$4:$S$19)*$AL103:$AV103),0)</f>
        <v>0</v>
      </c>
      <c r="CT103" s="67" cm="1">
        <f t="array" aca="1" ref="CT103" ca="1">IF(AJ103&lt;0,AJ103*SUMPRODUCT(_xlfn.XLOOKUP(AJ$23,$C$4:$C$19,$I$4:$S$19)*$AL103:$AV103),0)</f>
        <v>0</v>
      </c>
      <c r="CU103" s="207" cm="1">
        <f t="array" aca="1" ref="CU103" ca="1">IF(AK103&lt;0,AK103*SUMPRODUCT(_xlfn.XLOOKUP(AK$23,$C$4:$C$19,$I$4:$S$19)*$AL103:$AV103),0)</f>
        <v>0</v>
      </c>
      <c r="CV103" s="220">
        <f t="shared" ca="1" si="203"/>
        <v>0.1</v>
      </c>
    </row>
    <row r="104" spans="1:100" ht="15.75" thickBot="1" x14ac:dyDescent="0.3">
      <c r="A104" s="389"/>
      <c r="B104" s="390"/>
      <c r="C104" s="742">
        <v>19</v>
      </c>
      <c r="D104" s="393" t="str">
        <f>_xlfn.XLOOKUP($C104,'Load Combinations'!$B$4:$B$22,'Load Combinations'!$C$4:$C$22)</f>
        <v>Bearing Change Out (Shaft on lid)</v>
      </c>
      <c r="E104" s="581"/>
      <c r="F104" s="582"/>
      <c r="G104" s="583">
        <f t="shared" si="183"/>
        <v>9</v>
      </c>
      <c r="H104" s="584">
        <f t="shared" ref="H104:H122" ca="1" si="222">G104+AW104+AZ104+BL104+CV104</f>
        <v>10.4</v>
      </c>
      <c r="I104" s="584">
        <f t="shared" ref="I104:I122" ca="1" si="223">G104+AX104+AY104+BX104+CJ104</f>
        <v>5.6</v>
      </c>
      <c r="J104" s="597"/>
      <c r="K104" s="394">
        <f ca="1">OFFSET(K104,-18,0)</f>
        <v>0</v>
      </c>
      <c r="L104" s="395">
        <f t="shared" ref="L104:Z104" ca="1" si="224">OFFSET(L104,-18,0)</f>
        <v>0</v>
      </c>
      <c r="M104" s="395">
        <f t="shared" ca="1" si="224"/>
        <v>0</v>
      </c>
      <c r="N104" s="395">
        <f t="shared" ca="1" si="224"/>
        <v>0</v>
      </c>
      <c r="O104" s="395">
        <f t="shared" ca="1" si="224"/>
        <v>1</v>
      </c>
      <c r="P104" s="395">
        <f t="shared" ca="1" si="224"/>
        <v>1</v>
      </c>
      <c r="Q104" s="395">
        <f t="shared" ca="1" si="224"/>
        <v>0</v>
      </c>
      <c r="R104" s="395">
        <f t="shared" ca="1" si="224"/>
        <v>0</v>
      </c>
      <c r="S104" s="395">
        <f t="shared" ca="1" si="224"/>
        <v>0</v>
      </c>
      <c r="T104" s="395">
        <f t="shared" ca="1" si="224"/>
        <v>1</v>
      </c>
      <c r="U104" s="395">
        <f t="shared" ca="1" si="224"/>
        <v>1</v>
      </c>
      <c r="V104" s="395">
        <f t="shared" ca="1" si="224"/>
        <v>-1</v>
      </c>
      <c r="W104" s="395">
        <f t="shared" ca="1" si="224"/>
        <v>0</v>
      </c>
      <c r="X104" s="395">
        <f t="shared" ca="1" si="224"/>
        <v>0</v>
      </c>
      <c r="Y104" s="395">
        <f t="shared" ca="1" si="224"/>
        <v>0</v>
      </c>
      <c r="Z104" s="586">
        <f t="shared" ca="1" si="224"/>
        <v>-1</v>
      </c>
      <c r="AA104" s="394">
        <f t="shared" ref="AA104:AK104" ca="1" si="225">OFFSET(AA104,-18,0)</f>
        <v>-1</v>
      </c>
      <c r="AB104" s="395">
        <f t="shared" ca="1" si="225"/>
        <v>-1</v>
      </c>
      <c r="AC104" s="395">
        <f t="shared" ca="1" si="225"/>
        <v>1</v>
      </c>
      <c r="AD104" s="395">
        <f t="shared" ca="1" si="225"/>
        <v>0</v>
      </c>
      <c r="AE104" s="395">
        <f t="shared" ca="1" si="225"/>
        <v>1</v>
      </c>
      <c r="AF104" s="395">
        <f t="shared" ca="1" si="225"/>
        <v>-1</v>
      </c>
      <c r="AG104" s="395">
        <f t="shared" ca="1" si="225"/>
        <v>1</v>
      </c>
      <c r="AH104" s="395">
        <f t="shared" ca="1" si="225"/>
        <v>0</v>
      </c>
      <c r="AI104" s="395">
        <f t="shared" ca="1" si="225"/>
        <v>0</v>
      </c>
      <c r="AJ104" s="395">
        <f t="shared" ca="1" si="225"/>
        <v>1</v>
      </c>
      <c r="AK104" s="396">
        <f t="shared" ca="1" si="225"/>
        <v>1</v>
      </c>
      <c r="AL104" s="587">
        <f>+INDEX('Load Combinations'!$D$4:$N$22,MATCH(Vertical!$C104,'Load Combinations'!$B$4:$B$22,0),MATCH(Vertical!AL$23,'Load Combinations'!$D$3:$N$3,0))</f>
        <v>1</v>
      </c>
      <c r="AM104" s="395">
        <f>+INDEX('Load Combinations'!$D$4:$N$22,MATCH(Vertical!$C104,'Load Combinations'!$B$4:$B$22,0),MATCH(Vertical!AM$23,'Load Combinations'!$D$3:$N$3,0))</f>
        <v>0</v>
      </c>
      <c r="AN104" s="395">
        <f>+INDEX('Load Combinations'!$D$4:$N$22,MATCH(Vertical!$C104,'Load Combinations'!$B$4:$B$22,0),MATCH(Vertical!AN$23,'Load Combinations'!$D$3:$N$3,0))</f>
        <v>0</v>
      </c>
      <c r="AO104" s="395">
        <f>+INDEX('Load Combinations'!$D$4:$N$22,MATCH(Vertical!$C104,'Load Combinations'!$B$4:$B$22,0),MATCH(Vertical!AO$23,'Load Combinations'!$D$3:$N$3,0))</f>
        <v>0</v>
      </c>
      <c r="AP104" s="395">
        <f>+INDEX('Load Combinations'!$D$4:$N$22,MATCH(Vertical!$C104,'Load Combinations'!$B$4:$B$22,0),MATCH(Vertical!AP$23,'Load Combinations'!$D$3:$N$3,0))</f>
        <v>0</v>
      </c>
      <c r="AQ104" s="395">
        <f>+INDEX('Load Combinations'!$D$4:$N$22,MATCH(Vertical!$C104,'Load Combinations'!$B$4:$B$22,0),MATCH(Vertical!AQ$23,'Load Combinations'!$D$3:$N$3,0))</f>
        <v>0</v>
      </c>
      <c r="AR104" s="395">
        <f>+INDEX('Load Combinations'!$D$4:$N$22,MATCH(Vertical!$C104,'Load Combinations'!$B$4:$B$22,0),MATCH(Vertical!AR$23,'Load Combinations'!$D$3:$N$3,0))</f>
        <v>0</v>
      </c>
      <c r="AS104" s="395">
        <f>+INDEX('Load Combinations'!$D$4:$N$22,MATCH(Vertical!$C104,'Load Combinations'!$B$4:$B$22,0),MATCH(Vertical!AS$23,'Load Combinations'!$D$3:$N$3,0))</f>
        <v>0</v>
      </c>
      <c r="AT104" s="395">
        <f>+INDEX('Load Combinations'!$D$4:$N$22,MATCH(Vertical!$C104,'Load Combinations'!$B$4:$B$22,0),MATCH(Vertical!AT$23,'Load Combinations'!$D$3:$N$3,0))</f>
        <v>0</v>
      </c>
      <c r="AU104" s="586">
        <f>+INDEX('Load Combinations'!$D$4:$N$22,MATCH(Vertical!$C104,'Load Combinations'!$B$4:$B$22,0),MATCH(Vertical!AU$23,'Load Combinations'!$D$3:$N$3,0))</f>
        <v>0</v>
      </c>
      <c r="AV104" s="599">
        <f>+INDEX('Load Combinations'!$D$4:$N$22,MATCH(Vertical!$C104,'Load Combinations'!$B$4:$B$22,0),MATCH(Vertical!AV$23,'Load Combinations'!$D$3:$N$3,0))</f>
        <v>1</v>
      </c>
      <c r="AW104" s="598" cm="1">
        <f t="array" aca="1" ref="AW104" ca="1">SUMPRODUCT(--($K104:$Z104&gt;0),INDEX($H$4:$H$19,MATCH($K$23:$Z$23,$C$4:$C$19,0)))</f>
        <v>0.4</v>
      </c>
      <c r="AX104" s="599" cm="1">
        <f t="array" aca="1" ref="AX104" ca="1">SUMPRODUCT(--($K104:$Z104&gt;0),INDEX($G$4:$G$19,MATCH($K$23:$Z$23,$C$4:$C$19,0)))</f>
        <v>-0.4</v>
      </c>
      <c r="AY104" s="599" cm="1">
        <f t="array" aca="1" ref="AY104" ca="1">-1*SUMPRODUCT(--($K104:$Z104&lt;0),INDEX($H$4:$H$19,MATCH($K$23:$Z$23,$C$4:$C$19,0)))</f>
        <v>-1</v>
      </c>
      <c r="AZ104" s="600" cm="1">
        <f t="array" aca="1" ref="AZ104" ca="1">-1*SUMPRODUCT(--($K104:$Z104&lt;0),INDEX($G$4:$G$19,MATCH($K$23:$Z$23,$C$4:$C$19,0)))</f>
        <v>1</v>
      </c>
      <c r="BA104" s="583" cm="1">
        <f t="array" aca="1" ref="BA104" ca="1">IF(AA104&gt;0,AA104*SUMPRODUCT(_xlfn.XLOOKUP(AA$23,$C$4:$C$19,$T$4:$AD$19)*$AL104:$AV104),0)</f>
        <v>0</v>
      </c>
      <c r="BB104" s="165" cm="1">
        <f t="array" aca="1" ref="BB104" ca="1">IF(AB104&gt;0,AB104*SUMPRODUCT(_xlfn.XLOOKUP(AB$23,$C$4:$C$19,$T$4:$AD$19)*$AL104:$AV104),0)</f>
        <v>0</v>
      </c>
      <c r="BC104" s="165" cm="1">
        <f t="array" aca="1" ref="BC104" ca="1">IF(AC104&gt;0,AC104*SUMPRODUCT(_xlfn.XLOOKUP(AC$23,$C$4:$C$19,$T$4:$AD$19)*$AL104:$AV104),0)</f>
        <v>2</v>
      </c>
      <c r="BD104" s="588" cm="1">
        <f t="array" aca="1" ref="BD104" ca="1">IF(AD104&gt;0,AD104*SUMPRODUCT(_xlfn.XLOOKUP(AD$23,$C$4:$C$19,$T$4:$AD$19)*$AL104:$AV104),0)</f>
        <v>0</v>
      </c>
      <c r="BE104" s="165" cm="1">
        <f t="array" aca="1" ref="BE104" ca="1">IF(AE104&gt;0,AE104*SUMPRODUCT(_xlfn.XLOOKUP(AE$23,$C$4:$C$19,$T$4:$AD$19)*$AL104:$AV104),0)</f>
        <v>-2</v>
      </c>
      <c r="BF104" s="165" cm="1">
        <f t="array" aca="1" ref="BF104" ca="1">IF(AF104&gt;0,AF104*SUMPRODUCT(_xlfn.XLOOKUP(AF$23,$C$4:$C$19,$T$4:$AD$19)*$AL104:$AV104),0)</f>
        <v>0</v>
      </c>
      <c r="BG104" s="165" cm="1">
        <f t="array" aca="1" ref="BG104" ca="1">IF(AG104&gt;0,AG104*SUMPRODUCT(_xlfn.XLOOKUP(AG$23,$C$4:$C$19,$T$4:$AD$19)*$AL104:$AV104),0)</f>
        <v>0</v>
      </c>
      <c r="BH104" s="165" cm="1">
        <f t="array" aca="1" ref="BH104" ca="1">IF(AH104&gt;0,AH104*SUMPRODUCT(_xlfn.XLOOKUP(AH$23,$C$4:$C$19,$T$4:$AD$19)*$AL104:$AV104),0)</f>
        <v>0</v>
      </c>
      <c r="BI104" s="165" cm="1">
        <f t="array" aca="1" ref="BI104" ca="1">IF(AI104&gt;0,AI104*SUMPRODUCT(_xlfn.XLOOKUP(AI$23,$C$4:$C$19,$T$4:$AD$19)*$AL104:$AV104),0)</f>
        <v>0</v>
      </c>
      <c r="BJ104" s="165" cm="1">
        <f t="array" aca="1" ref="BJ104" ca="1">IF(AJ104&gt;0,AJ104*SUMPRODUCT(_xlfn.XLOOKUP(AJ$23,$C$4:$C$19,$T$4:$AD$19)*$AL104:$AV104),0)</f>
        <v>0</v>
      </c>
      <c r="BK104" s="601" cm="1">
        <f t="array" aca="1" ref="BK104" ca="1">IF(AK104&gt;0,AK104*SUMPRODUCT(_xlfn.XLOOKUP(AK$23,$C$4:$C$19,$T$4:$AD$19)*$AL104:$AV104),0)</f>
        <v>0</v>
      </c>
      <c r="BL104" s="602">
        <f t="shared" ca="1" si="200"/>
        <v>0</v>
      </c>
      <c r="BM104" s="583" cm="1">
        <f t="array" aca="1" ref="BM104" ca="1">IF(AA104&gt;0,AA104*SUMPRODUCT(_xlfn.XLOOKUP(AA$23,$C$4:$C$19,$I$4:$S$19)*$AL104:$AV104),0)</f>
        <v>0</v>
      </c>
      <c r="BN104" s="165" cm="1">
        <f t="array" aca="1" ref="BN104" ca="1">IF(AB104&gt;0,AB104*SUMPRODUCT(_xlfn.XLOOKUP(AB$23,$C$4:$C$19,$I$4:$S$19)*$AL104:$AV104),0)</f>
        <v>0</v>
      </c>
      <c r="BO104" s="165" cm="1">
        <f t="array" aca="1" ref="BO104" ca="1">IF(AC104&gt;0,AC104*SUMPRODUCT(_xlfn.XLOOKUP(AC$23,$C$4:$C$19,$I$4:$S$19)*$AL104:$AV104),0)</f>
        <v>-2</v>
      </c>
      <c r="BP104" s="588" cm="1">
        <f t="array" aca="1" ref="BP104" ca="1">IF(AD104&gt;0,AD104*SUMPRODUCT(_xlfn.XLOOKUP(AD$23,$C$4:$C$19,$I$4:$S$19)*$AL104:$AV104),0)</f>
        <v>0</v>
      </c>
      <c r="BQ104" s="165" cm="1">
        <f t="array" aca="1" ref="BQ104" ca="1">IF(AE104&gt;0,AE104*SUMPRODUCT(_xlfn.XLOOKUP(AE$23,$C$4:$C$19,$I$4:$S$19)*$AL104:$AV104),0)</f>
        <v>0</v>
      </c>
      <c r="BR104" s="165" cm="1">
        <f t="array" aca="1" ref="BR104" ca="1">IF(AF104&gt;0,AF104*SUMPRODUCT(_xlfn.XLOOKUP(AF$23,$C$4:$C$19,$I$4:$S$19)*$AL104:$AV104),0)</f>
        <v>0</v>
      </c>
      <c r="BS104" s="165" cm="1">
        <f t="array" aca="1" ref="BS104" ca="1">IF(AG104&gt;0,AG104*SUMPRODUCT(_xlfn.XLOOKUP(AG$23,$C$4:$C$19,$I$4:$S$19)*$AL104:$AV104),0)</f>
        <v>0</v>
      </c>
      <c r="BT104" s="165" cm="1">
        <f t="array" aca="1" ref="BT104" ca="1">IF(AH104&gt;0,AH104*SUMPRODUCT(_xlfn.XLOOKUP(AH$23,$C$4:$C$19,$I$4:$S$19)*$AL104:$AV104),0)</f>
        <v>0</v>
      </c>
      <c r="BU104" s="165" cm="1">
        <f t="array" aca="1" ref="BU104" ca="1">IF(AI104&gt;0,AI104*SUMPRODUCT(_xlfn.XLOOKUP(AI$23,$C$4:$C$19,$I$4:$S$19)*$AL104:$AV104),0)</f>
        <v>0</v>
      </c>
      <c r="BV104" s="165" cm="1">
        <f t="array" aca="1" ref="BV104" ca="1">IF(AJ104&gt;0,AJ104*SUMPRODUCT(_xlfn.XLOOKUP(AJ$23,$C$4:$C$19,$I$4:$S$19)*$AL104:$AV104),0)</f>
        <v>0</v>
      </c>
      <c r="BW104" s="166" cm="1">
        <f t="array" aca="1" ref="BW104" ca="1">IF(AK104&gt;0,AK104*SUMPRODUCT(_xlfn.XLOOKUP(AK$23,$C$4:$C$19,$I$4:$S$19)*$AL104:$AV104),0)</f>
        <v>0</v>
      </c>
      <c r="BX104" s="589">
        <f t="shared" ca="1" si="201"/>
        <v>-2</v>
      </c>
      <c r="BY104" s="583" cm="1">
        <f t="array" aca="1" ref="BY104" ca="1">IF(AA104&lt;0,AA104*SUMPRODUCT(_xlfn.XLOOKUP(AA$23,$C$4:$C$19,$T$4:$AD$19)*$AL104:$AV104),0)</f>
        <v>0</v>
      </c>
      <c r="BZ104" s="165" cm="1">
        <f t="array" aca="1" ref="BZ104" ca="1">IF(AB104&lt;0,AB104*SUMPRODUCT(_xlfn.XLOOKUP(AB$23,$C$4:$C$19,$T$4:$AD$19)*$AL104:$AV104),0)</f>
        <v>0</v>
      </c>
      <c r="CA104" s="165" cm="1">
        <f t="array" aca="1" ref="CA104" ca="1">IF(AC104&lt;0,AC104*SUMPRODUCT(_xlfn.XLOOKUP(AC$23,$C$4:$C$19,$T$4:$AD$19)*$AL104:$AV104),0)</f>
        <v>0</v>
      </c>
      <c r="CB104" s="588" cm="1">
        <f t="array" aca="1" ref="CB104" ca="1">IF(AD104&lt;0,AD104*SUMPRODUCT(_xlfn.XLOOKUP(AD$23,$C$4:$C$19,$T$4:$AD$19)*$AL104:$AV104),0)</f>
        <v>0</v>
      </c>
      <c r="CC104" s="165" cm="1">
        <f t="array" aca="1" ref="CC104" ca="1">IF(AE104&lt;0,AE104*SUMPRODUCT(_xlfn.XLOOKUP(AE$23,$C$4:$C$19,$T$4:$AD$19)*$AL104:$AV104),0)</f>
        <v>0</v>
      </c>
      <c r="CD104" s="165" cm="1">
        <f t="array" aca="1" ref="CD104" ca="1">IF(AF104&lt;0,AF104*SUMPRODUCT(_xlfn.XLOOKUP(AF$23,$C$4:$C$19,$T$4:$AD$19)*$AL104:$AV104),0)</f>
        <v>0</v>
      </c>
      <c r="CE104" s="165" cm="1">
        <f t="array" aca="1" ref="CE104" ca="1">IF(AG104&lt;0,AG104*SUMPRODUCT(_xlfn.XLOOKUP(AG$23,$C$4:$C$19,$T$4:$AD$19)*$AL104:$AV104),0)</f>
        <v>0</v>
      </c>
      <c r="CF104" s="165" cm="1">
        <f t="array" aca="1" ref="CF104" ca="1">IF(AH104&lt;0,AH104*SUMPRODUCT(_xlfn.XLOOKUP(AH$23,$C$4:$C$19,$T$4:$AD$19)*$AL104:$AV104),0)</f>
        <v>0</v>
      </c>
      <c r="CG104" s="165" cm="1">
        <f t="array" aca="1" ref="CG104" ca="1">IF(AI104&lt;0,AI104*SUMPRODUCT(_xlfn.XLOOKUP(AI$23,$C$4:$C$19,$T$4:$AD$19)*$AL104:$AV104),0)</f>
        <v>0</v>
      </c>
      <c r="CH104" s="165" cm="1">
        <f t="array" aca="1" ref="CH104" ca="1">IF(AJ104&lt;0,AJ104*SUMPRODUCT(_xlfn.XLOOKUP(AJ$23,$C$4:$C$19,$T$4:$AD$19)*$AL104:$AV104),0)</f>
        <v>0</v>
      </c>
      <c r="CI104" s="166" cm="1">
        <f t="array" aca="1" ref="CI104" ca="1">IF(AK104&lt;0,AK104*SUMPRODUCT(_xlfn.XLOOKUP(AK$23,$C$4:$C$19,$T$4:$AD$19)*$AL104:$AV104),0)</f>
        <v>0</v>
      </c>
      <c r="CJ104" s="602">
        <f t="shared" ca="1" si="202"/>
        <v>0</v>
      </c>
      <c r="CK104" s="583" cm="1">
        <f t="array" aca="1" ref="CK104" ca="1">IF(AA104&lt;0,AA104*SUMPRODUCT(_xlfn.XLOOKUP(AA$23,$C$4:$C$19,$I$4:$S$19)*$AL104:$AV104),0)</f>
        <v>0</v>
      </c>
      <c r="CL104" s="165" cm="1">
        <f t="array" aca="1" ref="CL104" ca="1">IF(AB104&lt;0,AB104*SUMPRODUCT(_xlfn.XLOOKUP(AB$23,$C$4:$C$19,$I$4:$S$19)*$AL104:$AV104),0)</f>
        <v>0</v>
      </c>
      <c r="CM104" s="165" cm="1">
        <f t="array" aca="1" ref="CM104" ca="1">IF(AC104&lt;0,AC104*SUMPRODUCT(_xlfn.XLOOKUP(AC$23,$C$4:$C$19,$I$4:$S$19)*$AL104:$AV104),0)</f>
        <v>0</v>
      </c>
      <c r="CN104" s="588" cm="1">
        <f t="array" aca="1" ref="CN104" ca="1">IF(AD104&lt;0,AD104*SUMPRODUCT(_xlfn.XLOOKUP(AD$23,$C$4:$C$19,$I$4:$S$19)*$AL104:$AV104),0)</f>
        <v>0</v>
      </c>
      <c r="CO104" s="165" cm="1">
        <f t="array" aca="1" ref="CO104" ca="1">IF(AE104&lt;0,AE104*SUMPRODUCT(_xlfn.XLOOKUP(AE$23,$C$4:$C$19,$I$4:$S$19)*$AL104:$AV104),0)</f>
        <v>0</v>
      </c>
      <c r="CP104" s="165" cm="1">
        <f t="array" aca="1" ref="CP104" ca="1">IF(AF104&lt;0,AF104*SUMPRODUCT(_xlfn.XLOOKUP(AF$23,$C$4:$C$19,$I$4:$S$19)*$AL104:$AV104),0)</f>
        <v>0</v>
      </c>
      <c r="CQ104" s="165" cm="1">
        <f t="array" aca="1" ref="CQ104" ca="1">IF(AG104&lt;0,AG104*SUMPRODUCT(_xlfn.XLOOKUP(AG$23,$C$4:$C$19,$I$4:$S$19)*$AL104:$AV104),0)</f>
        <v>0</v>
      </c>
      <c r="CR104" s="165" cm="1">
        <f t="array" aca="1" ref="CR104" ca="1">IF(AH104&lt;0,AH104*SUMPRODUCT(_xlfn.XLOOKUP(AH$23,$C$4:$C$19,$I$4:$S$19)*$AL104:$AV104),0)</f>
        <v>0</v>
      </c>
      <c r="CS104" s="165" cm="1">
        <f t="array" aca="1" ref="CS104" ca="1">IF(AI104&lt;0,AI104*SUMPRODUCT(_xlfn.XLOOKUP(AI$23,$C$4:$C$19,$I$4:$S$19)*$AL104:$AV104),0)</f>
        <v>0</v>
      </c>
      <c r="CT104" s="165" cm="1">
        <f t="array" aca="1" ref="CT104" ca="1">IF(AJ104&lt;0,AJ104*SUMPRODUCT(_xlfn.XLOOKUP(AJ$23,$C$4:$C$19,$I$4:$S$19)*$AL104:$AV104),0)</f>
        <v>0</v>
      </c>
      <c r="CU104" s="601" cm="1">
        <f t="array" aca="1" ref="CU104" ca="1">IF(AK104&lt;0,AK104*SUMPRODUCT(_xlfn.XLOOKUP(AK$23,$C$4:$C$19,$I$4:$S$19)*$AL104:$AV104),0)</f>
        <v>0</v>
      </c>
      <c r="CV104" s="602">
        <f t="shared" ca="1" si="203"/>
        <v>0</v>
      </c>
    </row>
    <row r="105" spans="1:100" ht="15.75" x14ac:dyDescent="0.25">
      <c r="A105" s="732" t="s">
        <v>376</v>
      </c>
      <c r="B105" s="738"/>
      <c r="C105" s="734">
        <v>1</v>
      </c>
      <c r="D105" s="148" t="str">
        <f>_xlfn.XLOOKUP($C105,'Load Combinations'!$B$4:$B$22,'Load Combinations'!$C$4:$C$22)</f>
        <v xml:space="preserve">Installation - Target Assembly </v>
      </c>
      <c r="E105" s="149">
        <v>0</v>
      </c>
      <c r="F105" s="150">
        <v>6</v>
      </c>
      <c r="G105" s="151">
        <f>$A$107</f>
        <v>4.9000000000000004</v>
      </c>
      <c r="H105" s="152">
        <f t="shared" si="222"/>
        <v>6</v>
      </c>
      <c r="I105" s="152">
        <f t="shared" si="223"/>
        <v>3.8000000000000003</v>
      </c>
      <c r="J105" s="153"/>
      <c r="K105" s="149"/>
      <c r="L105" s="154"/>
      <c r="M105" s="154"/>
      <c r="N105" s="154"/>
      <c r="O105" s="154">
        <v>1</v>
      </c>
      <c r="P105" s="154"/>
      <c r="Q105" s="154"/>
      <c r="R105" s="154"/>
      <c r="S105" s="154"/>
      <c r="T105" s="154"/>
      <c r="U105" s="154"/>
      <c r="V105" s="154">
        <v>1</v>
      </c>
      <c r="W105" s="154">
        <v>1</v>
      </c>
      <c r="X105" s="154"/>
      <c r="Y105" s="154"/>
      <c r="Z105" s="155"/>
      <c r="AA105" s="149"/>
      <c r="AB105" s="154">
        <v>1</v>
      </c>
      <c r="AC105" s="154">
        <v>-1</v>
      </c>
      <c r="AD105" s="154"/>
      <c r="AE105" s="154">
        <v>-1</v>
      </c>
      <c r="AF105" s="154"/>
      <c r="AG105" s="154"/>
      <c r="AH105" s="154"/>
      <c r="AI105" s="154"/>
      <c r="AJ105" s="154"/>
      <c r="AK105" s="150"/>
      <c r="AL105" s="204">
        <f>+INDEX('Load Combinations'!$D$4:$N$22,MATCH(Vertical!$C105,'Load Combinations'!$B$4:$B$22,0),MATCH(Vertical!AL$23,'Load Combinations'!$D$3:$N$3,0))</f>
        <v>0</v>
      </c>
      <c r="AM105" s="154">
        <f>+INDEX('Load Combinations'!$D$4:$N$22,MATCH(Vertical!$C105,'Load Combinations'!$B$4:$B$22,0),MATCH(Vertical!AM$23,'Load Combinations'!$D$3:$N$3,0))</f>
        <v>0</v>
      </c>
      <c r="AN105" s="154">
        <f>+INDEX('Load Combinations'!$D$4:$N$22,MATCH(Vertical!$C105,'Load Combinations'!$B$4:$B$22,0),MATCH(Vertical!AN$23,'Load Combinations'!$D$3:$N$3,0))</f>
        <v>0</v>
      </c>
      <c r="AO105" s="154">
        <f>+INDEX('Load Combinations'!$D$4:$N$22,MATCH(Vertical!$C105,'Load Combinations'!$B$4:$B$22,0),MATCH(Vertical!AO$23,'Load Combinations'!$D$3:$N$3,0))</f>
        <v>0</v>
      </c>
      <c r="AP105" s="154">
        <f>+INDEX('Load Combinations'!$D$4:$N$22,MATCH(Vertical!$C105,'Load Combinations'!$B$4:$B$22,0),MATCH(Vertical!AP$23,'Load Combinations'!$D$3:$N$3,0))</f>
        <v>0</v>
      </c>
      <c r="AQ105" s="154">
        <f>+INDEX('Load Combinations'!$D$4:$N$22,MATCH(Vertical!$C105,'Load Combinations'!$B$4:$B$22,0),MATCH(Vertical!AQ$23,'Load Combinations'!$D$3:$N$3,0))</f>
        <v>0</v>
      </c>
      <c r="AR105" s="154">
        <f>+INDEX('Load Combinations'!$D$4:$N$22,MATCH(Vertical!$C105,'Load Combinations'!$B$4:$B$22,0),MATCH(Vertical!AR$23,'Load Combinations'!$D$3:$N$3,0))</f>
        <v>0</v>
      </c>
      <c r="AS105" s="154">
        <f>+INDEX('Load Combinations'!$D$4:$N$22,MATCH(Vertical!$C105,'Load Combinations'!$B$4:$B$22,0),MATCH(Vertical!AS$23,'Load Combinations'!$D$3:$N$3,0))</f>
        <v>0</v>
      </c>
      <c r="AT105" s="154">
        <f>+INDEX('Load Combinations'!$D$4:$N$22,MATCH(Vertical!$C105,'Load Combinations'!$B$4:$B$22,0),MATCH(Vertical!AT$23,'Load Combinations'!$D$3:$N$3,0))</f>
        <v>0</v>
      </c>
      <c r="AU105" s="155">
        <f>+INDEX('Load Combinations'!$D$4:$N$22,MATCH(Vertical!$C105,'Load Combinations'!$B$4:$B$22,0),MATCH(Vertical!AU$23,'Load Combinations'!$D$3:$N$3,0))</f>
        <v>0</v>
      </c>
      <c r="AV105" s="190">
        <f>+INDEX('Load Combinations'!$D$4:$N$22,MATCH(Vertical!$C105,'Load Combinations'!$B$4:$B$22,0),MATCH(Vertical!AV$23,'Load Combinations'!$D$3:$N$3,0))</f>
        <v>0</v>
      </c>
      <c r="AW105" s="149" cm="1">
        <f t="array" ref="AW105">SUMPRODUCT(--($K105:$Z105&gt;0),INDEX($H$4:$H$19,MATCH($K$23:$Z$23,$C$4:$C$19,0)))</f>
        <v>1.1000000000000001</v>
      </c>
      <c r="AX105" s="154" cm="1">
        <f t="array" ref="AX105">SUMPRODUCT(--($K105:$Z105&gt;0),INDEX($G$4:$G$19,MATCH($K$23:$Z$23,$C$4:$C$19,0)))</f>
        <v>-1.1000000000000001</v>
      </c>
      <c r="AY105" s="154" cm="1">
        <f t="array" ref="AY105">-1*SUMPRODUCT(--($K105:$Z105&lt;0),INDEX($H$4:$H$19,MATCH($K$23:$Z$23,$C$4:$C$19,0)))</f>
        <v>0</v>
      </c>
      <c r="AZ105" s="150" cm="1">
        <f t="array" ref="AZ105">-1*SUMPRODUCT(--($K105:$Z105&lt;0),INDEX($G$4:$G$19,MATCH($K$23:$Z$23,$C$4:$C$19,0)))</f>
        <v>0</v>
      </c>
      <c r="BA105" s="156" cm="1">
        <f t="array" ref="BA105">IF(AA105&gt;0,AA105*SUMPRODUCT(_xlfn.XLOOKUP(AA$23,$C$4:$C$19,$T$4:$AD$19)*$AL105:$AV105),0)</f>
        <v>0</v>
      </c>
      <c r="BB105" s="157" cm="1">
        <f t="array" ref="BB105">IF(AB105&gt;0,AB105*SUMPRODUCT(_xlfn.XLOOKUP(AB$23,$C$4:$C$19,$T$4:$AD$19)*$AL105:$AV105),0)</f>
        <v>0</v>
      </c>
      <c r="BC105" s="157" cm="1">
        <f t="array" ref="BC105">IF(AC105&gt;0,AC105*SUMPRODUCT(_xlfn.XLOOKUP(AC$23,$C$4:$C$19,$T$4:$AD$19)*$AL105:$AV105),0)</f>
        <v>0</v>
      </c>
      <c r="BD105" s="157" cm="1">
        <f t="array" ref="BD105">IF(AD105&gt;0,AD105*SUMPRODUCT(_xlfn.XLOOKUP(AD$23,$C$4:$C$19,$T$4:$AD$19)*$AL105:$AV105),0)</f>
        <v>0</v>
      </c>
      <c r="BE105" s="157" cm="1">
        <f t="array" ref="BE105">IF(AE105&gt;0,AE105*SUMPRODUCT(_xlfn.XLOOKUP(AE$23,$C$4:$C$19,$T$4:$AD$19)*$AL105:$AV105),0)</f>
        <v>0</v>
      </c>
      <c r="BF105" s="157" cm="1">
        <f t="array" ref="BF105">IF(AF105&gt;0,AF105*SUMPRODUCT(_xlfn.XLOOKUP(AF$23,$C$4:$C$19,$T$4:$AD$19)*$AL105:$AV105),0)</f>
        <v>0</v>
      </c>
      <c r="BG105" s="157" cm="1">
        <f t="array" ref="BG105">IF(AG105&gt;0,AG105*SUMPRODUCT(_xlfn.XLOOKUP(AG$23,$C$4:$C$19,$T$4:$AD$19)*$AL105:$AV105),0)</f>
        <v>0</v>
      </c>
      <c r="BH105" s="157" cm="1">
        <f t="array" ref="BH105">IF(AH105&gt;0,AH105*SUMPRODUCT(_xlfn.XLOOKUP(AH$23,$C$4:$C$19,$T$4:$AD$19)*$AL105:$AV105),0)</f>
        <v>0</v>
      </c>
      <c r="BI105" s="157" cm="1">
        <f t="array" ref="BI105">IF(AI105&gt;0,AI105*SUMPRODUCT(_xlfn.XLOOKUP(AI$23,$C$4:$C$19,$T$4:$AD$19)*$AL105:$AV105),0)</f>
        <v>0</v>
      </c>
      <c r="BJ105" s="157" cm="1">
        <f t="array" ref="BJ105">IF(AJ105&gt;0,AJ105*SUMPRODUCT(_xlfn.XLOOKUP(AJ$23,$C$4:$C$19,$T$4:$AD$19)*$AL105:$AV105),0)</f>
        <v>0</v>
      </c>
      <c r="BK105" s="206" cm="1">
        <f t="array" ref="BK105">IF(AK105&gt;0,AK105*SUMPRODUCT(_xlfn.XLOOKUP(AK$23,$C$4:$C$19,$T$4:$AD$19)*$AL105:$AV105),0)</f>
        <v>0</v>
      </c>
      <c r="BL105" s="225">
        <f t="shared" si="200"/>
        <v>0</v>
      </c>
      <c r="BM105" s="156" cm="1">
        <f t="array" ref="BM105">IF(AA105&gt;0,AA105*SUMPRODUCT(_xlfn.XLOOKUP(AA$23,$C$4:$C$19,$I$4:$S$19)*$AL105:$AV105),0)</f>
        <v>0</v>
      </c>
      <c r="BN105" s="157" cm="1">
        <f t="array" ref="BN105">IF(AB105&gt;0,AB105*SUMPRODUCT(_xlfn.XLOOKUP(AB$23,$C$4:$C$19,$I$4:$S$19)*$AL105:$AV105),0)</f>
        <v>0</v>
      </c>
      <c r="BO105" s="157" cm="1">
        <f t="array" ref="BO105">IF(AC105&gt;0,AC105*SUMPRODUCT(_xlfn.XLOOKUP(AC$23,$C$4:$C$19,$I$4:$S$19)*$AL105:$AV105),0)</f>
        <v>0</v>
      </c>
      <c r="BP105" s="157" cm="1">
        <f t="array" ref="BP105">IF(AD105&gt;0,AD105*SUMPRODUCT(_xlfn.XLOOKUP(AD$23,$C$4:$C$19,$I$4:$S$19)*$AL105:$AV105),0)</f>
        <v>0</v>
      </c>
      <c r="BQ105" s="157" cm="1">
        <f t="array" ref="BQ105">IF(AE105&gt;0,AE105*SUMPRODUCT(_xlfn.XLOOKUP(AE$23,$C$4:$C$19,$I$4:$S$19)*$AL105:$AV105),0)</f>
        <v>0</v>
      </c>
      <c r="BR105" s="157" cm="1">
        <f t="array" ref="BR105">IF(AF105&gt;0,AF105*SUMPRODUCT(_xlfn.XLOOKUP(AF$23,$C$4:$C$19,$I$4:$S$19)*$AL105:$AV105),0)</f>
        <v>0</v>
      </c>
      <c r="BS105" s="157" cm="1">
        <f t="array" ref="BS105">IF(AG105&gt;0,AG105*SUMPRODUCT(_xlfn.XLOOKUP(AG$23,$C$4:$C$19,$I$4:$S$19)*$AL105:$AV105),0)</f>
        <v>0</v>
      </c>
      <c r="BT105" s="157" cm="1">
        <f t="array" ref="BT105">IF(AH105&gt;0,AH105*SUMPRODUCT(_xlfn.XLOOKUP(AH$23,$C$4:$C$19,$I$4:$S$19)*$AL105:$AV105),0)</f>
        <v>0</v>
      </c>
      <c r="BU105" s="157" cm="1">
        <f t="array" ref="BU105">IF(AI105&gt;0,AI105*SUMPRODUCT(_xlfn.XLOOKUP(AI$23,$C$4:$C$19,$I$4:$S$19)*$AL105:$AV105),0)</f>
        <v>0</v>
      </c>
      <c r="BV105" s="157" cm="1">
        <f t="array" ref="BV105">IF(AJ105&gt;0,AJ105*SUMPRODUCT(_xlfn.XLOOKUP(AJ$23,$C$4:$C$19,$I$4:$S$19)*$AL105:$AV105),0)</f>
        <v>0</v>
      </c>
      <c r="BW105" s="158" cm="1">
        <f t="array" ref="BW105">IF(AK105&gt;0,AK105*SUMPRODUCT(_xlfn.XLOOKUP(AK$23,$C$4:$C$19,$I$4:$S$19)*$AL105:$AV105),0)</f>
        <v>0</v>
      </c>
      <c r="BX105" s="209">
        <f t="shared" si="201"/>
        <v>0</v>
      </c>
      <c r="BY105" s="156" cm="1">
        <f t="array" ref="BY105">IF(AA105&lt;0,AA105*SUMPRODUCT(_xlfn.XLOOKUP(AA$23,$C$4:$C$19,$T$4:$AD$19)*$AL105:$AV105),0)</f>
        <v>0</v>
      </c>
      <c r="BZ105" s="157" cm="1">
        <f t="array" ref="BZ105">IF(AB105&lt;0,AB105*SUMPRODUCT(_xlfn.XLOOKUP(AB$23,$C$4:$C$19,$T$4:$AD$19)*$AL105:$AV105),0)</f>
        <v>0</v>
      </c>
      <c r="CA105" s="157" cm="1">
        <f t="array" ref="CA105">IF(AC105&lt;0,AC105*SUMPRODUCT(_xlfn.XLOOKUP(AC$23,$C$4:$C$19,$T$4:$AD$19)*$AL105:$AV105),0)</f>
        <v>0</v>
      </c>
      <c r="CB105" s="157" cm="1">
        <f t="array" ref="CB105">IF(AD105&lt;0,AD105*SUMPRODUCT(_xlfn.XLOOKUP(AD$23,$C$4:$C$19,$T$4:$AD$19)*$AL105:$AV105),0)</f>
        <v>0</v>
      </c>
      <c r="CC105" s="157" cm="1">
        <f t="array" ref="CC105">IF(AE105&lt;0,AE105*SUMPRODUCT(_xlfn.XLOOKUP(AE$23,$C$4:$C$19,$T$4:$AD$19)*$AL105:$AV105),0)</f>
        <v>0</v>
      </c>
      <c r="CD105" s="157" cm="1">
        <f t="array" ref="CD105">IF(AF105&lt;0,AF105*SUMPRODUCT(_xlfn.XLOOKUP(AF$23,$C$4:$C$19,$T$4:$AD$19)*$AL105:$AV105),0)</f>
        <v>0</v>
      </c>
      <c r="CE105" s="157" cm="1">
        <f t="array" ref="CE105">IF(AG105&lt;0,AG105*SUMPRODUCT(_xlfn.XLOOKUP(AG$23,$C$4:$C$19,$T$4:$AD$19)*$AL105:$AV105),0)</f>
        <v>0</v>
      </c>
      <c r="CF105" s="157" cm="1">
        <f t="array" ref="CF105">IF(AH105&lt;0,AH105*SUMPRODUCT(_xlfn.XLOOKUP(AH$23,$C$4:$C$19,$T$4:$AD$19)*$AL105:$AV105),0)</f>
        <v>0</v>
      </c>
      <c r="CG105" s="157" cm="1">
        <f t="array" ref="CG105">IF(AI105&lt;0,AI105*SUMPRODUCT(_xlfn.XLOOKUP(AI$23,$C$4:$C$19,$T$4:$AD$19)*$AL105:$AV105),0)</f>
        <v>0</v>
      </c>
      <c r="CH105" s="157" cm="1">
        <f t="array" ref="CH105">IF(AJ105&lt;0,AJ105*SUMPRODUCT(_xlfn.XLOOKUP(AJ$23,$C$4:$C$19,$T$4:$AD$19)*$AL105:$AV105),0)</f>
        <v>0</v>
      </c>
      <c r="CI105" s="158" cm="1">
        <f t="array" ref="CI105">IF(AK105&lt;0,AK105*SUMPRODUCT(_xlfn.XLOOKUP(AK$23,$C$4:$C$19,$T$4:$AD$19)*$AL105:$AV105),0)</f>
        <v>0</v>
      </c>
      <c r="CJ105" s="225">
        <f t="shared" si="202"/>
        <v>0</v>
      </c>
      <c r="CK105" s="156" cm="1">
        <f t="array" ref="CK105">IF(AA105&lt;0,AA105*SUMPRODUCT(_xlfn.XLOOKUP(AA$23,$C$4:$C$19,$I$4:$S$19)*$AL105:$AV105),0)</f>
        <v>0</v>
      </c>
      <c r="CL105" s="157" cm="1">
        <f t="array" ref="CL105">IF(AB105&lt;0,AB105*SUMPRODUCT(_xlfn.XLOOKUP(AB$23,$C$4:$C$19,$I$4:$S$19)*$AL105:$AV105),0)</f>
        <v>0</v>
      </c>
      <c r="CM105" s="157" cm="1">
        <f t="array" ref="CM105">IF(AC105&lt;0,AC105*SUMPRODUCT(_xlfn.XLOOKUP(AC$23,$C$4:$C$19,$I$4:$S$19)*$AL105:$AV105),0)</f>
        <v>0</v>
      </c>
      <c r="CN105" s="157" cm="1">
        <f t="array" ref="CN105">IF(AD105&lt;0,AD105*SUMPRODUCT(_xlfn.XLOOKUP(AD$23,$C$4:$C$19,$I$4:$S$19)*$AL105:$AV105),0)</f>
        <v>0</v>
      </c>
      <c r="CO105" s="157" cm="1">
        <f t="array" ref="CO105">IF(AE105&lt;0,AE105*SUMPRODUCT(_xlfn.XLOOKUP(AE$23,$C$4:$C$19,$I$4:$S$19)*$AL105:$AV105),0)</f>
        <v>0</v>
      </c>
      <c r="CP105" s="157" cm="1">
        <f t="array" ref="CP105">IF(AF105&lt;0,AF105*SUMPRODUCT(_xlfn.XLOOKUP(AF$23,$C$4:$C$19,$I$4:$S$19)*$AL105:$AV105),0)</f>
        <v>0</v>
      </c>
      <c r="CQ105" s="157" cm="1">
        <f t="array" ref="CQ105">IF(AG105&lt;0,AG105*SUMPRODUCT(_xlfn.XLOOKUP(AG$23,$C$4:$C$19,$I$4:$S$19)*$AL105:$AV105),0)</f>
        <v>0</v>
      </c>
      <c r="CR105" s="157" cm="1">
        <f t="array" ref="CR105">IF(AH105&lt;0,AH105*SUMPRODUCT(_xlfn.XLOOKUP(AH$23,$C$4:$C$19,$I$4:$S$19)*$AL105:$AV105),0)</f>
        <v>0</v>
      </c>
      <c r="CS105" s="157" cm="1">
        <f t="array" ref="CS105">IF(AI105&lt;0,AI105*SUMPRODUCT(_xlfn.XLOOKUP(AI$23,$C$4:$C$19,$I$4:$S$19)*$AL105:$AV105),0)</f>
        <v>0</v>
      </c>
      <c r="CT105" s="157" cm="1">
        <f t="array" ref="CT105">IF(AJ105&lt;0,AJ105*SUMPRODUCT(_xlfn.XLOOKUP(AJ$23,$C$4:$C$19,$I$4:$S$19)*$AL105:$AV105),0)</f>
        <v>0</v>
      </c>
      <c r="CU105" s="206" cm="1">
        <f t="array" ref="CU105">IF(AK105&lt;0,AK105*SUMPRODUCT(_xlfn.XLOOKUP(AK$23,$C$4:$C$19,$I$4:$S$19)*$AL105:$AV105),0)</f>
        <v>0</v>
      </c>
      <c r="CV105" s="225">
        <f t="shared" si="203"/>
        <v>0</v>
      </c>
    </row>
    <row r="106" spans="1:100" x14ac:dyDescent="0.25">
      <c r="A106" s="255" t="s">
        <v>148</v>
      </c>
      <c r="B106" s="739"/>
      <c r="C106" s="735">
        <v>2</v>
      </c>
      <c r="D106" s="18" t="str">
        <f>_xlfn.XLOOKUP($C106,'Load Combinations'!$B$4:$B$22,'Load Combinations'!$C$4:$C$22)</f>
        <v>Rotation Test, Target Assembly</v>
      </c>
      <c r="E106" s="118"/>
      <c r="F106" s="119"/>
      <c r="G106" s="7">
        <f t="shared" ref="G106:G123" si="226">$A$107</f>
        <v>4.9000000000000004</v>
      </c>
      <c r="H106" s="130">
        <f t="shared" ca="1" si="222"/>
        <v>6.2249999999999996</v>
      </c>
      <c r="I106" s="130">
        <f t="shared" ca="1" si="223"/>
        <v>5.5750000000000002</v>
      </c>
      <c r="J106" s="112"/>
      <c r="K106" s="72">
        <f ca="1">OFFSET(K106,-1,0)</f>
        <v>0</v>
      </c>
      <c r="L106" s="73">
        <f t="shared" ref="L106:Z106" ca="1" si="227">OFFSET(L106,-1,0)</f>
        <v>0</v>
      </c>
      <c r="M106" s="73">
        <f t="shared" ca="1" si="227"/>
        <v>0</v>
      </c>
      <c r="N106" s="73">
        <f t="shared" ca="1" si="227"/>
        <v>0</v>
      </c>
      <c r="O106" s="73">
        <f t="shared" ca="1" si="227"/>
        <v>1</v>
      </c>
      <c r="P106" s="73">
        <f t="shared" ca="1" si="227"/>
        <v>0</v>
      </c>
      <c r="Q106" s="73">
        <f t="shared" ca="1" si="227"/>
        <v>0</v>
      </c>
      <c r="R106" s="73">
        <f t="shared" ca="1" si="227"/>
        <v>0</v>
      </c>
      <c r="S106" s="73">
        <f t="shared" ca="1" si="227"/>
        <v>0</v>
      </c>
      <c r="T106" s="73">
        <f t="shared" ca="1" si="227"/>
        <v>0</v>
      </c>
      <c r="U106" s="73">
        <f t="shared" ca="1" si="227"/>
        <v>0</v>
      </c>
      <c r="V106" s="73">
        <f t="shared" ca="1" si="227"/>
        <v>1</v>
      </c>
      <c r="W106" s="73">
        <f t="shared" ca="1" si="227"/>
        <v>1</v>
      </c>
      <c r="X106" s="73">
        <f t="shared" ca="1" si="227"/>
        <v>0</v>
      </c>
      <c r="Y106" s="73">
        <f t="shared" ca="1" si="227"/>
        <v>0</v>
      </c>
      <c r="Z106" s="139">
        <f t="shared" ca="1" si="227"/>
        <v>0</v>
      </c>
      <c r="AA106" s="72">
        <f ca="1">OFFSET(AA106,-1,0)</f>
        <v>0</v>
      </c>
      <c r="AB106" s="73">
        <f t="shared" ref="AB106:AK106" ca="1" si="228">OFFSET(AB106,-1,0)</f>
        <v>1</v>
      </c>
      <c r="AC106" s="73">
        <f t="shared" ca="1" si="228"/>
        <v>-1</v>
      </c>
      <c r="AD106" s="73">
        <f t="shared" ca="1" si="228"/>
        <v>0</v>
      </c>
      <c r="AE106" s="73">
        <f t="shared" ca="1" si="228"/>
        <v>-1</v>
      </c>
      <c r="AF106" s="73">
        <f t="shared" ca="1" si="228"/>
        <v>0</v>
      </c>
      <c r="AG106" s="73">
        <f t="shared" ca="1" si="228"/>
        <v>0</v>
      </c>
      <c r="AH106" s="73">
        <f t="shared" ca="1" si="228"/>
        <v>0</v>
      </c>
      <c r="AI106" s="73">
        <f t="shared" ca="1" si="228"/>
        <v>0</v>
      </c>
      <c r="AJ106" s="73">
        <f t="shared" ca="1" si="228"/>
        <v>0</v>
      </c>
      <c r="AK106" s="74">
        <f t="shared" ca="1" si="228"/>
        <v>0</v>
      </c>
      <c r="AL106" s="202">
        <f>+INDEX('Load Combinations'!$D$4:$N$22,MATCH(Vertical!$C106,'Load Combinations'!$B$4:$B$22,0),MATCH(Vertical!AL$23,'Load Combinations'!$D$3:$N$3,0))</f>
        <v>1</v>
      </c>
      <c r="AM106" s="73">
        <f>+INDEX('Load Combinations'!$D$4:$N$22,MATCH(Vertical!$C106,'Load Combinations'!$B$4:$B$22,0),MATCH(Vertical!AM$23,'Load Combinations'!$D$3:$N$3,0))</f>
        <v>1</v>
      </c>
      <c r="AN106" s="73">
        <f>+INDEX('Load Combinations'!$D$4:$N$22,MATCH(Vertical!$C106,'Load Combinations'!$B$4:$B$22,0),MATCH(Vertical!AN$23,'Load Combinations'!$D$3:$N$3,0))</f>
        <v>0</v>
      </c>
      <c r="AO106" s="73">
        <f>+INDEX('Load Combinations'!$D$4:$N$22,MATCH(Vertical!$C106,'Load Combinations'!$B$4:$B$22,0),MATCH(Vertical!AO$23,'Load Combinations'!$D$3:$N$3,0))</f>
        <v>0</v>
      </c>
      <c r="AP106" s="73">
        <f>+INDEX('Load Combinations'!$D$4:$N$22,MATCH(Vertical!$C106,'Load Combinations'!$B$4:$B$22,0),MATCH(Vertical!AP$23,'Load Combinations'!$D$3:$N$3,0))</f>
        <v>0</v>
      </c>
      <c r="AQ106" s="73">
        <f>+INDEX('Load Combinations'!$D$4:$N$22,MATCH(Vertical!$C106,'Load Combinations'!$B$4:$B$22,0),MATCH(Vertical!AQ$23,'Load Combinations'!$D$3:$N$3,0))</f>
        <v>0</v>
      </c>
      <c r="AR106" s="73">
        <f>+INDEX('Load Combinations'!$D$4:$N$22,MATCH(Vertical!$C106,'Load Combinations'!$B$4:$B$22,0),MATCH(Vertical!AR$23,'Load Combinations'!$D$3:$N$3,0))</f>
        <v>0</v>
      </c>
      <c r="AS106" s="73">
        <f>+INDEX('Load Combinations'!$D$4:$N$22,MATCH(Vertical!$C106,'Load Combinations'!$B$4:$B$22,0),MATCH(Vertical!AS$23,'Load Combinations'!$D$3:$N$3,0))</f>
        <v>0</v>
      </c>
      <c r="AT106" s="73">
        <f>+INDEX('Load Combinations'!$D$4:$N$22,MATCH(Vertical!$C106,'Load Combinations'!$B$4:$B$22,0),MATCH(Vertical!AT$23,'Load Combinations'!$D$3:$N$3,0))</f>
        <v>0</v>
      </c>
      <c r="AU106" s="139">
        <f>+INDEX('Load Combinations'!$D$4:$N$22,MATCH(Vertical!$C106,'Load Combinations'!$B$4:$B$22,0),MATCH(Vertical!AU$23,'Load Combinations'!$D$3:$N$3,0))</f>
        <v>0</v>
      </c>
      <c r="AV106" s="189">
        <f>+INDEX('Load Combinations'!$D$4:$N$22,MATCH(Vertical!$C106,'Load Combinations'!$B$4:$B$22,0),MATCH(Vertical!AV$23,'Load Combinations'!$D$3:$N$3,0))</f>
        <v>0</v>
      </c>
      <c r="AW106" s="229" cm="1">
        <f t="array" aca="1" ref="AW106" ca="1">SUMPRODUCT(--($K106:$Z106&gt;0),INDEX($H$4:$H$19,MATCH($K$23:$Z$23,$C$4:$C$19,0)))</f>
        <v>1.1000000000000001</v>
      </c>
      <c r="AX106" s="189" cm="1">
        <f t="array" aca="1" ref="AX106" ca="1">SUMPRODUCT(--($K106:$Z106&gt;0),INDEX($G$4:$G$19,MATCH($K$23:$Z$23,$C$4:$C$19,0)))</f>
        <v>-1.1000000000000001</v>
      </c>
      <c r="AY106" s="189" cm="1">
        <f t="array" aca="1" ref="AY106" ca="1">-1*SUMPRODUCT(--($K106:$Z106&lt;0),INDEX($H$4:$H$19,MATCH($K$23:$Z$23,$C$4:$C$19,0)))</f>
        <v>0</v>
      </c>
      <c r="AZ106" s="230" cm="1">
        <f t="array" aca="1" ref="AZ106" ca="1">-1*SUMPRODUCT(--($K106:$Z106&lt;0),INDEX($G$4:$G$19,MATCH($K$23:$Z$23,$C$4:$C$19,0)))</f>
        <v>0</v>
      </c>
      <c r="BA106" s="66" cm="1">
        <f t="array" aca="1" ref="BA106" ca="1">IF(AA106&gt;0,AA106*SUMPRODUCT(_xlfn.XLOOKUP(AA$23,$C$4:$C$19,$T$4:$AD$19)*$AL106:$AV106),0)</f>
        <v>0</v>
      </c>
      <c r="BB106" s="67" cm="1">
        <f t="array" aca="1" ref="BB106" ca="1">IF(AB106&gt;0,AB106*SUMPRODUCT(_xlfn.XLOOKUP(AB$23,$C$4:$C$19,$T$4:$AD$19)*$AL106:$AV106),0)</f>
        <v>0.125</v>
      </c>
      <c r="BC106" s="67" cm="1">
        <f t="array" aca="1" ref="BC106" ca="1">IF(AC106&gt;0,AC106*SUMPRODUCT(_xlfn.XLOOKUP(AC$23,$C$4:$C$19,$T$4:$AD$19)*$AL106:$AV106),0)</f>
        <v>0</v>
      </c>
      <c r="BD106" s="67" cm="1">
        <f t="array" aca="1" ref="BD106" ca="1">IF(AD106&gt;0,AD106*SUMPRODUCT(_xlfn.XLOOKUP(AD$23,$C$4:$C$19,$T$4:$AD$19)*$AL106:$AV106),0)</f>
        <v>0</v>
      </c>
      <c r="BE106" s="67" cm="1">
        <f t="array" aca="1" ref="BE106" ca="1">IF(AE106&gt;0,AE106*SUMPRODUCT(_xlfn.XLOOKUP(AE$23,$C$4:$C$19,$T$4:$AD$19)*$AL106:$AV106),0)</f>
        <v>0</v>
      </c>
      <c r="BF106" s="67" cm="1">
        <f t="array" aca="1" ref="BF106" ca="1">IF(AF106&gt;0,AF106*SUMPRODUCT(_xlfn.XLOOKUP(AF$23,$C$4:$C$19,$T$4:$AD$19)*$AL106:$AV106),0)</f>
        <v>0</v>
      </c>
      <c r="BG106" s="67" cm="1">
        <f t="array" aca="1" ref="BG106" ca="1">IF(AG106&gt;0,AG106*SUMPRODUCT(_xlfn.XLOOKUP(AG$23,$C$4:$C$19,$T$4:$AD$19)*$AL106:$AV106),0)</f>
        <v>0</v>
      </c>
      <c r="BH106" s="67" cm="1">
        <f t="array" aca="1" ref="BH106" ca="1">IF(AH106&gt;0,AH106*SUMPRODUCT(_xlfn.XLOOKUP(AH$23,$C$4:$C$19,$T$4:$AD$19)*$AL106:$AV106),0)</f>
        <v>0</v>
      </c>
      <c r="BI106" s="67" cm="1">
        <f t="array" aca="1" ref="BI106" ca="1">IF(AI106&gt;0,AI106*SUMPRODUCT(_xlfn.XLOOKUP(AI$23,$C$4:$C$19,$T$4:$AD$19)*$AL106:$AV106),0)</f>
        <v>0</v>
      </c>
      <c r="BJ106" s="67" cm="1">
        <f t="array" aca="1" ref="BJ106" ca="1">IF(AJ106&gt;0,AJ106*SUMPRODUCT(_xlfn.XLOOKUP(AJ$23,$C$4:$C$19,$T$4:$AD$19)*$AL106:$AV106),0)</f>
        <v>0</v>
      </c>
      <c r="BK106" s="207" cm="1">
        <f t="array" aca="1" ref="BK106" ca="1">IF(AK106&gt;0,AK106*SUMPRODUCT(_xlfn.XLOOKUP(AK$23,$C$4:$C$19,$T$4:$AD$19)*$AL106:$AV106),0)</f>
        <v>0</v>
      </c>
      <c r="BL106" s="220">
        <f t="shared" ca="1" si="200"/>
        <v>0.125</v>
      </c>
      <c r="BM106" s="66" cm="1">
        <f t="array" aca="1" ref="BM106" ca="1">IF(AA106&gt;0,AA106*SUMPRODUCT(_xlfn.XLOOKUP(AA$23,$C$4:$C$19,$I$4:$S$19)*$AL106:$AV106),0)</f>
        <v>0</v>
      </c>
      <c r="BN106" s="67" cm="1">
        <f t="array" aca="1" ref="BN106" ca="1">IF(AB106&gt;0,AB106*SUMPRODUCT(_xlfn.XLOOKUP(AB$23,$C$4:$C$19,$I$4:$S$19)*$AL106:$AV106),0)</f>
        <v>-0.125</v>
      </c>
      <c r="BO106" s="67" cm="1">
        <f t="array" aca="1" ref="BO106" ca="1">IF(AC106&gt;0,AC106*SUMPRODUCT(_xlfn.XLOOKUP(AC$23,$C$4:$C$19,$I$4:$S$19)*$AL106:$AV106),0)</f>
        <v>0</v>
      </c>
      <c r="BP106" s="67" cm="1">
        <f t="array" aca="1" ref="BP106" ca="1">IF(AD106&gt;0,AD106*SUMPRODUCT(_xlfn.XLOOKUP(AD$23,$C$4:$C$19,$I$4:$S$19)*$AL106:$AV106),0)</f>
        <v>0</v>
      </c>
      <c r="BQ106" s="67" cm="1">
        <f t="array" aca="1" ref="BQ106" ca="1">IF(AE106&gt;0,AE106*SUMPRODUCT(_xlfn.XLOOKUP(AE$23,$C$4:$C$19,$I$4:$S$19)*$AL106:$AV106),0)</f>
        <v>0</v>
      </c>
      <c r="BR106" s="67" cm="1">
        <f t="array" aca="1" ref="BR106" ca="1">IF(AF106&gt;0,AF106*SUMPRODUCT(_xlfn.XLOOKUP(AF$23,$C$4:$C$19,$I$4:$S$19)*$AL106:$AV106),0)</f>
        <v>0</v>
      </c>
      <c r="BS106" s="67" cm="1">
        <f t="array" aca="1" ref="BS106" ca="1">IF(AG106&gt;0,AG106*SUMPRODUCT(_xlfn.XLOOKUP(AG$23,$C$4:$C$19,$I$4:$S$19)*$AL106:$AV106),0)</f>
        <v>0</v>
      </c>
      <c r="BT106" s="67" cm="1">
        <f t="array" aca="1" ref="BT106" ca="1">IF(AH106&gt;0,AH106*SUMPRODUCT(_xlfn.XLOOKUP(AH$23,$C$4:$C$19,$I$4:$S$19)*$AL106:$AV106),0)</f>
        <v>0</v>
      </c>
      <c r="BU106" s="67" cm="1">
        <f t="array" aca="1" ref="BU106" ca="1">IF(AI106&gt;0,AI106*SUMPRODUCT(_xlfn.XLOOKUP(AI$23,$C$4:$C$19,$I$4:$S$19)*$AL106:$AV106),0)</f>
        <v>0</v>
      </c>
      <c r="BV106" s="67" cm="1">
        <f t="array" aca="1" ref="BV106" ca="1">IF(AJ106&gt;0,AJ106*SUMPRODUCT(_xlfn.XLOOKUP(AJ$23,$C$4:$C$19,$I$4:$S$19)*$AL106:$AV106),0)</f>
        <v>0</v>
      </c>
      <c r="BW106" s="68" cm="1">
        <f t="array" aca="1" ref="BW106" ca="1">IF(AK106&gt;0,AK106*SUMPRODUCT(_xlfn.XLOOKUP(AK$23,$C$4:$C$19,$I$4:$S$19)*$AL106:$AV106),0)</f>
        <v>0</v>
      </c>
      <c r="BX106" s="214">
        <f t="shared" ca="1" si="201"/>
        <v>-0.125</v>
      </c>
      <c r="BY106" s="66" cm="1">
        <f t="array" aca="1" ref="BY106" ca="1">IF(AA106&lt;0,AA106*SUMPRODUCT(_xlfn.XLOOKUP(AA$23,$C$4:$C$19,$T$4:$AD$19)*$AL106:$AV106),0)</f>
        <v>0</v>
      </c>
      <c r="BZ106" s="67" cm="1">
        <f t="array" aca="1" ref="BZ106" ca="1">IF(AB106&lt;0,AB106*SUMPRODUCT(_xlfn.XLOOKUP(AB$23,$C$4:$C$19,$T$4:$AD$19)*$AL106:$AV106),0)</f>
        <v>0</v>
      </c>
      <c r="CA106" s="67" cm="1">
        <f t="array" aca="1" ref="CA106" ca="1">IF(AC106&lt;0,AC106*SUMPRODUCT(_xlfn.XLOOKUP(AC$23,$C$4:$C$19,$T$4:$AD$19)*$AL106:$AV106),0)</f>
        <v>-0.1</v>
      </c>
      <c r="CB106" s="67" cm="1">
        <f t="array" aca="1" ref="CB106" ca="1">IF(AD106&lt;0,AD106*SUMPRODUCT(_xlfn.XLOOKUP(AD$23,$C$4:$C$19,$T$4:$AD$19)*$AL106:$AV106),0)</f>
        <v>0</v>
      </c>
      <c r="CC106" s="67" cm="1">
        <f t="array" aca="1" ref="CC106" ca="1">IF(AE106&lt;0,AE106*SUMPRODUCT(_xlfn.XLOOKUP(AE$23,$C$4:$C$19,$T$4:$AD$19)*$AL106:$AV106),0)</f>
        <v>2</v>
      </c>
      <c r="CD106" s="67" cm="1">
        <f t="array" aca="1" ref="CD106" ca="1">IF(AF106&lt;0,AF106*SUMPRODUCT(_xlfn.XLOOKUP(AF$23,$C$4:$C$19,$T$4:$AD$19)*$AL106:$AV106),0)</f>
        <v>0</v>
      </c>
      <c r="CE106" s="67" cm="1">
        <f t="array" aca="1" ref="CE106" ca="1">IF(AG106&lt;0,AG106*SUMPRODUCT(_xlfn.XLOOKUP(AG$23,$C$4:$C$19,$T$4:$AD$19)*$AL106:$AV106),0)</f>
        <v>0</v>
      </c>
      <c r="CF106" s="67" cm="1">
        <f t="array" aca="1" ref="CF106" ca="1">IF(AH106&lt;0,AH106*SUMPRODUCT(_xlfn.XLOOKUP(AH$23,$C$4:$C$19,$T$4:$AD$19)*$AL106:$AV106),0)</f>
        <v>0</v>
      </c>
      <c r="CG106" s="67" cm="1">
        <f t="array" aca="1" ref="CG106" ca="1">IF(AI106&lt;0,AI106*SUMPRODUCT(_xlfn.XLOOKUP(AI$23,$C$4:$C$19,$T$4:$AD$19)*$AL106:$AV106),0)</f>
        <v>0</v>
      </c>
      <c r="CH106" s="67" cm="1">
        <f t="array" aca="1" ref="CH106" ca="1">IF(AJ106&lt;0,AJ106*SUMPRODUCT(_xlfn.XLOOKUP(AJ$23,$C$4:$C$19,$T$4:$AD$19)*$AL106:$AV106),0)</f>
        <v>0</v>
      </c>
      <c r="CI106" s="68" cm="1">
        <f t="array" aca="1" ref="CI106" ca="1">IF(AK106&lt;0,AK106*SUMPRODUCT(_xlfn.XLOOKUP(AK$23,$C$4:$C$19,$T$4:$AD$19)*$AL106:$AV106),0)</f>
        <v>0</v>
      </c>
      <c r="CJ106" s="220">
        <f t="shared" ca="1" si="202"/>
        <v>1.9</v>
      </c>
      <c r="CK106" s="66" cm="1">
        <f t="array" aca="1" ref="CK106" ca="1">IF(AA106&lt;0,AA106*SUMPRODUCT(_xlfn.XLOOKUP(AA$23,$C$4:$C$19,$I$4:$S$19)*$AL106:$AV106),0)</f>
        <v>0</v>
      </c>
      <c r="CL106" s="67" cm="1">
        <f t="array" aca="1" ref="CL106" ca="1">IF(AB106&lt;0,AB106*SUMPRODUCT(_xlfn.XLOOKUP(AB$23,$C$4:$C$19,$I$4:$S$19)*$AL106:$AV106),0)</f>
        <v>0</v>
      </c>
      <c r="CM106" s="67" cm="1">
        <f t="array" aca="1" ref="CM106" ca="1">IF(AC106&lt;0,AC106*SUMPRODUCT(_xlfn.XLOOKUP(AC$23,$C$4:$C$19,$I$4:$S$19)*$AL106:$AV106),0)</f>
        <v>0.1</v>
      </c>
      <c r="CN106" s="67" cm="1">
        <f t="array" aca="1" ref="CN106" ca="1">IF(AD106&lt;0,AD106*SUMPRODUCT(_xlfn.XLOOKUP(AD$23,$C$4:$C$19,$I$4:$S$19)*$AL106:$AV106),0)</f>
        <v>0</v>
      </c>
      <c r="CO106" s="67" cm="1">
        <f t="array" aca="1" ref="CO106" ca="1">IF(AE106&lt;0,AE106*SUMPRODUCT(_xlfn.XLOOKUP(AE$23,$C$4:$C$19,$I$4:$S$19)*$AL106:$AV106),0)</f>
        <v>0</v>
      </c>
      <c r="CP106" s="67" cm="1">
        <f t="array" aca="1" ref="CP106" ca="1">IF(AF106&lt;0,AF106*SUMPRODUCT(_xlfn.XLOOKUP(AF$23,$C$4:$C$19,$I$4:$S$19)*$AL106:$AV106),0)</f>
        <v>0</v>
      </c>
      <c r="CQ106" s="67" cm="1">
        <f t="array" aca="1" ref="CQ106" ca="1">IF(AG106&lt;0,AG106*SUMPRODUCT(_xlfn.XLOOKUP(AG$23,$C$4:$C$19,$I$4:$S$19)*$AL106:$AV106),0)</f>
        <v>0</v>
      </c>
      <c r="CR106" s="67" cm="1">
        <f t="array" aca="1" ref="CR106" ca="1">IF(AH106&lt;0,AH106*SUMPRODUCT(_xlfn.XLOOKUP(AH$23,$C$4:$C$19,$I$4:$S$19)*$AL106:$AV106),0)</f>
        <v>0</v>
      </c>
      <c r="CS106" s="67" cm="1">
        <f t="array" aca="1" ref="CS106" ca="1">IF(AI106&lt;0,AI106*SUMPRODUCT(_xlfn.XLOOKUP(AI$23,$C$4:$C$19,$I$4:$S$19)*$AL106:$AV106),0)</f>
        <v>0</v>
      </c>
      <c r="CT106" s="67" cm="1">
        <f t="array" aca="1" ref="CT106" ca="1">IF(AJ106&lt;0,AJ106*SUMPRODUCT(_xlfn.XLOOKUP(AJ$23,$C$4:$C$19,$I$4:$S$19)*$AL106:$AV106),0)</f>
        <v>0</v>
      </c>
      <c r="CU106" s="207" cm="1">
        <f t="array" aca="1" ref="CU106" ca="1">IF(AK106&lt;0,AK106*SUMPRODUCT(_xlfn.XLOOKUP(AK$23,$C$4:$C$19,$I$4:$S$19)*$AL106:$AV106),0)</f>
        <v>0</v>
      </c>
      <c r="CV106" s="220">
        <f t="shared" ca="1" si="203"/>
        <v>0.1</v>
      </c>
    </row>
    <row r="107" spans="1:100" x14ac:dyDescent="0.25">
      <c r="A107" s="255">
        <v>4.9000000000000004</v>
      </c>
      <c r="B107" s="739"/>
      <c r="C107" s="736">
        <v>3</v>
      </c>
      <c r="D107" s="19" t="str">
        <f>_xlfn.XLOOKUP($C107,'Load Combinations'!$B$4:$B$22,'Load Combinations'!$C$4:$C$22)</f>
        <v>Component Pressure Test</v>
      </c>
      <c r="E107" s="120"/>
      <c r="F107" s="121"/>
      <c r="G107" s="8">
        <f t="shared" si="226"/>
        <v>4.9000000000000004</v>
      </c>
      <c r="H107" s="61">
        <f t="shared" ca="1" si="222"/>
        <v>6</v>
      </c>
      <c r="I107" s="61">
        <f t="shared" ca="1" si="223"/>
        <v>5.8000000000000007</v>
      </c>
      <c r="J107" s="113"/>
      <c r="K107" s="75">
        <f ca="1">OFFSET(K107,-2,0)</f>
        <v>0</v>
      </c>
      <c r="L107" s="76">
        <f t="shared" ref="L107:AK107" ca="1" si="229">OFFSET(L107,-2,0)</f>
        <v>0</v>
      </c>
      <c r="M107" s="76">
        <f t="shared" ca="1" si="229"/>
        <v>0</v>
      </c>
      <c r="N107" s="76">
        <f t="shared" ca="1" si="229"/>
        <v>0</v>
      </c>
      <c r="O107" s="76">
        <f t="shared" ca="1" si="229"/>
        <v>1</v>
      </c>
      <c r="P107" s="76">
        <f t="shared" ca="1" si="229"/>
        <v>0</v>
      </c>
      <c r="Q107" s="76">
        <f t="shared" ca="1" si="229"/>
        <v>0</v>
      </c>
      <c r="R107" s="76">
        <f t="shared" ca="1" si="229"/>
        <v>0</v>
      </c>
      <c r="S107" s="76">
        <f t="shared" ca="1" si="229"/>
        <v>0</v>
      </c>
      <c r="T107" s="76">
        <f t="shared" ca="1" si="229"/>
        <v>0</v>
      </c>
      <c r="U107" s="76">
        <f t="shared" ca="1" si="229"/>
        <v>0</v>
      </c>
      <c r="V107" s="76">
        <f t="shared" ca="1" si="229"/>
        <v>1</v>
      </c>
      <c r="W107" s="76">
        <f t="shared" ca="1" si="229"/>
        <v>1</v>
      </c>
      <c r="X107" s="76">
        <f t="shared" ca="1" si="229"/>
        <v>0</v>
      </c>
      <c r="Y107" s="76">
        <f t="shared" ca="1" si="229"/>
        <v>0</v>
      </c>
      <c r="Z107" s="140">
        <f t="shared" ca="1" si="229"/>
        <v>0</v>
      </c>
      <c r="AA107" s="75">
        <f t="shared" ca="1" si="229"/>
        <v>0</v>
      </c>
      <c r="AB107" s="76">
        <f t="shared" ca="1" si="229"/>
        <v>1</v>
      </c>
      <c r="AC107" s="76">
        <f t="shared" ca="1" si="229"/>
        <v>-1</v>
      </c>
      <c r="AD107" s="76">
        <f t="shared" ca="1" si="229"/>
        <v>0</v>
      </c>
      <c r="AE107" s="76">
        <f t="shared" ca="1" si="229"/>
        <v>-1</v>
      </c>
      <c r="AF107" s="76">
        <f t="shared" ca="1" si="229"/>
        <v>0</v>
      </c>
      <c r="AG107" s="76">
        <f t="shared" ca="1" si="229"/>
        <v>0</v>
      </c>
      <c r="AH107" s="76">
        <f t="shared" ca="1" si="229"/>
        <v>0</v>
      </c>
      <c r="AI107" s="76">
        <f t="shared" ca="1" si="229"/>
        <v>0</v>
      </c>
      <c r="AJ107" s="76">
        <f t="shared" ca="1" si="229"/>
        <v>0</v>
      </c>
      <c r="AK107" s="77">
        <f t="shared" ca="1" si="229"/>
        <v>0</v>
      </c>
      <c r="AL107" s="203">
        <f>+INDEX('Load Combinations'!$D$4:$N$22,MATCH(Vertical!$C107,'Load Combinations'!$B$4:$B$22,0),MATCH(Vertical!AL$23,'Load Combinations'!$D$3:$N$3,0))</f>
        <v>1</v>
      </c>
      <c r="AM107" s="76">
        <f>+INDEX('Load Combinations'!$D$4:$N$22,MATCH(Vertical!$C107,'Load Combinations'!$B$4:$B$22,0),MATCH(Vertical!AM$23,'Load Combinations'!$D$3:$N$3,0))</f>
        <v>0</v>
      </c>
      <c r="AN107" s="76">
        <f>+INDEX('Load Combinations'!$D$4:$N$22,MATCH(Vertical!$C107,'Load Combinations'!$B$4:$B$22,0),MATCH(Vertical!AN$23,'Load Combinations'!$D$3:$N$3,0))</f>
        <v>0</v>
      </c>
      <c r="AO107" s="76">
        <f>+INDEX('Load Combinations'!$D$4:$N$22,MATCH(Vertical!$C107,'Load Combinations'!$B$4:$B$22,0),MATCH(Vertical!AO$23,'Load Combinations'!$D$3:$N$3,0))</f>
        <v>0</v>
      </c>
      <c r="AP107" s="76">
        <f>+INDEX('Load Combinations'!$D$4:$N$22,MATCH(Vertical!$C107,'Load Combinations'!$B$4:$B$22,0),MATCH(Vertical!AP$23,'Load Combinations'!$D$3:$N$3,0))</f>
        <v>1</v>
      </c>
      <c r="AQ107" s="76">
        <f>+INDEX('Load Combinations'!$D$4:$N$22,MATCH(Vertical!$C107,'Load Combinations'!$B$4:$B$22,0),MATCH(Vertical!AQ$23,'Load Combinations'!$D$3:$N$3,0))</f>
        <v>0</v>
      </c>
      <c r="AR107" s="76">
        <f>+INDEX('Load Combinations'!$D$4:$N$22,MATCH(Vertical!$C107,'Load Combinations'!$B$4:$B$22,0),MATCH(Vertical!AR$23,'Load Combinations'!$D$3:$N$3,0))</f>
        <v>0</v>
      </c>
      <c r="AS107" s="76">
        <f>+INDEX('Load Combinations'!$D$4:$N$22,MATCH(Vertical!$C107,'Load Combinations'!$B$4:$B$22,0),MATCH(Vertical!AS$23,'Load Combinations'!$D$3:$N$3,0))</f>
        <v>0</v>
      </c>
      <c r="AT107" s="76">
        <f>+INDEX('Load Combinations'!$D$4:$N$22,MATCH(Vertical!$C107,'Load Combinations'!$B$4:$B$22,0),MATCH(Vertical!AT$23,'Load Combinations'!$D$3:$N$3,0))</f>
        <v>0</v>
      </c>
      <c r="AU107" s="140">
        <f>+INDEX('Load Combinations'!$D$4:$N$22,MATCH(Vertical!$C107,'Load Combinations'!$B$4:$B$22,0),MATCH(Vertical!AU$23,'Load Combinations'!$D$3:$N$3,0))</f>
        <v>0</v>
      </c>
      <c r="AV107" s="196">
        <f>+INDEX('Load Combinations'!$D$4:$N$22,MATCH(Vertical!$C107,'Load Combinations'!$B$4:$B$22,0),MATCH(Vertical!AV$23,'Load Combinations'!$D$3:$N$3,0))</f>
        <v>0</v>
      </c>
      <c r="AW107" s="231" cm="1">
        <f t="array" aca="1" ref="AW107" ca="1">SUMPRODUCT(--($K107:$Z107&gt;0),INDEX($H$4:$H$19,MATCH($K$23:$Z$23,$C$4:$C$19,0)))</f>
        <v>1.1000000000000001</v>
      </c>
      <c r="AX107" s="196" cm="1">
        <f t="array" aca="1" ref="AX107" ca="1">SUMPRODUCT(--($K107:$Z107&gt;0),INDEX($G$4:$G$19,MATCH($K$23:$Z$23,$C$4:$C$19,0)))</f>
        <v>-1.1000000000000001</v>
      </c>
      <c r="AY107" s="196" cm="1">
        <f t="array" aca="1" ref="AY107" ca="1">-1*SUMPRODUCT(--($K107:$Z107&lt;0),INDEX($H$4:$H$19,MATCH($K$23:$Z$23,$C$4:$C$19,0)))</f>
        <v>0</v>
      </c>
      <c r="AZ107" s="232" cm="1">
        <f t="array" aca="1" ref="AZ107" ca="1">-1*SUMPRODUCT(--($K107:$Z107&lt;0),INDEX($G$4:$G$19,MATCH($K$23:$Z$23,$C$4:$C$19,0)))</f>
        <v>0</v>
      </c>
      <c r="BA107" s="8" cm="1">
        <f t="array" aca="1" ref="BA107" ca="1">IF(AA107&gt;0,AA107*SUMPRODUCT(_xlfn.XLOOKUP(AA$23,$C$4:$C$19,$T$4:$AD$19)*$AL107:$AV107),0)</f>
        <v>0</v>
      </c>
      <c r="BB107" s="17" cm="1">
        <f t="array" aca="1" ref="BB107" ca="1">IF(AB107&gt;0,AB107*SUMPRODUCT(_xlfn.XLOOKUP(AB$23,$C$4:$C$19,$T$4:$AD$19)*$AL107:$AV107),0)</f>
        <v>0</v>
      </c>
      <c r="BC107" s="17" cm="1">
        <f t="array" aca="1" ref="BC107" ca="1">IF(AC107&gt;0,AC107*SUMPRODUCT(_xlfn.XLOOKUP(AC$23,$C$4:$C$19,$T$4:$AD$19)*$AL107:$AV107),0)</f>
        <v>0</v>
      </c>
      <c r="BD107" s="71" cm="1">
        <f t="array" aca="1" ref="BD107" ca="1">IF(AD107&gt;0,AD107*SUMPRODUCT(_xlfn.XLOOKUP(AD$23,$C$4:$C$19,$T$4:$AD$19)*$AL107:$AV107),0)</f>
        <v>0</v>
      </c>
      <c r="BE107" s="17" cm="1">
        <f t="array" aca="1" ref="BE107" ca="1">IF(AE107&gt;0,AE107*SUMPRODUCT(_xlfn.XLOOKUP(AE$23,$C$4:$C$19,$T$4:$AD$19)*$AL107:$AV107),0)</f>
        <v>0</v>
      </c>
      <c r="BF107" s="17" cm="1">
        <f t="array" aca="1" ref="BF107" ca="1">IF(AF107&gt;0,AF107*SUMPRODUCT(_xlfn.XLOOKUP(AF$23,$C$4:$C$19,$T$4:$AD$19)*$AL107:$AV107),0)</f>
        <v>0</v>
      </c>
      <c r="BG107" s="17" cm="1">
        <f t="array" aca="1" ref="BG107" ca="1">IF(AG107&gt;0,AG107*SUMPRODUCT(_xlfn.XLOOKUP(AG$23,$C$4:$C$19,$T$4:$AD$19)*$AL107:$AV107),0)</f>
        <v>0</v>
      </c>
      <c r="BH107" s="17" cm="1">
        <f t="array" aca="1" ref="BH107" ca="1">IF(AH107&gt;0,AH107*SUMPRODUCT(_xlfn.XLOOKUP(AH$23,$C$4:$C$19,$T$4:$AD$19)*$AL107:$AV107),0)</f>
        <v>0</v>
      </c>
      <c r="BI107" s="17" cm="1">
        <f t="array" aca="1" ref="BI107" ca="1">IF(AI107&gt;0,AI107*SUMPRODUCT(_xlfn.XLOOKUP(AI$23,$C$4:$C$19,$T$4:$AD$19)*$AL107:$AV107),0)</f>
        <v>0</v>
      </c>
      <c r="BJ107" s="17" cm="1">
        <f t="array" aca="1" ref="BJ107" ca="1">IF(AJ107&gt;0,AJ107*SUMPRODUCT(_xlfn.XLOOKUP(AJ$23,$C$4:$C$19,$T$4:$AD$19)*$AL107:$AV107),0)</f>
        <v>0</v>
      </c>
      <c r="BK107" s="208" cm="1">
        <f t="array" aca="1" ref="BK107" ca="1">IF(AK107&gt;0,AK107*SUMPRODUCT(_xlfn.XLOOKUP(AK$23,$C$4:$C$19,$T$4:$AD$19)*$AL107:$AV107),0)</f>
        <v>0</v>
      </c>
      <c r="BL107" s="221">
        <f t="shared" ca="1" si="200"/>
        <v>0</v>
      </c>
      <c r="BM107" s="8" cm="1">
        <f t="array" aca="1" ref="BM107" ca="1">IF(AA107&gt;0,AA107*SUMPRODUCT(_xlfn.XLOOKUP(AA$23,$C$4:$C$19,$I$4:$S$19)*$AL107:$AV107),0)</f>
        <v>0</v>
      </c>
      <c r="BN107" s="17" cm="1">
        <f t="array" aca="1" ref="BN107" ca="1">IF(AB107&gt;0,AB107*SUMPRODUCT(_xlfn.XLOOKUP(AB$23,$C$4:$C$19,$I$4:$S$19)*$AL107:$AV107),0)</f>
        <v>0</v>
      </c>
      <c r="BO107" s="17" cm="1">
        <f t="array" aca="1" ref="BO107" ca="1">IF(AC107&gt;0,AC107*SUMPRODUCT(_xlfn.XLOOKUP(AC$23,$C$4:$C$19,$I$4:$S$19)*$AL107:$AV107),0)</f>
        <v>0</v>
      </c>
      <c r="BP107" s="71" cm="1">
        <f t="array" aca="1" ref="BP107" ca="1">IF(AD107&gt;0,AD107*SUMPRODUCT(_xlfn.XLOOKUP(AD$23,$C$4:$C$19,$I$4:$S$19)*$AL107:$AV107),0)</f>
        <v>0</v>
      </c>
      <c r="BQ107" s="17" cm="1">
        <f t="array" aca="1" ref="BQ107" ca="1">IF(AE107&gt;0,AE107*SUMPRODUCT(_xlfn.XLOOKUP(AE$23,$C$4:$C$19,$I$4:$S$19)*$AL107:$AV107),0)</f>
        <v>0</v>
      </c>
      <c r="BR107" s="17" cm="1">
        <f t="array" aca="1" ref="BR107" ca="1">IF(AF107&gt;0,AF107*SUMPRODUCT(_xlfn.XLOOKUP(AF$23,$C$4:$C$19,$I$4:$S$19)*$AL107:$AV107),0)</f>
        <v>0</v>
      </c>
      <c r="BS107" s="17" cm="1">
        <f t="array" aca="1" ref="BS107" ca="1">IF(AG107&gt;0,AG107*SUMPRODUCT(_xlfn.XLOOKUP(AG$23,$C$4:$C$19,$I$4:$S$19)*$AL107:$AV107),0)</f>
        <v>0</v>
      </c>
      <c r="BT107" s="17" cm="1">
        <f t="array" aca="1" ref="BT107" ca="1">IF(AH107&gt;0,AH107*SUMPRODUCT(_xlfn.XLOOKUP(AH$23,$C$4:$C$19,$I$4:$S$19)*$AL107:$AV107),0)</f>
        <v>0</v>
      </c>
      <c r="BU107" s="17" cm="1">
        <f t="array" aca="1" ref="BU107" ca="1">IF(AI107&gt;0,AI107*SUMPRODUCT(_xlfn.XLOOKUP(AI$23,$C$4:$C$19,$I$4:$S$19)*$AL107:$AV107),0)</f>
        <v>0</v>
      </c>
      <c r="BV107" s="17" cm="1">
        <f t="array" aca="1" ref="BV107" ca="1">IF(AJ107&gt;0,AJ107*SUMPRODUCT(_xlfn.XLOOKUP(AJ$23,$C$4:$C$19,$I$4:$S$19)*$AL107:$AV107),0)</f>
        <v>0</v>
      </c>
      <c r="BW107" s="9" cm="1">
        <f t="array" aca="1" ref="BW107" ca="1">IF(AK107&gt;0,AK107*SUMPRODUCT(_xlfn.XLOOKUP(AK$23,$C$4:$C$19,$I$4:$S$19)*$AL107:$AV107),0)</f>
        <v>0</v>
      </c>
      <c r="BX107" s="215">
        <f t="shared" ca="1" si="201"/>
        <v>0</v>
      </c>
      <c r="BY107" s="8" cm="1">
        <f t="array" aca="1" ref="BY107" ca="1">IF(AA107&lt;0,AA107*SUMPRODUCT(_xlfn.XLOOKUP(AA$23,$C$4:$C$19,$T$4:$AD$19)*$AL107:$AV107),0)</f>
        <v>0</v>
      </c>
      <c r="BZ107" s="17" cm="1">
        <f t="array" aca="1" ref="BZ107" ca="1">IF(AB107&lt;0,AB107*SUMPRODUCT(_xlfn.XLOOKUP(AB$23,$C$4:$C$19,$T$4:$AD$19)*$AL107:$AV107),0)</f>
        <v>0</v>
      </c>
      <c r="CA107" s="17" cm="1">
        <f t="array" aca="1" ref="CA107" ca="1">IF(AC107&lt;0,AC107*SUMPRODUCT(_xlfn.XLOOKUP(AC$23,$C$4:$C$19,$T$4:$AD$19)*$AL107:$AV107),0)</f>
        <v>0</v>
      </c>
      <c r="CB107" s="71" cm="1">
        <f t="array" aca="1" ref="CB107" ca="1">IF(AD107&lt;0,AD107*SUMPRODUCT(_xlfn.XLOOKUP(AD$23,$C$4:$C$19,$T$4:$AD$19)*$AL107:$AV107),0)</f>
        <v>0</v>
      </c>
      <c r="CC107" s="17" cm="1">
        <f t="array" aca="1" ref="CC107" ca="1">IF(AE107&lt;0,AE107*SUMPRODUCT(_xlfn.XLOOKUP(AE$23,$C$4:$C$19,$T$4:$AD$19)*$AL107:$AV107),0)</f>
        <v>2</v>
      </c>
      <c r="CD107" s="17" cm="1">
        <f t="array" aca="1" ref="CD107" ca="1">IF(AF107&lt;0,AF107*SUMPRODUCT(_xlfn.XLOOKUP(AF$23,$C$4:$C$19,$T$4:$AD$19)*$AL107:$AV107),0)</f>
        <v>0</v>
      </c>
      <c r="CE107" s="17" cm="1">
        <f t="array" aca="1" ref="CE107" ca="1">IF(AG107&lt;0,AG107*SUMPRODUCT(_xlfn.XLOOKUP(AG$23,$C$4:$C$19,$T$4:$AD$19)*$AL107:$AV107),0)</f>
        <v>0</v>
      </c>
      <c r="CF107" s="17" cm="1">
        <f t="array" aca="1" ref="CF107" ca="1">IF(AH107&lt;0,AH107*SUMPRODUCT(_xlfn.XLOOKUP(AH$23,$C$4:$C$19,$T$4:$AD$19)*$AL107:$AV107),0)</f>
        <v>0</v>
      </c>
      <c r="CG107" s="17" cm="1">
        <f t="array" aca="1" ref="CG107" ca="1">IF(AI107&lt;0,AI107*SUMPRODUCT(_xlfn.XLOOKUP(AI$23,$C$4:$C$19,$T$4:$AD$19)*$AL107:$AV107),0)</f>
        <v>0</v>
      </c>
      <c r="CH107" s="17" cm="1">
        <f t="array" aca="1" ref="CH107" ca="1">IF(AJ107&lt;0,AJ107*SUMPRODUCT(_xlfn.XLOOKUP(AJ$23,$C$4:$C$19,$T$4:$AD$19)*$AL107:$AV107),0)</f>
        <v>0</v>
      </c>
      <c r="CI107" s="9" cm="1">
        <f t="array" aca="1" ref="CI107" ca="1">IF(AK107&lt;0,AK107*SUMPRODUCT(_xlfn.XLOOKUP(AK$23,$C$4:$C$19,$T$4:$AD$19)*$AL107:$AV107),0)</f>
        <v>0</v>
      </c>
      <c r="CJ107" s="221">
        <f t="shared" ca="1" si="202"/>
        <v>2</v>
      </c>
      <c r="CK107" s="8" cm="1">
        <f t="array" aca="1" ref="CK107" ca="1">IF(AA107&lt;0,AA107*SUMPRODUCT(_xlfn.XLOOKUP(AA$23,$C$4:$C$19,$I$4:$S$19)*$AL107:$AV107),0)</f>
        <v>0</v>
      </c>
      <c r="CL107" s="17" cm="1">
        <f t="array" aca="1" ref="CL107" ca="1">IF(AB107&lt;0,AB107*SUMPRODUCT(_xlfn.XLOOKUP(AB$23,$C$4:$C$19,$I$4:$S$19)*$AL107:$AV107),0)</f>
        <v>0</v>
      </c>
      <c r="CM107" s="17" cm="1">
        <f t="array" aca="1" ref="CM107" ca="1">IF(AC107&lt;0,AC107*SUMPRODUCT(_xlfn.XLOOKUP(AC$23,$C$4:$C$19,$I$4:$S$19)*$AL107:$AV107),0)</f>
        <v>0</v>
      </c>
      <c r="CN107" s="71" cm="1">
        <f t="array" aca="1" ref="CN107" ca="1">IF(AD107&lt;0,AD107*SUMPRODUCT(_xlfn.XLOOKUP(AD$23,$C$4:$C$19,$I$4:$S$19)*$AL107:$AV107),0)</f>
        <v>0</v>
      </c>
      <c r="CO107" s="17" cm="1">
        <f t="array" aca="1" ref="CO107" ca="1">IF(AE107&lt;0,AE107*SUMPRODUCT(_xlfn.XLOOKUP(AE$23,$C$4:$C$19,$I$4:$S$19)*$AL107:$AV107),0)</f>
        <v>0</v>
      </c>
      <c r="CP107" s="17" cm="1">
        <f t="array" aca="1" ref="CP107" ca="1">IF(AF107&lt;0,AF107*SUMPRODUCT(_xlfn.XLOOKUP(AF$23,$C$4:$C$19,$I$4:$S$19)*$AL107:$AV107),0)</f>
        <v>0</v>
      </c>
      <c r="CQ107" s="17" cm="1">
        <f t="array" aca="1" ref="CQ107" ca="1">IF(AG107&lt;0,AG107*SUMPRODUCT(_xlfn.XLOOKUP(AG$23,$C$4:$C$19,$I$4:$S$19)*$AL107:$AV107),0)</f>
        <v>0</v>
      </c>
      <c r="CR107" s="17" cm="1">
        <f t="array" aca="1" ref="CR107" ca="1">IF(AH107&lt;0,AH107*SUMPRODUCT(_xlfn.XLOOKUP(AH$23,$C$4:$C$19,$I$4:$S$19)*$AL107:$AV107),0)</f>
        <v>0</v>
      </c>
      <c r="CS107" s="17" cm="1">
        <f t="array" aca="1" ref="CS107" ca="1">IF(AI107&lt;0,AI107*SUMPRODUCT(_xlfn.XLOOKUP(AI$23,$C$4:$C$19,$I$4:$S$19)*$AL107:$AV107),0)</f>
        <v>0</v>
      </c>
      <c r="CT107" s="17" cm="1">
        <f t="array" aca="1" ref="CT107" ca="1">IF(AJ107&lt;0,AJ107*SUMPRODUCT(_xlfn.XLOOKUP(AJ$23,$C$4:$C$19,$I$4:$S$19)*$AL107:$AV107),0)</f>
        <v>0</v>
      </c>
      <c r="CU107" s="208" cm="1">
        <f t="array" aca="1" ref="CU107" ca="1">IF(AK107&lt;0,AK107*SUMPRODUCT(_xlfn.XLOOKUP(AK$23,$C$4:$C$19,$I$4:$S$19)*$AL107:$AV107),0)</f>
        <v>0</v>
      </c>
      <c r="CV107" s="221">
        <f t="shared" ca="1" si="203"/>
        <v>0</v>
      </c>
    </row>
    <row r="108" spans="1:100" x14ac:dyDescent="0.25">
      <c r="A108" s="255" t="s">
        <v>390</v>
      </c>
      <c r="B108" s="739" t="s">
        <v>388</v>
      </c>
      <c r="C108" s="735">
        <v>4</v>
      </c>
      <c r="D108" s="18" t="str">
        <f>_xlfn.XLOOKUP($C108,'Load Combinations'!$B$4:$B$22,'Load Combinations'!$C$4:$C$22)</f>
        <v>Core Vessel Vacuum, No Beam</v>
      </c>
      <c r="E108" s="118"/>
      <c r="F108" s="119"/>
      <c r="G108" s="7">
        <f t="shared" si="226"/>
        <v>4.9000000000000004</v>
      </c>
      <c r="H108" s="130">
        <f t="shared" ca="1" si="222"/>
        <v>6.2249999999999996</v>
      </c>
      <c r="I108" s="130">
        <f t="shared" ca="1" si="223"/>
        <v>3.8250000000000002</v>
      </c>
      <c r="J108" s="112"/>
      <c r="K108" s="72">
        <f ca="1">OFFSET(K108,-3,0)</f>
        <v>0</v>
      </c>
      <c r="L108" s="73">
        <f t="shared" ref="L108:AK108" ca="1" si="230">OFFSET(L108,-3,0)</f>
        <v>0</v>
      </c>
      <c r="M108" s="73">
        <f t="shared" ca="1" si="230"/>
        <v>0</v>
      </c>
      <c r="N108" s="73">
        <f t="shared" ca="1" si="230"/>
        <v>0</v>
      </c>
      <c r="O108" s="73">
        <f t="shared" ca="1" si="230"/>
        <v>1</v>
      </c>
      <c r="P108" s="73">
        <f t="shared" ca="1" si="230"/>
        <v>0</v>
      </c>
      <c r="Q108" s="73">
        <f t="shared" ca="1" si="230"/>
        <v>0</v>
      </c>
      <c r="R108" s="73">
        <f t="shared" ca="1" si="230"/>
        <v>0</v>
      </c>
      <c r="S108" s="73">
        <f t="shared" ca="1" si="230"/>
        <v>0</v>
      </c>
      <c r="T108" s="73">
        <f t="shared" ca="1" si="230"/>
        <v>0</v>
      </c>
      <c r="U108" s="73">
        <f t="shared" ca="1" si="230"/>
        <v>0</v>
      </c>
      <c r="V108" s="73">
        <f t="shared" ca="1" si="230"/>
        <v>1</v>
      </c>
      <c r="W108" s="73">
        <f t="shared" ca="1" si="230"/>
        <v>1</v>
      </c>
      <c r="X108" s="73">
        <f t="shared" ca="1" si="230"/>
        <v>0</v>
      </c>
      <c r="Y108" s="73">
        <f t="shared" ca="1" si="230"/>
        <v>0</v>
      </c>
      <c r="Z108" s="139">
        <f t="shared" ca="1" si="230"/>
        <v>0</v>
      </c>
      <c r="AA108" s="72">
        <f t="shared" ca="1" si="230"/>
        <v>0</v>
      </c>
      <c r="AB108" s="73">
        <f t="shared" ca="1" si="230"/>
        <v>1</v>
      </c>
      <c r="AC108" s="73">
        <f t="shared" ca="1" si="230"/>
        <v>-1</v>
      </c>
      <c r="AD108" s="73">
        <f t="shared" ca="1" si="230"/>
        <v>0</v>
      </c>
      <c r="AE108" s="73">
        <f t="shared" ca="1" si="230"/>
        <v>-1</v>
      </c>
      <c r="AF108" s="73">
        <f t="shared" ca="1" si="230"/>
        <v>0</v>
      </c>
      <c r="AG108" s="73">
        <f t="shared" ca="1" si="230"/>
        <v>0</v>
      </c>
      <c r="AH108" s="73">
        <f t="shared" ca="1" si="230"/>
        <v>0</v>
      </c>
      <c r="AI108" s="73">
        <f t="shared" ca="1" si="230"/>
        <v>0</v>
      </c>
      <c r="AJ108" s="73">
        <f t="shared" ca="1" si="230"/>
        <v>0</v>
      </c>
      <c r="AK108" s="74">
        <f t="shared" ca="1" si="230"/>
        <v>0</v>
      </c>
      <c r="AL108" s="202">
        <f>+INDEX('Load Combinations'!$D$4:$N$22,MATCH(Vertical!$C108,'Load Combinations'!$B$4:$B$22,0),MATCH(Vertical!AL$23,'Load Combinations'!$D$3:$N$3,0))</f>
        <v>1</v>
      </c>
      <c r="AM108" s="73">
        <f>+INDEX('Load Combinations'!$D$4:$N$22,MATCH(Vertical!$C108,'Load Combinations'!$B$4:$B$22,0),MATCH(Vertical!AM$23,'Load Combinations'!$D$3:$N$3,0))</f>
        <v>1</v>
      </c>
      <c r="AN108" s="73">
        <f>+INDEX('Load Combinations'!$D$4:$N$22,MATCH(Vertical!$C108,'Load Combinations'!$B$4:$B$22,0),MATCH(Vertical!AN$23,'Load Combinations'!$D$3:$N$3,0))</f>
        <v>0</v>
      </c>
      <c r="AO108" s="73">
        <f>+INDEX('Load Combinations'!$D$4:$N$22,MATCH(Vertical!$C108,'Load Combinations'!$B$4:$B$22,0),MATCH(Vertical!AO$23,'Load Combinations'!$D$3:$N$3,0))</f>
        <v>1</v>
      </c>
      <c r="AP108" s="73">
        <f>+INDEX('Load Combinations'!$D$4:$N$22,MATCH(Vertical!$C108,'Load Combinations'!$B$4:$B$22,0),MATCH(Vertical!AP$23,'Load Combinations'!$D$3:$N$3,0))</f>
        <v>0</v>
      </c>
      <c r="AQ108" s="73">
        <f>+INDEX('Load Combinations'!$D$4:$N$22,MATCH(Vertical!$C108,'Load Combinations'!$B$4:$B$22,0),MATCH(Vertical!AQ$23,'Load Combinations'!$D$3:$N$3,0))</f>
        <v>0</v>
      </c>
      <c r="AR108" s="73">
        <f>+INDEX('Load Combinations'!$D$4:$N$22,MATCH(Vertical!$C108,'Load Combinations'!$B$4:$B$22,0),MATCH(Vertical!AR$23,'Load Combinations'!$D$3:$N$3,0))</f>
        <v>0</v>
      </c>
      <c r="AS108" s="73">
        <f>+INDEX('Load Combinations'!$D$4:$N$22,MATCH(Vertical!$C108,'Load Combinations'!$B$4:$B$22,0),MATCH(Vertical!AS$23,'Load Combinations'!$D$3:$N$3,0))</f>
        <v>0</v>
      </c>
      <c r="AT108" s="73">
        <f>+INDEX('Load Combinations'!$D$4:$N$22,MATCH(Vertical!$C108,'Load Combinations'!$B$4:$B$22,0),MATCH(Vertical!AT$23,'Load Combinations'!$D$3:$N$3,0))</f>
        <v>1</v>
      </c>
      <c r="AU108" s="139">
        <f>+INDEX('Load Combinations'!$D$4:$N$22,MATCH(Vertical!$C108,'Load Combinations'!$B$4:$B$22,0),MATCH(Vertical!AU$23,'Load Combinations'!$D$3:$N$3,0))</f>
        <v>0</v>
      </c>
      <c r="AV108" s="189">
        <f>+INDEX('Load Combinations'!$D$4:$N$22,MATCH(Vertical!$C108,'Load Combinations'!$B$4:$B$22,0),MATCH(Vertical!AV$23,'Load Combinations'!$D$3:$N$3,0))</f>
        <v>0</v>
      </c>
      <c r="AW108" s="229" cm="1">
        <f t="array" aca="1" ref="AW108" ca="1">SUMPRODUCT(--($K108:$Z108&gt;0),INDEX($H$4:$H$19,MATCH($K$23:$Z$23,$C$4:$C$19,0)))</f>
        <v>1.1000000000000001</v>
      </c>
      <c r="AX108" s="189" cm="1">
        <f t="array" aca="1" ref="AX108" ca="1">SUMPRODUCT(--($K108:$Z108&gt;0),INDEX($G$4:$G$19,MATCH($K$23:$Z$23,$C$4:$C$19,0)))</f>
        <v>-1.1000000000000001</v>
      </c>
      <c r="AY108" s="189" cm="1">
        <f t="array" aca="1" ref="AY108" ca="1">-1*SUMPRODUCT(--($K108:$Z108&lt;0),INDEX($H$4:$H$19,MATCH($K$23:$Z$23,$C$4:$C$19,0)))</f>
        <v>0</v>
      </c>
      <c r="AZ108" s="230" cm="1">
        <f t="array" aca="1" ref="AZ108" ca="1">-1*SUMPRODUCT(--($K108:$Z108&lt;0),INDEX($G$4:$G$19,MATCH($K$23:$Z$23,$C$4:$C$19,0)))</f>
        <v>0</v>
      </c>
      <c r="BA108" s="66" cm="1">
        <f t="array" aca="1" ref="BA108" ca="1">IF(AA108&gt;0,AA108*SUMPRODUCT(_xlfn.XLOOKUP(AA$23,$C$4:$C$19,$T$4:$AD$19)*$AL108:$AV108),0)</f>
        <v>0</v>
      </c>
      <c r="BB108" s="67" cm="1">
        <f t="array" aca="1" ref="BB108" ca="1">IF(AB108&gt;0,AB108*SUMPRODUCT(_xlfn.XLOOKUP(AB$23,$C$4:$C$19,$T$4:$AD$19)*$AL108:$AV108),0)</f>
        <v>0.125</v>
      </c>
      <c r="BC108" s="67" cm="1">
        <f t="array" aca="1" ref="BC108" ca="1">IF(AC108&gt;0,AC108*SUMPRODUCT(_xlfn.XLOOKUP(AC$23,$C$4:$C$19,$T$4:$AD$19)*$AL108:$AV108),0)</f>
        <v>0</v>
      </c>
      <c r="BD108" s="67" cm="1">
        <f t="array" aca="1" ref="BD108" ca="1">IF(AD108&gt;0,AD108*SUMPRODUCT(_xlfn.XLOOKUP(AD$23,$C$4:$C$19,$T$4:$AD$19)*$AL108:$AV108),0)</f>
        <v>0</v>
      </c>
      <c r="BE108" s="67" cm="1">
        <f t="array" aca="1" ref="BE108" ca="1">IF(AE108&gt;0,AE108*SUMPRODUCT(_xlfn.XLOOKUP(AE$23,$C$4:$C$19,$T$4:$AD$19)*$AL108:$AV108),0)</f>
        <v>0</v>
      </c>
      <c r="BF108" s="67" cm="1">
        <f t="array" aca="1" ref="BF108" ca="1">IF(AF108&gt;0,AF108*SUMPRODUCT(_xlfn.XLOOKUP(AF$23,$C$4:$C$19,$T$4:$AD$19)*$AL108:$AV108),0)</f>
        <v>0</v>
      </c>
      <c r="BG108" s="67" cm="1">
        <f t="array" aca="1" ref="BG108" ca="1">IF(AG108&gt;0,AG108*SUMPRODUCT(_xlfn.XLOOKUP(AG$23,$C$4:$C$19,$T$4:$AD$19)*$AL108:$AV108),0)</f>
        <v>0</v>
      </c>
      <c r="BH108" s="67" cm="1">
        <f t="array" aca="1" ref="BH108" ca="1">IF(AH108&gt;0,AH108*SUMPRODUCT(_xlfn.XLOOKUP(AH$23,$C$4:$C$19,$T$4:$AD$19)*$AL108:$AV108),0)</f>
        <v>0</v>
      </c>
      <c r="BI108" s="67" cm="1">
        <f t="array" aca="1" ref="BI108" ca="1">IF(AI108&gt;0,AI108*SUMPRODUCT(_xlfn.XLOOKUP(AI$23,$C$4:$C$19,$T$4:$AD$19)*$AL108:$AV108),0)</f>
        <v>0</v>
      </c>
      <c r="BJ108" s="67" cm="1">
        <f t="array" aca="1" ref="BJ108" ca="1">IF(AJ108&gt;0,AJ108*SUMPRODUCT(_xlfn.XLOOKUP(AJ$23,$C$4:$C$19,$T$4:$AD$19)*$AL108:$AV108),0)</f>
        <v>0</v>
      </c>
      <c r="BK108" s="207" cm="1">
        <f t="array" aca="1" ref="BK108" ca="1">IF(AK108&gt;0,AK108*SUMPRODUCT(_xlfn.XLOOKUP(AK$23,$C$4:$C$19,$T$4:$AD$19)*$AL108:$AV108),0)</f>
        <v>0</v>
      </c>
      <c r="BL108" s="220">
        <f t="shared" ca="1" si="200"/>
        <v>0.125</v>
      </c>
      <c r="BM108" s="66" cm="1">
        <f t="array" aca="1" ref="BM108" ca="1">IF(AA108&gt;0,AA108*SUMPRODUCT(_xlfn.XLOOKUP(AA$23,$C$4:$C$19,$I$4:$S$19)*$AL108:$AV108),0)</f>
        <v>0</v>
      </c>
      <c r="BN108" s="67" cm="1">
        <f t="array" aca="1" ref="BN108" ca="1">IF(AB108&gt;0,AB108*SUMPRODUCT(_xlfn.XLOOKUP(AB$23,$C$4:$C$19,$I$4:$S$19)*$AL108:$AV108),0)</f>
        <v>-1.875</v>
      </c>
      <c r="BO108" s="67" cm="1">
        <f t="array" aca="1" ref="BO108" ca="1">IF(AC108&gt;0,AC108*SUMPRODUCT(_xlfn.XLOOKUP(AC$23,$C$4:$C$19,$I$4:$S$19)*$AL108:$AV108),0)</f>
        <v>0</v>
      </c>
      <c r="BP108" s="67" cm="1">
        <f t="array" aca="1" ref="BP108" ca="1">IF(AD108&gt;0,AD108*SUMPRODUCT(_xlfn.XLOOKUP(AD$23,$C$4:$C$19,$I$4:$S$19)*$AL108:$AV108),0)</f>
        <v>0</v>
      </c>
      <c r="BQ108" s="67" cm="1">
        <f t="array" aca="1" ref="BQ108" ca="1">IF(AE108&gt;0,AE108*SUMPRODUCT(_xlfn.XLOOKUP(AE$23,$C$4:$C$19,$I$4:$S$19)*$AL108:$AV108),0)</f>
        <v>0</v>
      </c>
      <c r="BR108" s="67" cm="1">
        <f t="array" aca="1" ref="BR108" ca="1">IF(AF108&gt;0,AF108*SUMPRODUCT(_xlfn.XLOOKUP(AF$23,$C$4:$C$19,$I$4:$S$19)*$AL108:$AV108),0)</f>
        <v>0</v>
      </c>
      <c r="BS108" s="67" cm="1">
        <f t="array" aca="1" ref="BS108" ca="1">IF(AG108&gt;0,AG108*SUMPRODUCT(_xlfn.XLOOKUP(AG$23,$C$4:$C$19,$I$4:$S$19)*$AL108:$AV108),0)</f>
        <v>0</v>
      </c>
      <c r="BT108" s="67" cm="1">
        <f t="array" aca="1" ref="BT108" ca="1">IF(AH108&gt;0,AH108*SUMPRODUCT(_xlfn.XLOOKUP(AH$23,$C$4:$C$19,$I$4:$S$19)*$AL108:$AV108),0)</f>
        <v>0</v>
      </c>
      <c r="BU108" s="67" cm="1">
        <f t="array" aca="1" ref="BU108" ca="1">IF(AI108&gt;0,AI108*SUMPRODUCT(_xlfn.XLOOKUP(AI$23,$C$4:$C$19,$I$4:$S$19)*$AL108:$AV108),0)</f>
        <v>0</v>
      </c>
      <c r="BV108" s="67" cm="1">
        <f t="array" aca="1" ref="BV108" ca="1">IF(AJ108&gt;0,AJ108*SUMPRODUCT(_xlfn.XLOOKUP(AJ$23,$C$4:$C$19,$I$4:$S$19)*$AL108:$AV108),0)</f>
        <v>0</v>
      </c>
      <c r="BW108" s="68" cm="1">
        <f t="array" aca="1" ref="BW108" ca="1">IF(AK108&gt;0,AK108*SUMPRODUCT(_xlfn.XLOOKUP(AK$23,$C$4:$C$19,$I$4:$S$19)*$AL108:$AV108),0)</f>
        <v>0</v>
      </c>
      <c r="BX108" s="214">
        <f t="shared" ca="1" si="201"/>
        <v>-1.875</v>
      </c>
      <c r="BY108" s="66" cm="1">
        <f t="array" aca="1" ref="BY108" ca="1">IF(AA108&lt;0,AA108*SUMPRODUCT(_xlfn.XLOOKUP(AA$23,$C$4:$C$19,$T$4:$AD$19)*$AL108:$AV108),0)</f>
        <v>0</v>
      </c>
      <c r="BZ108" s="67" cm="1">
        <f t="array" aca="1" ref="BZ108" ca="1">IF(AB108&lt;0,AB108*SUMPRODUCT(_xlfn.XLOOKUP(AB$23,$C$4:$C$19,$T$4:$AD$19)*$AL108:$AV108),0)</f>
        <v>0</v>
      </c>
      <c r="CA108" s="67" cm="1">
        <f t="array" aca="1" ref="CA108" ca="1">IF(AC108&lt;0,AC108*SUMPRODUCT(_xlfn.XLOOKUP(AC$23,$C$4:$C$19,$T$4:$AD$19)*$AL108:$AV108),0)</f>
        <v>-0.1</v>
      </c>
      <c r="CB108" s="67" cm="1">
        <f t="array" aca="1" ref="CB108" ca="1">IF(AD108&lt;0,AD108*SUMPRODUCT(_xlfn.XLOOKUP(AD$23,$C$4:$C$19,$T$4:$AD$19)*$AL108:$AV108),0)</f>
        <v>0</v>
      </c>
      <c r="CC108" s="67" cm="1">
        <f t="array" aca="1" ref="CC108" ca="1">IF(AE108&lt;0,AE108*SUMPRODUCT(_xlfn.XLOOKUP(AE$23,$C$4:$C$19,$T$4:$AD$19)*$AL108:$AV108),0)</f>
        <v>2</v>
      </c>
      <c r="CD108" s="67" cm="1">
        <f t="array" aca="1" ref="CD108" ca="1">IF(AF108&lt;0,AF108*SUMPRODUCT(_xlfn.XLOOKUP(AF$23,$C$4:$C$19,$T$4:$AD$19)*$AL108:$AV108),0)</f>
        <v>0</v>
      </c>
      <c r="CE108" s="67" cm="1">
        <f t="array" aca="1" ref="CE108" ca="1">IF(AG108&lt;0,AG108*SUMPRODUCT(_xlfn.XLOOKUP(AG$23,$C$4:$C$19,$T$4:$AD$19)*$AL108:$AV108),0)</f>
        <v>0</v>
      </c>
      <c r="CF108" s="67" cm="1">
        <f t="array" aca="1" ref="CF108" ca="1">IF(AH108&lt;0,AH108*SUMPRODUCT(_xlfn.XLOOKUP(AH$23,$C$4:$C$19,$T$4:$AD$19)*$AL108:$AV108),0)</f>
        <v>0</v>
      </c>
      <c r="CG108" s="67" cm="1">
        <f t="array" aca="1" ref="CG108" ca="1">IF(AI108&lt;0,AI108*SUMPRODUCT(_xlfn.XLOOKUP(AI$23,$C$4:$C$19,$T$4:$AD$19)*$AL108:$AV108),0)</f>
        <v>0</v>
      </c>
      <c r="CH108" s="67" cm="1">
        <f t="array" aca="1" ref="CH108" ca="1">IF(AJ108&lt;0,AJ108*SUMPRODUCT(_xlfn.XLOOKUP(AJ$23,$C$4:$C$19,$T$4:$AD$19)*$AL108:$AV108),0)</f>
        <v>0</v>
      </c>
      <c r="CI108" s="68" cm="1">
        <f t="array" aca="1" ref="CI108" ca="1">IF(AK108&lt;0,AK108*SUMPRODUCT(_xlfn.XLOOKUP(AK$23,$C$4:$C$19,$T$4:$AD$19)*$AL108:$AV108),0)</f>
        <v>0</v>
      </c>
      <c r="CJ108" s="220">
        <f t="shared" ca="1" si="202"/>
        <v>1.9</v>
      </c>
      <c r="CK108" s="66" cm="1">
        <f t="array" aca="1" ref="CK108" ca="1">IF(AA108&lt;0,AA108*SUMPRODUCT(_xlfn.XLOOKUP(AA$23,$C$4:$C$19,$I$4:$S$19)*$AL108:$AV108),0)</f>
        <v>0</v>
      </c>
      <c r="CL108" s="67" cm="1">
        <f t="array" aca="1" ref="CL108" ca="1">IF(AB108&lt;0,AB108*SUMPRODUCT(_xlfn.XLOOKUP(AB$23,$C$4:$C$19,$I$4:$S$19)*$AL108:$AV108),0)</f>
        <v>0</v>
      </c>
      <c r="CM108" s="67" cm="1">
        <f t="array" aca="1" ref="CM108" ca="1">IF(AC108&lt;0,AC108*SUMPRODUCT(_xlfn.XLOOKUP(AC$23,$C$4:$C$19,$I$4:$S$19)*$AL108:$AV108),0)</f>
        <v>0.1</v>
      </c>
      <c r="CN108" s="67" cm="1">
        <f t="array" aca="1" ref="CN108" ca="1">IF(AD108&lt;0,AD108*SUMPRODUCT(_xlfn.XLOOKUP(AD$23,$C$4:$C$19,$I$4:$S$19)*$AL108:$AV108),0)</f>
        <v>0</v>
      </c>
      <c r="CO108" s="67" cm="1">
        <f t="array" aca="1" ref="CO108" ca="1">IF(AE108&lt;0,AE108*SUMPRODUCT(_xlfn.XLOOKUP(AE$23,$C$4:$C$19,$I$4:$S$19)*$AL108:$AV108),0)</f>
        <v>0</v>
      </c>
      <c r="CP108" s="67" cm="1">
        <f t="array" aca="1" ref="CP108" ca="1">IF(AF108&lt;0,AF108*SUMPRODUCT(_xlfn.XLOOKUP(AF$23,$C$4:$C$19,$I$4:$S$19)*$AL108:$AV108),0)</f>
        <v>0</v>
      </c>
      <c r="CQ108" s="67" cm="1">
        <f t="array" aca="1" ref="CQ108" ca="1">IF(AG108&lt;0,AG108*SUMPRODUCT(_xlfn.XLOOKUP(AG$23,$C$4:$C$19,$I$4:$S$19)*$AL108:$AV108),0)</f>
        <v>0</v>
      </c>
      <c r="CR108" s="67" cm="1">
        <f t="array" aca="1" ref="CR108" ca="1">IF(AH108&lt;0,AH108*SUMPRODUCT(_xlfn.XLOOKUP(AH$23,$C$4:$C$19,$I$4:$S$19)*$AL108:$AV108),0)</f>
        <v>0</v>
      </c>
      <c r="CS108" s="67" cm="1">
        <f t="array" aca="1" ref="CS108" ca="1">IF(AI108&lt;0,AI108*SUMPRODUCT(_xlfn.XLOOKUP(AI$23,$C$4:$C$19,$I$4:$S$19)*$AL108:$AV108),0)</f>
        <v>0</v>
      </c>
      <c r="CT108" s="67" cm="1">
        <f t="array" aca="1" ref="CT108" ca="1">IF(AJ108&lt;0,AJ108*SUMPRODUCT(_xlfn.XLOOKUP(AJ$23,$C$4:$C$19,$I$4:$S$19)*$AL108:$AV108),0)</f>
        <v>0</v>
      </c>
      <c r="CU108" s="207" cm="1">
        <f t="array" aca="1" ref="CU108" ca="1">IF(AK108&lt;0,AK108*SUMPRODUCT(_xlfn.XLOOKUP(AK$23,$C$4:$C$19,$I$4:$S$19)*$AL108:$AV108),0)</f>
        <v>0</v>
      </c>
      <c r="CV108" s="220">
        <f t="shared" ca="1" si="203"/>
        <v>0.1</v>
      </c>
    </row>
    <row r="109" spans="1:100" x14ac:dyDescent="0.25">
      <c r="A109" s="730">
        <f ca="1">MIN(H105:I109,H112:I115,H118:I123)</f>
        <v>2.0750000000000002</v>
      </c>
      <c r="B109" s="740">
        <f ca="1">MIN(H110:I111,H116:I117)</f>
        <v>1.8250000000000002</v>
      </c>
      <c r="C109" s="736">
        <v>5</v>
      </c>
      <c r="D109" s="19" t="str">
        <f>_xlfn.XLOOKUP($C109,'Load Combinations'!$B$4:$B$22,'Load Combinations'!$C$4:$C$22)</f>
        <v>Core Vessel Vacuum, Beam on</v>
      </c>
      <c r="E109" s="120"/>
      <c r="F109" s="121"/>
      <c r="G109" s="8">
        <f t="shared" si="226"/>
        <v>4.9000000000000004</v>
      </c>
      <c r="H109" s="61">
        <f t="shared" ca="1" si="222"/>
        <v>6.5249999999999995</v>
      </c>
      <c r="I109" s="61">
        <f t="shared" ca="1" si="223"/>
        <v>2.0750000000000002</v>
      </c>
      <c r="J109" s="113"/>
      <c r="K109" s="75">
        <f ca="1">OFFSET(K109,-4,0)</f>
        <v>0</v>
      </c>
      <c r="L109" s="76">
        <f t="shared" ref="L109:AK109" ca="1" si="231">OFFSET(L109,-4,0)</f>
        <v>0</v>
      </c>
      <c r="M109" s="76">
        <f t="shared" ca="1" si="231"/>
        <v>0</v>
      </c>
      <c r="N109" s="76">
        <f t="shared" ca="1" si="231"/>
        <v>0</v>
      </c>
      <c r="O109" s="76">
        <f t="shared" ca="1" si="231"/>
        <v>1</v>
      </c>
      <c r="P109" s="76">
        <f t="shared" ca="1" si="231"/>
        <v>0</v>
      </c>
      <c r="Q109" s="76">
        <f t="shared" ca="1" si="231"/>
        <v>0</v>
      </c>
      <c r="R109" s="76">
        <f t="shared" ca="1" si="231"/>
        <v>0</v>
      </c>
      <c r="S109" s="76">
        <f t="shared" ca="1" si="231"/>
        <v>0</v>
      </c>
      <c r="T109" s="76">
        <f t="shared" ca="1" si="231"/>
        <v>0</v>
      </c>
      <c r="U109" s="76">
        <f t="shared" ca="1" si="231"/>
        <v>0</v>
      </c>
      <c r="V109" s="76">
        <f t="shared" ca="1" si="231"/>
        <v>1</v>
      </c>
      <c r="W109" s="76">
        <f t="shared" ca="1" si="231"/>
        <v>1</v>
      </c>
      <c r="X109" s="76">
        <f t="shared" ca="1" si="231"/>
        <v>0</v>
      </c>
      <c r="Y109" s="76">
        <f t="shared" ca="1" si="231"/>
        <v>0</v>
      </c>
      <c r="Z109" s="140">
        <f t="shared" ca="1" si="231"/>
        <v>0</v>
      </c>
      <c r="AA109" s="75">
        <f t="shared" ca="1" si="231"/>
        <v>0</v>
      </c>
      <c r="AB109" s="76">
        <f t="shared" ca="1" si="231"/>
        <v>1</v>
      </c>
      <c r="AC109" s="76">
        <f t="shared" ca="1" si="231"/>
        <v>-1</v>
      </c>
      <c r="AD109" s="76">
        <f t="shared" ca="1" si="231"/>
        <v>0</v>
      </c>
      <c r="AE109" s="76">
        <f t="shared" ca="1" si="231"/>
        <v>-1</v>
      </c>
      <c r="AF109" s="76">
        <f t="shared" ca="1" si="231"/>
        <v>0</v>
      </c>
      <c r="AG109" s="76">
        <f t="shared" ca="1" si="231"/>
        <v>0</v>
      </c>
      <c r="AH109" s="76">
        <f t="shared" ca="1" si="231"/>
        <v>0</v>
      </c>
      <c r="AI109" s="76">
        <f t="shared" ca="1" si="231"/>
        <v>0</v>
      </c>
      <c r="AJ109" s="76">
        <f t="shared" ca="1" si="231"/>
        <v>0</v>
      </c>
      <c r="AK109" s="77">
        <f t="shared" ca="1" si="231"/>
        <v>0</v>
      </c>
      <c r="AL109" s="203">
        <f>+INDEX('Load Combinations'!$D$4:$N$22,MATCH(Vertical!$C109,'Load Combinations'!$B$4:$B$22,0),MATCH(Vertical!AL$23,'Load Combinations'!$D$3:$N$3,0))</f>
        <v>1</v>
      </c>
      <c r="AM109" s="76">
        <f>+INDEX('Load Combinations'!$D$4:$N$22,MATCH(Vertical!$C109,'Load Combinations'!$B$4:$B$22,0),MATCH(Vertical!AM$23,'Load Combinations'!$D$3:$N$3,0))</f>
        <v>1</v>
      </c>
      <c r="AN109" s="76">
        <f>+INDEX('Load Combinations'!$D$4:$N$22,MATCH(Vertical!$C109,'Load Combinations'!$B$4:$B$22,0),MATCH(Vertical!AN$23,'Load Combinations'!$D$3:$N$3,0))</f>
        <v>0</v>
      </c>
      <c r="AO109" s="76">
        <f>+INDEX('Load Combinations'!$D$4:$N$22,MATCH(Vertical!$C109,'Load Combinations'!$B$4:$B$22,0),MATCH(Vertical!AO$23,'Load Combinations'!$D$3:$N$3,0))</f>
        <v>1</v>
      </c>
      <c r="AP109" s="76">
        <f>+INDEX('Load Combinations'!$D$4:$N$22,MATCH(Vertical!$C109,'Load Combinations'!$B$4:$B$22,0),MATCH(Vertical!AP$23,'Load Combinations'!$D$3:$N$3,0))</f>
        <v>0</v>
      </c>
      <c r="AQ109" s="76">
        <f>+INDEX('Load Combinations'!$D$4:$N$22,MATCH(Vertical!$C109,'Load Combinations'!$B$4:$B$22,0),MATCH(Vertical!AQ$23,'Load Combinations'!$D$3:$N$3,0))</f>
        <v>1</v>
      </c>
      <c r="AR109" s="76">
        <f>+INDEX('Load Combinations'!$D$4:$N$22,MATCH(Vertical!$C109,'Load Combinations'!$B$4:$B$22,0),MATCH(Vertical!AR$23,'Load Combinations'!$D$3:$N$3,0))</f>
        <v>0</v>
      </c>
      <c r="AS109" s="76">
        <f>+INDEX('Load Combinations'!$D$4:$N$22,MATCH(Vertical!$C109,'Load Combinations'!$B$4:$B$22,0),MATCH(Vertical!AS$23,'Load Combinations'!$D$3:$N$3,0))</f>
        <v>0</v>
      </c>
      <c r="AT109" s="76">
        <f>+INDEX('Load Combinations'!$D$4:$N$22,MATCH(Vertical!$C109,'Load Combinations'!$B$4:$B$22,0),MATCH(Vertical!AT$23,'Load Combinations'!$D$3:$N$3,0))</f>
        <v>1</v>
      </c>
      <c r="AU109" s="140">
        <f>+INDEX('Load Combinations'!$D$4:$N$22,MATCH(Vertical!$C109,'Load Combinations'!$B$4:$B$22,0),MATCH(Vertical!AU$23,'Load Combinations'!$D$3:$N$3,0))</f>
        <v>0</v>
      </c>
      <c r="AV109" s="196">
        <f>+INDEX('Load Combinations'!$D$4:$N$22,MATCH(Vertical!$C109,'Load Combinations'!$B$4:$B$22,0),MATCH(Vertical!AV$23,'Load Combinations'!$D$3:$N$3,0))</f>
        <v>0</v>
      </c>
      <c r="AW109" s="231" cm="1">
        <f t="array" aca="1" ref="AW109" ca="1">SUMPRODUCT(--($K109:$Z109&gt;0),INDEX($H$4:$H$19,MATCH($K$23:$Z$23,$C$4:$C$19,0)))</f>
        <v>1.1000000000000001</v>
      </c>
      <c r="AX109" s="196" cm="1">
        <f t="array" aca="1" ref="AX109" ca="1">SUMPRODUCT(--($K109:$Z109&gt;0),INDEX($G$4:$G$19,MATCH($K$23:$Z$23,$C$4:$C$19,0)))</f>
        <v>-1.1000000000000001</v>
      </c>
      <c r="AY109" s="196" cm="1">
        <f t="array" aca="1" ref="AY109" ca="1">-1*SUMPRODUCT(--($K109:$Z109&lt;0),INDEX($H$4:$H$19,MATCH($K$23:$Z$23,$C$4:$C$19,0)))</f>
        <v>0</v>
      </c>
      <c r="AZ109" s="232" cm="1">
        <f t="array" aca="1" ref="AZ109" ca="1">-1*SUMPRODUCT(--($K109:$Z109&lt;0),INDEX($G$4:$G$19,MATCH($K$23:$Z$23,$C$4:$C$19,0)))</f>
        <v>0</v>
      </c>
      <c r="BA109" s="8" cm="1">
        <f t="array" aca="1" ref="BA109" ca="1">IF(AA109&gt;0,AA109*SUMPRODUCT(_xlfn.XLOOKUP(AA$23,$C$4:$C$19,$T$4:$AD$19)*$AL109:$AV109),0)</f>
        <v>0</v>
      </c>
      <c r="BB109" s="17" cm="1">
        <f t="array" aca="1" ref="BB109" ca="1">IF(AB109&gt;0,AB109*SUMPRODUCT(_xlfn.XLOOKUP(AB$23,$C$4:$C$19,$T$4:$AD$19)*$AL109:$AV109),0)</f>
        <v>0.42499999999999999</v>
      </c>
      <c r="BC109" s="17" cm="1">
        <f t="array" aca="1" ref="BC109" ca="1">IF(AC109&gt;0,AC109*SUMPRODUCT(_xlfn.XLOOKUP(AC$23,$C$4:$C$19,$T$4:$AD$19)*$AL109:$AV109),0)</f>
        <v>0</v>
      </c>
      <c r="BD109" s="71" cm="1">
        <f t="array" aca="1" ref="BD109" ca="1">IF(AD109&gt;0,AD109*SUMPRODUCT(_xlfn.XLOOKUP(AD$23,$C$4:$C$19,$T$4:$AD$19)*$AL109:$AV109),0)</f>
        <v>0</v>
      </c>
      <c r="BE109" s="17" cm="1">
        <f t="array" aca="1" ref="BE109" ca="1">IF(AE109&gt;0,AE109*SUMPRODUCT(_xlfn.XLOOKUP(AE$23,$C$4:$C$19,$T$4:$AD$19)*$AL109:$AV109),0)</f>
        <v>0</v>
      </c>
      <c r="BF109" s="17" cm="1">
        <f t="array" aca="1" ref="BF109" ca="1">IF(AF109&gt;0,AF109*SUMPRODUCT(_xlfn.XLOOKUP(AF$23,$C$4:$C$19,$T$4:$AD$19)*$AL109:$AV109),0)</f>
        <v>0</v>
      </c>
      <c r="BG109" s="17" cm="1">
        <f t="array" aca="1" ref="BG109" ca="1">IF(AG109&gt;0,AG109*SUMPRODUCT(_xlfn.XLOOKUP(AG$23,$C$4:$C$19,$T$4:$AD$19)*$AL109:$AV109),0)</f>
        <v>0</v>
      </c>
      <c r="BH109" s="17" cm="1">
        <f t="array" aca="1" ref="BH109" ca="1">IF(AH109&gt;0,AH109*SUMPRODUCT(_xlfn.XLOOKUP(AH$23,$C$4:$C$19,$T$4:$AD$19)*$AL109:$AV109),0)</f>
        <v>0</v>
      </c>
      <c r="BI109" s="17" cm="1">
        <f t="array" aca="1" ref="BI109" ca="1">IF(AI109&gt;0,AI109*SUMPRODUCT(_xlfn.XLOOKUP(AI$23,$C$4:$C$19,$T$4:$AD$19)*$AL109:$AV109),0)</f>
        <v>0</v>
      </c>
      <c r="BJ109" s="17" cm="1">
        <f t="array" aca="1" ref="BJ109" ca="1">IF(AJ109&gt;0,AJ109*SUMPRODUCT(_xlfn.XLOOKUP(AJ$23,$C$4:$C$19,$T$4:$AD$19)*$AL109:$AV109),0)</f>
        <v>0</v>
      </c>
      <c r="BK109" s="208" cm="1">
        <f t="array" aca="1" ref="BK109" ca="1">IF(AK109&gt;0,AK109*SUMPRODUCT(_xlfn.XLOOKUP(AK$23,$C$4:$C$19,$T$4:$AD$19)*$AL109:$AV109),0)</f>
        <v>0</v>
      </c>
      <c r="BL109" s="221">
        <f t="shared" ca="1" si="200"/>
        <v>0.42499999999999999</v>
      </c>
      <c r="BM109" s="8" cm="1">
        <f t="array" aca="1" ref="BM109" ca="1">IF(AA109&gt;0,AA109*SUMPRODUCT(_xlfn.XLOOKUP(AA$23,$C$4:$C$19,$I$4:$S$19)*$AL109:$AV109),0)</f>
        <v>0</v>
      </c>
      <c r="BN109" s="17" cm="1">
        <f t="array" aca="1" ref="BN109" ca="1">IF(AB109&gt;0,AB109*SUMPRODUCT(_xlfn.XLOOKUP(AB$23,$C$4:$C$19,$I$4:$S$19)*$AL109:$AV109),0)</f>
        <v>-1.875</v>
      </c>
      <c r="BO109" s="17" cm="1">
        <f t="array" aca="1" ref="BO109" ca="1">IF(AC109&gt;0,AC109*SUMPRODUCT(_xlfn.XLOOKUP(AC$23,$C$4:$C$19,$I$4:$S$19)*$AL109:$AV109),0)</f>
        <v>0</v>
      </c>
      <c r="BP109" s="71" cm="1">
        <f t="array" aca="1" ref="BP109" ca="1">IF(AD109&gt;0,AD109*SUMPRODUCT(_xlfn.XLOOKUP(AD$23,$C$4:$C$19,$I$4:$S$19)*$AL109:$AV109),0)</f>
        <v>0</v>
      </c>
      <c r="BQ109" s="17" cm="1">
        <f t="array" aca="1" ref="BQ109" ca="1">IF(AE109&gt;0,AE109*SUMPRODUCT(_xlfn.XLOOKUP(AE$23,$C$4:$C$19,$I$4:$S$19)*$AL109:$AV109),0)</f>
        <v>0</v>
      </c>
      <c r="BR109" s="17" cm="1">
        <f t="array" aca="1" ref="BR109" ca="1">IF(AF109&gt;0,AF109*SUMPRODUCT(_xlfn.XLOOKUP(AF$23,$C$4:$C$19,$I$4:$S$19)*$AL109:$AV109),0)</f>
        <v>0</v>
      </c>
      <c r="BS109" s="17" cm="1">
        <f t="array" aca="1" ref="BS109" ca="1">IF(AG109&gt;0,AG109*SUMPRODUCT(_xlfn.XLOOKUP(AG$23,$C$4:$C$19,$I$4:$S$19)*$AL109:$AV109),0)</f>
        <v>0</v>
      </c>
      <c r="BT109" s="17" cm="1">
        <f t="array" aca="1" ref="BT109" ca="1">IF(AH109&gt;0,AH109*SUMPRODUCT(_xlfn.XLOOKUP(AH$23,$C$4:$C$19,$I$4:$S$19)*$AL109:$AV109),0)</f>
        <v>0</v>
      </c>
      <c r="BU109" s="17" cm="1">
        <f t="array" aca="1" ref="BU109" ca="1">IF(AI109&gt;0,AI109*SUMPRODUCT(_xlfn.XLOOKUP(AI$23,$C$4:$C$19,$I$4:$S$19)*$AL109:$AV109),0)</f>
        <v>0</v>
      </c>
      <c r="BV109" s="17" cm="1">
        <f t="array" aca="1" ref="BV109" ca="1">IF(AJ109&gt;0,AJ109*SUMPRODUCT(_xlfn.XLOOKUP(AJ$23,$C$4:$C$19,$I$4:$S$19)*$AL109:$AV109),0)</f>
        <v>0</v>
      </c>
      <c r="BW109" s="9" cm="1">
        <f t="array" aca="1" ref="BW109" ca="1">IF(AK109&gt;0,AK109*SUMPRODUCT(_xlfn.XLOOKUP(AK$23,$C$4:$C$19,$I$4:$S$19)*$AL109:$AV109),0)</f>
        <v>0</v>
      </c>
      <c r="BX109" s="215">
        <f t="shared" ca="1" si="201"/>
        <v>-1.875</v>
      </c>
      <c r="BY109" s="8" cm="1">
        <f t="array" aca="1" ref="BY109" ca="1">IF(AA109&lt;0,AA109*SUMPRODUCT(_xlfn.XLOOKUP(AA$23,$C$4:$C$19,$T$4:$AD$19)*$AL109:$AV109),0)</f>
        <v>0</v>
      </c>
      <c r="BZ109" s="17" cm="1">
        <f t="array" aca="1" ref="BZ109" ca="1">IF(AB109&lt;0,AB109*SUMPRODUCT(_xlfn.XLOOKUP(AB$23,$C$4:$C$19,$T$4:$AD$19)*$AL109:$AV109),0)</f>
        <v>0</v>
      </c>
      <c r="CA109" s="17" cm="1">
        <f t="array" aca="1" ref="CA109" ca="1">IF(AC109&lt;0,AC109*SUMPRODUCT(_xlfn.XLOOKUP(AC$23,$C$4:$C$19,$T$4:$AD$19)*$AL109:$AV109),0)</f>
        <v>-0.1</v>
      </c>
      <c r="CB109" s="71" cm="1">
        <f t="array" aca="1" ref="CB109" ca="1">IF(AD109&lt;0,AD109*SUMPRODUCT(_xlfn.XLOOKUP(AD$23,$C$4:$C$19,$T$4:$AD$19)*$AL109:$AV109),0)</f>
        <v>0</v>
      </c>
      <c r="CC109" s="17" cm="1">
        <f t="array" aca="1" ref="CC109" ca="1">IF(AE109&lt;0,AE109*SUMPRODUCT(_xlfn.XLOOKUP(AE$23,$C$4:$C$19,$T$4:$AD$19)*$AL109:$AV109),0)</f>
        <v>0.25</v>
      </c>
      <c r="CD109" s="17" cm="1">
        <f t="array" aca="1" ref="CD109" ca="1">IF(AF109&lt;0,AF109*SUMPRODUCT(_xlfn.XLOOKUP(AF$23,$C$4:$C$19,$T$4:$AD$19)*$AL109:$AV109),0)</f>
        <v>0</v>
      </c>
      <c r="CE109" s="17" cm="1">
        <f t="array" aca="1" ref="CE109" ca="1">IF(AG109&lt;0,AG109*SUMPRODUCT(_xlfn.XLOOKUP(AG$23,$C$4:$C$19,$T$4:$AD$19)*$AL109:$AV109),0)</f>
        <v>0</v>
      </c>
      <c r="CF109" s="17" cm="1">
        <f t="array" aca="1" ref="CF109" ca="1">IF(AH109&lt;0,AH109*SUMPRODUCT(_xlfn.XLOOKUP(AH$23,$C$4:$C$19,$T$4:$AD$19)*$AL109:$AV109),0)</f>
        <v>0</v>
      </c>
      <c r="CG109" s="17" cm="1">
        <f t="array" aca="1" ref="CG109" ca="1">IF(AI109&lt;0,AI109*SUMPRODUCT(_xlfn.XLOOKUP(AI$23,$C$4:$C$19,$T$4:$AD$19)*$AL109:$AV109),0)</f>
        <v>0</v>
      </c>
      <c r="CH109" s="17" cm="1">
        <f t="array" aca="1" ref="CH109" ca="1">IF(AJ109&lt;0,AJ109*SUMPRODUCT(_xlfn.XLOOKUP(AJ$23,$C$4:$C$19,$T$4:$AD$19)*$AL109:$AV109),0)</f>
        <v>0</v>
      </c>
      <c r="CI109" s="9" cm="1">
        <f t="array" aca="1" ref="CI109" ca="1">IF(AK109&lt;0,AK109*SUMPRODUCT(_xlfn.XLOOKUP(AK$23,$C$4:$C$19,$T$4:$AD$19)*$AL109:$AV109),0)</f>
        <v>0</v>
      </c>
      <c r="CJ109" s="221">
        <f t="shared" ca="1" si="202"/>
        <v>0.15</v>
      </c>
      <c r="CK109" s="8" cm="1">
        <f t="array" aca="1" ref="CK109" ca="1">IF(AA109&lt;0,AA109*SUMPRODUCT(_xlfn.XLOOKUP(AA$23,$C$4:$C$19,$I$4:$S$19)*$AL109:$AV109),0)</f>
        <v>0</v>
      </c>
      <c r="CL109" s="17" cm="1">
        <f t="array" aca="1" ref="CL109" ca="1">IF(AB109&lt;0,AB109*SUMPRODUCT(_xlfn.XLOOKUP(AB$23,$C$4:$C$19,$I$4:$S$19)*$AL109:$AV109),0)</f>
        <v>0</v>
      </c>
      <c r="CM109" s="17" cm="1">
        <f t="array" aca="1" ref="CM109" ca="1">IF(AC109&lt;0,AC109*SUMPRODUCT(_xlfn.XLOOKUP(AC$23,$C$4:$C$19,$I$4:$S$19)*$AL109:$AV109),0)</f>
        <v>0.1</v>
      </c>
      <c r="CN109" s="71" cm="1">
        <f t="array" aca="1" ref="CN109" ca="1">IF(AD109&lt;0,AD109*SUMPRODUCT(_xlfn.XLOOKUP(AD$23,$C$4:$C$19,$I$4:$S$19)*$AL109:$AV109),0)</f>
        <v>0</v>
      </c>
      <c r="CO109" s="17" cm="1">
        <f t="array" aca="1" ref="CO109" ca="1">IF(AE109&lt;0,AE109*SUMPRODUCT(_xlfn.XLOOKUP(AE$23,$C$4:$C$19,$I$4:$S$19)*$AL109:$AV109),0)</f>
        <v>0</v>
      </c>
      <c r="CP109" s="17" cm="1">
        <f t="array" aca="1" ref="CP109" ca="1">IF(AF109&lt;0,AF109*SUMPRODUCT(_xlfn.XLOOKUP(AF$23,$C$4:$C$19,$I$4:$S$19)*$AL109:$AV109),0)</f>
        <v>0</v>
      </c>
      <c r="CQ109" s="17" cm="1">
        <f t="array" aca="1" ref="CQ109" ca="1">IF(AG109&lt;0,AG109*SUMPRODUCT(_xlfn.XLOOKUP(AG$23,$C$4:$C$19,$I$4:$S$19)*$AL109:$AV109),0)</f>
        <v>0</v>
      </c>
      <c r="CR109" s="17" cm="1">
        <f t="array" aca="1" ref="CR109" ca="1">IF(AH109&lt;0,AH109*SUMPRODUCT(_xlfn.XLOOKUP(AH$23,$C$4:$C$19,$I$4:$S$19)*$AL109:$AV109),0)</f>
        <v>0</v>
      </c>
      <c r="CS109" s="17" cm="1">
        <f t="array" aca="1" ref="CS109" ca="1">IF(AI109&lt;0,AI109*SUMPRODUCT(_xlfn.XLOOKUP(AI$23,$C$4:$C$19,$I$4:$S$19)*$AL109:$AV109),0)</f>
        <v>0</v>
      </c>
      <c r="CT109" s="17" cm="1">
        <f t="array" aca="1" ref="CT109" ca="1">IF(AJ109&lt;0,AJ109*SUMPRODUCT(_xlfn.XLOOKUP(AJ$23,$C$4:$C$19,$I$4:$S$19)*$AL109:$AV109),0)</f>
        <v>0</v>
      </c>
      <c r="CU109" s="208" cm="1">
        <f t="array" aca="1" ref="CU109" ca="1">IF(AK109&lt;0,AK109*SUMPRODUCT(_xlfn.XLOOKUP(AK$23,$C$4:$C$19,$I$4:$S$19)*$AL109:$AV109),0)</f>
        <v>0</v>
      </c>
      <c r="CV109" s="221">
        <f t="shared" ca="1" si="203"/>
        <v>0.1</v>
      </c>
    </row>
    <row r="110" spans="1:100" x14ac:dyDescent="0.25">
      <c r="A110" s="255" t="s">
        <v>391</v>
      </c>
      <c r="B110" s="739" t="s">
        <v>389</v>
      </c>
      <c r="C110" s="735">
        <v>6</v>
      </c>
      <c r="D110" s="159" t="str">
        <f>_xlfn.XLOOKUP($C110,'Load Combinations'!$B$4:$B$22,'Load Combinations'!$C$4:$C$22)</f>
        <v>Core Vessel Vaccuum,  No Beam, Seismic</v>
      </c>
      <c r="E110" s="118"/>
      <c r="F110" s="119"/>
      <c r="G110" s="7">
        <f t="shared" si="226"/>
        <v>4.9000000000000004</v>
      </c>
      <c r="H110" s="130">
        <f t="shared" ca="1" si="222"/>
        <v>6.4749999999999996</v>
      </c>
      <c r="I110" s="130">
        <f t="shared" ca="1" si="223"/>
        <v>3.5750000000000002</v>
      </c>
      <c r="J110" s="112"/>
      <c r="K110" s="72">
        <f ca="1">OFFSET(K110,-5,0)</f>
        <v>0</v>
      </c>
      <c r="L110" s="73">
        <f t="shared" ref="L110:AK110" ca="1" si="232">OFFSET(L110,-5,0)</f>
        <v>0</v>
      </c>
      <c r="M110" s="73">
        <f t="shared" ca="1" si="232"/>
        <v>0</v>
      </c>
      <c r="N110" s="73">
        <f t="shared" ca="1" si="232"/>
        <v>0</v>
      </c>
      <c r="O110" s="73">
        <f t="shared" ca="1" si="232"/>
        <v>1</v>
      </c>
      <c r="P110" s="73">
        <f t="shared" ca="1" si="232"/>
        <v>0</v>
      </c>
      <c r="Q110" s="73">
        <f t="shared" ca="1" si="232"/>
        <v>0</v>
      </c>
      <c r="R110" s="73">
        <f t="shared" ca="1" si="232"/>
        <v>0</v>
      </c>
      <c r="S110" s="73">
        <f t="shared" ca="1" si="232"/>
        <v>0</v>
      </c>
      <c r="T110" s="73">
        <f t="shared" ca="1" si="232"/>
        <v>0</v>
      </c>
      <c r="U110" s="73">
        <f t="shared" ca="1" si="232"/>
        <v>0</v>
      </c>
      <c r="V110" s="73">
        <f t="shared" ca="1" si="232"/>
        <v>1</v>
      </c>
      <c r="W110" s="73">
        <f t="shared" ca="1" si="232"/>
        <v>1</v>
      </c>
      <c r="X110" s="73">
        <f t="shared" ca="1" si="232"/>
        <v>0</v>
      </c>
      <c r="Y110" s="73">
        <f t="shared" ca="1" si="232"/>
        <v>0</v>
      </c>
      <c r="Z110" s="139">
        <f t="shared" ca="1" si="232"/>
        <v>0</v>
      </c>
      <c r="AA110" s="72">
        <f t="shared" ca="1" si="232"/>
        <v>0</v>
      </c>
      <c r="AB110" s="73">
        <f t="shared" ca="1" si="232"/>
        <v>1</v>
      </c>
      <c r="AC110" s="73">
        <f t="shared" ca="1" si="232"/>
        <v>-1</v>
      </c>
      <c r="AD110" s="73">
        <f t="shared" ca="1" si="232"/>
        <v>0</v>
      </c>
      <c r="AE110" s="73">
        <f t="shared" ca="1" si="232"/>
        <v>-1</v>
      </c>
      <c r="AF110" s="73">
        <f t="shared" ca="1" si="232"/>
        <v>0</v>
      </c>
      <c r="AG110" s="73">
        <f t="shared" ca="1" si="232"/>
        <v>0</v>
      </c>
      <c r="AH110" s="73">
        <f t="shared" ca="1" si="232"/>
        <v>0</v>
      </c>
      <c r="AI110" s="73">
        <f t="shared" ca="1" si="232"/>
        <v>0</v>
      </c>
      <c r="AJ110" s="73">
        <f t="shared" ca="1" si="232"/>
        <v>0</v>
      </c>
      <c r="AK110" s="74">
        <f t="shared" ca="1" si="232"/>
        <v>0</v>
      </c>
      <c r="AL110" s="202">
        <f>+INDEX('Load Combinations'!$D$4:$N$22,MATCH(Vertical!$C110,'Load Combinations'!$B$4:$B$22,0),MATCH(Vertical!AL$23,'Load Combinations'!$D$3:$N$3,0))</f>
        <v>1</v>
      </c>
      <c r="AM110" s="73">
        <f>+INDEX('Load Combinations'!$D$4:$N$22,MATCH(Vertical!$C110,'Load Combinations'!$B$4:$B$22,0),MATCH(Vertical!AM$23,'Load Combinations'!$D$3:$N$3,0))</f>
        <v>1</v>
      </c>
      <c r="AN110" s="73">
        <f>+INDEX('Load Combinations'!$D$4:$N$22,MATCH(Vertical!$C110,'Load Combinations'!$B$4:$B$22,0),MATCH(Vertical!AN$23,'Load Combinations'!$D$3:$N$3,0))</f>
        <v>0</v>
      </c>
      <c r="AO110" s="73">
        <f>+INDEX('Load Combinations'!$D$4:$N$22,MATCH(Vertical!$C110,'Load Combinations'!$B$4:$B$22,0),MATCH(Vertical!AO$23,'Load Combinations'!$D$3:$N$3,0))</f>
        <v>1</v>
      </c>
      <c r="AP110" s="73">
        <f>+INDEX('Load Combinations'!$D$4:$N$22,MATCH(Vertical!$C110,'Load Combinations'!$B$4:$B$22,0),MATCH(Vertical!AP$23,'Load Combinations'!$D$3:$N$3,0))</f>
        <v>0</v>
      </c>
      <c r="AQ110" s="73">
        <f>+INDEX('Load Combinations'!$D$4:$N$22,MATCH(Vertical!$C110,'Load Combinations'!$B$4:$B$22,0),MATCH(Vertical!AQ$23,'Load Combinations'!$D$3:$N$3,0))</f>
        <v>0</v>
      </c>
      <c r="AR110" s="73">
        <f>+INDEX('Load Combinations'!$D$4:$N$22,MATCH(Vertical!$C110,'Load Combinations'!$B$4:$B$22,0),MATCH(Vertical!AR$23,'Load Combinations'!$D$3:$N$3,0))</f>
        <v>0</v>
      </c>
      <c r="AS110" s="73">
        <f>+INDEX('Load Combinations'!$D$4:$N$22,MATCH(Vertical!$C110,'Load Combinations'!$B$4:$B$22,0),MATCH(Vertical!AS$23,'Load Combinations'!$D$3:$N$3,0))</f>
        <v>0</v>
      </c>
      <c r="AT110" s="73">
        <f>+INDEX('Load Combinations'!$D$4:$N$22,MATCH(Vertical!$C110,'Load Combinations'!$B$4:$B$22,0),MATCH(Vertical!AT$23,'Load Combinations'!$D$3:$N$3,0))</f>
        <v>1</v>
      </c>
      <c r="AU110" s="139">
        <f>+INDEX('Load Combinations'!$D$4:$N$22,MATCH(Vertical!$C110,'Load Combinations'!$B$4:$B$22,0),MATCH(Vertical!AU$23,'Load Combinations'!$D$3:$N$3,0))</f>
        <v>1</v>
      </c>
      <c r="AV110" s="189">
        <f>+INDEX('Load Combinations'!$D$4:$N$22,MATCH(Vertical!$C110,'Load Combinations'!$B$4:$B$22,0),MATCH(Vertical!AV$23,'Load Combinations'!$D$3:$N$3,0))</f>
        <v>0</v>
      </c>
      <c r="AW110" s="229" cm="1">
        <f t="array" aca="1" ref="AW110" ca="1">SUMPRODUCT(--($K110:$Z110&gt;0),INDEX($H$4:$H$19,MATCH($K$23:$Z$23,$C$4:$C$19,0)))</f>
        <v>1.1000000000000001</v>
      </c>
      <c r="AX110" s="189" cm="1">
        <f t="array" aca="1" ref="AX110" ca="1">SUMPRODUCT(--($K110:$Z110&gt;0),INDEX($G$4:$G$19,MATCH($K$23:$Z$23,$C$4:$C$19,0)))</f>
        <v>-1.1000000000000001</v>
      </c>
      <c r="AY110" s="189" cm="1">
        <f t="array" aca="1" ref="AY110" ca="1">-1*SUMPRODUCT(--($K110:$Z110&lt;0),INDEX($H$4:$H$19,MATCH($K$23:$Z$23,$C$4:$C$19,0)))</f>
        <v>0</v>
      </c>
      <c r="AZ110" s="230" cm="1">
        <f t="array" aca="1" ref="AZ110" ca="1">-1*SUMPRODUCT(--($K110:$Z110&lt;0),INDEX($G$4:$G$19,MATCH($K$23:$Z$23,$C$4:$C$19,0)))</f>
        <v>0</v>
      </c>
      <c r="BA110" s="66" cm="1">
        <f t="array" aca="1" ref="BA110" ca="1">IF(AA110&gt;0,AA110*SUMPRODUCT(_xlfn.XLOOKUP(AA$23,$C$4:$C$19,$T$4:$AD$19)*$AL110:$AV110),0)</f>
        <v>0</v>
      </c>
      <c r="BB110" s="67" cm="1">
        <f t="array" aca="1" ref="BB110" ca="1">IF(AB110&gt;0,AB110*SUMPRODUCT(_xlfn.XLOOKUP(AB$23,$C$4:$C$19,$T$4:$AD$19)*$AL110:$AV110),0)</f>
        <v>0.375</v>
      </c>
      <c r="BC110" s="67" cm="1">
        <f t="array" aca="1" ref="BC110" ca="1">IF(AC110&gt;0,AC110*SUMPRODUCT(_xlfn.XLOOKUP(AC$23,$C$4:$C$19,$T$4:$AD$19)*$AL110:$AV110),0)</f>
        <v>0</v>
      </c>
      <c r="BD110" s="67" cm="1">
        <f t="array" aca="1" ref="BD110" ca="1">IF(AD110&gt;0,AD110*SUMPRODUCT(_xlfn.XLOOKUP(AD$23,$C$4:$C$19,$T$4:$AD$19)*$AL110:$AV110),0)</f>
        <v>0</v>
      </c>
      <c r="BE110" s="67" cm="1">
        <f t="array" aca="1" ref="BE110" ca="1">IF(AE110&gt;0,AE110*SUMPRODUCT(_xlfn.XLOOKUP(AE$23,$C$4:$C$19,$T$4:$AD$19)*$AL110:$AV110),0)</f>
        <v>0</v>
      </c>
      <c r="BF110" s="67" cm="1">
        <f t="array" aca="1" ref="BF110" ca="1">IF(AF110&gt;0,AF110*SUMPRODUCT(_xlfn.XLOOKUP(AF$23,$C$4:$C$19,$T$4:$AD$19)*$AL110:$AV110),0)</f>
        <v>0</v>
      </c>
      <c r="BG110" s="67" cm="1">
        <f t="array" aca="1" ref="BG110" ca="1">IF(AG110&gt;0,AG110*SUMPRODUCT(_xlfn.XLOOKUP(AG$23,$C$4:$C$19,$T$4:$AD$19)*$AL110:$AV110),0)</f>
        <v>0</v>
      </c>
      <c r="BH110" s="67" cm="1">
        <f t="array" aca="1" ref="BH110" ca="1">IF(AH110&gt;0,AH110*SUMPRODUCT(_xlfn.XLOOKUP(AH$23,$C$4:$C$19,$T$4:$AD$19)*$AL110:$AV110),0)</f>
        <v>0</v>
      </c>
      <c r="BI110" s="67" cm="1">
        <f t="array" aca="1" ref="BI110" ca="1">IF(AI110&gt;0,AI110*SUMPRODUCT(_xlfn.XLOOKUP(AI$23,$C$4:$C$19,$T$4:$AD$19)*$AL110:$AV110),0)</f>
        <v>0</v>
      </c>
      <c r="BJ110" s="67" cm="1">
        <f t="array" aca="1" ref="BJ110" ca="1">IF(AJ110&gt;0,AJ110*SUMPRODUCT(_xlfn.XLOOKUP(AJ$23,$C$4:$C$19,$T$4:$AD$19)*$AL110:$AV110),0)</f>
        <v>0</v>
      </c>
      <c r="BK110" s="207" cm="1">
        <f t="array" aca="1" ref="BK110" ca="1">IF(AK110&gt;0,AK110*SUMPRODUCT(_xlfn.XLOOKUP(AK$23,$C$4:$C$19,$T$4:$AD$19)*$AL110:$AV110),0)</f>
        <v>0</v>
      </c>
      <c r="BL110" s="220">
        <f t="shared" ca="1" si="200"/>
        <v>0.375</v>
      </c>
      <c r="BM110" s="66" cm="1">
        <f t="array" aca="1" ref="BM110" ca="1">IF(AA110&gt;0,AA110*SUMPRODUCT(_xlfn.XLOOKUP(AA$23,$C$4:$C$19,$I$4:$S$19)*$AL110:$AV110),0)</f>
        <v>0</v>
      </c>
      <c r="BN110" s="67" cm="1">
        <f t="array" aca="1" ref="BN110" ca="1">IF(AB110&gt;0,AB110*SUMPRODUCT(_xlfn.XLOOKUP(AB$23,$C$4:$C$19,$I$4:$S$19)*$AL110:$AV110),0)</f>
        <v>-2.125</v>
      </c>
      <c r="BO110" s="67" cm="1">
        <f t="array" aca="1" ref="BO110" ca="1">IF(AC110&gt;0,AC110*SUMPRODUCT(_xlfn.XLOOKUP(AC$23,$C$4:$C$19,$I$4:$S$19)*$AL110:$AV110),0)</f>
        <v>0</v>
      </c>
      <c r="BP110" s="67" cm="1">
        <f t="array" aca="1" ref="BP110" ca="1">IF(AD110&gt;0,AD110*SUMPRODUCT(_xlfn.XLOOKUP(AD$23,$C$4:$C$19,$I$4:$S$19)*$AL110:$AV110),0)</f>
        <v>0</v>
      </c>
      <c r="BQ110" s="67" cm="1">
        <f t="array" aca="1" ref="BQ110" ca="1">IF(AE110&gt;0,AE110*SUMPRODUCT(_xlfn.XLOOKUP(AE$23,$C$4:$C$19,$I$4:$S$19)*$AL110:$AV110),0)</f>
        <v>0</v>
      </c>
      <c r="BR110" s="67" cm="1">
        <f t="array" aca="1" ref="BR110" ca="1">IF(AF110&gt;0,AF110*SUMPRODUCT(_xlfn.XLOOKUP(AF$23,$C$4:$C$19,$I$4:$S$19)*$AL110:$AV110),0)</f>
        <v>0</v>
      </c>
      <c r="BS110" s="67" cm="1">
        <f t="array" aca="1" ref="BS110" ca="1">IF(AG110&gt;0,AG110*SUMPRODUCT(_xlfn.XLOOKUP(AG$23,$C$4:$C$19,$I$4:$S$19)*$AL110:$AV110),0)</f>
        <v>0</v>
      </c>
      <c r="BT110" s="67" cm="1">
        <f t="array" aca="1" ref="BT110" ca="1">IF(AH110&gt;0,AH110*SUMPRODUCT(_xlfn.XLOOKUP(AH$23,$C$4:$C$19,$I$4:$S$19)*$AL110:$AV110),0)</f>
        <v>0</v>
      </c>
      <c r="BU110" s="67" cm="1">
        <f t="array" aca="1" ref="BU110" ca="1">IF(AI110&gt;0,AI110*SUMPRODUCT(_xlfn.XLOOKUP(AI$23,$C$4:$C$19,$I$4:$S$19)*$AL110:$AV110),0)</f>
        <v>0</v>
      </c>
      <c r="BV110" s="67" cm="1">
        <f t="array" aca="1" ref="BV110" ca="1">IF(AJ110&gt;0,AJ110*SUMPRODUCT(_xlfn.XLOOKUP(AJ$23,$C$4:$C$19,$I$4:$S$19)*$AL110:$AV110),0)</f>
        <v>0</v>
      </c>
      <c r="BW110" s="68" cm="1">
        <f t="array" aca="1" ref="BW110" ca="1">IF(AK110&gt;0,AK110*SUMPRODUCT(_xlfn.XLOOKUP(AK$23,$C$4:$C$19,$I$4:$S$19)*$AL110:$AV110),0)</f>
        <v>0</v>
      </c>
      <c r="BX110" s="214">
        <f t="shared" ca="1" si="201"/>
        <v>-2.125</v>
      </c>
      <c r="BY110" s="66" cm="1">
        <f t="array" aca="1" ref="BY110" ca="1">IF(AA110&lt;0,AA110*SUMPRODUCT(_xlfn.XLOOKUP(AA$23,$C$4:$C$19,$T$4:$AD$19)*$AL110:$AV110),0)</f>
        <v>0</v>
      </c>
      <c r="BZ110" s="67" cm="1">
        <f t="array" aca="1" ref="BZ110" ca="1">IF(AB110&lt;0,AB110*SUMPRODUCT(_xlfn.XLOOKUP(AB$23,$C$4:$C$19,$T$4:$AD$19)*$AL110:$AV110),0)</f>
        <v>0</v>
      </c>
      <c r="CA110" s="67" cm="1">
        <f t="array" aca="1" ref="CA110" ca="1">IF(AC110&lt;0,AC110*SUMPRODUCT(_xlfn.XLOOKUP(AC$23,$C$4:$C$19,$T$4:$AD$19)*$AL110:$AV110),0)</f>
        <v>-0.1</v>
      </c>
      <c r="CB110" s="67" cm="1">
        <f t="array" aca="1" ref="CB110" ca="1">IF(AD110&lt;0,AD110*SUMPRODUCT(_xlfn.XLOOKUP(AD$23,$C$4:$C$19,$T$4:$AD$19)*$AL110:$AV110),0)</f>
        <v>0</v>
      </c>
      <c r="CC110" s="67" cm="1">
        <f t="array" aca="1" ref="CC110" ca="1">IF(AE110&lt;0,AE110*SUMPRODUCT(_xlfn.XLOOKUP(AE$23,$C$4:$C$19,$T$4:$AD$19)*$AL110:$AV110),0)</f>
        <v>2</v>
      </c>
      <c r="CD110" s="67" cm="1">
        <f t="array" aca="1" ref="CD110" ca="1">IF(AF110&lt;0,AF110*SUMPRODUCT(_xlfn.XLOOKUP(AF$23,$C$4:$C$19,$T$4:$AD$19)*$AL110:$AV110),0)</f>
        <v>0</v>
      </c>
      <c r="CE110" s="67" cm="1">
        <f t="array" aca="1" ref="CE110" ca="1">IF(AG110&lt;0,AG110*SUMPRODUCT(_xlfn.XLOOKUP(AG$23,$C$4:$C$19,$T$4:$AD$19)*$AL110:$AV110),0)</f>
        <v>0</v>
      </c>
      <c r="CF110" s="67" cm="1">
        <f t="array" aca="1" ref="CF110" ca="1">IF(AH110&lt;0,AH110*SUMPRODUCT(_xlfn.XLOOKUP(AH$23,$C$4:$C$19,$T$4:$AD$19)*$AL110:$AV110),0)</f>
        <v>0</v>
      </c>
      <c r="CG110" s="67" cm="1">
        <f t="array" aca="1" ref="CG110" ca="1">IF(AI110&lt;0,AI110*SUMPRODUCT(_xlfn.XLOOKUP(AI$23,$C$4:$C$19,$T$4:$AD$19)*$AL110:$AV110),0)</f>
        <v>0</v>
      </c>
      <c r="CH110" s="67" cm="1">
        <f t="array" aca="1" ref="CH110" ca="1">IF(AJ110&lt;0,AJ110*SUMPRODUCT(_xlfn.XLOOKUP(AJ$23,$C$4:$C$19,$T$4:$AD$19)*$AL110:$AV110),0)</f>
        <v>0</v>
      </c>
      <c r="CI110" s="68" cm="1">
        <f t="array" aca="1" ref="CI110" ca="1">IF(AK110&lt;0,AK110*SUMPRODUCT(_xlfn.XLOOKUP(AK$23,$C$4:$C$19,$T$4:$AD$19)*$AL110:$AV110),0)</f>
        <v>0</v>
      </c>
      <c r="CJ110" s="220">
        <f t="shared" ca="1" si="202"/>
        <v>1.9</v>
      </c>
      <c r="CK110" s="66" cm="1">
        <f t="array" aca="1" ref="CK110" ca="1">IF(AA110&lt;0,AA110*SUMPRODUCT(_xlfn.XLOOKUP(AA$23,$C$4:$C$19,$I$4:$S$19)*$AL110:$AV110),0)</f>
        <v>0</v>
      </c>
      <c r="CL110" s="67" cm="1">
        <f t="array" aca="1" ref="CL110" ca="1">IF(AB110&lt;0,AB110*SUMPRODUCT(_xlfn.XLOOKUP(AB$23,$C$4:$C$19,$I$4:$S$19)*$AL110:$AV110),0)</f>
        <v>0</v>
      </c>
      <c r="CM110" s="67" cm="1">
        <f t="array" aca="1" ref="CM110" ca="1">IF(AC110&lt;0,AC110*SUMPRODUCT(_xlfn.XLOOKUP(AC$23,$C$4:$C$19,$I$4:$S$19)*$AL110:$AV110),0)</f>
        <v>0.1</v>
      </c>
      <c r="CN110" s="67" cm="1">
        <f t="array" aca="1" ref="CN110" ca="1">IF(AD110&lt;0,AD110*SUMPRODUCT(_xlfn.XLOOKUP(AD$23,$C$4:$C$19,$I$4:$S$19)*$AL110:$AV110),0)</f>
        <v>0</v>
      </c>
      <c r="CO110" s="67" cm="1">
        <f t="array" aca="1" ref="CO110" ca="1">IF(AE110&lt;0,AE110*SUMPRODUCT(_xlfn.XLOOKUP(AE$23,$C$4:$C$19,$I$4:$S$19)*$AL110:$AV110),0)</f>
        <v>0</v>
      </c>
      <c r="CP110" s="67" cm="1">
        <f t="array" aca="1" ref="CP110" ca="1">IF(AF110&lt;0,AF110*SUMPRODUCT(_xlfn.XLOOKUP(AF$23,$C$4:$C$19,$I$4:$S$19)*$AL110:$AV110),0)</f>
        <v>0</v>
      </c>
      <c r="CQ110" s="67" cm="1">
        <f t="array" aca="1" ref="CQ110" ca="1">IF(AG110&lt;0,AG110*SUMPRODUCT(_xlfn.XLOOKUP(AG$23,$C$4:$C$19,$I$4:$S$19)*$AL110:$AV110),0)</f>
        <v>0</v>
      </c>
      <c r="CR110" s="67" cm="1">
        <f t="array" aca="1" ref="CR110" ca="1">IF(AH110&lt;0,AH110*SUMPRODUCT(_xlfn.XLOOKUP(AH$23,$C$4:$C$19,$I$4:$S$19)*$AL110:$AV110),0)</f>
        <v>0</v>
      </c>
      <c r="CS110" s="67" cm="1">
        <f t="array" aca="1" ref="CS110" ca="1">IF(AI110&lt;0,AI110*SUMPRODUCT(_xlfn.XLOOKUP(AI$23,$C$4:$C$19,$I$4:$S$19)*$AL110:$AV110),0)</f>
        <v>0</v>
      </c>
      <c r="CT110" s="67" cm="1">
        <f t="array" aca="1" ref="CT110" ca="1">IF(AJ110&lt;0,AJ110*SUMPRODUCT(_xlfn.XLOOKUP(AJ$23,$C$4:$C$19,$I$4:$S$19)*$AL110:$AV110),0)</f>
        <v>0</v>
      </c>
      <c r="CU110" s="207" cm="1">
        <f t="array" aca="1" ref="CU110" ca="1">IF(AK110&lt;0,AK110*SUMPRODUCT(_xlfn.XLOOKUP(AK$23,$C$4:$C$19,$I$4:$S$19)*$AL110:$AV110),0)</f>
        <v>0</v>
      </c>
      <c r="CV110" s="220">
        <f t="shared" ca="1" si="203"/>
        <v>0.1</v>
      </c>
    </row>
    <row r="111" spans="1:100" x14ac:dyDescent="0.25">
      <c r="A111" s="731">
        <f ca="1">MIN(H105:I109,H112:I115,H118:I123)</f>
        <v>2.0750000000000002</v>
      </c>
      <c r="B111" s="741">
        <f ca="1">MAX(H110:I111,H116:I117)</f>
        <v>6.7749999999999995</v>
      </c>
      <c r="C111" s="736">
        <v>7</v>
      </c>
      <c r="D111" s="191" t="str">
        <f>_xlfn.XLOOKUP($C111,'Load Combinations'!$B$4:$B$22,'Load Combinations'!$C$4:$C$22)</f>
        <v>Core Vessel Vaccuum,  Beam On, Seismic</v>
      </c>
      <c r="E111" s="120"/>
      <c r="F111" s="121"/>
      <c r="G111" s="8">
        <f t="shared" si="226"/>
        <v>4.9000000000000004</v>
      </c>
      <c r="H111" s="61">
        <f t="shared" ca="1" si="222"/>
        <v>6.7749999999999995</v>
      </c>
      <c r="I111" s="61">
        <f t="shared" ca="1" si="223"/>
        <v>1.8250000000000002</v>
      </c>
      <c r="J111" s="113"/>
      <c r="K111" s="75">
        <f ca="1">OFFSET(K111,-6,0)</f>
        <v>0</v>
      </c>
      <c r="L111" s="76">
        <f t="shared" ref="L111:AK111" ca="1" si="233">OFFSET(L111,-6,0)</f>
        <v>0</v>
      </c>
      <c r="M111" s="76">
        <f t="shared" ca="1" si="233"/>
        <v>0</v>
      </c>
      <c r="N111" s="76">
        <f t="shared" ca="1" si="233"/>
        <v>0</v>
      </c>
      <c r="O111" s="76">
        <f t="shared" ca="1" si="233"/>
        <v>1</v>
      </c>
      <c r="P111" s="76">
        <f t="shared" ca="1" si="233"/>
        <v>0</v>
      </c>
      <c r="Q111" s="76">
        <f t="shared" ca="1" si="233"/>
        <v>0</v>
      </c>
      <c r="R111" s="76">
        <f t="shared" ca="1" si="233"/>
        <v>0</v>
      </c>
      <c r="S111" s="76">
        <f t="shared" ca="1" si="233"/>
        <v>0</v>
      </c>
      <c r="T111" s="76">
        <f t="shared" ca="1" si="233"/>
        <v>0</v>
      </c>
      <c r="U111" s="76">
        <f t="shared" ca="1" si="233"/>
        <v>0</v>
      </c>
      <c r="V111" s="76">
        <f t="shared" ca="1" si="233"/>
        <v>1</v>
      </c>
      <c r="W111" s="76">
        <f t="shared" ca="1" si="233"/>
        <v>1</v>
      </c>
      <c r="X111" s="76">
        <f t="shared" ca="1" si="233"/>
        <v>0</v>
      </c>
      <c r="Y111" s="76">
        <f t="shared" ca="1" si="233"/>
        <v>0</v>
      </c>
      <c r="Z111" s="140">
        <f t="shared" ca="1" si="233"/>
        <v>0</v>
      </c>
      <c r="AA111" s="75">
        <f t="shared" ca="1" si="233"/>
        <v>0</v>
      </c>
      <c r="AB111" s="76">
        <f t="shared" ca="1" si="233"/>
        <v>1</v>
      </c>
      <c r="AC111" s="76">
        <f t="shared" ca="1" si="233"/>
        <v>-1</v>
      </c>
      <c r="AD111" s="76">
        <f t="shared" ca="1" si="233"/>
        <v>0</v>
      </c>
      <c r="AE111" s="76">
        <f t="shared" ca="1" si="233"/>
        <v>-1</v>
      </c>
      <c r="AF111" s="76">
        <f t="shared" ca="1" si="233"/>
        <v>0</v>
      </c>
      <c r="AG111" s="76">
        <f t="shared" ca="1" si="233"/>
        <v>0</v>
      </c>
      <c r="AH111" s="76">
        <f t="shared" ca="1" si="233"/>
        <v>0</v>
      </c>
      <c r="AI111" s="76">
        <f t="shared" ca="1" si="233"/>
        <v>0</v>
      </c>
      <c r="AJ111" s="76">
        <f t="shared" ca="1" si="233"/>
        <v>0</v>
      </c>
      <c r="AK111" s="77">
        <f t="shared" ca="1" si="233"/>
        <v>0</v>
      </c>
      <c r="AL111" s="203">
        <f>+INDEX('Load Combinations'!$D$4:$N$22,MATCH(Vertical!$C111,'Load Combinations'!$B$4:$B$22,0),MATCH(Vertical!AL$23,'Load Combinations'!$D$3:$N$3,0))</f>
        <v>1</v>
      </c>
      <c r="AM111" s="76">
        <f>+INDEX('Load Combinations'!$D$4:$N$22,MATCH(Vertical!$C111,'Load Combinations'!$B$4:$B$22,0),MATCH(Vertical!AM$23,'Load Combinations'!$D$3:$N$3,0))</f>
        <v>1</v>
      </c>
      <c r="AN111" s="76">
        <f>+INDEX('Load Combinations'!$D$4:$N$22,MATCH(Vertical!$C111,'Load Combinations'!$B$4:$B$22,0),MATCH(Vertical!AN$23,'Load Combinations'!$D$3:$N$3,0))</f>
        <v>0</v>
      </c>
      <c r="AO111" s="76">
        <f>+INDEX('Load Combinations'!$D$4:$N$22,MATCH(Vertical!$C111,'Load Combinations'!$B$4:$B$22,0),MATCH(Vertical!AO$23,'Load Combinations'!$D$3:$N$3,0))</f>
        <v>1</v>
      </c>
      <c r="AP111" s="76">
        <f>+INDEX('Load Combinations'!$D$4:$N$22,MATCH(Vertical!$C111,'Load Combinations'!$B$4:$B$22,0),MATCH(Vertical!AP$23,'Load Combinations'!$D$3:$N$3,0))</f>
        <v>0</v>
      </c>
      <c r="AQ111" s="76">
        <f>+INDEX('Load Combinations'!$D$4:$N$22,MATCH(Vertical!$C111,'Load Combinations'!$B$4:$B$22,0),MATCH(Vertical!AQ$23,'Load Combinations'!$D$3:$N$3,0))</f>
        <v>1</v>
      </c>
      <c r="AR111" s="76">
        <f>+INDEX('Load Combinations'!$D$4:$N$22,MATCH(Vertical!$C111,'Load Combinations'!$B$4:$B$22,0),MATCH(Vertical!AR$23,'Load Combinations'!$D$3:$N$3,0))</f>
        <v>0</v>
      </c>
      <c r="AS111" s="76">
        <f>+INDEX('Load Combinations'!$D$4:$N$22,MATCH(Vertical!$C111,'Load Combinations'!$B$4:$B$22,0),MATCH(Vertical!AS$23,'Load Combinations'!$D$3:$N$3,0))</f>
        <v>0</v>
      </c>
      <c r="AT111" s="76">
        <f>+INDEX('Load Combinations'!$D$4:$N$22,MATCH(Vertical!$C111,'Load Combinations'!$B$4:$B$22,0),MATCH(Vertical!AT$23,'Load Combinations'!$D$3:$N$3,0))</f>
        <v>1</v>
      </c>
      <c r="AU111" s="140">
        <f>+INDEX('Load Combinations'!$D$4:$N$22,MATCH(Vertical!$C111,'Load Combinations'!$B$4:$B$22,0),MATCH(Vertical!AU$23,'Load Combinations'!$D$3:$N$3,0))</f>
        <v>1</v>
      </c>
      <c r="AV111" s="196">
        <f>+INDEX('Load Combinations'!$D$4:$N$22,MATCH(Vertical!$C111,'Load Combinations'!$B$4:$B$22,0),MATCH(Vertical!AV$23,'Load Combinations'!$D$3:$N$3,0))</f>
        <v>0</v>
      </c>
      <c r="AW111" s="231" cm="1">
        <f t="array" aca="1" ref="AW111" ca="1">SUMPRODUCT(--($K111:$Z111&gt;0),INDEX($H$4:$H$19,MATCH($K$23:$Z$23,$C$4:$C$19,0)))</f>
        <v>1.1000000000000001</v>
      </c>
      <c r="AX111" s="196" cm="1">
        <f t="array" aca="1" ref="AX111" ca="1">SUMPRODUCT(--($K111:$Z111&gt;0),INDEX($G$4:$G$19,MATCH($K$23:$Z$23,$C$4:$C$19,0)))</f>
        <v>-1.1000000000000001</v>
      </c>
      <c r="AY111" s="196" cm="1">
        <f t="array" aca="1" ref="AY111" ca="1">-1*SUMPRODUCT(--($K111:$Z111&lt;0),INDEX($H$4:$H$19,MATCH($K$23:$Z$23,$C$4:$C$19,0)))</f>
        <v>0</v>
      </c>
      <c r="AZ111" s="232" cm="1">
        <f t="array" aca="1" ref="AZ111" ca="1">-1*SUMPRODUCT(--($K111:$Z111&lt;0),INDEX($G$4:$G$19,MATCH($K$23:$Z$23,$C$4:$C$19,0)))</f>
        <v>0</v>
      </c>
      <c r="BA111" s="8" cm="1">
        <f t="array" aca="1" ref="BA111" ca="1">IF(AA111&gt;0,AA111*SUMPRODUCT(_xlfn.XLOOKUP(AA$23,$C$4:$C$19,$T$4:$AD$19)*$AL111:$AV111),0)</f>
        <v>0</v>
      </c>
      <c r="BB111" s="17" cm="1">
        <f t="array" aca="1" ref="BB111" ca="1">IF(AB111&gt;0,AB111*SUMPRODUCT(_xlfn.XLOOKUP(AB$23,$C$4:$C$19,$T$4:$AD$19)*$AL111:$AV111),0)</f>
        <v>0.67500000000000004</v>
      </c>
      <c r="BC111" s="17" cm="1">
        <f t="array" aca="1" ref="BC111" ca="1">IF(AC111&gt;0,AC111*SUMPRODUCT(_xlfn.XLOOKUP(AC$23,$C$4:$C$19,$T$4:$AD$19)*$AL111:$AV111),0)</f>
        <v>0</v>
      </c>
      <c r="BD111" s="71" cm="1">
        <f t="array" aca="1" ref="BD111" ca="1">IF(AD111&gt;0,AD111*SUMPRODUCT(_xlfn.XLOOKUP(AD$23,$C$4:$C$19,$T$4:$AD$19)*$AL111:$AV111),0)</f>
        <v>0</v>
      </c>
      <c r="BE111" s="17" cm="1">
        <f t="array" aca="1" ref="BE111" ca="1">IF(AE111&gt;0,AE111*SUMPRODUCT(_xlfn.XLOOKUP(AE$23,$C$4:$C$19,$T$4:$AD$19)*$AL111:$AV111),0)</f>
        <v>0</v>
      </c>
      <c r="BF111" s="17" cm="1">
        <f t="array" aca="1" ref="BF111" ca="1">IF(AF111&gt;0,AF111*SUMPRODUCT(_xlfn.XLOOKUP(AF$23,$C$4:$C$19,$T$4:$AD$19)*$AL111:$AV111),0)</f>
        <v>0</v>
      </c>
      <c r="BG111" s="17" cm="1">
        <f t="array" aca="1" ref="BG111" ca="1">IF(AG111&gt;0,AG111*SUMPRODUCT(_xlfn.XLOOKUP(AG$23,$C$4:$C$19,$T$4:$AD$19)*$AL111:$AV111),0)</f>
        <v>0</v>
      </c>
      <c r="BH111" s="17" cm="1">
        <f t="array" aca="1" ref="BH111" ca="1">IF(AH111&gt;0,AH111*SUMPRODUCT(_xlfn.XLOOKUP(AH$23,$C$4:$C$19,$T$4:$AD$19)*$AL111:$AV111),0)</f>
        <v>0</v>
      </c>
      <c r="BI111" s="17" cm="1">
        <f t="array" aca="1" ref="BI111" ca="1">IF(AI111&gt;0,AI111*SUMPRODUCT(_xlfn.XLOOKUP(AI$23,$C$4:$C$19,$T$4:$AD$19)*$AL111:$AV111),0)</f>
        <v>0</v>
      </c>
      <c r="BJ111" s="17" cm="1">
        <f t="array" aca="1" ref="BJ111" ca="1">IF(AJ111&gt;0,AJ111*SUMPRODUCT(_xlfn.XLOOKUP(AJ$23,$C$4:$C$19,$T$4:$AD$19)*$AL111:$AV111),0)</f>
        <v>0</v>
      </c>
      <c r="BK111" s="208" cm="1">
        <f t="array" aca="1" ref="BK111" ca="1">IF(AK111&gt;0,AK111*SUMPRODUCT(_xlfn.XLOOKUP(AK$23,$C$4:$C$19,$T$4:$AD$19)*$AL111:$AV111),0)</f>
        <v>0</v>
      </c>
      <c r="BL111" s="221">
        <f t="shared" ca="1" si="200"/>
        <v>0.67500000000000004</v>
      </c>
      <c r="BM111" s="8" cm="1">
        <f t="array" aca="1" ref="BM111" ca="1">IF(AA111&gt;0,AA111*SUMPRODUCT(_xlfn.XLOOKUP(AA$23,$C$4:$C$19,$I$4:$S$19)*$AL111:$AV111),0)</f>
        <v>0</v>
      </c>
      <c r="BN111" s="17" cm="1">
        <f t="array" aca="1" ref="BN111" ca="1">IF(AB111&gt;0,AB111*SUMPRODUCT(_xlfn.XLOOKUP(AB$23,$C$4:$C$19,$I$4:$S$19)*$AL111:$AV111),0)</f>
        <v>-2.125</v>
      </c>
      <c r="BO111" s="17" cm="1">
        <f t="array" aca="1" ref="BO111" ca="1">IF(AC111&gt;0,AC111*SUMPRODUCT(_xlfn.XLOOKUP(AC$23,$C$4:$C$19,$I$4:$S$19)*$AL111:$AV111),0)</f>
        <v>0</v>
      </c>
      <c r="BP111" s="71" cm="1">
        <f t="array" aca="1" ref="BP111" ca="1">IF(AD111&gt;0,AD111*SUMPRODUCT(_xlfn.XLOOKUP(AD$23,$C$4:$C$19,$I$4:$S$19)*$AL111:$AV111),0)</f>
        <v>0</v>
      </c>
      <c r="BQ111" s="17" cm="1">
        <f t="array" aca="1" ref="BQ111" ca="1">IF(AE111&gt;0,AE111*SUMPRODUCT(_xlfn.XLOOKUP(AE$23,$C$4:$C$19,$I$4:$S$19)*$AL111:$AV111),0)</f>
        <v>0</v>
      </c>
      <c r="BR111" s="17" cm="1">
        <f t="array" aca="1" ref="BR111" ca="1">IF(AF111&gt;0,AF111*SUMPRODUCT(_xlfn.XLOOKUP(AF$23,$C$4:$C$19,$I$4:$S$19)*$AL111:$AV111),0)</f>
        <v>0</v>
      </c>
      <c r="BS111" s="17" cm="1">
        <f t="array" aca="1" ref="BS111" ca="1">IF(AG111&gt;0,AG111*SUMPRODUCT(_xlfn.XLOOKUP(AG$23,$C$4:$C$19,$I$4:$S$19)*$AL111:$AV111),0)</f>
        <v>0</v>
      </c>
      <c r="BT111" s="17" cm="1">
        <f t="array" aca="1" ref="BT111" ca="1">IF(AH111&gt;0,AH111*SUMPRODUCT(_xlfn.XLOOKUP(AH$23,$C$4:$C$19,$I$4:$S$19)*$AL111:$AV111),0)</f>
        <v>0</v>
      </c>
      <c r="BU111" s="17" cm="1">
        <f t="array" aca="1" ref="BU111" ca="1">IF(AI111&gt;0,AI111*SUMPRODUCT(_xlfn.XLOOKUP(AI$23,$C$4:$C$19,$I$4:$S$19)*$AL111:$AV111),0)</f>
        <v>0</v>
      </c>
      <c r="BV111" s="17" cm="1">
        <f t="array" aca="1" ref="BV111" ca="1">IF(AJ111&gt;0,AJ111*SUMPRODUCT(_xlfn.XLOOKUP(AJ$23,$C$4:$C$19,$I$4:$S$19)*$AL111:$AV111),0)</f>
        <v>0</v>
      </c>
      <c r="BW111" s="9" cm="1">
        <f t="array" aca="1" ref="BW111" ca="1">IF(AK111&gt;0,AK111*SUMPRODUCT(_xlfn.XLOOKUP(AK$23,$C$4:$C$19,$I$4:$S$19)*$AL111:$AV111),0)</f>
        <v>0</v>
      </c>
      <c r="BX111" s="215">
        <f t="shared" ca="1" si="201"/>
        <v>-2.125</v>
      </c>
      <c r="BY111" s="8" cm="1">
        <f t="array" aca="1" ref="BY111" ca="1">IF(AA111&lt;0,AA111*SUMPRODUCT(_xlfn.XLOOKUP(AA$23,$C$4:$C$19,$T$4:$AD$19)*$AL111:$AV111),0)</f>
        <v>0</v>
      </c>
      <c r="BZ111" s="17" cm="1">
        <f t="array" aca="1" ref="BZ111" ca="1">IF(AB111&lt;0,AB111*SUMPRODUCT(_xlfn.XLOOKUP(AB$23,$C$4:$C$19,$T$4:$AD$19)*$AL111:$AV111),0)</f>
        <v>0</v>
      </c>
      <c r="CA111" s="17" cm="1">
        <f t="array" aca="1" ref="CA111" ca="1">IF(AC111&lt;0,AC111*SUMPRODUCT(_xlfn.XLOOKUP(AC$23,$C$4:$C$19,$T$4:$AD$19)*$AL111:$AV111),0)</f>
        <v>-0.1</v>
      </c>
      <c r="CB111" s="71" cm="1">
        <f t="array" aca="1" ref="CB111" ca="1">IF(AD111&lt;0,AD111*SUMPRODUCT(_xlfn.XLOOKUP(AD$23,$C$4:$C$19,$T$4:$AD$19)*$AL111:$AV111),0)</f>
        <v>0</v>
      </c>
      <c r="CC111" s="17" cm="1">
        <f t="array" aca="1" ref="CC111" ca="1">IF(AE111&lt;0,AE111*SUMPRODUCT(_xlfn.XLOOKUP(AE$23,$C$4:$C$19,$T$4:$AD$19)*$AL111:$AV111),0)</f>
        <v>0.25</v>
      </c>
      <c r="CD111" s="17" cm="1">
        <f t="array" aca="1" ref="CD111" ca="1">IF(AF111&lt;0,AF111*SUMPRODUCT(_xlfn.XLOOKUP(AF$23,$C$4:$C$19,$T$4:$AD$19)*$AL111:$AV111),0)</f>
        <v>0</v>
      </c>
      <c r="CE111" s="17" cm="1">
        <f t="array" aca="1" ref="CE111" ca="1">IF(AG111&lt;0,AG111*SUMPRODUCT(_xlfn.XLOOKUP(AG$23,$C$4:$C$19,$T$4:$AD$19)*$AL111:$AV111),0)</f>
        <v>0</v>
      </c>
      <c r="CF111" s="17" cm="1">
        <f t="array" aca="1" ref="CF111" ca="1">IF(AH111&lt;0,AH111*SUMPRODUCT(_xlfn.XLOOKUP(AH$23,$C$4:$C$19,$T$4:$AD$19)*$AL111:$AV111),0)</f>
        <v>0</v>
      </c>
      <c r="CG111" s="17" cm="1">
        <f t="array" aca="1" ref="CG111" ca="1">IF(AI111&lt;0,AI111*SUMPRODUCT(_xlfn.XLOOKUP(AI$23,$C$4:$C$19,$T$4:$AD$19)*$AL111:$AV111),0)</f>
        <v>0</v>
      </c>
      <c r="CH111" s="17" cm="1">
        <f t="array" aca="1" ref="CH111" ca="1">IF(AJ111&lt;0,AJ111*SUMPRODUCT(_xlfn.XLOOKUP(AJ$23,$C$4:$C$19,$T$4:$AD$19)*$AL111:$AV111),0)</f>
        <v>0</v>
      </c>
      <c r="CI111" s="9" cm="1">
        <f t="array" aca="1" ref="CI111" ca="1">IF(AK111&lt;0,AK111*SUMPRODUCT(_xlfn.XLOOKUP(AK$23,$C$4:$C$19,$T$4:$AD$19)*$AL111:$AV111),0)</f>
        <v>0</v>
      </c>
      <c r="CJ111" s="221">
        <f t="shared" ca="1" si="202"/>
        <v>0.15</v>
      </c>
      <c r="CK111" s="8" cm="1">
        <f t="array" aca="1" ref="CK111" ca="1">IF(AA111&lt;0,AA111*SUMPRODUCT(_xlfn.XLOOKUP(AA$23,$C$4:$C$19,$I$4:$S$19)*$AL111:$AV111),0)</f>
        <v>0</v>
      </c>
      <c r="CL111" s="17" cm="1">
        <f t="array" aca="1" ref="CL111" ca="1">IF(AB111&lt;0,AB111*SUMPRODUCT(_xlfn.XLOOKUP(AB$23,$C$4:$C$19,$I$4:$S$19)*$AL111:$AV111),0)</f>
        <v>0</v>
      </c>
      <c r="CM111" s="17" cm="1">
        <f t="array" aca="1" ref="CM111" ca="1">IF(AC111&lt;0,AC111*SUMPRODUCT(_xlfn.XLOOKUP(AC$23,$C$4:$C$19,$I$4:$S$19)*$AL111:$AV111),0)</f>
        <v>0.1</v>
      </c>
      <c r="CN111" s="71" cm="1">
        <f t="array" aca="1" ref="CN111" ca="1">IF(AD111&lt;0,AD111*SUMPRODUCT(_xlfn.XLOOKUP(AD$23,$C$4:$C$19,$I$4:$S$19)*$AL111:$AV111),0)</f>
        <v>0</v>
      </c>
      <c r="CO111" s="17" cm="1">
        <f t="array" aca="1" ref="CO111" ca="1">IF(AE111&lt;0,AE111*SUMPRODUCT(_xlfn.XLOOKUP(AE$23,$C$4:$C$19,$I$4:$S$19)*$AL111:$AV111),0)</f>
        <v>0</v>
      </c>
      <c r="CP111" s="17" cm="1">
        <f t="array" aca="1" ref="CP111" ca="1">IF(AF111&lt;0,AF111*SUMPRODUCT(_xlfn.XLOOKUP(AF$23,$C$4:$C$19,$I$4:$S$19)*$AL111:$AV111),0)</f>
        <v>0</v>
      </c>
      <c r="CQ111" s="17" cm="1">
        <f t="array" aca="1" ref="CQ111" ca="1">IF(AG111&lt;0,AG111*SUMPRODUCT(_xlfn.XLOOKUP(AG$23,$C$4:$C$19,$I$4:$S$19)*$AL111:$AV111),0)</f>
        <v>0</v>
      </c>
      <c r="CR111" s="17" cm="1">
        <f t="array" aca="1" ref="CR111" ca="1">IF(AH111&lt;0,AH111*SUMPRODUCT(_xlfn.XLOOKUP(AH$23,$C$4:$C$19,$I$4:$S$19)*$AL111:$AV111),0)</f>
        <v>0</v>
      </c>
      <c r="CS111" s="17" cm="1">
        <f t="array" aca="1" ref="CS111" ca="1">IF(AI111&lt;0,AI111*SUMPRODUCT(_xlfn.XLOOKUP(AI$23,$C$4:$C$19,$I$4:$S$19)*$AL111:$AV111),0)</f>
        <v>0</v>
      </c>
      <c r="CT111" s="17" cm="1">
        <f t="array" aca="1" ref="CT111" ca="1">IF(AJ111&lt;0,AJ111*SUMPRODUCT(_xlfn.XLOOKUP(AJ$23,$C$4:$C$19,$I$4:$S$19)*$AL111:$AV111),0)</f>
        <v>0</v>
      </c>
      <c r="CU111" s="208" cm="1">
        <f t="array" aca="1" ref="CU111" ca="1">IF(AK111&lt;0,AK111*SUMPRODUCT(_xlfn.XLOOKUP(AK$23,$C$4:$C$19,$I$4:$S$19)*$AL111:$AV111),0)</f>
        <v>0</v>
      </c>
      <c r="CV111" s="221">
        <f t="shared" ca="1" si="203"/>
        <v>0.1</v>
      </c>
    </row>
    <row r="112" spans="1:100" x14ac:dyDescent="0.25">
      <c r="A112" s="389"/>
      <c r="B112" s="390"/>
      <c r="C112" s="735">
        <v>8</v>
      </c>
      <c r="D112" s="18" t="str">
        <f>_xlfn.XLOOKUP($C112,'Load Combinations'!$B$4:$B$22,'Load Combinations'!$C$4:$C$22)</f>
        <v>CV Vac, Component MAWP, No Beam</v>
      </c>
      <c r="E112" s="118"/>
      <c r="F112" s="119"/>
      <c r="G112" s="7">
        <f t="shared" si="226"/>
        <v>4.9000000000000004</v>
      </c>
      <c r="H112" s="130">
        <f t="shared" ca="1" si="222"/>
        <v>6.2249999999999996</v>
      </c>
      <c r="I112" s="130">
        <f t="shared" ca="1" si="223"/>
        <v>3.8250000000000002</v>
      </c>
      <c r="J112" s="112"/>
      <c r="K112" s="72">
        <f ca="1">OFFSET(K112,-7,0)</f>
        <v>0</v>
      </c>
      <c r="L112" s="73">
        <f t="shared" ref="L112:AK112" ca="1" si="234">OFFSET(L112,-7,0)</f>
        <v>0</v>
      </c>
      <c r="M112" s="73">
        <f t="shared" ca="1" si="234"/>
        <v>0</v>
      </c>
      <c r="N112" s="73">
        <f t="shared" ca="1" si="234"/>
        <v>0</v>
      </c>
      <c r="O112" s="73">
        <f t="shared" ca="1" si="234"/>
        <v>1</v>
      </c>
      <c r="P112" s="73">
        <f t="shared" ca="1" si="234"/>
        <v>0</v>
      </c>
      <c r="Q112" s="73">
        <f t="shared" ca="1" si="234"/>
        <v>0</v>
      </c>
      <c r="R112" s="73">
        <f t="shared" ca="1" si="234"/>
        <v>0</v>
      </c>
      <c r="S112" s="73">
        <f t="shared" ca="1" si="234"/>
        <v>0</v>
      </c>
      <c r="T112" s="73">
        <f t="shared" ca="1" si="234"/>
        <v>0</v>
      </c>
      <c r="U112" s="73">
        <f t="shared" ca="1" si="234"/>
        <v>0</v>
      </c>
      <c r="V112" s="73">
        <f t="shared" ca="1" si="234"/>
        <v>1</v>
      </c>
      <c r="W112" s="73">
        <f t="shared" ca="1" si="234"/>
        <v>1</v>
      </c>
      <c r="X112" s="73">
        <f t="shared" ca="1" si="234"/>
        <v>0</v>
      </c>
      <c r="Y112" s="73">
        <f t="shared" ca="1" si="234"/>
        <v>0</v>
      </c>
      <c r="Z112" s="139">
        <f t="shared" ca="1" si="234"/>
        <v>0</v>
      </c>
      <c r="AA112" s="72">
        <f t="shared" ca="1" si="234"/>
        <v>0</v>
      </c>
      <c r="AB112" s="73">
        <f t="shared" ca="1" si="234"/>
        <v>1</v>
      </c>
      <c r="AC112" s="73">
        <f t="shared" ca="1" si="234"/>
        <v>-1</v>
      </c>
      <c r="AD112" s="73">
        <f t="shared" ca="1" si="234"/>
        <v>0</v>
      </c>
      <c r="AE112" s="73">
        <f t="shared" ca="1" si="234"/>
        <v>-1</v>
      </c>
      <c r="AF112" s="73">
        <f t="shared" ca="1" si="234"/>
        <v>0</v>
      </c>
      <c r="AG112" s="73">
        <f t="shared" ca="1" si="234"/>
        <v>0</v>
      </c>
      <c r="AH112" s="73">
        <f t="shared" ca="1" si="234"/>
        <v>0</v>
      </c>
      <c r="AI112" s="73">
        <f t="shared" ca="1" si="234"/>
        <v>0</v>
      </c>
      <c r="AJ112" s="73">
        <f t="shared" ca="1" si="234"/>
        <v>0</v>
      </c>
      <c r="AK112" s="74">
        <f t="shared" ca="1" si="234"/>
        <v>0</v>
      </c>
      <c r="AL112" s="202">
        <f>+INDEX('Load Combinations'!$D$4:$N$22,MATCH(Vertical!$C112,'Load Combinations'!$B$4:$B$22,0),MATCH(Vertical!AL$23,'Load Combinations'!$D$3:$N$3,0))</f>
        <v>1</v>
      </c>
      <c r="AM112" s="73">
        <f>+INDEX('Load Combinations'!$D$4:$N$22,MATCH(Vertical!$C112,'Load Combinations'!$B$4:$B$22,0),MATCH(Vertical!AM$23,'Load Combinations'!$D$3:$N$3,0))</f>
        <v>1</v>
      </c>
      <c r="AN112" s="73">
        <f>+INDEX('Load Combinations'!$D$4:$N$22,MATCH(Vertical!$C112,'Load Combinations'!$B$4:$B$22,0),MATCH(Vertical!AN$23,'Load Combinations'!$D$3:$N$3,0))</f>
        <v>0</v>
      </c>
      <c r="AO112" s="73">
        <f>+INDEX('Load Combinations'!$D$4:$N$22,MATCH(Vertical!$C112,'Load Combinations'!$B$4:$B$22,0),MATCH(Vertical!AO$23,'Load Combinations'!$D$3:$N$3,0))</f>
        <v>0</v>
      </c>
      <c r="AP112" s="73">
        <f>+INDEX('Load Combinations'!$D$4:$N$22,MATCH(Vertical!$C112,'Load Combinations'!$B$4:$B$22,0),MATCH(Vertical!AP$23,'Load Combinations'!$D$3:$N$3,0))</f>
        <v>1</v>
      </c>
      <c r="AQ112" s="73">
        <f>+INDEX('Load Combinations'!$D$4:$N$22,MATCH(Vertical!$C112,'Load Combinations'!$B$4:$B$22,0),MATCH(Vertical!AQ$23,'Load Combinations'!$D$3:$N$3,0))</f>
        <v>0</v>
      </c>
      <c r="AR112" s="73">
        <f>+INDEX('Load Combinations'!$D$4:$N$22,MATCH(Vertical!$C112,'Load Combinations'!$B$4:$B$22,0),MATCH(Vertical!AR$23,'Load Combinations'!$D$3:$N$3,0))</f>
        <v>0</v>
      </c>
      <c r="AS112" s="73">
        <f>+INDEX('Load Combinations'!$D$4:$N$22,MATCH(Vertical!$C112,'Load Combinations'!$B$4:$B$22,0),MATCH(Vertical!AS$23,'Load Combinations'!$D$3:$N$3,0))</f>
        <v>0</v>
      </c>
      <c r="AT112" s="73">
        <f>+INDEX('Load Combinations'!$D$4:$N$22,MATCH(Vertical!$C112,'Load Combinations'!$B$4:$B$22,0),MATCH(Vertical!AT$23,'Load Combinations'!$D$3:$N$3,0))</f>
        <v>1</v>
      </c>
      <c r="AU112" s="139">
        <f>+INDEX('Load Combinations'!$D$4:$N$22,MATCH(Vertical!$C112,'Load Combinations'!$B$4:$B$22,0),MATCH(Vertical!AU$23,'Load Combinations'!$D$3:$N$3,0))</f>
        <v>0</v>
      </c>
      <c r="AV112" s="189">
        <f>+INDEX('Load Combinations'!$D$4:$N$22,MATCH(Vertical!$C112,'Load Combinations'!$B$4:$B$22,0),MATCH(Vertical!AV$23,'Load Combinations'!$D$3:$N$3,0))</f>
        <v>0</v>
      </c>
      <c r="AW112" s="229" cm="1">
        <f t="array" aca="1" ref="AW112" ca="1">SUMPRODUCT(--($K112:$Z112&gt;0),INDEX($H$4:$H$19,MATCH($K$23:$Z$23,$C$4:$C$19,0)))</f>
        <v>1.1000000000000001</v>
      </c>
      <c r="AX112" s="189" cm="1">
        <f t="array" aca="1" ref="AX112" ca="1">SUMPRODUCT(--($K112:$Z112&gt;0),INDEX($G$4:$G$19,MATCH($K$23:$Z$23,$C$4:$C$19,0)))</f>
        <v>-1.1000000000000001</v>
      </c>
      <c r="AY112" s="189" cm="1">
        <f t="array" aca="1" ref="AY112" ca="1">-1*SUMPRODUCT(--($K112:$Z112&lt;0),INDEX($H$4:$H$19,MATCH($K$23:$Z$23,$C$4:$C$19,0)))</f>
        <v>0</v>
      </c>
      <c r="AZ112" s="230" cm="1">
        <f t="array" aca="1" ref="AZ112" ca="1">-1*SUMPRODUCT(--($K112:$Z112&lt;0),INDEX($G$4:$G$19,MATCH($K$23:$Z$23,$C$4:$C$19,0)))</f>
        <v>0</v>
      </c>
      <c r="BA112" s="66" cm="1">
        <f t="array" aca="1" ref="BA112" ca="1">IF(AA112&gt;0,AA112*SUMPRODUCT(_xlfn.XLOOKUP(AA$23,$C$4:$C$19,$T$4:$AD$19)*$AL112:$AV112),0)</f>
        <v>0</v>
      </c>
      <c r="BB112" s="67" cm="1">
        <f t="array" aca="1" ref="BB112" ca="1">IF(AB112&gt;0,AB112*SUMPRODUCT(_xlfn.XLOOKUP(AB$23,$C$4:$C$19,$T$4:$AD$19)*$AL112:$AV112),0)</f>
        <v>0.125</v>
      </c>
      <c r="BC112" s="67" cm="1">
        <f t="array" aca="1" ref="BC112" ca="1">IF(AC112&gt;0,AC112*SUMPRODUCT(_xlfn.XLOOKUP(AC$23,$C$4:$C$19,$T$4:$AD$19)*$AL112:$AV112),0)</f>
        <v>0</v>
      </c>
      <c r="BD112" s="67" cm="1">
        <f t="array" aca="1" ref="BD112" ca="1">IF(AD112&gt;0,AD112*SUMPRODUCT(_xlfn.XLOOKUP(AD$23,$C$4:$C$19,$T$4:$AD$19)*$AL112:$AV112),0)</f>
        <v>0</v>
      </c>
      <c r="BE112" s="67" cm="1">
        <f t="array" aca="1" ref="BE112" ca="1">IF(AE112&gt;0,AE112*SUMPRODUCT(_xlfn.XLOOKUP(AE$23,$C$4:$C$19,$T$4:$AD$19)*$AL112:$AV112),0)</f>
        <v>0</v>
      </c>
      <c r="BF112" s="67" cm="1">
        <f t="array" aca="1" ref="BF112" ca="1">IF(AF112&gt;0,AF112*SUMPRODUCT(_xlfn.XLOOKUP(AF$23,$C$4:$C$19,$T$4:$AD$19)*$AL112:$AV112),0)</f>
        <v>0</v>
      </c>
      <c r="BG112" s="67" cm="1">
        <f t="array" aca="1" ref="BG112" ca="1">IF(AG112&gt;0,AG112*SUMPRODUCT(_xlfn.XLOOKUP(AG$23,$C$4:$C$19,$T$4:$AD$19)*$AL112:$AV112),0)</f>
        <v>0</v>
      </c>
      <c r="BH112" s="67" cm="1">
        <f t="array" aca="1" ref="BH112" ca="1">IF(AH112&gt;0,AH112*SUMPRODUCT(_xlfn.XLOOKUP(AH$23,$C$4:$C$19,$T$4:$AD$19)*$AL112:$AV112),0)</f>
        <v>0</v>
      </c>
      <c r="BI112" s="67" cm="1">
        <f t="array" aca="1" ref="BI112" ca="1">IF(AI112&gt;0,AI112*SUMPRODUCT(_xlfn.XLOOKUP(AI$23,$C$4:$C$19,$T$4:$AD$19)*$AL112:$AV112),0)</f>
        <v>0</v>
      </c>
      <c r="BJ112" s="67" cm="1">
        <f t="array" aca="1" ref="BJ112" ca="1">IF(AJ112&gt;0,AJ112*SUMPRODUCT(_xlfn.XLOOKUP(AJ$23,$C$4:$C$19,$T$4:$AD$19)*$AL112:$AV112),0)</f>
        <v>0</v>
      </c>
      <c r="BK112" s="207" cm="1">
        <f t="array" aca="1" ref="BK112" ca="1">IF(AK112&gt;0,AK112*SUMPRODUCT(_xlfn.XLOOKUP(AK$23,$C$4:$C$19,$T$4:$AD$19)*$AL112:$AV112),0)</f>
        <v>0</v>
      </c>
      <c r="BL112" s="220">
        <f t="shared" ca="1" si="200"/>
        <v>0.125</v>
      </c>
      <c r="BM112" s="66" cm="1">
        <f t="array" aca="1" ref="BM112" ca="1">IF(AA112&gt;0,AA112*SUMPRODUCT(_xlfn.XLOOKUP(AA$23,$C$4:$C$19,$I$4:$S$19)*$AL112:$AV112),0)</f>
        <v>0</v>
      </c>
      <c r="BN112" s="67" cm="1">
        <f t="array" aca="1" ref="BN112" ca="1">IF(AB112&gt;0,AB112*SUMPRODUCT(_xlfn.XLOOKUP(AB$23,$C$4:$C$19,$I$4:$S$19)*$AL112:$AV112),0)</f>
        <v>-1.875</v>
      </c>
      <c r="BO112" s="67" cm="1">
        <f t="array" aca="1" ref="BO112" ca="1">IF(AC112&gt;0,AC112*SUMPRODUCT(_xlfn.XLOOKUP(AC$23,$C$4:$C$19,$I$4:$S$19)*$AL112:$AV112),0)</f>
        <v>0</v>
      </c>
      <c r="BP112" s="67" cm="1">
        <f t="array" aca="1" ref="BP112" ca="1">IF(AD112&gt;0,AD112*SUMPRODUCT(_xlfn.XLOOKUP(AD$23,$C$4:$C$19,$I$4:$S$19)*$AL112:$AV112),0)</f>
        <v>0</v>
      </c>
      <c r="BQ112" s="67" cm="1">
        <f t="array" aca="1" ref="BQ112" ca="1">IF(AE112&gt;0,AE112*SUMPRODUCT(_xlfn.XLOOKUP(AE$23,$C$4:$C$19,$I$4:$S$19)*$AL112:$AV112),0)</f>
        <v>0</v>
      </c>
      <c r="BR112" s="67" cm="1">
        <f t="array" aca="1" ref="BR112" ca="1">IF(AF112&gt;0,AF112*SUMPRODUCT(_xlfn.XLOOKUP(AF$23,$C$4:$C$19,$I$4:$S$19)*$AL112:$AV112),0)</f>
        <v>0</v>
      </c>
      <c r="BS112" s="67" cm="1">
        <f t="array" aca="1" ref="BS112" ca="1">IF(AG112&gt;0,AG112*SUMPRODUCT(_xlfn.XLOOKUP(AG$23,$C$4:$C$19,$I$4:$S$19)*$AL112:$AV112),0)</f>
        <v>0</v>
      </c>
      <c r="BT112" s="67" cm="1">
        <f t="array" aca="1" ref="BT112" ca="1">IF(AH112&gt;0,AH112*SUMPRODUCT(_xlfn.XLOOKUP(AH$23,$C$4:$C$19,$I$4:$S$19)*$AL112:$AV112),0)</f>
        <v>0</v>
      </c>
      <c r="BU112" s="67" cm="1">
        <f t="array" aca="1" ref="BU112" ca="1">IF(AI112&gt;0,AI112*SUMPRODUCT(_xlfn.XLOOKUP(AI$23,$C$4:$C$19,$I$4:$S$19)*$AL112:$AV112),0)</f>
        <v>0</v>
      </c>
      <c r="BV112" s="67" cm="1">
        <f t="array" aca="1" ref="BV112" ca="1">IF(AJ112&gt;0,AJ112*SUMPRODUCT(_xlfn.XLOOKUP(AJ$23,$C$4:$C$19,$I$4:$S$19)*$AL112:$AV112),0)</f>
        <v>0</v>
      </c>
      <c r="BW112" s="68" cm="1">
        <f t="array" aca="1" ref="BW112" ca="1">IF(AK112&gt;0,AK112*SUMPRODUCT(_xlfn.XLOOKUP(AK$23,$C$4:$C$19,$I$4:$S$19)*$AL112:$AV112),0)</f>
        <v>0</v>
      </c>
      <c r="BX112" s="214">
        <f t="shared" ca="1" si="201"/>
        <v>-1.875</v>
      </c>
      <c r="BY112" s="66" cm="1">
        <f t="array" aca="1" ref="BY112" ca="1">IF(AA112&lt;0,AA112*SUMPRODUCT(_xlfn.XLOOKUP(AA$23,$C$4:$C$19,$T$4:$AD$19)*$AL112:$AV112),0)</f>
        <v>0</v>
      </c>
      <c r="BZ112" s="67" cm="1">
        <f t="array" aca="1" ref="BZ112" ca="1">IF(AB112&lt;0,AB112*SUMPRODUCT(_xlfn.XLOOKUP(AB$23,$C$4:$C$19,$T$4:$AD$19)*$AL112:$AV112),0)</f>
        <v>0</v>
      </c>
      <c r="CA112" s="67" cm="1">
        <f t="array" aca="1" ref="CA112" ca="1">IF(AC112&lt;0,AC112*SUMPRODUCT(_xlfn.XLOOKUP(AC$23,$C$4:$C$19,$T$4:$AD$19)*$AL112:$AV112),0)</f>
        <v>-0.1</v>
      </c>
      <c r="CB112" s="67" cm="1">
        <f t="array" aca="1" ref="CB112" ca="1">IF(AD112&lt;0,AD112*SUMPRODUCT(_xlfn.XLOOKUP(AD$23,$C$4:$C$19,$T$4:$AD$19)*$AL112:$AV112),0)</f>
        <v>0</v>
      </c>
      <c r="CC112" s="67" cm="1">
        <f t="array" aca="1" ref="CC112" ca="1">IF(AE112&lt;0,AE112*SUMPRODUCT(_xlfn.XLOOKUP(AE$23,$C$4:$C$19,$T$4:$AD$19)*$AL112:$AV112),0)</f>
        <v>2</v>
      </c>
      <c r="CD112" s="67" cm="1">
        <f t="array" aca="1" ref="CD112" ca="1">IF(AF112&lt;0,AF112*SUMPRODUCT(_xlfn.XLOOKUP(AF$23,$C$4:$C$19,$T$4:$AD$19)*$AL112:$AV112),0)</f>
        <v>0</v>
      </c>
      <c r="CE112" s="67" cm="1">
        <f t="array" aca="1" ref="CE112" ca="1">IF(AG112&lt;0,AG112*SUMPRODUCT(_xlfn.XLOOKUP(AG$23,$C$4:$C$19,$T$4:$AD$19)*$AL112:$AV112),0)</f>
        <v>0</v>
      </c>
      <c r="CF112" s="67" cm="1">
        <f t="array" aca="1" ref="CF112" ca="1">IF(AH112&lt;0,AH112*SUMPRODUCT(_xlfn.XLOOKUP(AH$23,$C$4:$C$19,$T$4:$AD$19)*$AL112:$AV112),0)</f>
        <v>0</v>
      </c>
      <c r="CG112" s="67" cm="1">
        <f t="array" aca="1" ref="CG112" ca="1">IF(AI112&lt;0,AI112*SUMPRODUCT(_xlfn.XLOOKUP(AI$23,$C$4:$C$19,$T$4:$AD$19)*$AL112:$AV112),0)</f>
        <v>0</v>
      </c>
      <c r="CH112" s="67" cm="1">
        <f t="array" aca="1" ref="CH112" ca="1">IF(AJ112&lt;0,AJ112*SUMPRODUCT(_xlfn.XLOOKUP(AJ$23,$C$4:$C$19,$T$4:$AD$19)*$AL112:$AV112),0)</f>
        <v>0</v>
      </c>
      <c r="CI112" s="68" cm="1">
        <f t="array" aca="1" ref="CI112" ca="1">IF(AK112&lt;0,AK112*SUMPRODUCT(_xlfn.XLOOKUP(AK$23,$C$4:$C$19,$T$4:$AD$19)*$AL112:$AV112),0)</f>
        <v>0</v>
      </c>
      <c r="CJ112" s="220">
        <f t="shared" ca="1" si="202"/>
        <v>1.9</v>
      </c>
      <c r="CK112" s="66" cm="1">
        <f t="array" aca="1" ref="CK112" ca="1">IF(AA112&lt;0,AA112*SUMPRODUCT(_xlfn.XLOOKUP(AA$23,$C$4:$C$19,$I$4:$S$19)*$AL112:$AV112),0)</f>
        <v>0</v>
      </c>
      <c r="CL112" s="67" cm="1">
        <f t="array" aca="1" ref="CL112" ca="1">IF(AB112&lt;0,AB112*SUMPRODUCT(_xlfn.XLOOKUP(AB$23,$C$4:$C$19,$I$4:$S$19)*$AL112:$AV112),0)</f>
        <v>0</v>
      </c>
      <c r="CM112" s="67" cm="1">
        <f t="array" aca="1" ref="CM112" ca="1">IF(AC112&lt;0,AC112*SUMPRODUCT(_xlfn.XLOOKUP(AC$23,$C$4:$C$19,$I$4:$S$19)*$AL112:$AV112),0)</f>
        <v>0.1</v>
      </c>
      <c r="CN112" s="67" cm="1">
        <f t="array" aca="1" ref="CN112" ca="1">IF(AD112&lt;0,AD112*SUMPRODUCT(_xlfn.XLOOKUP(AD$23,$C$4:$C$19,$I$4:$S$19)*$AL112:$AV112),0)</f>
        <v>0</v>
      </c>
      <c r="CO112" s="67" cm="1">
        <f t="array" aca="1" ref="CO112" ca="1">IF(AE112&lt;0,AE112*SUMPRODUCT(_xlfn.XLOOKUP(AE$23,$C$4:$C$19,$I$4:$S$19)*$AL112:$AV112),0)</f>
        <v>0</v>
      </c>
      <c r="CP112" s="67" cm="1">
        <f t="array" aca="1" ref="CP112" ca="1">IF(AF112&lt;0,AF112*SUMPRODUCT(_xlfn.XLOOKUP(AF$23,$C$4:$C$19,$I$4:$S$19)*$AL112:$AV112),0)</f>
        <v>0</v>
      </c>
      <c r="CQ112" s="67" cm="1">
        <f t="array" aca="1" ref="CQ112" ca="1">IF(AG112&lt;0,AG112*SUMPRODUCT(_xlfn.XLOOKUP(AG$23,$C$4:$C$19,$I$4:$S$19)*$AL112:$AV112),0)</f>
        <v>0</v>
      </c>
      <c r="CR112" s="67" cm="1">
        <f t="array" aca="1" ref="CR112" ca="1">IF(AH112&lt;0,AH112*SUMPRODUCT(_xlfn.XLOOKUP(AH$23,$C$4:$C$19,$I$4:$S$19)*$AL112:$AV112),0)</f>
        <v>0</v>
      </c>
      <c r="CS112" s="67" cm="1">
        <f t="array" aca="1" ref="CS112" ca="1">IF(AI112&lt;0,AI112*SUMPRODUCT(_xlfn.XLOOKUP(AI$23,$C$4:$C$19,$I$4:$S$19)*$AL112:$AV112),0)</f>
        <v>0</v>
      </c>
      <c r="CT112" s="67" cm="1">
        <f t="array" aca="1" ref="CT112" ca="1">IF(AJ112&lt;0,AJ112*SUMPRODUCT(_xlfn.XLOOKUP(AJ$23,$C$4:$C$19,$I$4:$S$19)*$AL112:$AV112),0)</f>
        <v>0</v>
      </c>
      <c r="CU112" s="207" cm="1">
        <f t="array" aca="1" ref="CU112" ca="1">IF(AK112&lt;0,AK112*SUMPRODUCT(_xlfn.XLOOKUP(AK$23,$C$4:$C$19,$I$4:$S$19)*$AL112:$AV112),0)</f>
        <v>0</v>
      </c>
      <c r="CV112" s="220">
        <f t="shared" ca="1" si="203"/>
        <v>0.1</v>
      </c>
    </row>
    <row r="113" spans="1:100" x14ac:dyDescent="0.25">
      <c r="A113" s="389"/>
      <c r="B113" s="390"/>
      <c r="C113" s="736">
        <v>9</v>
      </c>
      <c r="D113" s="19" t="str">
        <f>_xlfn.XLOOKUP($C113,'Load Combinations'!$B$4:$B$22,'Load Combinations'!$C$4:$C$22)</f>
        <v>CV Vac, Component MAWP, Beam On</v>
      </c>
      <c r="E113" s="120"/>
      <c r="F113" s="121"/>
      <c r="G113" s="8">
        <f t="shared" si="226"/>
        <v>4.9000000000000004</v>
      </c>
      <c r="H113" s="61">
        <f t="shared" ca="1" si="222"/>
        <v>6.5249999999999995</v>
      </c>
      <c r="I113" s="61">
        <f t="shared" ca="1" si="223"/>
        <v>2.0750000000000002</v>
      </c>
      <c r="J113" s="113"/>
      <c r="K113" s="75">
        <f ca="1">OFFSET(K113,-8,0)</f>
        <v>0</v>
      </c>
      <c r="L113" s="76">
        <f t="shared" ref="L113:AK113" ca="1" si="235">OFFSET(L113,-8,0)</f>
        <v>0</v>
      </c>
      <c r="M113" s="76">
        <f t="shared" ca="1" si="235"/>
        <v>0</v>
      </c>
      <c r="N113" s="76">
        <f t="shared" ca="1" si="235"/>
        <v>0</v>
      </c>
      <c r="O113" s="76">
        <f t="shared" ca="1" si="235"/>
        <v>1</v>
      </c>
      <c r="P113" s="76">
        <f t="shared" ca="1" si="235"/>
        <v>0</v>
      </c>
      <c r="Q113" s="76">
        <f t="shared" ca="1" si="235"/>
        <v>0</v>
      </c>
      <c r="R113" s="76">
        <f t="shared" ca="1" si="235"/>
        <v>0</v>
      </c>
      <c r="S113" s="76">
        <f t="shared" ca="1" si="235"/>
        <v>0</v>
      </c>
      <c r="T113" s="76">
        <f t="shared" ca="1" si="235"/>
        <v>0</v>
      </c>
      <c r="U113" s="76">
        <f t="shared" ca="1" si="235"/>
        <v>0</v>
      </c>
      <c r="V113" s="76">
        <f t="shared" ca="1" si="235"/>
        <v>1</v>
      </c>
      <c r="W113" s="76">
        <f t="shared" ca="1" si="235"/>
        <v>1</v>
      </c>
      <c r="X113" s="76">
        <f t="shared" ca="1" si="235"/>
        <v>0</v>
      </c>
      <c r="Y113" s="76">
        <f t="shared" ca="1" si="235"/>
        <v>0</v>
      </c>
      <c r="Z113" s="140">
        <f t="shared" ca="1" si="235"/>
        <v>0</v>
      </c>
      <c r="AA113" s="75">
        <f t="shared" ca="1" si="235"/>
        <v>0</v>
      </c>
      <c r="AB113" s="76">
        <f t="shared" ca="1" si="235"/>
        <v>1</v>
      </c>
      <c r="AC113" s="76">
        <f t="shared" ca="1" si="235"/>
        <v>-1</v>
      </c>
      <c r="AD113" s="76">
        <f t="shared" ca="1" si="235"/>
        <v>0</v>
      </c>
      <c r="AE113" s="76">
        <f t="shared" ca="1" si="235"/>
        <v>-1</v>
      </c>
      <c r="AF113" s="76">
        <f t="shared" ca="1" si="235"/>
        <v>0</v>
      </c>
      <c r="AG113" s="76">
        <f t="shared" ca="1" si="235"/>
        <v>0</v>
      </c>
      <c r="AH113" s="76">
        <f t="shared" ca="1" si="235"/>
        <v>0</v>
      </c>
      <c r="AI113" s="76">
        <f t="shared" ca="1" si="235"/>
        <v>0</v>
      </c>
      <c r="AJ113" s="76">
        <f t="shared" ca="1" si="235"/>
        <v>0</v>
      </c>
      <c r="AK113" s="77">
        <f t="shared" ca="1" si="235"/>
        <v>0</v>
      </c>
      <c r="AL113" s="203">
        <f>+INDEX('Load Combinations'!$D$4:$N$22,MATCH(Vertical!$C113,'Load Combinations'!$B$4:$B$22,0),MATCH(Vertical!AL$23,'Load Combinations'!$D$3:$N$3,0))</f>
        <v>1</v>
      </c>
      <c r="AM113" s="76">
        <f>+INDEX('Load Combinations'!$D$4:$N$22,MATCH(Vertical!$C113,'Load Combinations'!$B$4:$B$22,0),MATCH(Vertical!AM$23,'Load Combinations'!$D$3:$N$3,0))</f>
        <v>1</v>
      </c>
      <c r="AN113" s="76">
        <f>+INDEX('Load Combinations'!$D$4:$N$22,MATCH(Vertical!$C113,'Load Combinations'!$B$4:$B$22,0),MATCH(Vertical!AN$23,'Load Combinations'!$D$3:$N$3,0))</f>
        <v>0</v>
      </c>
      <c r="AO113" s="76">
        <f>+INDEX('Load Combinations'!$D$4:$N$22,MATCH(Vertical!$C113,'Load Combinations'!$B$4:$B$22,0),MATCH(Vertical!AO$23,'Load Combinations'!$D$3:$N$3,0))</f>
        <v>0</v>
      </c>
      <c r="AP113" s="76">
        <f>+INDEX('Load Combinations'!$D$4:$N$22,MATCH(Vertical!$C113,'Load Combinations'!$B$4:$B$22,0),MATCH(Vertical!AP$23,'Load Combinations'!$D$3:$N$3,0))</f>
        <v>1</v>
      </c>
      <c r="AQ113" s="76">
        <f>+INDEX('Load Combinations'!$D$4:$N$22,MATCH(Vertical!$C113,'Load Combinations'!$B$4:$B$22,0),MATCH(Vertical!AQ$23,'Load Combinations'!$D$3:$N$3,0))</f>
        <v>1</v>
      </c>
      <c r="AR113" s="76">
        <f>+INDEX('Load Combinations'!$D$4:$N$22,MATCH(Vertical!$C113,'Load Combinations'!$B$4:$B$22,0),MATCH(Vertical!AR$23,'Load Combinations'!$D$3:$N$3,0))</f>
        <v>0</v>
      </c>
      <c r="AS113" s="76">
        <f>+INDEX('Load Combinations'!$D$4:$N$22,MATCH(Vertical!$C113,'Load Combinations'!$B$4:$B$22,0),MATCH(Vertical!AS$23,'Load Combinations'!$D$3:$N$3,0))</f>
        <v>0</v>
      </c>
      <c r="AT113" s="76">
        <f>+INDEX('Load Combinations'!$D$4:$N$22,MATCH(Vertical!$C113,'Load Combinations'!$B$4:$B$22,0),MATCH(Vertical!AT$23,'Load Combinations'!$D$3:$N$3,0))</f>
        <v>1</v>
      </c>
      <c r="AU113" s="140">
        <f>+INDEX('Load Combinations'!$D$4:$N$22,MATCH(Vertical!$C113,'Load Combinations'!$B$4:$B$22,0),MATCH(Vertical!AU$23,'Load Combinations'!$D$3:$N$3,0))</f>
        <v>0</v>
      </c>
      <c r="AV113" s="196">
        <f>+INDEX('Load Combinations'!$D$4:$N$22,MATCH(Vertical!$C113,'Load Combinations'!$B$4:$B$22,0),MATCH(Vertical!AV$23,'Load Combinations'!$D$3:$N$3,0))</f>
        <v>0</v>
      </c>
      <c r="AW113" s="231" cm="1">
        <f t="array" aca="1" ref="AW113" ca="1">SUMPRODUCT(--($K113:$Z113&gt;0),INDEX($H$4:$H$19,MATCH($K$23:$Z$23,$C$4:$C$19,0)))</f>
        <v>1.1000000000000001</v>
      </c>
      <c r="AX113" s="196" cm="1">
        <f t="array" aca="1" ref="AX113" ca="1">SUMPRODUCT(--($K113:$Z113&gt;0),INDEX($G$4:$G$19,MATCH($K$23:$Z$23,$C$4:$C$19,0)))</f>
        <v>-1.1000000000000001</v>
      </c>
      <c r="AY113" s="196" cm="1">
        <f t="array" aca="1" ref="AY113" ca="1">-1*SUMPRODUCT(--($K113:$Z113&lt;0),INDEX($H$4:$H$19,MATCH($K$23:$Z$23,$C$4:$C$19,0)))</f>
        <v>0</v>
      </c>
      <c r="AZ113" s="232" cm="1">
        <f t="array" aca="1" ref="AZ113" ca="1">-1*SUMPRODUCT(--($K113:$Z113&lt;0),INDEX($G$4:$G$19,MATCH($K$23:$Z$23,$C$4:$C$19,0)))</f>
        <v>0</v>
      </c>
      <c r="BA113" s="8" cm="1">
        <f t="array" aca="1" ref="BA113" ca="1">IF(AA113&gt;0,AA113*SUMPRODUCT(_xlfn.XLOOKUP(AA$23,$C$4:$C$19,$T$4:$AD$19)*$AL113:$AV113),0)</f>
        <v>0</v>
      </c>
      <c r="BB113" s="17" cm="1">
        <f t="array" aca="1" ref="BB113" ca="1">IF(AB113&gt;0,AB113*SUMPRODUCT(_xlfn.XLOOKUP(AB$23,$C$4:$C$19,$T$4:$AD$19)*$AL113:$AV113),0)</f>
        <v>0.42499999999999999</v>
      </c>
      <c r="BC113" s="17" cm="1">
        <f t="array" aca="1" ref="BC113" ca="1">IF(AC113&gt;0,AC113*SUMPRODUCT(_xlfn.XLOOKUP(AC$23,$C$4:$C$19,$T$4:$AD$19)*$AL113:$AV113),0)</f>
        <v>0</v>
      </c>
      <c r="BD113" s="71" cm="1">
        <f t="array" aca="1" ref="BD113" ca="1">IF(AD113&gt;0,AD113*SUMPRODUCT(_xlfn.XLOOKUP(AD$23,$C$4:$C$19,$T$4:$AD$19)*$AL113:$AV113),0)</f>
        <v>0</v>
      </c>
      <c r="BE113" s="17" cm="1">
        <f t="array" aca="1" ref="BE113" ca="1">IF(AE113&gt;0,AE113*SUMPRODUCT(_xlfn.XLOOKUP(AE$23,$C$4:$C$19,$T$4:$AD$19)*$AL113:$AV113),0)</f>
        <v>0</v>
      </c>
      <c r="BF113" s="17" cm="1">
        <f t="array" aca="1" ref="BF113" ca="1">IF(AF113&gt;0,AF113*SUMPRODUCT(_xlfn.XLOOKUP(AF$23,$C$4:$C$19,$T$4:$AD$19)*$AL113:$AV113),0)</f>
        <v>0</v>
      </c>
      <c r="BG113" s="17" cm="1">
        <f t="array" aca="1" ref="BG113" ca="1">IF(AG113&gt;0,AG113*SUMPRODUCT(_xlfn.XLOOKUP(AG$23,$C$4:$C$19,$T$4:$AD$19)*$AL113:$AV113),0)</f>
        <v>0</v>
      </c>
      <c r="BH113" s="17" cm="1">
        <f t="array" aca="1" ref="BH113" ca="1">IF(AH113&gt;0,AH113*SUMPRODUCT(_xlfn.XLOOKUP(AH$23,$C$4:$C$19,$T$4:$AD$19)*$AL113:$AV113),0)</f>
        <v>0</v>
      </c>
      <c r="BI113" s="17" cm="1">
        <f t="array" aca="1" ref="BI113" ca="1">IF(AI113&gt;0,AI113*SUMPRODUCT(_xlfn.XLOOKUP(AI$23,$C$4:$C$19,$T$4:$AD$19)*$AL113:$AV113),0)</f>
        <v>0</v>
      </c>
      <c r="BJ113" s="17" cm="1">
        <f t="array" aca="1" ref="BJ113" ca="1">IF(AJ113&gt;0,AJ113*SUMPRODUCT(_xlfn.XLOOKUP(AJ$23,$C$4:$C$19,$T$4:$AD$19)*$AL113:$AV113),0)</f>
        <v>0</v>
      </c>
      <c r="BK113" s="208" cm="1">
        <f t="array" aca="1" ref="BK113" ca="1">IF(AK113&gt;0,AK113*SUMPRODUCT(_xlfn.XLOOKUP(AK$23,$C$4:$C$19,$T$4:$AD$19)*$AL113:$AV113),0)</f>
        <v>0</v>
      </c>
      <c r="BL113" s="221">
        <f t="shared" ref="BL113:BL123" ca="1" si="236">SUM(BA113:BK113)</f>
        <v>0.42499999999999999</v>
      </c>
      <c r="BM113" s="8" cm="1">
        <f t="array" aca="1" ref="BM113" ca="1">IF(AA113&gt;0,AA113*SUMPRODUCT(_xlfn.XLOOKUP(AA$23,$C$4:$C$19,$I$4:$S$19)*$AL113:$AV113),0)</f>
        <v>0</v>
      </c>
      <c r="BN113" s="17" cm="1">
        <f t="array" aca="1" ref="BN113" ca="1">IF(AB113&gt;0,AB113*SUMPRODUCT(_xlfn.XLOOKUP(AB$23,$C$4:$C$19,$I$4:$S$19)*$AL113:$AV113),0)</f>
        <v>-1.875</v>
      </c>
      <c r="BO113" s="17" cm="1">
        <f t="array" aca="1" ref="BO113" ca="1">IF(AC113&gt;0,AC113*SUMPRODUCT(_xlfn.XLOOKUP(AC$23,$C$4:$C$19,$I$4:$S$19)*$AL113:$AV113),0)</f>
        <v>0</v>
      </c>
      <c r="BP113" s="71" cm="1">
        <f t="array" aca="1" ref="BP113" ca="1">IF(AD113&gt;0,AD113*SUMPRODUCT(_xlfn.XLOOKUP(AD$23,$C$4:$C$19,$I$4:$S$19)*$AL113:$AV113),0)</f>
        <v>0</v>
      </c>
      <c r="BQ113" s="17" cm="1">
        <f t="array" aca="1" ref="BQ113" ca="1">IF(AE113&gt;0,AE113*SUMPRODUCT(_xlfn.XLOOKUP(AE$23,$C$4:$C$19,$I$4:$S$19)*$AL113:$AV113),0)</f>
        <v>0</v>
      </c>
      <c r="BR113" s="17" cm="1">
        <f t="array" aca="1" ref="BR113" ca="1">IF(AF113&gt;0,AF113*SUMPRODUCT(_xlfn.XLOOKUP(AF$23,$C$4:$C$19,$I$4:$S$19)*$AL113:$AV113),0)</f>
        <v>0</v>
      </c>
      <c r="BS113" s="17" cm="1">
        <f t="array" aca="1" ref="BS113" ca="1">IF(AG113&gt;0,AG113*SUMPRODUCT(_xlfn.XLOOKUP(AG$23,$C$4:$C$19,$I$4:$S$19)*$AL113:$AV113),0)</f>
        <v>0</v>
      </c>
      <c r="BT113" s="17" cm="1">
        <f t="array" aca="1" ref="BT113" ca="1">IF(AH113&gt;0,AH113*SUMPRODUCT(_xlfn.XLOOKUP(AH$23,$C$4:$C$19,$I$4:$S$19)*$AL113:$AV113),0)</f>
        <v>0</v>
      </c>
      <c r="BU113" s="17" cm="1">
        <f t="array" aca="1" ref="BU113" ca="1">IF(AI113&gt;0,AI113*SUMPRODUCT(_xlfn.XLOOKUP(AI$23,$C$4:$C$19,$I$4:$S$19)*$AL113:$AV113),0)</f>
        <v>0</v>
      </c>
      <c r="BV113" s="17" cm="1">
        <f t="array" aca="1" ref="BV113" ca="1">IF(AJ113&gt;0,AJ113*SUMPRODUCT(_xlfn.XLOOKUP(AJ$23,$C$4:$C$19,$I$4:$S$19)*$AL113:$AV113),0)</f>
        <v>0</v>
      </c>
      <c r="BW113" s="9" cm="1">
        <f t="array" aca="1" ref="BW113" ca="1">IF(AK113&gt;0,AK113*SUMPRODUCT(_xlfn.XLOOKUP(AK$23,$C$4:$C$19,$I$4:$S$19)*$AL113:$AV113),0)</f>
        <v>0</v>
      </c>
      <c r="BX113" s="215">
        <f t="shared" ref="BX113:BX123" ca="1" si="237">SUM(BM113:BW113)</f>
        <v>-1.875</v>
      </c>
      <c r="BY113" s="8" cm="1">
        <f t="array" aca="1" ref="BY113" ca="1">IF(AA113&lt;0,AA113*SUMPRODUCT(_xlfn.XLOOKUP(AA$23,$C$4:$C$19,$T$4:$AD$19)*$AL113:$AV113),0)</f>
        <v>0</v>
      </c>
      <c r="BZ113" s="17" cm="1">
        <f t="array" aca="1" ref="BZ113" ca="1">IF(AB113&lt;0,AB113*SUMPRODUCT(_xlfn.XLOOKUP(AB$23,$C$4:$C$19,$T$4:$AD$19)*$AL113:$AV113),0)</f>
        <v>0</v>
      </c>
      <c r="CA113" s="17" cm="1">
        <f t="array" aca="1" ref="CA113" ca="1">IF(AC113&lt;0,AC113*SUMPRODUCT(_xlfn.XLOOKUP(AC$23,$C$4:$C$19,$T$4:$AD$19)*$AL113:$AV113),0)</f>
        <v>-0.1</v>
      </c>
      <c r="CB113" s="71" cm="1">
        <f t="array" aca="1" ref="CB113" ca="1">IF(AD113&lt;0,AD113*SUMPRODUCT(_xlfn.XLOOKUP(AD$23,$C$4:$C$19,$T$4:$AD$19)*$AL113:$AV113),0)</f>
        <v>0</v>
      </c>
      <c r="CC113" s="17" cm="1">
        <f t="array" aca="1" ref="CC113" ca="1">IF(AE113&lt;0,AE113*SUMPRODUCT(_xlfn.XLOOKUP(AE$23,$C$4:$C$19,$T$4:$AD$19)*$AL113:$AV113),0)</f>
        <v>0.25</v>
      </c>
      <c r="CD113" s="17" cm="1">
        <f t="array" aca="1" ref="CD113" ca="1">IF(AF113&lt;0,AF113*SUMPRODUCT(_xlfn.XLOOKUP(AF$23,$C$4:$C$19,$T$4:$AD$19)*$AL113:$AV113),0)</f>
        <v>0</v>
      </c>
      <c r="CE113" s="17" cm="1">
        <f t="array" aca="1" ref="CE113" ca="1">IF(AG113&lt;0,AG113*SUMPRODUCT(_xlfn.XLOOKUP(AG$23,$C$4:$C$19,$T$4:$AD$19)*$AL113:$AV113),0)</f>
        <v>0</v>
      </c>
      <c r="CF113" s="17" cm="1">
        <f t="array" aca="1" ref="CF113" ca="1">IF(AH113&lt;0,AH113*SUMPRODUCT(_xlfn.XLOOKUP(AH$23,$C$4:$C$19,$T$4:$AD$19)*$AL113:$AV113),0)</f>
        <v>0</v>
      </c>
      <c r="CG113" s="17" cm="1">
        <f t="array" aca="1" ref="CG113" ca="1">IF(AI113&lt;0,AI113*SUMPRODUCT(_xlfn.XLOOKUP(AI$23,$C$4:$C$19,$T$4:$AD$19)*$AL113:$AV113),0)</f>
        <v>0</v>
      </c>
      <c r="CH113" s="17" cm="1">
        <f t="array" aca="1" ref="CH113" ca="1">IF(AJ113&lt;0,AJ113*SUMPRODUCT(_xlfn.XLOOKUP(AJ$23,$C$4:$C$19,$T$4:$AD$19)*$AL113:$AV113),0)</f>
        <v>0</v>
      </c>
      <c r="CI113" s="9" cm="1">
        <f t="array" aca="1" ref="CI113" ca="1">IF(AK113&lt;0,AK113*SUMPRODUCT(_xlfn.XLOOKUP(AK$23,$C$4:$C$19,$T$4:$AD$19)*$AL113:$AV113),0)</f>
        <v>0</v>
      </c>
      <c r="CJ113" s="221">
        <f t="shared" ref="CJ113:CJ123" ca="1" si="238">SUM(BY113:CI113)</f>
        <v>0.15</v>
      </c>
      <c r="CK113" s="8" cm="1">
        <f t="array" aca="1" ref="CK113" ca="1">IF(AA113&lt;0,AA113*SUMPRODUCT(_xlfn.XLOOKUP(AA$23,$C$4:$C$19,$I$4:$S$19)*$AL113:$AV113),0)</f>
        <v>0</v>
      </c>
      <c r="CL113" s="17" cm="1">
        <f t="array" aca="1" ref="CL113" ca="1">IF(AB113&lt;0,AB113*SUMPRODUCT(_xlfn.XLOOKUP(AB$23,$C$4:$C$19,$I$4:$S$19)*$AL113:$AV113),0)</f>
        <v>0</v>
      </c>
      <c r="CM113" s="17" cm="1">
        <f t="array" aca="1" ref="CM113" ca="1">IF(AC113&lt;0,AC113*SUMPRODUCT(_xlfn.XLOOKUP(AC$23,$C$4:$C$19,$I$4:$S$19)*$AL113:$AV113),0)</f>
        <v>0.1</v>
      </c>
      <c r="CN113" s="71" cm="1">
        <f t="array" aca="1" ref="CN113" ca="1">IF(AD113&lt;0,AD113*SUMPRODUCT(_xlfn.XLOOKUP(AD$23,$C$4:$C$19,$I$4:$S$19)*$AL113:$AV113),0)</f>
        <v>0</v>
      </c>
      <c r="CO113" s="17" cm="1">
        <f t="array" aca="1" ref="CO113" ca="1">IF(AE113&lt;0,AE113*SUMPRODUCT(_xlfn.XLOOKUP(AE$23,$C$4:$C$19,$I$4:$S$19)*$AL113:$AV113),0)</f>
        <v>0</v>
      </c>
      <c r="CP113" s="17" cm="1">
        <f t="array" aca="1" ref="CP113" ca="1">IF(AF113&lt;0,AF113*SUMPRODUCT(_xlfn.XLOOKUP(AF$23,$C$4:$C$19,$I$4:$S$19)*$AL113:$AV113),0)</f>
        <v>0</v>
      </c>
      <c r="CQ113" s="17" cm="1">
        <f t="array" aca="1" ref="CQ113" ca="1">IF(AG113&lt;0,AG113*SUMPRODUCT(_xlfn.XLOOKUP(AG$23,$C$4:$C$19,$I$4:$S$19)*$AL113:$AV113),0)</f>
        <v>0</v>
      </c>
      <c r="CR113" s="17" cm="1">
        <f t="array" aca="1" ref="CR113" ca="1">IF(AH113&lt;0,AH113*SUMPRODUCT(_xlfn.XLOOKUP(AH$23,$C$4:$C$19,$I$4:$S$19)*$AL113:$AV113),0)</f>
        <v>0</v>
      </c>
      <c r="CS113" s="17" cm="1">
        <f t="array" aca="1" ref="CS113" ca="1">IF(AI113&lt;0,AI113*SUMPRODUCT(_xlfn.XLOOKUP(AI$23,$C$4:$C$19,$I$4:$S$19)*$AL113:$AV113),0)</f>
        <v>0</v>
      </c>
      <c r="CT113" s="17" cm="1">
        <f t="array" aca="1" ref="CT113" ca="1">IF(AJ113&lt;0,AJ113*SUMPRODUCT(_xlfn.XLOOKUP(AJ$23,$C$4:$C$19,$I$4:$S$19)*$AL113:$AV113),0)</f>
        <v>0</v>
      </c>
      <c r="CU113" s="208" cm="1">
        <f t="array" aca="1" ref="CU113" ca="1">IF(AK113&lt;0,AK113*SUMPRODUCT(_xlfn.XLOOKUP(AK$23,$C$4:$C$19,$I$4:$S$19)*$AL113:$AV113),0)</f>
        <v>0</v>
      </c>
      <c r="CV113" s="221">
        <f t="shared" ref="CV113:CV123" ca="1" si="239">SUM(CK113:CU113)</f>
        <v>0.1</v>
      </c>
    </row>
    <row r="114" spans="1:100" x14ac:dyDescent="0.25">
      <c r="A114" s="389"/>
      <c r="B114" s="390"/>
      <c r="C114" s="735">
        <v>10</v>
      </c>
      <c r="D114" s="18" t="str">
        <f>_xlfn.XLOOKUP($C114,'Load Combinations'!$B$4:$B$22,'Load Combinations'!$C$4:$C$22)</f>
        <v>CV Helium Mode, No Beam</v>
      </c>
      <c r="E114" s="118"/>
      <c r="F114" s="119"/>
      <c r="G114" s="7">
        <f t="shared" si="226"/>
        <v>4.9000000000000004</v>
      </c>
      <c r="H114" s="130">
        <f t="shared" ca="1" si="222"/>
        <v>6.2249999999999996</v>
      </c>
      <c r="I114" s="130">
        <f t="shared" ca="1" si="223"/>
        <v>5.5750000000000002</v>
      </c>
      <c r="J114" s="112"/>
      <c r="K114" s="72">
        <f ca="1">OFFSET(K114,-9,0)</f>
        <v>0</v>
      </c>
      <c r="L114" s="73">
        <f t="shared" ref="L114:AK114" ca="1" si="240">OFFSET(L114,-9,0)</f>
        <v>0</v>
      </c>
      <c r="M114" s="73">
        <f t="shared" ca="1" si="240"/>
        <v>0</v>
      </c>
      <c r="N114" s="73">
        <f t="shared" ca="1" si="240"/>
        <v>0</v>
      </c>
      <c r="O114" s="73">
        <f t="shared" ca="1" si="240"/>
        <v>1</v>
      </c>
      <c r="P114" s="73">
        <f t="shared" ca="1" si="240"/>
        <v>0</v>
      </c>
      <c r="Q114" s="73">
        <f t="shared" ca="1" si="240"/>
        <v>0</v>
      </c>
      <c r="R114" s="73">
        <f t="shared" ca="1" si="240"/>
        <v>0</v>
      </c>
      <c r="S114" s="73">
        <f t="shared" ca="1" si="240"/>
        <v>0</v>
      </c>
      <c r="T114" s="73">
        <f t="shared" ca="1" si="240"/>
        <v>0</v>
      </c>
      <c r="U114" s="73">
        <f t="shared" ca="1" si="240"/>
        <v>0</v>
      </c>
      <c r="V114" s="73">
        <f t="shared" ca="1" si="240"/>
        <v>1</v>
      </c>
      <c r="W114" s="73">
        <f t="shared" ca="1" si="240"/>
        <v>1</v>
      </c>
      <c r="X114" s="73">
        <f t="shared" ca="1" si="240"/>
        <v>0</v>
      </c>
      <c r="Y114" s="73">
        <f t="shared" ca="1" si="240"/>
        <v>0</v>
      </c>
      <c r="Z114" s="139">
        <f t="shared" ca="1" si="240"/>
        <v>0</v>
      </c>
      <c r="AA114" s="72">
        <f t="shared" ca="1" si="240"/>
        <v>0</v>
      </c>
      <c r="AB114" s="73">
        <f t="shared" ca="1" si="240"/>
        <v>1</v>
      </c>
      <c r="AC114" s="73">
        <f t="shared" ca="1" si="240"/>
        <v>-1</v>
      </c>
      <c r="AD114" s="73">
        <f t="shared" ca="1" si="240"/>
        <v>0</v>
      </c>
      <c r="AE114" s="73">
        <f t="shared" ca="1" si="240"/>
        <v>-1</v>
      </c>
      <c r="AF114" s="73">
        <f t="shared" ca="1" si="240"/>
        <v>0</v>
      </c>
      <c r="AG114" s="73">
        <f t="shared" ca="1" si="240"/>
        <v>0</v>
      </c>
      <c r="AH114" s="73">
        <f t="shared" ca="1" si="240"/>
        <v>0</v>
      </c>
      <c r="AI114" s="73">
        <f t="shared" ca="1" si="240"/>
        <v>0</v>
      </c>
      <c r="AJ114" s="73">
        <f t="shared" ca="1" si="240"/>
        <v>0</v>
      </c>
      <c r="AK114" s="74">
        <f t="shared" ca="1" si="240"/>
        <v>0</v>
      </c>
      <c r="AL114" s="202">
        <f>+INDEX('Load Combinations'!$D$4:$N$22,MATCH(Vertical!$C114,'Load Combinations'!$B$4:$B$22,0),MATCH(Vertical!AL$23,'Load Combinations'!$D$3:$N$3,0))</f>
        <v>1</v>
      </c>
      <c r="AM114" s="73">
        <f>+INDEX('Load Combinations'!$D$4:$N$22,MATCH(Vertical!$C114,'Load Combinations'!$B$4:$B$22,0),MATCH(Vertical!AM$23,'Load Combinations'!$D$3:$N$3,0))</f>
        <v>1</v>
      </c>
      <c r="AN114" s="73">
        <f>+INDEX('Load Combinations'!$D$4:$N$22,MATCH(Vertical!$C114,'Load Combinations'!$B$4:$B$22,0),MATCH(Vertical!AN$23,'Load Combinations'!$D$3:$N$3,0))</f>
        <v>0</v>
      </c>
      <c r="AO114" s="73">
        <f>+INDEX('Load Combinations'!$D$4:$N$22,MATCH(Vertical!$C114,'Load Combinations'!$B$4:$B$22,0),MATCH(Vertical!AO$23,'Load Combinations'!$D$3:$N$3,0))</f>
        <v>1</v>
      </c>
      <c r="AP114" s="73">
        <f>+INDEX('Load Combinations'!$D$4:$N$22,MATCH(Vertical!$C114,'Load Combinations'!$B$4:$B$22,0),MATCH(Vertical!AP$23,'Load Combinations'!$D$3:$N$3,0))</f>
        <v>0</v>
      </c>
      <c r="AQ114" s="73">
        <f>+INDEX('Load Combinations'!$D$4:$N$22,MATCH(Vertical!$C114,'Load Combinations'!$B$4:$B$22,0),MATCH(Vertical!AQ$23,'Load Combinations'!$D$3:$N$3,0))</f>
        <v>0</v>
      </c>
      <c r="AR114" s="73">
        <f>+INDEX('Load Combinations'!$D$4:$N$22,MATCH(Vertical!$C114,'Load Combinations'!$B$4:$B$22,0),MATCH(Vertical!AR$23,'Load Combinations'!$D$3:$N$3,0))</f>
        <v>0</v>
      </c>
      <c r="AS114" s="73">
        <f>+INDEX('Load Combinations'!$D$4:$N$22,MATCH(Vertical!$C114,'Load Combinations'!$B$4:$B$22,0),MATCH(Vertical!AS$23,'Load Combinations'!$D$3:$N$3,0))</f>
        <v>1</v>
      </c>
      <c r="AT114" s="73">
        <f>+INDEX('Load Combinations'!$D$4:$N$22,MATCH(Vertical!$C114,'Load Combinations'!$B$4:$B$22,0),MATCH(Vertical!AT$23,'Load Combinations'!$D$3:$N$3,0))</f>
        <v>0</v>
      </c>
      <c r="AU114" s="139">
        <f>+INDEX('Load Combinations'!$D$4:$N$22,MATCH(Vertical!$C114,'Load Combinations'!$B$4:$B$22,0),MATCH(Vertical!AU$23,'Load Combinations'!$D$3:$N$3,0))</f>
        <v>0</v>
      </c>
      <c r="AV114" s="189">
        <f>+INDEX('Load Combinations'!$D$4:$N$22,MATCH(Vertical!$C114,'Load Combinations'!$B$4:$B$22,0),MATCH(Vertical!AV$23,'Load Combinations'!$D$3:$N$3,0))</f>
        <v>0</v>
      </c>
      <c r="AW114" s="229" cm="1">
        <f t="array" aca="1" ref="AW114" ca="1">SUMPRODUCT(--($K114:$Z114&gt;0),INDEX($H$4:$H$19,MATCH($K$23:$Z$23,$C$4:$C$19,0)))</f>
        <v>1.1000000000000001</v>
      </c>
      <c r="AX114" s="189" cm="1">
        <f t="array" aca="1" ref="AX114" ca="1">SUMPRODUCT(--($K114:$Z114&gt;0),INDEX($G$4:$G$19,MATCH($K$23:$Z$23,$C$4:$C$19,0)))</f>
        <v>-1.1000000000000001</v>
      </c>
      <c r="AY114" s="189" cm="1">
        <f t="array" aca="1" ref="AY114" ca="1">-1*SUMPRODUCT(--($K114:$Z114&lt;0),INDEX($H$4:$H$19,MATCH($K$23:$Z$23,$C$4:$C$19,0)))</f>
        <v>0</v>
      </c>
      <c r="AZ114" s="230" cm="1">
        <f t="array" aca="1" ref="AZ114" ca="1">-1*SUMPRODUCT(--($K114:$Z114&lt;0),INDEX($G$4:$G$19,MATCH($K$23:$Z$23,$C$4:$C$19,0)))</f>
        <v>0</v>
      </c>
      <c r="BA114" s="66" cm="1">
        <f t="array" aca="1" ref="BA114" ca="1">IF(AA114&gt;0,AA114*SUMPRODUCT(_xlfn.XLOOKUP(AA$23,$C$4:$C$19,$T$4:$AD$19)*$AL114:$AV114),0)</f>
        <v>0</v>
      </c>
      <c r="BB114" s="67" cm="1">
        <f t="array" aca="1" ref="BB114" ca="1">IF(AB114&gt;0,AB114*SUMPRODUCT(_xlfn.XLOOKUP(AB$23,$C$4:$C$19,$T$4:$AD$19)*$AL114:$AV114),0)</f>
        <v>0.125</v>
      </c>
      <c r="BC114" s="67" cm="1">
        <f t="array" aca="1" ref="BC114" ca="1">IF(AC114&gt;0,AC114*SUMPRODUCT(_xlfn.XLOOKUP(AC$23,$C$4:$C$19,$T$4:$AD$19)*$AL114:$AV114),0)</f>
        <v>0</v>
      </c>
      <c r="BD114" s="67" cm="1">
        <f t="array" aca="1" ref="BD114" ca="1">IF(AD114&gt;0,AD114*SUMPRODUCT(_xlfn.XLOOKUP(AD$23,$C$4:$C$19,$T$4:$AD$19)*$AL114:$AV114),0)</f>
        <v>0</v>
      </c>
      <c r="BE114" s="67" cm="1">
        <f t="array" aca="1" ref="BE114" ca="1">IF(AE114&gt;0,AE114*SUMPRODUCT(_xlfn.XLOOKUP(AE$23,$C$4:$C$19,$T$4:$AD$19)*$AL114:$AV114),0)</f>
        <v>0</v>
      </c>
      <c r="BF114" s="67" cm="1">
        <f t="array" aca="1" ref="BF114" ca="1">IF(AF114&gt;0,AF114*SUMPRODUCT(_xlfn.XLOOKUP(AF$23,$C$4:$C$19,$T$4:$AD$19)*$AL114:$AV114),0)</f>
        <v>0</v>
      </c>
      <c r="BG114" s="67" cm="1">
        <f t="array" aca="1" ref="BG114" ca="1">IF(AG114&gt;0,AG114*SUMPRODUCT(_xlfn.XLOOKUP(AG$23,$C$4:$C$19,$T$4:$AD$19)*$AL114:$AV114),0)</f>
        <v>0</v>
      </c>
      <c r="BH114" s="67" cm="1">
        <f t="array" aca="1" ref="BH114" ca="1">IF(AH114&gt;0,AH114*SUMPRODUCT(_xlfn.XLOOKUP(AH$23,$C$4:$C$19,$T$4:$AD$19)*$AL114:$AV114),0)</f>
        <v>0</v>
      </c>
      <c r="BI114" s="67" cm="1">
        <f t="array" aca="1" ref="BI114" ca="1">IF(AI114&gt;0,AI114*SUMPRODUCT(_xlfn.XLOOKUP(AI$23,$C$4:$C$19,$T$4:$AD$19)*$AL114:$AV114),0)</f>
        <v>0</v>
      </c>
      <c r="BJ114" s="67" cm="1">
        <f t="array" aca="1" ref="BJ114" ca="1">IF(AJ114&gt;0,AJ114*SUMPRODUCT(_xlfn.XLOOKUP(AJ$23,$C$4:$C$19,$T$4:$AD$19)*$AL114:$AV114),0)</f>
        <v>0</v>
      </c>
      <c r="BK114" s="207" cm="1">
        <f t="array" aca="1" ref="BK114" ca="1">IF(AK114&gt;0,AK114*SUMPRODUCT(_xlfn.XLOOKUP(AK$23,$C$4:$C$19,$T$4:$AD$19)*$AL114:$AV114),0)</f>
        <v>0</v>
      </c>
      <c r="BL114" s="220">
        <f t="shared" ca="1" si="236"/>
        <v>0.125</v>
      </c>
      <c r="BM114" s="66" cm="1">
        <f t="array" aca="1" ref="BM114" ca="1">IF(AA114&gt;0,AA114*SUMPRODUCT(_xlfn.XLOOKUP(AA$23,$C$4:$C$19,$I$4:$S$19)*$AL114:$AV114),0)</f>
        <v>0</v>
      </c>
      <c r="BN114" s="67" cm="1">
        <f t="array" aca="1" ref="BN114" ca="1">IF(AB114&gt;0,AB114*SUMPRODUCT(_xlfn.XLOOKUP(AB$23,$C$4:$C$19,$I$4:$S$19)*$AL114:$AV114),0)</f>
        <v>-0.125</v>
      </c>
      <c r="BO114" s="67" cm="1">
        <f t="array" aca="1" ref="BO114" ca="1">IF(AC114&gt;0,AC114*SUMPRODUCT(_xlfn.XLOOKUP(AC$23,$C$4:$C$19,$I$4:$S$19)*$AL114:$AV114),0)</f>
        <v>0</v>
      </c>
      <c r="BP114" s="67" cm="1">
        <f t="array" aca="1" ref="BP114" ca="1">IF(AD114&gt;0,AD114*SUMPRODUCT(_xlfn.XLOOKUP(AD$23,$C$4:$C$19,$I$4:$S$19)*$AL114:$AV114),0)</f>
        <v>0</v>
      </c>
      <c r="BQ114" s="67" cm="1">
        <f t="array" aca="1" ref="BQ114" ca="1">IF(AE114&gt;0,AE114*SUMPRODUCT(_xlfn.XLOOKUP(AE$23,$C$4:$C$19,$I$4:$S$19)*$AL114:$AV114),0)</f>
        <v>0</v>
      </c>
      <c r="BR114" s="67" cm="1">
        <f t="array" aca="1" ref="BR114" ca="1">IF(AF114&gt;0,AF114*SUMPRODUCT(_xlfn.XLOOKUP(AF$23,$C$4:$C$19,$I$4:$S$19)*$AL114:$AV114),0)</f>
        <v>0</v>
      </c>
      <c r="BS114" s="67" cm="1">
        <f t="array" aca="1" ref="BS114" ca="1">IF(AG114&gt;0,AG114*SUMPRODUCT(_xlfn.XLOOKUP(AG$23,$C$4:$C$19,$I$4:$S$19)*$AL114:$AV114),0)</f>
        <v>0</v>
      </c>
      <c r="BT114" s="67" cm="1">
        <f t="array" aca="1" ref="BT114" ca="1">IF(AH114&gt;0,AH114*SUMPRODUCT(_xlfn.XLOOKUP(AH$23,$C$4:$C$19,$I$4:$S$19)*$AL114:$AV114),0)</f>
        <v>0</v>
      </c>
      <c r="BU114" s="67" cm="1">
        <f t="array" aca="1" ref="BU114" ca="1">IF(AI114&gt;0,AI114*SUMPRODUCT(_xlfn.XLOOKUP(AI$23,$C$4:$C$19,$I$4:$S$19)*$AL114:$AV114),0)</f>
        <v>0</v>
      </c>
      <c r="BV114" s="67" cm="1">
        <f t="array" aca="1" ref="BV114" ca="1">IF(AJ114&gt;0,AJ114*SUMPRODUCT(_xlfn.XLOOKUP(AJ$23,$C$4:$C$19,$I$4:$S$19)*$AL114:$AV114),0)</f>
        <v>0</v>
      </c>
      <c r="BW114" s="68" cm="1">
        <f t="array" aca="1" ref="BW114" ca="1">IF(AK114&gt;0,AK114*SUMPRODUCT(_xlfn.XLOOKUP(AK$23,$C$4:$C$19,$I$4:$S$19)*$AL114:$AV114),0)</f>
        <v>0</v>
      </c>
      <c r="BX114" s="214">
        <f t="shared" ca="1" si="237"/>
        <v>-0.125</v>
      </c>
      <c r="BY114" s="66" cm="1">
        <f t="array" aca="1" ref="BY114" ca="1">IF(AA114&lt;0,AA114*SUMPRODUCT(_xlfn.XLOOKUP(AA$23,$C$4:$C$19,$T$4:$AD$19)*$AL114:$AV114),0)</f>
        <v>0</v>
      </c>
      <c r="BZ114" s="67" cm="1">
        <f t="array" aca="1" ref="BZ114" ca="1">IF(AB114&lt;0,AB114*SUMPRODUCT(_xlfn.XLOOKUP(AB$23,$C$4:$C$19,$T$4:$AD$19)*$AL114:$AV114),0)</f>
        <v>0</v>
      </c>
      <c r="CA114" s="67" cm="1">
        <f t="array" aca="1" ref="CA114" ca="1">IF(AC114&lt;0,AC114*SUMPRODUCT(_xlfn.XLOOKUP(AC$23,$C$4:$C$19,$T$4:$AD$19)*$AL114:$AV114),0)</f>
        <v>-0.1</v>
      </c>
      <c r="CB114" s="67" cm="1">
        <f t="array" aca="1" ref="CB114" ca="1">IF(AD114&lt;0,AD114*SUMPRODUCT(_xlfn.XLOOKUP(AD$23,$C$4:$C$19,$T$4:$AD$19)*$AL114:$AV114),0)</f>
        <v>0</v>
      </c>
      <c r="CC114" s="67" cm="1">
        <f t="array" aca="1" ref="CC114" ca="1">IF(AE114&lt;0,AE114*SUMPRODUCT(_xlfn.XLOOKUP(AE$23,$C$4:$C$19,$T$4:$AD$19)*$AL114:$AV114),0)</f>
        <v>2</v>
      </c>
      <c r="CD114" s="67" cm="1">
        <f t="array" aca="1" ref="CD114" ca="1">IF(AF114&lt;0,AF114*SUMPRODUCT(_xlfn.XLOOKUP(AF$23,$C$4:$C$19,$T$4:$AD$19)*$AL114:$AV114),0)</f>
        <v>0</v>
      </c>
      <c r="CE114" s="67" cm="1">
        <f t="array" aca="1" ref="CE114" ca="1">IF(AG114&lt;0,AG114*SUMPRODUCT(_xlfn.XLOOKUP(AG$23,$C$4:$C$19,$T$4:$AD$19)*$AL114:$AV114),0)</f>
        <v>0</v>
      </c>
      <c r="CF114" s="67" cm="1">
        <f t="array" aca="1" ref="CF114" ca="1">IF(AH114&lt;0,AH114*SUMPRODUCT(_xlfn.XLOOKUP(AH$23,$C$4:$C$19,$T$4:$AD$19)*$AL114:$AV114),0)</f>
        <v>0</v>
      </c>
      <c r="CG114" s="67" cm="1">
        <f t="array" aca="1" ref="CG114" ca="1">IF(AI114&lt;0,AI114*SUMPRODUCT(_xlfn.XLOOKUP(AI$23,$C$4:$C$19,$T$4:$AD$19)*$AL114:$AV114),0)</f>
        <v>0</v>
      </c>
      <c r="CH114" s="67" cm="1">
        <f t="array" aca="1" ref="CH114" ca="1">IF(AJ114&lt;0,AJ114*SUMPRODUCT(_xlfn.XLOOKUP(AJ$23,$C$4:$C$19,$T$4:$AD$19)*$AL114:$AV114),0)</f>
        <v>0</v>
      </c>
      <c r="CI114" s="68" cm="1">
        <f t="array" aca="1" ref="CI114" ca="1">IF(AK114&lt;0,AK114*SUMPRODUCT(_xlfn.XLOOKUP(AK$23,$C$4:$C$19,$T$4:$AD$19)*$AL114:$AV114),0)</f>
        <v>0</v>
      </c>
      <c r="CJ114" s="220">
        <f t="shared" ca="1" si="238"/>
        <v>1.9</v>
      </c>
      <c r="CK114" s="66" cm="1">
        <f t="array" aca="1" ref="CK114" ca="1">IF(AA114&lt;0,AA114*SUMPRODUCT(_xlfn.XLOOKUP(AA$23,$C$4:$C$19,$I$4:$S$19)*$AL114:$AV114),0)</f>
        <v>0</v>
      </c>
      <c r="CL114" s="67" cm="1">
        <f t="array" aca="1" ref="CL114" ca="1">IF(AB114&lt;0,AB114*SUMPRODUCT(_xlfn.XLOOKUP(AB$23,$C$4:$C$19,$I$4:$S$19)*$AL114:$AV114),0)</f>
        <v>0</v>
      </c>
      <c r="CM114" s="67" cm="1">
        <f t="array" aca="1" ref="CM114" ca="1">IF(AC114&lt;0,AC114*SUMPRODUCT(_xlfn.XLOOKUP(AC$23,$C$4:$C$19,$I$4:$S$19)*$AL114:$AV114),0)</f>
        <v>0.1</v>
      </c>
      <c r="CN114" s="67" cm="1">
        <f t="array" aca="1" ref="CN114" ca="1">IF(AD114&lt;0,AD114*SUMPRODUCT(_xlfn.XLOOKUP(AD$23,$C$4:$C$19,$I$4:$S$19)*$AL114:$AV114),0)</f>
        <v>0</v>
      </c>
      <c r="CO114" s="67" cm="1">
        <f t="array" aca="1" ref="CO114" ca="1">IF(AE114&lt;0,AE114*SUMPRODUCT(_xlfn.XLOOKUP(AE$23,$C$4:$C$19,$I$4:$S$19)*$AL114:$AV114),0)</f>
        <v>0</v>
      </c>
      <c r="CP114" s="67" cm="1">
        <f t="array" aca="1" ref="CP114" ca="1">IF(AF114&lt;0,AF114*SUMPRODUCT(_xlfn.XLOOKUP(AF$23,$C$4:$C$19,$I$4:$S$19)*$AL114:$AV114),0)</f>
        <v>0</v>
      </c>
      <c r="CQ114" s="67" cm="1">
        <f t="array" aca="1" ref="CQ114" ca="1">IF(AG114&lt;0,AG114*SUMPRODUCT(_xlfn.XLOOKUP(AG$23,$C$4:$C$19,$I$4:$S$19)*$AL114:$AV114),0)</f>
        <v>0</v>
      </c>
      <c r="CR114" s="67" cm="1">
        <f t="array" aca="1" ref="CR114" ca="1">IF(AH114&lt;0,AH114*SUMPRODUCT(_xlfn.XLOOKUP(AH$23,$C$4:$C$19,$I$4:$S$19)*$AL114:$AV114),0)</f>
        <v>0</v>
      </c>
      <c r="CS114" s="67" cm="1">
        <f t="array" aca="1" ref="CS114" ca="1">IF(AI114&lt;0,AI114*SUMPRODUCT(_xlfn.XLOOKUP(AI$23,$C$4:$C$19,$I$4:$S$19)*$AL114:$AV114),0)</f>
        <v>0</v>
      </c>
      <c r="CT114" s="67" cm="1">
        <f t="array" aca="1" ref="CT114" ca="1">IF(AJ114&lt;0,AJ114*SUMPRODUCT(_xlfn.XLOOKUP(AJ$23,$C$4:$C$19,$I$4:$S$19)*$AL114:$AV114),0)</f>
        <v>0</v>
      </c>
      <c r="CU114" s="207" cm="1">
        <f t="array" aca="1" ref="CU114" ca="1">IF(AK114&lt;0,AK114*SUMPRODUCT(_xlfn.XLOOKUP(AK$23,$C$4:$C$19,$I$4:$S$19)*$AL114:$AV114),0)</f>
        <v>0</v>
      </c>
      <c r="CV114" s="220">
        <f t="shared" ca="1" si="239"/>
        <v>0.1</v>
      </c>
    </row>
    <row r="115" spans="1:100" x14ac:dyDescent="0.25">
      <c r="A115" s="389"/>
      <c r="B115" s="390"/>
      <c r="C115" s="736">
        <v>11</v>
      </c>
      <c r="D115" s="19" t="str">
        <f>_xlfn.XLOOKUP($C115,'Load Combinations'!$B$4:$B$22,'Load Combinations'!$C$4:$C$22)</f>
        <v>CV Helium Mode, Beam On</v>
      </c>
      <c r="E115" s="120"/>
      <c r="F115" s="121"/>
      <c r="G115" s="8">
        <f t="shared" si="226"/>
        <v>4.9000000000000004</v>
      </c>
      <c r="H115" s="61">
        <f t="shared" ca="1" si="222"/>
        <v>6.5249999999999995</v>
      </c>
      <c r="I115" s="61">
        <f t="shared" ca="1" si="223"/>
        <v>3.8250000000000002</v>
      </c>
      <c r="J115" s="113"/>
      <c r="K115" s="75">
        <f ca="1">OFFSET(K115,-10,0)</f>
        <v>0</v>
      </c>
      <c r="L115" s="76">
        <f t="shared" ref="L115:AK115" ca="1" si="241">OFFSET(L115,-10,0)</f>
        <v>0</v>
      </c>
      <c r="M115" s="76">
        <f t="shared" ca="1" si="241"/>
        <v>0</v>
      </c>
      <c r="N115" s="76">
        <f t="shared" ca="1" si="241"/>
        <v>0</v>
      </c>
      <c r="O115" s="76">
        <f t="shared" ca="1" si="241"/>
        <v>1</v>
      </c>
      <c r="P115" s="76">
        <f t="shared" ca="1" si="241"/>
        <v>0</v>
      </c>
      <c r="Q115" s="76">
        <f t="shared" ca="1" si="241"/>
        <v>0</v>
      </c>
      <c r="R115" s="76">
        <f t="shared" ca="1" si="241"/>
        <v>0</v>
      </c>
      <c r="S115" s="76">
        <f t="shared" ca="1" si="241"/>
        <v>0</v>
      </c>
      <c r="T115" s="76">
        <f t="shared" ca="1" si="241"/>
        <v>0</v>
      </c>
      <c r="U115" s="76">
        <f t="shared" ca="1" si="241"/>
        <v>0</v>
      </c>
      <c r="V115" s="76">
        <f t="shared" ca="1" si="241"/>
        <v>1</v>
      </c>
      <c r="W115" s="76">
        <f t="shared" ca="1" si="241"/>
        <v>1</v>
      </c>
      <c r="X115" s="76">
        <f t="shared" ca="1" si="241"/>
        <v>0</v>
      </c>
      <c r="Y115" s="76">
        <f t="shared" ca="1" si="241"/>
        <v>0</v>
      </c>
      <c r="Z115" s="140">
        <f t="shared" ca="1" si="241"/>
        <v>0</v>
      </c>
      <c r="AA115" s="75">
        <f t="shared" ca="1" si="241"/>
        <v>0</v>
      </c>
      <c r="AB115" s="76">
        <f t="shared" ca="1" si="241"/>
        <v>1</v>
      </c>
      <c r="AC115" s="76">
        <f t="shared" ca="1" si="241"/>
        <v>-1</v>
      </c>
      <c r="AD115" s="76">
        <f t="shared" ca="1" si="241"/>
        <v>0</v>
      </c>
      <c r="AE115" s="76">
        <f t="shared" ca="1" si="241"/>
        <v>-1</v>
      </c>
      <c r="AF115" s="76">
        <f t="shared" ca="1" si="241"/>
        <v>0</v>
      </c>
      <c r="AG115" s="76">
        <f t="shared" ca="1" si="241"/>
        <v>0</v>
      </c>
      <c r="AH115" s="76">
        <f t="shared" ca="1" si="241"/>
        <v>0</v>
      </c>
      <c r="AI115" s="76">
        <f t="shared" ca="1" si="241"/>
        <v>0</v>
      </c>
      <c r="AJ115" s="76">
        <f t="shared" ca="1" si="241"/>
        <v>0</v>
      </c>
      <c r="AK115" s="77">
        <f t="shared" ca="1" si="241"/>
        <v>0</v>
      </c>
      <c r="AL115" s="203">
        <f>+INDEX('Load Combinations'!$D$4:$N$22,MATCH(Vertical!$C115,'Load Combinations'!$B$4:$B$22,0),MATCH(Vertical!AL$23,'Load Combinations'!$D$3:$N$3,0))</f>
        <v>1</v>
      </c>
      <c r="AM115" s="76">
        <f>+INDEX('Load Combinations'!$D$4:$N$22,MATCH(Vertical!$C115,'Load Combinations'!$B$4:$B$22,0),MATCH(Vertical!AM$23,'Load Combinations'!$D$3:$N$3,0))</f>
        <v>1</v>
      </c>
      <c r="AN115" s="76">
        <f>+INDEX('Load Combinations'!$D$4:$N$22,MATCH(Vertical!$C115,'Load Combinations'!$B$4:$B$22,0),MATCH(Vertical!AN$23,'Load Combinations'!$D$3:$N$3,0))</f>
        <v>0</v>
      </c>
      <c r="AO115" s="76">
        <f>+INDEX('Load Combinations'!$D$4:$N$22,MATCH(Vertical!$C115,'Load Combinations'!$B$4:$B$22,0),MATCH(Vertical!AO$23,'Load Combinations'!$D$3:$N$3,0))</f>
        <v>1</v>
      </c>
      <c r="AP115" s="76">
        <f>+INDEX('Load Combinations'!$D$4:$N$22,MATCH(Vertical!$C115,'Load Combinations'!$B$4:$B$22,0),MATCH(Vertical!AP$23,'Load Combinations'!$D$3:$N$3,0))</f>
        <v>0</v>
      </c>
      <c r="AQ115" s="76">
        <f>+INDEX('Load Combinations'!$D$4:$N$22,MATCH(Vertical!$C115,'Load Combinations'!$B$4:$B$22,0),MATCH(Vertical!AQ$23,'Load Combinations'!$D$3:$N$3,0))</f>
        <v>1</v>
      </c>
      <c r="AR115" s="76">
        <f>+INDEX('Load Combinations'!$D$4:$N$22,MATCH(Vertical!$C115,'Load Combinations'!$B$4:$B$22,0),MATCH(Vertical!AR$23,'Load Combinations'!$D$3:$N$3,0))</f>
        <v>0</v>
      </c>
      <c r="AS115" s="76">
        <f>+INDEX('Load Combinations'!$D$4:$N$22,MATCH(Vertical!$C115,'Load Combinations'!$B$4:$B$22,0),MATCH(Vertical!AS$23,'Load Combinations'!$D$3:$N$3,0))</f>
        <v>1</v>
      </c>
      <c r="AT115" s="76">
        <f>+INDEX('Load Combinations'!$D$4:$N$22,MATCH(Vertical!$C115,'Load Combinations'!$B$4:$B$22,0),MATCH(Vertical!AT$23,'Load Combinations'!$D$3:$N$3,0))</f>
        <v>0</v>
      </c>
      <c r="AU115" s="140">
        <f>+INDEX('Load Combinations'!$D$4:$N$22,MATCH(Vertical!$C115,'Load Combinations'!$B$4:$B$22,0),MATCH(Vertical!AU$23,'Load Combinations'!$D$3:$N$3,0))</f>
        <v>0</v>
      </c>
      <c r="AV115" s="196">
        <f>+INDEX('Load Combinations'!$D$4:$N$22,MATCH(Vertical!$C115,'Load Combinations'!$B$4:$B$22,0),MATCH(Vertical!AV$23,'Load Combinations'!$D$3:$N$3,0))</f>
        <v>0</v>
      </c>
      <c r="AW115" s="231" cm="1">
        <f t="array" aca="1" ref="AW115" ca="1">SUMPRODUCT(--($K115:$Z115&gt;0),INDEX($H$4:$H$19,MATCH($K$23:$Z$23,$C$4:$C$19,0)))</f>
        <v>1.1000000000000001</v>
      </c>
      <c r="AX115" s="196" cm="1">
        <f t="array" aca="1" ref="AX115" ca="1">SUMPRODUCT(--($K115:$Z115&gt;0),INDEX($G$4:$G$19,MATCH($K$23:$Z$23,$C$4:$C$19,0)))</f>
        <v>-1.1000000000000001</v>
      </c>
      <c r="AY115" s="196" cm="1">
        <f t="array" aca="1" ref="AY115" ca="1">-1*SUMPRODUCT(--($K115:$Z115&lt;0),INDEX($H$4:$H$19,MATCH($K$23:$Z$23,$C$4:$C$19,0)))</f>
        <v>0</v>
      </c>
      <c r="AZ115" s="232" cm="1">
        <f t="array" aca="1" ref="AZ115" ca="1">-1*SUMPRODUCT(--($K115:$Z115&lt;0),INDEX($G$4:$G$19,MATCH($K$23:$Z$23,$C$4:$C$19,0)))</f>
        <v>0</v>
      </c>
      <c r="BA115" s="8" cm="1">
        <f t="array" aca="1" ref="BA115" ca="1">IF(AA115&gt;0,AA115*SUMPRODUCT(_xlfn.XLOOKUP(AA$23,$C$4:$C$19,$T$4:$AD$19)*$AL115:$AV115),0)</f>
        <v>0</v>
      </c>
      <c r="BB115" s="17" cm="1">
        <f t="array" aca="1" ref="BB115" ca="1">IF(AB115&gt;0,AB115*SUMPRODUCT(_xlfn.XLOOKUP(AB$23,$C$4:$C$19,$T$4:$AD$19)*$AL115:$AV115),0)</f>
        <v>0.42499999999999999</v>
      </c>
      <c r="BC115" s="17" cm="1">
        <f t="array" aca="1" ref="BC115" ca="1">IF(AC115&gt;0,AC115*SUMPRODUCT(_xlfn.XLOOKUP(AC$23,$C$4:$C$19,$T$4:$AD$19)*$AL115:$AV115),0)</f>
        <v>0</v>
      </c>
      <c r="BD115" s="71" cm="1">
        <f t="array" aca="1" ref="BD115" ca="1">IF(AD115&gt;0,AD115*SUMPRODUCT(_xlfn.XLOOKUP(AD$23,$C$4:$C$19,$T$4:$AD$19)*$AL115:$AV115),0)</f>
        <v>0</v>
      </c>
      <c r="BE115" s="17" cm="1">
        <f t="array" aca="1" ref="BE115" ca="1">IF(AE115&gt;0,AE115*SUMPRODUCT(_xlfn.XLOOKUP(AE$23,$C$4:$C$19,$T$4:$AD$19)*$AL115:$AV115),0)</f>
        <v>0</v>
      </c>
      <c r="BF115" s="17" cm="1">
        <f t="array" aca="1" ref="BF115" ca="1">IF(AF115&gt;0,AF115*SUMPRODUCT(_xlfn.XLOOKUP(AF$23,$C$4:$C$19,$T$4:$AD$19)*$AL115:$AV115),0)</f>
        <v>0</v>
      </c>
      <c r="BG115" s="17" cm="1">
        <f t="array" aca="1" ref="BG115" ca="1">IF(AG115&gt;0,AG115*SUMPRODUCT(_xlfn.XLOOKUP(AG$23,$C$4:$C$19,$T$4:$AD$19)*$AL115:$AV115),0)</f>
        <v>0</v>
      </c>
      <c r="BH115" s="17" cm="1">
        <f t="array" aca="1" ref="BH115" ca="1">IF(AH115&gt;0,AH115*SUMPRODUCT(_xlfn.XLOOKUP(AH$23,$C$4:$C$19,$T$4:$AD$19)*$AL115:$AV115),0)</f>
        <v>0</v>
      </c>
      <c r="BI115" s="17" cm="1">
        <f t="array" aca="1" ref="BI115" ca="1">IF(AI115&gt;0,AI115*SUMPRODUCT(_xlfn.XLOOKUP(AI$23,$C$4:$C$19,$T$4:$AD$19)*$AL115:$AV115),0)</f>
        <v>0</v>
      </c>
      <c r="BJ115" s="17" cm="1">
        <f t="array" aca="1" ref="BJ115" ca="1">IF(AJ115&gt;0,AJ115*SUMPRODUCT(_xlfn.XLOOKUP(AJ$23,$C$4:$C$19,$T$4:$AD$19)*$AL115:$AV115),0)</f>
        <v>0</v>
      </c>
      <c r="BK115" s="208" cm="1">
        <f t="array" aca="1" ref="BK115" ca="1">IF(AK115&gt;0,AK115*SUMPRODUCT(_xlfn.XLOOKUP(AK$23,$C$4:$C$19,$T$4:$AD$19)*$AL115:$AV115),0)</f>
        <v>0</v>
      </c>
      <c r="BL115" s="221">
        <f t="shared" ca="1" si="236"/>
        <v>0.42499999999999999</v>
      </c>
      <c r="BM115" s="8" cm="1">
        <f t="array" aca="1" ref="BM115" ca="1">IF(AA115&gt;0,AA115*SUMPRODUCT(_xlfn.XLOOKUP(AA$23,$C$4:$C$19,$I$4:$S$19)*$AL115:$AV115),0)</f>
        <v>0</v>
      </c>
      <c r="BN115" s="17" cm="1">
        <f t="array" aca="1" ref="BN115" ca="1">IF(AB115&gt;0,AB115*SUMPRODUCT(_xlfn.XLOOKUP(AB$23,$C$4:$C$19,$I$4:$S$19)*$AL115:$AV115),0)</f>
        <v>-0.125</v>
      </c>
      <c r="BO115" s="17" cm="1">
        <f t="array" aca="1" ref="BO115" ca="1">IF(AC115&gt;0,AC115*SUMPRODUCT(_xlfn.XLOOKUP(AC$23,$C$4:$C$19,$I$4:$S$19)*$AL115:$AV115),0)</f>
        <v>0</v>
      </c>
      <c r="BP115" s="71" cm="1">
        <f t="array" aca="1" ref="BP115" ca="1">IF(AD115&gt;0,AD115*SUMPRODUCT(_xlfn.XLOOKUP(AD$23,$C$4:$C$19,$I$4:$S$19)*$AL115:$AV115),0)</f>
        <v>0</v>
      </c>
      <c r="BQ115" s="17" cm="1">
        <f t="array" aca="1" ref="BQ115" ca="1">IF(AE115&gt;0,AE115*SUMPRODUCT(_xlfn.XLOOKUP(AE$23,$C$4:$C$19,$I$4:$S$19)*$AL115:$AV115),0)</f>
        <v>0</v>
      </c>
      <c r="BR115" s="17" cm="1">
        <f t="array" aca="1" ref="BR115" ca="1">IF(AF115&gt;0,AF115*SUMPRODUCT(_xlfn.XLOOKUP(AF$23,$C$4:$C$19,$I$4:$S$19)*$AL115:$AV115),0)</f>
        <v>0</v>
      </c>
      <c r="BS115" s="17" cm="1">
        <f t="array" aca="1" ref="BS115" ca="1">IF(AG115&gt;0,AG115*SUMPRODUCT(_xlfn.XLOOKUP(AG$23,$C$4:$C$19,$I$4:$S$19)*$AL115:$AV115),0)</f>
        <v>0</v>
      </c>
      <c r="BT115" s="17" cm="1">
        <f t="array" aca="1" ref="BT115" ca="1">IF(AH115&gt;0,AH115*SUMPRODUCT(_xlfn.XLOOKUP(AH$23,$C$4:$C$19,$I$4:$S$19)*$AL115:$AV115),0)</f>
        <v>0</v>
      </c>
      <c r="BU115" s="17" cm="1">
        <f t="array" aca="1" ref="BU115" ca="1">IF(AI115&gt;0,AI115*SUMPRODUCT(_xlfn.XLOOKUP(AI$23,$C$4:$C$19,$I$4:$S$19)*$AL115:$AV115),0)</f>
        <v>0</v>
      </c>
      <c r="BV115" s="17" cm="1">
        <f t="array" aca="1" ref="BV115" ca="1">IF(AJ115&gt;0,AJ115*SUMPRODUCT(_xlfn.XLOOKUP(AJ$23,$C$4:$C$19,$I$4:$S$19)*$AL115:$AV115),0)</f>
        <v>0</v>
      </c>
      <c r="BW115" s="9" cm="1">
        <f t="array" aca="1" ref="BW115" ca="1">IF(AK115&gt;0,AK115*SUMPRODUCT(_xlfn.XLOOKUP(AK$23,$C$4:$C$19,$I$4:$S$19)*$AL115:$AV115),0)</f>
        <v>0</v>
      </c>
      <c r="BX115" s="215">
        <f t="shared" ca="1" si="237"/>
        <v>-0.125</v>
      </c>
      <c r="BY115" s="8" cm="1">
        <f t="array" aca="1" ref="BY115" ca="1">IF(AA115&lt;0,AA115*SUMPRODUCT(_xlfn.XLOOKUP(AA$23,$C$4:$C$19,$T$4:$AD$19)*$AL115:$AV115),0)</f>
        <v>0</v>
      </c>
      <c r="BZ115" s="17" cm="1">
        <f t="array" aca="1" ref="BZ115" ca="1">IF(AB115&lt;0,AB115*SUMPRODUCT(_xlfn.XLOOKUP(AB$23,$C$4:$C$19,$T$4:$AD$19)*$AL115:$AV115),0)</f>
        <v>0</v>
      </c>
      <c r="CA115" s="17" cm="1">
        <f t="array" aca="1" ref="CA115" ca="1">IF(AC115&lt;0,AC115*SUMPRODUCT(_xlfn.XLOOKUP(AC$23,$C$4:$C$19,$T$4:$AD$19)*$AL115:$AV115),0)</f>
        <v>-0.1</v>
      </c>
      <c r="CB115" s="71" cm="1">
        <f t="array" aca="1" ref="CB115" ca="1">IF(AD115&lt;0,AD115*SUMPRODUCT(_xlfn.XLOOKUP(AD$23,$C$4:$C$19,$T$4:$AD$19)*$AL115:$AV115),0)</f>
        <v>0</v>
      </c>
      <c r="CC115" s="17" cm="1">
        <f t="array" aca="1" ref="CC115" ca="1">IF(AE115&lt;0,AE115*SUMPRODUCT(_xlfn.XLOOKUP(AE$23,$C$4:$C$19,$T$4:$AD$19)*$AL115:$AV115),0)</f>
        <v>0.25</v>
      </c>
      <c r="CD115" s="17" cm="1">
        <f t="array" aca="1" ref="CD115" ca="1">IF(AF115&lt;0,AF115*SUMPRODUCT(_xlfn.XLOOKUP(AF$23,$C$4:$C$19,$T$4:$AD$19)*$AL115:$AV115),0)</f>
        <v>0</v>
      </c>
      <c r="CE115" s="17" cm="1">
        <f t="array" aca="1" ref="CE115" ca="1">IF(AG115&lt;0,AG115*SUMPRODUCT(_xlfn.XLOOKUP(AG$23,$C$4:$C$19,$T$4:$AD$19)*$AL115:$AV115),0)</f>
        <v>0</v>
      </c>
      <c r="CF115" s="17" cm="1">
        <f t="array" aca="1" ref="CF115" ca="1">IF(AH115&lt;0,AH115*SUMPRODUCT(_xlfn.XLOOKUP(AH$23,$C$4:$C$19,$T$4:$AD$19)*$AL115:$AV115),0)</f>
        <v>0</v>
      </c>
      <c r="CG115" s="17" cm="1">
        <f t="array" aca="1" ref="CG115" ca="1">IF(AI115&lt;0,AI115*SUMPRODUCT(_xlfn.XLOOKUP(AI$23,$C$4:$C$19,$T$4:$AD$19)*$AL115:$AV115),0)</f>
        <v>0</v>
      </c>
      <c r="CH115" s="17" cm="1">
        <f t="array" aca="1" ref="CH115" ca="1">IF(AJ115&lt;0,AJ115*SUMPRODUCT(_xlfn.XLOOKUP(AJ$23,$C$4:$C$19,$T$4:$AD$19)*$AL115:$AV115),0)</f>
        <v>0</v>
      </c>
      <c r="CI115" s="9" cm="1">
        <f t="array" aca="1" ref="CI115" ca="1">IF(AK115&lt;0,AK115*SUMPRODUCT(_xlfn.XLOOKUP(AK$23,$C$4:$C$19,$T$4:$AD$19)*$AL115:$AV115),0)</f>
        <v>0</v>
      </c>
      <c r="CJ115" s="221">
        <f t="shared" ca="1" si="238"/>
        <v>0.15</v>
      </c>
      <c r="CK115" s="8" cm="1">
        <f t="array" aca="1" ref="CK115" ca="1">IF(AA115&lt;0,AA115*SUMPRODUCT(_xlfn.XLOOKUP(AA$23,$C$4:$C$19,$I$4:$S$19)*$AL115:$AV115),0)</f>
        <v>0</v>
      </c>
      <c r="CL115" s="17" cm="1">
        <f t="array" aca="1" ref="CL115" ca="1">IF(AB115&lt;0,AB115*SUMPRODUCT(_xlfn.XLOOKUP(AB$23,$C$4:$C$19,$I$4:$S$19)*$AL115:$AV115),0)</f>
        <v>0</v>
      </c>
      <c r="CM115" s="17" cm="1">
        <f t="array" aca="1" ref="CM115" ca="1">IF(AC115&lt;0,AC115*SUMPRODUCT(_xlfn.XLOOKUP(AC$23,$C$4:$C$19,$I$4:$S$19)*$AL115:$AV115),0)</f>
        <v>0.1</v>
      </c>
      <c r="CN115" s="71" cm="1">
        <f t="array" aca="1" ref="CN115" ca="1">IF(AD115&lt;0,AD115*SUMPRODUCT(_xlfn.XLOOKUP(AD$23,$C$4:$C$19,$I$4:$S$19)*$AL115:$AV115),0)</f>
        <v>0</v>
      </c>
      <c r="CO115" s="17" cm="1">
        <f t="array" aca="1" ref="CO115" ca="1">IF(AE115&lt;0,AE115*SUMPRODUCT(_xlfn.XLOOKUP(AE$23,$C$4:$C$19,$I$4:$S$19)*$AL115:$AV115),0)</f>
        <v>0</v>
      </c>
      <c r="CP115" s="17" cm="1">
        <f t="array" aca="1" ref="CP115" ca="1">IF(AF115&lt;0,AF115*SUMPRODUCT(_xlfn.XLOOKUP(AF$23,$C$4:$C$19,$I$4:$S$19)*$AL115:$AV115),0)</f>
        <v>0</v>
      </c>
      <c r="CQ115" s="17" cm="1">
        <f t="array" aca="1" ref="CQ115" ca="1">IF(AG115&lt;0,AG115*SUMPRODUCT(_xlfn.XLOOKUP(AG$23,$C$4:$C$19,$I$4:$S$19)*$AL115:$AV115),0)</f>
        <v>0</v>
      </c>
      <c r="CR115" s="17" cm="1">
        <f t="array" aca="1" ref="CR115" ca="1">IF(AH115&lt;0,AH115*SUMPRODUCT(_xlfn.XLOOKUP(AH$23,$C$4:$C$19,$I$4:$S$19)*$AL115:$AV115),0)</f>
        <v>0</v>
      </c>
      <c r="CS115" s="17" cm="1">
        <f t="array" aca="1" ref="CS115" ca="1">IF(AI115&lt;0,AI115*SUMPRODUCT(_xlfn.XLOOKUP(AI$23,$C$4:$C$19,$I$4:$S$19)*$AL115:$AV115),0)</f>
        <v>0</v>
      </c>
      <c r="CT115" s="17" cm="1">
        <f t="array" aca="1" ref="CT115" ca="1">IF(AJ115&lt;0,AJ115*SUMPRODUCT(_xlfn.XLOOKUP(AJ$23,$C$4:$C$19,$I$4:$S$19)*$AL115:$AV115),0)</f>
        <v>0</v>
      </c>
      <c r="CU115" s="208" cm="1">
        <f t="array" aca="1" ref="CU115" ca="1">IF(AK115&lt;0,AK115*SUMPRODUCT(_xlfn.XLOOKUP(AK$23,$C$4:$C$19,$I$4:$S$19)*$AL115:$AV115),0)</f>
        <v>0</v>
      </c>
      <c r="CV115" s="221">
        <f t="shared" ca="1" si="239"/>
        <v>0.1</v>
      </c>
    </row>
    <row r="116" spans="1:100" x14ac:dyDescent="0.25">
      <c r="A116" s="389"/>
      <c r="B116" s="390"/>
      <c r="C116" s="735">
        <v>12</v>
      </c>
      <c r="D116" s="159" t="str">
        <f>_xlfn.XLOOKUP($C116,'Load Combinations'!$B$4:$B$22,'Load Combinations'!$C$4:$C$22)</f>
        <v>CV Helium Mode, No Beam, Seismic</v>
      </c>
      <c r="E116" s="118"/>
      <c r="F116" s="119"/>
      <c r="G116" s="7">
        <f t="shared" si="226"/>
        <v>4.9000000000000004</v>
      </c>
      <c r="H116" s="130">
        <f t="shared" ca="1" si="222"/>
        <v>6.4749999999999996</v>
      </c>
      <c r="I116" s="130">
        <f t="shared" ca="1" si="223"/>
        <v>5.3250000000000002</v>
      </c>
      <c r="J116" s="112"/>
      <c r="K116" s="72">
        <f ca="1">OFFSET(K116,-11,0)</f>
        <v>0</v>
      </c>
      <c r="L116" s="73">
        <f t="shared" ref="L116:AK116" ca="1" si="242">OFFSET(L116,-11,0)</f>
        <v>0</v>
      </c>
      <c r="M116" s="73">
        <f t="shared" ca="1" si="242"/>
        <v>0</v>
      </c>
      <c r="N116" s="73">
        <f t="shared" ca="1" si="242"/>
        <v>0</v>
      </c>
      <c r="O116" s="73">
        <f t="shared" ca="1" si="242"/>
        <v>1</v>
      </c>
      <c r="P116" s="73">
        <f t="shared" ca="1" si="242"/>
        <v>0</v>
      </c>
      <c r="Q116" s="73">
        <f t="shared" ca="1" si="242"/>
        <v>0</v>
      </c>
      <c r="R116" s="73">
        <f t="shared" ca="1" si="242"/>
        <v>0</v>
      </c>
      <c r="S116" s="73">
        <f t="shared" ca="1" si="242"/>
        <v>0</v>
      </c>
      <c r="T116" s="73">
        <f t="shared" ca="1" si="242"/>
        <v>0</v>
      </c>
      <c r="U116" s="73">
        <f t="shared" ca="1" si="242"/>
        <v>0</v>
      </c>
      <c r="V116" s="73">
        <f t="shared" ca="1" si="242"/>
        <v>1</v>
      </c>
      <c r="W116" s="73">
        <f t="shared" ca="1" si="242"/>
        <v>1</v>
      </c>
      <c r="X116" s="73">
        <f t="shared" ca="1" si="242"/>
        <v>0</v>
      </c>
      <c r="Y116" s="73">
        <f t="shared" ca="1" si="242"/>
        <v>0</v>
      </c>
      <c r="Z116" s="139">
        <f t="shared" ca="1" si="242"/>
        <v>0</v>
      </c>
      <c r="AA116" s="72">
        <f t="shared" ca="1" si="242"/>
        <v>0</v>
      </c>
      <c r="AB116" s="73">
        <f t="shared" ca="1" si="242"/>
        <v>1</v>
      </c>
      <c r="AC116" s="73">
        <f t="shared" ca="1" si="242"/>
        <v>-1</v>
      </c>
      <c r="AD116" s="73">
        <f t="shared" ca="1" si="242"/>
        <v>0</v>
      </c>
      <c r="AE116" s="73">
        <f t="shared" ca="1" si="242"/>
        <v>-1</v>
      </c>
      <c r="AF116" s="73">
        <f t="shared" ca="1" si="242"/>
        <v>0</v>
      </c>
      <c r="AG116" s="73">
        <f t="shared" ca="1" si="242"/>
        <v>0</v>
      </c>
      <c r="AH116" s="73">
        <f t="shared" ca="1" si="242"/>
        <v>0</v>
      </c>
      <c r="AI116" s="73">
        <f t="shared" ca="1" si="242"/>
        <v>0</v>
      </c>
      <c r="AJ116" s="73">
        <f t="shared" ca="1" si="242"/>
        <v>0</v>
      </c>
      <c r="AK116" s="74">
        <f t="shared" ca="1" si="242"/>
        <v>0</v>
      </c>
      <c r="AL116" s="202">
        <f>+INDEX('Load Combinations'!$D$4:$N$22,MATCH(Vertical!$C116,'Load Combinations'!$B$4:$B$22,0),MATCH(Vertical!AL$23,'Load Combinations'!$D$3:$N$3,0))</f>
        <v>1</v>
      </c>
      <c r="AM116" s="73">
        <f>+INDEX('Load Combinations'!$D$4:$N$22,MATCH(Vertical!$C116,'Load Combinations'!$B$4:$B$22,0),MATCH(Vertical!AM$23,'Load Combinations'!$D$3:$N$3,0))</f>
        <v>1</v>
      </c>
      <c r="AN116" s="73">
        <f>+INDEX('Load Combinations'!$D$4:$N$22,MATCH(Vertical!$C116,'Load Combinations'!$B$4:$B$22,0),MATCH(Vertical!AN$23,'Load Combinations'!$D$3:$N$3,0))</f>
        <v>0</v>
      </c>
      <c r="AO116" s="73">
        <f>+INDEX('Load Combinations'!$D$4:$N$22,MATCH(Vertical!$C116,'Load Combinations'!$B$4:$B$22,0),MATCH(Vertical!AO$23,'Load Combinations'!$D$3:$N$3,0))</f>
        <v>1</v>
      </c>
      <c r="AP116" s="73">
        <f>+INDEX('Load Combinations'!$D$4:$N$22,MATCH(Vertical!$C116,'Load Combinations'!$B$4:$B$22,0),MATCH(Vertical!AP$23,'Load Combinations'!$D$3:$N$3,0))</f>
        <v>0</v>
      </c>
      <c r="AQ116" s="73">
        <f>+INDEX('Load Combinations'!$D$4:$N$22,MATCH(Vertical!$C116,'Load Combinations'!$B$4:$B$22,0),MATCH(Vertical!AQ$23,'Load Combinations'!$D$3:$N$3,0))</f>
        <v>0</v>
      </c>
      <c r="AR116" s="73">
        <f>+INDEX('Load Combinations'!$D$4:$N$22,MATCH(Vertical!$C116,'Load Combinations'!$B$4:$B$22,0),MATCH(Vertical!AR$23,'Load Combinations'!$D$3:$N$3,0))</f>
        <v>0</v>
      </c>
      <c r="AS116" s="73">
        <f>+INDEX('Load Combinations'!$D$4:$N$22,MATCH(Vertical!$C116,'Load Combinations'!$B$4:$B$22,0),MATCH(Vertical!AS$23,'Load Combinations'!$D$3:$N$3,0))</f>
        <v>1</v>
      </c>
      <c r="AT116" s="73">
        <f>+INDEX('Load Combinations'!$D$4:$N$22,MATCH(Vertical!$C116,'Load Combinations'!$B$4:$B$22,0),MATCH(Vertical!AT$23,'Load Combinations'!$D$3:$N$3,0))</f>
        <v>0</v>
      </c>
      <c r="AU116" s="139">
        <f>+INDEX('Load Combinations'!$D$4:$N$22,MATCH(Vertical!$C116,'Load Combinations'!$B$4:$B$22,0),MATCH(Vertical!AU$23,'Load Combinations'!$D$3:$N$3,0))</f>
        <v>1</v>
      </c>
      <c r="AV116" s="189">
        <f>+INDEX('Load Combinations'!$D$4:$N$22,MATCH(Vertical!$C116,'Load Combinations'!$B$4:$B$22,0),MATCH(Vertical!AV$23,'Load Combinations'!$D$3:$N$3,0))</f>
        <v>0</v>
      </c>
      <c r="AW116" s="229" cm="1">
        <f t="array" aca="1" ref="AW116" ca="1">SUMPRODUCT(--($K116:$Z116&gt;0),INDEX($H$4:$H$19,MATCH($K$23:$Z$23,$C$4:$C$19,0)))</f>
        <v>1.1000000000000001</v>
      </c>
      <c r="AX116" s="189" cm="1">
        <f t="array" aca="1" ref="AX116" ca="1">SUMPRODUCT(--($K116:$Z116&gt;0),INDEX($G$4:$G$19,MATCH($K$23:$Z$23,$C$4:$C$19,0)))</f>
        <v>-1.1000000000000001</v>
      </c>
      <c r="AY116" s="189" cm="1">
        <f t="array" aca="1" ref="AY116" ca="1">-1*SUMPRODUCT(--($K116:$Z116&lt;0),INDEX($H$4:$H$19,MATCH($K$23:$Z$23,$C$4:$C$19,0)))</f>
        <v>0</v>
      </c>
      <c r="AZ116" s="230" cm="1">
        <f t="array" aca="1" ref="AZ116" ca="1">-1*SUMPRODUCT(--($K116:$Z116&lt;0),INDEX($G$4:$G$19,MATCH($K$23:$Z$23,$C$4:$C$19,0)))</f>
        <v>0</v>
      </c>
      <c r="BA116" s="66" cm="1">
        <f t="array" aca="1" ref="BA116" ca="1">IF(AA116&gt;0,AA116*SUMPRODUCT(_xlfn.XLOOKUP(AA$23,$C$4:$C$19,$T$4:$AD$19)*$AL116:$AV116),0)</f>
        <v>0</v>
      </c>
      <c r="BB116" s="67" cm="1">
        <f t="array" aca="1" ref="BB116" ca="1">IF(AB116&gt;0,AB116*SUMPRODUCT(_xlfn.XLOOKUP(AB$23,$C$4:$C$19,$T$4:$AD$19)*$AL116:$AV116),0)</f>
        <v>0.375</v>
      </c>
      <c r="BC116" s="67" cm="1">
        <f t="array" aca="1" ref="BC116" ca="1">IF(AC116&gt;0,AC116*SUMPRODUCT(_xlfn.XLOOKUP(AC$23,$C$4:$C$19,$T$4:$AD$19)*$AL116:$AV116),0)</f>
        <v>0</v>
      </c>
      <c r="BD116" s="67" cm="1">
        <f t="array" aca="1" ref="BD116" ca="1">IF(AD116&gt;0,AD116*SUMPRODUCT(_xlfn.XLOOKUP(AD$23,$C$4:$C$19,$T$4:$AD$19)*$AL116:$AV116),0)</f>
        <v>0</v>
      </c>
      <c r="BE116" s="67" cm="1">
        <f t="array" aca="1" ref="BE116" ca="1">IF(AE116&gt;0,AE116*SUMPRODUCT(_xlfn.XLOOKUP(AE$23,$C$4:$C$19,$T$4:$AD$19)*$AL116:$AV116),0)</f>
        <v>0</v>
      </c>
      <c r="BF116" s="67" cm="1">
        <f t="array" aca="1" ref="BF116" ca="1">IF(AF116&gt;0,AF116*SUMPRODUCT(_xlfn.XLOOKUP(AF$23,$C$4:$C$19,$T$4:$AD$19)*$AL116:$AV116),0)</f>
        <v>0</v>
      </c>
      <c r="BG116" s="67" cm="1">
        <f t="array" aca="1" ref="BG116" ca="1">IF(AG116&gt;0,AG116*SUMPRODUCT(_xlfn.XLOOKUP(AG$23,$C$4:$C$19,$T$4:$AD$19)*$AL116:$AV116),0)</f>
        <v>0</v>
      </c>
      <c r="BH116" s="67" cm="1">
        <f t="array" aca="1" ref="BH116" ca="1">IF(AH116&gt;0,AH116*SUMPRODUCT(_xlfn.XLOOKUP(AH$23,$C$4:$C$19,$T$4:$AD$19)*$AL116:$AV116),0)</f>
        <v>0</v>
      </c>
      <c r="BI116" s="67" cm="1">
        <f t="array" aca="1" ref="BI116" ca="1">IF(AI116&gt;0,AI116*SUMPRODUCT(_xlfn.XLOOKUP(AI$23,$C$4:$C$19,$T$4:$AD$19)*$AL116:$AV116),0)</f>
        <v>0</v>
      </c>
      <c r="BJ116" s="67" cm="1">
        <f t="array" aca="1" ref="BJ116" ca="1">IF(AJ116&gt;0,AJ116*SUMPRODUCT(_xlfn.XLOOKUP(AJ$23,$C$4:$C$19,$T$4:$AD$19)*$AL116:$AV116),0)</f>
        <v>0</v>
      </c>
      <c r="BK116" s="207" cm="1">
        <f t="array" aca="1" ref="BK116" ca="1">IF(AK116&gt;0,AK116*SUMPRODUCT(_xlfn.XLOOKUP(AK$23,$C$4:$C$19,$T$4:$AD$19)*$AL116:$AV116),0)</f>
        <v>0</v>
      </c>
      <c r="BL116" s="220">
        <f t="shared" ca="1" si="236"/>
        <v>0.375</v>
      </c>
      <c r="BM116" s="66" cm="1">
        <f t="array" aca="1" ref="BM116" ca="1">IF(AA116&gt;0,AA116*SUMPRODUCT(_xlfn.XLOOKUP(AA$23,$C$4:$C$19,$I$4:$S$19)*$AL116:$AV116),0)</f>
        <v>0</v>
      </c>
      <c r="BN116" s="67" cm="1">
        <f t="array" aca="1" ref="BN116" ca="1">IF(AB116&gt;0,AB116*SUMPRODUCT(_xlfn.XLOOKUP(AB$23,$C$4:$C$19,$I$4:$S$19)*$AL116:$AV116),0)</f>
        <v>-0.375</v>
      </c>
      <c r="BO116" s="67" cm="1">
        <f t="array" aca="1" ref="BO116" ca="1">IF(AC116&gt;0,AC116*SUMPRODUCT(_xlfn.XLOOKUP(AC$23,$C$4:$C$19,$I$4:$S$19)*$AL116:$AV116),0)</f>
        <v>0</v>
      </c>
      <c r="BP116" s="67" cm="1">
        <f t="array" aca="1" ref="BP116" ca="1">IF(AD116&gt;0,AD116*SUMPRODUCT(_xlfn.XLOOKUP(AD$23,$C$4:$C$19,$I$4:$S$19)*$AL116:$AV116),0)</f>
        <v>0</v>
      </c>
      <c r="BQ116" s="67" cm="1">
        <f t="array" aca="1" ref="BQ116" ca="1">IF(AE116&gt;0,AE116*SUMPRODUCT(_xlfn.XLOOKUP(AE$23,$C$4:$C$19,$I$4:$S$19)*$AL116:$AV116),0)</f>
        <v>0</v>
      </c>
      <c r="BR116" s="67" cm="1">
        <f t="array" aca="1" ref="BR116" ca="1">IF(AF116&gt;0,AF116*SUMPRODUCT(_xlfn.XLOOKUP(AF$23,$C$4:$C$19,$I$4:$S$19)*$AL116:$AV116),0)</f>
        <v>0</v>
      </c>
      <c r="BS116" s="67" cm="1">
        <f t="array" aca="1" ref="BS116" ca="1">IF(AG116&gt;0,AG116*SUMPRODUCT(_xlfn.XLOOKUP(AG$23,$C$4:$C$19,$I$4:$S$19)*$AL116:$AV116),0)</f>
        <v>0</v>
      </c>
      <c r="BT116" s="67" cm="1">
        <f t="array" aca="1" ref="BT116" ca="1">IF(AH116&gt;0,AH116*SUMPRODUCT(_xlfn.XLOOKUP(AH$23,$C$4:$C$19,$I$4:$S$19)*$AL116:$AV116),0)</f>
        <v>0</v>
      </c>
      <c r="BU116" s="67" cm="1">
        <f t="array" aca="1" ref="BU116" ca="1">IF(AI116&gt;0,AI116*SUMPRODUCT(_xlfn.XLOOKUP(AI$23,$C$4:$C$19,$I$4:$S$19)*$AL116:$AV116),0)</f>
        <v>0</v>
      </c>
      <c r="BV116" s="67" cm="1">
        <f t="array" aca="1" ref="BV116" ca="1">IF(AJ116&gt;0,AJ116*SUMPRODUCT(_xlfn.XLOOKUP(AJ$23,$C$4:$C$19,$I$4:$S$19)*$AL116:$AV116),0)</f>
        <v>0</v>
      </c>
      <c r="BW116" s="68" cm="1">
        <f t="array" aca="1" ref="BW116" ca="1">IF(AK116&gt;0,AK116*SUMPRODUCT(_xlfn.XLOOKUP(AK$23,$C$4:$C$19,$I$4:$S$19)*$AL116:$AV116),0)</f>
        <v>0</v>
      </c>
      <c r="BX116" s="214">
        <f t="shared" ca="1" si="237"/>
        <v>-0.375</v>
      </c>
      <c r="BY116" s="66" cm="1">
        <f t="array" aca="1" ref="BY116" ca="1">IF(AA116&lt;0,AA116*SUMPRODUCT(_xlfn.XLOOKUP(AA$23,$C$4:$C$19,$T$4:$AD$19)*$AL116:$AV116),0)</f>
        <v>0</v>
      </c>
      <c r="BZ116" s="67" cm="1">
        <f t="array" aca="1" ref="BZ116" ca="1">IF(AB116&lt;0,AB116*SUMPRODUCT(_xlfn.XLOOKUP(AB$23,$C$4:$C$19,$T$4:$AD$19)*$AL116:$AV116),0)</f>
        <v>0</v>
      </c>
      <c r="CA116" s="67" cm="1">
        <f t="array" aca="1" ref="CA116" ca="1">IF(AC116&lt;0,AC116*SUMPRODUCT(_xlfn.XLOOKUP(AC$23,$C$4:$C$19,$T$4:$AD$19)*$AL116:$AV116),0)</f>
        <v>-0.1</v>
      </c>
      <c r="CB116" s="67" cm="1">
        <f t="array" aca="1" ref="CB116" ca="1">IF(AD116&lt;0,AD116*SUMPRODUCT(_xlfn.XLOOKUP(AD$23,$C$4:$C$19,$T$4:$AD$19)*$AL116:$AV116),0)</f>
        <v>0</v>
      </c>
      <c r="CC116" s="67" cm="1">
        <f t="array" aca="1" ref="CC116" ca="1">IF(AE116&lt;0,AE116*SUMPRODUCT(_xlfn.XLOOKUP(AE$23,$C$4:$C$19,$T$4:$AD$19)*$AL116:$AV116),0)</f>
        <v>2</v>
      </c>
      <c r="CD116" s="67" cm="1">
        <f t="array" aca="1" ref="CD116" ca="1">IF(AF116&lt;0,AF116*SUMPRODUCT(_xlfn.XLOOKUP(AF$23,$C$4:$C$19,$T$4:$AD$19)*$AL116:$AV116),0)</f>
        <v>0</v>
      </c>
      <c r="CE116" s="67" cm="1">
        <f t="array" aca="1" ref="CE116" ca="1">IF(AG116&lt;0,AG116*SUMPRODUCT(_xlfn.XLOOKUP(AG$23,$C$4:$C$19,$T$4:$AD$19)*$AL116:$AV116),0)</f>
        <v>0</v>
      </c>
      <c r="CF116" s="67" cm="1">
        <f t="array" aca="1" ref="CF116" ca="1">IF(AH116&lt;0,AH116*SUMPRODUCT(_xlfn.XLOOKUP(AH$23,$C$4:$C$19,$T$4:$AD$19)*$AL116:$AV116),0)</f>
        <v>0</v>
      </c>
      <c r="CG116" s="67" cm="1">
        <f t="array" aca="1" ref="CG116" ca="1">IF(AI116&lt;0,AI116*SUMPRODUCT(_xlfn.XLOOKUP(AI$23,$C$4:$C$19,$T$4:$AD$19)*$AL116:$AV116),0)</f>
        <v>0</v>
      </c>
      <c r="CH116" s="67" cm="1">
        <f t="array" aca="1" ref="CH116" ca="1">IF(AJ116&lt;0,AJ116*SUMPRODUCT(_xlfn.XLOOKUP(AJ$23,$C$4:$C$19,$T$4:$AD$19)*$AL116:$AV116),0)</f>
        <v>0</v>
      </c>
      <c r="CI116" s="68" cm="1">
        <f t="array" aca="1" ref="CI116" ca="1">IF(AK116&lt;0,AK116*SUMPRODUCT(_xlfn.XLOOKUP(AK$23,$C$4:$C$19,$T$4:$AD$19)*$AL116:$AV116),0)</f>
        <v>0</v>
      </c>
      <c r="CJ116" s="220">
        <f t="shared" ca="1" si="238"/>
        <v>1.9</v>
      </c>
      <c r="CK116" s="66" cm="1">
        <f t="array" aca="1" ref="CK116" ca="1">IF(AA116&lt;0,AA116*SUMPRODUCT(_xlfn.XLOOKUP(AA$23,$C$4:$C$19,$I$4:$S$19)*$AL116:$AV116),0)</f>
        <v>0</v>
      </c>
      <c r="CL116" s="67" cm="1">
        <f t="array" aca="1" ref="CL116" ca="1">IF(AB116&lt;0,AB116*SUMPRODUCT(_xlfn.XLOOKUP(AB$23,$C$4:$C$19,$I$4:$S$19)*$AL116:$AV116),0)</f>
        <v>0</v>
      </c>
      <c r="CM116" s="67" cm="1">
        <f t="array" aca="1" ref="CM116" ca="1">IF(AC116&lt;0,AC116*SUMPRODUCT(_xlfn.XLOOKUP(AC$23,$C$4:$C$19,$I$4:$S$19)*$AL116:$AV116),0)</f>
        <v>0.1</v>
      </c>
      <c r="CN116" s="67" cm="1">
        <f t="array" aca="1" ref="CN116" ca="1">IF(AD116&lt;0,AD116*SUMPRODUCT(_xlfn.XLOOKUP(AD$23,$C$4:$C$19,$I$4:$S$19)*$AL116:$AV116),0)</f>
        <v>0</v>
      </c>
      <c r="CO116" s="67" cm="1">
        <f t="array" aca="1" ref="CO116" ca="1">IF(AE116&lt;0,AE116*SUMPRODUCT(_xlfn.XLOOKUP(AE$23,$C$4:$C$19,$I$4:$S$19)*$AL116:$AV116),0)</f>
        <v>0</v>
      </c>
      <c r="CP116" s="67" cm="1">
        <f t="array" aca="1" ref="CP116" ca="1">IF(AF116&lt;0,AF116*SUMPRODUCT(_xlfn.XLOOKUP(AF$23,$C$4:$C$19,$I$4:$S$19)*$AL116:$AV116),0)</f>
        <v>0</v>
      </c>
      <c r="CQ116" s="67" cm="1">
        <f t="array" aca="1" ref="CQ116" ca="1">IF(AG116&lt;0,AG116*SUMPRODUCT(_xlfn.XLOOKUP(AG$23,$C$4:$C$19,$I$4:$S$19)*$AL116:$AV116),0)</f>
        <v>0</v>
      </c>
      <c r="CR116" s="67" cm="1">
        <f t="array" aca="1" ref="CR116" ca="1">IF(AH116&lt;0,AH116*SUMPRODUCT(_xlfn.XLOOKUP(AH$23,$C$4:$C$19,$I$4:$S$19)*$AL116:$AV116),0)</f>
        <v>0</v>
      </c>
      <c r="CS116" s="67" cm="1">
        <f t="array" aca="1" ref="CS116" ca="1">IF(AI116&lt;0,AI116*SUMPRODUCT(_xlfn.XLOOKUP(AI$23,$C$4:$C$19,$I$4:$S$19)*$AL116:$AV116),0)</f>
        <v>0</v>
      </c>
      <c r="CT116" s="67" cm="1">
        <f t="array" aca="1" ref="CT116" ca="1">IF(AJ116&lt;0,AJ116*SUMPRODUCT(_xlfn.XLOOKUP(AJ$23,$C$4:$C$19,$I$4:$S$19)*$AL116:$AV116),0)</f>
        <v>0</v>
      </c>
      <c r="CU116" s="207" cm="1">
        <f t="array" aca="1" ref="CU116" ca="1">IF(AK116&lt;0,AK116*SUMPRODUCT(_xlfn.XLOOKUP(AK$23,$C$4:$C$19,$I$4:$S$19)*$AL116:$AV116),0)</f>
        <v>0</v>
      </c>
      <c r="CV116" s="220">
        <f t="shared" ca="1" si="239"/>
        <v>0.1</v>
      </c>
    </row>
    <row r="117" spans="1:100" x14ac:dyDescent="0.25">
      <c r="A117" s="389"/>
      <c r="B117" s="390"/>
      <c r="C117" s="736">
        <v>13</v>
      </c>
      <c r="D117" s="191" t="str">
        <f>_xlfn.XLOOKUP($C117,'Load Combinations'!$B$4:$B$22,'Load Combinations'!$C$4:$C$22)</f>
        <v>CV Helium Mode, Beam On, Seismic</v>
      </c>
      <c r="E117" s="120"/>
      <c r="F117" s="121"/>
      <c r="G117" s="8">
        <f t="shared" si="226"/>
        <v>4.9000000000000004</v>
      </c>
      <c r="H117" s="61">
        <f t="shared" ca="1" si="222"/>
        <v>6.7749999999999995</v>
      </c>
      <c r="I117" s="61">
        <f t="shared" ca="1" si="223"/>
        <v>3.5750000000000002</v>
      </c>
      <c r="J117" s="113"/>
      <c r="K117" s="75">
        <f ca="1">OFFSET(K117,-12,0)</f>
        <v>0</v>
      </c>
      <c r="L117" s="76">
        <f t="shared" ref="L117:AK117" ca="1" si="243">OFFSET(L117,-12,0)</f>
        <v>0</v>
      </c>
      <c r="M117" s="76">
        <f t="shared" ca="1" si="243"/>
        <v>0</v>
      </c>
      <c r="N117" s="76">
        <f t="shared" ca="1" si="243"/>
        <v>0</v>
      </c>
      <c r="O117" s="76">
        <f t="shared" ca="1" si="243"/>
        <v>1</v>
      </c>
      <c r="P117" s="76">
        <f t="shared" ca="1" si="243"/>
        <v>0</v>
      </c>
      <c r="Q117" s="76">
        <f t="shared" ca="1" si="243"/>
        <v>0</v>
      </c>
      <c r="R117" s="76">
        <f t="shared" ca="1" si="243"/>
        <v>0</v>
      </c>
      <c r="S117" s="76">
        <f t="shared" ca="1" si="243"/>
        <v>0</v>
      </c>
      <c r="T117" s="76">
        <f t="shared" ca="1" si="243"/>
        <v>0</v>
      </c>
      <c r="U117" s="76">
        <f t="shared" ca="1" si="243"/>
        <v>0</v>
      </c>
      <c r="V117" s="76">
        <f t="shared" ca="1" si="243"/>
        <v>1</v>
      </c>
      <c r="W117" s="76">
        <f t="shared" ca="1" si="243"/>
        <v>1</v>
      </c>
      <c r="X117" s="76">
        <f t="shared" ca="1" si="243"/>
        <v>0</v>
      </c>
      <c r="Y117" s="76">
        <f t="shared" ca="1" si="243"/>
        <v>0</v>
      </c>
      <c r="Z117" s="140">
        <f t="shared" ca="1" si="243"/>
        <v>0</v>
      </c>
      <c r="AA117" s="75">
        <f t="shared" ca="1" si="243"/>
        <v>0</v>
      </c>
      <c r="AB117" s="76">
        <f t="shared" ca="1" si="243"/>
        <v>1</v>
      </c>
      <c r="AC117" s="76">
        <f t="shared" ca="1" si="243"/>
        <v>-1</v>
      </c>
      <c r="AD117" s="76">
        <f t="shared" ca="1" si="243"/>
        <v>0</v>
      </c>
      <c r="AE117" s="76">
        <f t="shared" ca="1" si="243"/>
        <v>-1</v>
      </c>
      <c r="AF117" s="76">
        <f t="shared" ca="1" si="243"/>
        <v>0</v>
      </c>
      <c r="AG117" s="76">
        <f t="shared" ca="1" si="243"/>
        <v>0</v>
      </c>
      <c r="AH117" s="76">
        <f t="shared" ca="1" si="243"/>
        <v>0</v>
      </c>
      <c r="AI117" s="76">
        <f t="shared" ca="1" si="243"/>
        <v>0</v>
      </c>
      <c r="AJ117" s="76">
        <f t="shared" ca="1" si="243"/>
        <v>0</v>
      </c>
      <c r="AK117" s="77">
        <f t="shared" ca="1" si="243"/>
        <v>0</v>
      </c>
      <c r="AL117" s="203">
        <f>+INDEX('Load Combinations'!$D$4:$N$22,MATCH(Vertical!$C117,'Load Combinations'!$B$4:$B$22,0),MATCH(Vertical!AL$23,'Load Combinations'!$D$3:$N$3,0))</f>
        <v>1</v>
      </c>
      <c r="AM117" s="76">
        <f>+INDEX('Load Combinations'!$D$4:$N$22,MATCH(Vertical!$C117,'Load Combinations'!$B$4:$B$22,0),MATCH(Vertical!AM$23,'Load Combinations'!$D$3:$N$3,0))</f>
        <v>1</v>
      </c>
      <c r="AN117" s="76">
        <f>+INDEX('Load Combinations'!$D$4:$N$22,MATCH(Vertical!$C117,'Load Combinations'!$B$4:$B$22,0),MATCH(Vertical!AN$23,'Load Combinations'!$D$3:$N$3,0))</f>
        <v>0</v>
      </c>
      <c r="AO117" s="76">
        <f>+INDEX('Load Combinations'!$D$4:$N$22,MATCH(Vertical!$C117,'Load Combinations'!$B$4:$B$22,0),MATCH(Vertical!AO$23,'Load Combinations'!$D$3:$N$3,0))</f>
        <v>1</v>
      </c>
      <c r="AP117" s="76">
        <f>+INDEX('Load Combinations'!$D$4:$N$22,MATCH(Vertical!$C117,'Load Combinations'!$B$4:$B$22,0),MATCH(Vertical!AP$23,'Load Combinations'!$D$3:$N$3,0))</f>
        <v>0</v>
      </c>
      <c r="AQ117" s="76">
        <f>+INDEX('Load Combinations'!$D$4:$N$22,MATCH(Vertical!$C117,'Load Combinations'!$B$4:$B$22,0),MATCH(Vertical!AQ$23,'Load Combinations'!$D$3:$N$3,0))</f>
        <v>1</v>
      </c>
      <c r="AR117" s="76">
        <f>+INDEX('Load Combinations'!$D$4:$N$22,MATCH(Vertical!$C117,'Load Combinations'!$B$4:$B$22,0),MATCH(Vertical!AR$23,'Load Combinations'!$D$3:$N$3,0))</f>
        <v>0</v>
      </c>
      <c r="AS117" s="76">
        <f>+INDEX('Load Combinations'!$D$4:$N$22,MATCH(Vertical!$C117,'Load Combinations'!$B$4:$B$22,0),MATCH(Vertical!AS$23,'Load Combinations'!$D$3:$N$3,0))</f>
        <v>1</v>
      </c>
      <c r="AT117" s="76">
        <f>+INDEX('Load Combinations'!$D$4:$N$22,MATCH(Vertical!$C117,'Load Combinations'!$B$4:$B$22,0),MATCH(Vertical!AT$23,'Load Combinations'!$D$3:$N$3,0))</f>
        <v>0</v>
      </c>
      <c r="AU117" s="140">
        <f>+INDEX('Load Combinations'!$D$4:$N$22,MATCH(Vertical!$C117,'Load Combinations'!$B$4:$B$22,0),MATCH(Vertical!AU$23,'Load Combinations'!$D$3:$N$3,0))</f>
        <v>1</v>
      </c>
      <c r="AV117" s="196">
        <f>+INDEX('Load Combinations'!$D$4:$N$22,MATCH(Vertical!$C117,'Load Combinations'!$B$4:$B$22,0),MATCH(Vertical!AV$23,'Load Combinations'!$D$3:$N$3,0))</f>
        <v>0</v>
      </c>
      <c r="AW117" s="231" cm="1">
        <f t="array" aca="1" ref="AW117" ca="1">SUMPRODUCT(--($K117:$Z117&gt;0),INDEX($H$4:$H$19,MATCH($K$23:$Z$23,$C$4:$C$19,0)))</f>
        <v>1.1000000000000001</v>
      </c>
      <c r="AX117" s="196" cm="1">
        <f t="array" aca="1" ref="AX117" ca="1">SUMPRODUCT(--($K117:$Z117&gt;0),INDEX($G$4:$G$19,MATCH($K$23:$Z$23,$C$4:$C$19,0)))</f>
        <v>-1.1000000000000001</v>
      </c>
      <c r="AY117" s="196" cm="1">
        <f t="array" aca="1" ref="AY117" ca="1">-1*SUMPRODUCT(--($K117:$Z117&lt;0),INDEX($H$4:$H$19,MATCH($K$23:$Z$23,$C$4:$C$19,0)))</f>
        <v>0</v>
      </c>
      <c r="AZ117" s="232" cm="1">
        <f t="array" aca="1" ref="AZ117" ca="1">-1*SUMPRODUCT(--($K117:$Z117&lt;0),INDEX($G$4:$G$19,MATCH($K$23:$Z$23,$C$4:$C$19,0)))</f>
        <v>0</v>
      </c>
      <c r="BA117" s="8" cm="1">
        <f t="array" aca="1" ref="BA117" ca="1">IF(AA117&gt;0,AA117*SUMPRODUCT(_xlfn.XLOOKUP(AA$23,$C$4:$C$19,$T$4:$AD$19)*$AL117:$AV117),0)</f>
        <v>0</v>
      </c>
      <c r="BB117" s="17" cm="1">
        <f t="array" aca="1" ref="BB117" ca="1">IF(AB117&gt;0,AB117*SUMPRODUCT(_xlfn.XLOOKUP(AB$23,$C$4:$C$19,$T$4:$AD$19)*$AL117:$AV117),0)</f>
        <v>0.67500000000000004</v>
      </c>
      <c r="BC117" s="17" cm="1">
        <f t="array" aca="1" ref="BC117" ca="1">IF(AC117&gt;0,AC117*SUMPRODUCT(_xlfn.XLOOKUP(AC$23,$C$4:$C$19,$T$4:$AD$19)*$AL117:$AV117),0)</f>
        <v>0</v>
      </c>
      <c r="BD117" s="71" cm="1">
        <f t="array" aca="1" ref="BD117" ca="1">IF(AD117&gt;0,AD117*SUMPRODUCT(_xlfn.XLOOKUP(AD$23,$C$4:$C$19,$T$4:$AD$19)*$AL117:$AV117),0)</f>
        <v>0</v>
      </c>
      <c r="BE117" s="17" cm="1">
        <f t="array" aca="1" ref="BE117" ca="1">IF(AE117&gt;0,AE117*SUMPRODUCT(_xlfn.XLOOKUP(AE$23,$C$4:$C$19,$T$4:$AD$19)*$AL117:$AV117),0)</f>
        <v>0</v>
      </c>
      <c r="BF117" s="17" cm="1">
        <f t="array" aca="1" ref="BF117" ca="1">IF(AF117&gt;0,AF117*SUMPRODUCT(_xlfn.XLOOKUP(AF$23,$C$4:$C$19,$T$4:$AD$19)*$AL117:$AV117),0)</f>
        <v>0</v>
      </c>
      <c r="BG117" s="17" cm="1">
        <f t="array" aca="1" ref="BG117" ca="1">IF(AG117&gt;0,AG117*SUMPRODUCT(_xlfn.XLOOKUP(AG$23,$C$4:$C$19,$T$4:$AD$19)*$AL117:$AV117),0)</f>
        <v>0</v>
      </c>
      <c r="BH117" s="17" cm="1">
        <f t="array" aca="1" ref="BH117" ca="1">IF(AH117&gt;0,AH117*SUMPRODUCT(_xlfn.XLOOKUP(AH$23,$C$4:$C$19,$T$4:$AD$19)*$AL117:$AV117),0)</f>
        <v>0</v>
      </c>
      <c r="BI117" s="17" cm="1">
        <f t="array" aca="1" ref="BI117" ca="1">IF(AI117&gt;0,AI117*SUMPRODUCT(_xlfn.XLOOKUP(AI$23,$C$4:$C$19,$T$4:$AD$19)*$AL117:$AV117),0)</f>
        <v>0</v>
      </c>
      <c r="BJ117" s="17" cm="1">
        <f t="array" aca="1" ref="BJ117" ca="1">IF(AJ117&gt;0,AJ117*SUMPRODUCT(_xlfn.XLOOKUP(AJ$23,$C$4:$C$19,$T$4:$AD$19)*$AL117:$AV117),0)</f>
        <v>0</v>
      </c>
      <c r="BK117" s="208" cm="1">
        <f t="array" aca="1" ref="BK117" ca="1">IF(AK117&gt;0,AK117*SUMPRODUCT(_xlfn.XLOOKUP(AK$23,$C$4:$C$19,$T$4:$AD$19)*$AL117:$AV117),0)</f>
        <v>0</v>
      </c>
      <c r="BL117" s="221">
        <f t="shared" ca="1" si="236"/>
        <v>0.67500000000000004</v>
      </c>
      <c r="BM117" s="8" cm="1">
        <f t="array" aca="1" ref="BM117" ca="1">IF(AA117&gt;0,AA117*SUMPRODUCT(_xlfn.XLOOKUP(AA$23,$C$4:$C$19,$I$4:$S$19)*$AL117:$AV117),0)</f>
        <v>0</v>
      </c>
      <c r="BN117" s="17" cm="1">
        <f t="array" aca="1" ref="BN117" ca="1">IF(AB117&gt;0,AB117*SUMPRODUCT(_xlfn.XLOOKUP(AB$23,$C$4:$C$19,$I$4:$S$19)*$AL117:$AV117),0)</f>
        <v>-0.375</v>
      </c>
      <c r="BO117" s="17" cm="1">
        <f t="array" aca="1" ref="BO117" ca="1">IF(AC117&gt;0,AC117*SUMPRODUCT(_xlfn.XLOOKUP(AC$23,$C$4:$C$19,$I$4:$S$19)*$AL117:$AV117),0)</f>
        <v>0</v>
      </c>
      <c r="BP117" s="71" cm="1">
        <f t="array" aca="1" ref="BP117" ca="1">IF(AD117&gt;0,AD117*SUMPRODUCT(_xlfn.XLOOKUP(AD$23,$C$4:$C$19,$I$4:$S$19)*$AL117:$AV117),0)</f>
        <v>0</v>
      </c>
      <c r="BQ117" s="17" cm="1">
        <f t="array" aca="1" ref="BQ117" ca="1">IF(AE117&gt;0,AE117*SUMPRODUCT(_xlfn.XLOOKUP(AE$23,$C$4:$C$19,$I$4:$S$19)*$AL117:$AV117),0)</f>
        <v>0</v>
      </c>
      <c r="BR117" s="17" cm="1">
        <f t="array" aca="1" ref="BR117" ca="1">IF(AF117&gt;0,AF117*SUMPRODUCT(_xlfn.XLOOKUP(AF$23,$C$4:$C$19,$I$4:$S$19)*$AL117:$AV117),0)</f>
        <v>0</v>
      </c>
      <c r="BS117" s="17" cm="1">
        <f t="array" aca="1" ref="BS117" ca="1">IF(AG117&gt;0,AG117*SUMPRODUCT(_xlfn.XLOOKUP(AG$23,$C$4:$C$19,$I$4:$S$19)*$AL117:$AV117),0)</f>
        <v>0</v>
      </c>
      <c r="BT117" s="17" cm="1">
        <f t="array" aca="1" ref="BT117" ca="1">IF(AH117&gt;0,AH117*SUMPRODUCT(_xlfn.XLOOKUP(AH$23,$C$4:$C$19,$I$4:$S$19)*$AL117:$AV117),0)</f>
        <v>0</v>
      </c>
      <c r="BU117" s="17" cm="1">
        <f t="array" aca="1" ref="BU117" ca="1">IF(AI117&gt;0,AI117*SUMPRODUCT(_xlfn.XLOOKUP(AI$23,$C$4:$C$19,$I$4:$S$19)*$AL117:$AV117),0)</f>
        <v>0</v>
      </c>
      <c r="BV117" s="17" cm="1">
        <f t="array" aca="1" ref="BV117" ca="1">IF(AJ117&gt;0,AJ117*SUMPRODUCT(_xlfn.XLOOKUP(AJ$23,$C$4:$C$19,$I$4:$S$19)*$AL117:$AV117),0)</f>
        <v>0</v>
      </c>
      <c r="BW117" s="9" cm="1">
        <f t="array" aca="1" ref="BW117" ca="1">IF(AK117&gt;0,AK117*SUMPRODUCT(_xlfn.XLOOKUP(AK$23,$C$4:$C$19,$I$4:$S$19)*$AL117:$AV117),0)</f>
        <v>0</v>
      </c>
      <c r="BX117" s="215">
        <f t="shared" ca="1" si="237"/>
        <v>-0.375</v>
      </c>
      <c r="BY117" s="8" cm="1">
        <f t="array" aca="1" ref="BY117" ca="1">IF(AA117&lt;0,AA117*SUMPRODUCT(_xlfn.XLOOKUP(AA$23,$C$4:$C$19,$T$4:$AD$19)*$AL117:$AV117),0)</f>
        <v>0</v>
      </c>
      <c r="BZ117" s="17" cm="1">
        <f t="array" aca="1" ref="BZ117" ca="1">IF(AB117&lt;0,AB117*SUMPRODUCT(_xlfn.XLOOKUP(AB$23,$C$4:$C$19,$T$4:$AD$19)*$AL117:$AV117),0)</f>
        <v>0</v>
      </c>
      <c r="CA117" s="17" cm="1">
        <f t="array" aca="1" ref="CA117" ca="1">IF(AC117&lt;0,AC117*SUMPRODUCT(_xlfn.XLOOKUP(AC$23,$C$4:$C$19,$T$4:$AD$19)*$AL117:$AV117),0)</f>
        <v>-0.1</v>
      </c>
      <c r="CB117" s="71" cm="1">
        <f t="array" aca="1" ref="CB117" ca="1">IF(AD117&lt;0,AD117*SUMPRODUCT(_xlfn.XLOOKUP(AD$23,$C$4:$C$19,$T$4:$AD$19)*$AL117:$AV117),0)</f>
        <v>0</v>
      </c>
      <c r="CC117" s="17" cm="1">
        <f t="array" aca="1" ref="CC117" ca="1">IF(AE117&lt;0,AE117*SUMPRODUCT(_xlfn.XLOOKUP(AE$23,$C$4:$C$19,$T$4:$AD$19)*$AL117:$AV117),0)</f>
        <v>0.25</v>
      </c>
      <c r="CD117" s="17" cm="1">
        <f t="array" aca="1" ref="CD117" ca="1">IF(AF117&lt;0,AF117*SUMPRODUCT(_xlfn.XLOOKUP(AF$23,$C$4:$C$19,$T$4:$AD$19)*$AL117:$AV117),0)</f>
        <v>0</v>
      </c>
      <c r="CE117" s="17" cm="1">
        <f t="array" aca="1" ref="CE117" ca="1">IF(AG117&lt;0,AG117*SUMPRODUCT(_xlfn.XLOOKUP(AG$23,$C$4:$C$19,$T$4:$AD$19)*$AL117:$AV117),0)</f>
        <v>0</v>
      </c>
      <c r="CF117" s="17" cm="1">
        <f t="array" aca="1" ref="CF117" ca="1">IF(AH117&lt;0,AH117*SUMPRODUCT(_xlfn.XLOOKUP(AH$23,$C$4:$C$19,$T$4:$AD$19)*$AL117:$AV117),0)</f>
        <v>0</v>
      </c>
      <c r="CG117" s="17" cm="1">
        <f t="array" aca="1" ref="CG117" ca="1">IF(AI117&lt;0,AI117*SUMPRODUCT(_xlfn.XLOOKUP(AI$23,$C$4:$C$19,$T$4:$AD$19)*$AL117:$AV117),0)</f>
        <v>0</v>
      </c>
      <c r="CH117" s="17" cm="1">
        <f t="array" aca="1" ref="CH117" ca="1">IF(AJ117&lt;0,AJ117*SUMPRODUCT(_xlfn.XLOOKUP(AJ$23,$C$4:$C$19,$T$4:$AD$19)*$AL117:$AV117),0)</f>
        <v>0</v>
      </c>
      <c r="CI117" s="9" cm="1">
        <f t="array" aca="1" ref="CI117" ca="1">IF(AK117&lt;0,AK117*SUMPRODUCT(_xlfn.XLOOKUP(AK$23,$C$4:$C$19,$T$4:$AD$19)*$AL117:$AV117),0)</f>
        <v>0</v>
      </c>
      <c r="CJ117" s="221">
        <f t="shared" ca="1" si="238"/>
        <v>0.15</v>
      </c>
      <c r="CK117" s="8" cm="1">
        <f t="array" aca="1" ref="CK117" ca="1">IF(AA117&lt;0,AA117*SUMPRODUCT(_xlfn.XLOOKUP(AA$23,$C$4:$C$19,$I$4:$S$19)*$AL117:$AV117),0)</f>
        <v>0</v>
      </c>
      <c r="CL117" s="17" cm="1">
        <f t="array" aca="1" ref="CL117" ca="1">IF(AB117&lt;0,AB117*SUMPRODUCT(_xlfn.XLOOKUP(AB$23,$C$4:$C$19,$I$4:$S$19)*$AL117:$AV117),0)</f>
        <v>0</v>
      </c>
      <c r="CM117" s="17" cm="1">
        <f t="array" aca="1" ref="CM117" ca="1">IF(AC117&lt;0,AC117*SUMPRODUCT(_xlfn.XLOOKUP(AC$23,$C$4:$C$19,$I$4:$S$19)*$AL117:$AV117),0)</f>
        <v>0.1</v>
      </c>
      <c r="CN117" s="71" cm="1">
        <f t="array" aca="1" ref="CN117" ca="1">IF(AD117&lt;0,AD117*SUMPRODUCT(_xlfn.XLOOKUP(AD$23,$C$4:$C$19,$I$4:$S$19)*$AL117:$AV117),0)</f>
        <v>0</v>
      </c>
      <c r="CO117" s="17" cm="1">
        <f t="array" aca="1" ref="CO117" ca="1">IF(AE117&lt;0,AE117*SUMPRODUCT(_xlfn.XLOOKUP(AE$23,$C$4:$C$19,$I$4:$S$19)*$AL117:$AV117),0)</f>
        <v>0</v>
      </c>
      <c r="CP117" s="17" cm="1">
        <f t="array" aca="1" ref="CP117" ca="1">IF(AF117&lt;0,AF117*SUMPRODUCT(_xlfn.XLOOKUP(AF$23,$C$4:$C$19,$I$4:$S$19)*$AL117:$AV117),0)</f>
        <v>0</v>
      </c>
      <c r="CQ117" s="17" cm="1">
        <f t="array" aca="1" ref="CQ117" ca="1">IF(AG117&lt;0,AG117*SUMPRODUCT(_xlfn.XLOOKUP(AG$23,$C$4:$C$19,$I$4:$S$19)*$AL117:$AV117),0)</f>
        <v>0</v>
      </c>
      <c r="CR117" s="17" cm="1">
        <f t="array" aca="1" ref="CR117" ca="1">IF(AH117&lt;0,AH117*SUMPRODUCT(_xlfn.XLOOKUP(AH$23,$C$4:$C$19,$I$4:$S$19)*$AL117:$AV117),0)</f>
        <v>0</v>
      </c>
      <c r="CS117" s="17" cm="1">
        <f t="array" aca="1" ref="CS117" ca="1">IF(AI117&lt;0,AI117*SUMPRODUCT(_xlfn.XLOOKUP(AI$23,$C$4:$C$19,$I$4:$S$19)*$AL117:$AV117),0)</f>
        <v>0</v>
      </c>
      <c r="CT117" s="17" cm="1">
        <f t="array" aca="1" ref="CT117" ca="1">IF(AJ117&lt;0,AJ117*SUMPRODUCT(_xlfn.XLOOKUP(AJ$23,$C$4:$C$19,$I$4:$S$19)*$AL117:$AV117),0)</f>
        <v>0</v>
      </c>
      <c r="CU117" s="208" cm="1">
        <f t="array" aca="1" ref="CU117" ca="1">IF(AK117&lt;0,AK117*SUMPRODUCT(_xlfn.XLOOKUP(AK$23,$C$4:$C$19,$I$4:$S$19)*$AL117:$AV117),0)</f>
        <v>0</v>
      </c>
      <c r="CV117" s="221">
        <f t="shared" ca="1" si="239"/>
        <v>0.1</v>
      </c>
    </row>
    <row r="118" spans="1:100" x14ac:dyDescent="0.25">
      <c r="A118" s="389"/>
      <c r="B118" s="390"/>
      <c r="C118" s="735">
        <v>14</v>
      </c>
      <c r="D118" s="18" t="str">
        <f>_xlfn.XLOOKUP($C118,'Load Combinations'!$B$4:$B$22,'Load Combinations'!$C$4:$C$22)</f>
        <v>CV He, No Beam,Component MAWP</v>
      </c>
      <c r="E118" s="118"/>
      <c r="F118" s="119"/>
      <c r="G118" s="7">
        <f t="shared" si="226"/>
        <v>4.9000000000000004</v>
      </c>
      <c r="H118" s="130">
        <f t="shared" ca="1" si="222"/>
        <v>6.2249999999999996</v>
      </c>
      <c r="I118" s="130">
        <f t="shared" ca="1" si="223"/>
        <v>5.5750000000000002</v>
      </c>
      <c r="J118" s="112"/>
      <c r="K118" s="72">
        <f ca="1">OFFSET(K118,-13,0)</f>
        <v>0</v>
      </c>
      <c r="L118" s="73">
        <f t="shared" ref="L118:AK118" ca="1" si="244">OFFSET(L118,-13,0)</f>
        <v>0</v>
      </c>
      <c r="M118" s="73">
        <f t="shared" ca="1" si="244"/>
        <v>0</v>
      </c>
      <c r="N118" s="73">
        <f t="shared" ca="1" si="244"/>
        <v>0</v>
      </c>
      <c r="O118" s="73">
        <f t="shared" ca="1" si="244"/>
        <v>1</v>
      </c>
      <c r="P118" s="73">
        <f t="shared" ca="1" si="244"/>
        <v>0</v>
      </c>
      <c r="Q118" s="73">
        <f t="shared" ca="1" si="244"/>
        <v>0</v>
      </c>
      <c r="R118" s="73">
        <f t="shared" ca="1" si="244"/>
        <v>0</v>
      </c>
      <c r="S118" s="73">
        <f t="shared" ca="1" si="244"/>
        <v>0</v>
      </c>
      <c r="T118" s="73">
        <f t="shared" ca="1" si="244"/>
        <v>0</v>
      </c>
      <c r="U118" s="73">
        <f t="shared" ca="1" si="244"/>
        <v>0</v>
      </c>
      <c r="V118" s="73">
        <f t="shared" ca="1" si="244"/>
        <v>1</v>
      </c>
      <c r="W118" s="73">
        <f t="shared" ca="1" si="244"/>
        <v>1</v>
      </c>
      <c r="X118" s="73">
        <f t="shared" ca="1" si="244"/>
        <v>0</v>
      </c>
      <c r="Y118" s="73">
        <f t="shared" ca="1" si="244"/>
        <v>0</v>
      </c>
      <c r="Z118" s="139">
        <f t="shared" ca="1" si="244"/>
        <v>0</v>
      </c>
      <c r="AA118" s="72">
        <f t="shared" ca="1" si="244"/>
        <v>0</v>
      </c>
      <c r="AB118" s="73">
        <f t="shared" ca="1" si="244"/>
        <v>1</v>
      </c>
      <c r="AC118" s="73">
        <f t="shared" ca="1" si="244"/>
        <v>-1</v>
      </c>
      <c r="AD118" s="73">
        <f t="shared" ca="1" si="244"/>
        <v>0</v>
      </c>
      <c r="AE118" s="73">
        <f t="shared" ca="1" si="244"/>
        <v>-1</v>
      </c>
      <c r="AF118" s="73">
        <f t="shared" ca="1" si="244"/>
        <v>0</v>
      </c>
      <c r="AG118" s="73">
        <f t="shared" ca="1" si="244"/>
        <v>0</v>
      </c>
      <c r="AH118" s="73">
        <f t="shared" ca="1" si="244"/>
        <v>0</v>
      </c>
      <c r="AI118" s="73">
        <f t="shared" ca="1" si="244"/>
        <v>0</v>
      </c>
      <c r="AJ118" s="73">
        <f t="shared" ca="1" si="244"/>
        <v>0</v>
      </c>
      <c r="AK118" s="74">
        <f t="shared" ca="1" si="244"/>
        <v>0</v>
      </c>
      <c r="AL118" s="202">
        <f>+INDEX('Load Combinations'!$D$4:$N$22,MATCH(Vertical!$C118,'Load Combinations'!$B$4:$B$22,0),MATCH(Vertical!AL$23,'Load Combinations'!$D$3:$N$3,0))</f>
        <v>1</v>
      </c>
      <c r="AM118" s="73">
        <f>+INDEX('Load Combinations'!$D$4:$N$22,MATCH(Vertical!$C118,'Load Combinations'!$B$4:$B$22,0),MATCH(Vertical!AM$23,'Load Combinations'!$D$3:$N$3,0))</f>
        <v>1</v>
      </c>
      <c r="AN118" s="73">
        <f>+INDEX('Load Combinations'!$D$4:$N$22,MATCH(Vertical!$C118,'Load Combinations'!$B$4:$B$22,0),MATCH(Vertical!AN$23,'Load Combinations'!$D$3:$N$3,0))</f>
        <v>0</v>
      </c>
      <c r="AO118" s="73">
        <f>+INDEX('Load Combinations'!$D$4:$N$22,MATCH(Vertical!$C118,'Load Combinations'!$B$4:$B$22,0),MATCH(Vertical!AO$23,'Load Combinations'!$D$3:$N$3,0))</f>
        <v>0</v>
      </c>
      <c r="AP118" s="73">
        <f>+INDEX('Load Combinations'!$D$4:$N$22,MATCH(Vertical!$C118,'Load Combinations'!$B$4:$B$22,0),MATCH(Vertical!AP$23,'Load Combinations'!$D$3:$N$3,0))</f>
        <v>1</v>
      </c>
      <c r="AQ118" s="73">
        <f>+INDEX('Load Combinations'!$D$4:$N$22,MATCH(Vertical!$C118,'Load Combinations'!$B$4:$B$22,0),MATCH(Vertical!AQ$23,'Load Combinations'!$D$3:$N$3,0))</f>
        <v>0</v>
      </c>
      <c r="AR118" s="73">
        <f>+INDEX('Load Combinations'!$D$4:$N$22,MATCH(Vertical!$C118,'Load Combinations'!$B$4:$B$22,0),MATCH(Vertical!AR$23,'Load Combinations'!$D$3:$N$3,0))</f>
        <v>0</v>
      </c>
      <c r="AS118" s="73">
        <f>+INDEX('Load Combinations'!$D$4:$N$22,MATCH(Vertical!$C118,'Load Combinations'!$B$4:$B$22,0),MATCH(Vertical!AS$23,'Load Combinations'!$D$3:$N$3,0))</f>
        <v>1</v>
      </c>
      <c r="AT118" s="73">
        <f>+INDEX('Load Combinations'!$D$4:$N$22,MATCH(Vertical!$C118,'Load Combinations'!$B$4:$B$22,0),MATCH(Vertical!AT$23,'Load Combinations'!$D$3:$N$3,0))</f>
        <v>0</v>
      </c>
      <c r="AU118" s="139">
        <f>+INDEX('Load Combinations'!$D$4:$N$22,MATCH(Vertical!$C118,'Load Combinations'!$B$4:$B$22,0),MATCH(Vertical!AU$23,'Load Combinations'!$D$3:$N$3,0))</f>
        <v>0</v>
      </c>
      <c r="AV118" s="189">
        <f>+INDEX('Load Combinations'!$D$4:$N$22,MATCH(Vertical!$C118,'Load Combinations'!$B$4:$B$22,0),MATCH(Vertical!AV$23,'Load Combinations'!$D$3:$N$3,0))</f>
        <v>0</v>
      </c>
      <c r="AW118" s="229" cm="1">
        <f t="array" aca="1" ref="AW118" ca="1">SUMPRODUCT(--($K118:$Z118&gt;0),INDEX($H$4:$H$19,MATCH($K$23:$Z$23,$C$4:$C$19,0)))</f>
        <v>1.1000000000000001</v>
      </c>
      <c r="AX118" s="189" cm="1">
        <f t="array" aca="1" ref="AX118" ca="1">SUMPRODUCT(--($K118:$Z118&gt;0),INDEX($G$4:$G$19,MATCH($K$23:$Z$23,$C$4:$C$19,0)))</f>
        <v>-1.1000000000000001</v>
      </c>
      <c r="AY118" s="189" cm="1">
        <f t="array" aca="1" ref="AY118" ca="1">-1*SUMPRODUCT(--($K118:$Z118&lt;0),INDEX($H$4:$H$19,MATCH($K$23:$Z$23,$C$4:$C$19,0)))</f>
        <v>0</v>
      </c>
      <c r="AZ118" s="230" cm="1">
        <f t="array" aca="1" ref="AZ118" ca="1">-1*SUMPRODUCT(--($K118:$Z118&lt;0),INDEX($G$4:$G$19,MATCH($K$23:$Z$23,$C$4:$C$19,0)))</f>
        <v>0</v>
      </c>
      <c r="BA118" s="66" cm="1">
        <f t="array" aca="1" ref="BA118" ca="1">IF(AA118&gt;0,AA118*SUMPRODUCT(_xlfn.XLOOKUP(AA$23,$C$4:$C$19,$T$4:$AD$19)*$AL118:$AV118),0)</f>
        <v>0</v>
      </c>
      <c r="BB118" s="67" cm="1">
        <f t="array" aca="1" ref="BB118" ca="1">IF(AB118&gt;0,AB118*SUMPRODUCT(_xlfn.XLOOKUP(AB$23,$C$4:$C$19,$T$4:$AD$19)*$AL118:$AV118),0)</f>
        <v>0.125</v>
      </c>
      <c r="BC118" s="67" cm="1">
        <f t="array" aca="1" ref="BC118" ca="1">IF(AC118&gt;0,AC118*SUMPRODUCT(_xlfn.XLOOKUP(AC$23,$C$4:$C$19,$T$4:$AD$19)*$AL118:$AV118),0)</f>
        <v>0</v>
      </c>
      <c r="BD118" s="67" cm="1">
        <f t="array" aca="1" ref="BD118" ca="1">IF(AD118&gt;0,AD118*SUMPRODUCT(_xlfn.XLOOKUP(AD$23,$C$4:$C$19,$T$4:$AD$19)*$AL118:$AV118),0)</f>
        <v>0</v>
      </c>
      <c r="BE118" s="67" cm="1">
        <f t="array" aca="1" ref="BE118" ca="1">IF(AE118&gt;0,AE118*SUMPRODUCT(_xlfn.XLOOKUP(AE$23,$C$4:$C$19,$T$4:$AD$19)*$AL118:$AV118),0)</f>
        <v>0</v>
      </c>
      <c r="BF118" s="67" cm="1">
        <f t="array" aca="1" ref="BF118" ca="1">IF(AF118&gt;0,AF118*SUMPRODUCT(_xlfn.XLOOKUP(AF$23,$C$4:$C$19,$T$4:$AD$19)*$AL118:$AV118),0)</f>
        <v>0</v>
      </c>
      <c r="BG118" s="67" cm="1">
        <f t="array" aca="1" ref="BG118" ca="1">IF(AG118&gt;0,AG118*SUMPRODUCT(_xlfn.XLOOKUP(AG$23,$C$4:$C$19,$T$4:$AD$19)*$AL118:$AV118),0)</f>
        <v>0</v>
      </c>
      <c r="BH118" s="67" cm="1">
        <f t="array" aca="1" ref="BH118" ca="1">IF(AH118&gt;0,AH118*SUMPRODUCT(_xlfn.XLOOKUP(AH$23,$C$4:$C$19,$T$4:$AD$19)*$AL118:$AV118),0)</f>
        <v>0</v>
      </c>
      <c r="BI118" s="67" cm="1">
        <f t="array" aca="1" ref="BI118" ca="1">IF(AI118&gt;0,AI118*SUMPRODUCT(_xlfn.XLOOKUP(AI$23,$C$4:$C$19,$T$4:$AD$19)*$AL118:$AV118),0)</f>
        <v>0</v>
      </c>
      <c r="BJ118" s="67" cm="1">
        <f t="array" aca="1" ref="BJ118" ca="1">IF(AJ118&gt;0,AJ118*SUMPRODUCT(_xlfn.XLOOKUP(AJ$23,$C$4:$C$19,$T$4:$AD$19)*$AL118:$AV118),0)</f>
        <v>0</v>
      </c>
      <c r="BK118" s="207" cm="1">
        <f t="array" aca="1" ref="BK118" ca="1">IF(AK118&gt;0,AK118*SUMPRODUCT(_xlfn.XLOOKUP(AK$23,$C$4:$C$19,$T$4:$AD$19)*$AL118:$AV118),0)</f>
        <v>0</v>
      </c>
      <c r="BL118" s="220">
        <f t="shared" ca="1" si="236"/>
        <v>0.125</v>
      </c>
      <c r="BM118" s="66" cm="1">
        <f t="array" aca="1" ref="BM118" ca="1">IF(AA118&gt;0,AA118*SUMPRODUCT(_xlfn.XLOOKUP(AA$23,$C$4:$C$19,$I$4:$S$19)*$AL118:$AV118),0)</f>
        <v>0</v>
      </c>
      <c r="BN118" s="67" cm="1">
        <f t="array" aca="1" ref="BN118" ca="1">IF(AB118&gt;0,AB118*SUMPRODUCT(_xlfn.XLOOKUP(AB$23,$C$4:$C$19,$I$4:$S$19)*$AL118:$AV118),0)</f>
        <v>-0.125</v>
      </c>
      <c r="BO118" s="67" cm="1">
        <f t="array" aca="1" ref="BO118" ca="1">IF(AC118&gt;0,AC118*SUMPRODUCT(_xlfn.XLOOKUP(AC$23,$C$4:$C$19,$I$4:$S$19)*$AL118:$AV118),0)</f>
        <v>0</v>
      </c>
      <c r="BP118" s="67" cm="1">
        <f t="array" aca="1" ref="BP118" ca="1">IF(AD118&gt;0,AD118*SUMPRODUCT(_xlfn.XLOOKUP(AD$23,$C$4:$C$19,$I$4:$S$19)*$AL118:$AV118),0)</f>
        <v>0</v>
      </c>
      <c r="BQ118" s="67" cm="1">
        <f t="array" aca="1" ref="BQ118" ca="1">IF(AE118&gt;0,AE118*SUMPRODUCT(_xlfn.XLOOKUP(AE$23,$C$4:$C$19,$I$4:$S$19)*$AL118:$AV118),0)</f>
        <v>0</v>
      </c>
      <c r="BR118" s="67" cm="1">
        <f t="array" aca="1" ref="BR118" ca="1">IF(AF118&gt;0,AF118*SUMPRODUCT(_xlfn.XLOOKUP(AF$23,$C$4:$C$19,$I$4:$S$19)*$AL118:$AV118),0)</f>
        <v>0</v>
      </c>
      <c r="BS118" s="67" cm="1">
        <f t="array" aca="1" ref="BS118" ca="1">IF(AG118&gt;0,AG118*SUMPRODUCT(_xlfn.XLOOKUP(AG$23,$C$4:$C$19,$I$4:$S$19)*$AL118:$AV118),0)</f>
        <v>0</v>
      </c>
      <c r="BT118" s="67" cm="1">
        <f t="array" aca="1" ref="BT118" ca="1">IF(AH118&gt;0,AH118*SUMPRODUCT(_xlfn.XLOOKUP(AH$23,$C$4:$C$19,$I$4:$S$19)*$AL118:$AV118),0)</f>
        <v>0</v>
      </c>
      <c r="BU118" s="67" cm="1">
        <f t="array" aca="1" ref="BU118" ca="1">IF(AI118&gt;0,AI118*SUMPRODUCT(_xlfn.XLOOKUP(AI$23,$C$4:$C$19,$I$4:$S$19)*$AL118:$AV118),0)</f>
        <v>0</v>
      </c>
      <c r="BV118" s="67" cm="1">
        <f t="array" aca="1" ref="BV118" ca="1">IF(AJ118&gt;0,AJ118*SUMPRODUCT(_xlfn.XLOOKUP(AJ$23,$C$4:$C$19,$I$4:$S$19)*$AL118:$AV118),0)</f>
        <v>0</v>
      </c>
      <c r="BW118" s="68" cm="1">
        <f t="array" aca="1" ref="BW118" ca="1">IF(AK118&gt;0,AK118*SUMPRODUCT(_xlfn.XLOOKUP(AK$23,$C$4:$C$19,$I$4:$S$19)*$AL118:$AV118),0)</f>
        <v>0</v>
      </c>
      <c r="BX118" s="214">
        <f t="shared" ca="1" si="237"/>
        <v>-0.125</v>
      </c>
      <c r="BY118" s="66" cm="1">
        <f t="array" aca="1" ref="BY118" ca="1">IF(AA118&lt;0,AA118*SUMPRODUCT(_xlfn.XLOOKUP(AA$23,$C$4:$C$19,$T$4:$AD$19)*$AL118:$AV118),0)</f>
        <v>0</v>
      </c>
      <c r="BZ118" s="67" cm="1">
        <f t="array" aca="1" ref="BZ118" ca="1">IF(AB118&lt;0,AB118*SUMPRODUCT(_xlfn.XLOOKUP(AB$23,$C$4:$C$19,$T$4:$AD$19)*$AL118:$AV118),0)</f>
        <v>0</v>
      </c>
      <c r="CA118" s="67" cm="1">
        <f t="array" aca="1" ref="CA118" ca="1">IF(AC118&lt;0,AC118*SUMPRODUCT(_xlfn.XLOOKUP(AC$23,$C$4:$C$19,$T$4:$AD$19)*$AL118:$AV118),0)</f>
        <v>-0.1</v>
      </c>
      <c r="CB118" s="67" cm="1">
        <f t="array" aca="1" ref="CB118" ca="1">IF(AD118&lt;0,AD118*SUMPRODUCT(_xlfn.XLOOKUP(AD$23,$C$4:$C$19,$T$4:$AD$19)*$AL118:$AV118),0)</f>
        <v>0</v>
      </c>
      <c r="CC118" s="67" cm="1">
        <f t="array" aca="1" ref="CC118" ca="1">IF(AE118&lt;0,AE118*SUMPRODUCT(_xlfn.XLOOKUP(AE$23,$C$4:$C$19,$T$4:$AD$19)*$AL118:$AV118),0)</f>
        <v>2</v>
      </c>
      <c r="CD118" s="67" cm="1">
        <f t="array" aca="1" ref="CD118" ca="1">IF(AF118&lt;0,AF118*SUMPRODUCT(_xlfn.XLOOKUP(AF$23,$C$4:$C$19,$T$4:$AD$19)*$AL118:$AV118),0)</f>
        <v>0</v>
      </c>
      <c r="CE118" s="67" cm="1">
        <f t="array" aca="1" ref="CE118" ca="1">IF(AG118&lt;0,AG118*SUMPRODUCT(_xlfn.XLOOKUP(AG$23,$C$4:$C$19,$T$4:$AD$19)*$AL118:$AV118),0)</f>
        <v>0</v>
      </c>
      <c r="CF118" s="67" cm="1">
        <f t="array" aca="1" ref="CF118" ca="1">IF(AH118&lt;0,AH118*SUMPRODUCT(_xlfn.XLOOKUP(AH$23,$C$4:$C$19,$T$4:$AD$19)*$AL118:$AV118),0)</f>
        <v>0</v>
      </c>
      <c r="CG118" s="67" cm="1">
        <f t="array" aca="1" ref="CG118" ca="1">IF(AI118&lt;0,AI118*SUMPRODUCT(_xlfn.XLOOKUP(AI$23,$C$4:$C$19,$T$4:$AD$19)*$AL118:$AV118),0)</f>
        <v>0</v>
      </c>
      <c r="CH118" s="67" cm="1">
        <f t="array" aca="1" ref="CH118" ca="1">IF(AJ118&lt;0,AJ118*SUMPRODUCT(_xlfn.XLOOKUP(AJ$23,$C$4:$C$19,$T$4:$AD$19)*$AL118:$AV118),0)</f>
        <v>0</v>
      </c>
      <c r="CI118" s="68" cm="1">
        <f t="array" aca="1" ref="CI118" ca="1">IF(AK118&lt;0,AK118*SUMPRODUCT(_xlfn.XLOOKUP(AK$23,$C$4:$C$19,$T$4:$AD$19)*$AL118:$AV118),0)</f>
        <v>0</v>
      </c>
      <c r="CJ118" s="220">
        <f t="shared" ca="1" si="238"/>
        <v>1.9</v>
      </c>
      <c r="CK118" s="66" cm="1">
        <f t="array" aca="1" ref="CK118" ca="1">IF(AA118&lt;0,AA118*SUMPRODUCT(_xlfn.XLOOKUP(AA$23,$C$4:$C$19,$I$4:$S$19)*$AL118:$AV118),0)</f>
        <v>0</v>
      </c>
      <c r="CL118" s="67" cm="1">
        <f t="array" aca="1" ref="CL118" ca="1">IF(AB118&lt;0,AB118*SUMPRODUCT(_xlfn.XLOOKUP(AB$23,$C$4:$C$19,$I$4:$S$19)*$AL118:$AV118),0)</f>
        <v>0</v>
      </c>
      <c r="CM118" s="67" cm="1">
        <f t="array" aca="1" ref="CM118" ca="1">IF(AC118&lt;0,AC118*SUMPRODUCT(_xlfn.XLOOKUP(AC$23,$C$4:$C$19,$I$4:$S$19)*$AL118:$AV118),0)</f>
        <v>0.1</v>
      </c>
      <c r="CN118" s="67" cm="1">
        <f t="array" aca="1" ref="CN118" ca="1">IF(AD118&lt;0,AD118*SUMPRODUCT(_xlfn.XLOOKUP(AD$23,$C$4:$C$19,$I$4:$S$19)*$AL118:$AV118),0)</f>
        <v>0</v>
      </c>
      <c r="CO118" s="67" cm="1">
        <f t="array" aca="1" ref="CO118" ca="1">IF(AE118&lt;0,AE118*SUMPRODUCT(_xlfn.XLOOKUP(AE$23,$C$4:$C$19,$I$4:$S$19)*$AL118:$AV118),0)</f>
        <v>0</v>
      </c>
      <c r="CP118" s="67" cm="1">
        <f t="array" aca="1" ref="CP118" ca="1">IF(AF118&lt;0,AF118*SUMPRODUCT(_xlfn.XLOOKUP(AF$23,$C$4:$C$19,$I$4:$S$19)*$AL118:$AV118),0)</f>
        <v>0</v>
      </c>
      <c r="CQ118" s="67" cm="1">
        <f t="array" aca="1" ref="CQ118" ca="1">IF(AG118&lt;0,AG118*SUMPRODUCT(_xlfn.XLOOKUP(AG$23,$C$4:$C$19,$I$4:$S$19)*$AL118:$AV118),0)</f>
        <v>0</v>
      </c>
      <c r="CR118" s="67" cm="1">
        <f t="array" aca="1" ref="CR118" ca="1">IF(AH118&lt;0,AH118*SUMPRODUCT(_xlfn.XLOOKUP(AH$23,$C$4:$C$19,$I$4:$S$19)*$AL118:$AV118),0)</f>
        <v>0</v>
      </c>
      <c r="CS118" s="67" cm="1">
        <f t="array" aca="1" ref="CS118" ca="1">IF(AI118&lt;0,AI118*SUMPRODUCT(_xlfn.XLOOKUP(AI$23,$C$4:$C$19,$I$4:$S$19)*$AL118:$AV118),0)</f>
        <v>0</v>
      </c>
      <c r="CT118" s="67" cm="1">
        <f t="array" aca="1" ref="CT118" ca="1">IF(AJ118&lt;0,AJ118*SUMPRODUCT(_xlfn.XLOOKUP(AJ$23,$C$4:$C$19,$I$4:$S$19)*$AL118:$AV118),0)</f>
        <v>0</v>
      </c>
      <c r="CU118" s="207" cm="1">
        <f t="array" aca="1" ref="CU118" ca="1">IF(AK118&lt;0,AK118*SUMPRODUCT(_xlfn.XLOOKUP(AK$23,$C$4:$C$19,$I$4:$S$19)*$AL118:$AV118),0)</f>
        <v>0</v>
      </c>
      <c r="CV118" s="220">
        <f t="shared" ca="1" si="239"/>
        <v>0.1</v>
      </c>
    </row>
    <row r="119" spans="1:100" x14ac:dyDescent="0.25">
      <c r="A119" s="389"/>
      <c r="B119" s="390"/>
      <c r="C119" s="736">
        <v>15</v>
      </c>
      <c r="D119" s="19" t="str">
        <f>_xlfn.XLOOKUP($C119,'Load Combinations'!$B$4:$B$22,'Load Combinations'!$C$4:$C$22)</f>
        <v>CV He, Beam On, Component MAWP</v>
      </c>
      <c r="E119" s="120"/>
      <c r="F119" s="121"/>
      <c r="G119" s="8">
        <f t="shared" si="226"/>
        <v>4.9000000000000004</v>
      </c>
      <c r="H119" s="61">
        <f t="shared" ca="1" si="222"/>
        <v>6.5249999999999995</v>
      </c>
      <c r="I119" s="61">
        <f t="shared" ca="1" si="223"/>
        <v>3.8250000000000002</v>
      </c>
      <c r="J119" s="113"/>
      <c r="K119" s="75">
        <f ca="1">OFFSET(K119,-14,0)</f>
        <v>0</v>
      </c>
      <c r="L119" s="76">
        <f t="shared" ref="L119:AK119" ca="1" si="245">OFFSET(L119,-14,0)</f>
        <v>0</v>
      </c>
      <c r="M119" s="76">
        <f t="shared" ca="1" si="245"/>
        <v>0</v>
      </c>
      <c r="N119" s="76">
        <f t="shared" ca="1" si="245"/>
        <v>0</v>
      </c>
      <c r="O119" s="76">
        <f t="shared" ca="1" si="245"/>
        <v>1</v>
      </c>
      <c r="P119" s="76">
        <f t="shared" ca="1" si="245"/>
        <v>0</v>
      </c>
      <c r="Q119" s="76">
        <f t="shared" ca="1" si="245"/>
        <v>0</v>
      </c>
      <c r="R119" s="76">
        <f t="shared" ca="1" si="245"/>
        <v>0</v>
      </c>
      <c r="S119" s="76">
        <f t="shared" ca="1" si="245"/>
        <v>0</v>
      </c>
      <c r="T119" s="76">
        <f t="shared" ca="1" si="245"/>
        <v>0</v>
      </c>
      <c r="U119" s="76">
        <f t="shared" ca="1" si="245"/>
        <v>0</v>
      </c>
      <c r="V119" s="76">
        <f t="shared" ca="1" si="245"/>
        <v>1</v>
      </c>
      <c r="W119" s="76">
        <f t="shared" ca="1" si="245"/>
        <v>1</v>
      </c>
      <c r="X119" s="76">
        <f t="shared" ca="1" si="245"/>
        <v>0</v>
      </c>
      <c r="Y119" s="76">
        <f t="shared" ca="1" si="245"/>
        <v>0</v>
      </c>
      <c r="Z119" s="140">
        <f t="shared" ca="1" si="245"/>
        <v>0</v>
      </c>
      <c r="AA119" s="75">
        <f t="shared" ca="1" si="245"/>
        <v>0</v>
      </c>
      <c r="AB119" s="76">
        <f t="shared" ca="1" si="245"/>
        <v>1</v>
      </c>
      <c r="AC119" s="76">
        <f t="shared" ca="1" si="245"/>
        <v>-1</v>
      </c>
      <c r="AD119" s="76">
        <f t="shared" ca="1" si="245"/>
        <v>0</v>
      </c>
      <c r="AE119" s="76">
        <f t="shared" ca="1" si="245"/>
        <v>-1</v>
      </c>
      <c r="AF119" s="76">
        <f t="shared" ca="1" si="245"/>
        <v>0</v>
      </c>
      <c r="AG119" s="76">
        <f t="shared" ca="1" si="245"/>
        <v>0</v>
      </c>
      <c r="AH119" s="76">
        <f t="shared" ca="1" si="245"/>
        <v>0</v>
      </c>
      <c r="AI119" s="76">
        <f t="shared" ca="1" si="245"/>
        <v>0</v>
      </c>
      <c r="AJ119" s="76">
        <f t="shared" ca="1" si="245"/>
        <v>0</v>
      </c>
      <c r="AK119" s="77">
        <f t="shared" ca="1" si="245"/>
        <v>0</v>
      </c>
      <c r="AL119" s="203">
        <f>+INDEX('Load Combinations'!$D$4:$N$22,MATCH(Vertical!$C119,'Load Combinations'!$B$4:$B$22,0),MATCH(Vertical!AL$23,'Load Combinations'!$D$3:$N$3,0))</f>
        <v>1</v>
      </c>
      <c r="AM119" s="76">
        <f>+INDEX('Load Combinations'!$D$4:$N$22,MATCH(Vertical!$C119,'Load Combinations'!$B$4:$B$22,0),MATCH(Vertical!AM$23,'Load Combinations'!$D$3:$N$3,0))</f>
        <v>1</v>
      </c>
      <c r="AN119" s="76">
        <f>+INDEX('Load Combinations'!$D$4:$N$22,MATCH(Vertical!$C119,'Load Combinations'!$B$4:$B$22,0),MATCH(Vertical!AN$23,'Load Combinations'!$D$3:$N$3,0))</f>
        <v>0</v>
      </c>
      <c r="AO119" s="76">
        <f>+INDEX('Load Combinations'!$D$4:$N$22,MATCH(Vertical!$C119,'Load Combinations'!$B$4:$B$22,0),MATCH(Vertical!AO$23,'Load Combinations'!$D$3:$N$3,0))</f>
        <v>0</v>
      </c>
      <c r="AP119" s="76">
        <f>+INDEX('Load Combinations'!$D$4:$N$22,MATCH(Vertical!$C119,'Load Combinations'!$B$4:$B$22,0),MATCH(Vertical!AP$23,'Load Combinations'!$D$3:$N$3,0))</f>
        <v>1</v>
      </c>
      <c r="AQ119" s="76">
        <f>+INDEX('Load Combinations'!$D$4:$N$22,MATCH(Vertical!$C119,'Load Combinations'!$B$4:$B$22,0),MATCH(Vertical!AQ$23,'Load Combinations'!$D$3:$N$3,0))</f>
        <v>1</v>
      </c>
      <c r="AR119" s="76">
        <f>+INDEX('Load Combinations'!$D$4:$N$22,MATCH(Vertical!$C119,'Load Combinations'!$B$4:$B$22,0),MATCH(Vertical!AR$23,'Load Combinations'!$D$3:$N$3,0))</f>
        <v>0</v>
      </c>
      <c r="AS119" s="76">
        <f>+INDEX('Load Combinations'!$D$4:$N$22,MATCH(Vertical!$C119,'Load Combinations'!$B$4:$B$22,0),MATCH(Vertical!AS$23,'Load Combinations'!$D$3:$N$3,0))</f>
        <v>1</v>
      </c>
      <c r="AT119" s="76">
        <f>+INDEX('Load Combinations'!$D$4:$N$22,MATCH(Vertical!$C119,'Load Combinations'!$B$4:$B$22,0),MATCH(Vertical!AT$23,'Load Combinations'!$D$3:$N$3,0))</f>
        <v>0</v>
      </c>
      <c r="AU119" s="140">
        <f>+INDEX('Load Combinations'!$D$4:$N$22,MATCH(Vertical!$C119,'Load Combinations'!$B$4:$B$22,0),MATCH(Vertical!AU$23,'Load Combinations'!$D$3:$N$3,0))</f>
        <v>0</v>
      </c>
      <c r="AV119" s="196">
        <f>+INDEX('Load Combinations'!$D$4:$N$22,MATCH(Vertical!$C119,'Load Combinations'!$B$4:$B$22,0),MATCH(Vertical!AV$23,'Load Combinations'!$D$3:$N$3,0))</f>
        <v>0</v>
      </c>
      <c r="AW119" s="231" cm="1">
        <f t="array" aca="1" ref="AW119" ca="1">SUMPRODUCT(--($K119:$Z119&gt;0),INDEX($H$4:$H$19,MATCH($K$23:$Z$23,$C$4:$C$19,0)))</f>
        <v>1.1000000000000001</v>
      </c>
      <c r="AX119" s="196" cm="1">
        <f t="array" aca="1" ref="AX119" ca="1">SUMPRODUCT(--($K119:$Z119&gt;0),INDEX($G$4:$G$19,MATCH($K$23:$Z$23,$C$4:$C$19,0)))</f>
        <v>-1.1000000000000001</v>
      </c>
      <c r="AY119" s="196" cm="1">
        <f t="array" aca="1" ref="AY119" ca="1">-1*SUMPRODUCT(--($K119:$Z119&lt;0),INDEX($H$4:$H$19,MATCH($K$23:$Z$23,$C$4:$C$19,0)))</f>
        <v>0</v>
      </c>
      <c r="AZ119" s="232" cm="1">
        <f t="array" aca="1" ref="AZ119" ca="1">-1*SUMPRODUCT(--($K119:$Z119&lt;0),INDEX($G$4:$G$19,MATCH($K$23:$Z$23,$C$4:$C$19,0)))</f>
        <v>0</v>
      </c>
      <c r="BA119" s="8" cm="1">
        <f t="array" aca="1" ref="BA119" ca="1">IF(AA119&gt;0,AA119*SUMPRODUCT(_xlfn.XLOOKUP(AA$23,$C$4:$C$19,$T$4:$AD$19)*$AL119:$AV119),0)</f>
        <v>0</v>
      </c>
      <c r="BB119" s="17" cm="1">
        <f t="array" aca="1" ref="BB119" ca="1">IF(AB119&gt;0,AB119*SUMPRODUCT(_xlfn.XLOOKUP(AB$23,$C$4:$C$19,$T$4:$AD$19)*$AL119:$AV119),0)</f>
        <v>0.42499999999999999</v>
      </c>
      <c r="BC119" s="17" cm="1">
        <f t="array" aca="1" ref="BC119" ca="1">IF(AC119&gt;0,AC119*SUMPRODUCT(_xlfn.XLOOKUP(AC$23,$C$4:$C$19,$T$4:$AD$19)*$AL119:$AV119),0)</f>
        <v>0</v>
      </c>
      <c r="BD119" s="71" cm="1">
        <f t="array" aca="1" ref="BD119" ca="1">IF(AD119&gt;0,AD119*SUMPRODUCT(_xlfn.XLOOKUP(AD$23,$C$4:$C$19,$T$4:$AD$19)*$AL119:$AV119),0)</f>
        <v>0</v>
      </c>
      <c r="BE119" s="17" cm="1">
        <f t="array" aca="1" ref="BE119" ca="1">IF(AE119&gt;0,AE119*SUMPRODUCT(_xlfn.XLOOKUP(AE$23,$C$4:$C$19,$T$4:$AD$19)*$AL119:$AV119),0)</f>
        <v>0</v>
      </c>
      <c r="BF119" s="17" cm="1">
        <f t="array" aca="1" ref="BF119" ca="1">IF(AF119&gt;0,AF119*SUMPRODUCT(_xlfn.XLOOKUP(AF$23,$C$4:$C$19,$T$4:$AD$19)*$AL119:$AV119),0)</f>
        <v>0</v>
      </c>
      <c r="BG119" s="17" cm="1">
        <f t="array" aca="1" ref="BG119" ca="1">IF(AG119&gt;0,AG119*SUMPRODUCT(_xlfn.XLOOKUP(AG$23,$C$4:$C$19,$T$4:$AD$19)*$AL119:$AV119),0)</f>
        <v>0</v>
      </c>
      <c r="BH119" s="17" cm="1">
        <f t="array" aca="1" ref="BH119" ca="1">IF(AH119&gt;0,AH119*SUMPRODUCT(_xlfn.XLOOKUP(AH$23,$C$4:$C$19,$T$4:$AD$19)*$AL119:$AV119),0)</f>
        <v>0</v>
      </c>
      <c r="BI119" s="17" cm="1">
        <f t="array" aca="1" ref="BI119" ca="1">IF(AI119&gt;0,AI119*SUMPRODUCT(_xlfn.XLOOKUP(AI$23,$C$4:$C$19,$T$4:$AD$19)*$AL119:$AV119),0)</f>
        <v>0</v>
      </c>
      <c r="BJ119" s="17" cm="1">
        <f t="array" aca="1" ref="BJ119" ca="1">IF(AJ119&gt;0,AJ119*SUMPRODUCT(_xlfn.XLOOKUP(AJ$23,$C$4:$C$19,$T$4:$AD$19)*$AL119:$AV119),0)</f>
        <v>0</v>
      </c>
      <c r="BK119" s="208" cm="1">
        <f t="array" aca="1" ref="BK119" ca="1">IF(AK119&gt;0,AK119*SUMPRODUCT(_xlfn.XLOOKUP(AK$23,$C$4:$C$19,$T$4:$AD$19)*$AL119:$AV119),0)</f>
        <v>0</v>
      </c>
      <c r="BL119" s="221">
        <f t="shared" ca="1" si="236"/>
        <v>0.42499999999999999</v>
      </c>
      <c r="BM119" s="8" cm="1">
        <f t="array" aca="1" ref="BM119" ca="1">IF(AA119&gt;0,AA119*SUMPRODUCT(_xlfn.XLOOKUP(AA$23,$C$4:$C$19,$I$4:$S$19)*$AL119:$AV119),0)</f>
        <v>0</v>
      </c>
      <c r="BN119" s="17" cm="1">
        <f t="array" aca="1" ref="BN119" ca="1">IF(AB119&gt;0,AB119*SUMPRODUCT(_xlfn.XLOOKUP(AB$23,$C$4:$C$19,$I$4:$S$19)*$AL119:$AV119),0)</f>
        <v>-0.125</v>
      </c>
      <c r="BO119" s="17" cm="1">
        <f t="array" aca="1" ref="BO119" ca="1">IF(AC119&gt;0,AC119*SUMPRODUCT(_xlfn.XLOOKUP(AC$23,$C$4:$C$19,$I$4:$S$19)*$AL119:$AV119),0)</f>
        <v>0</v>
      </c>
      <c r="BP119" s="71" cm="1">
        <f t="array" aca="1" ref="BP119" ca="1">IF(AD119&gt;0,AD119*SUMPRODUCT(_xlfn.XLOOKUP(AD$23,$C$4:$C$19,$I$4:$S$19)*$AL119:$AV119),0)</f>
        <v>0</v>
      </c>
      <c r="BQ119" s="17" cm="1">
        <f t="array" aca="1" ref="BQ119" ca="1">IF(AE119&gt;0,AE119*SUMPRODUCT(_xlfn.XLOOKUP(AE$23,$C$4:$C$19,$I$4:$S$19)*$AL119:$AV119),0)</f>
        <v>0</v>
      </c>
      <c r="BR119" s="17" cm="1">
        <f t="array" aca="1" ref="BR119" ca="1">IF(AF119&gt;0,AF119*SUMPRODUCT(_xlfn.XLOOKUP(AF$23,$C$4:$C$19,$I$4:$S$19)*$AL119:$AV119),0)</f>
        <v>0</v>
      </c>
      <c r="BS119" s="17" cm="1">
        <f t="array" aca="1" ref="BS119" ca="1">IF(AG119&gt;0,AG119*SUMPRODUCT(_xlfn.XLOOKUP(AG$23,$C$4:$C$19,$I$4:$S$19)*$AL119:$AV119),0)</f>
        <v>0</v>
      </c>
      <c r="BT119" s="17" cm="1">
        <f t="array" aca="1" ref="BT119" ca="1">IF(AH119&gt;0,AH119*SUMPRODUCT(_xlfn.XLOOKUP(AH$23,$C$4:$C$19,$I$4:$S$19)*$AL119:$AV119),0)</f>
        <v>0</v>
      </c>
      <c r="BU119" s="17" cm="1">
        <f t="array" aca="1" ref="BU119" ca="1">IF(AI119&gt;0,AI119*SUMPRODUCT(_xlfn.XLOOKUP(AI$23,$C$4:$C$19,$I$4:$S$19)*$AL119:$AV119),0)</f>
        <v>0</v>
      </c>
      <c r="BV119" s="17" cm="1">
        <f t="array" aca="1" ref="BV119" ca="1">IF(AJ119&gt;0,AJ119*SUMPRODUCT(_xlfn.XLOOKUP(AJ$23,$C$4:$C$19,$I$4:$S$19)*$AL119:$AV119),0)</f>
        <v>0</v>
      </c>
      <c r="BW119" s="9" cm="1">
        <f t="array" aca="1" ref="BW119" ca="1">IF(AK119&gt;0,AK119*SUMPRODUCT(_xlfn.XLOOKUP(AK$23,$C$4:$C$19,$I$4:$S$19)*$AL119:$AV119),0)</f>
        <v>0</v>
      </c>
      <c r="BX119" s="215">
        <f t="shared" ca="1" si="237"/>
        <v>-0.125</v>
      </c>
      <c r="BY119" s="8" cm="1">
        <f t="array" aca="1" ref="BY119" ca="1">IF(AA119&lt;0,AA119*SUMPRODUCT(_xlfn.XLOOKUP(AA$23,$C$4:$C$19,$T$4:$AD$19)*$AL119:$AV119),0)</f>
        <v>0</v>
      </c>
      <c r="BZ119" s="17" cm="1">
        <f t="array" aca="1" ref="BZ119" ca="1">IF(AB119&lt;0,AB119*SUMPRODUCT(_xlfn.XLOOKUP(AB$23,$C$4:$C$19,$T$4:$AD$19)*$AL119:$AV119),0)</f>
        <v>0</v>
      </c>
      <c r="CA119" s="17" cm="1">
        <f t="array" aca="1" ref="CA119" ca="1">IF(AC119&lt;0,AC119*SUMPRODUCT(_xlfn.XLOOKUP(AC$23,$C$4:$C$19,$T$4:$AD$19)*$AL119:$AV119),0)</f>
        <v>-0.1</v>
      </c>
      <c r="CB119" s="71" cm="1">
        <f t="array" aca="1" ref="CB119" ca="1">IF(AD119&lt;0,AD119*SUMPRODUCT(_xlfn.XLOOKUP(AD$23,$C$4:$C$19,$T$4:$AD$19)*$AL119:$AV119),0)</f>
        <v>0</v>
      </c>
      <c r="CC119" s="17" cm="1">
        <f t="array" aca="1" ref="CC119" ca="1">IF(AE119&lt;0,AE119*SUMPRODUCT(_xlfn.XLOOKUP(AE$23,$C$4:$C$19,$T$4:$AD$19)*$AL119:$AV119),0)</f>
        <v>0.25</v>
      </c>
      <c r="CD119" s="17" cm="1">
        <f t="array" aca="1" ref="CD119" ca="1">IF(AF119&lt;0,AF119*SUMPRODUCT(_xlfn.XLOOKUP(AF$23,$C$4:$C$19,$T$4:$AD$19)*$AL119:$AV119),0)</f>
        <v>0</v>
      </c>
      <c r="CE119" s="17" cm="1">
        <f t="array" aca="1" ref="CE119" ca="1">IF(AG119&lt;0,AG119*SUMPRODUCT(_xlfn.XLOOKUP(AG$23,$C$4:$C$19,$T$4:$AD$19)*$AL119:$AV119),0)</f>
        <v>0</v>
      </c>
      <c r="CF119" s="17" cm="1">
        <f t="array" aca="1" ref="CF119" ca="1">IF(AH119&lt;0,AH119*SUMPRODUCT(_xlfn.XLOOKUP(AH$23,$C$4:$C$19,$T$4:$AD$19)*$AL119:$AV119),0)</f>
        <v>0</v>
      </c>
      <c r="CG119" s="17" cm="1">
        <f t="array" aca="1" ref="CG119" ca="1">IF(AI119&lt;0,AI119*SUMPRODUCT(_xlfn.XLOOKUP(AI$23,$C$4:$C$19,$T$4:$AD$19)*$AL119:$AV119),0)</f>
        <v>0</v>
      </c>
      <c r="CH119" s="17" cm="1">
        <f t="array" aca="1" ref="CH119" ca="1">IF(AJ119&lt;0,AJ119*SUMPRODUCT(_xlfn.XLOOKUP(AJ$23,$C$4:$C$19,$T$4:$AD$19)*$AL119:$AV119),0)</f>
        <v>0</v>
      </c>
      <c r="CI119" s="9" cm="1">
        <f t="array" aca="1" ref="CI119" ca="1">IF(AK119&lt;0,AK119*SUMPRODUCT(_xlfn.XLOOKUP(AK$23,$C$4:$C$19,$T$4:$AD$19)*$AL119:$AV119),0)</f>
        <v>0</v>
      </c>
      <c r="CJ119" s="221">
        <f t="shared" ca="1" si="238"/>
        <v>0.15</v>
      </c>
      <c r="CK119" s="8" cm="1">
        <f t="array" aca="1" ref="CK119" ca="1">IF(AA119&lt;0,AA119*SUMPRODUCT(_xlfn.XLOOKUP(AA$23,$C$4:$C$19,$I$4:$S$19)*$AL119:$AV119),0)</f>
        <v>0</v>
      </c>
      <c r="CL119" s="17" cm="1">
        <f t="array" aca="1" ref="CL119" ca="1">IF(AB119&lt;0,AB119*SUMPRODUCT(_xlfn.XLOOKUP(AB$23,$C$4:$C$19,$I$4:$S$19)*$AL119:$AV119),0)</f>
        <v>0</v>
      </c>
      <c r="CM119" s="17" cm="1">
        <f t="array" aca="1" ref="CM119" ca="1">IF(AC119&lt;0,AC119*SUMPRODUCT(_xlfn.XLOOKUP(AC$23,$C$4:$C$19,$I$4:$S$19)*$AL119:$AV119),0)</f>
        <v>0.1</v>
      </c>
      <c r="CN119" s="71" cm="1">
        <f t="array" aca="1" ref="CN119" ca="1">IF(AD119&lt;0,AD119*SUMPRODUCT(_xlfn.XLOOKUP(AD$23,$C$4:$C$19,$I$4:$S$19)*$AL119:$AV119),0)</f>
        <v>0</v>
      </c>
      <c r="CO119" s="17" cm="1">
        <f t="array" aca="1" ref="CO119" ca="1">IF(AE119&lt;0,AE119*SUMPRODUCT(_xlfn.XLOOKUP(AE$23,$C$4:$C$19,$I$4:$S$19)*$AL119:$AV119),0)</f>
        <v>0</v>
      </c>
      <c r="CP119" s="17" cm="1">
        <f t="array" aca="1" ref="CP119" ca="1">IF(AF119&lt;0,AF119*SUMPRODUCT(_xlfn.XLOOKUP(AF$23,$C$4:$C$19,$I$4:$S$19)*$AL119:$AV119),0)</f>
        <v>0</v>
      </c>
      <c r="CQ119" s="17" cm="1">
        <f t="array" aca="1" ref="CQ119" ca="1">IF(AG119&lt;0,AG119*SUMPRODUCT(_xlfn.XLOOKUP(AG$23,$C$4:$C$19,$I$4:$S$19)*$AL119:$AV119),0)</f>
        <v>0</v>
      </c>
      <c r="CR119" s="17" cm="1">
        <f t="array" aca="1" ref="CR119" ca="1">IF(AH119&lt;0,AH119*SUMPRODUCT(_xlfn.XLOOKUP(AH$23,$C$4:$C$19,$I$4:$S$19)*$AL119:$AV119),0)</f>
        <v>0</v>
      </c>
      <c r="CS119" s="17" cm="1">
        <f t="array" aca="1" ref="CS119" ca="1">IF(AI119&lt;0,AI119*SUMPRODUCT(_xlfn.XLOOKUP(AI$23,$C$4:$C$19,$I$4:$S$19)*$AL119:$AV119),0)</f>
        <v>0</v>
      </c>
      <c r="CT119" s="17" cm="1">
        <f t="array" aca="1" ref="CT119" ca="1">IF(AJ119&lt;0,AJ119*SUMPRODUCT(_xlfn.XLOOKUP(AJ$23,$C$4:$C$19,$I$4:$S$19)*$AL119:$AV119),0)</f>
        <v>0</v>
      </c>
      <c r="CU119" s="208" cm="1">
        <f t="array" aca="1" ref="CU119" ca="1">IF(AK119&lt;0,AK119*SUMPRODUCT(_xlfn.XLOOKUP(AK$23,$C$4:$C$19,$I$4:$S$19)*$AL119:$AV119),0)</f>
        <v>0</v>
      </c>
      <c r="CV119" s="221">
        <f t="shared" ca="1" si="239"/>
        <v>0.1</v>
      </c>
    </row>
    <row r="120" spans="1:100" x14ac:dyDescent="0.25">
      <c r="A120" s="389"/>
      <c r="B120" s="390"/>
      <c r="C120" s="735">
        <v>16</v>
      </c>
      <c r="D120" s="18" t="str">
        <f>_xlfn.XLOOKUP($C120,'Load Combinations'!$B$4:$B$22,'Load Combinations'!$C$4:$C$22)</f>
        <v>CV MAWP, No Beam</v>
      </c>
      <c r="E120" s="118"/>
      <c r="F120" s="119"/>
      <c r="G120" s="7">
        <f t="shared" si="226"/>
        <v>4.9000000000000004</v>
      </c>
      <c r="H120" s="130">
        <f t="shared" ca="1" si="222"/>
        <v>6.5</v>
      </c>
      <c r="I120" s="130">
        <f t="shared" ca="1" si="223"/>
        <v>5.8000000000000007</v>
      </c>
      <c r="J120" s="112"/>
      <c r="K120" s="72">
        <f ca="1">OFFSET(K120,-15,0)</f>
        <v>0</v>
      </c>
      <c r="L120" s="73">
        <f t="shared" ref="L120:AK120" ca="1" si="246">OFFSET(L120,-15,0)</f>
        <v>0</v>
      </c>
      <c r="M120" s="73">
        <f t="shared" ca="1" si="246"/>
        <v>0</v>
      </c>
      <c r="N120" s="73">
        <f t="shared" ca="1" si="246"/>
        <v>0</v>
      </c>
      <c r="O120" s="73">
        <f t="shared" ca="1" si="246"/>
        <v>1</v>
      </c>
      <c r="P120" s="73">
        <f t="shared" ca="1" si="246"/>
        <v>0</v>
      </c>
      <c r="Q120" s="73">
        <f t="shared" ca="1" si="246"/>
        <v>0</v>
      </c>
      <c r="R120" s="73">
        <f t="shared" ca="1" si="246"/>
        <v>0</v>
      </c>
      <c r="S120" s="73">
        <f t="shared" ca="1" si="246"/>
        <v>0</v>
      </c>
      <c r="T120" s="73">
        <f t="shared" ca="1" si="246"/>
        <v>0</v>
      </c>
      <c r="U120" s="73">
        <f t="shared" ca="1" si="246"/>
        <v>0</v>
      </c>
      <c r="V120" s="73">
        <f t="shared" ca="1" si="246"/>
        <v>1</v>
      </c>
      <c r="W120" s="73">
        <f t="shared" ca="1" si="246"/>
        <v>1</v>
      </c>
      <c r="X120" s="73">
        <f t="shared" ca="1" si="246"/>
        <v>0</v>
      </c>
      <c r="Y120" s="73">
        <f t="shared" ca="1" si="246"/>
        <v>0</v>
      </c>
      <c r="Z120" s="139">
        <f t="shared" ca="1" si="246"/>
        <v>0</v>
      </c>
      <c r="AA120" s="72">
        <f t="shared" ca="1" si="246"/>
        <v>0</v>
      </c>
      <c r="AB120" s="73">
        <f t="shared" ca="1" si="246"/>
        <v>1</v>
      </c>
      <c r="AC120" s="73">
        <f t="shared" ca="1" si="246"/>
        <v>-1</v>
      </c>
      <c r="AD120" s="73">
        <f t="shared" ca="1" si="246"/>
        <v>0</v>
      </c>
      <c r="AE120" s="73">
        <f t="shared" ca="1" si="246"/>
        <v>-1</v>
      </c>
      <c r="AF120" s="73">
        <f t="shared" ca="1" si="246"/>
        <v>0</v>
      </c>
      <c r="AG120" s="73">
        <f t="shared" ca="1" si="246"/>
        <v>0</v>
      </c>
      <c r="AH120" s="73">
        <f t="shared" ca="1" si="246"/>
        <v>0</v>
      </c>
      <c r="AI120" s="73">
        <f t="shared" ca="1" si="246"/>
        <v>0</v>
      </c>
      <c r="AJ120" s="73">
        <f t="shared" ca="1" si="246"/>
        <v>0</v>
      </c>
      <c r="AK120" s="74">
        <f t="shared" ca="1" si="246"/>
        <v>0</v>
      </c>
      <c r="AL120" s="202">
        <f>+INDEX('Load Combinations'!$D$4:$N$22,MATCH(Vertical!$C120,'Load Combinations'!$B$4:$B$22,0),MATCH(Vertical!AL$23,'Load Combinations'!$D$3:$N$3,0))</f>
        <v>1</v>
      </c>
      <c r="AM120" s="73">
        <f>+INDEX('Load Combinations'!$D$4:$N$22,MATCH(Vertical!$C120,'Load Combinations'!$B$4:$B$22,0),MATCH(Vertical!AM$23,'Load Combinations'!$D$3:$N$3,0))</f>
        <v>0</v>
      </c>
      <c r="AN120" s="73">
        <f>+INDEX('Load Combinations'!$D$4:$N$22,MATCH(Vertical!$C120,'Load Combinations'!$B$4:$B$22,0),MATCH(Vertical!AN$23,'Load Combinations'!$D$3:$N$3,0))</f>
        <v>0</v>
      </c>
      <c r="AO120" s="73">
        <f>+INDEX('Load Combinations'!$D$4:$N$22,MATCH(Vertical!$C120,'Load Combinations'!$B$4:$B$22,0),MATCH(Vertical!AO$23,'Load Combinations'!$D$3:$N$3,0))</f>
        <v>1</v>
      </c>
      <c r="AP120" s="73">
        <f>+INDEX('Load Combinations'!$D$4:$N$22,MATCH(Vertical!$C120,'Load Combinations'!$B$4:$B$22,0),MATCH(Vertical!AP$23,'Load Combinations'!$D$3:$N$3,0))</f>
        <v>0</v>
      </c>
      <c r="AQ120" s="73">
        <f>+INDEX('Load Combinations'!$D$4:$N$22,MATCH(Vertical!$C120,'Load Combinations'!$B$4:$B$22,0),MATCH(Vertical!AQ$23,'Load Combinations'!$D$3:$N$3,0))</f>
        <v>0</v>
      </c>
      <c r="AR120" s="73">
        <f>+INDEX('Load Combinations'!$D$4:$N$22,MATCH(Vertical!$C120,'Load Combinations'!$B$4:$B$22,0),MATCH(Vertical!AR$23,'Load Combinations'!$D$3:$N$3,0))</f>
        <v>1</v>
      </c>
      <c r="AS120" s="73">
        <f>+INDEX('Load Combinations'!$D$4:$N$22,MATCH(Vertical!$C120,'Load Combinations'!$B$4:$B$22,0),MATCH(Vertical!AS$23,'Load Combinations'!$D$3:$N$3,0))</f>
        <v>0</v>
      </c>
      <c r="AT120" s="73">
        <f>+INDEX('Load Combinations'!$D$4:$N$22,MATCH(Vertical!$C120,'Load Combinations'!$B$4:$B$22,0),MATCH(Vertical!AT$23,'Load Combinations'!$D$3:$N$3,0))</f>
        <v>0</v>
      </c>
      <c r="AU120" s="139">
        <f>+INDEX('Load Combinations'!$D$4:$N$22,MATCH(Vertical!$C120,'Load Combinations'!$B$4:$B$22,0),MATCH(Vertical!AU$23,'Load Combinations'!$D$3:$N$3,0))</f>
        <v>0</v>
      </c>
      <c r="AV120" s="189">
        <f>+INDEX('Load Combinations'!$D$4:$N$22,MATCH(Vertical!$C120,'Load Combinations'!$B$4:$B$22,0),MATCH(Vertical!AV$23,'Load Combinations'!$D$3:$N$3,0))</f>
        <v>0</v>
      </c>
      <c r="AW120" s="229" cm="1">
        <f t="array" aca="1" ref="AW120" ca="1">SUMPRODUCT(--($K120:$Z120&gt;0),INDEX($H$4:$H$19,MATCH($K$23:$Z$23,$C$4:$C$19,0)))</f>
        <v>1.1000000000000001</v>
      </c>
      <c r="AX120" s="189" cm="1">
        <f t="array" aca="1" ref="AX120" ca="1">SUMPRODUCT(--($K120:$Z120&gt;0),INDEX($G$4:$G$19,MATCH($K$23:$Z$23,$C$4:$C$19,0)))</f>
        <v>-1.1000000000000001</v>
      </c>
      <c r="AY120" s="189" cm="1">
        <f t="array" aca="1" ref="AY120" ca="1">-1*SUMPRODUCT(--($K120:$Z120&lt;0),INDEX($H$4:$H$19,MATCH($K$23:$Z$23,$C$4:$C$19,0)))</f>
        <v>0</v>
      </c>
      <c r="AZ120" s="230" cm="1">
        <f t="array" aca="1" ref="AZ120" ca="1">-1*SUMPRODUCT(--($K120:$Z120&lt;0),INDEX($G$4:$G$19,MATCH($K$23:$Z$23,$C$4:$C$19,0)))</f>
        <v>0</v>
      </c>
      <c r="BA120" s="66" cm="1">
        <f t="array" aca="1" ref="BA120" ca="1">IF(AA120&gt;0,AA120*SUMPRODUCT(_xlfn.XLOOKUP(AA$23,$C$4:$C$19,$T$4:$AD$19)*$AL120:$AV120),0)</f>
        <v>0</v>
      </c>
      <c r="BB120" s="67" cm="1">
        <f t="array" aca="1" ref="BB120" ca="1">IF(AB120&gt;0,AB120*SUMPRODUCT(_xlfn.XLOOKUP(AB$23,$C$4:$C$19,$T$4:$AD$19)*$AL120:$AV120),0)</f>
        <v>0.5</v>
      </c>
      <c r="BC120" s="67" cm="1">
        <f t="array" aca="1" ref="BC120" ca="1">IF(AC120&gt;0,AC120*SUMPRODUCT(_xlfn.XLOOKUP(AC$23,$C$4:$C$19,$T$4:$AD$19)*$AL120:$AV120),0)</f>
        <v>0</v>
      </c>
      <c r="BD120" s="67" cm="1">
        <f t="array" aca="1" ref="BD120" ca="1">IF(AD120&gt;0,AD120*SUMPRODUCT(_xlfn.XLOOKUP(AD$23,$C$4:$C$19,$T$4:$AD$19)*$AL120:$AV120),0)</f>
        <v>0</v>
      </c>
      <c r="BE120" s="67" cm="1">
        <f t="array" aca="1" ref="BE120" ca="1">IF(AE120&gt;0,AE120*SUMPRODUCT(_xlfn.XLOOKUP(AE$23,$C$4:$C$19,$T$4:$AD$19)*$AL120:$AV120),0)</f>
        <v>0</v>
      </c>
      <c r="BF120" s="67" cm="1">
        <f t="array" aca="1" ref="BF120" ca="1">IF(AF120&gt;0,AF120*SUMPRODUCT(_xlfn.XLOOKUP(AF$23,$C$4:$C$19,$T$4:$AD$19)*$AL120:$AV120),0)</f>
        <v>0</v>
      </c>
      <c r="BG120" s="67" cm="1">
        <f t="array" aca="1" ref="BG120" ca="1">IF(AG120&gt;0,AG120*SUMPRODUCT(_xlfn.XLOOKUP(AG$23,$C$4:$C$19,$T$4:$AD$19)*$AL120:$AV120),0)</f>
        <v>0</v>
      </c>
      <c r="BH120" s="67" cm="1">
        <f t="array" aca="1" ref="BH120" ca="1">IF(AH120&gt;0,AH120*SUMPRODUCT(_xlfn.XLOOKUP(AH$23,$C$4:$C$19,$T$4:$AD$19)*$AL120:$AV120),0)</f>
        <v>0</v>
      </c>
      <c r="BI120" s="67" cm="1">
        <f t="array" aca="1" ref="BI120" ca="1">IF(AI120&gt;0,AI120*SUMPRODUCT(_xlfn.XLOOKUP(AI$23,$C$4:$C$19,$T$4:$AD$19)*$AL120:$AV120),0)</f>
        <v>0</v>
      </c>
      <c r="BJ120" s="67" cm="1">
        <f t="array" aca="1" ref="BJ120" ca="1">IF(AJ120&gt;0,AJ120*SUMPRODUCT(_xlfn.XLOOKUP(AJ$23,$C$4:$C$19,$T$4:$AD$19)*$AL120:$AV120),0)</f>
        <v>0</v>
      </c>
      <c r="BK120" s="207" cm="1">
        <f t="array" aca="1" ref="BK120" ca="1">IF(AK120&gt;0,AK120*SUMPRODUCT(_xlfn.XLOOKUP(AK$23,$C$4:$C$19,$T$4:$AD$19)*$AL120:$AV120),0)</f>
        <v>0</v>
      </c>
      <c r="BL120" s="220">
        <f t="shared" ca="1" si="236"/>
        <v>0.5</v>
      </c>
      <c r="BM120" s="66" cm="1">
        <f t="array" aca="1" ref="BM120" ca="1">IF(AA120&gt;0,AA120*SUMPRODUCT(_xlfn.XLOOKUP(AA$23,$C$4:$C$19,$I$4:$S$19)*$AL120:$AV120),0)</f>
        <v>0</v>
      </c>
      <c r="BN120" s="67" cm="1">
        <f t="array" aca="1" ref="BN120" ca="1">IF(AB120&gt;0,AB120*SUMPRODUCT(_xlfn.XLOOKUP(AB$23,$C$4:$C$19,$I$4:$S$19)*$AL120:$AV120),0)</f>
        <v>0</v>
      </c>
      <c r="BO120" s="67" cm="1">
        <f t="array" aca="1" ref="BO120" ca="1">IF(AC120&gt;0,AC120*SUMPRODUCT(_xlfn.XLOOKUP(AC$23,$C$4:$C$19,$I$4:$S$19)*$AL120:$AV120),0)</f>
        <v>0</v>
      </c>
      <c r="BP120" s="67" cm="1">
        <f t="array" aca="1" ref="BP120" ca="1">IF(AD120&gt;0,AD120*SUMPRODUCT(_xlfn.XLOOKUP(AD$23,$C$4:$C$19,$I$4:$S$19)*$AL120:$AV120),0)</f>
        <v>0</v>
      </c>
      <c r="BQ120" s="67" cm="1">
        <f t="array" aca="1" ref="BQ120" ca="1">IF(AE120&gt;0,AE120*SUMPRODUCT(_xlfn.XLOOKUP(AE$23,$C$4:$C$19,$I$4:$S$19)*$AL120:$AV120),0)</f>
        <v>0</v>
      </c>
      <c r="BR120" s="67" cm="1">
        <f t="array" aca="1" ref="BR120" ca="1">IF(AF120&gt;0,AF120*SUMPRODUCT(_xlfn.XLOOKUP(AF$23,$C$4:$C$19,$I$4:$S$19)*$AL120:$AV120),0)</f>
        <v>0</v>
      </c>
      <c r="BS120" s="67" cm="1">
        <f t="array" aca="1" ref="BS120" ca="1">IF(AG120&gt;0,AG120*SUMPRODUCT(_xlfn.XLOOKUP(AG$23,$C$4:$C$19,$I$4:$S$19)*$AL120:$AV120),0)</f>
        <v>0</v>
      </c>
      <c r="BT120" s="67" cm="1">
        <f t="array" aca="1" ref="BT120" ca="1">IF(AH120&gt;0,AH120*SUMPRODUCT(_xlfn.XLOOKUP(AH$23,$C$4:$C$19,$I$4:$S$19)*$AL120:$AV120),0)</f>
        <v>0</v>
      </c>
      <c r="BU120" s="67" cm="1">
        <f t="array" aca="1" ref="BU120" ca="1">IF(AI120&gt;0,AI120*SUMPRODUCT(_xlfn.XLOOKUP(AI$23,$C$4:$C$19,$I$4:$S$19)*$AL120:$AV120),0)</f>
        <v>0</v>
      </c>
      <c r="BV120" s="67" cm="1">
        <f t="array" aca="1" ref="BV120" ca="1">IF(AJ120&gt;0,AJ120*SUMPRODUCT(_xlfn.XLOOKUP(AJ$23,$C$4:$C$19,$I$4:$S$19)*$AL120:$AV120),0)</f>
        <v>0</v>
      </c>
      <c r="BW120" s="68" cm="1">
        <f t="array" aca="1" ref="BW120" ca="1">IF(AK120&gt;0,AK120*SUMPRODUCT(_xlfn.XLOOKUP(AK$23,$C$4:$C$19,$I$4:$S$19)*$AL120:$AV120),0)</f>
        <v>0</v>
      </c>
      <c r="BX120" s="214">
        <f t="shared" ca="1" si="237"/>
        <v>0</v>
      </c>
      <c r="BY120" s="66" cm="1">
        <f t="array" aca="1" ref="BY120" ca="1">IF(AA120&lt;0,AA120*SUMPRODUCT(_xlfn.XLOOKUP(AA$23,$C$4:$C$19,$T$4:$AD$19)*$AL120:$AV120),0)</f>
        <v>0</v>
      </c>
      <c r="BZ120" s="67" cm="1">
        <f t="array" aca="1" ref="BZ120" ca="1">IF(AB120&lt;0,AB120*SUMPRODUCT(_xlfn.XLOOKUP(AB$23,$C$4:$C$19,$T$4:$AD$19)*$AL120:$AV120),0)</f>
        <v>0</v>
      </c>
      <c r="CA120" s="67" cm="1">
        <f t="array" aca="1" ref="CA120" ca="1">IF(AC120&lt;0,AC120*SUMPRODUCT(_xlfn.XLOOKUP(AC$23,$C$4:$C$19,$T$4:$AD$19)*$AL120:$AV120),0)</f>
        <v>0</v>
      </c>
      <c r="CB120" s="67" cm="1">
        <f t="array" aca="1" ref="CB120" ca="1">IF(AD120&lt;0,AD120*SUMPRODUCT(_xlfn.XLOOKUP(AD$23,$C$4:$C$19,$T$4:$AD$19)*$AL120:$AV120),0)</f>
        <v>0</v>
      </c>
      <c r="CC120" s="67" cm="1">
        <f t="array" aca="1" ref="CC120" ca="1">IF(AE120&lt;0,AE120*SUMPRODUCT(_xlfn.XLOOKUP(AE$23,$C$4:$C$19,$T$4:$AD$19)*$AL120:$AV120),0)</f>
        <v>2</v>
      </c>
      <c r="CD120" s="67" cm="1">
        <f t="array" aca="1" ref="CD120" ca="1">IF(AF120&lt;0,AF120*SUMPRODUCT(_xlfn.XLOOKUP(AF$23,$C$4:$C$19,$T$4:$AD$19)*$AL120:$AV120),0)</f>
        <v>0</v>
      </c>
      <c r="CE120" s="67" cm="1">
        <f t="array" aca="1" ref="CE120" ca="1">IF(AG120&lt;0,AG120*SUMPRODUCT(_xlfn.XLOOKUP(AG$23,$C$4:$C$19,$T$4:$AD$19)*$AL120:$AV120),0)</f>
        <v>0</v>
      </c>
      <c r="CF120" s="67" cm="1">
        <f t="array" aca="1" ref="CF120" ca="1">IF(AH120&lt;0,AH120*SUMPRODUCT(_xlfn.XLOOKUP(AH$23,$C$4:$C$19,$T$4:$AD$19)*$AL120:$AV120),0)</f>
        <v>0</v>
      </c>
      <c r="CG120" s="67" cm="1">
        <f t="array" aca="1" ref="CG120" ca="1">IF(AI120&lt;0,AI120*SUMPRODUCT(_xlfn.XLOOKUP(AI$23,$C$4:$C$19,$T$4:$AD$19)*$AL120:$AV120),0)</f>
        <v>0</v>
      </c>
      <c r="CH120" s="67" cm="1">
        <f t="array" aca="1" ref="CH120" ca="1">IF(AJ120&lt;0,AJ120*SUMPRODUCT(_xlfn.XLOOKUP(AJ$23,$C$4:$C$19,$T$4:$AD$19)*$AL120:$AV120),0)</f>
        <v>0</v>
      </c>
      <c r="CI120" s="68" cm="1">
        <f t="array" aca="1" ref="CI120" ca="1">IF(AK120&lt;0,AK120*SUMPRODUCT(_xlfn.XLOOKUP(AK$23,$C$4:$C$19,$T$4:$AD$19)*$AL120:$AV120),0)</f>
        <v>0</v>
      </c>
      <c r="CJ120" s="220">
        <f t="shared" ca="1" si="238"/>
        <v>2</v>
      </c>
      <c r="CK120" s="66" cm="1">
        <f t="array" aca="1" ref="CK120" ca="1">IF(AA120&lt;0,AA120*SUMPRODUCT(_xlfn.XLOOKUP(AA$23,$C$4:$C$19,$I$4:$S$19)*$AL120:$AV120),0)</f>
        <v>0</v>
      </c>
      <c r="CL120" s="67" cm="1">
        <f t="array" aca="1" ref="CL120" ca="1">IF(AB120&lt;0,AB120*SUMPRODUCT(_xlfn.XLOOKUP(AB$23,$C$4:$C$19,$I$4:$S$19)*$AL120:$AV120),0)</f>
        <v>0</v>
      </c>
      <c r="CM120" s="67" cm="1">
        <f t="array" aca="1" ref="CM120" ca="1">IF(AC120&lt;0,AC120*SUMPRODUCT(_xlfn.XLOOKUP(AC$23,$C$4:$C$19,$I$4:$S$19)*$AL120:$AV120),0)</f>
        <v>0</v>
      </c>
      <c r="CN120" s="67" cm="1">
        <f t="array" aca="1" ref="CN120" ca="1">IF(AD120&lt;0,AD120*SUMPRODUCT(_xlfn.XLOOKUP(AD$23,$C$4:$C$19,$I$4:$S$19)*$AL120:$AV120),0)</f>
        <v>0</v>
      </c>
      <c r="CO120" s="67" cm="1">
        <f t="array" aca="1" ref="CO120" ca="1">IF(AE120&lt;0,AE120*SUMPRODUCT(_xlfn.XLOOKUP(AE$23,$C$4:$C$19,$I$4:$S$19)*$AL120:$AV120),0)</f>
        <v>0</v>
      </c>
      <c r="CP120" s="67" cm="1">
        <f t="array" aca="1" ref="CP120" ca="1">IF(AF120&lt;0,AF120*SUMPRODUCT(_xlfn.XLOOKUP(AF$23,$C$4:$C$19,$I$4:$S$19)*$AL120:$AV120),0)</f>
        <v>0</v>
      </c>
      <c r="CQ120" s="67" cm="1">
        <f t="array" aca="1" ref="CQ120" ca="1">IF(AG120&lt;0,AG120*SUMPRODUCT(_xlfn.XLOOKUP(AG$23,$C$4:$C$19,$I$4:$S$19)*$AL120:$AV120),0)</f>
        <v>0</v>
      </c>
      <c r="CR120" s="67" cm="1">
        <f t="array" aca="1" ref="CR120" ca="1">IF(AH120&lt;0,AH120*SUMPRODUCT(_xlfn.XLOOKUP(AH$23,$C$4:$C$19,$I$4:$S$19)*$AL120:$AV120),0)</f>
        <v>0</v>
      </c>
      <c r="CS120" s="67" cm="1">
        <f t="array" aca="1" ref="CS120" ca="1">IF(AI120&lt;0,AI120*SUMPRODUCT(_xlfn.XLOOKUP(AI$23,$C$4:$C$19,$I$4:$S$19)*$AL120:$AV120),0)</f>
        <v>0</v>
      </c>
      <c r="CT120" s="67" cm="1">
        <f t="array" aca="1" ref="CT120" ca="1">IF(AJ120&lt;0,AJ120*SUMPRODUCT(_xlfn.XLOOKUP(AJ$23,$C$4:$C$19,$I$4:$S$19)*$AL120:$AV120),0)</f>
        <v>0</v>
      </c>
      <c r="CU120" s="207" cm="1">
        <f t="array" aca="1" ref="CU120" ca="1">IF(AK120&lt;0,AK120*SUMPRODUCT(_xlfn.XLOOKUP(AK$23,$C$4:$C$19,$I$4:$S$19)*$AL120:$AV120),0)</f>
        <v>0</v>
      </c>
      <c r="CV120" s="220">
        <f t="shared" ca="1" si="239"/>
        <v>0</v>
      </c>
    </row>
    <row r="121" spans="1:100" x14ac:dyDescent="0.25">
      <c r="A121" s="389"/>
      <c r="B121" s="390"/>
      <c r="C121" s="736">
        <v>17</v>
      </c>
      <c r="D121" s="19" t="str">
        <f>_xlfn.XLOOKUP($C121,'Load Combinations'!$B$4:$B$22,'Load Combinations'!$C$4:$C$22)</f>
        <v>CV MAWP, Beam On</v>
      </c>
      <c r="E121" s="120"/>
      <c r="F121" s="121"/>
      <c r="G121" s="8">
        <f t="shared" si="226"/>
        <v>4.9000000000000004</v>
      </c>
      <c r="H121" s="61">
        <f t="shared" ca="1" si="222"/>
        <v>6.8</v>
      </c>
      <c r="I121" s="61">
        <f t="shared" ca="1" si="223"/>
        <v>4.0500000000000007</v>
      </c>
      <c r="J121" s="113"/>
      <c r="K121" s="75">
        <f ca="1">OFFSET(K121,-16,0)</f>
        <v>0</v>
      </c>
      <c r="L121" s="76">
        <f t="shared" ref="L121:AK121" ca="1" si="247">OFFSET(L121,-16,0)</f>
        <v>0</v>
      </c>
      <c r="M121" s="76">
        <f t="shared" ca="1" si="247"/>
        <v>0</v>
      </c>
      <c r="N121" s="76">
        <f t="shared" ca="1" si="247"/>
        <v>0</v>
      </c>
      <c r="O121" s="76">
        <f t="shared" ca="1" si="247"/>
        <v>1</v>
      </c>
      <c r="P121" s="76">
        <f t="shared" ca="1" si="247"/>
        <v>0</v>
      </c>
      <c r="Q121" s="76">
        <f t="shared" ca="1" si="247"/>
        <v>0</v>
      </c>
      <c r="R121" s="76">
        <f t="shared" ca="1" si="247"/>
        <v>0</v>
      </c>
      <c r="S121" s="76">
        <f t="shared" ca="1" si="247"/>
        <v>0</v>
      </c>
      <c r="T121" s="76">
        <f t="shared" ca="1" si="247"/>
        <v>0</v>
      </c>
      <c r="U121" s="76">
        <f t="shared" ca="1" si="247"/>
        <v>0</v>
      </c>
      <c r="V121" s="76">
        <f t="shared" ca="1" si="247"/>
        <v>1</v>
      </c>
      <c r="W121" s="76">
        <f t="shared" ca="1" si="247"/>
        <v>1</v>
      </c>
      <c r="X121" s="76">
        <f t="shared" ca="1" si="247"/>
        <v>0</v>
      </c>
      <c r="Y121" s="76">
        <f t="shared" ca="1" si="247"/>
        <v>0</v>
      </c>
      <c r="Z121" s="140">
        <f t="shared" ca="1" si="247"/>
        <v>0</v>
      </c>
      <c r="AA121" s="75">
        <f t="shared" ca="1" si="247"/>
        <v>0</v>
      </c>
      <c r="AB121" s="76">
        <f t="shared" ca="1" si="247"/>
        <v>1</v>
      </c>
      <c r="AC121" s="76">
        <f t="shared" ca="1" si="247"/>
        <v>-1</v>
      </c>
      <c r="AD121" s="76">
        <f t="shared" ca="1" si="247"/>
        <v>0</v>
      </c>
      <c r="AE121" s="76">
        <f t="shared" ca="1" si="247"/>
        <v>-1</v>
      </c>
      <c r="AF121" s="76">
        <f t="shared" ca="1" si="247"/>
        <v>0</v>
      </c>
      <c r="AG121" s="76">
        <f t="shared" ca="1" si="247"/>
        <v>0</v>
      </c>
      <c r="AH121" s="76">
        <f t="shared" ca="1" si="247"/>
        <v>0</v>
      </c>
      <c r="AI121" s="76">
        <f t="shared" ca="1" si="247"/>
        <v>0</v>
      </c>
      <c r="AJ121" s="76">
        <f t="shared" ca="1" si="247"/>
        <v>0</v>
      </c>
      <c r="AK121" s="77">
        <f t="shared" ca="1" si="247"/>
        <v>0</v>
      </c>
      <c r="AL121" s="203">
        <f>+INDEX('Load Combinations'!$D$4:$N$22,MATCH(Vertical!$C121,'Load Combinations'!$B$4:$B$22,0),MATCH(Vertical!AL$23,'Load Combinations'!$D$3:$N$3,0))</f>
        <v>1</v>
      </c>
      <c r="AM121" s="76">
        <f>+INDEX('Load Combinations'!$D$4:$N$22,MATCH(Vertical!$C121,'Load Combinations'!$B$4:$B$22,0),MATCH(Vertical!AM$23,'Load Combinations'!$D$3:$N$3,0))</f>
        <v>0</v>
      </c>
      <c r="AN121" s="76">
        <f>+INDEX('Load Combinations'!$D$4:$N$22,MATCH(Vertical!$C121,'Load Combinations'!$B$4:$B$22,0),MATCH(Vertical!AN$23,'Load Combinations'!$D$3:$N$3,0))</f>
        <v>0</v>
      </c>
      <c r="AO121" s="76">
        <f>+INDEX('Load Combinations'!$D$4:$N$22,MATCH(Vertical!$C121,'Load Combinations'!$B$4:$B$22,0),MATCH(Vertical!AO$23,'Load Combinations'!$D$3:$N$3,0))</f>
        <v>1</v>
      </c>
      <c r="AP121" s="76">
        <f>+INDEX('Load Combinations'!$D$4:$N$22,MATCH(Vertical!$C121,'Load Combinations'!$B$4:$B$22,0),MATCH(Vertical!AP$23,'Load Combinations'!$D$3:$N$3,0))</f>
        <v>0</v>
      </c>
      <c r="AQ121" s="76">
        <f>+INDEX('Load Combinations'!$D$4:$N$22,MATCH(Vertical!$C121,'Load Combinations'!$B$4:$B$22,0),MATCH(Vertical!AQ$23,'Load Combinations'!$D$3:$N$3,0))</f>
        <v>1</v>
      </c>
      <c r="AR121" s="76">
        <f>+INDEX('Load Combinations'!$D$4:$N$22,MATCH(Vertical!$C121,'Load Combinations'!$B$4:$B$22,0),MATCH(Vertical!AR$23,'Load Combinations'!$D$3:$N$3,0))</f>
        <v>1</v>
      </c>
      <c r="AS121" s="76">
        <f>+INDEX('Load Combinations'!$D$4:$N$22,MATCH(Vertical!$C121,'Load Combinations'!$B$4:$B$22,0),MATCH(Vertical!AS$23,'Load Combinations'!$D$3:$N$3,0))</f>
        <v>0</v>
      </c>
      <c r="AT121" s="76">
        <f>+INDEX('Load Combinations'!$D$4:$N$22,MATCH(Vertical!$C121,'Load Combinations'!$B$4:$B$22,0),MATCH(Vertical!AT$23,'Load Combinations'!$D$3:$N$3,0))</f>
        <v>0</v>
      </c>
      <c r="AU121" s="140">
        <f>+INDEX('Load Combinations'!$D$4:$N$22,MATCH(Vertical!$C121,'Load Combinations'!$B$4:$B$22,0),MATCH(Vertical!AU$23,'Load Combinations'!$D$3:$N$3,0))</f>
        <v>0</v>
      </c>
      <c r="AV121" s="196">
        <f>+INDEX('Load Combinations'!$D$4:$N$22,MATCH(Vertical!$C121,'Load Combinations'!$B$4:$B$22,0),MATCH(Vertical!AV$23,'Load Combinations'!$D$3:$N$3,0))</f>
        <v>0</v>
      </c>
      <c r="AW121" s="231" cm="1">
        <f t="array" aca="1" ref="AW121" ca="1">SUMPRODUCT(--($K121:$Z121&gt;0),INDEX($H$4:$H$19,MATCH($K$23:$Z$23,$C$4:$C$19,0)))</f>
        <v>1.1000000000000001</v>
      </c>
      <c r="AX121" s="196" cm="1">
        <f t="array" aca="1" ref="AX121" ca="1">SUMPRODUCT(--($K121:$Z121&gt;0),INDEX($G$4:$G$19,MATCH($K$23:$Z$23,$C$4:$C$19,0)))</f>
        <v>-1.1000000000000001</v>
      </c>
      <c r="AY121" s="196" cm="1">
        <f t="array" aca="1" ref="AY121" ca="1">-1*SUMPRODUCT(--($K121:$Z121&lt;0),INDEX($H$4:$H$19,MATCH($K$23:$Z$23,$C$4:$C$19,0)))</f>
        <v>0</v>
      </c>
      <c r="AZ121" s="232" cm="1">
        <f t="array" aca="1" ref="AZ121" ca="1">-1*SUMPRODUCT(--($K121:$Z121&lt;0),INDEX($G$4:$G$19,MATCH($K$23:$Z$23,$C$4:$C$19,0)))</f>
        <v>0</v>
      </c>
      <c r="BA121" s="8" cm="1">
        <f t="array" aca="1" ref="BA121" ca="1">IF(AA121&gt;0,AA121*SUMPRODUCT(_xlfn.XLOOKUP(AA$23,$C$4:$C$19,$T$4:$AD$19)*$AL121:$AV121),0)</f>
        <v>0</v>
      </c>
      <c r="BB121" s="17" cm="1">
        <f t="array" aca="1" ref="BB121" ca="1">IF(AB121&gt;0,AB121*SUMPRODUCT(_xlfn.XLOOKUP(AB$23,$C$4:$C$19,$T$4:$AD$19)*$AL121:$AV121),0)</f>
        <v>0.8</v>
      </c>
      <c r="BC121" s="17" cm="1">
        <f t="array" aca="1" ref="BC121" ca="1">IF(AC121&gt;0,AC121*SUMPRODUCT(_xlfn.XLOOKUP(AC$23,$C$4:$C$19,$T$4:$AD$19)*$AL121:$AV121),0)</f>
        <v>0</v>
      </c>
      <c r="BD121" s="71" cm="1">
        <f t="array" aca="1" ref="BD121" ca="1">IF(AD121&gt;0,AD121*SUMPRODUCT(_xlfn.XLOOKUP(AD$23,$C$4:$C$19,$T$4:$AD$19)*$AL121:$AV121),0)</f>
        <v>0</v>
      </c>
      <c r="BE121" s="17" cm="1">
        <f t="array" aca="1" ref="BE121" ca="1">IF(AE121&gt;0,AE121*SUMPRODUCT(_xlfn.XLOOKUP(AE$23,$C$4:$C$19,$T$4:$AD$19)*$AL121:$AV121),0)</f>
        <v>0</v>
      </c>
      <c r="BF121" s="17" cm="1">
        <f t="array" aca="1" ref="BF121" ca="1">IF(AF121&gt;0,AF121*SUMPRODUCT(_xlfn.XLOOKUP(AF$23,$C$4:$C$19,$T$4:$AD$19)*$AL121:$AV121),0)</f>
        <v>0</v>
      </c>
      <c r="BG121" s="17" cm="1">
        <f t="array" aca="1" ref="BG121" ca="1">IF(AG121&gt;0,AG121*SUMPRODUCT(_xlfn.XLOOKUP(AG$23,$C$4:$C$19,$T$4:$AD$19)*$AL121:$AV121),0)</f>
        <v>0</v>
      </c>
      <c r="BH121" s="17" cm="1">
        <f t="array" aca="1" ref="BH121" ca="1">IF(AH121&gt;0,AH121*SUMPRODUCT(_xlfn.XLOOKUP(AH$23,$C$4:$C$19,$T$4:$AD$19)*$AL121:$AV121),0)</f>
        <v>0</v>
      </c>
      <c r="BI121" s="17" cm="1">
        <f t="array" aca="1" ref="BI121" ca="1">IF(AI121&gt;0,AI121*SUMPRODUCT(_xlfn.XLOOKUP(AI$23,$C$4:$C$19,$T$4:$AD$19)*$AL121:$AV121),0)</f>
        <v>0</v>
      </c>
      <c r="BJ121" s="17" cm="1">
        <f t="array" aca="1" ref="BJ121" ca="1">IF(AJ121&gt;0,AJ121*SUMPRODUCT(_xlfn.XLOOKUP(AJ$23,$C$4:$C$19,$T$4:$AD$19)*$AL121:$AV121),0)</f>
        <v>0</v>
      </c>
      <c r="BK121" s="208" cm="1">
        <f t="array" aca="1" ref="BK121" ca="1">IF(AK121&gt;0,AK121*SUMPRODUCT(_xlfn.XLOOKUP(AK$23,$C$4:$C$19,$T$4:$AD$19)*$AL121:$AV121),0)</f>
        <v>0</v>
      </c>
      <c r="BL121" s="221">
        <f t="shared" ca="1" si="236"/>
        <v>0.8</v>
      </c>
      <c r="BM121" s="8" cm="1">
        <f t="array" aca="1" ref="BM121" ca="1">IF(AA121&gt;0,AA121*SUMPRODUCT(_xlfn.XLOOKUP(AA$23,$C$4:$C$19,$I$4:$S$19)*$AL121:$AV121),0)</f>
        <v>0</v>
      </c>
      <c r="BN121" s="17" cm="1">
        <f t="array" aca="1" ref="BN121" ca="1">IF(AB121&gt;0,AB121*SUMPRODUCT(_xlfn.XLOOKUP(AB$23,$C$4:$C$19,$I$4:$S$19)*$AL121:$AV121),0)</f>
        <v>0</v>
      </c>
      <c r="BO121" s="17" cm="1">
        <f t="array" aca="1" ref="BO121" ca="1">IF(AC121&gt;0,AC121*SUMPRODUCT(_xlfn.XLOOKUP(AC$23,$C$4:$C$19,$I$4:$S$19)*$AL121:$AV121),0)</f>
        <v>0</v>
      </c>
      <c r="BP121" s="71" cm="1">
        <f t="array" aca="1" ref="BP121" ca="1">IF(AD121&gt;0,AD121*SUMPRODUCT(_xlfn.XLOOKUP(AD$23,$C$4:$C$19,$I$4:$S$19)*$AL121:$AV121),0)</f>
        <v>0</v>
      </c>
      <c r="BQ121" s="17" cm="1">
        <f t="array" aca="1" ref="BQ121" ca="1">IF(AE121&gt;0,AE121*SUMPRODUCT(_xlfn.XLOOKUP(AE$23,$C$4:$C$19,$I$4:$S$19)*$AL121:$AV121),0)</f>
        <v>0</v>
      </c>
      <c r="BR121" s="17" cm="1">
        <f t="array" aca="1" ref="BR121" ca="1">IF(AF121&gt;0,AF121*SUMPRODUCT(_xlfn.XLOOKUP(AF$23,$C$4:$C$19,$I$4:$S$19)*$AL121:$AV121),0)</f>
        <v>0</v>
      </c>
      <c r="BS121" s="17" cm="1">
        <f t="array" aca="1" ref="BS121" ca="1">IF(AG121&gt;0,AG121*SUMPRODUCT(_xlfn.XLOOKUP(AG$23,$C$4:$C$19,$I$4:$S$19)*$AL121:$AV121),0)</f>
        <v>0</v>
      </c>
      <c r="BT121" s="17" cm="1">
        <f t="array" aca="1" ref="BT121" ca="1">IF(AH121&gt;0,AH121*SUMPRODUCT(_xlfn.XLOOKUP(AH$23,$C$4:$C$19,$I$4:$S$19)*$AL121:$AV121),0)</f>
        <v>0</v>
      </c>
      <c r="BU121" s="17" cm="1">
        <f t="array" aca="1" ref="BU121" ca="1">IF(AI121&gt;0,AI121*SUMPRODUCT(_xlfn.XLOOKUP(AI$23,$C$4:$C$19,$I$4:$S$19)*$AL121:$AV121),0)</f>
        <v>0</v>
      </c>
      <c r="BV121" s="17" cm="1">
        <f t="array" aca="1" ref="BV121" ca="1">IF(AJ121&gt;0,AJ121*SUMPRODUCT(_xlfn.XLOOKUP(AJ$23,$C$4:$C$19,$I$4:$S$19)*$AL121:$AV121),0)</f>
        <v>0</v>
      </c>
      <c r="BW121" s="9" cm="1">
        <f t="array" aca="1" ref="BW121" ca="1">IF(AK121&gt;0,AK121*SUMPRODUCT(_xlfn.XLOOKUP(AK$23,$C$4:$C$19,$I$4:$S$19)*$AL121:$AV121),0)</f>
        <v>0</v>
      </c>
      <c r="BX121" s="215">
        <f t="shared" ca="1" si="237"/>
        <v>0</v>
      </c>
      <c r="BY121" s="8" cm="1">
        <f t="array" aca="1" ref="BY121" ca="1">IF(AA121&lt;0,AA121*SUMPRODUCT(_xlfn.XLOOKUP(AA$23,$C$4:$C$19,$T$4:$AD$19)*$AL121:$AV121),0)</f>
        <v>0</v>
      </c>
      <c r="BZ121" s="17" cm="1">
        <f t="array" aca="1" ref="BZ121" ca="1">IF(AB121&lt;0,AB121*SUMPRODUCT(_xlfn.XLOOKUP(AB$23,$C$4:$C$19,$T$4:$AD$19)*$AL121:$AV121),0)</f>
        <v>0</v>
      </c>
      <c r="CA121" s="17" cm="1">
        <f t="array" aca="1" ref="CA121" ca="1">IF(AC121&lt;0,AC121*SUMPRODUCT(_xlfn.XLOOKUP(AC$23,$C$4:$C$19,$T$4:$AD$19)*$AL121:$AV121),0)</f>
        <v>0</v>
      </c>
      <c r="CB121" s="71" cm="1">
        <f t="array" aca="1" ref="CB121" ca="1">IF(AD121&lt;0,AD121*SUMPRODUCT(_xlfn.XLOOKUP(AD$23,$C$4:$C$19,$T$4:$AD$19)*$AL121:$AV121),0)</f>
        <v>0</v>
      </c>
      <c r="CC121" s="17" cm="1">
        <f t="array" aca="1" ref="CC121" ca="1">IF(AE121&lt;0,AE121*SUMPRODUCT(_xlfn.XLOOKUP(AE$23,$C$4:$C$19,$T$4:$AD$19)*$AL121:$AV121),0)</f>
        <v>0.25</v>
      </c>
      <c r="CD121" s="17" cm="1">
        <f t="array" aca="1" ref="CD121" ca="1">IF(AF121&lt;0,AF121*SUMPRODUCT(_xlfn.XLOOKUP(AF$23,$C$4:$C$19,$T$4:$AD$19)*$AL121:$AV121),0)</f>
        <v>0</v>
      </c>
      <c r="CE121" s="17" cm="1">
        <f t="array" aca="1" ref="CE121" ca="1">IF(AG121&lt;0,AG121*SUMPRODUCT(_xlfn.XLOOKUP(AG$23,$C$4:$C$19,$T$4:$AD$19)*$AL121:$AV121),0)</f>
        <v>0</v>
      </c>
      <c r="CF121" s="17" cm="1">
        <f t="array" aca="1" ref="CF121" ca="1">IF(AH121&lt;0,AH121*SUMPRODUCT(_xlfn.XLOOKUP(AH$23,$C$4:$C$19,$T$4:$AD$19)*$AL121:$AV121),0)</f>
        <v>0</v>
      </c>
      <c r="CG121" s="17" cm="1">
        <f t="array" aca="1" ref="CG121" ca="1">IF(AI121&lt;0,AI121*SUMPRODUCT(_xlfn.XLOOKUP(AI$23,$C$4:$C$19,$T$4:$AD$19)*$AL121:$AV121),0)</f>
        <v>0</v>
      </c>
      <c r="CH121" s="17" cm="1">
        <f t="array" aca="1" ref="CH121" ca="1">IF(AJ121&lt;0,AJ121*SUMPRODUCT(_xlfn.XLOOKUP(AJ$23,$C$4:$C$19,$T$4:$AD$19)*$AL121:$AV121),0)</f>
        <v>0</v>
      </c>
      <c r="CI121" s="9" cm="1">
        <f t="array" aca="1" ref="CI121" ca="1">IF(AK121&lt;0,AK121*SUMPRODUCT(_xlfn.XLOOKUP(AK$23,$C$4:$C$19,$T$4:$AD$19)*$AL121:$AV121),0)</f>
        <v>0</v>
      </c>
      <c r="CJ121" s="221">
        <f t="shared" ca="1" si="238"/>
        <v>0.25</v>
      </c>
      <c r="CK121" s="8" cm="1">
        <f t="array" aca="1" ref="CK121" ca="1">IF(AA121&lt;0,AA121*SUMPRODUCT(_xlfn.XLOOKUP(AA$23,$C$4:$C$19,$I$4:$S$19)*$AL121:$AV121),0)</f>
        <v>0</v>
      </c>
      <c r="CL121" s="17" cm="1">
        <f t="array" aca="1" ref="CL121" ca="1">IF(AB121&lt;0,AB121*SUMPRODUCT(_xlfn.XLOOKUP(AB$23,$C$4:$C$19,$I$4:$S$19)*$AL121:$AV121),0)</f>
        <v>0</v>
      </c>
      <c r="CM121" s="17" cm="1">
        <f t="array" aca="1" ref="CM121" ca="1">IF(AC121&lt;0,AC121*SUMPRODUCT(_xlfn.XLOOKUP(AC$23,$C$4:$C$19,$I$4:$S$19)*$AL121:$AV121),0)</f>
        <v>0</v>
      </c>
      <c r="CN121" s="71" cm="1">
        <f t="array" aca="1" ref="CN121" ca="1">IF(AD121&lt;0,AD121*SUMPRODUCT(_xlfn.XLOOKUP(AD$23,$C$4:$C$19,$I$4:$S$19)*$AL121:$AV121),0)</f>
        <v>0</v>
      </c>
      <c r="CO121" s="17" cm="1">
        <f t="array" aca="1" ref="CO121" ca="1">IF(AE121&lt;0,AE121*SUMPRODUCT(_xlfn.XLOOKUP(AE$23,$C$4:$C$19,$I$4:$S$19)*$AL121:$AV121),0)</f>
        <v>0</v>
      </c>
      <c r="CP121" s="17" cm="1">
        <f t="array" aca="1" ref="CP121" ca="1">IF(AF121&lt;0,AF121*SUMPRODUCT(_xlfn.XLOOKUP(AF$23,$C$4:$C$19,$I$4:$S$19)*$AL121:$AV121),0)</f>
        <v>0</v>
      </c>
      <c r="CQ121" s="17" cm="1">
        <f t="array" aca="1" ref="CQ121" ca="1">IF(AG121&lt;0,AG121*SUMPRODUCT(_xlfn.XLOOKUP(AG$23,$C$4:$C$19,$I$4:$S$19)*$AL121:$AV121),0)</f>
        <v>0</v>
      </c>
      <c r="CR121" s="17" cm="1">
        <f t="array" aca="1" ref="CR121" ca="1">IF(AH121&lt;0,AH121*SUMPRODUCT(_xlfn.XLOOKUP(AH$23,$C$4:$C$19,$I$4:$S$19)*$AL121:$AV121),0)</f>
        <v>0</v>
      </c>
      <c r="CS121" s="17" cm="1">
        <f t="array" aca="1" ref="CS121" ca="1">IF(AI121&lt;0,AI121*SUMPRODUCT(_xlfn.XLOOKUP(AI$23,$C$4:$C$19,$I$4:$S$19)*$AL121:$AV121),0)</f>
        <v>0</v>
      </c>
      <c r="CT121" s="17" cm="1">
        <f t="array" aca="1" ref="CT121" ca="1">IF(AJ121&lt;0,AJ121*SUMPRODUCT(_xlfn.XLOOKUP(AJ$23,$C$4:$C$19,$I$4:$S$19)*$AL121:$AV121),0)</f>
        <v>0</v>
      </c>
      <c r="CU121" s="208" cm="1">
        <f t="array" aca="1" ref="CU121" ca="1">IF(AK121&lt;0,AK121*SUMPRODUCT(_xlfn.XLOOKUP(AK$23,$C$4:$C$19,$I$4:$S$19)*$AL121:$AV121),0)</f>
        <v>0</v>
      </c>
      <c r="CV121" s="221">
        <f t="shared" ca="1" si="239"/>
        <v>0</v>
      </c>
    </row>
    <row r="122" spans="1:100" x14ac:dyDescent="0.25">
      <c r="A122" s="389"/>
      <c r="B122" s="390"/>
      <c r="C122" s="735">
        <v>18</v>
      </c>
      <c r="D122" s="18" t="str">
        <f>_xlfn.XLOOKUP($C122,'Load Combinations'!$B$4:$B$22,'Load Combinations'!$C$4:$C$22)</f>
        <v>Target Change Out</v>
      </c>
      <c r="E122" s="118"/>
      <c r="F122" s="119"/>
      <c r="G122" s="7">
        <f t="shared" si="226"/>
        <v>4.9000000000000004</v>
      </c>
      <c r="H122" s="130">
        <f t="shared" ca="1" si="222"/>
        <v>6.1</v>
      </c>
      <c r="I122" s="130">
        <f t="shared" ca="1" si="223"/>
        <v>5.7</v>
      </c>
      <c r="J122" s="112"/>
      <c r="K122" s="72">
        <f ca="1">OFFSET(K122,-17,0)</f>
        <v>0</v>
      </c>
      <c r="L122" s="73">
        <f t="shared" ref="L122:AK122" ca="1" si="248">OFFSET(L122,-17,0)</f>
        <v>0</v>
      </c>
      <c r="M122" s="73">
        <f t="shared" ca="1" si="248"/>
        <v>0</v>
      </c>
      <c r="N122" s="73">
        <f t="shared" ca="1" si="248"/>
        <v>0</v>
      </c>
      <c r="O122" s="73">
        <f t="shared" ca="1" si="248"/>
        <v>1</v>
      </c>
      <c r="P122" s="73">
        <f t="shared" ca="1" si="248"/>
        <v>0</v>
      </c>
      <c r="Q122" s="73">
        <f t="shared" ca="1" si="248"/>
        <v>0</v>
      </c>
      <c r="R122" s="73">
        <f t="shared" ca="1" si="248"/>
        <v>0</v>
      </c>
      <c r="S122" s="73">
        <f t="shared" ca="1" si="248"/>
        <v>0</v>
      </c>
      <c r="T122" s="73">
        <f t="shared" ca="1" si="248"/>
        <v>0</v>
      </c>
      <c r="U122" s="73">
        <f t="shared" ca="1" si="248"/>
        <v>0</v>
      </c>
      <c r="V122" s="73">
        <f t="shared" ca="1" si="248"/>
        <v>1</v>
      </c>
      <c r="W122" s="73">
        <f t="shared" ca="1" si="248"/>
        <v>1</v>
      </c>
      <c r="X122" s="73">
        <f t="shared" ca="1" si="248"/>
        <v>0</v>
      </c>
      <c r="Y122" s="73">
        <f t="shared" ca="1" si="248"/>
        <v>0</v>
      </c>
      <c r="Z122" s="139">
        <f t="shared" ca="1" si="248"/>
        <v>0</v>
      </c>
      <c r="AA122" s="72">
        <f t="shared" ca="1" si="248"/>
        <v>0</v>
      </c>
      <c r="AB122" s="73">
        <f t="shared" ca="1" si="248"/>
        <v>1</v>
      </c>
      <c r="AC122" s="73">
        <f t="shared" ca="1" si="248"/>
        <v>-1</v>
      </c>
      <c r="AD122" s="73">
        <f t="shared" ca="1" si="248"/>
        <v>0</v>
      </c>
      <c r="AE122" s="73">
        <f t="shared" ca="1" si="248"/>
        <v>-1</v>
      </c>
      <c r="AF122" s="73">
        <f t="shared" ca="1" si="248"/>
        <v>0</v>
      </c>
      <c r="AG122" s="73">
        <f t="shared" ca="1" si="248"/>
        <v>0</v>
      </c>
      <c r="AH122" s="73">
        <f t="shared" ca="1" si="248"/>
        <v>0</v>
      </c>
      <c r="AI122" s="73">
        <f t="shared" ca="1" si="248"/>
        <v>0</v>
      </c>
      <c r="AJ122" s="73">
        <f t="shared" ca="1" si="248"/>
        <v>0</v>
      </c>
      <c r="AK122" s="74">
        <f t="shared" ca="1" si="248"/>
        <v>0</v>
      </c>
      <c r="AL122" s="202">
        <f>+INDEX('Load Combinations'!$D$4:$N$22,MATCH(Vertical!$C122,'Load Combinations'!$B$4:$B$22,0),MATCH(Vertical!AL$23,'Load Combinations'!$D$3:$N$3,0))</f>
        <v>1</v>
      </c>
      <c r="AM122" s="73">
        <f>+INDEX('Load Combinations'!$D$4:$N$22,MATCH(Vertical!$C122,'Load Combinations'!$B$4:$B$22,0),MATCH(Vertical!AM$23,'Load Combinations'!$D$3:$N$3,0))</f>
        <v>0</v>
      </c>
      <c r="AN122" s="73">
        <f>+INDEX('Load Combinations'!$D$4:$N$22,MATCH(Vertical!$C122,'Load Combinations'!$B$4:$B$22,0),MATCH(Vertical!AN$23,'Load Combinations'!$D$3:$N$3,0))</f>
        <v>1</v>
      </c>
      <c r="AO122" s="73">
        <f>+INDEX('Load Combinations'!$D$4:$N$22,MATCH(Vertical!$C122,'Load Combinations'!$B$4:$B$22,0),MATCH(Vertical!AO$23,'Load Combinations'!$D$3:$N$3,0))</f>
        <v>1</v>
      </c>
      <c r="AP122" s="73">
        <f>+INDEX('Load Combinations'!$D$4:$N$22,MATCH(Vertical!$C122,'Load Combinations'!$B$4:$B$22,0),MATCH(Vertical!AP$23,'Load Combinations'!$D$3:$N$3,0))</f>
        <v>0</v>
      </c>
      <c r="AQ122" s="73">
        <f>+INDEX('Load Combinations'!$D$4:$N$22,MATCH(Vertical!$C122,'Load Combinations'!$B$4:$B$22,0),MATCH(Vertical!AQ$23,'Load Combinations'!$D$3:$N$3,0))</f>
        <v>0</v>
      </c>
      <c r="AR122" s="73">
        <f>+INDEX('Load Combinations'!$D$4:$N$22,MATCH(Vertical!$C122,'Load Combinations'!$B$4:$B$22,0),MATCH(Vertical!AR$23,'Load Combinations'!$D$3:$N$3,0))</f>
        <v>0</v>
      </c>
      <c r="AS122" s="73">
        <f>+INDEX('Load Combinations'!$D$4:$N$22,MATCH(Vertical!$C122,'Load Combinations'!$B$4:$B$22,0),MATCH(Vertical!AS$23,'Load Combinations'!$D$3:$N$3,0))</f>
        <v>0</v>
      </c>
      <c r="AT122" s="73">
        <f>+INDEX('Load Combinations'!$D$4:$N$22,MATCH(Vertical!$C122,'Load Combinations'!$B$4:$B$22,0),MATCH(Vertical!AT$23,'Load Combinations'!$D$3:$N$3,0))</f>
        <v>0</v>
      </c>
      <c r="AU122" s="139">
        <f>+INDEX('Load Combinations'!$D$4:$N$22,MATCH(Vertical!$C122,'Load Combinations'!$B$4:$B$22,0),MATCH(Vertical!AU$23,'Load Combinations'!$D$3:$N$3,0))</f>
        <v>0</v>
      </c>
      <c r="AV122" s="189">
        <f>+INDEX('Load Combinations'!$D$4:$N$22,MATCH(Vertical!$C122,'Load Combinations'!$B$4:$B$22,0),MATCH(Vertical!AV$23,'Load Combinations'!$D$3:$N$3,0))</f>
        <v>0</v>
      </c>
      <c r="AW122" s="229" cm="1">
        <f t="array" aca="1" ref="AW122" ca="1">SUMPRODUCT(--($K122:$Z122&gt;0),INDEX($H$4:$H$19,MATCH($K$23:$Z$23,$C$4:$C$19,0)))</f>
        <v>1.1000000000000001</v>
      </c>
      <c r="AX122" s="189" cm="1">
        <f t="array" aca="1" ref="AX122" ca="1">SUMPRODUCT(--($K122:$Z122&gt;0),INDEX($G$4:$G$19,MATCH($K$23:$Z$23,$C$4:$C$19,0)))</f>
        <v>-1.1000000000000001</v>
      </c>
      <c r="AY122" s="189" cm="1">
        <f t="array" aca="1" ref="AY122" ca="1">-1*SUMPRODUCT(--($K122:$Z122&lt;0),INDEX($H$4:$H$19,MATCH($K$23:$Z$23,$C$4:$C$19,0)))</f>
        <v>0</v>
      </c>
      <c r="AZ122" s="230" cm="1">
        <f t="array" aca="1" ref="AZ122" ca="1">-1*SUMPRODUCT(--($K122:$Z122&lt;0),INDEX($G$4:$G$19,MATCH($K$23:$Z$23,$C$4:$C$19,0)))</f>
        <v>0</v>
      </c>
      <c r="BA122" s="66" cm="1">
        <f t="array" aca="1" ref="BA122" ca="1">IF(AA122&gt;0,AA122*SUMPRODUCT(_xlfn.XLOOKUP(AA$23,$C$4:$C$19,$T$4:$AD$19)*$AL122:$AV122),0)</f>
        <v>0</v>
      </c>
      <c r="BB122" s="67" cm="1">
        <f t="array" aca="1" ref="BB122" ca="1">IF(AB122&gt;0,AB122*SUMPRODUCT(_xlfn.XLOOKUP(AB$23,$C$4:$C$19,$T$4:$AD$19)*$AL122:$AV122),0)</f>
        <v>0.1</v>
      </c>
      <c r="BC122" s="67" cm="1">
        <f t="array" aca="1" ref="BC122" ca="1">IF(AC122&gt;0,AC122*SUMPRODUCT(_xlfn.XLOOKUP(AC$23,$C$4:$C$19,$T$4:$AD$19)*$AL122:$AV122),0)</f>
        <v>0</v>
      </c>
      <c r="BD122" s="67" cm="1">
        <f t="array" aca="1" ref="BD122" ca="1">IF(AD122&gt;0,AD122*SUMPRODUCT(_xlfn.XLOOKUP(AD$23,$C$4:$C$19,$T$4:$AD$19)*$AL122:$AV122),0)</f>
        <v>0</v>
      </c>
      <c r="BE122" s="67" cm="1">
        <f t="array" aca="1" ref="BE122" ca="1">IF(AE122&gt;0,AE122*SUMPRODUCT(_xlfn.XLOOKUP(AE$23,$C$4:$C$19,$T$4:$AD$19)*$AL122:$AV122),0)</f>
        <v>0</v>
      </c>
      <c r="BF122" s="67" cm="1">
        <f t="array" aca="1" ref="BF122" ca="1">IF(AF122&gt;0,AF122*SUMPRODUCT(_xlfn.XLOOKUP(AF$23,$C$4:$C$19,$T$4:$AD$19)*$AL122:$AV122),0)</f>
        <v>0</v>
      </c>
      <c r="BG122" s="67" cm="1">
        <f t="array" aca="1" ref="BG122" ca="1">IF(AG122&gt;0,AG122*SUMPRODUCT(_xlfn.XLOOKUP(AG$23,$C$4:$C$19,$T$4:$AD$19)*$AL122:$AV122),0)</f>
        <v>0</v>
      </c>
      <c r="BH122" s="67" cm="1">
        <f t="array" aca="1" ref="BH122" ca="1">IF(AH122&gt;0,AH122*SUMPRODUCT(_xlfn.XLOOKUP(AH$23,$C$4:$C$19,$T$4:$AD$19)*$AL122:$AV122),0)</f>
        <v>0</v>
      </c>
      <c r="BI122" s="67" cm="1">
        <f t="array" aca="1" ref="BI122" ca="1">IF(AI122&gt;0,AI122*SUMPRODUCT(_xlfn.XLOOKUP(AI$23,$C$4:$C$19,$T$4:$AD$19)*$AL122:$AV122),0)</f>
        <v>0</v>
      </c>
      <c r="BJ122" s="67" cm="1">
        <f t="array" aca="1" ref="BJ122" ca="1">IF(AJ122&gt;0,AJ122*SUMPRODUCT(_xlfn.XLOOKUP(AJ$23,$C$4:$C$19,$T$4:$AD$19)*$AL122:$AV122),0)</f>
        <v>0</v>
      </c>
      <c r="BK122" s="207" cm="1">
        <f t="array" aca="1" ref="BK122" ca="1">IF(AK122&gt;0,AK122*SUMPRODUCT(_xlfn.XLOOKUP(AK$23,$C$4:$C$19,$T$4:$AD$19)*$AL122:$AV122),0)</f>
        <v>0</v>
      </c>
      <c r="BL122" s="220">
        <f t="shared" ca="1" si="236"/>
        <v>0.1</v>
      </c>
      <c r="BM122" s="66" cm="1">
        <f t="array" aca="1" ref="BM122" ca="1">IF(AA122&gt;0,AA122*SUMPRODUCT(_xlfn.XLOOKUP(AA$23,$C$4:$C$19,$I$4:$S$19)*$AL122:$AV122),0)</f>
        <v>0</v>
      </c>
      <c r="BN122" s="67" cm="1">
        <f t="array" aca="1" ref="BN122" ca="1">IF(AB122&gt;0,AB122*SUMPRODUCT(_xlfn.XLOOKUP(AB$23,$C$4:$C$19,$I$4:$S$19)*$AL122:$AV122),0)</f>
        <v>-0.1</v>
      </c>
      <c r="BO122" s="67" cm="1">
        <f t="array" aca="1" ref="BO122" ca="1">IF(AC122&gt;0,AC122*SUMPRODUCT(_xlfn.XLOOKUP(AC$23,$C$4:$C$19,$I$4:$S$19)*$AL122:$AV122),0)</f>
        <v>0</v>
      </c>
      <c r="BP122" s="67" cm="1">
        <f t="array" aca="1" ref="BP122" ca="1">IF(AD122&gt;0,AD122*SUMPRODUCT(_xlfn.XLOOKUP(AD$23,$C$4:$C$19,$I$4:$S$19)*$AL122:$AV122),0)</f>
        <v>0</v>
      </c>
      <c r="BQ122" s="67" cm="1">
        <f t="array" aca="1" ref="BQ122" ca="1">IF(AE122&gt;0,AE122*SUMPRODUCT(_xlfn.XLOOKUP(AE$23,$C$4:$C$19,$I$4:$S$19)*$AL122:$AV122),0)</f>
        <v>0</v>
      </c>
      <c r="BR122" s="67" cm="1">
        <f t="array" aca="1" ref="BR122" ca="1">IF(AF122&gt;0,AF122*SUMPRODUCT(_xlfn.XLOOKUP(AF$23,$C$4:$C$19,$I$4:$S$19)*$AL122:$AV122),0)</f>
        <v>0</v>
      </c>
      <c r="BS122" s="67" cm="1">
        <f t="array" aca="1" ref="BS122" ca="1">IF(AG122&gt;0,AG122*SUMPRODUCT(_xlfn.XLOOKUP(AG$23,$C$4:$C$19,$I$4:$S$19)*$AL122:$AV122),0)</f>
        <v>0</v>
      </c>
      <c r="BT122" s="67" cm="1">
        <f t="array" aca="1" ref="BT122" ca="1">IF(AH122&gt;0,AH122*SUMPRODUCT(_xlfn.XLOOKUP(AH$23,$C$4:$C$19,$I$4:$S$19)*$AL122:$AV122),0)</f>
        <v>0</v>
      </c>
      <c r="BU122" s="67" cm="1">
        <f t="array" aca="1" ref="BU122" ca="1">IF(AI122&gt;0,AI122*SUMPRODUCT(_xlfn.XLOOKUP(AI$23,$C$4:$C$19,$I$4:$S$19)*$AL122:$AV122),0)</f>
        <v>0</v>
      </c>
      <c r="BV122" s="67" cm="1">
        <f t="array" aca="1" ref="BV122" ca="1">IF(AJ122&gt;0,AJ122*SUMPRODUCT(_xlfn.XLOOKUP(AJ$23,$C$4:$C$19,$I$4:$S$19)*$AL122:$AV122),0)</f>
        <v>0</v>
      </c>
      <c r="BW122" s="68" cm="1">
        <f t="array" aca="1" ref="BW122" ca="1">IF(AK122&gt;0,AK122*SUMPRODUCT(_xlfn.XLOOKUP(AK$23,$C$4:$C$19,$I$4:$S$19)*$AL122:$AV122),0)</f>
        <v>0</v>
      </c>
      <c r="BX122" s="214">
        <f t="shared" ca="1" si="237"/>
        <v>-0.1</v>
      </c>
      <c r="BY122" s="66" cm="1">
        <f t="array" aca="1" ref="BY122" ca="1">IF(AA122&lt;0,AA122*SUMPRODUCT(_xlfn.XLOOKUP(AA$23,$C$4:$C$19,$T$4:$AD$19)*$AL122:$AV122),0)</f>
        <v>0</v>
      </c>
      <c r="BZ122" s="67" cm="1">
        <f t="array" aca="1" ref="BZ122" ca="1">IF(AB122&lt;0,AB122*SUMPRODUCT(_xlfn.XLOOKUP(AB$23,$C$4:$C$19,$T$4:$AD$19)*$AL122:$AV122),0)</f>
        <v>0</v>
      </c>
      <c r="CA122" s="67" cm="1">
        <f t="array" aca="1" ref="CA122" ca="1">IF(AC122&lt;0,AC122*SUMPRODUCT(_xlfn.XLOOKUP(AC$23,$C$4:$C$19,$T$4:$AD$19)*$AL122:$AV122),0)</f>
        <v>0</v>
      </c>
      <c r="CB122" s="67" cm="1">
        <f t="array" aca="1" ref="CB122" ca="1">IF(AD122&lt;0,AD122*SUMPRODUCT(_xlfn.XLOOKUP(AD$23,$C$4:$C$19,$T$4:$AD$19)*$AL122:$AV122),0)</f>
        <v>0</v>
      </c>
      <c r="CC122" s="67" cm="1">
        <f t="array" aca="1" ref="CC122" ca="1">IF(AE122&lt;0,AE122*SUMPRODUCT(_xlfn.XLOOKUP(AE$23,$C$4:$C$19,$T$4:$AD$19)*$AL122:$AV122),0)</f>
        <v>2</v>
      </c>
      <c r="CD122" s="67" cm="1">
        <f t="array" aca="1" ref="CD122" ca="1">IF(AF122&lt;0,AF122*SUMPRODUCT(_xlfn.XLOOKUP(AF$23,$C$4:$C$19,$T$4:$AD$19)*$AL122:$AV122),0)</f>
        <v>0</v>
      </c>
      <c r="CE122" s="67" cm="1">
        <f t="array" aca="1" ref="CE122" ca="1">IF(AG122&lt;0,AG122*SUMPRODUCT(_xlfn.XLOOKUP(AG$23,$C$4:$C$19,$T$4:$AD$19)*$AL122:$AV122),0)</f>
        <v>0</v>
      </c>
      <c r="CF122" s="67" cm="1">
        <f t="array" aca="1" ref="CF122" ca="1">IF(AH122&lt;0,AH122*SUMPRODUCT(_xlfn.XLOOKUP(AH$23,$C$4:$C$19,$T$4:$AD$19)*$AL122:$AV122),0)</f>
        <v>0</v>
      </c>
      <c r="CG122" s="67" cm="1">
        <f t="array" aca="1" ref="CG122" ca="1">IF(AI122&lt;0,AI122*SUMPRODUCT(_xlfn.XLOOKUP(AI$23,$C$4:$C$19,$T$4:$AD$19)*$AL122:$AV122),0)</f>
        <v>0</v>
      </c>
      <c r="CH122" s="67" cm="1">
        <f t="array" aca="1" ref="CH122" ca="1">IF(AJ122&lt;0,AJ122*SUMPRODUCT(_xlfn.XLOOKUP(AJ$23,$C$4:$C$19,$T$4:$AD$19)*$AL122:$AV122),0)</f>
        <v>0</v>
      </c>
      <c r="CI122" s="68" cm="1">
        <f t="array" aca="1" ref="CI122" ca="1">IF(AK122&lt;0,AK122*SUMPRODUCT(_xlfn.XLOOKUP(AK$23,$C$4:$C$19,$T$4:$AD$19)*$AL122:$AV122),0)</f>
        <v>0</v>
      </c>
      <c r="CJ122" s="220">
        <f t="shared" ca="1" si="238"/>
        <v>2</v>
      </c>
      <c r="CK122" s="66" cm="1">
        <f t="array" aca="1" ref="CK122" ca="1">IF(AA122&lt;0,AA122*SUMPRODUCT(_xlfn.XLOOKUP(AA$23,$C$4:$C$19,$I$4:$S$19)*$AL122:$AV122),0)</f>
        <v>0</v>
      </c>
      <c r="CL122" s="67" cm="1">
        <f t="array" aca="1" ref="CL122" ca="1">IF(AB122&lt;0,AB122*SUMPRODUCT(_xlfn.XLOOKUP(AB$23,$C$4:$C$19,$I$4:$S$19)*$AL122:$AV122),0)</f>
        <v>0</v>
      </c>
      <c r="CM122" s="67" cm="1">
        <f t="array" aca="1" ref="CM122" ca="1">IF(AC122&lt;0,AC122*SUMPRODUCT(_xlfn.XLOOKUP(AC$23,$C$4:$C$19,$I$4:$S$19)*$AL122:$AV122),0)</f>
        <v>0</v>
      </c>
      <c r="CN122" s="67" cm="1">
        <f t="array" aca="1" ref="CN122" ca="1">IF(AD122&lt;0,AD122*SUMPRODUCT(_xlfn.XLOOKUP(AD$23,$C$4:$C$19,$I$4:$S$19)*$AL122:$AV122),0)</f>
        <v>0</v>
      </c>
      <c r="CO122" s="67" cm="1">
        <f t="array" aca="1" ref="CO122" ca="1">IF(AE122&lt;0,AE122*SUMPRODUCT(_xlfn.XLOOKUP(AE$23,$C$4:$C$19,$I$4:$S$19)*$AL122:$AV122),0)</f>
        <v>0</v>
      </c>
      <c r="CP122" s="67" cm="1">
        <f t="array" aca="1" ref="CP122" ca="1">IF(AF122&lt;0,AF122*SUMPRODUCT(_xlfn.XLOOKUP(AF$23,$C$4:$C$19,$I$4:$S$19)*$AL122:$AV122),0)</f>
        <v>0</v>
      </c>
      <c r="CQ122" s="67" cm="1">
        <f t="array" aca="1" ref="CQ122" ca="1">IF(AG122&lt;0,AG122*SUMPRODUCT(_xlfn.XLOOKUP(AG$23,$C$4:$C$19,$I$4:$S$19)*$AL122:$AV122),0)</f>
        <v>0</v>
      </c>
      <c r="CR122" s="67" cm="1">
        <f t="array" aca="1" ref="CR122" ca="1">IF(AH122&lt;0,AH122*SUMPRODUCT(_xlfn.XLOOKUP(AH$23,$C$4:$C$19,$I$4:$S$19)*$AL122:$AV122),0)</f>
        <v>0</v>
      </c>
      <c r="CS122" s="67" cm="1">
        <f t="array" aca="1" ref="CS122" ca="1">IF(AI122&lt;0,AI122*SUMPRODUCT(_xlfn.XLOOKUP(AI$23,$C$4:$C$19,$I$4:$S$19)*$AL122:$AV122),0)</f>
        <v>0</v>
      </c>
      <c r="CT122" s="67" cm="1">
        <f t="array" aca="1" ref="CT122" ca="1">IF(AJ122&lt;0,AJ122*SUMPRODUCT(_xlfn.XLOOKUP(AJ$23,$C$4:$C$19,$I$4:$S$19)*$AL122:$AV122),0)</f>
        <v>0</v>
      </c>
      <c r="CU122" s="207" cm="1">
        <f t="array" aca="1" ref="CU122" ca="1">IF(AK122&lt;0,AK122*SUMPRODUCT(_xlfn.XLOOKUP(AK$23,$C$4:$C$19,$I$4:$S$19)*$AL122:$AV122),0)</f>
        <v>0</v>
      </c>
      <c r="CV122" s="220">
        <f t="shared" ca="1" si="239"/>
        <v>0</v>
      </c>
    </row>
    <row r="123" spans="1:100" ht="15.75" thickBot="1" x14ac:dyDescent="0.3">
      <c r="A123" s="492"/>
      <c r="B123" s="494"/>
      <c r="C123" s="742">
        <v>19</v>
      </c>
      <c r="D123" s="393" t="str">
        <f>_xlfn.XLOOKUP($C123,'Load Combinations'!$B$4:$B$22,'Load Combinations'!$C$4:$C$22)</f>
        <v>Bearing Change Out (Shaft on lid)</v>
      </c>
      <c r="E123" s="581"/>
      <c r="F123" s="582"/>
      <c r="G123" s="583">
        <f t="shared" si="226"/>
        <v>4.9000000000000004</v>
      </c>
      <c r="H123" s="584">
        <f t="shared" ref="H123" ca="1" si="249">G123+AW123+AZ123+BL123+CV123</f>
        <v>8</v>
      </c>
      <c r="I123" s="584">
        <f t="shared" ref="I123" ca="1" si="250">G123+AX123+AY123+BX123+CJ123</f>
        <v>3.8000000000000003</v>
      </c>
      <c r="J123" s="597"/>
      <c r="K123" s="394">
        <f ca="1">OFFSET(K123,-18,0)</f>
        <v>0</v>
      </c>
      <c r="L123" s="395">
        <f t="shared" ref="L123:AK123" ca="1" si="251">OFFSET(L123,-18,0)</f>
        <v>0</v>
      </c>
      <c r="M123" s="395">
        <f t="shared" ca="1" si="251"/>
        <v>0</v>
      </c>
      <c r="N123" s="395">
        <f t="shared" ca="1" si="251"/>
        <v>0</v>
      </c>
      <c r="O123" s="395">
        <f t="shared" ca="1" si="251"/>
        <v>1</v>
      </c>
      <c r="P123" s="395">
        <f t="shared" ca="1" si="251"/>
        <v>0</v>
      </c>
      <c r="Q123" s="395">
        <f t="shared" ca="1" si="251"/>
        <v>0</v>
      </c>
      <c r="R123" s="395">
        <f t="shared" ca="1" si="251"/>
        <v>0</v>
      </c>
      <c r="S123" s="395">
        <f t="shared" ca="1" si="251"/>
        <v>0</v>
      </c>
      <c r="T123" s="395">
        <f t="shared" ca="1" si="251"/>
        <v>0</v>
      </c>
      <c r="U123" s="395">
        <f t="shared" ca="1" si="251"/>
        <v>0</v>
      </c>
      <c r="V123" s="395">
        <f t="shared" ca="1" si="251"/>
        <v>1</v>
      </c>
      <c r="W123" s="395">
        <f t="shared" ca="1" si="251"/>
        <v>1</v>
      </c>
      <c r="X123" s="395">
        <f t="shared" ca="1" si="251"/>
        <v>0</v>
      </c>
      <c r="Y123" s="395">
        <f t="shared" ca="1" si="251"/>
        <v>0</v>
      </c>
      <c r="Z123" s="586">
        <f t="shared" ca="1" si="251"/>
        <v>0</v>
      </c>
      <c r="AA123" s="394">
        <f t="shared" ca="1" si="251"/>
        <v>0</v>
      </c>
      <c r="AB123" s="395">
        <f t="shared" ca="1" si="251"/>
        <v>1</v>
      </c>
      <c r="AC123" s="395">
        <f t="shared" ca="1" si="251"/>
        <v>-1</v>
      </c>
      <c r="AD123" s="395">
        <f t="shared" ca="1" si="251"/>
        <v>0</v>
      </c>
      <c r="AE123" s="395">
        <f t="shared" ca="1" si="251"/>
        <v>-1</v>
      </c>
      <c r="AF123" s="395">
        <f t="shared" ca="1" si="251"/>
        <v>0</v>
      </c>
      <c r="AG123" s="395">
        <f t="shared" ca="1" si="251"/>
        <v>0</v>
      </c>
      <c r="AH123" s="395">
        <f t="shared" ca="1" si="251"/>
        <v>0</v>
      </c>
      <c r="AI123" s="395">
        <f t="shared" ca="1" si="251"/>
        <v>0</v>
      </c>
      <c r="AJ123" s="395">
        <f t="shared" ca="1" si="251"/>
        <v>0</v>
      </c>
      <c r="AK123" s="396">
        <f t="shared" ca="1" si="251"/>
        <v>0</v>
      </c>
      <c r="AL123" s="587">
        <f>+INDEX('Load Combinations'!$D$4:$N$22,MATCH(Vertical!$C123,'Load Combinations'!$B$4:$B$22,0),MATCH(Vertical!AL$23,'Load Combinations'!$D$3:$N$3,0))</f>
        <v>1</v>
      </c>
      <c r="AM123" s="395">
        <f>+INDEX('Load Combinations'!$D$4:$N$22,MATCH(Vertical!$C123,'Load Combinations'!$B$4:$B$22,0),MATCH(Vertical!AM$23,'Load Combinations'!$D$3:$N$3,0))</f>
        <v>0</v>
      </c>
      <c r="AN123" s="395">
        <f>+INDEX('Load Combinations'!$D$4:$N$22,MATCH(Vertical!$C123,'Load Combinations'!$B$4:$B$22,0),MATCH(Vertical!AN$23,'Load Combinations'!$D$3:$N$3,0))</f>
        <v>0</v>
      </c>
      <c r="AO123" s="395">
        <f>+INDEX('Load Combinations'!$D$4:$N$22,MATCH(Vertical!$C123,'Load Combinations'!$B$4:$B$22,0),MATCH(Vertical!AO$23,'Load Combinations'!$D$3:$N$3,0))</f>
        <v>0</v>
      </c>
      <c r="AP123" s="395">
        <f>+INDEX('Load Combinations'!$D$4:$N$22,MATCH(Vertical!$C123,'Load Combinations'!$B$4:$B$22,0),MATCH(Vertical!AP$23,'Load Combinations'!$D$3:$N$3,0))</f>
        <v>0</v>
      </c>
      <c r="AQ123" s="395">
        <f>+INDEX('Load Combinations'!$D$4:$N$22,MATCH(Vertical!$C123,'Load Combinations'!$B$4:$B$22,0),MATCH(Vertical!AQ$23,'Load Combinations'!$D$3:$N$3,0))</f>
        <v>0</v>
      </c>
      <c r="AR123" s="395">
        <f>+INDEX('Load Combinations'!$D$4:$N$22,MATCH(Vertical!$C123,'Load Combinations'!$B$4:$B$22,0),MATCH(Vertical!AR$23,'Load Combinations'!$D$3:$N$3,0))</f>
        <v>0</v>
      </c>
      <c r="AS123" s="395">
        <f>+INDEX('Load Combinations'!$D$4:$N$22,MATCH(Vertical!$C123,'Load Combinations'!$B$4:$B$22,0),MATCH(Vertical!AS$23,'Load Combinations'!$D$3:$N$3,0))</f>
        <v>0</v>
      </c>
      <c r="AT123" s="395">
        <f>+INDEX('Load Combinations'!$D$4:$N$22,MATCH(Vertical!$C123,'Load Combinations'!$B$4:$B$22,0),MATCH(Vertical!AT$23,'Load Combinations'!$D$3:$N$3,0))</f>
        <v>0</v>
      </c>
      <c r="AU123" s="586">
        <f>+INDEX('Load Combinations'!$D$4:$N$22,MATCH(Vertical!$C123,'Load Combinations'!$B$4:$B$22,0),MATCH(Vertical!AU$23,'Load Combinations'!$D$3:$N$3,0))</f>
        <v>0</v>
      </c>
      <c r="AV123" s="599">
        <f>+INDEX('Load Combinations'!$D$4:$N$22,MATCH(Vertical!$C123,'Load Combinations'!$B$4:$B$22,0),MATCH(Vertical!AV$23,'Load Combinations'!$D$3:$N$3,0))</f>
        <v>1</v>
      </c>
      <c r="AW123" s="598" cm="1">
        <f t="array" aca="1" ref="AW123" ca="1">SUMPRODUCT(--($K123:$Z123&gt;0),INDEX($H$4:$H$19,MATCH($K$23:$Z$23,$C$4:$C$19,0)))</f>
        <v>1.1000000000000001</v>
      </c>
      <c r="AX123" s="599" cm="1">
        <f t="array" aca="1" ref="AX123" ca="1">SUMPRODUCT(--($K123:$Z123&gt;0),INDEX($G$4:$G$19,MATCH($K$23:$Z$23,$C$4:$C$19,0)))</f>
        <v>-1.1000000000000001</v>
      </c>
      <c r="AY123" s="599" cm="1">
        <f t="array" aca="1" ref="AY123" ca="1">-1*SUMPRODUCT(--($K123:$Z123&lt;0),INDEX($H$4:$H$19,MATCH($K$23:$Z$23,$C$4:$C$19,0)))</f>
        <v>0</v>
      </c>
      <c r="AZ123" s="600" cm="1">
        <f t="array" aca="1" ref="AZ123" ca="1">-1*SUMPRODUCT(--($K123:$Z123&lt;0),INDEX($G$4:$G$19,MATCH($K$23:$Z$23,$C$4:$C$19,0)))</f>
        <v>0</v>
      </c>
      <c r="BA123" s="583" cm="1">
        <f t="array" aca="1" ref="BA123" ca="1">IF(AA123&gt;0,AA123*SUMPRODUCT(_xlfn.XLOOKUP(AA$23,$C$4:$C$19,$T$4:$AD$19)*$AL123:$AV123),0)</f>
        <v>0</v>
      </c>
      <c r="BB123" s="165" cm="1">
        <f t="array" aca="1" ref="BB123" ca="1">IF(AB123&gt;0,AB123*SUMPRODUCT(_xlfn.XLOOKUP(AB$23,$C$4:$C$19,$T$4:$AD$19)*$AL123:$AV123),0)</f>
        <v>0</v>
      </c>
      <c r="BC123" s="165" cm="1">
        <f t="array" aca="1" ref="BC123" ca="1">IF(AC123&gt;0,AC123*SUMPRODUCT(_xlfn.XLOOKUP(AC$23,$C$4:$C$19,$T$4:$AD$19)*$AL123:$AV123),0)</f>
        <v>0</v>
      </c>
      <c r="BD123" s="588" cm="1">
        <f t="array" aca="1" ref="BD123" ca="1">IF(AD123&gt;0,AD123*SUMPRODUCT(_xlfn.XLOOKUP(AD$23,$C$4:$C$19,$T$4:$AD$19)*$AL123:$AV123),0)</f>
        <v>0</v>
      </c>
      <c r="BE123" s="165" cm="1">
        <f t="array" aca="1" ref="BE123" ca="1">IF(AE123&gt;0,AE123*SUMPRODUCT(_xlfn.XLOOKUP(AE$23,$C$4:$C$19,$T$4:$AD$19)*$AL123:$AV123),0)</f>
        <v>0</v>
      </c>
      <c r="BF123" s="165" cm="1">
        <f t="array" aca="1" ref="BF123" ca="1">IF(AF123&gt;0,AF123*SUMPRODUCT(_xlfn.XLOOKUP(AF$23,$C$4:$C$19,$T$4:$AD$19)*$AL123:$AV123),0)</f>
        <v>0</v>
      </c>
      <c r="BG123" s="165" cm="1">
        <f t="array" aca="1" ref="BG123" ca="1">IF(AG123&gt;0,AG123*SUMPRODUCT(_xlfn.XLOOKUP(AG$23,$C$4:$C$19,$T$4:$AD$19)*$AL123:$AV123),0)</f>
        <v>0</v>
      </c>
      <c r="BH123" s="165" cm="1">
        <f t="array" aca="1" ref="BH123" ca="1">IF(AH123&gt;0,AH123*SUMPRODUCT(_xlfn.XLOOKUP(AH$23,$C$4:$C$19,$T$4:$AD$19)*$AL123:$AV123),0)</f>
        <v>0</v>
      </c>
      <c r="BI123" s="165" cm="1">
        <f t="array" aca="1" ref="BI123" ca="1">IF(AI123&gt;0,AI123*SUMPRODUCT(_xlfn.XLOOKUP(AI$23,$C$4:$C$19,$T$4:$AD$19)*$AL123:$AV123),0)</f>
        <v>0</v>
      </c>
      <c r="BJ123" s="165" cm="1">
        <f t="array" aca="1" ref="BJ123" ca="1">IF(AJ123&gt;0,AJ123*SUMPRODUCT(_xlfn.XLOOKUP(AJ$23,$C$4:$C$19,$T$4:$AD$19)*$AL123:$AV123),0)</f>
        <v>0</v>
      </c>
      <c r="BK123" s="601" cm="1">
        <f t="array" aca="1" ref="BK123" ca="1">IF(AK123&gt;0,AK123*SUMPRODUCT(_xlfn.XLOOKUP(AK$23,$C$4:$C$19,$T$4:$AD$19)*$AL123:$AV123),0)</f>
        <v>0</v>
      </c>
      <c r="BL123" s="602">
        <f t="shared" ca="1" si="236"/>
        <v>0</v>
      </c>
      <c r="BM123" s="583" cm="1">
        <f t="array" aca="1" ref="BM123" ca="1">IF(AA123&gt;0,AA123*SUMPRODUCT(_xlfn.XLOOKUP(AA$23,$C$4:$C$19,$I$4:$S$19)*$AL123:$AV123),0)</f>
        <v>0</v>
      </c>
      <c r="BN123" s="165" cm="1">
        <f t="array" aca="1" ref="BN123" ca="1">IF(AB123&gt;0,AB123*SUMPRODUCT(_xlfn.XLOOKUP(AB$23,$C$4:$C$19,$I$4:$S$19)*$AL123:$AV123),0)</f>
        <v>0</v>
      </c>
      <c r="BO123" s="165" cm="1">
        <f t="array" aca="1" ref="BO123" ca="1">IF(AC123&gt;0,AC123*SUMPRODUCT(_xlfn.XLOOKUP(AC$23,$C$4:$C$19,$I$4:$S$19)*$AL123:$AV123),0)</f>
        <v>0</v>
      </c>
      <c r="BP123" s="588" cm="1">
        <f t="array" aca="1" ref="BP123" ca="1">IF(AD123&gt;0,AD123*SUMPRODUCT(_xlfn.XLOOKUP(AD$23,$C$4:$C$19,$I$4:$S$19)*$AL123:$AV123),0)</f>
        <v>0</v>
      </c>
      <c r="BQ123" s="165" cm="1">
        <f t="array" aca="1" ref="BQ123" ca="1">IF(AE123&gt;0,AE123*SUMPRODUCT(_xlfn.XLOOKUP(AE$23,$C$4:$C$19,$I$4:$S$19)*$AL123:$AV123),0)</f>
        <v>0</v>
      </c>
      <c r="BR123" s="165" cm="1">
        <f t="array" aca="1" ref="BR123" ca="1">IF(AF123&gt;0,AF123*SUMPRODUCT(_xlfn.XLOOKUP(AF$23,$C$4:$C$19,$I$4:$S$19)*$AL123:$AV123),0)</f>
        <v>0</v>
      </c>
      <c r="BS123" s="165" cm="1">
        <f t="array" aca="1" ref="BS123" ca="1">IF(AG123&gt;0,AG123*SUMPRODUCT(_xlfn.XLOOKUP(AG$23,$C$4:$C$19,$I$4:$S$19)*$AL123:$AV123),0)</f>
        <v>0</v>
      </c>
      <c r="BT123" s="165" cm="1">
        <f t="array" aca="1" ref="BT123" ca="1">IF(AH123&gt;0,AH123*SUMPRODUCT(_xlfn.XLOOKUP(AH$23,$C$4:$C$19,$I$4:$S$19)*$AL123:$AV123),0)</f>
        <v>0</v>
      </c>
      <c r="BU123" s="165" cm="1">
        <f t="array" aca="1" ref="BU123" ca="1">IF(AI123&gt;0,AI123*SUMPRODUCT(_xlfn.XLOOKUP(AI$23,$C$4:$C$19,$I$4:$S$19)*$AL123:$AV123),0)</f>
        <v>0</v>
      </c>
      <c r="BV123" s="165" cm="1">
        <f t="array" aca="1" ref="BV123" ca="1">IF(AJ123&gt;0,AJ123*SUMPRODUCT(_xlfn.XLOOKUP(AJ$23,$C$4:$C$19,$I$4:$S$19)*$AL123:$AV123),0)</f>
        <v>0</v>
      </c>
      <c r="BW123" s="166" cm="1">
        <f t="array" aca="1" ref="BW123" ca="1">IF(AK123&gt;0,AK123*SUMPRODUCT(_xlfn.XLOOKUP(AK$23,$C$4:$C$19,$I$4:$S$19)*$AL123:$AV123),0)</f>
        <v>0</v>
      </c>
      <c r="BX123" s="589">
        <f t="shared" ca="1" si="237"/>
        <v>0</v>
      </c>
      <c r="BY123" s="583" cm="1">
        <f t="array" aca="1" ref="BY123" ca="1">IF(AA123&lt;0,AA123*SUMPRODUCT(_xlfn.XLOOKUP(AA$23,$C$4:$C$19,$T$4:$AD$19)*$AL123:$AV123),0)</f>
        <v>0</v>
      </c>
      <c r="BZ123" s="165" cm="1">
        <f t="array" aca="1" ref="BZ123" ca="1">IF(AB123&lt;0,AB123*SUMPRODUCT(_xlfn.XLOOKUP(AB$23,$C$4:$C$19,$T$4:$AD$19)*$AL123:$AV123),0)</f>
        <v>0</v>
      </c>
      <c r="CA123" s="165" cm="1">
        <f t="array" aca="1" ref="CA123" ca="1">IF(AC123&lt;0,AC123*SUMPRODUCT(_xlfn.XLOOKUP(AC$23,$C$4:$C$19,$T$4:$AD$19)*$AL123:$AV123),0)</f>
        <v>-2</v>
      </c>
      <c r="CB123" s="588" cm="1">
        <f t="array" aca="1" ref="CB123" ca="1">IF(AD123&lt;0,AD123*SUMPRODUCT(_xlfn.XLOOKUP(AD$23,$C$4:$C$19,$T$4:$AD$19)*$AL123:$AV123),0)</f>
        <v>0</v>
      </c>
      <c r="CC123" s="165" cm="1">
        <f t="array" aca="1" ref="CC123" ca="1">IF(AE123&lt;0,AE123*SUMPRODUCT(_xlfn.XLOOKUP(AE$23,$C$4:$C$19,$T$4:$AD$19)*$AL123:$AV123),0)</f>
        <v>2</v>
      </c>
      <c r="CD123" s="165" cm="1">
        <f t="array" aca="1" ref="CD123" ca="1">IF(AF123&lt;0,AF123*SUMPRODUCT(_xlfn.XLOOKUP(AF$23,$C$4:$C$19,$T$4:$AD$19)*$AL123:$AV123),0)</f>
        <v>0</v>
      </c>
      <c r="CE123" s="165" cm="1">
        <f t="array" aca="1" ref="CE123" ca="1">IF(AG123&lt;0,AG123*SUMPRODUCT(_xlfn.XLOOKUP(AG$23,$C$4:$C$19,$T$4:$AD$19)*$AL123:$AV123),0)</f>
        <v>0</v>
      </c>
      <c r="CF123" s="165" cm="1">
        <f t="array" aca="1" ref="CF123" ca="1">IF(AH123&lt;0,AH123*SUMPRODUCT(_xlfn.XLOOKUP(AH$23,$C$4:$C$19,$T$4:$AD$19)*$AL123:$AV123),0)</f>
        <v>0</v>
      </c>
      <c r="CG123" s="165" cm="1">
        <f t="array" aca="1" ref="CG123" ca="1">IF(AI123&lt;0,AI123*SUMPRODUCT(_xlfn.XLOOKUP(AI$23,$C$4:$C$19,$T$4:$AD$19)*$AL123:$AV123),0)</f>
        <v>0</v>
      </c>
      <c r="CH123" s="165" cm="1">
        <f t="array" aca="1" ref="CH123" ca="1">IF(AJ123&lt;0,AJ123*SUMPRODUCT(_xlfn.XLOOKUP(AJ$23,$C$4:$C$19,$T$4:$AD$19)*$AL123:$AV123),0)</f>
        <v>0</v>
      </c>
      <c r="CI123" s="166" cm="1">
        <f t="array" aca="1" ref="CI123" ca="1">IF(AK123&lt;0,AK123*SUMPRODUCT(_xlfn.XLOOKUP(AK$23,$C$4:$C$19,$T$4:$AD$19)*$AL123:$AV123),0)</f>
        <v>0</v>
      </c>
      <c r="CJ123" s="602">
        <f t="shared" ca="1" si="238"/>
        <v>0</v>
      </c>
      <c r="CK123" s="583" cm="1">
        <f t="array" aca="1" ref="CK123" ca="1">IF(AA123&lt;0,AA123*SUMPRODUCT(_xlfn.XLOOKUP(AA$23,$C$4:$C$19,$I$4:$S$19)*$AL123:$AV123),0)</f>
        <v>0</v>
      </c>
      <c r="CL123" s="165" cm="1">
        <f t="array" aca="1" ref="CL123" ca="1">IF(AB123&lt;0,AB123*SUMPRODUCT(_xlfn.XLOOKUP(AB$23,$C$4:$C$19,$I$4:$S$19)*$AL123:$AV123),0)</f>
        <v>0</v>
      </c>
      <c r="CM123" s="165" cm="1">
        <f t="array" aca="1" ref="CM123" ca="1">IF(AC123&lt;0,AC123*SUMPRODUCT(_xlfn.XLOOKUP(AC$23,$C$4:$C$19,$I$4:$S$19)*$AL123:$AV123),0)</f>
        <v>2</v>
      </c>
      <c r="CN123" s="588" cm="1">
        <f t="array" aca="1" ref="CN123" ca="1">IF(AD123&lt;0,AD123*SUMPRODUCT(_xlfn.XLOOKUP(AD$23,$C$4:$C$19,$I$4:$S$19)*$AL123:$AV123),0)</f>
        <v>0</v>
      </c>
      <c r="CO123" s="165" cm="1">
        <f t="array" aca="1" ref="CO123" ca="1">IF(AE123&lt;0,AE123*SUMPRODUCT(_xlfn.XLOOKUP(AE$23,$C$4:$C$19,$I$4:$S$19)*$AL123:$AV123),0)</f>
        <v>0</v>
      </c>
      <c r="CP123" s="165" cm="1">
        <f t="array" aca="1" ref="CP123" ca="1">IF(AF123&lt;0,AF123*SUMPRODUCT(_xlfn.XLOOKUP(AF$23,$C$4:$C$19,$I$4:$S$19)*$AL123:$AV123),0)</f>
        <v>0</v>
      </c>
      <c r="CQ123" s="165" cm="1">
        <f t="array" aca="1" ref="CQ123" ca="1">IF(AG123&lt;0,AG123*SUMPRODUCT(_xlfn.XLOOKUP(AG$23,$C$4:$C$19,$I$4:$S$19)*$AL123:$AV123),0)</f>
        <v>0</v>
      </c>
      <c r="CR123" s="165" cm="1">
        <f t="array" aca="1" ref="CR123" ca="1">IF(AH123&lt;0,AH123*SUMPRODUCT(_xlfn.XLOOKUP(AH$23,$C$4:$C$19,$I$4:$S$19)*$AL123:$AV123),0)</f>
        <v>0</v>
      </c>
      <c r="CS123" s="165" cm="1">
        <f t="array" aca="1" ref="CS123" ca="1">IF(AI123&lt;0,AI123*SUMPRODUCT(_xlfn.XLOOKUP(AI$23,$C$4:$C$19,$I$4:$S$19)*$AL123:$AV123),0)</f>
        <v>0</v>
      </c>
      <c r="CT123" s="165" cm="1">
        <f t="array" aca="1" ref="CT123" ca="1">IF(AJ123&lt;0,AJ123*SUMPRODUCT(_xlfn.XLOOKUP(AJ$23,$C$4:$C$19,$I$4:$S$19)*$AL123:$AV123),0)</f>
        <v>0</v>
      </c>
      <c r="CU123" s="601" cm="1">
        <f t="array" aca="1" ref="CU123" ca="1">IF(AK123&lt;0,AK123*SUMPRODUCT(_xlfn.XLOOKUP(AK$23,$C$4:$C$19,$I$4:$S$19)*$AL123:$AV123),0)</f>
        <v>0</v>
      </c>
      <c r="CV123" s="602">
        <f t="shared" ca="1" si="239"/>
        <v>2</v>
      </c>
    </row>
    <row r="130" spans="1:100" ht="21.75" thickBot="1" x14ac:dyDescent="0.4">
      <c r="A130" s="331" t="s">
        <v>136</v>
      </c>
      <c r="B130" s="331"/>
    </row>
    <row r="131" spans="1:100" ht="15.75" x14ac:dyDescent="0.25">
      <c r="A131" s="261" t="s">
        <v>164</v>
      </c>
      <c r="B131" s="733"/>
      <c r="C131" s="262">
        <v>1</v>
      </c>
      <c r="D131" s="263" t="str">
        <f>_xlfn.XLOOKUP($C131,'Load Combinations'!$B$4:$B$22,'Load Combinations'!$C$4:$C$22)</f>
        <v xml:space="preserve">Installation - Target Assembly </v>
      </c>
      <c r="E131" s="264">
        <v>1</v>
      </c>
      <c r="F131" s="265">
        <v>2</v>
      </c>
      <c r="G131" s="266">
        <v>0</v>
      </c>
      <c r="H131" s="267">
        <f t="shared" ref="H131:H179" si="252">G131+AW131+AZ131+BL131+CV131</f>
        <v>0</v>
      </c>
      <c r="I131" s="267">
        <f t="shared" ref="I131:I179" si="253">G131+AX131+AY131+BX131+CJ131</f>
        <v>0</v>
      </c>
      <c r="J131" s="268"/>
      <c r="K131" s="264"/>
      <c r="L131" s="269"/>
      <c r="M131" s="269"/>
      <c r="N131" s="269"/>
      <c r="O131" s="269"/>
      <c r="P131" s="269"/>
      <c r="Q131" s="269"/>
      <c r="R131" s="269"/>
      <c r="S131" s="269"/>
      <c r="T131" s="269"/>
      <c r="U131" s="269"/>
      <c r="V131" s="269"/>
      <c r="W131" s="269"/>
      <c r="X131" s="269"/>
      <c r="Y131" s="269"/>
      <c r="Z131" s="270"/>
      <c r="AA131" s="264">
        <v>1</v>
      </c>
      <c r="AB131" s="269">
        <v>1</v>
      </c>
      <c r="AC131" s="269"/>
      <c r="AD131" s="269"/>
      <c r="AE131" s="269"/>
      <c r="AF131" s="269"/>
      <c r="AG131" s="269"/>
      <c r="AH131" s="269"/>
      <c r="AI131" s="269"/>
      <c r="AJ131" s="269"/>
      <c r="AK131" s="265"/>
      <c r="AL131" s="271">
        <f>+INDEX('Load Combinations'!$D$4:$N$22,MATCH(Vertical!$C131,'Load Combinations'!$B$4:$B$22,0),MATCH(Vertical!AL$23,'Load Combinations'!$D$3:$N$3,0))</f>
        <v>0</v>
      </c>
      <c r="AM131" s="269">
        <f>+INDEX('Load Combinations'!$D$4:$N$22,MATCH(Vertical!$C131,'Load Combinations'!$B$4:$B$22,0),MATCH(Vertical!AM$23,'Load Combinations'!$D$3:$N$3,0))</f>
        <v>0</v>
      </c>
      <c r="AN131" s="269">
        <f>+INDEX('Load Combinations'!$D$4:$N$22,MATCH(Vertical!$C131,'Load Combinations'!$B$4:$B$22,0),MATCH(Vertical!AN$23,'Load Combinations'!$D$3:$N$3,0))</f>
        <v>0</v>
      </c>
      <c r="AO131" s="269">
        <f>+INDEX('Load Combinations'!$D$4:$N$22,MATCH(Vertical!$C131,'Load Combinations'!$B$4:$B$22,0),MATCH(Vertical!AO$23,'Load Combinations'!$D$3:$N$3,0))</f>
        <v>0</v>
      </c>
      <c r="AP131" s="269">
        <f>+INDEX('Load Combinations'!$D$4:$N$22,MATCH(Vertical!$C131,'Load Combinations'!$B$4:$B$22,0),MATCH(Vertical!AP$23,'Load Combinations'!$D$3:$N$3,0))</f>
        <v>0</v>
      </c>
      <c r="AQ131" s="269">
        <f>+INDEX('Load Combinations'!$D$4:$N$22,MATCH(Vertical!$C131,'Load Combinations'!$B$4:$B$22,0),MATCH(Vertical!AQ$23,'Load Combinations'!$D$3:$N$3,0))</f>
        <v>0</v>
      </c>
      <c r="AR131" s="269">
        <f>+INDEX('Load Combinations'!$D$4:$N$22,MATCH(Vertical!$C131,'Load Combinations'!$B$4:$B$22,0),MATCH(Vertical!AR$23,'Load Combinations'!$D$3:$N$3,0))</f>
        <v>0</v>
      </c>
      <c r="AS131" s="269">
        <f>+INDEX('Load Combinations'!$D$4:$N$22,MATCH(Vertical!$C131,'Load Combinations'!$B$4:$B$22,0),MATCH(Vertical!AS$23,'Load Combinations'!$D$3:$N$3,0))</f>
        <v>0</v>
      </c>
      <c r="AT131" s="269">
        <f>+INDEX('Load Combinations'!$D$4:$N$22,MATCH(Vertical!$C131,'Load Combinations'!$B$4:$B$22,0),MATCH(Vertical!AT$23,'Load Combinations'!$D$3:$N$3,0))</f>
        <v>0</v>
      </c>
      <c r="AU131" s="270">
        <f>+INDEX('Load Combinations'!$D$4:$N$22,MATCH(Vertical!$C131,'Load Combinations'!$B$4:$B$22,0),MATCH(Vertical!AU$23,'Load Combinations'!$D$3:$N$3,0))</f>
        <v>0</v>
      </c>
      <c r="AV131" s="325">
        <f>+INDEX('Load Combinations'!$D$4:$N$22,MATCH(Vertical!$C131,'Load Combinations'!$B$4:$B$22,0),MATCH(Vertical!AV$23,'Load Combinations'!$D$3:$N$3,0))</f>
        <v>0</v>
      </c>
      <c r="AW131" s="264" cm="1">
        <f t="array" ref="AW131">SUMPRODUCT(--($K131:$Z131&gt;0),INDEX($H$4:$H$19,MATCH($K$23:$Z$23,$C$4:$C$19,0)))</f>
        <v>0</v>
      </c>
      <c r="AX131" s="269" cm="1">
        <f t="array" ref="AX131">SUMPRODUCT(--($K131:$Z131&gt;0),INDEX($G$4:$G$19,MATCH($K$23:$Z$23,$C$4:$C$19,0)))</f>
        <v>0</v>
      </c>
      <c r="AY131" s="269" cm="1">
        <f t="array" ref="AY131">-1*SUMPRODUCT(--($K131:$Z131&lt;0),INDEX($H$4:$H$19,MATCH($K$23:$Z$23,$C$4:$C$19,0)))</f>
        <v>0</v>
      </c>
      <c r="AZ131" s="265" cm="1">
        <f t="array" ref="AZ131">-1*SUMPRODUCT(--($K131:$Z131&lt;0),INDEX($G$4:$G$19,MATCH($K$23:$Z$23,$C$4:$C$19,0)))</f>
        <v>0</v>
      </c>
      <c r="BA131" s="272" cm="1">
        <f t="array" ref="BA131">IF(AA131&gt;0,AA131*SUMPRODUCT(_xlfn.XLOOKUP(AA$23,$C$4:$C$19,$T$4:$AD$19)*$AL131:$AV131),0)</f>
        <v>0</v>
      </c>
      <c r="BB131" s="273" cm="1">
        <f t="array" ref="BB131">IF(AB131&gt;0,AB131*SUMPRODUCT(_xlfn.XLOOKUP(AB$23,$C$4:$C$19,$T$4:$AD$19)*$AL131:$AV131),0)</f>
        <v>0</v>
      </c>
      <c r="BC131" s="273" cm="1">
        <f t="array" ref="BC131">IF(AC131&gt;0,AC131*SUMPRODUCT(_xlfn.XLOOKUP(AC$23,$C$4:$C$19,$T$4:$AD$19)*$AL131:$AV131),0)</f>
        <v>0</v>
      </c>
      <c r="BD131" s="273" cm="1">
        <f t="array" ref="BD131">IF(AD131&gt;0,AD131*SUMPRODUCT(_xlfn.XLOOKUP(AD$23,$C$4:$C$19,$T$4:$AD$19)*$AL131:$AV131),0)</f>
        <v>0</v>
      </c>
      <c r="BE131" s="273" cm="1">
        <f t="array" ref="BE131">IF(AE131&gt;0,AE131*SUMPRODUCT(_xlfn.XLOOKUP(AE$23,$C$4:$C$19,$T$4:$AD$19)*$AL131:$AV131),0)</f>
        <v>0</v>
      </c>
      <c r="BF131" s="273" cm="1">
        <f t="array" ref="BF131">IF(AF131&gt;0,AF131*SUMPRODUCT(_xlfn.XLOOKUP(AF$23,$C$4:$C$19,$T$4:$AD$19)*$AL131:$AV131),0)</f>
        <v>0</v>
      </c>
      <c r="BG131" s="273" cm="1">
        <f t="array" ref="BG131">IF(AG131&gt;0,AG131*SUMPRODUCT(_xlfn.XLOOKUP(AG$23,$C$4:$C$19,$T$4:$AD$19)*$AL131:$AV131),0)</f>
        <v>0</v>
      </c>
      <c r="BH131" s="273" cm="1">
        <f t="array" ref="BH131">IF(AH131&gt;0,AH131*SUMPRODUCT(_xlfn.XLOOKUP(AH$23,$C$4:$C$19,$T$4:$AD$19)*$AL131:$AV131),0)</f>
        <v>0</v>
      </c>
      <c r="BI131" s="273" cm="1">
        <f t="array" ref="BI131">IF(AI131&gt;0,AI131*SUMPRODUCT(_xlfn.XLOOKUP(AI$23,$C$4:$C$19,$T$4:$AD$19)*$AL131:$AV131),0)</f>
        <v>0</v>
      </c>
      <c r="BJ131" s="273" cm="1">
        <f t="array" ref="BJ131">IF(AJ131&gt;0,AJ131*SUMPRODUCT(_xlfn.XLOOKUP(AJ$23,$C$4:$C$19,$T$4:$AD$19)*$AL131:$AV131),0)</f>
        <v>0</v>
      </c>
      <c r="BK131" s="274" cm="1">
        <f t="array" ref="BK131">IF(AK131&gt;0,AK131*SUMPRODUCT(_xlfn.XLOOKUP(AK$23,$C$4:$C$19,$T$4:$AD$19)*$AL131:$AV131),0)</f>
        <v>0</v>
      </c>
      <c r="BL131" s="275">
        <f t="shared" si="200"/>
        <v>0</v>
      </c>
      <c r="BM131" s="272" cm="1">
        <f t="array" ref="BM131">IF(AA131&gt;0,AA131*SUMPRODUCT(_xlfn.XLOOKUP(AA$23,$C$4:$C$19,$I$4:$S$19)*$AL131:$AV131),0)</f>
        <v>0</v>
      </c>
      <c r="BN131" s="273" cm="1">
        <f t="array" ref="BN131">IF(AB131&gt;0,AB131*SUMPRODUCT(_xlfn.XLOOKUP(AB$23,$C$4:$C$19,$I$4:$S$19)*$AL131:$AV131),0)</f>
        <v>0</v>
      </c>
      <c r="BO131" s="273" cm="1">
        <f t="array" ref="BO131">IF(AC131&gt;0,AC131*SUMPRODUCT(_xlfn.XLOOKUP(AC$23,$C$4:$C$19,$I$4:$S$19)*$AL131:$AV131),0)</f>
        <v>0</v>
      </c>
      <c r="BP131" s="273" cm="1">
        <f t="array" ref="BP131">IF(AD131&gt;0,AD131*SUMPRODUCT(_xlfn.XLOOKUP(AD$23,$C$4:$C$19,$I$4:$S$19)*$AL131:$AV131),0)</f>
        <v>0</v>
      </c>
      <c r="BQ131" s="273" cm="1">
        <f t="array" ref="BQ131">IF(AE131&gt;0,AE131*SUMPRODUCT(_xlfn.XLOOKUP(AE$23,$C$4:$C$19,$I$4:$S$19)*$AL131:$AV131),0)</f>
        <v>0</v>
      </c>
      <c r="BR131" s="273" cm="1">
        <f t="array" ref="BR131">IF(AF131&gt;0,AF131*SUMPRODUCT(_xlfn.XLOOKUP(AF$23,$C$4:$C$19,$I$4:$S$19)*$AL131:$AV131),0)</f>
        <v>0</v>
      </c>
      <c r="BS131" s="273" cm="1">
        <f t="array" ref="BS131">IF(AG131&gt;0,AG131*SUMPRODUCT(_xlfn.XLOOKUP(AG$23,$C$4:$C$19,$I$4:$S$19)*$AL131:$AV131),0)</f>
        <v>0</v>
      </c>
      <c r="BT131" s="273" cm="1">
        <f t="array" ref="BT131">IF(AH131&gt;0,AH131*SUMPRODUCT(_xlfn.XLOOKUP(AH$23,$C$4:$C$19,$I$4:$S$19)*$AL131:$AV131),0)</f>
        <v>0</v>
      </c>
      <c r="BU131" s="273" cm="1">
        <f t="array" ref="BU131">IF(AI131&gt;0,AI131*SUMPRODUCT(_xlfn.XLOOKUP(AI$23,$C$4:$C$19,$I$4:$S$19)*$AL131:$AV131),0)</f>
        <v>0</v>
      </c>
      <c r="BV131" s="273" cm="1">
        <f t="array" ref="BV131">IF(AJ131&gt;0,AJ131*SUMPRODUCT(_xlfn.XLOOKUP(AJ$23,$C$4:$C$19,$I$4:$S$19)*$AL131:$AV131),0)</f>
        <v>0</v>
      </c>
      <c r="BW131" s="276" cm="1">
        <f t="array" ref="BW131">IF(AK131&gt;0,AK131*SUMPRODUCT(_xlfn.XLOOKUP(AK$23,$C$4:$C$19,$I$4:$S$19)*$AL131:$AV131),0)</f>
        <v>0</v>
      </c>
      <c r="BX131" s="277">
        <f t="shared" si="201"/>
        <v>0</v>
      </c>
      <c r="BY131" s="272" cm="1">
        <f t="array" ref="BY131">IF(AA131&lt;0,AA131*SUMPRODUCT(_xlfn.XLOOKUP(AA$23,$C$4:$C$19,$T$4:$AD$19)*$AL131:$AV131),0)</f>
        <v>0</v>
      </c>
      <c r="BZ131" s="273" cm="1">
        <f t="array" ref="BZ131">IF(AB131&lt;0,AB131*SUMPRODUCT(_xlfn.XLOOKUP(AB$23,$C$4:$C$19,$T$4:$AD$19)*$AL131:$AV131),0)</f>
        <v>0</v>
      </c>
      <c r="CA131" s="273" cm="1">
        <f t="array" ref="CA131">IF(AC131&lt;0,AC131*SUMPRODUCT(_xlfn.XLOOKUP(AC$23,$C$4:$C$19,$T$4:$AD$19)*$AL131:$AV131),0)</f>
        <v>0</v>
      </c>
      <c r="CB131" s="273" cm="1">
        <f t="array" ref="CB131">IF(AD131&lt;0,AD131*SUMPRODUCT(_xlfn.XLOOKUP(AD$23,$C$4:$C$19,$T$4:$AD$19)*$AL131:$AV131),0)</f>
        <v>0</v>
      </c>
      <c r="CC131" s="273" cm="1">
        <f t="array" ref="CC131">IF(AE131&lt;0,AE131*SUMPRODUCT(_xlfn.XLOOKUP(AE$23,$C$4:$C$19,$T$4:$AD$19)*$AL131:$AV131),0)</f>
        <v>0</v>
      </c>
      <c r="CD131" s="273" cm="1">
        <f t="array" ref="CD131">IF(AF131&lt;0,AF131*SUMPRODUCT(_xlfn.XLOOKUP(AF$23,$C$4:$C$19,$T$4:$AD$19)*$AL131:$AV131),0)</f>
        <v>0</v>
      </c>
      <c r="CE131" s="273" cm="1">
        <f t="array" ref="CE131">IF(AG131&lt;0,AG131*SUMPRODUCT(_xlfn.XLOOKUP(AG$23,$C$4:$C$19,$T$4:$AD$19)*$AL131:$AV131),0)</f>
        <v>0</v>
      </c>
      <c r="CF131" s="273" cm="1">
        <f t="array" ref="CF131">IF(AH131&lt;0,AH131*SUMPRODUCT(_xlfn.XLOOKUP(AH$23,$C$4:$C$19,$T$4:$AD$19)*$AL131:$AV131),0)</f>
        <v>0</v>
      </c>
      <c r="CG131" s="273" cm="1">
        <f t="array" ref="CG131">IF(AI131&lt;0,AI131*SUMPRODUCT(_xlfn.XLOOKUP(AI$23,$C$4:$C$19,$T$4:$AD$19)*$AL131:$AV131),0)</f>
        <v>0</v>
      </c>
      <c r="CH131" s="273" cm="1">
        <f t="array" ref="CH131">IF(AJ131&lt;0,AJ131*SUMPRODUCT(_xlfn.XLOOKUP(AJ$23,$C$4:$C$19,$T$4:$AD$19)*$AL131:$AV131),0)</f>
        <v>0</v>
      </c>
      <c r="CI131" s="276" cm="1">
        <f t="array" ref="CI131">IF(AK131&lt;0,AK131*SUMPRODUCT(_xlfn.XLOOKUP(AK$23,$C$4:$C$19,$T$4:$AD$19)*$AL131:$AV131),0)</f>
        <v>0</v>
      </c>
      <c r="CJ131" s="275">
        <f t="shared" si="202"/>
        <v>0</v>
      </c>
      <c r="CK131" s="272" cm="1">
        <f t="array" ref="CK131">IF(AA131&lt;0,AA131*SUMPRODUCT(_xlfn.XLOOKUP(AA$23,$C$4:$C$19,$I$4:$S$19)*$AL131:$AV131),0)</f>
        <v>0</v>
      </c>
      <c r="CL131" s="273" cm="1">
        <f t="array" ref="CL131">IF(AB131&lt;0,AB131*SUMPRODUCT(_xlfn.XLOOKUP(AB$23,$C$4:$C$19,$I$4:$S$19)*$AL131:$AV131),0)</f>
        <v>0</v>
      </c>
      <c r="CM131" s="273" cm="1">
        <f t="array" ref="CM131">IF(AC131&lt;0,AC131*SUMPRODUCT(_xlfn.XLOOKUP(AC$23,$C$4:$C$19,$I$4:$S$19)*$AL131:$AV131),0)</f>
        <v>0</v>
      </c>
      <c r="CN131" s="273" cm="1">
        <f t="array" ref="CN131">IF(AD131&lt;0,AD131*SUMPRODUCT(_xlfn.XLOOKUP(AD$23,$C$4:$C$19,$I$4:$S$19)*$AL131:$AV131),0)</f>
        <v>0</v>
      </c>
      <c r="CO131" s="273" cm="1">
        <f t="array" ref="CO131">IF(AE131&lt;0,AE131*SUMPRODUCT(_xlfn.XLOOKUP(AE$23,$C$4:$C$19,$I$4:$S$19)*$AL131:$AV131),0)</f>
        <v>0</v>
      </c>
      <c r="CP131" s="273" cm="1">
        <f t="array" ref="CP131">IF(AF131&lt;0,AF131*SUMPRODUCT(_xlfn.XLOOKUP(AF$23,$C$4:$C$19,$I$4:$S$19)*$AL131:$AV131),0)</f>
        <v>0</v>
      </c>
      <c r="CQ131" s="273" cm="1">
        <f t="array" ref="CQ131">IF(AG131&lt;0,AG131*SUMPRODUCT(_xlfn.XLOOKUP(AG$23,$C$4:$C$19,$I$4:$S$19)*$AL131:$AV131),0)</f>
        <v>0</v>
      </c>
      <c r="CR131" s="273" cm="1">
        <f t="array" ref="CR131">IF(AH131&lt;0,AH131*SUMPRODUCT(_xlfn.XLOOKUP(AH$23,$C$4:$C$19,$I$4:$S$19)*$AL131:$AV131),0)</f>
        <v>0</v>
      </c>
      <c r="CS131" s="273" cm="1">
        <f t="array" ref="CS131">IF(AI131&lt;0,AI131*SUMPRODUCT(_xlfn.XLOOKUP(AI$23,$C$4:$C$19,$I$4:$S$19)*$AL131:$AV131),0)</f>
        <v>0</v>
      </c>
      <c r="CT131" s="273" cm="1">
        <f t="array" ref="CT131">IF(AJ131&lt;0,AJ131*SUMPRODUCT(_xlfn.XLOOKUP(AJ$23,$C$4:$C$19,$I$4:$S$19)*$AL131:$AV131),0)</f>
        <v>0</v>
      </c>
      <c r="CU131" s="274" cm="1">
        <f t="array" ref="CU131">IF(AK131&lt;0,AK131*SUMPRODUCT(_xlfn.XLOOKUP(AK$23,$C$4:$C$19,$I$4:$S$19)*$AL131:$AV131),0)</f>
        <v>0</v>
      </c>
      <c r="CV131" s="275">
        <f t="shared" si="203"/>
        <v>0</v>
      </c>
    </row>
    <row r="132" spans="1:100" x14ac:dyDescent="0.25">
      <c r="A132" s="134" t="s">
        <v>165</v>
      </c>
      <c r="B132" s="255"/>
      <c r="C132" s="278">
        <v>2</v>
      </c>
      <c r="D132" s="279" t="str">
        <f>_xlfn.XLOOKUP($C132,'Load Combinations'!$B$4:$B$22,'Load Combinations'!$C$4:$C$22)</f>
        <v>Rotation Test, Target Assembly</v>
      </c>
      <c r="E132" s="280"/>
      <c r="F132" s="281"/>
      <c r="G132" s="111"/>
      <c r="H132" s="282">
        <f t="shared" ca="1" si="252"/>
        <v>0.125</v>
      </c>
      <c r="I132" s="282">
        <f t="shared" ca="1" si="253"/>
        <v>-0.125</v>
      </c>
      <c r="J132" s="283"/>
      <c r="K132" s="87">
        <f ca="1">OFFSET(K132,-1,0)</f>
        <v>0</v>
      </c>
      <c r="L132" s="84">
        <f t="shared" ref="L132:AK132" ca="1" si="254">OFFSET(L132,-1,0)</f>
        <v>0</v>
      </c>
      <c r="M132" s="84">
        <f t="shared" ca="1" si="254"/>
        <v>0</v>
      </c>
      <c r="N132" s="84">
        <f t="shared" ca="1" si="254"/>
        <v>0</v>
      </c>
      <c r="O132" s="84">
        <f t="shared" ca="1" si="254"/>
        <v>0</v>
      </c>
      <c r="P132" s="84">
        <f t="shared" ca="1" si="254"/>
        <v>0</v>
      </c>
      <c r="Q132" s="84">
        <f t="shared" ca="1" si="254"/>
        <v>0</v>
      </c>
      <c r="R132" s="84">
        <f t="shared" ca="1" si="254"/>
        <v>0</v>
      </c>
      <c r="S132" s="84">
        <f t="shared" ca="1" si="254"/>
        <v>0</v>
      </c>
      <c r="T132" s="84">
        <f t="shared" ca="1" si="254"/>
        <v>0</v>
      </c>
      <c r="U132" s="84">
        <f t="shared" ca="1" si="254"/>
        <v>0</v>
      </c>
      <c r="V132" s="84">
        <f t="shared" ca="1" si="254"/>
        <v>0</v>
      </c>
      <c r="W132" s="84">
        <f t="shared" ca="1" si="254"/>
        <v>0</v>
      </c>
      <c r="X132" s="84">
        <f t="shared" ca="1" si="254"/>
        <v>0</v>
      </c>
      <c r="Y132" s="84">
        <f t="shared" ca="1" si="254"/>
        <v>0</v>
      </c>
      <c r="Z132" s="89">
        <f t="shared" ca="1" si="254"/>
        <v>0</v>
      </c>
      <c r="AA132" s="87">
        <f ca="1">OFFSET(AA132,-1,0)</f>
        <v>1</v>
      </c>
      <c r="AB132" s="84">
        <f t="shared" ca="1" si="254"/>
        <v>1</v>
      </c>
      <c r="AC132" s="84">
        <f t="shared" ca="1" si="254"/>
        <v>0</v>
      </c>
      <c r="AD132" s="84">
        <f t="shared" ca="1" si="254"/>
        <v>0</v>
      </c>
      <c r="AE132" s="84">
        <f t="shared" ca="1" si="254"/>
        <v>0</v>
      </c>
      <c r="AF132" s="84">
        <f t="shared" ca="1" si="254"/>
        <v>0</v>
      </c>
      <c r="AG132" s="84">
        <f t="shared" ca="1" si="254"/>
        <v>0</v>
      </c>
      <c r="AH132" s="84">
        <f t="shared" ca="1" si="254"/>
        <v>0</v>
      </c>
      <c r="AI132" s="84">
        <f t="shared" ca="1" si="254"/>
        <v>0</v>
      </c>
      <c r="AJ132" s="84">
        <f t="shared" ca="1" si="254"/>
        <v>0</v>
      </c>
      <c r="AK132" s="98">
        <f t="shared" ca="1" si="254"/>
        <v>0</v>
      </c>
      <c r="AL132" s="91">
        <f>+INDEX('Load Combinations'!$D$4:$N$22,MATCH(Vertical!$C132,'Load Combinations'!$B$4:$B$22,0),MATCH(Vertical!AL$23,'Load Combinations'!$D$3:$N$3,0))</f>
        <v>1</v>
      </c>
      <c r="AM132" s="84">
        <f>+INDEX('Load Combinations'!$D$4:$N$22,MATCH(Vertical!$C132,'Load Combinations'!$B$4:$B$22,0),MATCH(Vertical!AM$23,'Load Combinations'!$D$3:$N$3,0))</f>
        <v>1</v>
      </c>
      <c r="AN132" s="84">
        <f>+INDEX('Load Combinations'!$D$4:$N$22,MATCH(Vertical!$C132,'Load Combinations'!$B$4:$B$22,0),MATCH(Vertical!AN$23,'Load Combinations'!$D$3:$N$3,0))</f>
        <v>0</v>
      </c>
      <c r="AO132" s="84">
        <f>+INDEX('Load Combinations'!$D$4:$N$22,MATCH(Vertical!$C132,'Load Combinations'!$B$4:$B$22,0),MATCH(Vertical!AO$23,'Load Combinations'!$D$3:$N$3,0))</f>
        <v>0</v>
      </c>
      <c r="AP132" s="84">
        <f>+INDEX('Load Combinations'!$D$4:$N$22,MATCH(Vertical!$C132,'Load Combinations'!$B$4:$B$22,0),MATCH(Vertical!AP$23,'Load Combinations'!$D$3:$N$3,0))</f>
        <v>0</v>
      </c>
      <c r="AQ132" s="84">
        <f>+INDEX('Load Combinations'!$D$4:$N$22,MATCH(Vertical!$C132,'Load Combinations'!$B$4:$B$22,0),MATCH(Vertical!AQ$23,'Load Combinations'!$D$3:$N$3,0))</f>
        <v>0</v>
      </c>
      <c r="AR132" s="84">
        <f>+INDEX('Load Combinations'!$D$4:$N$22,MATCH(Vertical!$C132,'Load Combinations'!$B$4:$B$22,0),MATCH(Vertical!AR$23,'Load Combinations'!$D$3:$N$3,0))</f>
        <v>0</v>
      </c>
      <c r="AS132" s="84">
        <f>+INDEX('Load Combinations'!$D$4:$N$22,MATCH(Vertical!$C132,'Load Combinations'!$B$4:$B$22,0),MATCH(Vertical!AS$23,'Load Combinations'!$D$3:$N$3,0))</f>
        <v>0</v>
      </c>
      <c r="AT132" s="84">
        <f>+INDEX('Load Combinations'!$D$4:$N$22,MATCH(Vertical!$C132,'Load Combinations'!$B$4:$B$22,0),MATCH(Vertical!AT$23,'Load Combinations'!$D$3:$N$3,0))</f>
        <v>0</v>
      </c>
      <c r="AU132" s="89">
        <f>+INDEX('Load Combinations'!$D$4:$N$22,MATCH(Vertical!$C132,'Load Combinations'!$B$4:$B$22,0),MATCH(Vertical!AU$23,'Load Combinations'!$D$3:$N$3,0))</f>
        <v>0</v>
      </c>
      <c r="AV132" s="194">
        <f>+INDEX('Load Combinations'!$D$4:$N$22,MATCH(Vertical!$C132,'Load Combinations'!$B$4:$B$22,0),MATCH(Vertical!AV$23,'Load Combinations'!$D$3:$N$3,0))</f>
        <v>0</v>
      </c>
      <c r="AW132" s="284" cm="1">
        <f t="array" aca="1" ref="AW132" ca="1">SUMPRODUCT(--($K132:$Z132&gt;0),INDEX($H$4:$H$19,MATCH($K$23:$Z$23,$C$4:$C$19,0)))</f>
        <v>0</v>
      </c>
      <c r="AX132" s="194" cm="1">
        <f t="array" aca="1" ref="AX132" ca="1">SUMPRODUCT(--($K132:$Z132&gt;0),INDEX($G$4:$G$19,MATCH($K$23:$Z$23,$C$4:$C$19,0)))</f>
        <v>0</v>
      </c>
      <c r="AY132" s="194" cm="1">
        <f t="array" aca="1" ref="AY132" ca="1">-1*SUMPRODUCT(--($K132:$Z132&lt;0),INDEX($H$4:$H$19,MATCH($K$23:$Z$23,$C$4:$C$19,0)))</f>
        <v>0</v>
      </c>
      <c r="AZ132" s="285" cm="1">
        <f t="array" aca="1" ref="AZ132" ca="1">-1*SUMPRODUCT(--($K132:$Z132&lt;0),INDEX($G$4:$G$19,MATCH($K$23:$Z$23,$C$4:$C$19,0)))</f>
        <v>0</v>
      </c>
      <c r="BA132" s="286" cm="1">
        <f t="array" aca="1" ref="BA132" ca="1">IF(AA132&gt;0,AA132*SUMPRODUCT(_xlfn.XLOOKUP(AA$23,$C$4:$C$19,$T$4:$AD$19)*$AL132:$AV132),0)</f>
        <v>0</v>
      </c>
      <c r="BB132" s="287" cm="1">
        <f t="array" aca="1" ref="BB132" ca="1">IF(AB132&gt;0,AB132*SUMPRODUCT(_xlfn.XLOOKUP(AB$23,$C$4:$C$19,$T$4:$AD$19)*$AL132:$AV132),0)</f>
        <v>0.125</v>
      </c>
      <c r="BC132" s="287" cm="1">
        <f t="array" aca="1" ref="BC132" ca="1">IF(AC132&gt;0,AC132*SUMPRODUCT(_xlfn.XLOOKUP(AC$23,$C$4:$C$19,$T$4:$AD$19)*$AL132:$AV132),0)</f>
        <v>0</v>
      </c>
      <c r="BD132" s="287" cm="1">
        <f t="array" aca="1" ref="BD132" ca="1">IF(AD132&gt;0,AD132*SUMPRODUCT(_xlfn.XLOOKUP(AD$23,$C$4:$C$19,$T$4:$AD$19)*$AL132:$AV132),0)</f>
        <v>0</v>
      </c>
      <c r="BE132" s="287" cm="1">
        <f t="array" aca="1" ref="BE132" ca="1">IF(AE132&gt;0,AE132*SUMPRODUCT(_xlfn.XLOOKUP(AE$23,$C$4:$C$19,$T$4:$AD$19)*$AL132:$AV132),0)</f>
        <v>0</v>
      </c>
      <c r="BF132" s="287" cm="1">
        <f t="array" aca="1" ref="BF132" ca="1">IF(AF132&gt;0,AF132*SUMPRODUCT(_xlfn.XLOOKUP(AF$23,$C$4:$C$19,$T$4:$AD$19)*$AL132:$AV132),0)</f>
        <v>0</v>
      </c>
      <c r="BG132" s="287" cm="1">
        <f t="array" aca="1" ref="BG132" ca="1">IF(AG132&gt;0,AG132*SUMPRODUCT(_xlfn.XLOOKUP(AG$23,$C$4:$C$19,$T$4:$AD$19)*$AL132:$AV132),0)</f>
        <v>0</v>
      </c>
      <c r="BH132" s="287" cm="1">
        <f t="array" aca="1" ref="BH132" ca="1">IF(AH132&gt;0,AH132*SUMPRODUCT(_xlfn.XLOOKUP(AH$23,$C$4:$C$19,$T$4:$AD$19)*$AL132:$AV132),0)</f>
        <v>0</v>
      </c>
      <c r="BI132" s="287" cm="1">
        <f t="array" aca="1" ref="BI132" ca="1">IF(AI132&gt;0,AI132*SUMPRODUCT(_xlfn.XLOOKUP(AI$23,$C$4:$C$19,$T$4:$AD$19)*$AL132:$AV132),0)</f>
        <v>0</v>
      </c>
      <c r="BJ132" s="287" cm="1">
        <f t="array" aca="1" ref="BJ132" ca="1">IF(AJ132&gt;0,AJ132*SUMPRODUCT(_xlfn.XLOOKUP(AJ$23,$C$4:$C$19,$T$4:$AD$19)*$AL132:$AV132),0)</f>
        <v>0</v>
      </c>
      <c r="BK132" s="288" cm="1">
        <f t="array" aca="1" ref="BK132" ca="1">IF(AK132&gt;0,AK132*SUMPRODUCT(_xlfn.XLOOKUP(AK$23,$C$4:$C$19,$T$4:$AD$19)*$AL132:$AV132),0)</f>
        <v>0</v>
      </c>
      <c r="BL132" s="289">
        <f t="shared" ca="1" si="200"/>
        <v>0.125</v>
      </c>
      <c r="BM132" s="286" cm="1">
        <f t="array" aca="1" ref="BM132" ca="1">IF(AA132&gt;0,AA132*SUMPRODUCT(_xlfn.XLOOKUP(AA$23,$C$4:$C$19,$I$4:$S$19)*$AL132:$AV132),0)</f>
        <v>0</v>
      </c>
      <c r="BN132" s="287" cm="1">
        <f t="array" aca="1" ref="BN132" ca="1">IF(AB132&gt;0,AB132*SUMPRODUCT(_xlfn.XLOOKUP(AB$23,$C$4:$C$19,$I$4:$S$19)*$AL132:$AV132),0)</f>
        <v>-0.125</v>
      </c>
      <c r="BO132" s="287" cm="1">
        <f t="array" aca="1" ref="BO132" ca="1">IF(AC132&gt;0,AC132*SUMPRODUCT(_xlfn.XLOOKUP(AC$23,$C$4:$C$19,$I$4:$S$19)*$AL132:$AV132),0)</f>
        <v>0</v>
      </c>
      <c r="BP132" s="287" cm="1">
        <f t="array" aca="1" ref="BP132" ca="1">IF(AD132&gt;0,AD132*SUMPRODUCT(_xlfn.XLOOKUP(AD$23,$C$4:$C$19,$I$4:$S$19)*$AL132:$AV132),0)</f>
        <v>0</v>
      </c>
      <c r="BQ132" s="287" cm="1">
        <f t="array" aca="1" ref="BQ132" ca="1">IF(AE132&gt;0,AE132*SUMPRODUCT(_xlfn.XLOOKUP(AE$23,$C$4:$C$19,$I$4:$S$19)*$AL132:$AV132),0)</f>
        <v>0</v>
      </c>
      <c r="BR132" s="287" cm="1">
        <f t="array" aca="1" ref="BR132" ca="1">IF(AF132&gt;0,AF132*SUMPRODUCT(_xlfn.XLOOKUP(AF$23,$C$4:$C$19,$I$4:$S$19)*$AL132:$AV132),0)</f>
        <v>0</v>
      </c>
      <c r="BS132" s="287" cm="1">
        <f t="array" aca="1" ref="BS132" ca="1">IF(AG132&gt;0,AG132*SUMPRODUCT(_xlfn.XLOOKUP(AG$23,$C$4:$C$19,$I$4:$S$19)*$AL132:$AV132),0)</f>
        <v>0</v>
      </c>
      <c r="BT132" s="287" cm="1">
        <f t="array" aca="1" ref="BT132" ca="1">IF(AH132&gt;0,AH132*SUMPRODUCT(_xlfn.XLOOKUP(AH$23,$C$4:$C$19,$I$4:$S$19)*$AL132:$AV132),0)</f>
        <v>0</v>
      </c>
      <c r="BU132" s="287" cm="1">
        <f t="array" aca="1" ref="BU132" ca="1">IF(AI132&gt;0,AI132*SUMPRODUCT(_xlfn.XLOOKUP(AI$23,$C$4:$C$19,$I$4:$S$19)*$AL132:$AV132),0)</f>
        <v>0</v>
      </c>
      <c r="BV132" s="287" cm="1">
        <f t="array" aca="1" ref="BV132" ca="1">IF(AJ132&gt;0,AJ132*SUMPRODUCT(_xlfn.XLOOKUP(AJ$23,$C$4:$C$19,$I$4:$S$19)*$AL132:$AV132),0)</f>
        <v>0</v>
      </c>
      <c r="BW132" s="290" cm="1">
        <f t="array" aca="1" ref="BW132" ca="1">IF(AK132&gt;0,AK132*SUMPRODUCT(_xlfn.XLOOKUP(AK$23,$C$4:$C$19,$I$4:$S$19)*$AL132:$AV132),0)</f>
        <v>0</v>
      </c>
      <c r="BX132" s="291">
        <f t="shared" ca="1" si="201"/>
        <v>-0.125</v>
      </c>
      <c r="BY132" s="286" cm="1">
        <f t="array" aca="1" ref="BY132" ca="1">IF(AA132&lt;0,AA132*SUMPRODUCT(_xlfn.XLOOKUP(AA$23,$C$4:$C$19,$T$4:$AD$19)*$AL132:$AV132),0)</f>
        <v>0</v>
      </c>
      <c r="BZ132" s="287" cm="1">
        <f t="array" aca="1" ref="BZ132" ca="1">IF(AB132&lt;0,AB132*SUMPRODUCT(_xlfn.XLOOKUP(AB$23,$C$4:$C$19,$T$4:$AD$19)*$AL132:$AV132),0)</f>
        <v>0</v>
      </c>
      <c r="CA132" s="287" cm="1">
        <f t="array" aca="1" ref="CA132" ca="1">IF(AC132&lt;0,AC132*SUMPRODUCT(_xlfn.XLOOKUP(AC$23,$C$4:$C$19,$T$4:$AD$19)*$AL132:$AV132),0)</f>
        <v>0</v>
      </c>
      <c r="CB132" s="287" cm="1">
        <f t="array" aca="1" ref="CB132" ca="1">IF(AD132&lt;0,AD132*SUMPRODUCT(_xlfn.XLOOKUP(AD$23,$C$4:$C$19,$T$4:$AD$19)*$AL132:$AV132),0)</f>
        <v>0</v>
      </c>
      <c r="CC132" s="287" cm="1">
        <f t="array" aca="1" ref="CC132" ca="1">IF(AE132&lt;0,AE132*SUMPRODUCT(_xlfn.XLOOKUP(AE$23,$C$4:$C$19,$T$4:$AD$19)*$AL132:$AV132),0)</f>
        <v>0</v>
      </c>
      <c r="CD132" s="287" cm="1">
        <f t="array" aca="1" ref="CD132" ca="1">IF(AF132&lt;0,AF132*SUMPRODUCT(_xlfn.XLOOKUP(AF$23,$C$4:$C$19,$T$4:$AD$19)*$AL132:$AV132),0)</f>
        <v>0</v>
      </c>
      <c r="CE132" s="287" cm="1">
        <f t="array" aca="1" ref="CE132" ca="1">IF(AG132&lt;0,AG132*SUMPRODUCT(_xlfn.XLOOKUP(AG$23,$C$4:$C$19,$T$4:$AD$19)*$AL132:$AV132),0)</f>
        <v>0</v>
      </c>
      <c r="CF132" s="287" cm="1">
        <f t="array" aca="1" ref="CF132" ca="1">IF(AH132&lt;0,AH132*SUMPRODUCT(_xlfn.XLOOKUP(AH$23,$C$4:$C$19,$T$4:$AD$19)*$AL132:$AV132),0)</f>
        <v>0</v>
      </c>
      <c r="CG132" s="287" cm="1">
        <f t="array" aca="1" ref="CG132" ca="1">IF(AI132&lt;0,AI132*SUMPRODUCT(_xlfn.XLOOKUP(AI$23,$C$4:$C$19,$T$4:$AD$19)*$AL132:$AV132),0)</f>
        <v>0</v>
      </c>
      <c r="CH132" s="287" cm="1">
        <f t="array" aca="1" ref="CH132" ca="1">IF(AJ132&lt;0,AJ132*SUMPRODUCT(_xlfn.XLOOKUP(AJ$23,$C$4:$C$19,$T$4:$AD$19)*$AL132:$AV132),0)</f>
        <v>0</v>
      </c>
      <c r="CI132" s="290" cm="1">
        <f t="array" aca="1" ref="CI132" ca="1">IF(AK132&lt;0,AK132*SUMPRODUCT(_xlfn.XLOOKUP(AK$23,$C$4:$C$19,$T$4:$AD$19)*$AL132:$AV132),0)</f>
        <v>0</v>
      </c>
      <c r="CJ132" s="289">
        <f t="shared" ca="1" si="202"/>
        <v>0</v>
      </c>
      <c r="CK132" s="286" cm="1">
        <f t="array" aca="1" ref="CK132" ca="1">IF(AA132&lt;0,AA132*SUMPRODUCT(_xlfn.XLOOKUP(AA$23,$C$4:$C$19,$I$4:$S$19)*$AL132:$AV132),0)</f>
        <v>0</v>
      </c>
      <c r="CL132" s="287" cm="1">
        <f t="array" aca="1" ref="CL132" ca="1">IF(AB132&lt;0,AB132*SUMPRODUCT(_xlfn.XLOOKUP(AB$23,$C$4:$C$19,$I$4:$S$19)*$AL132:$AV132),0)</f>
        <v>0</v>
      </c>
      <c r="CM132" s="287" cm="1">
        <f t="array" aca="1" ref="CM132" ca="1">IF(AC132&lt;0,AC132*SUMPRODUCT(_xlfn.XLOOKUP(AC$23,$C$4:$C$19,$I$4:$S$19)*$AL132:$AV132),0)</f>
        <v>0</v>
      </c>
      <c r="CN132" s="287" cm="1">
        <f t="array" aca="1" ref="CN132" ca="1">IF(AD132&lt;0,AD132*SUMPRODUCT(_xlfn.XLOOKUP(AD$23,$C$4:$C$19,$I$4:$S$19)*$AL132:$AV132),0)</f>
        <v>0</v>
      </c>
      <c r="CO132" s="287" cm="1">
        <f t="array" aca="1" ref="CO132" ca="1">IF(AE132&lt;0,AE132*SUMPRODUCT(_xlfn.XLOOKUP(AE$23,$C$4:$C$19,$I$4:$S$19)*$AL132:$AV132),0)</f>
        <v>0</v>
      </c>
      <c r="CP132" s="287" cm="1">
        <f t="array" aca="1" ref="CP132" ca="1">IF(AF132&lt;0,AF132*SUMPRODUCT(_xlfn.XLOOKUP(AF$23,$C$4:$C$19,$I$4:$S$19)*$AL132:$AV132),0)</f>
        <v>0</v>
      </c>
      <c r="CQ132" s="287" cm="1">
        <f t="array" aca="1" ref="CQ132" ca="1">IF(AG132&lt;0,AG132*SUMPRODUCT(_xlfn.XLOOKUP(AG$23,$C$4:$C$19,$I$4:$S$19)*$AL132:$AV132),0)</f>
        <v>0</v>
      </c>
      <c r="CR132" s="287" cm="1">
        <f t="array" aca="1" ref="CR132" ca="1">IF(AH132&lt;0,AH132*SUMPRODUCT(_xlfn.XLOOKUP(AH$23,$C$4:$C$19,$I$4:$S$19)*$AL132:$AV132),0)</f>
        <v>0</v>
      </c>
      <c r="CS132" s="287" cm="1">
        <f t="array" aca="1" ref="CS132" ca="1">IF(AI132&lt;0,AI132*SUMPRODUCT(_xlfn.XLOOKUP(AI$23,$C$4:$C$19,$I$4:$S$19)*$AL132:$AV132),0)</f>
        <v>0</v>
      </c>
      <c r="CT132" s="287" cm="1">
        <f t="array" aca="1" ref="CT132" ca="1">IF(AJ132&lt;0,AJ132*SUMPRODUCT(_xlfn.XLOOKUP(AJ$23,$C$4:$C$19,$I$4:$S$19)*$AL132:$AV132),0)</f>
        <v>0</v>
      </c>
      <c r="CU132" s="288" cm="1">
        <f t="array" aca="1" ref="CU132" ca="1">IF(AK132&lt;0,AK132*SUMPRODUCT(_xlfn.XLOOKUP(AK$23,$C$4:$C$19,$I$4:$S$19)*$AL132:$AV132),0)</f>
        <v>0</v>
      </c>
      <c r="CV132" s="289">
        <f t="shared" ca="1" si="203"/>
        <v>0</v>
      </c>
    </row>
    <row r="133" spans="1:100" x14ac:dyDescent="0.25">
      <c r="A133" s="135">
        <f ca="1">MIN(H131:I149)</f>
        <v>-2.125</v>
      </c>
      <c r="B133" s="731"/>
      <c r="C133" s="292">
        <v>3</v>
      </c>
      <c r="D133" s="293" t="str">
        <f>_xlfn.XLOOKUP($C133,'Load Combinations'!$B$4:$B$22,'Load Combinations'!$C$4:$C$22)</f>
        <v>Component Pressure Test</v>
      </c>
      <c r="E133" s="86"/>
      <c r="F133" s="294"/>
      <c r="G133" s="125"/>
      <c r="H133" s="295">
        <f t="shared" ca="1" si="252"/>
        <v>0</v>
      </c>
      <c r="I133" s="295">
        <f t="shared" ca="1" si="253"/>
        <v>0</v>
      </c>
      <c r="J133" s="296"/>
      <c r="K133" s="99">
        <f ca="1">OFFSET(K133,-2,0)</f>
        <v>0</v>
      </c>
      <c r="L133" s="96">
        <f t="shared" ref="L133:AK133" ca="1" si="255">OFFSET(L133,-2,0)</f>
        <v>0</v>
      </c>
      <c r="M133" s="96">
        <f t="shared" ca="1" si="255"/>
        <v>0</v>
      </c>
      <c r="N133" s="96">
        <f t="shared" ca="1" si="255"/>
        <v>0</v>
      </c>
      <c r="O133" s="96">
        <f t="shared" ca="1" si="255"/>
        <v>0</v>
      </c>
      <c r="P133" s="96">
        <f t="shared" ca="1" si="255"/>
        <v>0</v>
      </c>
      <c r="Q133" s="96">
        <f t="shared" ca="1" si="255"/>
        <v>0</v>
      </c>
      <c r="R133" s="96">
        <f t="shared" ca="1" si="255"/>
        <v>0</v>
      </c>
      <c r="S133" s="96">
        <f t="shared" ca="1" si="255"/>
        <v>0</v>
      </c>
      <c r="T133" s="96">
        <f t="shared" ca="1" si="255"/>
        <v>0</v>
      </c>
      <c r="U133" s="96">
        <f t="shared" ca="1" si="255"/>
        <v>0</v>
      </c>
      <c r="V133" s="96">
        <f t="shared" ca="1" si="255"/>
        <v>0</v>
      </c>
      <c r="W133" s="96">
        <f t="shared" ca="1" si="255"/>
        <v>0</v>
      </c>
      <c r="X133" s="96">
        <f t="shared" ca="1" si="255"/>
        <v>0</v>
      </c>
      <c r="Y133" s="96">
        <f t="shared" ca="1" si="255"/>
        <v>0</v>
      </c>
      <c r="Z133" s="138">
        <f t="shared" ca="1" si="255"/>
        <v>0</v>
      </c>
      <c r="AA133" s="99">
        <f t="shared" ca="1" si="255"/>
        <v>1</v>
      </c>
      <c r="AB133" s="96">
        <f t="shared" ca="1" si="255"/>
        <v>1</v>
      </c>
      <c r="AC133" s="96">
        <f t="shared" ca="1" si="255"/>
        <v>0</v>
      </c>
      <c r="AD133" s="96">
        <f t="shared" ca="1" si="255"/>
        <v>0</v>
      </c>
      <c r="AE133" s="96">
        <f t="shared" ca="1" si="255"/>
        <v>0</v>
      </c>
      <c r="AF133" s="96">
        <f t="shared" ca="1" si="255"/>
        <v>0</v>
      </c>
      <c r="AG133" s="96">
        <f t="shared" ca="1" si="255"/>
        <v>0</v>
      </c>
      <c r="AH133" s="96">
        <f t="shared" ca="1" si="255"/>
        <v>0</v>
      </c>
      <c r="AI133" s="96">
        <f t="shared" ca="1" si="255"/>
        <v>0</v>
      </c>
      <c r="AJ133" s="96">
        <f t="shared" ca="1" si="255"/>
        <v>0</v>
      </c>
      <c r="AK133" s="100">
        <f t="shared" ca="1" si="255"/>
        <v>0</v>
      </c>
      <c r="AL133" s="97">
        <f>+INDEX('Load Combinations'!$D$4:$N$22,MATCH(Vertical!$C133,'Load Combinations'!$B$4:$B$22,0),MATCH(Vertical!AL$23,'Load Combinations'!$D$3:$N$3,0))</f>
        <v>1</v>
      </c>
      <c r="AM133" s="96">
        <f>+INDEX('Load Combinations'!$D$4:$N$22,MATCH(Vertical!$C133,'Load Combinations'!$B$4:$B$22,0),MATCH(Vertical!AM$23,'Load Combinations'!$D$3:$N$3,0))</f>
        <v>0</v>
      </c>
      <c r="AN133" s="96">
        <f>+INDEX('Load Combinations'!$D$4:$N$22,MATCH(Vertical!$C133,'Load Combinations'!$B$4:$B$22,0),MATCH(Vertical!AN$23,'Load Combinations'!$D$3:$N$3,0))</f>
        <v>0</v>
      </c>
      <c r="AO133" s="96">
        <f>+INDEX('Load Combinations'!$D$4:$N$22,MATCH(Vertical!$C133,'Load Combinations'!$B$4:$B$22,0),MATCH(Vertical!AO$23,'Load Combinations'!$D$3:$N$3,0))</f>
        <v>0</v>
      </c>
      <c r="AP133" s="96">
        <f>+INDEX('Load Combinations'!$D$4:$N$22,MATCH(Vertical!$C133,'Load Combinations'!$B$4:$B$22,0),MATCH(Vertical!AP$23,'Load Combinations'!$D$3:$N$3,0))</f>
        <v>1</v>
      </c>
      <c r="AQ133" s="96">
        <f>+INDEX('Load Combinations'!$D$4:$N$22,MATCH(Vertical!$C133,'Load Combinations'!$B$4:$B$22,0),MATCH(Vertical!AQ$23,'Load Combinations'!$D$3:$N$3,0))</f>
        <v>0</v>
      </c>
      <c r="AR133" s="96">
        <f>+INDEX('Load Combinations'!$D$4:$N$22,MATCH(Vertical!$C133,'Load Combinations'!$B$4:$B$22,0),MATCH(Vertical!AR$23,'Load Combinations'!$D$3:$N$3,0))</f>
        <v>0</v>
      </c>
      <c r="AS133" s="96">
        <f>+INDEX('Load Combinations'!$D$4:$N$22,MATCH(Vertical!$C133,'Load Combinations'!$B$4:$B$22,0),MATCH(Vertical!AS$23,'Load Combinations'!$D$3:$N$3,0))</f>
        <v>0</v>
      </c>
      <c r="AT133" s="96">
        <f>+INDEX('Load Combinations'!$D$4:$N$22,MATCH(Vertical!$C133,'Load Combinations'!$B$4:$B$22,0),MATCH(Vertical!AT$23,'Load Combinations'!$D$3:$N$3,0))</f>
        <v>0</v>
      </c>
      <c r="AU133" s="138">
        <f>+INDEX('Load Combinations'!$D$4:$N$22,MATCH(Vertical!$C133,'Load Combinations'!$B$4:$B$22,0),MATCH(Vertical!AU$23,'Load Combinations'!$D$3:$N$3,0))</f>
        <v>0</v>
      </c>
      <c r="AV133" s="298">
        <f>+INDEX('Load Combinations'!$D$4:$N$22,MATCH(Vertical!$C133,'Load Combinations'!$B$4:$B$22,0),MATCH(Vertical!AV$23,'Load Combinations'!$D$3:$N$3,0))</f>
        <v>0</v>
      </c>
      <c r="AW133" s="297" cm="1">
        <f t="array" aca="1" ref="AW133" ca="1">SUMPRODUCT(--($K133:$Z133&gt;0),INDEX($H$4:$H$19,MATCH($K$23:$Z$23,$C$4:$C$19,0)))</f>
        <v>0</v>
      </c>
      <c r="AX133" s="298" cm="1">
        <f t="array" aca="1" ref="AX133" ca="1">SUMPRODUCT(--($K133:$Z133&gt;0),INDEX($G$4:$G$19,MATCH($K$23:$Z$23,$C$4:$C$19,0)))</f>
        <v>0</v>
      </c>
      <c r="AY133" s="298" cm="1">
        <f t="array" aca="1" ref="AY133" ca="1">-1*SUMPRODUCT(--($K133:$Z133&lt;0),INDEX($H$4:$H$19,MATCH($K$23:$Z$23,$C$4:$C$19,0)))</f>
        <v>0</v>
      </c>
      <c r="AZ133" s="299" cm="1">
        <f t="array" aca="1" ref="AZ133" ca="1">-1*SUMPRODUCT(--($K133:$Z133&lt;0),INDEX($G$4:$G$19,MATCH($K$23:$Z$23,$C$4:$C$19,0)))</f>
        <v>0</v>
      </c>
      <c r="BA133" s="125" cm="1">
        <f t="array" aca="1" ref="BA133" ca="1">IF(AA133&gt;0,AA133*SUMPRODUCT(_xlfn.XLOOKUP(AA$23,$C$4:$C$19,$T$4:$AD$19)*$AL133:$AV133),0)</f>
        <v>0</v>
      </c>
      <c r="BB133" s="300" cm="1">
        <f t="array" aca="1" ref="BB133" ca="1">IF(AB133&gt;0,AB133*SUMPRODUCT(_xlfn.XLOOKUP(AB$23,$C$4:$C$19,$T$4:$AD$19)*$AL133:$AV133),0)</f>
        <v>0</v>
      </c>
      <c r="BC133" s="300" cm="1">
        <f t="array" aca="1" ref="BC133" ca="1">IF(AC133&gt;0,AC133*SUMPRODUCT(_xlfn.XLOOKUP(AC$23,$C$4:$C$19,$T$4:$AD$19)*$AL133:$AV133),0)</f>
        <v>0</v>
      </c>
      <c r="BD133" s="301" cm="1">
        <f t="array" aca="1" ref="BD133" ca="1">IF(AD133&gt;0,AD133*SUMPRODUCT(_xlfn.XLOOKUP(AD$23,$C$4:$C$19,$T$4:$AD$19)*$AL133:$AV133),0)</f>
        <v>0</v>
      </c>
      <c r="BE133" s="300" cm="1">
        <f t="array" aca="1" ref="BE133" ca="1">IF(AE133&gt;0,AE133*SUMPRODUCT(_xlfn.XLOOKUP(AE$23,$C$4:$C$19,$T$4:$AD$19)*$AL133:$AV133),0)</f>
        <v>0</v>
      </c>
      <c r="BF133" s="300" cm="1">
        <f t="array" aca="1" ref="BF133" ca="1">IF(AF133&gt;0,AF133*SUMPRODUCT(_xlfn.XLOOKUP(AF$23,$C$4:$C$19,$T$4:$AD$19)*$AL133:$AV133),0)</f>
        <v>0</v>
      </c>
      <c r="BG133" s="300" cm="1">
        <f t="array" aca="1" ref="BG133" ca="1">IF(AG133&gt;0,AG133*SUMPRODUCT(_xlfn.XLOOKUP(AG$23,$C$4:$C$19,$T$4:$AD$19)*$AL133:$AV133),0)</f>
        <v>0</v>
      </c>
      <c r="BH133" s="300" cm="1">
        <f t="array" aca="1" ref="BH133" ca="1">IF(AH133&gt;0,AH133*SUMPRODUCT(_xlfn.XLOOKUP(AH$23,$C$4:$C$19,$T$4:$AD$19)*$AL133:$AV133),0)</f>
        <v>0</v>
      </c>
      <c r="BI133" s="300" cm="1">
        <f t="array" aca="1" ref="BI133" ca="1">IF(AI133&gt;0,AI133*SUMPRODUCT(_xlfn.XLOOKUP(AI$23,$C$4:$C$19,$T$4:$AD$19)*$AL133:$AV133),0)</f>
        <v>0</v>
      </c>
      <c r="BJ133" s="300" cm="1">
        <f t="array" aca="1" ref="BJ133" ca="1">IF(AJ133&gt;0,AJ133*SUMPRODUCT(_xlfn.XLOOKUP(AJ$23,$C$4:$C$19,$T$4:$AD$19)*$AL133:$AV133),0)</f>
        <v>0</v>
      </c>
      <c r="BK133" s="302" cm="1">
        <f t="array" aca="1" ref="BK133" ca="1">IF(AK133&gt;0,AK133*SUMPRODUCT(_xlfn.XLOOKUP(AK$23,$C$4:$C$19,$T$4:$AD$19)*$AL133:$AV133),0)</f>
        <v>0</v>
      </c>
      <c r="BL133" s="303">
        <f t="shared" ca="1" si="200"/>
        <v>0</v>
      </c>
      <c r="BM133" s="125" cm="1">
        <f t="array" aca="1" ref="BM133" ca="1">IF(AA133&gt;0,AA133*SUMPRODUCT(_xlfn.XLOOKUP(AA$23,$C$4:$C$19,$I$4:$S$19)*$AL133:$AV133),0)</f>
        <v>0</v>
      </c>
      <c r="BN133" s="300" cm="1">
        <f t="array" aca="1" ref="BN133" ca="1">IF(AB133&gt;0,AB133*SUMPRODUCT(_xlfn.XLOOKUP(AB$23,$C$4:$C$19,$I$4:$S$19)*$AL133:$AV133),0)</f>
        <v>0</v>
      </c>
      <c r="BO133" s="300" cm="1">
        <f t="array" aca="1" ref="BO133" ca="1">IF(AC133&gt;0,AC133*SUMPRODUCT(_xlfn.XLOOKUP(AC$23,$C$4:$C$19,$I$4:$S$19)*$AL133:$AV133),0)</f>
        <v>0</v>
      </c>
      <c r="BP133" s="301" cm="1">
        <f t="array" aca="1" ref="BP133" ca="1">IF(AD133&gt;0,AD133*SUMPRODUCT(_xlfn.XLOOKUP(AD$23,$C$4:$C$19,$I$4:$S$19)*$AL133:$AV133),0)</f>
        <v>0</v>
      </c>
      <c r="BQ133" s="300" cm="1">
        <f t="array" aca="1" ref="BQ133" ca="1">IF(AE133&gt;0,AE133*SUMPRODUCT(_xlfn.XLOOKUP(AE$23,$C$4:$C$19,$I$4:$S$19)*$AL133:$AV133),0)</f>
        <v>0</v>
      </c>
      <c r="BR133" s="300" cm="1">
        <f t="array" aca="1" ref="BR133" ca="1">IF(AF133&gt;0,AF133*SUMPRODUCT(_xlfn.XLOOKUP(AF$23,$C$4:$C$19,$I$4:$S$19)*$AL133:$AV133),0)</f>
        <v>0</v>
      </c>
      <c r="BS133" s="300" cm="1">
        <f t="array" aca="1" ref="BS133" ca="1">IF(AG133&gt;0,AG133*SUMPRODUCT(_xlfn.XLOOKUP(AG$23,$C$4:$C$19,$I$4:$S$19)*$AL133:$AV133),0)</f>
        <v>0</v>
      </c>
      <c r="BT133" s="300" cm="1">
        <f t="array" aca="1" ref="BT133" ca="1">IF(AH133&gt;0,AH133*SUMPRODUCT(_xlfn.XLOOKUP(AH$23,$C$4:$C$19,$I$4:$S$19)*$AL133:$AV133),0)</f>
        <v>0</v>
      </c>
      <c r="BU133" s="300" cm="1">
        <f t="array" aca="1" ref="BU133" ca="1">IF(AI133&gt;0,AI133*SUMPRODUCT(_xlfn.XLOOKUP(AI$23,$C$4:$C$19,$I$4:$S$19)*$AL133:$AV133),0)</f>
        <v>0</v>
      </c>
      <c r="BV133" s="300" cm="1">
        <f t="array" aca="1" ref="BV133" ca="1">IF(AJ133&gt;0,AJ133*SUMPRODUCT(_xlfn.XLOOKUP(AJ$23,$C$4:$C$19,$I$4:$S$19)*$AL133:$AV133),0)</f>
        <v>0</v>
      </c>
      <c r="BW133" s="304" cm="1">
        <f t="array" aca="1" ref="BW133" ca="1">IF(AK133&gt;0,AK133*SUMPRODUCT(_xlfn.XLOOKUP(AK$23,$C$4:$C$19,$I$4:$S$19)*$AL133:$AV133),0)</f>
        <v>0</v>
      </c>
      <c r="BX133" s="305">
        <f t="shared" ca="1" si="201"/>
        <v>0</v>
      </c>
      <c r="BY133" s="125" cm="1">
        <f t="array" aca="1" ref="BY133" ca="1">IF(AA133&lt;0,AA133*SUMPRODUCT(_xlfn.XLOOKUP(AA$23,$C$4:$C$19,$T$4:$AD$19)*$AL133:$AV133),0)</f>
        <v>0</v>
      </c>
      <c r="BZ133" s="300" cm="1">
        <f t="array" aca="1" ref="BZ133" ca="1">IF(AB133&lt;0,AB133*SUMPRODUCT(_xlfn.XLOOKUP(AB$23,$C$4:$C$19,$T$4:$AD$19)*$AL133:$AV133),0)</f>
        <v>0</v>
      </c>
      <c r="CA133" s="300" cm="1">
        <f t="array" aca="1" ref="CA133" ca="1">IF(AC133&lt;0,AC133*SUMPRODUCT(_xlfn.XLOOKUP(AC$23,$C$4:$C$19,$T$4:$AD$19)*$AL133:$AV133),0)</f>
        <v>0</v>
      </c>
      <c r="CB133" s="301" cm="1">
        <f t="array" aca="1" ref="CB133" ca="1">IF(AD133&lt;0,AD133*SUMPRODUCT(_xlfn.XLOOKUP(AD$23,$C$4:$C$19,$T$4:$AD$19)*$AL133:$AV133),0)</f>
        <v>0</v>
      </c>
      <c r="CC133" s="300" cm="1">
        <f t="array" aca="1" ref="CC133" ca="1">IF(AE133&lt;0,AE133*SUMPRODUCT(_xlfn.XLOOKUP(AE$23,$C$4:$C$19,$T$4:$AD$19)*$AL133:$AV133),0)</f>
        <v>0</v>
      </c>
      <c r="CD133" s="300" cm="1">
        <f t="array" aca="1" ref="CD133" ca="1">IF(AF133&lt;0,AF133*SUMPRODUCT(_xlfn.XLOOKUP(AF$23,$C$4:$C$19,$T$4:$AD$19)*$AL133:$AV133),0)</f>
        <v>0</v>
      </c>
      <c r="CE133" s="300" cm="1">
        <f t="array" aca="1" ref="CE133" ca="1">IF(AG133&lt;0,AG133*SUMPRODUCT(_xlfn.XLOOKUP(AG$23,$C$4:$C$19,$T$4:$AD$19)*$AL133:$AV133),0)</f>
        <v>0</v>
      </c>
      <c r="CF133" s="300" cm="1">
        <f t="array" aca="1" ref="CF133" ca="1">IF(AH133&lt;0,AH133*SUMPRODUCT(_xlfn.XLOOKUP(AH$23,$C$4:$C$19,$T$4:$AD$19)*$AL133:$AV133),0)</f>
        <v>0</v>
      </c>
      <c r="CG133" s="300" cm="1">
        <f t="array" aca="1" ref="CG133" ca="1">IF(AI133&lt;0,AI133*SUMPRODUCT(_xlfn.XLOOKUP(AI$23,$C$4:$C$19,$T$4:$AD$19)*$AL133:$AV133),0)</f>
        <v>0</v>
      </c>
      <c r="CH133" s="300" cm="1">
        <f t="array" aca="1" ref="CH133" ca="1">IF(AJ133&lt;0,AJ133*SUMPRODUCT(_xlfn.XLOOKUP(AJ$23,$C$4:$C$19,$T$4:$AD$19)*$AL133:$AV133),0)</f>
        <v>0</v>
      </c>
      <c r="CI133" s="304" cm="1">
        <f t="array" aca="1" ref="CI133" ca="1">IF(AK133&lt;0,AK133*SUMPRODUCT(_xlfn.XLOOKUP(AK$23,$C$4:$C$19,$T$4:$AD$19)*$AL133:$AV133),0)</f>
        <v>0</v>
      </c>
      <c r="CJ133" s="303">
        <f t="shared" ca="1" si="202"/>
        <v>0</v>
      </c>
      <c r="CK133" s="125" cm="1">
        <f t="array" aca="1" ref="CK133" ca="1">IF(AA133&lt;0,AA133*SUMPRODUCT(_xlfn.XLOOKUP(AA$23,$C$4:$C$19,$I$4:$S$19)*$AL133:$AV133),0)</f>
        <v>0</v>
      </c>
      <c r="CL133" s="300" cm="1">
        <f t="array" aca="1" ref="CL133" ca="1">IF(AB133&lt;0,AB133*SUMPRODUCT(_xlfn.XLOOKUP(AB$23,$C$4:$C$19,$I$4:$S$19)*$AL133:$AV133),0)</f>
        <v>0</v>
      </c>
      <c r="CM133" s="300" cm="1">
        <f t="array" aca="1" ref="CM133" ca="1">IF(AC133&lt;0,AC133*SUMPRODUCT(_xlfn.XLOOKUP(AC$23,$C$4:$C$19,$I$4:$S$19)*$AL133:$AV133),0)</f>
        <v>0</v>
      </c>
      <c r="CN133" s="301" cm="1">
        <f t="array" aca="1" ref="CN133" ca="1">IF(AD133&lt;0,AD133*SUMPRODUCT(_xlfn.XLOOKUP(AD$23,$C$4:$C$19,$I$4:$S$19)*$AL133:$AV133),0)</f>
        <v>0</v>
      </c>
      <c r="CO133" s="300" cm="1">
        <f t="array" aca="1" ref="CO133" ca="1">IF(AE133&lt;0,AE133*SUMPRODUCT(_xlfn.XLOOKUP(AE$23,$C$4:$C$19,$I$4:$S$19)*$AL133:$AV133),0)</f>
        <v>0</v>
      </c>
      <c r="CP133" s="300" cm="1">
        <f t="array" aca="1" ref="CP133" ca="1">IF(AF133&lt;0,AF133*SUMPRODUCT(_xlfn.XLOOKUP(AF$23,$C$4:$C$19,$I$4:$S$19)*$AL133:$AV133),0)</f>
        <v>0</v>
      </c>
      <c r="CQ133" s="300" cm="1">
        <f t="array" aca="1" ref="CQ133" ca="1">IF(AG133&lt;0,AG133*SUMPRODUCT(_xlfn.XLOOKUP(AG$23,$C$4:$C$19,$I$4:$S$19)*$AL133:$AV133),0)</f>
        <v>0</v>
      </c>
      <c r="CR133" s="300" cm="1">
        <f t="array" aca="1" ref="CR133" ca="1">IF(AH133&lt;0,AH133*SUMPRODUCT(_xlfn.XLOOKUP(AH$23,$C$4:$C$19,$I$4:$S$19)*$AL133:$AV133),0)</f>
        <v>0</v>
      </c>
      <c r="CS133" s="300" cm="1">
        <f t="array" aca="1" ref="CS133" ca="1">IF(AI133&lt;0,AI133*SUMPRODUCT(_xlfn.XLOOKUP(AI$23,$C$4:$C$19,$I$4:$S$19)*$AL133:$AV133),0)</f>
        <v>0</v>
      </c>
      <c r="CT133" s="300" cm="1">
        <f t="array" aca="1" ref="CT133" ca="1">IF(AJ133&lt;0,AJ133*SUMPRODUCT(_xlfn.XLOOKUP(AJ$23,$C$4:$C$19,$I$4:$S$19)*$AL133:$AV133),0)</f>
        <v>0</v>
      </c>
      <c r="CU133" s="302" cm="1">
        <f t="array" aca="1" ref="CU133" ca="1">IF(AK133&lt;0,AK133*SUMPRODUCT(_xlfn.XLOOKUP(AK$23,$C$4:$C$19,$I$4:$S$19)*$AL133:$AV133),0)</f>
        <v>0</v>
      </c>
      <c r="CV133" s="303">
        <f t="shared" ca="1" si="203"/>
        <v>0</v>
      </c>
    </row>
    <row r="134" spans="1:100" x14ac:dyDescent="0.25">
      <c r="A134" s="134" t="s">
        <v>166</v>
      </c>
      <c r="B134" s="255"/>
      <c r="C134" s="278">
        <v>4</v>
      </c>
      <c r="D134" s="279" t="str">
        <f>_xlfn.XLOOKUP($C134,'Load Combinations'!$B$4:$B$22,'Load Combinations'!$C$4:$C$22)</f>
        <v>Core Vessel Vacuum, No Beam</v>
      </c>
      <c r="E134" s="280"/>
      <c r="F134" s="281"/>
      <c r="G134" s="111"/>
      <c r="H134" s="282">
        <f t="shared" ca="1" si="252"/>
        <v>0.125</v>
      </c>
      <c r="I134" s="282">
        <f t="shared" ca="1" si="253"/>
        <v>-1.875</v>
      </c>
      <c r="J134" s="283"/>
      <c r="K134" s="87">
        <f ca="1">OFFSET(K134,-3,0)</f>
        <v>0</v>
      </c>
      <c r="L134" s="84">
        <f t="shared" ref="L134:AK134" ca="1" si="256">OFFSET(L134,-3,0)</f>
        <v>0</v>
      </c>
      <c r="M134" s="84">
        <f t="shared" ca="1" si="256"/>
        <v>0</v>
      </c>
      <c r="N134" s="84">
        <f t="shared" ca="1" si="256"/>
        <v>0</v>
      </c>
      <c r="O134" s="84">
        <f t="shared" ca="1" si="256"/>
        <v>0</v>
      </c>
      <c r="P134" s="84">
        <f t="shared" ca="1" si="256"/>
        <v>0</v>
      </c>
      <c r="Q134" s="84">
        <f t="shared" ca="1" si="256"/>
        <v>0</v>
      </c>
      <c r="R134" s="84">
        <f t="shared" ca="1" si="256"/>
        <v>0</v>
      </c>
      <c r="S134" s="84">
        <f t="shared" ca="1" si="256"/>
        <v>0</v>
      </c>
      <c r="T134" s="84">
        <f t="shared" ca="1" si="256"/>
        <v>0</v>
      </c>
      <c r="U134" s="84">
        <f t="shared" ca="1" si="256"/>
        <v>0</v>
      </c>
      <c r="V134" s="84">
        <f t="shared" ca="1" si="256"/>
        <v>0</v>
      </c>
      <c r="W134" s="84">
        <f t="shared" ca="1" si="256"/>
        <v>0</v>
      </c>
      <c r="X134" s="84">
        <f t="shared" ca="1" si="256"/>
        <v>0</v>
      </c>
      <c r="Y134" s="84">
        <f t="shared" ca="1" si="256"/>
        <v>0</v>
      </c>
      <c r="Z134" s="89">
        <f t="shared" ca="1" si="256"/>
        <v>0</v>
      </c>
      <c r="AA134" s="87">
        <f t="shared" ca="1" si="256"/>
        <v>1</v>
      </c>
      <c r="AB134" s="84">
        <f t="shared" ca="1" si="256"/>
        <v>1</v>
      </c>
      <c r="AC134" s="84">
        <f t="shared" ca="1" si="256"/>
        <v>0</v>
      </c>
      <c r="AD134" s="84">
        <f t="shared" ca="1" si="256"/>
        <v>0</v>
      </c>
      <c r="AE134" s="84">
        <f t="shared" ca="1" si="256"/>
        <v>0</v>
      </c>
      <c r="AF134" s="84">
        <f t="shared" ca="1" si="256"/>
        <v>0</v>
      </c>
      <c r="AG134" s="84">
        <f t="shared" ca="1" si="256"/>
        <v>0</v>
      </c>
      <c r="AH134" s="84">
        <f t="shared" ca="1" si="256"/>
        <v>0</v>
      </c>
      <c r="AI134" s="84">
        <f t="shared" ca="1" si="256"/>
        <v>0</v>
      </c>
      <c r="AJ134" s="84">
        <f t="shared" ca="1" si="256"/>
        <v>0</v>
      </c>
      <c r="AK134" s="98">
        <f t="shared" ca="1" si="256"/>
        <v>0</v>
      </c>
      <c r="AL134" s="91">
        <f>+INDEX('Load Combinations'!$D$4:$N$22,MATCH(Vertical!$C134,'Load Combinations'!$B$4:$B$22,0),MATCH(Vertical!AL$23,'Load Combinations'!$D$3:$N$3,0))</f>
        <v>1</v>
      </c>
      <c r="AM134" s="84">
        <f>+INDEX('Load Combinations'!$D$4:$N$22,MATCH(Vertical!$C134,'Load Combinations'!$B$4:$B$22,0),MATCH(Vertical!AM$23,'Load Combinations'!$D$3:$N$3,0))</f>
        <v>1</v>
      </c>
      <c r="AN134" s="84">
        <f>+INDEX('Load Combinations'!$D$4:$N$22,MATCH(Vertical!$C134,'Load Combinations'!$B$4:$B$22,0),MATCH(Vertical!AN$23,'Load Combinations'!$D$3:$N$3,0))</f>
        <v>0</v>
      </c>
      <c r="AO134" s="84">
        <f>+INDEX('Load Combinations'!$D$4:$N$22,MATCH(Vertical!$C134,'Load Combinations'!$B$4:$B$22,0),MATCH(Vertical!AO$23,'Load Combinations'!$D$3:$N$3,0))</f>
        <v>1</v>
      </c>
      <c r="AP134" s="84">
        <f>+INDEX('Load Combinations'!$D$4:$N$22,MATCH(Vertical!$C134,'Load Combinations'!$B$4:$B$22,0),MATCH(Vertical!AP$23,'Load Combinations'!$D$3:$N$3,0))</f>
        <v>0</v>
      </c>
      <c r="AQ134" s="84">
        <f>+INDEX('Load Combinations'!$D$4:$N$22,MATCH(Vertical!$C134,'Load Combinations'!$B$4:$B$22,0),MATCH(Vertical!AQ$23,'Load Combinations'!$D$3:$N$3,0))</f>
        <v>0</v>
      </c>
      <c r="AR134" s="84">
        <f>+INDEX('Load Combinations'!$D$4:$N$22,MATCH(Vertical!$C134,'Load Combinations'!$B$4:$B$22,0),MATCH(Vertical!AR$23,'Load Combinations'!$D$3:$N$3,0))</f>
        <v>0</v>
      </c>
      <c r="AS134" s="84">
        <f>+INDEX('Load Combinations'!$D$4:$N$22,MATCH(Vertical!$C134,'Load Combinations'!$B$4:$B$22,0),MATCH(Vertical!AS$23,'Load Combinations'!$D$3:$N$3,0))</f>
        <v>0</v>
      </c>
      <c r="AT134" s="84">
        <f>+INDEX('Load Combinations'!$D$4:$N$22,MATCH(Vertical!$C134,'Load Combinations'!$B$4:$B$22,0),MATCH(Vertical!AT$23,'Load Combinations'!$D$3:$N$3,0))</f>
        <v>1</v>
      </c>
      <c r="AU134" s="89">
        <f>+INDEX('Load Combinations'!$D$4:$N$22,MATCH(Vertical!$C134,'Load Combinations'!$B$4:$B$22,0),MATCH(Vertical!AU$23,'Load Combinations'!$D$3:$N$3,0))</f>
        <v>0</v>
      </c>
      <c r="AV134" s="194">
        <f>+INDEX('Load Combinations'!$D$4:$N$22,MATCH(Vertical!$C134,'Load Combinations'!$B$4:$B$22,0),MATCH(Vertical!AV$23,'Load Combinations'!$D$3:$N$3,0))</f>
        <v>0</v>
      </c>
      <c r="AW134" s="284" cm="1">
        <f t="array" aca="1" ref="AW134" ca="1">SUMPRODUCT(--($K134:$Z134&gt;0),INDEX($H$4:$H$19,MATCH($K$23:$Z$23,$C$4:$C$19,0)))</f>
        <v>0</v>
      </c>
      <c r="AX134" s="194" cm="1">
        <f t="array" aca="1" ref="AX134" ca="1">SUMPRODUCT(--($K134:$Z134&gt;0),INDEX($G$4:$G$19,MATCH($K$23:$Z$23,$C$4:$C$19,0)))</f>
        <v>0</v>
      </c>
      <c r="AY134" s="194" cm="1">
        <f t="array" aca="1" ref="AY134" ca="1">-1*SUMPRODUCT(--($K134:$Z134&lt;0),INDEX($H$4:$H$19,MATCH($K$23:$Z$23,$C$4:$C$19,0)))</f>
        <v>0</v>
      </c>
      <c r="AZ134" s="285" cm="1">
        <f t="array" aca="1" ref="AZ134" ca="1">-1*SUMPRODUCT(--($K134:$Z134&lt;0),INDEX($G$4:$G$19,MATCH($K$23:$Z$23,$C$4:$C$19,0)))</f>
        <v>0</v>
      </c>
      <c r="BA134" s="286" cm="1">
        <f t="array" aca="1" ref="BA134" ca="1">IF(AA134&gt;0,AA134*SUMPRODUCT(_xlfn.XLOOKUP(AA$23,$C$4:$C$19,$T$4:$AD$19)*$AL134:$AV134),0)</f>
        <v>0</v>
      </c>
      <c r="BB134" s="287" cm="1">
        <f t="array" aca="1" ref="BB134" ca="1">IF(AB134&gt;0,AB134*SUMPRODUCT(_xlfn.XLOOKUP(AB$23,$C$4:$C$19,$T$4:$AD$19)*$AL134:$AV134),0)</f>
        <v>0.125</v>
      </c>
      <c r="BC134" s="287" cm="1">
        <f t="array" aca="1" ref="BC134" ca="1">IF(AC134&gt;0,AC134*SUMPRODUCT(_xlfn.XLOOKUP(AC$23,$C$4:$C$19,$T$4:$AD$19)*$AL134:$AV134),0)</f>
        <v>0</v>
      </c>
      <c r="BD134" s="287" cm="1">
        <f t="array" aca="1" ref="BD134" ca="1">IF(AD134&gt;0,AD134*SUMPRODUCT(_xlfn.XLOOKUP(AD$23,$C$4:$C$19,$T$4:$AD$19)*$AL134:$AV134),0)</f>
        <v>0</v>
      </c>
      <c r="BE134" s="287" cm="1">
        <f t="array" aca="1" ref="BE134" ca="1">IF(AE134&gt;0,AE134*SUMPRODUCT(_xlfn.XLOOKUP(AE$23,$C$4:$C$19,$T$4:$AD$19)*$AL134:$AV134),0)</f>
        <v>0</v>
      </c>
      <c r="BF134" s="287" cm="1">
        <f t="array" aca="1" ref="BF134" ca="1">IF(AF134&gt;0,AF134*SUMPRODUCT(_xlfn.XLOOKUP(AF$23,$C$4:$C$19,$T$4:$AD$19)*$AL134:$AV134),0)</f>
        <v>0</v>
      </c>
      <c r="BG134" s="287" cm="1">
        <f t="array" aca="1" ref="BG134" ca="1">IF(AG134&gt;0,AG134*SUMPRODUCT(_xlfn.XLOOKUP(AG$23,$C$4:$C$19,$T$4:$AD$19)*$AL134:$AV134),0)</f>
        <v>0</v>
      </c>
      <c r="BH134" s="287" cm="1">
        <f t="array" aca="1" ref="BH134" ca="1">IF(AH134&gt;0,AH134*SUMPRODUCT(_xlfn.XLOOKUP(AH$23,$C$4:$C$19,$T$4:$AD$19)*$AL134:$AV134),0)</f>
        <v>0</v>
      </c>
      <c r="BI134" s="287" cm="1">
        <f t="array" aca="1" ref="BI134" ca="1">IF(AI134&gt;0,AI134*SUMPRODUCT(_xlfn.XLOOKUP(AI$23,$C$4:$C$19,$T$4:$AD$19)*$AL134:$AV134),0)</f>
        <v>0</v>
      </c>
      <c r="BJ134" s="287" cm="1">
        <f t="array" aca="1" ref="BJ134" ca="1">IF(AJ134&gt;0,AJ134*SUMPRODUCT(_xlfn.XLOOKUP(AJ$23,$C$4:$C$19,$T$4:$AD$19)*$AL134:$AV134),0)</f>
        <v>0</v>
      </c>
      <c r="BK134" s="288" cm="1">
        <f t="array" aca="1" ref="BK134" ca="1">IF(AK134&gt;0,AK134*SUMPRODUCT(_xlfn.XLOOKUP(AK$23,$C$4:$C$19,$T$4:$AD$19)*$AL134:$AV134),0)</f>
        <v>0</v>
      </c>
      <c r="BL134" s="289">
        <f t="shared" ca="1" si="200"/>
        <v>0.125</v>
      </c>
      <c r="BM134" s="286" cm="1">
        <f t="array" aca="1" ref="BM134" ca="1">IF(AA134&gt;0,AA134*SUMPRODUCT(_xlfn.XLOOKUP(AA$23,$C$4:$C$19,$I$4:$S$19)*$AL134:$AV134),0)</f>
        <v>0</v>
      </c>
      <c r="BN134" s="287" cm="1">
        <f t="array" aca="1" ref="BN134" ca="1">IF(AB134&gt;0,AB134*SUMPRODUCT(_xlfn.XLOOKUP(AB$23,$C$4:$C$19,$I$4:$S$19)*$AL134:$AV134),0)</f>
        <v>-1.875</v>
      </c>
      <c r="BO134" s="287" cm="1">
        <f t="array" aca="1" ref="BO134" ca="1">IF(AC134&gt;0,AC134*SUMPRODUCT(_xlfn.XLOOKUP(AC$23,$C$4:$C$19,$I$4:$S$19)*$AL134:$AV134),0)</f>
        <v>0</v>
      </c>
      <c r="BP134" s="287" cm="1">
        <f t="array" aca="1" ref="BP134" ca="1">IF(AD134&gt;0,AD134*SUMPRODUCT(_xlfn.XLOOKUP(AD$23,$C$4:$C$19,$I$4:$S$19)*$AL134:$AV134),0)</f>
        <v>0</v>
      </c>
      <c r="BQ134" s="287" cm="1">
        <f t="array" aca="1" ref="BQ134" ca="1">IF(AE134&gt;0,AE134*SUMPRODUCT(_xlfn.XLOOKUP(AE$23,$C$4:$C$19,$I$4:$S$19)*$AL134:$AV134),0)</f>
        <v>0</v>
      </c>
      <c r="BR134" s="287" cm="1">
        <f t="array" aca="1" ref="BR134" ca="1">IF(AF134&gt;0,AF134*SUMPRODUCT(_xlfn.XLOOKUP(AF$23,$C$4:$C$19,$I$4:$S$19)*$AL134:$AV134),0)</f>
        <v>0</v>
      </c>
      <c r="BS134" s="287" cm="1">
        <f t="array" aca="1" ref="BS134" ca="1">IF(AG134&gt;0,AG134*SUMPRODUCT(_xlfn.XLOOKUP(AG$23,$C$4:$C$19,$I$4:$S$19)*$AL134:$AV134),0)</f>
        <v>0</v>
      </c>
      <c r="BT134" s="287" cm="1">
        <f t="array" aca="1" ref="BT134" ca="1">IF(AH134&gt;0,AH134*SUMPRODUCT(_xlfn.XLOOKUP(AH$23,$C$4:$C$19,$I$4:$S$19)*$AL134:$AV134),0)</f>
        <v>0</v>
      </c>
      <c r="BU134" s="287" cm="1">
        <f t="array" aca="1" ref="BU134" ca="1">IF(AI134&gt;0,AI134*SUMPRODUCT(_xlfn.XLOOKUP(AI$23,$C$4:$C$19,$I$4:$S$19)*$AL134:$AV134),0)</f>
        <v>0</v>
      </c>
      <c r="BV134" s="287" cm="1">
        <f t="array" aca="1" ref="BV134" ca="1">IF(AJ134&gt;0,AJ134*SUMPRODUCT(_xlfn.XLOOKUP(AJ$23,$C$4:$C$19,$I$4:$S$19)*$AL134:$AV134),0)</f>
        <v>0</v>
      </c>
      <c r="BW134" s="290" cm="1">
        <f t="array" aca="1" ref="BW134" ca="1">IF(AK134&gt;0,AK134*SUMPRODUCT(_xlfn.XLOOKUP(AK$23,$C$4:$C$19,$I$4:$S$19)*$AL134:$AV134),0)</f>
        <v>0</v>
      </c>
      <c r="BX134" s="291">
        <f t="shared" ca="1" si="201"/>
        <v>-1.875</v>
      </c>
      <c r="BY134" s="286" cm="1">
        <f t="array" aca="1" ref="BY134" ca="1">IF(AA134&lt;0,AA134*SUMPRODUCT(_xlfn.XLOOKUP(AA$23,$C$4:$C$19,$T$4:$AD$19)*$AL134:$AV134),0)</f>
        <v>0</v>
      </c>
      <c r="BZ134" s="287" cm="1">
        <f t="array" aca="1" ref="BZ134" ca="1">IF(AB134&lt;0,AB134*SUMPRODUCT(_xlfn.XLOOKUP(AB$23,$C$4:$C$19,$T$4:$AD$19)*$AL134:$AV134),0)</f>
        <v>0</v>
      </c>
      <c r="CA134" s="287" cm="1">
        <f t="array" aca="1" ref="CA134" ca="1">IF(AC134&lt;0,AC134*SUMPRODUCT(_xlfn.XLOOKUP(AC$23,$C$4:$C$19,$T$4:$AD$19)*$AL134:$AV134),0)</f>
        <v>0</v>
      </c>
      <c r="CB134" s="287" cm="1">
        <f t="array" aca="1" ref="CB134" ca="1">IF(AD134&lt;0,AD134*SUMPRODUCT(_xlfn.XLOOKUP(AD$23,$C$4:$C$19,$T$4:$AD$19)*$AL134:$AV134),0)</f>
        <v>0</v>
      </c>
      <c r="CC134" s="287" cm="1">
        <f t="array" aca="1" ref="CC134" ca="1">IF(AE134&lt;0,AE134*SUMPRODUCT(_xlfn.XLOOKUP(AE$23,$C$4:$C$19,$T$4:$AD$19)*$AL134:$AV134),0)</f>
        <v>0</v>
      </c>
      <c r="CD134" s="287" cm="1">
        <f t="array" aca="1" ref="CD134" ca="1">IF(AF134&lt;0,AF134*SUMPRODUCT(_xlfn.XLOOKUP(AF$23,$C$4:$C$19,$T$4:$AD$19)*$AL134:$AV134),0)</f>
        <v>0</v>
      </c>
      <c r="CE134" s="287" cm="1">
        <f t="array" aca="1" ref="CE134" ca="1">IF(AG134&lt;0,AG134*SUMPRODUCT(_xlfn.XLOOKUP(AG$23,$C$4:$C$19,$T$4:$AD$19)*$AL134:$AV134),0)</f>
        <v>0</v>
      </c>
      <c r="CF134" s="287" cm="1">
        <f t="array" aca="1" ref="CF134" ca="1">IF(AH134&lt;0,AH134*SUMPRODUCT(_xlfn.XLOOKUP(AH$23,$C$4:$C$19,$T$4:$AD$19)*$AL134:$AV134),0)</f>
        <v>0</v>
      </c>
      <c r="CG134" s="287" cm="1">
        <f t="array" aca="1" ref="CG134" ca="1">IF(AI134&lt;0,AI134*SUMPRODUCT(_xlfn.XLOOKUP(AI$23,$C$4:$C$19,$T$4:$AD$19)*$AL134:$AV134),0)</f>
        <v>0</v>
      </c>
      <c r="CH134" s="287" cm="1">
        <f t="array" aca="1" ref="CH134" ca="1">IF(AJ134&lt;0,AJ134*SUMPRODUCT(_xlfn.XLOOKUP(AJ$23,$C$4:$C$19,$T$4:$AD$19)*$AL134:$AV134),0)</f>
        <v>0</v>
      </c>
      <c r="CI134" s="290" cm="1">
        <f t="array" aca="1" ref="CI134" ca="1">IF(AK134&lt;0,AK134*SUMPRODUCT(_xlfn.XLOOKUP(AK$23,$C$4:$C$19,$T$4:$AD$19)*$AL134:$AV134),0)</f>
        <v>0</v>
      </c>
      <c r="CJ134" s="289">
        <f t="shared" ca="1" si="202"/>
        <v>0</v>
      </c>
      <c r="CK134" s="286" cm="1">
        <f t="array" aca="1" ref="CK134" ca="1">IF(AA134&lt;0,AA134*SUMPRODUCT(_xlfn.XLOOKUP(AA$23,$C$4:$C$19,$I$4:$S$19)*$AL134:$AV134),0)</f>
        <v>0</v>
      </c>
      <c r="CL134" s="287" cm="1">
        <f t="array" aca="1" ref="CL134" ca="1">IF(AB134&lt;0,AB134*SUMPRODUCT(_xlfn.XLOOKUP(AB$23,$C$4:$C$19,$I$4:$S$19)*$AL134:$AV134),0)</f>
        <v>0</v>
      </c>
      <c r="CM134" s="287" cm="1">
        <f t="array" aca="1" ref="CM134" ca="1">IF(AC134&lt;0,AC134*SUMPRODUCT(_xlfn.XLOOKUP(AC$23,$C$4:$C$19,$I$4:$S$19)*$AL134:$AV134),0)</f>
        <v>0</v>
      </c>
      <c r="CN134" s="287" cm="1">
        <f t="array" aca="1" ref="CN134" ca="1">IF(AD134&lt;0,AD134*SUMPRODUCT(_xlfn.XLOOKUP(AD$23,$C$4:$C$19,$I$4:$S$19)*$AL134:$AV134),0)</f>
        <v>0</v>
      </c>
      <c r="CO134" s="287" cm="1">
        <f t="array" aca="1" ref="CO134" ca="1">IF(AE134&lt;0,AE134*SUMPRODUCT(_xlfn.XLOOKUP(AE$23,$C$4:$C$19,$I$4:$S$19)*$AL134:$AV134),0)</f>
        <v>0</v>
      </c>
      <c r="CP134" s="287" cm="1">
        <f t="array" aca="1" ref="CP134" ca="1">IF(AF134&lt;0,AF134*SUMPRODUCT(_xlfn.XLOOKUP(AF$23,$C$4:$C$19,$I$4:$S$19)*$AL134:$AV134),0)</f>
        <v>0</v>
      </c>
      <c r="CQ134" s="287" cm="1">
        <f t="array" aca="1" ref="CQ134" ca="1">IF(AG134&lt;0,AG134*SUMPRODUCT(_xlfn.XLOOKUP(AG$23,$C$4:$C$19,$I$4:$S$19)*$AL134:$AV134),0)</f>
        <v>0</v>
      </c>
      <c r="CR134" s="287" cm="1">
        <f t="array" aca="1" ref="CR134" ca="1">IF(AH134&lt;0,AH134*SUMPRODUCT(_xlfn.XLOOKUP(AH$23,$C$4:$C$19,$I$4:$S$19)*$AL134:$AV134),0)</f>
        <v>0</v>
      </c>
      <c r="CS134" s="287" cm="1">
        <f t="array" aca="1" ref="CS134" ca="1">IF(AI134&lt;0,AI134*SUMPRODUCT(_xlfn.XLOOKUP(AI$23,$C$4:$C$19,$I$4:$S$19)*$AL134:$AV134),0)</f>
        <v>0</v>
      </c>
      <c r="CT134" s="287" cm="1">
        <f t="array" aca="1" ref="CT134" ca="1">IF(AJ134&lt;0,AJ134*SUMPRODUCT(_xlfn.XLOOKUP(AJ$23,$C$4:$C$19,$I$4:$S$19)*$AL134:$AV134),0)</f>
        <v>0</v>
      </c>
      <c r="CU134" s="288" cm="1">
        <f t="array" aca="1" ref="CU134" ca="1">IF(AK134&lt;0,AK134*SUMPRODUCT(_xlfn.XLOOKUP(AK$23,$C$4:$C$19,$I$4:$S$19)*$AL134:$AV134),0)</f>
        <v>0</v>
      </c>
      <c r="CV134" s="289">
        <f t="shared" ca="1" si="203"/>
        <v>0</v>
      </c>
    </row>
    <row r="135" spans="1:100" x14ac:dyDescent="0.25">
      <c r="A135" s="135">
        <f ca="1">MAX(H131:I149)</f>
        <v>1.35</v>
      </c>
      <c r="B135" s="731"/>
      <c r="C135" s="292">
        <v>5</v>
      </c>
      <c r="D135" s="293" t="str">
        <f>_xlfn.XLOOKUP($C135,'Load Combinations'!$B$4:$B$22,'Load Combinations'!$C$4:$C$22)</f>
        <v>Core Vessel Vacuum, Beam on</v>
      </c>
      <c r="E135" s="86"/>
      <c r="F135" s="294"/>
      <c r="G135" s="125"/>
      <c r="H135" s="295">
        <f t="shared" ca="1" si="252"/>
        <v>0.72499999999999998</v>
      </c>
      <c r="I135" s="295">
        <f t="shared" ca="1" si="253"/>
        <v>-1.875</v>
      </c>
      <c r="J135" s="296"/>
      <c r="K135" s="99">
        <f ca="1">OFFSET(K135,-4,0)</f>
        <v>0</v>
      </c>
      <c r="L135" s="96">
        <f t="shared" ref="L135:AK135" ca="1" si="257">OFFSET(L135,-4,0)</f>
        <v>0</v>
      </c>
      <c r="M135" s="96">
        <f t="shared" ca="1" si="257"/>
        <v>0</v>
      </c>
      <c r="N135" s="96">
        <f t="shared" ca="1" si="257"/>
        <v>0</v>
      </c>
      <c r="O135" s="96">
        <f t="shared" ca="1" si="257"/>
        <v>0</v>
      </c>
      <c r="P135" s="96">
        <f t="shared" ca="1" si="257"/>
        <v>0</v>
      </c>
      <c r="Q135" s="96">
        <f t="shared" ca="1" si="257"/>
        <v>0</v>
      </c>
      <c r="R135" s="96">
        <f t="shared" ca="1" si="257"/>
        <v>0</v>
      </c>
      <c r="S135" s="96">
        <f t="shared" ca="1" si="257"/>
        <v>0</v>
      </c>
      <c r="T135" s="96">
        <f t="shared" ca="1" si="257"/>
        <v>0</v>
      </c>
      <c r="U135" s="96">
        <f t="shared" ca="1" si="257"/>
        <v>0</v>
      </c>
      <c r="V135" s="96">
        <f t="shared" ca="1" si="257"/>
        <v>0</v>
      </c>
      <c r="W135" s="96">
        <f t="shared" ca="1" si="257"/>
        <v>0</v>
      </c>
      <c r="X135" s="96">
        <f t="shared" ca="1" si="257"/>
        <v>0</v>
      </c>
      <c r="Y135" s="96">
        <f t="shared" ca="1" si="257"/>
        <v>0</v>
      </c>
      <c r="Z135" s="138">
        <f t="shared" ca="1" si="257"/>
        <v>0</v>
      </c>
      <c r="AA135" s="99">
        <f t="shared" ca="1" si="257"/>
        <v>1</v>
      </c>
      <c r="AB135" s="96">
        <f t="shared" ca="1" si="257"/>
        <v>1</v>
      </c>
      <c r="AC135" s="96">
        <f t="shared" ca="1" si="257"/>
        <v>0</v>
      </c>
      <c r="AD135" s="96">
        <f t="shared" ca="1" si="257"/>
        <v>0</v>
      </c>
      <c r="AE135" s="96">
        <f t="shared" ca="1" si="257"/>
        <v>0</v>
      </c>
      <c r="AF135" s="96">
        <f t="shared" ca="1" si="257"/>
        <v>0</v>
      </c>
      <c r="AG135" s="96">
        <f t="shared" ca="1" si="257"/>
        <v>0</v>
      </c>
      <c r="AH135" s="96">
        <f t="shared" ca="1" si="257"/>
        <v>0</v>
      </c>
      <c r="AI135" s="96">
        <f t="shared" ca="1" si="257"/>
        <v>0</v>
      </c>
      <c r="AJ135" s="96">
        <f t="shared" ca="1" si="257"/>
        <v>0</v>
      </c>
      <c r="AK135" s="100">
        <f t="shared" ca="1" si="257"/>
        <v>0</v>
      </c>
      <c r="AL135" s="97">
        <f>+INDEX('Load Combinations'!$D$4:$N$22,MATCH(Vertical!$C135,'Load Combinations'!$B$4:$B$22,0),MATCH(Vertical!AL$23,'Load Combinations'!$D$3:$N$3,0))</f>
        <v>1</v>
      </c>
      <c r="AM135" s="96">
        <f>+INDEX('Load Combinations'!$D$4:$N$22,MATCH(Vertical!$C135,'Load Combinations'!$B$4:$B$22,0),MATCH(Vertical!AM$23,'Load Combinations'!$D$3:$N$3,0))</f>
        <v>1</v>
      </c>
      <c r="AN135" s="96">
        <f>+INDEX('Load Combinations'!$D$4:$N$22,MATCH(Vertical!$C135,'Load Combinations'!$B$4:$B$22,0),MATCH(Vertical!AN$23,'Load Combinations'!$D$3:$N$3,0))</f>
        <v>0</v>
      </c>
      <c r="AO135" s="96">
        <f>+INDEX('Load Combinations'!$D$4:$N$22,MATCH(Vertical!$C135,'Load Combinations'!$B$4:$B$22,0),MATCH(Vertical!AO$23,'Load Combinations'!$D$3:$N$3,0))</f>
        <v>1</v>
      </c>
      <c r="AP135" s="96">
        <f>+INDEX('Load Combinations'!$D$4:$N$22,MATCH(Vertical!$C135,'Load Combinations'!$B$4:$B$22,0),MATCH(Vertical!AP$23,'Load Combinations'!$D$3:$N$3,0))</f>
        <v>0</v>
      </c>
      <c r="AQ135" s="96">
        <f>+INDEX('Load Combinations'!$D$4:$N$22,MATCH(Vertical!$C135,'Load Combinations'!$B$4:$B$22,0),MATCH(Vertical!AQ$23,'Load Combinations'!$D$3:$N$3,0))</f>
        <v>1</v>
      </c>
      <c r="AR135" s="96">
        <f>+INDEX('Load Combinations'!$D$4:$N$22,MATCH(Vertical!$C135,'Load Combinations'!$B$4:$B$22,0),MATCH(Vertical!AR$23,'Load Combinations'!$D$3:$N$3,0))</f>
        <v>0</v>
      </c>
      <c r="AS135" s="96">
        <f>+INDEX('Load Combinations'!$D$4:$N$22,MATCH(Vertical!$C135,'Load Combinations'!$B$4:$B$22,0),MATCH(Vertical!AS$23,'Load Combinations'!$D$3:$N$3,0))</f>
        <v>0</v>
      </c>
      <c r="AT135" s="96">
        <f>+INDEX('Load Combinations'!$D$4:$N$22,MATCH(Vertical!$C135,'Load Combinations'!$B$4:$B$22,0),MATCH(Vertical!AT$23,'Load Combinations'!$D$3:$N$3,0))</f>
        <v>1</v>
      </c>
      <c r="AU135" s="138">
        <f>+INDEX('Load Combinations'!$D$4:$N$22,MATCH(Vertical!$C135,'Load Combinations'!$B$4:$B$22,0),MATCH(Vertical!AU$23,'Load Combinations'!$D$3:$N$3,0))</f>
        <v>0</v>
      </c>
      <c r="AV135" s="298">
        <f>+INDEX('Load Combinations'!$D$4:$N$22,MATCH(Vertical!$C135,'Load Combinations'!$B$4:$B$22,0),MATCH(Vertical!AV$23,'Load Combinations'!$D$3:$N$3,0))</f>
        <v>0</v>
      </c>
      <c r="AW135" s="297" cm="1">
        <f t="array" aca="1" ref="AW135" ca="1">SUMPRODUCT(--($K135:$Z135&gt;0),INDEX($H$4:$H$19,MATCH($K$23:$Z$23,$C$4:$C$19,0)))</f>
        <v>0</v>
      </c>
      <c r="AX135" s="298" cm="1">
        <f t="array" aca="1" ref="AX135" ca="1">SUMPRODUCT(--($K135:$Z135&gt;0),INDEX($G$4:$G$19,MATCH($K$23:$Z$23,$C$4:$C$19,0)))</f>
        <v>0</v>
      </c>
      <c r="AY135" s="298" cm="1">
        <f t="array" aca="1" ref="AY135" ca="1">-1*SUMPRODUCT(--($K135:$Z135&lt;0),INDEX($H$4:$H$19,MATCH($K$23:$Z$23,$C$4:$C$19,0)))</f>
        <v>0</v>
      </c>
      <c r="AZ135" s="299" cm="1">
        <f t="array" aca="1" ref="AZ135" ca="1">-1*SUMPRODUCT(--($K135:$Z135&lt;0),INDEX($G$4:$G$19,MATCH($K$23:$Z$23,$C$4:$C$19,0)))</f>
        <v>0</v>
      </c>
      <c r="BA135" s="125" cm="1">
        <f t="array" aca="1" ref="BA135" ca="1">IF(AA135&gt;0,AA135*SUMPRODUCT(_xlfn.XLOOKUP(AA$23,$C$4:$C$19,$T$4:$AD$19)*$AL135:$AV135),0)</f>
        <v>0.3</v>
      </c>
      <c r="BB135" s="300" cm="1">
        <f t="array" aca="1" ref="BB135" ca="1">IF(AB135&gt;0,AB135*SUMPRODUCT(_xlfn.XLOOKUP(AB$23,$C$4:$C$19,$T$4:$AD$19)*$AL135:$AV135),0)</f>
        <v>0.42499999999999999</v>
      </c>
      <c r="BC135" s="300" cm="1">
        <f t="array" aca="1" ref="BC135" ca="1">IF(AC135&gt;0,AC135*SUMPRODUCT(_xlfn.XLOOKUP(AC$23,$C$4:$C$19,$T$4:$AD$19)*$AL135:$AV135),0)</f>
        <v>0</v>
      </c>
      <c r="BD135" s="301" cm="1">
        <f t="array" aca="1" ref="BD135" ca="1">IF(AD135&gt;0,AD135*SUMPRODUCT(_xlfn.XLOOKUP(AD$23,$C$4:$C$19,$T$4:$AD$19)*$AL135:$AV135),0)</f>
        <v>0</v>
      </c>
      <c r="BE135" s="300" cm="1">
        <f t="array" aca="1" ref="BE135" ca="1">IF(AE135&gt;0,AE135*SUMPRODUCT(_xlfn.XLOOKUP(AE$23,$C$4:$C$19,$T$4:$AD$19)*$AL135:$AV135),0)</f>
        <v>0</v>
      </c>
      <c r="BF135" s="300" cm="1">
        <f t="array" aca="1" ref="BF135" ca="1">IF(AF135&gt;0,AF135*SUMPRODUCT(_xlfn.XLOOKUP(AF$23,$C$4:$C$19,$T$4:$AD$19)*$AL135:$AV135),0)</f>
        <v>0</v>
      </c>
      <c r="BG135" s="300" cm="1">
        <f t="array" aca="1" ref="BG135" ca="1">IF(AG135&gt;0,AG135*SUMPRODUCT(_xlfn.XLOOKUP(AG$23,$C$4:$C$19,$T$4:$AD$19)*$AL135:$AV135),0)</f>
        <v>0</v>
      </c>
      <c r="BH135" s="300" cm="1">
        <f t="array" aca="1" ref="BH135" ca="1">IF(AH135&gt;0,AH135*SUMPRODUCT(_xlfn.XLOOKUP(AH$23,$C$4:$C$19,$T$4:$AD$19)*$AL135:$AV135),0)</f>
        <v>0</v>
      </c>
      <c r="BI135" s="300" cm="1">
        <f t="array" aca="1" ref="BI135" ca="1">IF(AI135&gt;0,AI135*SUMPRODUCT(_xlfn.XLOOKUP(AI$23,$C$4:$C$19,$T$4:$AD$19)*$AL135:$AV135),0)</f>
        <v>0</v>
      </c>
      <c r="BJ135" s="300" cm="1">
        <f t="array" aca="1" ref="BJ135" ca="1">IF(AJ135&gt;0,AJ135*SUMPRODUCT(_xlfn.XLOOKUP(AJ$23,$C$4:$C$19,$T$4:$AD$19)*$AL135:$AV135),0)</f>
        <v>0</v>
      </c>
      <c r="BK135" s="302" cm="1">
        <f t="array" aca="1" ref="BK135" ca="1">IF(AK135&gt;0,AK135*SUMPRODUCT(_xlfn.XLOOKUP(AK$23,$C$4:$C$19,$T$4:$AD$19)*$AL135:$AV135),0)</f>
        <v>0</v>
      </c>
      <c r="BL135" s="303">
        <f t="shared" ca="1" si="200"/>
        <v>0.72499999999999998</v>
      </c>
      <c r="BM135" s="125" cm="1">
        <f t="array" aca="1" ref="BM135" ca="1">IF(AA135&gt;0,AA135*SUMPRODUCT(_xlfn.XLOOKUP(AA$23,$C$4:$C$19,$I$4:$S$19)*$AL135:$AV135),0)</f>
        <v>0</v>
      </c>
      <c r="BN135" s="300" cm="1">
        <f t="array" aca="1" ref="BN135" ca="1">IF(AB135&gt;0,AB135*SUMPRODUCT(_xlfn.XLOOKUP(AB$23,$C$4:$C$19,$I$4:$S$19)*$AL135:$AV135),0)</f>
        <v>-1.875</v>
      </c>
      <c r="BO135" s="300" cm="1">
        <f t="array" aca="1" ref="BO135" ca="1">IF(AC135&gt;0,AC135*SUMPRODUCT(_xlfn.XLOOKUP(AC$23,$C$4:$C$19,$I$4:$S$19)*$AL135:$AV135),0)</f>
        <v>0</v>
      </c>
      <c r="BP135" s="301" cm="1">
        <f t="array" aca="1" ref="BP135" ca="1">IF(AD135&gt;0,AD135*SUMPRODUCT(_xlfn.XLOOKUP(AD$23,$C$4:$C$19,$I$4:$S$19)*$AL135:$AV135),0)</f>
        <v>0</v>
      </c>
      <c r="BQ135" s="300" cm="1">
        <f t="array" aca="1" ref="BQ135" ca="1">IF(AE135&gt;0,AE135*SUMPRODUCT(_xlfn.XLOOKUP(AE$23,$C$4:$C$19,$I$4:$S$19)*$AL135:$AV135),0)</f>
        <v>0</v>
      </c>
      <c r="BR135" s="300" cm="1">
        <f t="array" aca="1" ref="BR135" ca="1">IF(AF135&gt;0,AF135*SUMPRODUCT(_xlfn.XLOOKUP(AF$23,$C$4:$C$19,$I$4:$S$19)*$AL135:$AV135),0)</f>
        <v>0</v>
      </c>
      <c r="BS135" s="300" cm="1">
        <f t="array" aca="1" ref="BS135" ca="1">IF(AG135&gt;0,AG135*SUMPRODUCT(_xlfn.XLOOKUP(AG$23,$C$4:$C$19,$I$4:$S$19)*$AL135:$AV135),0)</f>
        <v>0</v>
      </c>
      <c r="BT135" s="300" cm="1">
        <f t="array" aca="1" ref="BT135" ca="1">IF(AH135&gt;0,AH135*SUMPRODUCT(_xlfn.XLOOKUP(AH$23,$C$4:$C$19,$I$4:$S$19)*$AL135:$AV135),0)</f>
        <v>0</v>
      </c>
      <c r="BU135" s="300" cm="1">
        <f t="array" aca="1" ref="BU135" ca="1">IF(AI135&gt;0,AI135*SUMPRODUCT(_xlfn.XLOOKUP(AI$23,$C$4:$C$19,$I$4:$S$19)*$AL135:$AV135),0)</f>
        <v>0</v>
      </c>
      <c r="BV135" s="300" cm="1">
        <f t="array" aca="1" ref="BV135" ca="1">IF(AJ135&gt;0,AJ135*SUMPRODUCT(_xlfn.XLOOKUP(AJ$23,$C$4:$C$19,$I$4:$S$19)*$AL135:$AV135),0)</f>
        <v>0</v>
      </c>
      <c r="BW135" s="304" cm="1">
        <f t="array" aca="1" ref="BW135" ca="1">IF(AK135&gt;0,AK135*SUMPRODUCT(_xlfn.XLOOKUP(AK$23,$C$4:$C$19,$I$4:$S$19)*$AL135:$AV135),0)</f>
        <v>0</v>
      </c>
      <c r="BX135" s="305">
        <f t="shared" ca="1" si="201"/>
        <v>-1.875</v>
      </c>
      <c r="BY135" s="125" cm="1">
        <f t="array" aca="1" ref="BY135" ca="1">IF(AA135&lt;0,AA135*SUMPRODUCT(_xlfn.XLOOKUP(AA$23,$C$4:$C$19,$T$4:$AD$19)*$AL135:$AV135),0)</f>
        <v>0</v>
      </c>
      <c r="BZ135" s="300" cm="1">
        <f t="array" aca="1" ref="BZ135" ca="1">IF(AB135&lt;0,AB135*SUMPRODUCT(_xlfn.XLOOKUP(AB$23,$C$4:$C$19,$T$4:$AD$19)*$AL135:$AV135),0)</f>
        <v>0</v>
      </c>
      <c r="CA135" s="300" cm="1">
        <f t="array" aca="1" ref="CA135" ca="1">IF(AC135&lt;0,AC135*SUMPRODUCT(_xlfn.XLOOKUP(AC$23,$C$4:$C$19,$T$4:$AD$19)*$AL135:$AV135),0)</f>
        <v>0</v>
      </c>
      <c r="CB135" s="301" cm="1">
        <f t="array" aca="1" ref="CB135" ca="1">IF(AD135&lt;0,AD135*SUMPRODUCT(_xlfn.XLOOKUP(AD$23,$C$4:$C$19,$T$4:$AD$19)*$AL135:$AV135),0)</f>
        <v>0</v>
      </c>
      <c r="CC135" s="300" cm="1">
        <f t="array" aca="1" ref="CC135" ca="1">IF(AE135&lt;0,AE135*SUMPRODUCT(_xlfn.XLOOKUP(AE$23,$C$4:$C$19,$T$4:$AD$19)*$AL135:$AV135),0)</f>
        <v>0</v>
      </c>
      <c r="CD135" s="300" cm="1">
        <f t="array" aca="1" ref="CD135" ca="1">IF(AF135&lt;0,AF135*SUMPRODUCT(_xlfn.XLOOKUP(AF$23,$C$4:$C$19,$T$4:$AD$19)*$AL135:$AV135),0)</f>
        <v>0</v>
      </c>
      <c r="CE135" s="300" cm="1">
        <f t="array" aca="1" ref="CE135" ca="1">IF(AG135&lt;0,AG135*SUMPRODUCT(_xlfn.XLOOKUP(AG$23,$C$4:$C$19,$T$4:$AD$19)*$AL135:$AV135),0)</f>
        <v>0</v>
      </c>
      <c r="CF135" s="300" cm="1">
        <f t="array" aca="1" ref="CF135" ca="1">IF(AH135&lt;0,AH135*SUMPRODUCT(_xlfn.XLOOKUP(AH$23,$C$4:$C$19,$T$4:$AD$19)*$AL135:$AV135),0)</f>
        <v>0</v>
      </c>
      <c r="CG135" s="300" cm="1">
        <f t="array" aca="1" ref="CG135" ca="1">IF(AI135&lt;0,AI135*SUMPRODUCT(_xlfn.XLOOKUP(AI$23,$C$4:$C$19,$T$4:$AD$19)*$AL135:$AV135),0)</f>
        <v>0</v>
      </c>
      <c r="CH135" s="300" cm="1">
        <f t="array" aca="1" ref="CH135" ca="1">IF(AJ135&lt;0,AJ135*SUMPRODUCT(_xlfn.XLOOKUP(AJ$23,$C$4:$C$19,$T$4:$AD$19)*$AL135:$AV135),0)</f>
        <v>0</v>
      </c>
      <c r="CI135" s="304" cm="1">
        <f t="array" aca="1" ref="CI135" ca="1">IF(AK135&lt;0,AK135*SUMPRODUCT(_xlfn.XLOOKUP(AK$23,$C$4:$C$19,$T$4:$AD$19)*$AL135:$AV135),0)</f>
        <v>0</v>
      </c>
      <c r="CJ135" s="303">
        <f t="shared" ca="1" si="202"/>
        <v>0</v>
      </c>
      <c r="CK135" s="125" cm="1">
        <f t="array" aca="1" ref="CK135" ca="1">IF(AA135&lt;0,AA135*SUMPRODUCT(_xlfn.XLOOKUP(AA$23,$C$4:$C$19,$I$4:$S$19)*$AL135:$AV135),0)</f>
        <v>0</v>
      </c>
      <c r="CL135" s="300" cm="1">
        <f t="array" aca="1" ref="CL135" ca="1">IF(AB135&lt;0,AB135*SUMPRODUCT(_xlfn.XLOOKUP(AB$23,$C$4:$C$19,$I$4:$S$19)*$AL135:$AV135),0)</f>
        <v>0</v>
      </c>
      <c r="CM135" s="300" cm="1">
        <f t="array" aca="1" ref="CM135" ca="1">IF(AC135&lt;0,AC135*SUMPRODUCT(_xlfn.XLOOKUP(AC$23,$C$4:$C$19,$I$4:$S$19)*$AL135:$AV135),0)</f>
        <v>0</v>
      </c>
      <c r="CN135" s="301" cm="1">
        <f t="array" aca="1" ref="CN135" ca="1">IF(AD135&lt;0,AD135*SUMPRODUCT(_xlfn.XLOOKUP(AD$23,$C$4:$C$19,$I$4:$S$19)*$AL135:$AV135),0)</f>
        <v>0</v>
      </c>
      <c r="CO135" s="300" cm="1">
        <f t="array" aca="1" ref="CO135" ca="1">IF(AE135&lt;0,AE135*SUMPRODUCT(_xlfn.XLOOKUP(AE$23,$C$4:$C$19,$I$4:$S$19)*$AL135:$AV135),0)</f>
        <v>0</v>
      </c>
      <c r="CP135" s="300" cm="1">
        <f t="array" aca="1" ref="CP135" ca="1">IF(AF135&lt;0,AF135*SUMPRODUCT(_xlfn.XLOOKUP(AF$23,$C$4:$C$19,$I$4:$S$19)*$AL135:$AV135),0)</f>
        <v>0</v>
      </c>
      <c r="CQ135" s="300" cm="1">
        <f t="array" aca="1" ref="CQ135" ca="1">IF(AG135&lt;0,AG135*SUMPRODUCT(_xlfn.XLOOKUP(AG$23,$C$4:$C$19,$I$4:$S$19)*$AL135:$AV135),0)</f>
        <v>0</v>
      </c>
      <c r="CR135" s="300" cm="1">
        <f t="array" aca="1" ref="CR135" ca="1">IF(AH135&lt;0,AH135*SUMPRODUCT(_xlfn.XLOOKUP(AH$23,$C$4:$C$19,$I$4:$S$19)*$AL135:$AV135),0)</f>
        <v>0</v>
      </c>
      <c r="CS135" s="300" cm="1">
        <f t="array" aca="1" ref="CS135" ca="1">IF(AI135&lt;0,AI135*SUMPRODUCT(_xlfn.XLOOKUP(AI$23,$C$4:$C$19,$I$4:$S$19)*$AL135:$AV135),0)</f>
        <v>0</v>
      </c>
      <c r="CT135" s="300" cm="1">
        <f t="array" aca="1" ref="CT135" ca="1">IF(AJ135&lt;0,AJ135*SUMPRODUCT(_xlfn.XLOOKUP(AJ$23,$C$4:$C$19,$I$4:$S$19)*$AL135:$AV135),0)</f>
        <v>0</v>
      </c>
      <c r="CU135" s="302" cm="1">
        <f t="array" aca="1" ref="CU135" ca="1">IF(AK135&lt;0,AK135*SUMPRODUCT(_xlfn.XLOOKUP(AK$23,$C$4:$C$19,$I$4:$S$19)*$AL135:$AV135),0)</f>
        <v>0</v>
      </c>
      <c r="CV135" s="303">
        <f t="shared" ca="1" si="203"/>
        <v>0</v>
      </c>
    </row>
    <row r="136" spans="1:100" x14ac:dyDescent="0.25">
      <c r="A136" s="134"/>
      <c r="B136" s="255"/>
      <c r="C136" s="278">
        <v>6</v>
      </c>
      <c r="D136" s="279" t="str">
        <f>_xlfn.XLOOKUP($C136,'Load Combinations'!$B$4:$B$22,'Load Combinations'!$C$4:$C$22)</f>
        <v>Core Vessel Vaccuum,  No Beam, Seismic</v>
      </c>
      <c r="E136" s="280"/>
      <c r="F136" s="281"/>
      <c r="G136" s="111"/>
      <c r="H136" s="282">
        <f t="shared" ca="1" si="252"/>
        <v>0.375</v>
      </c>
      <c r="I136" s="282">
        <f t="shared" ca="1" si="253"/>
        <v>-2.125</v>
      </c>
      <c r="J136" s="283"/>
      <c r="K136" s="87">
        <f ca="1">OFFSET(K136,-5,0)</f>
        <v>0</v>
      </c>
      <c r="L136" s="84">
        <f t="shared" ref="L136:AK136" ca="1" si="258">OFFSET(L136,-5,0)</f>
        <v>0</v>
      </c>
      <c r="M136" s="84">
        <f t="shared" ca="1" si="258"/>
        <v>0</v>
      </c>
      <c r="N136" s="84">
        <f t="shared" ca="1" si="258"/>
        <v>0</v>
      </c>
      <c r="O136" s="84">
        <f t="shared" ca="1" si="258"/>
        <v>0</v>
      </c>
      <c r="P136" s="84">
        <f t="shared" ca="1" si="258"/>
        <v>0</v>
      </c>
      <c r="Q136" s="84">
        <f t="shared" ca="1" si="258"/>
        <v>0</v>
      </c>
      <c r="R136" s="84">
        <f t="shared" ca="1" si="258"/>
        <v>0</v>
      </c>
      <c r="S136" s="84">
        <f t="shared" ca="1" si="258"/>
        <v>0</v>
      </c>
      <c r="T136" s="84">
        <f t="shared" ca="1" si="258"/>
        <v>0</v>
      </c>
      <c r="U136" s="84">
        <f t="shared" ca="1" si="258"/>
        <v>0</v>
      </c>
      <c r="V136" s="84">
        <f t="shared" ca="1" si="258"/>
        <v>0</v>
      </c>
      <c r="W136" s="84">
        <f t="shared" ca="1" si="258"/>
        <v>0</v>
      </c>
      <c r="X136" s="84">
        <f t="shared" ca="1" si="258"/>
        <v>0</v>
      </c>
      <c r="Y136" s="84">
        <f t="shared" ca="1" si="258"/>
        <v>0</v>
      </c>
      <c r="Z136" s="89">
        <f t="shared" ca="1" si="258"/>
        <v>0</v>
      </c>
      <c r="AA136" s="87">
        <f t="shared" ca="1" si="258"/>
        <v>1</v>
      </c>
      <c r="AB136" s="84">
        <f t="shared" ca="1" si="258"/>
        <v>1</v>
      </c>
      <c r="AC136" s="84">
        <f t="shared" ca="1" si="258"/>
        <v>0</v>
      </c>
      <c r="AD136" s="84">
        <f t="shared" ca="1" si="258"/>
        <v>0</v>
      </c>
      <c r="AE136" s="84">
        <f t="shared" ca="1" si="258"/>
        <v>0</v>
      </c>
      <c r="AF136" s="84">
        <f t="shared" ca="1" si="258"/>
        <v>0</v>
      </c>
      <c r="AG136" s="84">
        <f t="shared" ca="1" si="258"/>
        <v>0</v>
      </c>
      <c r="AH136" s="84">
        <f t="shared" ca="1" si="258"/>
        <v>0</v>
      </c>
      <c r="AI136" s="84">
        <f t="shared" ca="1" si="258"/>
        <v>0</v>
      </c>
      <c r="AJ136" s="84">
        <f t="shared" ca="1" si="258"/>
        <v>0</v>
      </c>
      <c r="AK136" s="98">
        <f t="shared" ca="1" si="258"/>
        <v>0</v>
      </c>
      <c r="AL136" s="91">
        <f>+INDEX('Load Combinations'!$D$4:$N$22,MATCH(Vertical!$C136,'Load Combinations'!$B$4:$B$22,0),MATCH(Vertical!AL$23,'Load Combinations'!$D$3:$N$3,0))</f>
        <v>1</v>
      </c>
      <c r="AM136" s="84">
        <f>+INDEX('Load Combinations'!$D$4:$N$22,MATCH(Vertical!$C136,'Load Combinations'!$B$4:$B$22,0),MATCH(Vertical!AM$23,'Load Combinations'!$D$3:$N$3,0))</f>
        <v>1</v>
      </c>
      <c r="AN136" s="84">
        <f>+INDEX('Load Combinations'!$D$4:$N$22,MATCH(Vertical!$C136,'Load Combinations'!$B$4:$B$22,0),MATCH(Vertical!AN$23,'Load Combinations'!$D$3:$N$3,0))</f>
        <v>0</v>
      </c>
      <c r="AO136" s="84">
        <f>+INDEX('Load Combinations'!$D$4:$N$22,MATCH(Vertical!$C136,'Load Combinations'!$B$4:$B$22,0),MATCH(Vertical!AO$23,'Load Combinations'!$D$3:$N$3,0))</f>
        <v>1</v>
      </c>
      <c r="AP136" s="84">
        <f>+INDEX('Load Combinations'!$D$4:$N$22,MATCH(Vertical!$C136,'Load Combinations'!$B$4:$B$22,0),MATCH(Vertical!AP$23,'Load Combinations'!$D$3:$N$3,0))</f>
        <v>0</v>
      </c>
      <c r="AQ136" s="84">
        <f>+INDEX('Load Combinations'!$D$4:$N$22,MATCH(Vertical!$C136,'Load Combinations'!$B$4:$B$22,0),MATCH(Vertical!AQ$23,'Load Combinations'!$D$3:$N$3,0))</f>
        <v>0</v>
      </c>
      <c r="AR136" s="84">
        <f>+INDEX('Load Combinations'!$D$4:$N$22,MATCH(Vertical!$C136,'Load Combinations'!$B$4:$B$22,0),MATCH(Vertical!AR$23,'Load Combinations'!$D$3:$N$3,0))</f>
        <v>0</v>
      </c>
      <c r="AS136" s="84">
        <f>+INDEX('Load Combinations'!$D$4:$N$22,MATCH(Vertical!$C136,'Load Combinations'!$B$4:$B$22,0),MATCH(Vertical!AS$23,'Load Combinations'!$D$3:$N$3,0))</f>
        <v>0</v>
      </c>
      <c r="AT136" s="84">
        <f>+INDEX('Load Combinations'!$D$4:$N$22,MATCH(Vertical!$C136,'Load Combinations'!$B$4:$B$22,0),MATCH(Vertical!AT$23,'Load Combinations'!$D$3:$N$3,0))</f>
        <v>1</v>
      </c>
      <c r="AU136" s="89">
        <f>+INDEX('Load Combinations'!$D$4:$N$22,MATCH(Vertical!$C136,'Load Combinations'!$B$4:$B$22,0),MATCH(Vertical!AU$23,'Load Combinations'!$D$3:$N$3,0))</f>
        <v>1</v>
      </c>
      <c r="AV136" s="194">
        <f>+INDEX('Load Combinations'!$D$4:$N$22,MATCH(Vertical!$C136,'Load Combinations'!$B$4:$B$22,0),MATCH(Vertical!AV$23,'Load Combinations'!$D$3:$N$3,0))</f>
        <v>0</v>
      </c>
      <c r="AW136" s="284" cm="1">
        <f t="array" aca="1" ref="AW136" ca="1">SUMPRODUCT(--($K136:$Z136&gt;0),INDEX($H$4:$H$19,MATCH($K$23:$Z$23,$C$4:$C$19,0)))</f>
        <v>0</v>
      </c>
      <c r="AX136" s="194" cm="1">
        <f t="array" aca="1" ref="AX136" ca="1">SUMPRODUCT(--($K136:$Z136&gt;0),INDEX($G$4:$G$19,MATCH($K$23:$Z$23,$C$4:$C$19,0)))</f>
        <v>0</v>
      </c>
      <c r="AY136" s="194" cm="1">
        <f t="array" aca="1" ref="AY136" ca="1">-1*SUMPRODUCT(--($K136:$Z136&lt;0),INDEX($H$4:$H$19,MATCH($K$23:$Z$23,$C$4:$C$19,0)))</f>
        <v>0</v>
      </c>
      <c r="AZ136" s="285" cm="1">
        <f t="array" aca="1" ref="AZ136" ca="1">-1*SUMPRODUCT(--($K136:$Z136&lt;0),INDEX($G$4:$G$19,MATCH($K$23:$Z$23,$C$4:$C$19,0)))</f>
        <v>0</v>
      </c>
      <c r="BA136" s="286" cm="1">
        <f t="array" aca="1" ref="BA136" ca="1">IF(AA136&gt;0,AA136*SUMPRODUCT(_xlfn.XLOOKUP(AA$23,$C$4:$C$19,$T$4:$AD$19)*$AL136:$AV136),0)</f>
        <v>0</v>
      </c>
      <c r="BB136" s="287" cm="1">
        <f t="array" aca="1" ref="BB136" ca="1">IF(AB136&gt;0,AB136*SUMPRODUCT(_xlfn.XLOOKUP(AB$23,$C$4:$C$19,$T$4:$AD$19)*$AL136:$AV136),0)</f>
        <v>0.375</v>
      </c>
      <c r="BC136" s="287" cm="1">
        <f t="array" aca="1" ref="BC136" ca="1">IF(AC136&gt;0,AC136*SUMPRODUCT(_xlfn.XLOOKUP(AC$23,$C$4:$C$19,$T$4:$AD$19)*$AL136:$AV136),0)</f>
        <v>0</v>
      </c>
      <c r="BD136" s="287" cm="1">
        <f t="array" aca="1" ref="BD136" ca="1">IF(AD136&gt;0,AD136*SUMPRODUCT(_xlfn.XLOOKUP(AD$23,$C$4:$C$19,$T$4:$AD$19)*$AL136:$AV136),0)</f>
        <v>0</v>
      </c>
      <c r="BE136" s="287" cm="1">
        <f t="array" aca="1" ref="BE136" ca="1">IF(AE136&gt;0,AE136*SUMPRODUCT(_xlfn.XLOOKUP(AE$23,$C$4:$C$19,$T$4:$AD$19)*$AL136:$AV136),0)</f>
        <v>0</v>
      </c>
      <c r="BF136" s="287" cm="1">
        <f t="array" aca="1" ref="BF136" ca="1">IF(AF136&gt;0,AF136*SUMPRODUCT(_xlfn.XLOOKUP(AF$23,$C$4:$C$19,$T$4:$AD$19)*$AL136:$AV136),0)</f>
        <v>0</v>
      </c>
      <c r="BG136" s="287" cm="1">
        <f t="array" aca="1" ref="BG136" ca="1">IF(AG136&gt;0,AG136*SUMPRODUCT(_xlfn.XLOOKUP(AG$23,$C$4:$C$19,$T$4:$AD$19)*$AL136:$AV136),0)</f>
        <v>0</v>
      </c>
      <c r="BH136" s="287" cm="1">
        <f t="array" aca="1" ref="BH136" ca="1">IF(AH136&gt;0,AH136*SUMPRODUCT(_xlfn.XLOOKUP(AH$23,$C$4:$C$19,$T$4:$AD$19)*$AL136:$AV136),0)</f>
        <v>0</v>
      </c>
      <c r="BI136" s="287" cm="1">
        <f t="array" aca="1" ref="BI136" ca="1">IF(AI136&gt;0,AI136*SUMPRODUCT(_xlfn.XLOOKUP(AI$23,$C$4:$C$19,$T$4:$AD$19)*$AL136:$AV136),0)</f>
        <v>0</v>
      </c>
      <c r="BJ136" s="287" cm="1">
        <f t="array" aca="1" ref="BJ136" ca="1">IF(AJ136&gt;0,AJ136*SUMPRODUCT(_xlfn.XLOOKUP(AJ$23,$C$4:$C$19,$T$4:$AD$19)*$AL136:$AV136),0)</f>
        <v>0</v>
      </c>
      <c r="BK136" s="288" cm="1">
        <f t="array" aca="1" ref="BK136" ca="1">IF(AK136&gt;0,AK136*SUMPRODUCT(_xlfn.XLOOKUP(AK$23,$C$4:$C$19,$T$4:$AD$19)*$AL136:$AV136),0)</f>
        <v>0</v>
      </c>
      <c r="BL136" s="289">
        <f t="shared" ca="1" si="200"/>
        <v>0.375</v>
      </c>
      <c r="BM136" s="286" cm="1">
        <f t="array" aca="1" ref="BM136" ca="1">IF(AA136&gt;0,AA136*SUMPRODUCT(_xlfn.XLOOKUP(AA$23,$C$4:$C$19,$I$4:$S$19)*$AL136:$AV136),0)</f>
        <v>0</v>
      </c>
      <c r="BN136" s="287" cm="1">
        <f t="array" aca="1" ref="BN136" ca="1">IF(AB136&gt;0,AB136*SUMPRODUCT(_xlfn.XLOOKUP(AB$23,$C$4:$C$19,$I$4:$S$19)*$AL136:$AV136),0)</f>
        <v>-2.125</v>
      </c>
      <c r="BO136" s="287" cm="1">
        <f t="array" aca="1" ref="BO136" ca="1">IF(AC136&gt;0,AC136*SUMPRODUCT(_xlfn.XLOOKUP(AC$23,$C$4:$C$19,$I$4:$S$19)*$AL136:$AV136),0)</f>
        <v>0</v>
      </c>
      <c r="BP136" s="287" cm="1">
        <f t="array" aca="1" ref="BP136" ca="1">IF(AD136&gt;0,AD136*SUMPRODUCT(_xlfn.XLOOKUP(AD$23,$C$4:$C$19,$I$4:$S$19)*$AL136:$AV136),0)</f>
        <v>0</v>
      </c>
      <c r="BQ136" s="287" cm="1">
        <f t="array" aca="1" ref="BQ136" ca="1">IF(AE136&gt;0,AE136*SUMPRODUCT(_xlfn.XLOOKUP(AE$23,$C$4:$C$19,$I$4:$S$19)*$AL136:$AV136),0)</f>
        <v>0</v>
      </c>
      <c r="BR136" s="287" cm="1">
        <f t="array" aca="1" ref="BR136" ca="1">IF(AF136&gt;0,AF136*SUMPRODUCT(_xlfn.XLOOKUP(AF$23,$C$4:$C$19,$I$4:$S$19)*$AL136:$AV136),0)</f>
        <v>0</v>
      </c>
      <c r="BS136" s="287" cm="1">
        <f t="array" aca="1" ref="BS136" ca="1">IF(AG136&gt;0,AG136*SUMPRODUCT(_xlfn.XLOOKUP(AG$23,$C$4:$C$19,$I$4:$S$19)*$AL136:$AV136),0)</f>
        <v>0</v>
      </c>
      <c r="BT136" s="287" cm="1">
        <f t="array" aca="1" ref="BT136" ca="1">IF(AH136&gt;0,AH136*SUMPRODUCT(_xlfn.XLOOKUP(AH$23,$C$4:$C$19,$I$4:$S$19)*$AL136:$AV136),0)</f>
        <v>0</v>
      </c>
      <c r="BU136" s="287" cm="1">
        <f t="array" aca="1" ref="BU136" ca="1">IF(AI136&gt;0,AI136*SUMPRODUCT(_xlfn.XLOOKUP(AI$23,$C$4:$C$19,$I$4:$S$19)*$AL136:$AV136),0)</f>
        <v>0</v>
      </c>
      <c r="BV136" s="287" cm="1">
        <f t="array" aca="1" ref="BV136" ca="1">IF(AJ136&gt;0,AJ136*SUMPRODUCT(_xlfn.XLOOKUP(AJ$23,$C$4:$C$19,$I$4:$S$19)*$AL136:$AV136),0)</f>
        <v>0</v>
      </c>
      <c r="BW136" s="290" cm="1">
        <f t="array" aca="1" ref="BW136" ca="1">IF(AK136&gt;0,AK136*SUMPRODUCT(_xlfn.XLOOKUP(AK$23,$C$4:$C$19,$I$4:$S$19)*$AL136:$AV136),0)</f>
        <v>0</v>
      </c>
      <c r="BX136" s="291">
        <f t="shared" ca="1" si="201"/>
        <v>-2.125</v>
      </c>
      <c r="BY136" s="286" cm="1">
        <f t="array" aca="1" ref="BY136" ca="1">IF(AA136&lt;0,AA136*SUMPRODUCT(_xlfn.XLOOKUP(AA$23,$C$4:$C$19,$T$4:$AD$19)*$AL136:$AV136),0)</f>
        <v>0</v>
      </c>
      <c r="BZ136" s="287" cm="1">
        <f t="array" aca="1" ref="BZ136" ca="1">IF(AB136&lt;0,AB136*SUMPRODUCT(_xlfn.XLOOKUP(AB$23,$C$4:$C$19,$T$4:$AD$19)*$AL136:$AV136),0)</f>
        <v>0</v>
      </c>
      <c r="CA136" s="287" cm="1">
        <f t="array" aca="1" ref="CA136" ca="1">IF(AC136&lt;0,AC136*SUMPRODUCT(_xlfn.XLOOKUP(AC$23,$C$4:$C$19,$T$4:$AD$19)*$AL136:$AV136),0)</f>
        <v>0</v>
      </c>
      <c r="CB136" s="287" cm="1">
        <f t="array" aca="1" ref="CB136" ca="1">IF(AD136&lt;0,AD136*SUMPRODUCT(_xlfn.XLOOKUP(AD$23,$C$4:$C$19,$T$4:$AD$19)*$AL136:$AV136),0)</f>
        <v>0</v>
      </c>
      <c r="CC136" s="287" cm="1">
        <f t="array" aca="1" ref="CC136" ca="1">IF(AE136&lt;0,AE136*SUMPRODUCT(_xlfn.XLOOKUP(AE$23,$C$4:$C$19,$T$4:$AD$19)*$AL136:$AV136),0)</f>
        <v>0</v>
      </c>
      <c r="CD136" s="287" cm="1">
        <f t="array" aca="1" ref="CD136" ca="1">IF(AF136&lt;0,AF136*SUMPRODUCT(_xlfn.XLOOKUP(AF$23,$C$4:$C$19,$T$4:$AD$19)*$AL136:$AV136),0)</f>
        <v>0</v>
      </c>
      <c r="CE136" s="287" cm="1">
        <f t="array" aca="1" ref="CE136" ca="1">IF(AG136&lt;0,AG136*SUMPRODUCT(_xlfn.XLOOKUP(AG$23,$C$4:$C$19,$T$4:$AD$19)*$AL136:$AV136),0)</f>
        <v>0</v>
      </c>
      <c r="CF136" s="287" cm="1">
        <f t="array" aca="1" ref="CF136" ca="1">IF(AH136&lt;0,AH136*SUMPRODUCT(_xlfn.XLOOKUP(AH$23,$C$4:$C$19,$T$4:$AD$19)*$AL136:$AV136),0)</f>
        <v>0</v>
      </c>
      <c r="CG136" s="287" cm="1">
        <f t="array" aca="1" ref="CG136" ca="1">IF(AI136&lt;0,AI136*SUMPRODUCT(_xlfn.XLOOKUP(AI$23,$C$4:$C$19,$T$4:$AD$19)*$AL136:$AV136),0)</f>
        <v>0</v>
      </c>
      <c r="CH136" s="287" cm="1">
        <f t="array" aca="1" ref="CH136" ca="1">IF(AJ136&lt;0,AJ136*SUMPRODUCT(_xlfn.XLOOKUP(AJ$23,$C$4:$C$19,$T$4:$AD$19)*$AL136:$AV136),0)</f>
        <v>0</v>
      </c>
      <c r="CI136" s="290" cm="1">
        <f t="array" aca="1" ref="CI136" ca="1">IF(AK136&lt;0,AK136*SUMPRODUCT(_xlfn.XLOOKUP(AK$23,$C$4:$C$19,$T$4:$AD$19)*$AL136:$AV136),0)</f>
        <v>0</v>
      </c>
      <c r="CJ136" s="289">
        <f t="shared" ca="1" si="202"/>
        <v>0</v>
      </c>
      <c r="CK136" s="286" cm="1">
        <f t="array" aca="1" ref="CK136" ca="1">IF(AA136&lt;0,AA136*SUMPRODUCT(_xlfn.XLOOKUP(AA$23,$C$4:$C$19,$I$4:$S$19)*$AL136:$AV136),0)</f>
        <v>0</v>
      </c>
      <c r="CL136" s="287" cm="1">
        <f t="array" aca="1" ref="CL136" ca="1">IF(AB136&lt;0,AB136*SUMPRODUCT(_xlfn.XLOOKUP(AB$23,$C$4:$C$19,$I$4:$S$19)*$AL136:$AV136),0)</f>
        <v>0</v>
      </c>
      <c r="CM136" s="287" cm="1">
        <f t="array" aca="1" ref="CM136" ca="1">IF(AC136&lt;0,AC136*SUMPRODUCT(_xlfn.XLOOKUP(AC$23,$C$4:$C$19,$I$4:$S$19)*$AL136:$AV136),0)</f>
        <v>0</v>
      </c>
      <c r="CN136" s="287" cm="1">
        <f t="array" aca="1" ref="CN136" ca="1">IF(AD136&lt;0,AD136*SUMPRODUCT(_xlfn.XLOOKUP(AD$23,$C$4:$C$19,$I$4:$S$19)*$AL136:$AV136),0)</f>
        <v>0</v>
      </c>
      <c r="CO136" s="287" cm="1">
        <f t="array" aca="1" ref="CO136" ca="1">IF(AE136&lt;0,AE136*SUMPRODUCT(_xlfn.XLOOKUP(AE$23,$C$4:$C$19,$I$4:$S$19)*$AL136:$AV136),0)</f>
        <v>0</v>
      </c>
      <c r="CP136" s="287" cm="1">
        <f t="array" aca="1" ref="CP136" ca="1">IF(AF136&lt;0,AF136*SUMPRODUCT(_xlfn.XLOOKUP(AF$23,$C$4:$C$19,$I$4:$S$19)*$AL136:$AV136),0)</f>
        <v>0</v>
      </c>
      <c r="CQ136" s="287" cm="1">
        <f t="array" aca="1" ref="CQ136" ca="1">IF(AG136&lt;0,AG136*SUMPRODUCT(_xlfn.XLOOKUP(AG$23,$C$4:$C$19,$I$4:$S$19)*$AL136:$AV136),0)</f>
        <v>0</v>
      </c>
      <c r="CR136" s="287" cm="1">
        <f t="array" aca="1" ref="CR136" ca="1">IF(AH136&lt;0,AH136*SUMPRODUCT(_xlfn.XLOOKUP(AH$23,$C$4:$C$19,$I$4:$S$19)*$AL136:$AV136),0)</f>
        <v>0</v>
      </c>
      <c r="CS136" s="287" cm="1">
        <f t="array" aca="1" ref="CS136" ca="1">IF(AI136&lt;0,AI136*SUMPRODUCT(_xlfn.XLOOKUP(AI$23,$C$4:$C$19,$I$4:$S$19)*$AL136:$AV136),0)</f>
        <v>0</v>
      </c>
      <c r="CT136" s="287" cm="1">
        <f t="array" aca="1" ref="CT136" ca="1">IF(AJ136&lt;0,AJ136*SUMPRODUCT(_xlfn.XLOOKUP(AJ$23,$C$4:$C$19,$I$4:$S$19)*$AL136:$AV136),0)</f>
        <v>0</v>
      </c>
      <c r="CU136" s="288" cm="1">
        <f t="array" aca="1" ref="CU136" ca="1">IF(AK136&lt;0,AK136*SUMPRODUCT(_xlfn.XLOOKUP(AK$23,$C$4:$C$19,$I$4:$S$19)*$AL136:$AV136),0)</f>
        <v>0</v>
      </c>
      <c r="CV136" s="289">
        <f t="shared" ca="1" si="203"/>
        <v>0</v>
      </c>
    </row>
    <row r="137" spans="1:100" x14ac:dyDescent="0.25">
      <c r="A137" s="135"/>
      <c r="B137" s="731"/>
      <c r="C137" s="292">
        <v>7</v>
      </c>
      <c r="D137" s="293" t="str">
        <f>_xlfn.XLOOKUP($C137,'Load Combinations'!$B$4:$B$22,'Load Combinations'!$C$4:$C$22)</f>
        <v>Core Vessel Vaccuum,  Beam On, Seismic</v>
      </c>
      <c r="E137" s="86"/>
      <c r="F137" s="294"/>
      <c r="G137" s="125"/>
      <c r="H137" s="295">
        <f t="shared" ca="1" si="252"/>
        <v>0.97500000000000009</v>
      </c>
      <c r="I137" s="295">
        <f t="shared" ca="1" si="253"/>
        <v>-2.125</v>
      </c>
      <c r="J137" s="296"/>
      <c r="K137" s="99">
        <f ca="1">OFFSET(K137,-6,0)</f>
        <v>0</v>
      </c>
      <c r="L137" s="96">
        <f t="shared" ref="L137:AK137" ca="1" si="259">OFFSET(L137,-6,0)</f>
        <v>0</v>
      </c>
      <c r="M137" s="96">
        <f t="shared" ca="1" si="259"/>
        <v>0</v>
      </c>
      <c r="N137" s="96">
        <f t="shared" ca="1" si="259"/>
        <v>0</v>
      </c>
      <c r="O137" s="96">
        <f t="shared" ca="1" si="259"/>
        <v>0</v>
      </c>
      <c r="P137" s="96">
        <f t="shared" ca="1" si="259"/>
        <v>0</v>
      </c>
      <c r="Q137" s="96">
        <f t="shared" ca="1" si="259"/>
        <v>0</v>
      </c>
      <c r="R137" s="96">
        <f t="shared" ca="1" si="259"/>
        <v>0</v>
      </c>
      <c r="S137" s="96">
        <f t="shared" ca="1" si="259"/>
        <v>0</v>
      </c>
      <c r="T137" s="96">
        <f t="shared" ca="1" si="259"/>
        <v>0</v>
      </c>
      <c r="U137" s="96">
        <f t="shared" ca="1" si="259"/>
        <v>0</v>
      </c>
      <c r="V137" s="96">
        <f t="shared" ca="1" si="259"/>
        <v>0</v>
      </c>
      <c r="W137" s="96">
        <f t="shared" ca="1" si="259"/>
        <v>0</v>
      </c>
      <c r="X137" s="96">
        <f t="shared" ca="1" si="259"/>
        <v>0</v>
      </c>
      <c r="Y137" s="96">
        <f t="shared" ca="1" si="259"/>
        <v>0</v>
      </c>
      <c r="Z137" s="138">
        <f t="shared" ca="1" si="259"/>
        <v>0</v>
      </c>
      <c r="AA137" s="99">
        <f t="shared" ca="1" si="259"/>
        <v>1</v>
      </c>
      <c r="AB137" s="96">
        <f t="shared" ca="1" si="259"/>
        <v>1</v>
      </c>
      <c r="AC137" s="96">
        <f t="shared" ca="1" si="259"/>
        <v>0</v>
      </c>
      <c r="AD137" s="96">
        <f t="shared" ca="1" si="259"/>
        <v>0</v>
      </c>
      <c r="AE137" s="96">
        <f t="shared" ca="1" si="259"/>
        <v>0</v>
      </c>
      <c r="AF137" s="96">
        <f t="shared" ca="1" si="259"/>
        <v>0</v>
      </c>
      <c r="AG137" s="96">
        <f t="shared" ca="1" si="259"/>
        <v>0</v>
      </c>
      <c r="AH137" s="96">
        <f t="shared" ca="1" si="259"/>
        <v>0</v>
      </c>
      <c r="AI137" s="96">
        <f t="shared" ca="1" si="259"/>
        <v>0</v>
      </c>
      <c r="AJ137" s="96">
        <f t="shared" ca="1" si="259"/>
        <v>0</v>
      </c>
      <c r="AK137" s="100">
        <f t="shared" ca="1" si="259"/>
        <v>0</v>
      </c>
      <c r="AL137" s="97">
        <f>+INDEX('Load Combinations'!$D$4:$N$22,MATCH(Vertical!$C137,'Load Combinations'!$B$4:$B$22,0),MATCH(Vertical!AL$23,'Load Combinations'!$D$3:$N$3,0))</f>
        <v>1</v>
      </c>
      <c r="AM137" s="96">
        <f>+INDEX('Load Combinations'!$D$4:$N$22,MATCH(Vertical!$C137,'Load Combinations'!$B$4:$B$22,0),MATCH(Vertical!AM$23,'Load Combinations'!$D$3:$N$3,0))</f>
        <v>1</v>
      </c>
      <c r="AN137" s="96">
        <f>+INDEX('Load Combinations'!$D$4:$N$22,MATCH(Vertical!$C137,'Load Combinations'!$B$4:$B$22,0),MATCH(Vertical!AN$23,'Load Combinations'!$D$3:$N$3,0))</f>
        <v>0</v>
      </c>
      <c r="AO137" s="96">
        <f>+INDEX('Load Combinations'!$D$4:$N$22,MATCH(Vertical!$C137,'Load Combinations'!$B$4:$B$22,0),MATCH(Vertical!AO$23,'Load Combinations'!$D$3:$N$3,0))</f>
        <v>1</v>
      </c>
      <c r="AP137" s="96">
        <f>+INDEX('Load Combinations'!$D$4:$N$22,MATCH(Vertical!$C137,'Load Combinations'!$B$4:$B$22,0),MATCH(Vertical!AP$23,'Load Combinations'!$D$3:$N$3,0))</f>
        <v>0</v>
      </c>
      <c r="AQ137" s="96">
        <f>+INDEX('Load Combinations'!$D$4:$N$22,MATCH(Vertical!$C137,'Load Combinations'!$B$4:$B$22,0),MATCH(Vertical!AQ$23,'Load Combinations'!$D$3:$N$3,0))</f>
        <v>1</v>
      </c>
      <c r="AR137" s="96">
        <f>+INDEX('Load Combinations'!$D$4:$N$22,MATCH(Vertical!$C137,'Load Combinations'!$B$4:$B$22,0),MATCH(Vertical!AR$23,'Load Combinations'!$D$3:$N$3,0))</f>
        <v>0</v>
      </c>
      <c r="AS137" s="96">
        <f>+INDEX('Load Combinations'!$D$4:$N$22,MATCH(Vertical!$C137,'Load Combinations'!$B$4:$B$22,0),MATCH(Vertical!AS$23,'Load Combinations'!$D$3:$N$3,0))</f>
        <v>0</v>
      </c>
      <c r="AT137" s="96">
        <f>+INDEX('Load Combinations'!$D$4:$N$22,MATCH(Vertical!$C137,'Load Combinations'!$B$4:$B$22,0),MATCH(Vertical!AT$23,'Load Combinations'!$D$3:$N$3,0))</f>
        <v>1</v>
      </c>
      <c r="AU137" s="138">
        <f>+INDEX('Load Combinations'!$D$4:$N$22,MATCH(Vertical!$C137,'Load Combinations'!$B$4:$B$22,0),MATCH(Vertical!AU$23,'Load Combinations'!$D$3:$N$3,0))</f>
        <v>1</v>
      </c>
      <c r="AV137" s="298">
        <f>+INDEX('Load Combinations'!$D$4:$N$22,MATCH(Vertical!$C137,'Load Combinations'!$B$4:$B$22,0),MATCH(Vertical!AV$23,'Load Combinations'!$D$3:$N$3,0))</f>
        <v>0</v>
      </c>
      <c r="AW137" s="297" cm="1">
        <f t="array" aca="1" ref="AW137" ca="1">SUMPRODUCT(--($K137:$Z137&gt;0),INDEX($H$4:$H$19,MATCH($K$23:$Z$23,$C$4:$C$19,0)))</f>
        <v>0</v>
      </c>
      <c r="AX137" s="298" cm="1">
        <f t="array" aca="1" ref="AX137" ca="1">SUMPRODUCT(--($K137:$Z137&gt;0),INDEX($G$4:$G$19,MATCH($K$23:$Z$23,$C$4:$C$19,0)))</f>
        <v>0</v>
      </c>
      <c r="AY137" s="298" cm="1">
        <f t="array" aca="1" ref="AY137" ca="1">-1*SUMPRODUCT(--($K137:$Z137&lt;0),INDEX($H$4:$H$19,MATCH($K$23:$Z$23,$C$4:$C$19,0)))</f>
        <v>0</v>
      </c>
      <c r="AZ137" s="299" cm="1">
        <f t="array" aca="1" ref="AZ137" ca="1">-1*SUMPRODUCT(--($K137:$Z137&lt;0),INDEX($G$4:$G$19,MATCH($K$23:$Z$23,$C$4:$C$19,0)))</f>
        <v>0</v>
      </c>
      <c r="BA137" s="125" cm="1">
        <f t="array" aca="1" ref="BA137" ca="1">IF(AA137&gt;0,AA137*SUMPRODUCT(_xlfn.XLOOKUP(AA$23,$C$4:$C$19,$T$4:$AD$19)*$AL137:$AV137),0)</f>
        <v>0.3</v>
      </c>
      <c r="BB137" s="300" cm="1">
        <f t="array" aca="1" ref="BB137" ca="1">IF(AB137&gt;0,AB137*SUMPRODUCT(_xlfn.XLOOKUP(AB$23,$C$4:$C$19,$T$4:$AD$19)*$AL137:$AV137),0)</f>
        <v>0.67500000000000004</v>
      </c>
      <c r="BC137" s="300" cm="1">
        <f t="array" aca="1" ref="BC137" ca="1">IF(AC137&gt;0,AC137*SUMPRODUCT(_xlfn.XLOOKUP(AC$23,$C$4:$C$19,$T$4:$AD$19)*$AL137:$AV137),0)</f>
        <v>0</v>
      </c>
      <c r="BD137" s="301" cm="1">
        <f t="array" aca="1" ref="BD137" ca="1">IF(AD137&gt;0,AD137*SUMPRODUCT(_xlfn.XLOOKUP(AD$23,$C$4:$C$19,$T$4:$AD$19)*$AL137:$AV137),0)</f>
        <v>0</v>
      </c>
      <c r="BE137" s="300" cm="1">
        <f t="array" aca="1" ref="BE137" ca="1">IF(AE137&gt;0,AE137*SUMPRODUCT(_xlfn.XLOOKUP(AE$23,$C$4:$C$19,$T$4:$AD$19)*$AL137:$AV137),0)</f>
        <v>0</v>
      </c>
      <c r="BF137" s="300" cm="1">
        <f t="array" aca="1" ref="BF137" ca="1">IF(AF137&gt;0,AF137*SUMPRODUCT(_xlfn.XLOOKUP(AF$23,$C$4:$C$19,$T$4:$AD$19)*$AL137:$AV137),0)</f>
        <v>0</v>
      </c>
      <c r="BG137" s="300" cm="1">
        <f t="array" aca="1" ref="BG137" ca="1">IF(AG137&gt;0,AG137*SUMPRODUCT(_xlfn.XLOOKUP(AG$23,$C$4:$C$19,$T$4:$AD$19)*$AL137:$AV137),0)</f>
        <v>0</v>
      </c>
      <c r="BH137" s="300" cm="1">
        <f t="array" aca="1" ref="BH137" ca="1">IF(AH137&gt;0,AH137*SUMPRODUCT(_xlfn.XLOOKUP(AH$23,$C$4:$C$19,$T$4:$AD$19)*$AL137:$AV137),0)</f>
        <v>0</v>
      </c>
      <c r="BI137" s="300" cm="1">
        <f t="array" aca="1" ref="BI137" ca="1">IF(AI137&gt;0,AI137*SUMPRODUCT(_xlfn.XLOOKUP(AI$23,$C$4:$C$19,$T$4:$AD$19)*$AL137:$AV137),0)</f>
        <v>0</v>
      </c>
      <c r="BJ137" s="300" cm="1">
        <f t="array" aca="1" ref="BJ137" ca="1">IF(AJ137&gt;0,AJ137*SUMPRODUCT(_xlfn.XLOOKUP(AJ$23,$C$4:$C$19,$T$4:$AD$19)*$AL137:$AV137),0)</f>
        <v>0</v>
      </c>
      <c r="BK137" s="302" cm="1">
        <f t="array" aca="1" ref="BK137" ca="1">IF(AK137&gt;0,AK137*SUMPRODUCT(_xlfn.XLOOKUP(AK$23,$C$4:$C$19,$T$4:$AD$19)*$AL137:$AV137),0)</f>
        <v>0</v>
      </c>
      <c r="BL137" s="303">
        <f t="shared" ca="1" si="200"/>
        <v>0.97500000000000009</v>
      </c>
      <c r="BM137" s="125" cm="1">
        <f t="array" aca="1" ref="BM137" ca="1">IF(AA137&gt;0,AA137*SUMPRODUCT(_xlfn.XLOOKUP(AA$23,$C$4:$C$19,$I$4:$S$19)*$AL137:$AV137),0)</f>
        <v>0</v>
      </c>
      <c r="BN137" s="300" cm="1">
        <f t="array" aca="1" ref="BN137" ca="1">IF(AB137&gt;0,AB137*SUMPRODUCT(_xlfn.XLOOKUP(AB$23,$C$4:$C$19,$I$4:$S$19)*$AL137:$AV137),0)</f>
        <v>-2.125</v>
      </c>
      <c r="BO137" s="300" cm="1">
        <f t="array" aca="1" ref="BO137" ca="1">IF(AC137&gt;0,AC137*SUMPRODUCT(_xlfn.XLOOKUP(AC$23,$C$4:$C$19,$I$4:$S$19)*$AL137:$AV137),0)</f>
        <v>0</v>
      </c>
      <c r="BP137" s="301" cm="1">
        <f t="array" aca="1" ref="BP137" ca="1">IF(AD137&gt;0,AD137*SUMPRODUCT(_xlfn.XLOOKUP(AD$23,$C$4:$C$19,$I$4:$S$19)*$AL137:$AV137),0)</f>
        <v>0</v>
      </c>
      <c r="BQ137" s="300" cm="1">
        <f t="array" aca="1" ref="BQ137" ca="1">IF(AE137&gt;0,AE137*SUMPRODUCT(_xlfn.XLOOKUP(AE$23,$C$4:$C$19,$I$4:$S$19)*$AL137:$AV137),0)</f>
        <v>0</v>
      </c>
      <c r="BR137" s="300" cm="1">
        <f t="array" aca="1" ref="BR137" ca="1">IF(AF137&gt;0,AF137*SUMPRODUCT(_xlfn.XLOOKUP(AF$23,$C$4:$C$19,$I$4:$S$19)*$AL137:$AV137),0)</f>
        <v>0</v>
      </c>
      <c r="BS137" s="300" cm="1">
        <f t="array" aca="1" ref="BS137" ca="1">IF(AG137&gt;0,AG137*SUMPRODUCT(_xlfn.XLOOKUP(AG$23,$C$4:$C$19,$I$4:$S$19)*$AL137:$AV137),0)</f>
        <v>0</v>
      </c>
      <c r="BT137" s="300" cm="1">
        <f t="array" aca="1" ref="BT137" ca="1">IF(AH137&gt;0,AH137*SUMPRODUCT(_xlfn.XLOOKUP(AH$23,$C$4:$C$19,$I$4:$S$19)*$AL137:$AV137),0)</f>
        <v>0</v>
      </c>
      <c r="BU137" s="300" cm="1">
        <f t="array" aca="1" ref="BU137" ca="1">IF(AI137&gt;0,AI137*SUMPRODUCT(_xlfn.XLOOKUP(AI$23,$C$4:$C$19,$I$4:$S$19)*$AL137:$AV137),0)</f>
        <v>0</v>
      </c>
      <c r="BV137" s="300" cm="1">
        <f t="array" aca="1" ref="BV137" ca="1">IF(AJ137&gt;0,AJ137*SUMPRODUCT(_xlfn.XLOOKUP(AJ$23,$C$4:$C$19,$I$4:$S$19)*$AL137:$AV137),0)</f>
        <v>0</v>
      </c>
      <c r="BW137" s="304" cm="1">
        <f t="array" aca="1" ref="BW137" ca="1">IF(AK137&gt;0,AK137*SUMPRODUCT(_xlfn.XLOOKUP(AK$23,$C$4:$C$19,$I$4:$S$19)*$AL137:$AV137),0)</f>
        <v>0</v>
      </c>
      <c r="BX137" s="305">
        <f t="shared" ca="1" si="201"/>
        <v>-2.125</v>
      </c>
      <c r="BY137" s="125" cm="1">
        <f t="array" aca="1" ref="BY137" ca="1">IF(AA137&lt;0,AA137*SUMPRODUCT(_xlfn.XLOOKUP(AA$23,$C$4:$C$19,$T$4:$AD$19)*$AL137:$AV137),0)</f>
        <v>0</v>
      </c>
      <c r="BZ137" s="300" cm="1">
        <f t="array" aca="1" ref="BZ137" ca="1">IF(AB137&lt;0,AB137*SUMPRODUCT(_xlfn.XLOOKUP(AB$23,$C$4:$C$19,$T$4:$AD$19)*$AL137:$AV137),0)</f>
        <v>0</v>
      </c>
      <c r="CA137" s="300" cm="1">
        <f t="array" aca="1" ref="CA137" ca="1">IF(AC137&lt;0,AC137*SUMPRODUCT(_xlfn.XLOOKUP(AC$23,$C$4:$C$19,$T$4:$AD$19)*$AL137:$AV137),0)</f>
        <v>0</v>
      </c>
      <c r="CB137" s="301" cm="1">
        <f t="array" aca="1" ref="CB137" ca="1">IF(AD137&lt;0,AD137*SUMPRODUCT(_xlfn.XLOOKUP(AD$23,$C$4:$C$19,$T$4:$AD$19)*$AL137:$AV137),0)</f>
        <v>0</v>
      </c>
      <c r="CC137" s="300" cm="1">
        <f t="array" aca="1" ref="CC137" ca="1">IF(AE137&lt;0,AE137*SUMPRODUCT(_xlfn.XLOOKUP(AE$23,$C$4:$C$19,$T$4:$AD$19)*$AL137:$AV137),0)</f>
        <v>0</v>
      </c>
      <c r="CD137" s="300" cm="1">
        <f t="array" aca="1" ref="CD137" ca="1">IF(AF137&lt;0,AF137*SUMPRODUCT(_xlfn.XLOOKUP(AF$23,$C$4:$C$19,$T$4:$AD$19)*$AL137:$AV137),0)</f>
        <v>0</v>
      </c>
      <c r="CE137" s="300" cm="1">
        <f t="array" aca="1" ref="CE137" ca="1">IF(AG137&lt;0,AG137*SUMPRODUCT(_xlfn.XLOOKUP(AG$23,$C$4:$C$19,$T$4:$AD$19)*$AL137:$AV137),0)</f>
        <v>0</v>
      </c>
      <c r="CF137" s="300" cm="1">
        <f t="array" aca="1" ref="CF137" ca="1">IF(AH137&lt;0,AH137*SUMPRODUCT(_xlfn.XLOOKUP(AH$23,$C$4:$C$19,$T$4:$AD$19)*$AL137:$AV137),0)</f>
        <v>0</v>
      </c>
      <c r="CG137" s="300" cm="1">
        <f t="array" aca="1" ref="CG137" ca="1">IF(AI137&lt;0,AI137*SUMPRODUCT(_xlfn.XLOOKUP(AI$23,$C$4:$C$19,$T$4:$AD$19)*$AL137:$AV137),0)</f>
        <v>0</v>
      </c>
      <c r="CH137" s="300" cm="1">
        <f t="array" aca="1" ref="CH137" ca="1">IF(AJ137&lt;0,AJ137*SUMPRODUCT(_xlfn.XLOOKUP(AJ$23,$C$4:$C$19,$T$4:$AD$19)*$AL137:$AV137),0)</f>
        <v>0</v>
      </c>
      <c r="CI137" s="304" cm="1">
        <f t="array" aca="1" ref="CI137" ca="1">IF(AK137&lt;0,AK137*SUMPRODUCT(_xlfn.XLOOKUP(AK$23,$C$4:$C$19,$T$4:$AD$19)*$AL137:$AV137),0)</f>
        <v>0</v>
      </c>
      <c r="CJ137" s="303">
        <f t="shared" ca="1" si="202"/>
        <v>0</v>
      </c>
      <c r="CK137" s="125" cm="1">
        <f t="array" aca="1" ref="CK137" ca="1">IF(AA137&lt;0,AA137*SUMPRODUCT(_xlfn.XLOOKUP(AA$23,$C$4:$C$19,$I$4:$S$19)*$AL137:$AV137),0)</f>
        <v>0</v>
      </c>
      <c r="CL137" s="300" cm="1">
        <f t="array" aca="1" ref="CL137" ca="1">IF(AB137&lt;0,AB137*SUMPRODUCT(_xlfn.XLOOKUP(AB$23,$C$4:$C$19,$I$4:$S$19)*$AL137:$AV137),0)</f>
        <v>0</v>
      </c>
      <c r="CM137" s="300" cm="1">
        <f t="array" aca="1" ref="CM137" ca="1">IF(AC137&lt;0,AC137*SUMPRODUCT(_xlfn.XLOOKUP(AC$23,$C$4:$C$19,$I$4:$S$19)*$AL137:$AV137),0)</f>
        <v>0</v>
      </c>
      <c r="CN137" s="301" cm="1">
        <f t="array" aca="1" ref="CN137" ca="1">IF(AD137&lt;0,AD137*SUMPRODUCT(_xlfn.XLOOKUP(AD$23,$C$4:$C$19,$I$4:$S$19)*$AL137:$AV137),0)</f>
        <v>0</v>
      </c>
      <c r="CO137" s="300" cm="1">
        <f t="array" aca="1" ref="CO137" ca="1">IF(AE137&lt;0,AE137*SUMPRODUCT(_xlfn.XLOOKUP(AE$23,$C$4:$C$19,$I$4:$S$19)*$AL137:$AV137),0)</f>
        <v>0</v>
      </c>
      <c r="CP137" s="300" cm="1">
        <f t="array" aca="1" ref="CP137" ca="1">IF(AF137&lt;0,AF137*SUMPRODUCT(_xlfn.XLOOKUP(AF$23,$C$4:$C$19,$I$4:$S$19)*$AL137:$AV137),0)</f>
        <v>0</v>
      </c>
      <c r="CQ137" s="300" cm="1">
        <f t="array" aca="1" ref="CQ137" ca="1">IF(AG137&lt;0,AG137*SUMPRODUCT(_xlfn.XLOOKUP(AG$23,$C$4:$C$19,$I$4:$S$19)*$AL137:$AV137),0)</f>
        <v>0</v>
      </c>
      <c r="CR137" s="300" cm="1">
        <f t="array" aca="1" ref="CR137" ca="1">IF(AH137&lt;0,AH137*SUMPRODUCT(_xlfn.XLOOKUP(AH$23,$C$4:$C$19,$I$4:$S$19)*$AL137:$AV137),0)</f>
        <v>0</v>
      </c>
      <c r="CS137" s="300" cm="1">
        <f t="array" aca="1" ref="CS137" ca="1">IF(AI137&lt;0,AI137*SUMPRODUCT(_xlfn.XLOOKUP(AI$23,$C$4:$C$19,$I$4:$S$19)*$AL137:$AV137),0)</f>
        <v>0</v>
      </c>
      <c r="CT137" s="300" cm="1">
        <f t="array" aca="1" ref="CT137" ca="1">IF(AJ137&lt;0,AJ137*SUMPRODUCT(_xlfn.XLOOKUP(AJ$23,$C$4:$C$19,$I$4:$S$19)*$AL137:$AV137),0)</f>
        <v>0</v>
      </c>
      <c r="CU137" s="302" cm="1">
        <f t="array" aca="1" ref="CU137" ca="1">IF(AK137&lt;0,AK137*SUMPRODUCT(_xlfn.XLOOKUP(AK$23,$C$4:$C$19,$I$4:$S$19)*$AL137:$AV137),0)</f>
        <v>0</v>
      </c>
      <c r="CV137" s="303">
        <f t="shared" ca="1" si="203"/>
        <v>0</v>
      </c>
    </row>
    <row r="138" spans="1:100" x14ac:dyDescent="0.25">
      <c r="A138" s="136"/>
      <c r="B138" s="389"/>
      <c r="C138" s="278">
        <v>8</v>
      </c>
      <c r="D138" s="279" t="str">
        <f>_xlfn.XLOOKUP($C138,'Load Combinations'!$B$4:$B$22,'Load Combinations'!$C$4:$C$22)</f>
        <v>CV Vac, Component MAWP, No Beam</v>
      </c>
      <c r="E138" s="280"/>
      <c r="F138" s="281"/>
      <c r="G138" s="111"/>
      <c r="H138" s="282">
        <f t="shared" ca="1" si="252"/>
        <v>0.125</v>
      </c>
      <c r="I138" s="282">
        <f t="shared" ca="1" si="253"/>
        <v>-1.875</v>
      </c>
      <c r="J138" s="283"/>
      <c r="K138" s="87">
        <f ca="1">OFFSET(K138,-7,0)</f>
        <v>0</v>
      </c>
      <c r="L138" s="84">
        <f t="shared" ref="L138:AK138" ca="1" si="260">OFFSET(L138,-7,0)</f>
        <v>0</v>
      </c>
      <c r="M138" s="84">
        <f t="shared" ca="1" si="260"/>
        <v>0</v>
      </c>
      <c r="N138" s="84">
        <f t="shared" ca="1" si="260"/>
        <v>0</v>
      </c>
      <c r="O138" s="84">
        <f t="shared" ca="1" si="260"/>
        <v>0</v>
      </c>
      <c r="P138" s="84">
        <f t="shared" ca="1" si="260"/>
        <v>0</v>
      </c>
      <c r="Q138" s="84">
        <f t="shared" ca="1" si="260"/>
        <v>0</v>
      </c>
      <c r="R138" s="84">
        <f t="shared" ca="1" si="260"/>
        <v>0</v>
      </c>
      <c r="S138" s="84">
        <f t="shared" ca="1" si="260"/>
        <v>0</v>
      </c>
      <c r="T138" s="84">
        <f t="shared" ca="1" si="260"/>
        <v>0</v>
      </c>
      <c r="U138" s="84">
        <f t="shared" ca="1" si="260"/>
        <v>0</v>
      </c>
      <c r="V138" s="84">
        <f t="shared" ca="1" si="260"/>
        <v>0</v>
      </c>
      <c r="W138" s="84">
        <f t="shared" ca="1" si="260"/>
        <v>0</v>
      </c>
      <c r="X138" s="84">
        <f t="shared" ca="1" si="260"/>
        <v>0</v>
      </c>
      <c r="Y138" s="84">
        <f t="shared" ca="1" si="260"/>
        <v>0</v>
      </c>
      <c r="Z138" s="89">
        <f t="shared" ca="1" si="260"/>
        <v>0</v>
      </c>
      <c r="AA138" s="87">
        <f t="shared" ca="1" si="260"/>
        <v>1</v>
      </c>
      <c r="AB138" s="84">
        <f t="shared" ca="1" si="260"/>
        <v>1</v>
      </c>
      <c r="AC138" s="84">
        <f t="shared" ca="1" si="260"/>
        <v>0</v>
      </c>
      <c r="AD138" s="84">
        <f t="shared" ca="1" si="260"/>
        <v>0</v>
      </c>
      <c r="AE138" s="84">
        <f t="shared" ca="1" si="260"/>
        <v>0</v>
      </c>
      <c r="AF138" s="84">
        <f t="shared" ca="1" si="260"/>
        <v>0</v>
      </c>
      <c r="AG138" s="84">
        <f t="shared" ca="1" si="260"/>
        <v>0</v>
      </c>
      <c r="AH138" s="84">
        <f t="shared" ca="1" si="260"/>
        <v>0</v>
      </c>
      <c r="AI138" s="84">
        <f t="shared" ca="1" si="260"/>
        <v>0</v>
      </c>
      <c r="AJ138" s="84">
        <f t="shared" ca="1" si="260"/>
        <v>0</v>
      </c>
      <c r="AK138" s="98">
        <f t="shared" ca="1" si="260"/>
        <v>0</v>
      </c>
      <c r="AL138" s="91">
        <f>+INDEX('Load Combinations'!$D$4:$N$22,MATCH(Vertical!$C138,'Load Combinations'!$B$4:$B$22,0),MATCH(Vertical!AL$23,'Load Combinations'!$D$3:$N$3,0))</f>
        <v>1</v>
      </c>
      <c r="AM138" s="84">
        <f>+INDEX('Load Combinations'!$D$4:$N$22,MATCH(Vertical!$C138,'Load Combinations'!$B$4:$B$22,0),MATCH(Vertical!AM$23,'Load Combinations'!$D$3:$N$3,0))</f>
        <v>1</v>
      </c>
      <c r="AN138" s="84">
        <f>+INDEX('Load Combinations'!$D$4:$N$22,MATCH(Vertical!$C138,'Load Combinations'!$B$4:$B$22,0),MATCH(Vertical!AN$23,'Load Combinations'!$D$3:$N$3,0))</f>
        <v>0</v>
      </c>
      <c r="AO138" s="84">
        <f>+INDEX('Load Combinations'!$D$4:$N$22,MATCH(Vertical!$C138,'Load Combinations'!$B$4:$B$22,0),MATCH(Vertical!AO$23,'Load Combinations'!$D$3:$N$3,0))</f>
        <v>0</v>
      </c>
      <c r="AP138" s="84">
        <f>+INDEX('Load Combinations'!$D$4:$N$22,MATCH(Vertical!$C138,'Load Combinations'!$B$4:$B$22,0),MATCH(Vertical!AP$23,'Load Combinations'!$D$3:$N$3,0))</f>
        <v>1</v>
      </c>
      <c r="AQ138" s="84">
        <f>+INDEX('Load Combinations'!$D$4:$N$22,MATCH(Vertical!$C138,'Load Combinations'!$B$4:$B$22,0),MATCH(Vertical!AQ$23,'Load Combinations'!$D$3:$N$3,0))</f>
        <v>0</v>
      </c>
      <c r="AR138" s="84">
        <f>+INDEX('Load Combinations'!$D$4:$N$22,MATCH(Vertical!$C138,'Load Combinations'!$B$4:$B$22,0),MATCH(Vertical!AR$23,'Load Combinations'!$D$3:$N$3,0))</f>
        <v>0</v>
      </c>
      <c r="AS138" s="84">
        <f>+INDEX('Load Combinations'!$D$4:$N$22,MATCH(Vertical!$C138,'Load Combinations'!$B$4:$B$22,0),MATCH(Vertical!AS$23,'Load Combinations'!$D$3:$N$3,0))</f>
        <v>0</v>
      </c>
      <c r="AT138" s="84">
        <f>+INDEX('Load Combinations'!$D$4:$N$22,MATCH(Vertical!$C138,'Load Combinations'!$B$4:$B$22,0),MATCH(Vertical!AT$23,'Load Combinations'!$D$3:$N$3,0))</f>
        <v>1</v>
      </c>
      <c r="AU138" s="89">
        <f>+INDEX('Load Combinations'!$D$4:$N$22,MATCH(Vertical!$C138,'Load Combinations'!$B$4:$B$22,0),MATCH(Vertical!AU$23,'Load Combinations'!$D$3:$N$3,0))</f>
        <v>0</v>
      </c>
      <c r="AV138" s="194">
        <f>+INDEX('Load Combinations'!$D$4:$N$22,MATCH(Vertical!$C138,'Load Combinations'!$B$4:$B$22,0),MATCH(Vertical!AV$23,'Load Combinations'!$D$3:$N$3,0))</f>
        <v>0</v>
      </c>
      <c r="AW138" s="284" cm="1">
        <f t="array" aca="1" ref="AW138" ca="1">SUMPRODUCT(--($K138:$Z138&gt;0),INDEX($H$4:$H$19,MATCH($K$23:$Z$23,$C$4:$C$19,0)))</f>
        <v>0</v>
      </c>
      <c r="AX138" s="194" cm="1">
        <f t="array" aca="1" ref="AX138" ca="1">SUMPRODUCT(--($K138:$Z138&gt;0),INDEX($G$4:$G$19,MATCH($K$23:$Z$23,$C$4:$C$19,0)))</f>
        <v>0</v>
      </c>
      <c r="AY138" s="194" cm="1">
        <f t="array" aca="1" ref="AY138" ca="1">-1*SUMPRODUCT(--($K138:$Z138&lt;0),INDEX($H$4:$H$19,MATCH($K$23:$Z$23,$C$4:$C$19,0)))</f>
        <v>0</v>
      </c>
      <c r="AZ138" s="285" cm="1">
        <f t="array" aca="1" ref="AZ138" ca="1">-1*SUMPRODUCT(--($K138:$Z138&lt;0),INDEX($G$4:$G$19,MATCH($K$23:$Z$23,$C$4:$C$19,0)))</f>
        <v>0</v>
      </c>
      <c r="BA138" s="286" cm="1">
        <f t="array" aca="1" ref="BA138" ca="1">IF(AA138&gt;0,AA138*SUMPRODUCT(_xlfn.XLOOKUP(AA$23,$C$4:$C$19,$T$4:$AD$19)*$AL138:$AV138),0)</f>
        <v>0</v>
      </c>
      <c r="BB138" s="287" cm="1">
        <f t="array" aca="1" ref="BB138" ca="1">IF(AB138&gt;0,AB138*SUMPRODUCT(_xlfn.XLOOKUP(AB$23,$C$4:$C$19,$T$4:$AD$19)*$AL138:$AV138),0)</f>
        <v>0.125</v>
      </c>
      <c r="BC138" s="287" cm="1">
        <f t="array" aca="1" ref="BC138" ca="1">IF(AC138&gt;0,AC138*SUMPRODUCT(_xlfn.XLOOKUP(AC$23,$C$4:$C$19,$T$4:$AD$19)*$AL138:$AV138),0)</f>
        <v>0</v>
      </c>
      <c r="BD138" s="287" cm="1">
        <f t="array" aca="1" ref="BD138" ca="1">IF(AD138&gt;0,AD138*SUMPRODUCT(_xlfn.XLOOKUP(AD$23,$C$4:$C$19,$T$4:$AD$19)*$AL138:$AV138),0)</f>
        <v>0</v>
      </c>
      <c r="BE138" s="287" cm="1">
        <f t="array" aca="1" ref="BE138" ca="1">IF(AE138&gt;0,AE138*SUMPRODUCT(_xlfn.XLOOKUP(AE$23,$C$4:$C$19,$T$4:$AD$19)*$AL138:$AV138),0)</f>
        <v>0</v>
      </c>
      <c r="BF138" s="287" cm="1">
        <f t="array" aca="1" ref="BF138" ca="1">IF(AF138&gt;0,AF138*SUMPRODUCT(_xlfn.XLOOKUP(AF$23,$C$4:$C$19,$T$4:$AD$19)*$AL138:$AV138),0)</f>
        <v>0</v>
      </c>
      <c r="BG138" s="287" cm="1">
        <f t="array" aca="1" ref="BG138" ca="1">IF(AG138&gt;0,AG138*SUMPRODUCT(_xlfn.XLOOKUP(AG$23,$C$4:$C$19,$T$4:$AD$19)*$AL138:$AV138),0)</f>
        <v>0</v>
      </c>
      <c r="BH138" s="287" cm="1">
        <f t="array" aca="1" ref="BH138" ca="1">IF(AH138&gt;0,AH138*SUMPRODUCT(_xlfn.XLOOKUP(AH$23,$C$4:$C$19,$T$4:$AD$19)*$AL138:$AV138),0)</f>
        <v>0</v>
      </c>
      <c r="BI138" s="287" cm="1">
        <f t="array" aca="1" ref="BI138" ca="1">IF(AI138&gt;0,AI138*SUMPRODUCT(_xlfn.XLOOKUP(AI$23,$C$4:$C$19,$T$4:$AD$19)*$AL138:$AV138),0)</f>
        <v>0</v>
      </c>
      <c r="BJ138" s="287" cm="1">
        <f t="array" aca="1" ref="BJ138" ca="1">IF(AJ138&gt;0,AJ138*SUMPRODUCT(_xlfn.XLOOKUP(AJ$23,$C$4:$C$19,$T$4:$AD$19)*$AL138:$AV138),0)</f>
        <v>0</v>
      </c>
      <c r="BK138" s="288" cm="1">
        <f t="array" aca="1" ref="BK138" ca="1">IF(AK138&gt;0,AK138*SUMPRODUCT(_xlfn.XLOOKUP(AK$23,$C$4:$C$19,$T$4:$AD$19)*$AL138:$AV138),0)</f>
        <v>0</v>
      </c>
      <c r="BL138" s="289">
        <f t="shared" ca="1" si="200"/>
        <v>0.125</v>
      </c>
      <c r="BM138" s="286" cm="1">
        <f t="array" aca="1" ref="BM138" ca="1">IF(AA138&gt;0,AA138*SUMPRODUCT(_xlfn.XLOOKUP(AA$23,$C$4:$C$19,$I$4:$S$19)*$AL138:$AV138),0)</f>
        <v>0</v>
      </c>
      <c r="BN138" s="287" cm="1">
        <f t="array" aca="1" ref="BN138" ca="1">IF(AB138&gt;0,AB138*SUMPRODUCT(_xlfn.XLOOKUP(AB$23,$C$4:$C$19,$I$4:$S$19)*$AL138:$AV138),0)</f>
        <v>-1.875</v>
      </c>
      <c r="BO138" s="287" cm="1">
        <f t="array" aca="1" ref="BO138" ca="1">IF(AC138&gt;0,AC138*SUMPRODUCT(_xlfn.XLOOKUP(AC$23,$C$4:$C$19,$I$4:$S$19)*$AL138:$AV138),0)</f>
        <v>0</v>
      </c>
      <c r="BP138" s="287" cm="1">
        <f t="array" aca="1" ref="BP138" ca="1">IF(AD138&gt;0,AD138*SUMPRODUCT(_xlfn.XLOOKUP(AD$23,$C$4:$C$19,$I$4:$S$19)*$AL138:$AV138),0)</f>
        <v>0</v>
      </c>
      <c r="BQ138" s="287" cm="1">
        <f t="array" aca="1" ref="BQ138" ca="1">IF(AE138&gt;0,AE138*SUMPRODUCT(_xlfn.XLOOKUP(AE$23,$C$4:$C$19,$I$4:$S$19)*$AL138:$AV138),0)</f>
        <v>0</v>
      </c>
      <c r="BR138" s="287" cm="1">
        <f t="array" aca="1" ref="BR138" ca="1">IF(AF138&gt;0,AF138*SUMPRODUCT(_xlfn.XLOOKUP(AF$23,$C$4:$C$19,$I$4:$S$19)*$AL138:$AV138),0)</f>
        <v>0</v>
      </c>
      <c r="BS138" s="287" cm="1">
        <f t="array" aca="1" ref="BS138" ca="1">IF(AG138&gt;0,AG138*SUMPRODUCT(_xlfn.XLOOKUP(AG$23,$C$4:$C$19,$I$4:$S$19)*$AL138:$AV138),0)</f>
        <v>0</v>
      </c>
      <c r="BT138" s="287" cm="1">
        <f t="array" aca="1" ref="BT138" ca="1">IF(AH138&gt;0,AH138*SUMPRODUCT(_xlfn.XLOOKUP(AH$23,$C$4:$C$19,$I$4:$S$19)*$AL138:$AV138),0)</f>
        <v>0</v>
      </c>
      <c r="BU138" s="287" cm="1">
        <f t="array" aca="1" ref="BU138" ca="1">IF(AI138&gt;0,AI138*SUMPRODUCT(_xlfn.XLOOKUP(AI$23,$C$4:$C$19,$I$4:$S$19)*$AL138:$AV138),0)</f>
        <v>0</v>
      </c>
      <c r="BV138" s="287" cm="1">
        <f t="array" aca="1" ref="BV138" ca="1">IF(AJ138&gt;0,AJ138*SUMPRODUCT(_xlfn.XLOOKUP(AJ$23,$C$4:$C$19,$I$4:$S$19)*$AL138:$AV138),0)</f>
        <v>0</v>
      </c>
      <c r="BW138" s="290" cm="1">
        <f t="array" aca="1" ref="BW138" ca="1">IF(AK138&gt;0,AK138*SUMPRODUCT(_xlfn.XLOOKUP(AK$23,$C$4:$C$19,$I$4:$S$19)*$AL138:$AV138),0)</f>
        <v>0</v>
      </c>
      <c r="BX138" s="291">
        <f t="shared" ca="1" si="201"/>
        <v>-1.875</v>
      </c>
      <c r="BY138" s="286" cm="1">
        <f t="array" aca="1" ref="BY138" ca="1">IF(AA138&lt;0,AA138*SUMPRODUCT(_xlfn.XLOOKUP(AA$23,$C$4:$C$19,$T$4:$AD$19)*$AL138:$AV138),0)</f>
        <v>0</v>
      </c>
      <c r="BZ138" s="287" cm="1">
        <f t="array" aca="1" ref="BZ138" ca="1">IF(AB138&lt;0,AB138*SUMPRODUCT(_xlfn.XLOOKUP(AB$23,$C$4:$C$19,$T$4:$AD$19)*$AL138:$AV138),0)</f>
        <v>0</v>
      </c>
      <c r="CA138" s="287" cm="1">
        <f t="array" aca="1" ref="CA138" ca="1">IF(AC138&lt;0,AC138*SUMPRODUCT(_xlfn.XLOOKUP(AC$23,$C$4:$C$19,$T$4:$AD$19)*$AL138:$AV138),0)</f>
        <v>0</v>
      </c>
      <c r="CB138" s="287" cm="1">
        <f t="array" aca="1" ref="CB138" ca="1">IF(AD138&lt;0,AD138*SUMPRODUCT(_xlfn.XLOOKUP(AD$23,$C$4:$C$19,$T$4:$AD$19)*$AL138:$AV138),0)</f>
        <v>0</v>
      </c>
      <c r="CC138" s="287" cm="1">
        <f t="array" aca="1" ref="CC138" ca="1">IF(AE138&lt;0,AE138*SUMPRODUCT(_xlfn.XLOOKUP(AE$23,$C$4:$C$19,$T$4:$AD$19)*$AL138:$AV138),0)</f>
        <v>0</v>
      </c>
      <c r="CD138" s="287" cm="1">
        <f t="array" aca="1" ref="CD138" ca="1">IF(AF138&lt;0,AF138*SUMPRODUCT(_xlfn.XLOOKUP(AF$23,$C$4:$C$19,$T$4:$AD$19)*$AL138:$AV138),0)</f>
        <v>0</v>
      </c>
      <c r="CE138" s="287" cm="1">
        <f t="array" aca="1" ref="CE138" ca="1">IF(AG138&lt;0,AG138*SUMPRODUCT(_xlfn.XLOOKUP(AG$23,$C$4:$C$19,$T$4:$AD$19)*$AL138:$AV138),0)</f>
        <v>0</v>
      </c>
      <c r="CF138" s="287" cm="1">
        <f t="array" aca="1" ref="CF138" ca="1">IF(AH138&lt;0,AH138*SUMPRODUCT(_xlfn.XLOOKUP(AH$23,$C$4:$C$19,$T$4:$AD$19)*$AL138:$AV138),0)</f>
        <v>0</v>
      </c>
      <c r="CG138" s="287" cm="1">
        <f t="array" aca="1" ref="CG138" ca="1">IF(AI138&lt;0,AI138*SUMPRODUCT(_xlfn.XLOOKUP(AI$23,$C$4:$C$19,$T$4:$AD$19)*$AL138:$AV138),0)</f>
        <v>0</v>
      </c>
      <c r="CH138" s="287" cm="1">
        <f t="array" aca="1" ref="CH138" ca="1">IF(AJ138&lt;0,AJ138*SUMPRODUCT(_xlfn.XLOOKUP(AJ$23,$C$4:$C$19,$T$4:$AD$19)*$AL138:$AV138),0)</f>
        <v>0</v>
      </c>
      <c r="CI138" s="290" cm="1">
        <f t="array" aca="1" ref="CI138" ca="1">IF(AK138&lt;0,AK138*SUMPRODUCT(_xlfn.XLOOKUP(AK$23,$C$4:$C$19,$T$4:$AD$19)*$AL138:$AV138),0)</f>
        <v>0</v>
      </c>
      <c r="CJ138" s="289">
        <f t="shared" ca="1" si="202"/>
        <v>0</v>
      </c>
      <c r="CK138" s="286" cm="1">
        <f t="array" aca="1" ref="CK138" ca="1">IF(AA138&lt;0,AA138*SUMPRODUCT(_xlfn.XLOOKUP(AA$23,$C$4:$C$19,$I$4:$S$19)*$AL138:$AV138),0)</f>
        <v>0</v>
      </c>
      <c r="CL138" s="287" cm="1">
        <f t="array" aca="1" ref="CL138" ca="1">IF(AB138&lt;0,AB138*SUMPRODUCT(_xlfn.XLOOKUP(AB$23,$C$4:$C$19,$I$4:$S$19)*$AL138:$AV138),0)</f>
        <v>0</v>
      </c>
      <c r="CM138" s="287" cm="1">
        <f t="array" aca="1" ref="CM138" ca="1">IF(AC138&lt;0,AC138*SUMPRODUCT(_xlfn.XLOOKUP(AC$23,$C$4:$C$19,$I$4:$S$19)*$AL138:$AV138),0)</f>
        <v>0</v>
      </c>
      <c r="CN138" s="287" cm="1">
        <f t="array" aca="1" ref="CN138" ca="1">IF(AD138&lt;0,AD138*SUMPRODUCT(_xlfn.XLOOKUP(AD$23,$C$4:$C$19,$I$4:$S$19)*$AL138:$AV138),0)</f>
        <v>0</v>
      </c>
      <c r="CO138" s="287" cm="1">
        <f t="array" aca="1" ref="CO138" ca="1">IF(AE138&lt;0,AE138*SUMPRODUCT(_xlfn.XLOOKUP(AE$23,$C$4:$C$19,$I$4:$S$19)*$AL138:$AV138),0)</f>
        <v>0</v>
      </c>
      <c r="CP138" s="287" cm="1">
        <f t="array" aca="1" ref="CP138" ca="1">IF(AF138&lt;0,AF138*SUMPRODUCT(_xlfn.XLOOKUP(AF$23,$C$4:$C$19,$I$4:$S$19)*$AL138:$AV138),0)</f>
        <v>0</v>
      </c>
      <c r="CQ138" s="287" cm="1">
        <f t="array" aca="1" ref="CQ138" ca="1">IF(AG138&lt;0,AG138*SUMPRODUCT(_xlfn.XLOOKUP(AG$23,$C$4:$C$19,$I$4:$S$19)*$AL138:$AV138),0)</f>
        <v>0</v>
      </c>
      <c r="CR138" s="287" cm="1">
        <f t="array" aca="1" ref="CR138" ca="1">IF(AH138&lt;0,AH138*SUMPRODUCT(_xlfn.XLOOKUP(AH$23,$C$4:$C$19,$I$4:$S$19)*$AL138:$AV138),0)</f>
        <v>0</v>
      </c>
      <c r="CS138" s="287" cm="1">
        <f t="array" aca="1" ref="CS138" ca="1">IF(AI138&lt;0,AI138*SUMPRODUCT(_xlfn.XLOOKUP(AI$23,$C$4:$C$19,$I$4:$S$19)*$AL138:$AV138),0)</f>
        <v>0</v>
      </c>
      <c r="CT138" s="287" cm="1">
        <f t="array" aca="1" ref="CT138" ca="1">IF(AJ138&lt;0,AJ138*SUMPRODUCT(_xlfn.XLOOKUP(AJ$23,$C$4:$C$19,$I$4:$S$19)*$AL138:$AV138),0)</f>
        <v>0</v>
      </c>
      <c r="CU138" s="288" cm="1">
        <f t="array" aca="1" ref="CU138" ca="1">IF(AK138&lt;0,AK138*SUMPRODUCT(_xlfn.XLOOKUP(AK$23,$C$4:$C$19,$I$4:$S$19)*$AL138:$AV138),0)</f>
        <v>0</v>
      </c>
      <c r="CV138" s="289">
        <f t="shared" ca="1" si="203"/>
        <v>0</v>
      </c>
    </row>
    <row r="139" spans="1:100" x14ac:dyDescent="0.25">
      <c r="A139" s="136"/>
      <c r="B139" s="389"/>
      <c r="C139" s="292">
        <v>9</v>
      </c>
      <c r="D139" s="293" t="str">
        <f>_xlfn.XLOOKUP($C139,'Load Combinations'!$B$4:$B$22,'Load Combinations'!$C$4:$C$22)</f>
        <v>CV Vac, Component MAWP, Beam On</v>
      </c>
      <c r="E139" s="86"/>
      <c r="F139" s="294"/>
      <c r="G139" s="125"/>
      <c r="H139" s="295">
        <f t="shared" ca="1" si="252"/>
        <v>0.72499999999999998</v>
      </c>
      <c r="I139" s="295">
        <f t="shared" ca="1" si="253"/>
        <v>-1.875</v>
      </c>
      <c r="J139" s="296"/>
      <c r="K139" s="99">
        <f ca="1">OFFSET(K139,-8,0)</f>
        <v>0</v>
      </c>
      <c r="L139" s="96">
        <f t="shared" ref="L139:AK139" ca="1" si="261">OFFSET(L139,-8,0)</f>
        <v>0</v>
      </c>
      <c r="M139" s="96">
        <f t="shared" ca="1" si="261"/>
        <v>0</v>
      </c>
      <c r="N139" s="96">
        <f t="shared" ca="1" si="261"/>
        <v>0</v>
      </c>
      <c r="O139" s="96">
        <f t="shared" ca="1" si="261"/>
        <v>0</v>
      </c>
      <c r="P139" s="96">
        <f t="shared" ca="1" si="261"/>
        <v>0</v>
      </c>
      <c r="Q139" s="96">
        <f t="shared" ca="1" si="261"/>
        <v>0</v>
      </c>
      <c r="R139" s="96">
        <f t="shared" ca="1" si="261"/>
        <v>0</v>
      </c>
      <c r="S139" s="96">
        <f t="shared" ca="1" si="261"/>
        <v>0</v>
      </c>
      <c r="T139" s="96">
        <f t="shared" ca="1" si="261"/>
        <v>0</v>
      </c>
      <c r="U139" s="96">
        <f t="shared" ca="1" si="261"/>
        <v>0</v>
      </c>
      <c r="V139" s="96">
        <f t="shared" ca="1" si="261"/>
        <v>0</v>
      </c>
      <c r="W139" s="96">
        <f t="shared" ca="1" si="261"/>
        <v>0</v>
      </c>
      <c r="X139" s="96">
        <f t="shared" ca="1" si="261"/>
        <v>0</v>
      </c>
      <c r="Y139" s="96">
        <f t="shared" ca="1" si="261"/>
        <v>0</v>
      </c>
      <c r="Z139" s="138">
        <f t="shared" ca="1" si="261"/>
        <v>0</v>
      </c>
      <c r="AA139" s="99">
        <f t="shared" ca="1" si="261"/>
        <v>1</v>
      </c>
      <c r="AB139" s="96">
        <f t="shared" ca="1" si="261"/>
        <v>1</v>
      </c>
      <c r="AC139" s="96">
        <f t="shared" ca="1" si="261"/>
        <v>0</v>
      </c>
      <c r="AD139" s="96">
        <f t="shared" ca="1" si="261"/>
        <v>0</v>
      </c>
      <c r="AE139" s="96">
        <f t="shared" ca="1" si="261"/>
        <v>0</v>
      </c>
      <c r="AF139" s="96">
        <f t="shared" ca="1" si="261"/>
        <v>0</v>
      </c>
      <c r="AG139" s="96">
        <f t="shared" ca="1" si="261"/>
        <v>0</v>
      </c>
      <c r="AH139" s="96">
        <f t="shared" ca="1" si="261"/>
        <v>0</v>
      </c>
      <c r="AI139" s="96">
        <f t="shared" ca="1" si="261"/>
        <v>0</v>
      </c>
      <c r="AJ139" s="96">
        <f t="shared" ca="1" si="261"/>
        <v>0</v>
      </c>
      <c r="AK139" s="100">
        <f t="shared" ca="1" si="261"/>
        <v>0</v>
      </c>
      <c r="AL139" s="97">
        <f>+INDEX('Load Combinations'!$D$4:$N$22,MATCH(Vertical!$C139,'Load Combinations'!$B$4:$B$22,0),MATCH(Vertical!AL$23,'Load Combinations'!$D$3:$N$3,0))</f>
        <v>1</v>
      </c>
      <c r="AM139" s="96">
        <f>+INDEX('Load Combinations'!$D$4:$N$22,MATCH(Vertical!$C139,'Load Combinations'!$B$4:$B$22,0),MATCH(Vertical!AM$23,'Load Combinations'!$D$3:$N$3,0))</f>
        <v>1</v>
      </c>
      <c r="AN139" s="96">
        <f>+INDEX('Load Combinations'!$D$4:$N$22,MATCH(Vertical!$C139,'Load Combinations'!$B$4:$B$22,0),MATCH(Vertical!AN$23,'Load Combinations'!$D$3:$N$3,0))</f>
        <v>0</v>
      </c>
      <c r="AO139" s="96">
        <f>+INDEX('Load Combinations'!$D$4:$N$22,MATCH(Vertical!$C139,'Load Combinations'!$B$4:$B$22,0),MATCH(Vertical!AO$23,'Load Combinations'!$D$3:$N$3,0))</f>
        <v>0</v>
      </c>
      <c r="AP139" s="96">
        <f>+INDEX('Load Combinations'!$D$4:$N$22,MATCH(Vertical!$C139,'Load Combinations'!$B$4:$B$22,0),MATCH(Vertical!AP$23,'Load Combinations'!$D$3:$N$3,0))</f>
        <v>1</v>
      </c>
      <c r="AQ139" s="96">
        <f>+INDEX('Load Combinations'!$D$4:$N$22,MATCH(Vertical!$C139,'Load Combinations'!$B$4:$B$22,0),MATCH(Vertical!AQ$23,'Load Combinations'!$D$3:$N$3,0))</f>
        <v>1</v>
      </c>
      <c r="AR139" s="96">
        <f>+INDEX('Load Combinations'!$D$4:$N$22,MATCH(Vertical!$C139,'Load Combinations'!$B$4:$B$22,0),MATCH(Vertical!AR$23,'Load Combinations'!$D$3:$N$3,0))</f>
        <v>0</v>
      </c>
      <c r="AS139" s="96">
        <f>+INDEX('Load Combinations'!$D$4:$N$22,MATCH(Vertical!$C139,'Load Combinations'!$B$4:$B$22,0),MATCH(Vertical!AS$23,'Load Combinations'!$D$3:$N$3,0))</f>
        <v>0</v>
      </c>
      <c r="AT139" s="96">
        <f>+INDEX('Load Combinations'!$D$4:$N$22,MATCH(Vertical!$C139,'Load Combinations'!$B$4:$B$22,0),MATCH(Vertical!AT$23,'Load Combinations'!$D$3:$N$3,0))</f>
        <v>1</v>
      </c>
      <c r="AU139" s="138">
        <f>+INDEX('Load Combinations'!$D$4:$N$22,MATCH(Vertical!$C139,'Load Combinations'!$B$4:$B$22,0),MATCH(Vertical!AU$23,'Load Combinations'!$D$3:$N$3,0))</f>
        <v>0</v>
      </c>
      <c r="AV139" s="298">
        <f>+INDEX('Load Combinations'!$D$4:$N$22,MATCH(Vertical!$C139,'Load Combinations'!$B$4:$B$22,0),MATCH(Vertical!AV$23,'Load Combinations'!$D$3:$N$3,0))</f>
        <v>0</v>
      </c>
      <c r="AW139" s="297" cm="1">
        <f t="array" aca="1" ref="AW139" ca="1">SUMPRODUCT(--($K139:$Z139&gt;0),INDEX($H$4:$H$19,MATCH($K$23:$Z$23,$C$4:$C$19,0)))</f>
        <v>0</v>
      </c>
      <c r="AX139" s="298" cm="1">
        <f t="array" aca="1" ref="AX139" ca="1">SUMPRODUCT(--($K139:$Z139&gt;0),INDEX($G$4:$G$19,MATCH($K$23:$Z$23,$C$4:$C$19,0)))</f>
        <v>0</v>
      </c>
      <c r="AY139" s="298" cm="1">
        <f t="array" aca="1" ref="AY139" ca="1">-1*SUMPRODUCT(--($K139:$Z139&lt;0),INDEX($H$4:$H$19,MATCH($K$23:$Z$23,$C$4:$C$19,0)))</f>
        <v>0</v>
      </c>
      <c r="AZ139" s="299" cm="1">
        <f t="array" aca="1" ref="AZ139" ca="1">-1*SUMPRODUCT(--($K139:$Z139&lt;0),INDEX($G$4:$G$19,MATCH($K$23:$Z$23,$C$4:$C$19,0)))</f>
        <v>0</v>
      </c>
      <c r="BA139" s="125" cm="1">
        <f t="array" aca="1" ref="BA139" ca="1">IF(AA139&gt;0,AA139*SUMPRODUCT(_xlfn.XLOOKUP(AA$23,$C$4:$C$19,$T$4:$AD$19)*$AL139:$AV139),0)</f>
        <v>0.3</v>
      </c>
      <c r="BB139" s="300" cm="1">
        <f t="array" aca="1" ref="BB139" ca="1">IF(AB139&gt;0,AB139*SUMPRODUCT(_xlfn.XLOOKUP(AB$23,$C$4:$C$19,$T$4:$AD$19)*$AL139:$AV139),0)</f>
        <v>0.42499999999999999</v>
      </c>
      <c r="BC139" s="300" cm="1">
        <f t="array" aca="1" ref="BC139" ca="1">IF(AC139&gt;0,AC139*SUMPRODUCT(_xlfn.XLOOKUP(AC$23,$C$4:$C$19,$T$4:$AD$19)*$AL139:$AV139),0)</f>
        <v>0</v>
      </c>
      <c r="BD139" s="301" cm="1">
        <f t="array" aca="1" ref="BD139" ca="1">IF(AD139&gt;0,AD139*SUMPRODUCT(_xlfn.XLOOKUP(AD$23,$C$4:$C$19,$T$4:$AD$19)*$AL139:$AV139),0)</f>
        <v>0</v>
      </c>
      <c r="BE139" s="300" cm="1">
        <f t="array" aca="1" ref="BE139" ca="1">IF(AE139&gt;0,AE139*SUMPRODUCT(_xlfn.XLOOKUP(AE$23,$C$4:$C$19,$T$4:$AD$19)*$AL139:$AV139),0)</f>
        <v>0</v>
      </c>
      <c r="BF139" s="300" cm="1">
        <f t="array" aca="1" ref="BF139" ca="1">IF(AF139&gt;0,AF139*SUMPRODUCT(_xlfn.XLOOKUP(AF$23,$C$4:$C$19,$T$4:$AD$19)*$AL139:$AV139),0)</f>
        <v>0</v>
      </c>
      <c r="BG139" s="300" cm="1">
        <f t="array" aca="1" ref="BG139" ca="1">IF(AG139&gt;0,AG139*SUMPRODUCT(_xlfn.XLOOKUP(AG$23,$C$4:$C$19,$T$4:$AD$19)*$AL139:$AV139),0)</f>
        <v>0</v>
      </c>
      <c r="BH139" s="300" cm="1">
        <f t="array" aca="1" ref="BH139" ca="1">IF(AH139&gt;0,AH139*SUMPRODUCT(_xlfn.XLOOKUP(AH$23,$C$4:$C$19,$T$4:$AD$19)*$AL139:$AV139),0)</f>
        <v>0</v>
      </c>
      <c r="BI139" s="300" cm="1">
        <f t="array" aca="1" ref="BI139" ca="1">IF(AI139&gt;0,AI139*SUMPRODUCT(_xlfn.XLOOKUP(AI$23,$C$4:$C$19,$T$4:$AD$19)*$AL139:$AV139),0)</f>
        <v>0</v>
      </c>
      <c r="BJ139" s="300" cm="1">
        <f t="array" aca="1" ref="BJ139" ca="1">IF(AJ139&gt;0,AJ139*SUMPRODUCT(_xlfn.XLOOKUP(AJ$23,$C$4:$C$19,$T$4:$AD$19)*$AL139:$AV139),0)</f>
        <v>0</v>
      </c>
      <c r="BK139" s="302" cm="1">
        <f t="array" aca="1" ref="BK139" ca="1">IF(AK139&gt;0,AK139*SUMPRODUCT(_xlfn.XLOOKUP(AK$23,$C$4:$C$19,$T$4:$AD$19)*$AL139:$AV139),0)</f>
        <v>0</v>
      </c>
      <c r="BL139" s="303">
        <f t="shared" ca="1" si="200"/>
        <v>0.72499999999999998</v>
      </c>
      <c r="BM139" s="125" cm="1">
        <f t="array" aca="1" ref="BM139" ca="1">IF(AA139&gt;0,AA139*SUMPRODUCT(_xlfn.XLOOKUP(AA$23,$C$4:$C$19,$I$4:$S$19)*$AL139:$AV139),0)</f>
        <v>0</v>
      </c>
      <c r="BN139" s="300" cm="1">
        <f t="array" aca="1" ref="BN139" ca="1">IF(AB139&gt;0,AB139*SUMPRODUCT(_xlfn.XLOOKUP(AB$23,$C$4:$C$19,$I$4:$S$19)*$AL139:$AV139),0)</f>
        <v>-1.875</v>
      </c>
      <c r="BO139" s="300" cm="1">
        <f t="array" aca="1" ref="BO139" ca="1">IF(AC139&gt;0,AC139*SUMPRODUCT(_xlfn.XLOOKUP(AC$23,$C$4:$C$19,$I$4:$S$19)*$AL139:$AV139),0)</f>
        <v>0</v>
      </c>
      <c r="BP139" s="301" cm="1">
        <f t="array" aca="1" ref="BP139" ca="1">IF(AD139&gt;0,AD139*SUMPRODUCT(_xlfn.XLOOKUP(AD$23,$C$4:$C$19,$I$4:$S$19)*$AL139:$AV139),0)</f>
        <v>0</v>
      </c>
      <c r="BQ139" s="300" cm="1">
        <f t="array" aca="1" ref="BQ139" ca="1">IF(AE139&gt;0,AE139*SUMPRODUCT(_xlfn.XLOOKUP(AE$23,$C$4:$C$19,$I$4:$S$19)*$AL139:$AV139),0)</f>
        <v>0</v>
      </c>
      <c r="BR139" s="300" cm="1">
        <f t="array" aca="1" ref="BR139" ca="1">IF(AF139&gt;0,AF139*SUMPRODUCT(_xlfn.XLOOKUP(AF$23,$C$4:$C$19,$I$4:$S$19)*$AL139:$AV139),0)</f>
        <v>0</v>
      </c>
      <c r="BS139" s="300" cm="1">
        <f t="array" aca="1" ref="BS139" ca="1">IF(AG139&gt;0,AG139*SUMPRODUCT(_xlfn.XLOOKUP(AG$23,$C$4:$C$19,$I$4:$S$19)*$AL139:$AV139),0)</f>
        <v>0</v>
      </c>
      <c r="BT139" s="300" cm="1">
        <f t="array" aca="1" ref="BT139" ca="1">IF(AH139&gt;0,AH139*SUMPRODUCT(_xlfn.XLOOKUP(AH$23,$C$4:$C$19,$I$4:$S$19)*$AL139:$AV139),0)</f>
        <v>0</v>
      </c>
      <c r="BU139" s="300" cm="1">
        <f t="array" aca="1" ref="BU139" ca="1">IF(AI139&gt;0,AI139*SUMPRODUCT(_xlfn.XLOOKUP(AI$23,$C$4:$C$19,$I$4:$S$19)*$AL139:$AV139),0)</f>
        <v>0</v>
      </c>
      <c r="BV139" s="300" cm="1">
        <f t="array" aca="1" ref="BV139" ca="1">IF(AJ139&gt;0,AJ139*SUMPRODUCT(_xlfn.XLOOKUP(AJ$23,$C$4:$C$19,$I$4:$S$19)*$AL139:$AV139),0)</f>
        <v>0</v>
      </c>
      <c r="BW139" s="304" cm="1">
        <f t="array" aca="1" ref="BW139" ca="1">IF(AK139&gt;0,AK139*SUMPRODUCT(_xlfn.XLOOKUP(AK$23,$C$4:$C$19,$I$4:$S$19)*$AL139:$AV139),0)</f>
        <v>0</v>
      </c>
      <c r="BX139" s="305">
        <f t="shared" ca="1" si="201"/>
        <v>-1.875</v>
      </c>
      <c r="BY139" s="125" cm="1">
        <f t="array" aca="1" ref="BY139" ca="1">IF(AA139&lt;0,AA139*SUMPRODUCT(_xlfn.XLOOKUP(AA$23,$C$4:$C$19,$T$4:$AD$19)*$AL139:$AV139),0)</f>
        <v>0</v>
      </c>
      <c r="BZ139" s="300" cm="1">
        <f t="array" aca="1" ref="BZ139" ca="1">IF(AB139&lt;0,AB139*SUMPRODUCT(_xlfn.XLOOKUP(AB$23,$C$4:$C$19,$T$4:$AD$19)*$AL139:$AV139),0)</f>
        <v>0</v>
      </c>
      <c r="CA139" s="300" cm="1">
        <f t="array" aca="1" ref="CA139" ca="1">IF(AC139&lt;0,AC139*SUMPRODUCT(_xlfn.XLOOKUP(AC$23,$C$4:$C$19,$T$4:$AD$19)*$AL139:$AV139),0)</f>
        <v>0</v>
      </c>
      <c r="CB139" s="301" cm="1">
        <f t="array" aca="1" ref="CB139" ca="1">IF(AD139&lt;0,AD139*SUMPRODUCT(_xlfn.XLOOKUP(AD$23,$C$4:$C$19,$T$4:$AD$19)*$AL139:$AV139),0)</f>
        <v>0</v>
      </c>
      <c r="CC139" s="300" cm="1">
        <f t="array" aca="1" ref="CC139" ca="1">IF(AE139&lt;0,AE139*SUMPRODUCT(_xlfn.XLOOKUP(AE$23,$C$4:$C$19,$T$4:$AD$19)*$AL139:$AV139),0)</f>
        <v>0</v>
      </c>
      <c r="CD139" s="300" cm="1">
        <f t="array" aca="1" ref="CD139" ca="1">IF(AF139&lt;0,AF139*SUMPRODUCT(_xlfn.XLOOKUP(AF$23,$C$4:$C$19,$T$4:$AD$19)*$AL139:$AV139),0)</f>
        <v>0</v>
      </c>
      <c r="CE139" s="300" cm="1">
        <f t="array" aca="1" ref="CE139" ca="1">IF(AG139&lt;0,AG139*SUMPRODUCT(_xlfn.XLOOKUP(AG$23,$C$4:$C$19,$T$4:$AD$19)*$AL139:$AV139),0)</f>
        <v>0</v>
      </c>
      <c r="CF139" s="300" cm="1">
        <f t="array" aca="1" ref="CF139" ca="1">IF(AH139&lt;0,AH139*SUMPRODUCT(_xlfn.XLOOKUP(AH$23,$C$4:$C$19,$T$4:$AD$19)*$AL139:$AV139),0)</f>
        <v>0</v>
      </c>
      <c r="CG139" s="300" cm="1">
        <f t="array" aca="1" ref="CG139" ca="1">IF(AI139&lt;0,AI139*SUMPRODUCT(_xlfn.XLOOKUP(AI$23,$C$4:$C$19,$T$4:$AD$19)*$AL139:$AV139),0)</f>
        <v>0</v>
      </c>
      <c r="CH139" s="300" cm="1">
        <f t="array" aca="1" ref="CH139" ca="1">IF(AJ139&lt;0,AJ139*SUMPRODUCT(_xlfn.XLOOKUP(AJ$23,$C$4:$C$19,$T$4:$AD$19)*$AL139:$AV139),0)</f>
        <v>0</v>
      </c>
      <c r="CI139" s="304" cm="1">
        <f t="array" aca="1" ref="CI139" ca="1">IF(AK139&lt;0,AK139*SUMPRODUCT(_xlfn.XLOOKUP(AK$23,$C$4:$C$19,$T$4:$AD$19)*$AL139:$AV139),0)</f>
        <v>0</v>
      </c>
      <c r="CJ139" s="303">
        <f t="shared" ca="1" si="202"/>
        <v>0</v>
      </c>
      <c r="CK139" s="125" cm="1">
        <f t="array" aca="1" ref="CK139" ca="1">IF(AA139&lt;0,AA139*SUMPRODUCT(_xlfn.XLOOKUP(AA$23,$C$4:$C$19,$I$4:$S$19)*$AL139:$AV139),0)</f>
        <v>0</v>
      </c>
      <c r="CL139" s="300" cm="1">
        <f t="array" aca="1" ref="CL139" ca="1">IF(AB139&lt;0,AB139*SUMPRODUCT(_xlfn.XLOOKUP(AB$23,$C$4:$C$19,$I$4:$S$19)*$AL139:$AV139),0)</f>
        <v>0</v>
      </c>
      <c r="CM139" s="300" cm="1">
        <f t="array" aca="1" ref="CM139" ca="1">IF(AC139&lt;0,AC139*SUMPRODUCT(_xlfn.XLOOKUP(AC$23,$C$4:$C$19,$I$4:$S$19)*$AL139:$AV139),0)</f>
        <v>0</v>
      </c>
      <c r="CN139" s="301" cm="1">
        <f t="array" aca="1" ref="CN139" ca="1">IF(AD139&lt;0,AD139*SUMPRODUCT(_xlfn.XLOOKUP(AD$23,$C$4:$C$19,$I$4:$S$19)*$AL139:$AV139),0)</f>
        <v>0</v>
      </c>
      <c r="CO139" s="300" cm="1">
        <f t="array" aca="1" ref="CO139" ca="1">IF(AE139&lt;0,AE139*SUMPRODUCT(_xlfn.XLOOKUP(AE$23,$C$4:$C$19,$I$4:$S$19)*$AL139:$AV139),0)</f>
        <v>0</v>
      </c>
      <c r="CP139" s="300" cm="1">
        <f t="array" aca="1" ref="CP139" ca="1">IF(AF139&lt;0,AF139*SUMPRODUCT(_xlfn.XLOOKUP(AF$23,$C$4:$C$19,$I$4:$S$19)*$AL139:$AV139),0)</f>
        <v>0</v>
      </c>
      <c r="CQ139" s="300" cm="1">
        <f t="array" aca="1" ref="CQ139" ca="1">IF(AG139&lt;0,AG139*SUMPRODUCT(_xlfn.XLOOKUP(AG$23,$C$4:$C$19,$I$4:$S$19)*$AL139:$AV139),0)</f>
        <v>0</v>
      </c>
      <c r="CR139" s="300" cm="1">
        <f t="array" aca="1" ref="CR139" ca="1">IF(AH139&lt;0,AH139*SUMPRODUCT(_xlfn.XLOOKUP(AH$23,$C$4:$C$19,$I$4:$S$19)*$AL139:$AV139),0)</f>
        <v>0</v>
      </c>
      <c r="CS139" s="300" cm="1">
        <f t="array" aca="1" ref="CS139" ca="1">IF(AI139&lt;0,AI139*SUMPRODUCT(_xlfn.XLOOKUP(AI$23,$C$4:$C$19,$I$4:$S$19)*$AL139:$AV139),0)</f>
        <v>0</v>
      </c>
      <c r="CT139" s="300" cm="1">
        <f t="array" aca="1" ref="CT139" ca="1">IF(AJ139&lt;0,AJ139*SUMPRODUCT(_xlfn.XLOOKUP(AJ$23,$C$4:$C$19,$I$4:$S$19)*$AL139:$AV139),0)</f>
        <v>0</v>
      </c>
      <c r="CU139" s="302" cm="1">
        <f t="array" aca="1" ref="CU139" ca="1">IF(AK139&lt;0,AK139*SUMPRODUCT(_xlfn.XLOOKUP(AK$23,$C$4:$C$19,$I$4:$S$19)*$AL139:$AV139),0)</f>
        <v>0</v>
      </c>
      <c r="CV139" s="303">
        <f t="shared" ca="1" si="203"/>
        <v>0</v>
      </c>
    </row>
    <row r="140" spans="1:100" x14ac:dyDescent="0.25">
      <c r="A140" s="136"/>
      <c r="B140" s="389"/>
      <c r="C140" s="278">
        <v>10</v>
      </c>
      <c r="D140" s="279" t="str">
        <f>_xlfn.XLOOKUP($C140,'Load Combinations'!$B$4:$B$22,'Load Combinations'!$C$4:$C$22)</f>
        <v>CV Helium Mode, No Beam</v>
      </c>
      <c r="E140" s="280"/>
      <c r="F140" s="281"/>
      <c r="G140" s="111"/>
      <c r="H140" s="282">
        <f t="shared" ca="1" si="252"/>
        <v>0.125</v>
      </c>
      <c r="I140" s="282">
        <f t="shared" ca="1" si="253"/>
        <v>-0.125</v>
      </c>
      <c r="J140" s="283"/>
      <c r="K140" s="87">
        <f ca="1">OFFSET(K140,-9,0)</f>
        <v>0</v>
      </c>
      <c r="L140" s="84">
        <f t="shared" ref="L140:AK140" ca="1" si="262">OFFSET(L140,-9,0)</f>
        <v>0</v>
      </c>
      <c r="M140" s="84">
        <f t="shared" ca="1" si="262"/>
        <v>0</v>
      </c>
      <c r="N140" s="84">
        <f t="shared" ca="1" si="262"/>
        <v>0</v>
      </c>
      <c r="O140" s="84">
        <f t="shared" ca="1" si="262"/>
        <v>0</v>
      </c>
      <c r="P140" s="84">
        <f t="shared" ca="1" si="262"/>
        <v>0</v>
      </c>
      <c r="Q140" s="84">
        <f t="shared" ca="1" si="262"/>
        <v>0</v>
      </c>
      <c r="R140" s="84">
        <f t="shared" ca="1" si="262"/>
        <v>0</v>
      </c>
      <c r="S140" s="84">
        <f t="shared" ca="1" si="262"/>
        <v>0</v>
      </c>
      <c r="T140" s="84">
        <f t="shared" ca="1" si="262"/>
        <v>0</v>
      </c>
      <c r="U140" s="84">
        <f t="shared" ca="1" si="262"/>
        <v>0</v>
      </c>
      <c r="V140" s="84">
        <f t="shared" ca="1" si="262"/>
        <v>0</v>
      </c>
      <c r="W140" s="84">
        <f t="shared" ca="1" si="262"/>
        <v>0</v>
      </c>
      <c r="X140" s="84">
        <f t="shared" ca="1" si="262"/>
        <v>0</v>
      </c>
      <c r="Y140" s="84">
        <f t="shared" ca="1" si="262"/>
        <v>0</v>
      </c>
      <c r="Z140" s="89">
        <f t="shared" ca="1" si="262"/>
        <v>0</v>
      </c>
      <c r="AA140" s="87">
        <f t="shared" ca="1" si="262"/>
        <v>1</v>
      </c>
      <c r="AB140" s="84">
        <f t="shared" ca="1" si="262"/>
        <v>1</v>
      </c>
      <c r="AC140" s="84">
        <f t="shared" ca="1" si="262"/>
        <v>0</v>
      </c>
      <c r="AD140" s="84">
        <f t="shared" ca="1" si="262"/>
        <v>0</v>
      </c>
      <c r="AE140" s="84">
        <f t="shared" ca="1" si="262"/>
        <v>0</v>
      </c>
      <c r="AF140" s="84">
        <f t="shared" ca="1" si="262"/>
        <v>0</v>
      </c>
      <c r="AG140" s="84">
        <f t="shared" ca="1" si="262"/>
        <v>0</v>
      </c>
      <c r="AH140" s="84">
        <f t="shared" ca="1" si="262"/>
        <v>0</v>
      </c>
      <c r="AI140" s="84">
        <f t="shared" ca="1" si="262"/>
        <v>0</v>
      </c>
      <c r="AJ140" s="84">
        <f t="shared" ca="1" si="262"/>
        <v>0</v>
      </c>
      <c r="AK140" s="98">
        <f t="shared" ca="1" si="262"/>
        <v>0</v>
      </c>
      <c r="AL140" s="91">
        <f>+INDEX('Load Combinations'!$D$4:$N$22,MATCH(Vertical!$C140,'Load Combinations'!$B$4:$B$22,0),MATCH(Vertical!AL$23,'Load Combinations'!$D$3:$N$3,0))</f>
        <v>1</v>
      </c>
      <c r="AM140" s="84">
        <f>+INDEX('Load Combinations'!$D$4:$N$22,MATCH(Vertical!$C140,'Load Combinations'!$B$4:$B$22,0),MATCH(Vertical!AM$23,'Load Combinations'!$D$3:$N$3,0))</f>
        <v>1</v>
      </c>
      <c r="AN140" s="84">
        <f>+INDEX('Load Combinations'!$D$4:$N$22,MATCH(Vertical!$C140,'Load Combinations'!$B$4:$B$22,0),MATCH(Vertical!AN$23,'Load Combinations'!$D$3:$N$3,0))</f>
        <v>0</v>
      </c>
      <c r="AO140" s="84">
        <f>+INDEX('Load Combinations'!$D$4:$N$22,MATCH(Vertical!$C140,'Load Combinations'!$B$4:$B$22,0),MATCH(Vertical!AO$23,'Load Combinations'!$D$3:$N$3,0))</f>
        <v>1</v>
      </c>
      <c r="AP140" s="84">
        <f>+INDEX('Load Combinations'!$D$4:$N$22,MATCH(Vertical!$C140,'Load Combinations'!$B$4:$B$22,0),MATCH(Vertical!AP$23,'Load Combinations'!$D$3:$N$3,0))</f>
        <v>0</v>
      </c>
      <c r="AQ140" s="84">
        <f>+INDEX('Load Combinations'!$D$4:$N$22,MATCH(Vertical!$C140,'Load Combinations'!$B$4:$B$22,0),MATCH(Vertical!AQ$23,'Load Combinations'!$D$3:$N$3,0))</f>
        <v>0</v>
      </c>
      <c r="AR140" s="84">
        <f>+INDEX('Load Combinations'!$D$4:$N$22,MATCH(Vertical!$C140,'Load Combinations'!$B$4:$B$22,0),MATCH(Vertical!AR$23,'Load Combinations'!$D$3:$N$3,0))</f>
        <v>0</v>
      </c>
      <c r="AS140" s="84">
        <f>+INDEX('Load Combinations'!$D$4:$N$22,MATCH(Vertical!$C140,'Load Combinations'!$B$4:$B$22,0),MATCH(Vertical!AS$23,'Load Combinations'!$D$3:$N$3,0))</f>
        <v>1</v>
      </c>
      <c r="AT140" s="84">
        <f>+INDEX('Load Combinations'!$D$4:$N$22,MATCH(Vertical!$C140,'Load Combinations'!$B$4:$B$22,0),MATCH(Vertical!AT$23,'Load Combinations'!$D$3:$N$3,0))</f>
        <v>0</v>
      </c>
      <c r="AU140" s="89">
        <f>+INDEX('Load Combinations'!$D$4:$N$22,MATCH(Vertical!$C140,'Load Combinations'!$B$4:$B$22,0),MATCH(Vertical!AU$23,'Load Combinations'!$D$3:$N$3,0))</f>
        <v>0</v>
      </c>
      <c r="AV140" s="194">
        <f>+INDEX('Load Combinations'!$D$4:$N$22,MATCH(Vertical!$C140,'Load Combinations'!$B$4:$B$22,0),MATCH(Vertical!AV$23,'Load Combinations'!$D$3:$N$3,0))</f>
        <v>0</v>
      </c>
      <c r="AW140" s="284" cm="1">
        <f t="array" aca="1" ref="AW140" ca="1">SUMPRODUCT(--($K140:$Z140&gt;0),INDEX($H$4:$H$19,MATCH($K$23:$Z$23,$C$4:$C$19,0)))</f>
        <v>0</v>
      </c>
      <c r="AX140" s="194" cm="1">
        <f t="array" aca="1" ref="AX140" ca="1">SUMPRODUCT(--($K140:$Z140&gt;0),INDEX($G$4:$G$19,MATCH($K$23:$Z$23,$C$4:$C$19,0)))</f>
        <v>0</v>
      </c>
      <c r="AY140" s="194" cm="1">
        <f t="array" aca="1" ref="AY140" ca="1">-1*SUMPRODUCT(--($K140:$Z140&lt;0),INDEX($H$4:$H$19,MATCH($K$23:$Z$23,$C$4:$C$19,0)))</f>
        <v>0</v>
      </c>
      <c r="AZ140" s="285" cm="1">
        <f t="array" aca="1" ref="AZ140" ca="1">-1*SUMPRODUCT(--($K140:$Z140&lt;0),INDEX($G$4:$G$19,MATCH($K$23:$Z$23,$C$4:$C$19,0)))</f>
        <v>0</v>
      </c>
      <c r="BA140" s="286" cm="1">
        <f t="array" aca="1" ref="BA140" ca="1">IF(AA140&gt;0,AA140*SUMPRODUCT(_xlfn.XLOOKUP(AA$23,$C$4:$C$19,$T$4:$AD$19)*$AL140:$AV140),0)</f>
        <v>0</v>
      </c>
      <c r="BB140" s="287" cm="1">
        <f t="array" aca="1" ref="BB140" ca="1">IF(AB140&gt;0,AB140*SUMPRODUCT(_xlfn.XLOOKUP(AB$23,$C$4:$C$19,$T$4:$AD$19)*$AL140:$AV140),0)</f>
        <v>0.125</v>
      </c>
      <c r="BC140" s="287" cm="1">
        <f t="array" aca="1" ref="BC140" ca="1">IF(AC140&gt;0,AC140*SUMPRODUCT(_xlfn.XLOOKUP(AC$23,$C$4:$C$19,$T$4:$AD$19)*$AL140:$AV140),0)</f>
        <v>0</v>
      </c>
      <c r="BD140" s="287" cm="1">
        <f t="array" aca="1" ref="BD140" ca="1">IF(AD140&gt;0,AD140*SUMPRODUCT(_xlfn.XLOOKUP(AD$23,$C$4:$C$19,$T$4:$AD$19)*$AL140:$AV140),0)</f>
        <v>0</v>
      </c>
      <c r="BE140" s="287" cm="1">
        <f t="array" aca="1" ref="BE140" ca="1">IF(AE140&gt;0,AE140*SUMPRODUCT(_xlfn.XLOOKUP(AE$23,$C$4:$C$19,$T$4:$AD$19)*$AL140:$AV140),0)</f>
        <v>0</v>
      </c>
      <c r="BF140" s="287" cm="1">
        <f t="array" aca="1" ref="BF140" ca="1">IF(AF140&gt;0,AF140*SUMPRODUCT(_xlfn.XLOOKUP(AF$23,$C$4:$C$19,$T$4:$AD$19)*$AL140:$AV140),0)</f>
        <v>0</v>
      </c>
      <c r="BG140" s="287" cm="1">
        <f t="array" aca="1" ref="BG140" ca="1">IF(AG140&gt;0,AG140*SUMPRODUCT(_xlfn.XLOOKUP(AG$23,$C$4:$C$19,$T$4:$AD$19)*$AL140:$AV140),0)</f>
        <v>0</v>
      </c>
      <c r="BH140" s="287" cm="1">
        <f t="array" aca="1" ref="BH140" ca="1">IF(AH140&gt;0,AH140*SUMPRODUCT(_xlfn.XLOOKUP(AH$23,$C$4:$C$19,$T$4:$AD$19)*$AL140:$AV140),0)</f>
        <v>0</v>
      </c>
      <c r="BI140" s="287" cm="1">
        <f t="array" aca="1" ref="BI140" ca="1">IF(AI140&gt;0,AI140*SUMPRODUCT(_xlfn.XLOOKUP(AI$23,$C$4:$C$19,$T$4:$AD$19)*$AL140:$AV140),0)</f>
        <v>0</v>
      </c>
      <c r="BJ140" s="287" cm="1">
        <f t="array" aca="1" ref="BJ140" ca="1">IF(AJ140&gt;0,AJ140*SUMPRODUCT(_xlfn.XLOOKUP(AJ$23,$C$4:$C$19,$T$4:$AD$19)*$AL140:$AV140),0)</f>
        <v>0</v>
      </c>
      <c r="BK140" s="288" cm="1">
        <f t="array" aca="1" ref="BK140" ca="1">IF(AK140&gt;0,AK140*SUMPRODUCT(_xlfn.XLOOKUP(AK$23,$C$4:$C$19,$T$4:$AD$19)*$AL140:$AV140),0)</f>
        <v>0</v>
      </c>
      <c r="BL140" s="289">
        <f t="shared" ca="1" si="200"/>
        <v>0.125</v>
      </c>
      <c r="BM140" s="286" cm="1">
        <f t="array" aca="1" ref="BM140" ca="1">IF(AA140&gt;0,AA140*SUMPRODUCT(_xlfn.XLOOKUP(AA$23,$C$4:$C$19,$I$4:$S$19)*$AL140:$AV140),0)</f>
        <v>0</v>
      </c>
      <c r="BN140" s="287" cm="1">
        <f t="array" aca="1" ref="BN140" ca="1">IF(AB140&gt;0,AB140*SUMPRODUCT(_xlfn.XLOOKUP(AB$23,$C$4:$C$19,$I$4:$S$19)*$AL140:$AV140),0)</f>
        <v>-0.125</v>
      </c>
      <c r="BO140" s="287" cm="1">
        <f t="array" aca="1" ref="BO140" ca="1">IF(AC140&gt;0,AC140*SUMPRODUCT(_xlfn.XLOOKUP(AC$23,$C$4:$C$19,$I$4:$S$19)*$AL140:$AV140),0)</f>
        <v>0</v>
      </c>
      <c r="BP140" s="287" cm="1">
        <f t="array" aca="1" ref="BP140" ca="1">IF(AD140&gt;0,AD140*SUMPRODUCT(_xlfn.XLOOKUP(AD$23,$C$4:$C$19,$I$4:$S$19)*$AL140:$AV140),0)</f>
        <v>0</v>
      </c>
      <c r="BQ140" s="287" cm="1">
        <f t="array" aca="1" ref="BQ140" ca="1">IF(AE140&gt;0,AE140*SUMPRODUCT(_xlfn.XLOOKUP(AE$23,$C$4:$C$19,$I$4:$S$19)*$AL140:$AV140),0)</f>
        <v>0</v>
      </c>
      <c r="BR140" s="287" cm="1">
        <f t="array" aca="1" ref="BR140" ca="1">IF(AF140&gt;0,AF140*SUMPRODUCT(_xlfn.XLOOKUP(AF$23,$C$4:$C$19,$I$4:$S$19)*$AL140:$AV140),0)</f>
        <v>0</v>
      </c>
      <c r="BS140" s="287" cm="1">
        <f t="array" aca="1" ref="BS140" ca="1">IF(AG140&gt;0,AG140*SUMPRODUCT(_xlfn.XLOOKUP(AG$23,$C$4:$C$19,$I$4:$S$19)*$AL140:$AV140),0)</f>
        <v>0</v>
      </c>
      <c r="BT140" s="287" cm="1">
        <f t="array" aca="1" ref="BT140" ca="1">IF(AH140&gt;0,AH140*SUMPRODUCT(_xlfn.XLOOKUP(AH$23,$C$4:$C$19,$I$4:$S$19)*$AL140:$AV140),0)</f>
        <v>0</v>
      </c>
      <c r="BU140" s="287" cm="1">
        <f t="array" aca="1" ref="BU140" ca="1">IF(AI140&gt;0,AI140*SUMPRODUCT(_xlfn.XLOOKUP(AI$23,$C$4:$C$19,$I$4:$S$19)*$AL140:$AV140),0)</f>
        <v>0</v>
      </c>
      <c r="BV140" s="287" cm="1">
        <f t="array" aca="1" ref="BV140" ca="1">IF(AJ140&gt;0,AJ140*SUMPRODUCT(_xlfn.XLOOKUP(AJ$23,$C$4:$C$19,$I$4:$S$19)*$AL140:$AV140),0)</f>
        <v>0</v>
      </c>
      <c r="BW140" s="290" cm="1">
        <f t="array" aca="1" ref="BW140" ca="1">IF(AK140&gt;0,AK140*SUMPRODUCT(_xlfn.XLOOKUP(AK$23,$C$4:$C$19,$I$4:$S$19)*$AL140:$AV140),0)</f>
        <v>0</v>
      </c>
      <c r="BX140" s="291">
        <f t="shared" ca="1" si="201"/>
        <v>-0.125</v>
      </c>
      <c r="BY140" s="286" cm="1">
        <f t="array" aca="1" ref="BY140" ca="1">IF(AA140&lt;0,AA140*SUMPRODUCT(_xlfn.XLOOKUP(AA$23,$C$4:$C$19,$T$4:$AD$19)*$AL140:$AV140),0)</f>
        <v>0</v>
      </c>
      <c r="BZ140" s="287" cm="1">
        <f t="array" aca="1" ref="BZ140" ca="1">IF(AB140&lt;0,AB140*SUMPRODUCT(_xlfn.XLOOKUP(AB$23,$C$4:$C$19,$T$4:$AD$19)*$AL140:$AV140),0)</f>
        <v>0</v>
      </c>
      <c r="CA140" s="287" cm="1">
        <f t="array" aca="1" ref="CA140" ca="1">IF(AC140&lt;0,AC140*SUMPRODUCT(_xlfn.XLOOKUP(AC$23,$C$4:$C$19,$T$4:$AD$19)*$AL140:$AV140),0)</f>
        <v>0</v>
      </c>
      <c r="CB140" s="287" cm="1">
        <f t="array" aca="1" ref="CB140" ca="1">IF(AD140&lt;0,AD140*SUMPRODUCT(_xlfn.XLOOKUP(AD$23,$C$4:$C$19,$T$4:$AD$19)*$AL140:$AV140),0)</f>
        <v>0</v>
      </c>
      <c r="CC140" s="287" cm="1">
        <f t="array" aca="1" ref="CC140" ca="1">IF(AE140&lt;0,AE140*SUMPRODUCT(_xlfn.XLOOKUP(AE$23,$C$4:$C$19,$T$4:$AD$19)*$AL140:$AV140),0)</f>
        <v>0</v>
      </c>
      <c r="CD140" s="287" cm="1">
        <f t="array" aca="1" ref="CD140" ca="1">IF(AF140&lt;0,AF140*SUMPRODUCT(_xlfn.XLOOKUP(AF$23,$C$4:$C$19,$T$4:$AD$19)*$AL140:$AV140),0)</f>
        <v>0</v>
      </c>
      <c r="CE140" s="287" cm="1">
        <f t="array" aca="1" ref="CE140" ca="1">IF(AG140&lt;0,AG140*SUMPRODUCT(_xlfn.XLOOKUP(AG$23,$C$4:$C$19,$T$4:$AD$19)*$AL140:$AV140),0)</f>
        <v>0</v>
      </c>
      <c r="CF140" s="287" cm="1">
        <f t="array" aca="1" ref="CF140" ca="1">IF(AH140&lt;0,AH140*SUMPRODUCT(_xlfn.XLOOKUP(AH$23,$C$4:$C$19,$T$4:$AD$19)*$AL140:$AV140),0)</f>
        <v>0</v>
      </c>
      <c r="CG140" s="287" cm="1">
        <f t="array" aca="1" ref="CG140" ca="1">IF(AI140&lt;0,AI140*SUMPRODUCT(_xlfn.XLOOKUP(AI$23,$C$4:$C$19,$T$4:$AD$19)*$AL140:$AV140),0)</f>
        <v>0</v>
      </c>
      <c r="CH140" s="287" cm="1">
        <f t="array" aca="1" ref="CH140" ca="1">IF(AJ140&lt;0,AJ140*SUMPRODUCT(_xlfn.XLOOKUP(AJ$23,$C$4:$C$19,$T$4:$AD$19)*$AL140:$AV140),0)</f>
        <v>0</v>
      </c>
      <c r="CI140" s="290" cm="1">
        <f t="array" aca="1" ref="CI140" ca="1">IF(AK140&lt;0,AK140*SUMPRODUCT(_xlfn.XLOOKUP(AK$23,$C$4:$C$19,$T$4:$AD$19)*$AL140:$AV140),0)</f>
        <v>0</v>
      </c>
      <c r="CJ140" s="289">
        <f t="shared" ca="1" si="202"/>
        <v>0</v>
      </c>
      <c r="CK140" s="286" cm="1">
        <f t="array" aca="1" ref="CK140" ca="1">IF(AA140&lt;0,AA140*SUMPRODUCT(_xlfn.XLOOKUP(AA$23,$C$4:$C$19,$I$4:$S$19)*$AL140:$AV140),0)</f>
        <v>0</v>
      </c>
      <c r="CL140" s="287" cm="1">
        <f t="array" aca="1" ref="CL140" ca="1">IF(AB140&lt;0,AB140*SUMPRODUCT(_xlfn.XLOOKUP(AB$23,$C$4:$C$19,$I$4:$S$19)*$AL140:$AV140),0)</f>
        <v>0</v>
      </c>
      <c r="CM140" s="287" cm="1">
        <f t="array" aca="1" ref="CM140" ca="1">IF(AC140&lt;0,AC140*SUMPRODUCT(_xlfn.XLOOKUP(AC$23,$C$4:$C$19,$I$4:$S$19)*$AL140:$AV140),0)</f>
        <v>0</v>
      </c>
      <c r="CN140" s="287" cm="1">
        <f t="array" aca="1" ref="CN140" ca="1">IF(AD140&lt;0,AD140*SUMPRODUCT(_xlfn.XLOOKUP(AD$23,$C$4:$C$19,$I$4:$S$19)*$AL140:$AV140),0)</f>
        <v>0</v>
      </c>
      <c r="CO140" s="287" cm="1">
        <f t="array" aca="1" ref="CO140" ca="1">IF(AE140&lt;0,AE140*SUMPRODUCT(_xlfn.XLOOKUP(AE$23,$C$4:$C$19,$I$4:$S$19)*$AL140:$AV140),0)</f>
        <v>0</v>
      </c>
      <c r="CP140" s="287" cm="1">
        <f t="array" aca="1" ref="CP140" ca="1">IF(AF140&lt;0,AF140*SUMPRODUCT(_xlfn.XLOOKUP(AF$23,$C$4:$C$19,$I$4:$S$19)*$AL140:$AV140),0)</f>
        <v>0</v>
      </c>
      <c r="CQ140" s="287" cm="1">
        <f t="array" aca="1" ref="CQ140" ca="1">IF(AG140&lt;0,AG140*SUMPRODUCT(_xlfn.XLOOKUP(AG$23,$C$4:$C$19,$I$4:$S$19)*$AL140:$AV140),0)</f>
        <v>0</v>
      </c>
      <c r="CR140" s="287" cm="1">
        <f t="array" aca="1" ref="CR140" ca="1">IF(AH140&lt;0,AH140*SUMPRODUCT(_xlfn.XLOOKUP(AH$23,$C$4:$C$19,$I$4:$S$19)*$AL140:$AV140),0)</f>
        <v>0</v>
      </c>
      <c r="CS140" s="287" cm="1">
        <f t="array" aca="1" ref="CS140" ca="1">IF(AI140&lt;0,AI140*SUMPRODUCT(_xlfn.XLOOKUP(AI$23,$C$4:$C$19,$I$4:$S$19)*$AL140:$AV140),0)</f>
        <v>0</v>
      </c>
      <c r="CT140" s="287" cm="1">
        <f t="array" aca="1" ref="CT140" ca="1">IF(AJ140&lt;0,AJ140*SUMPRODUCT(_xlfn.XLOOKUP(AJ$23,$C$4:$C$19,$I$4:$S$19)*$AL140:$AV140),0)</f>
        <v>0</v>
      </c>
      <c r="CU140" s="288" cm="1">
        <f t="array" aca="1" ref="CU140" ca="1">IF(AK140&lt;0,AK140*SUMPRODUCT(_xlfn.XLOOKUP(AK$23,$C$4:$C$19,$I$4:$S$19)*$AL140:$AV140),0)</f>
        <v>0</v>
      </c>
      <c r="CV140" s="289">
        <f t="shared" ca="1" si="203"/>
        <v>0</v>
      </c>
    </row>
    <row r="141" spans="1:100" x14ac:dyDescent="0.25">
      <c r="A141" s="136"/>
      <c r="B141" s="389"/>
      <c r="C141" s="292">
        <v>11</v>
      </c>
      <c r="D141" s="293" t="str">
        <f>_xlfn.XLOOKUP($C141,'Load Combinations'!$B$4:$B$22,'Load Combinations'!$C$4:$C$22)</f>
        <v>CV Helium Mode, Beam On</v>
      </c>
      <c r="E141" s="86"/>
      <c r="F141" s="294"/>
      <c r="G141" s="125"/>
      <c r="H141" s="295">
        <f t="shared" ca="1" si="252"/>
        <v>0.72499999999999998</v>
      </c>
      <c r="I141" s="295">
        <f t="shared" ca="1" si="253"/>
        <v>-0.125</v>
      </c>
      <c r="J141" s="296"/>
      <c r="K141" s="99">
        <f ca="1">OFFSET(K141,-10,0)</f>
        <v>0</v>
      </c>
      <c r="L141" s="96">
        <f t="shared" ref="L141:AK141" ca="1" si="263">OFFSET(L141,-10,0)</f>
        <v>0</v>
      </c>
      <c r="M141" s="96">
        <f t="shared" ca="1" si="263"/>
        <v>0</v>
      </c>
      <c r="N141" s="96">
        <f t="shared" ca="1" si="263"/>
        <v>0</v>
      </c>
      <c r="O141" s="96">
        <f t="shared" ca="1" si="263"/>
        <v>0</v>
      </c>
      <c r="P141" s="96">
        <f t="shared" ca="1" si="263"/>
        <v>0</v>
      </c>
      <c r="Q141" s="96">
        <f t="shared" ca="1" si="263"/>
        <v>0</v>
      </c>
      <c r="R141" s="96">
        <f t="shared" ca="1" si="263"/>
        <v>0</v>
      </c>
      <c r="S141" s="96">
        <f t="shared" ca="1" si="263"/>
        <v>0</v>
      </c>
      <c r="T141" s="96">
        <f t="shared" ca="1" si="263"/>
        <v>0</v>
      </c>
      <c r="U141" s="96">
        <f t="shared" ca="1" si="263"/>
        <v>0</v>
      </c>
      <c r="V141" s="96">
        <f t="shared" ca="1" si="263"/>
        <v>0</v>
      </c>
      <c r="W141" s="96">
        <f t="shared" ca="1" si="263"/>
        <v>0</v>
      </c>
      <c r="X141" s="96">
        <f t="shared" ca="1" si="263"/>
        <v>0</v>
      </c>
      <c r="Y141" s="96">
        <f t="shared" ca="1" si="263"/>
        <v>0</v>
      </c>
      <c r="Z141" s="138">
        <f t="shared" ca="1" si="263"/>
        <v>0</v>
      </c>
      <c r="AA141" s="99">
        <f t="shared" ca="1" si="263"/>
        <v>1</v>
      </c>
      <c r="AB141" s="96">
        <f t="shared" ca="1" si="263"/>
        <v>1</v>
      </c>
      <c r="AC141" s="96">
        <f t="shared" ca="1" si="263"/>
        <v>0</v>
      </c>
      <c r="AD141" s="96">
        <f t="shared" ca="1" si="263"/>
        <v>0</v>
      </c>
      <c r="AE141" s="96">
        <f t="shared" ca="1" si="263"/>
        <v>0</v>
      </c>
      <c r="AF141" s="96">
        <f t="shared" ca="1" si="263"/>
        <v>0</v>
      </c>
      <c r="AG141" s="96">
        <f t="shared" ca="1" si="263"/>
        <v>0</v>
      </c>
      <c r="AH141" s="96">
        <f t="shared" ca="1" si="263"/>
        <v>0</v>
      </c>
      <c r="AI141" s="96">
        <f t="shared" ca="1" si="263"/>
        <v>0</v>
      </c>
      <c r="AJ141" s="96">
        <f t="shared" ca="1" si="263"/>
        <v>0</v>
      </c>
      <c r="AK141" s="100">
        <f t="shared" ca="1" si="263"/>
        <v>0</v>
      </c>
      <c r="AL141" s="97">
        <f>+INDEX('Load Combinations'!$D$4:$N$22,MATCH(Vertical!$C141,'Load Combinations'!$B$4:$B$22,0),MATCH(Vertical!AL$23,'Load Combinations'!$D$3:$N$3,0))</f>
        <v>1</v>
      </c>
      <c r="AM141" s="96">
        <f>+INDEX('Load Combinations'!$D$4:$N$22,MATCH(Vertical!$C141,'Load Combinations'!$B$4:$B$22,0),MATCH(Vertical!AM$23,'Load Combinations'!$D$3:$N$3,0))</f>
        <v>1</v>
      </c>
      <c r="AN141" s="96">
        <f>+INDEX('Load Combinations'!$D$4:$N$22,MATCH(Vertical!$C141,'Load Combinations'!$B$4:$B$22,0),MATCH(Vertical!AN$23,'Load Combinations'!$D$3:$N$3,0))</f>
        <v>0</v>
      </c>
      <c r="AO141" s="96">
        <f>+INDEX('Load Combinations'!$D$4:$N$22,MATCH(Vertical!$C141,'Load Combinations'!$B$4:$B$22,0),MATCH(Vertical!AO$23,'Load Combinations'!$D$3:$N$3,0))</f>
        <v>1</v>
      </c>
      <c r="AP141" s="96">
        <f>+INDEX('Load Combinations'!$D$4:$N$22,MATCH(Vertical!$C141,'Load Combinations'!$B$4:$B$22,0),MATCH(Vertical!AP$23,'Load Combinations'!$D$3:$N$3,0))</f>
        <v>0</v>
      </c>
      <c r="AQ141" s="96">
        <f>+INDEX('Load Combinations'!$D$4:$N$22,MATCH(Vertical!$C141,'Load Combinations'!$B$4:$B$22,0),MATCH(Vertical!AQ$23,'Load Combinations'!$D$3:$N$3,0))</f>
        <v>1</v>
      </c>
      <c r="AR141" s="96">
        <f>+INDEX('Load Combinations'!$D$4:$N$22,MATCH(Vertical!$C141,'Load Combinations'!$B$4:$B$22,0),MATCH(Vertical!AR$23,'Load Combinations'!$D$3:$N$3,0))</f>
        <v>0</v>
      </c>
      <c r="AS141" s="96">
        <f>+INDEX('Load Combinations'!$D$4:$N$22,MATCH(Vertical!$C141,'Load Combinations'!$B$4:$B$22,0),MATCH(Vertical!AS$23,'Load Combinations'!$D$3:$N$3,0))</f>
        <v>1</v>
      </c>
      <c r="AT141" s="96">
        <f>+INDEX('Load Combinations'!$D$4:$N$22,MATCH(Vertical!$C141,'Load Combinations'!$B$4:$B$22,0),MATCH(Vertical!AT$23,'Load Combinations'!$D$3:$N$3,0))</f>
        <v>0</v>
      </c>
      <c r="AU141" s="138">
        <f>+INDEX('Load Combinations'!$D$4:$N$22,MATCH(Vertical!$C141,'Load Combinations'!$B$4:$B$22,0),MATCH(Vertical!AU$23,'Load Combinations'!$D$3:$N$3,0))</f>
        <v>0</v>
      </c>
      <c r="AV141" s="298">
        <f>+INDEX('Load Combinations'!$D$4:$N$22,MATCH(Vertical!$C141,'Load Combinations'!$B$4:$B$22,0),MATCH(Vertical!AV$23,'Load Combinations'!$D$3:$N$3,0))</f>
        <v>0</v>
      </c>
      <c r="AW141" s="297" cm="1">
        <f t="array" aca="1" ref="AW141" ca="1">SUMPRODUCT(--($K141:$Z141&gt;0),INDEX($H$4:$H$19,MATCH($K$23:$Z$23,$C$4:$C$19,0)))</f>
        <v>0</v>
      </c>
      <c r="AX141" s="298" cm="1">
        <f t="array" aca="1" ref="AX141" ca="1">SUMPRODUCT(--($K141:$Z141&gt;0),INDEX($G$4:$G$19,MATCH($K$23:$Z$23,$C$4:$C$19,0)))</f>
        <v>0</v>
      </c>
      <c r="AY141" s="298" cm="1">
        <f t="array" aca="1" ref="AY141" ca="1">-1*SUMPRODUCT(--($K141:$Z141&lt;0),INDEX($H$4:$H$19,MATCH($K$23:$Z$23,$C$4:$C$19,0)))</f>
        <v>0</v>
      </c>
      <c r="AZ141" s="299" cm="1">
        <f t="array" aca="1" ref="AZ141" ca="1">-1*SUMPRODUCT(--($K141:$Z141&lt;0),INDEX($G$4:$G$19,MATCH($K$23:$Z$23,$C$4:$C$19,0)))</f>
        <v>0</v>
      </c>
      <c r="BA141" s="125" cm="1">
        <f t="array" aca="1" ref="BA141" ca="1">IF(AA141&gt;0,AA141*SUMPRODUCT(_xlfn.XLOOKUP(AA$23,$C$4:$C$19,$T$4:$AD$19)*$AL141:$AV141),0)</f>
        <v>0.3</v>
      </c>
      <c r="BB141" s="300" cm="1">
        <f t="array" aca="1" ref="BB141" ca="1">IF(AB141&gt;0,AB141*SUMPRODUCT(_xlfn.XLOOKUP(AB$23,$C$4:$C$19,$T$4:$AD$19)*$AL141:$AV141),0)</f>
        <v>0.42499999999999999</v>
      </c>
      <c r="BC141" s="300" cm="1">
        <f t="array" aca="1" ref="BC141" ca="1">IF(AC141&gt;0,AC141*SUMPRODUCT(_xlfn.XLOOKUP(AC$23,$C$4:$C$19,$T$4:$AD$19)*$AL141:$AV141),0)</f>
        <v>0</v>
      </c>
      <c r="BD141" s="301" cm="1">
        <f t="array" aca="1" ref="BD141" ca="1">IF(AD141&gt;0,AD141*SUMPRODUCT(_xlfn.XLOOKUP(AD$23,$C$4:$C$19,$T$4:$AD$19)*$AL141:$AV141),0)</f>
        <v>0</v>
      </c>
      <c r="BE141" s="300" cm="1">
        <f t="array" aca="1" ref="BE141" ca="1">IF(AE141&gt;0,AE141*SUMPRODUCT(_xlfn.XLOOKUP(AE$23,$C$4:$C$19,$T$4:$AD$19)*$AL141:$AV141),0)</f>
        <v>0</v>
      </c>
      <c r="BF141" s="300" cm="1">
        <f t="array" aca="1" ref="BF141" ca="1">IF(AF141&gt;0,AF141*SUMPRODUCT(_xlfn.XLOOKUP(AF$23,$C$4:$C$19,$T$4:$AD$19)*$AL141:$AV141),0)</f>
        <v>0</v>
      </c>
      <c r="BG141" s="300" cm="1">
        <f t="array" aca="1" ref="BG141" ca="1">IF(AG141&gt;0,AG141*SUMPRODUCT(_xlfn.XLOOKUP(AG$23,$C$4:$C$19,$T$4:$AD$19)*$AL141:$AV141),0)</f>
        <v>0</v>
      </c>
      <c r="BH141" s="300" cm="1">
        <f t="array" aca="1" ref="BH141" ca="1">IF(AH141&gt;0,AH141*SUMPRODUCT(_xlfn.XLOOKUP(AH$23,$C$4:$C$19,$T$4:$AD$19)*$AL141:$AV141),0)</f>
        <v>0</v>
      </c>
      <c r="BI141" s="300" cm="1">
        <f t="array" aca="1" ref="BI141" ca="1">IF(AI141&gt;0,AI141*SUMPRODUCT(_xlfn.XLOOKUP(AI$23,$C$4:$C$19,$T$4:$AD$19)*$AL141:$AV141),0)</f>
        <v>0</v>
      </c>
      <c r="BJ141" s="300" cm="1">
        <f t="array" aca="1" ref="BJ141" ca="1">IF(AJ141&gt;0,AJ141*SUMPRODUCT(_xlfn.XLOOKUP(AJ$23,$C$4:$C$19,$T$4:$AD$19)*$AL141:$AV141),0)</f>
        <v>0</v>
      </c>
      <c r="BK141" s="302" cm="1">
        <f t="array" aca="1" ref="BK141" ca="1">IF(AK141&gt;0,AK141*SUMPRODUCT(_xlfn.XLOOKUP(AK$23,$C$4:$C$19,$T$4:$AD$19)*$AL141:$AV141),0)</f>
        <v>0</v>
      </c>
      <c r="BL141" s="303">
        <f t="shared" ca="1" si="200"/>
        <v>0.72499999999999998</v>
      </c>
      <c r="BM141" s="125" cm="1">
        <f t="array" aca="1" ref="BM141" ca="1">IF(AA141&gt;0,AA141*SUMPRODUCT(_xlfn.XLOOKUP(AA$23,$C$4:$C$19,$I$4:$S$19)*$AL141:$AV141),0)</f>
        <v>0</v>
      </c>
      <c r="BN141" s="300" cm="1">
        <f t="array" aca="1" ref="BN141" ca="1">IF(AB141&gt;0,AB141*SUMPRODUCT(_xlfn.XLOOKUP(AB$23,$C$4:$C$19,$I$4:$S$19)*$AL141:$AV141),0)</f>
        <v>-0.125</v>
      </c>
      <c r="BO141" s="300" cm="1">
        <f t="array" aca="1" ref="BO141" ca="1">IF(AC141&gt;0,AC141*SUMPRODUCT(_xlfn.XLOOKUP(AC$23,$C$4:$C$19,$I$4:$S$19)*$AL141:$AV141),0)</f>
        <v>0</v>
      </c>
      <c r="BP141" s="301" cm="1">
        <f t="array" aca="1" ref="BP141" ca="1">IF(AD141&gt;0,AD141*SUMPRODUCT(_xlfn.XLOOKUP(AD$23,$C$4:$C$19,$I$4:$S$19)*$AL141:$AV141),0)</f>
        <v>0</v>
      </c>
      <c r="BQ141" s="300" cm="1">
        <f t="array" aca="1" ref="BQ141" ca="1">IF(AE141&gt;0,AE141*SUMPRODUCT(_xlfn.XLOOKUP(AE$23,$C$4:$C$19,$I$4:$S$19)*$AL141:$AV141),0)</f>
        <v>0</v>
      </c>
      <c r="BR141" s="300" cm="1">
        <f t="array" aca="1" ref="BR141" ca="1">IF(AF141&gt;0,AF141*SUMPRODUCT(_xlfn.XLOOKUP(AF$23,$C$4:$C$19,$I$4:$S$19)*$AL141:$AV141),0)</f>
        <v>0</v>
      </c>
      <c r="BS141" s="300" cm="1">
        <f t="array" aca="1" ref="BS141" ca="1">IF(AG141&gt;0,AG141*SUMPRODUCT(_xlfn.XLOOKUP(AG$23,$C$4:$C$19,$I$4:$S$19)*$AL141:$AV141),0)</f>
        <v>0</v>
      </c>
      <c r="BT141" s="300" cm="1">
        <f t="array" aca="1" ref="BT141" ca="1">IF(AH141&gt;0,AH141*SUMPRODUCT(_xlfn.XLOOKUP(AH$23,$C$4:$C$19,$I$4:$S$19)*$AL141:$AV141),0)</f>
        <v>0</v>
      </c>
      <c r="BU141" s="300" cm="1">
        <f t="array" aca="1" ref="BU141" ca="1">IF(AI141&gt;0,AI141*SUMPRODUCT(_xlfn.XLOOKUP(AI$23,$C$4:$C$19,$I$4:$S$19)*$AL141:$AV141),0)</f>
        <v>0</v>
      </c>
      <c r="BV141" s="300" cm="1">
        <f t="array" aca="1" ref="BV141" ca="1">IF(AJ141&gt;0,AJ141*SUMPRODUCT(_xlfn.XLOOKUP(AJ$23,$C$4:$C$19,$I$4:$S$19)*$AL141:$AV141),0)</f>
        <v>0</v>
      </c>
      <c r="BW141" s="304" cm="1">
        <f t="array" aca="1" ref="BW141" ca="1">IF(AK141&gt;0,AK141*SUMPRODUCT(_xlfn.XLOOKUP(AK$23,$C$4:$C$19,$I$4:$S$19)*$AL141:$AV141),0)</f>
        <v>0</v>
      </c>
      <c r="BX141" s="305">
        <f t="shared" ca="1" si="201"/>
        <v>-0.125</v>
      </c>
      <c r="BY141" s="125" cm="1">
        <f t="array" aca="1" ref="BY141" ca="1">IF(AA141&lt;0,AA141*SUMPRODUCT(_xlfn.XLOOKUP(AA$23,$C$4:$C$19,$T$4:$AD$19)*$AL141:$AV141),0)</f>
        <v>0</v>
      </c>
      <c r="BZ141" s="300" cm="1">
        <f t="array" aca="1" ref="BZ141" ca="1">IF(AB141&lt;0,AB141*SUMPRODUCT(_xlfn.XLOOKUP(AB$23,$C$4:$C$19,$T$4:$AD$19)*$AL141:$AV141),0)</f>
        <v>0</v>
      </c>
      <c r="CA141" s="300" cm="1">
        <f t="array" aca="1" ref="CA141" ca="1">IF(AC141&lt;0,AC141*SUMPRODUCT(_xlfn.XLOOKUP(AC$23,$C$4:$C$19,$T$4:$AD$19)*$AL141:$AV141),0)</f>
        <v>0</v>
      </c>
      <c r="CB141" s="301" cm="1">
        <f t="array" aca="1" ref="CB141" ca="1">IF(AD141&lt;0,AD141*SUMPRODUCT(_xlfn.XLOOKUP(AD$23,$C$4:$C$19,$T$4:$AD$19)*$AL141:$AV141),0)</f>
        <v>0</v>
      </c>
      <c r="CC141" s="300" cm="1">
        <f t="array" aca="1" ref="CC141" ca="1">IF(AE141&lt;0,AE141*SUMPRODUCT(_xlfn.XLOOKUP(AE$23,$C$4:$C$19,$T$4:$AD$19)*$AL141:$AV141),0)</f>
        <v>0</v>
      </c>
      <c r="CD141" s="300" cm="1">
        <f t="array" aca="1" ref="CD141" ca="1">IF(AF141&lt;0,AF141*SUMPRODUCT(_xlfn.XLOOKUP(AF$23,$C$4:$C$19,$T$4:$AD$19)*$AL141:$AV141),0)</f>
        <v>0</v>
      </c>
      <c r="CE141" s="300" cm="1">
        <f t="array" aca="1" ref="CE141" ca="1">IF(AG141&lt;0,AG141*SUMPRODUCT(_xlfn.XLOOKUP(AG$23,$C$4:$C$19,$T$4:$AD$19)*$AL141:$AV141),0)</f>
        <v>0</v>
      </c>
      <c r="CF141" s="300" cm="1">
        <f t="array" aca="1" ref="CF141" ca="1">IF(AH141&lt;0,AH141*SUMPRODUCT(_xlfn.XLOOKUP(AH$23,$C$4:$C$19,$T$4:$AD$19)*$AL141:$AV141),0)</f>
        <v>0</v>
      </c>
      <c r="CG141" s="300" cm="1">
        <f t="array" aca="1" ref="CG141" ca="1">IF(AI141&lt;0,AI141*SUMPRODUCT(_xlfn.XLOOKUP(AI$23,$C$4:$C$19,$T$4:$AD$19)*$AL141:$AV141),0)</f>
        <v>0</v>
      </c>
      <c r="CH141" s="300" cm="1">
        <f t="array" aca="1" ref="CH141" ca="1">IF(AJ141&lt;0,AJ141*SUMPRODUCT(_xlfn.XLOOKUP(AJ$23,$C$4:$C$19,$T$4:$AD$19)*$AL141:$AV141),0)</f>
        <v>0</v>
      </c>
      <c r="CI141" s="304" cm="1">
        <f t="array" aca="1" ref="CI141" ca="1">IF(AK141&lt;0,AK141*SUMPRODUCT(_xlfn.XLOOKUP(AK$23,$C$4:$C$19,$T$4:$AD$19)*$AL141:$AV141),0)</f>
        <v>0</v>
      </c>
      <c r="CJ141" s="303">
        <f t="shared" ca="1" si="202"/>
        <v>0</v>
      </c>
      <c r="CK141" s="125" cm="1">
        <f t="array" aca="1" ref="CK141" ca="1">IF(AA141&lt;0,AA141*SUMPRODUCT(_xlfn.XLOOKUP(AA$23,$C$4:$C$19,$I$4:$S$19)*$AL141:$AV141),0)</f>
        <v>0</v>
      </c>
      <c r="CL141" s="300" cm="1">
        <f t="array" aca="1" ref="CL141" ca="1">IF(AB141&lt;0,AB141*SUMPRODUCT(_xlfn.XLOOKUP(AB$23,$C$4:$C$19,$I$4:$S$19)*$AL141:$AV141),0)</f>
        <v>0</v>
      </c>
      <c r="CM141" s="300" cm="1">
        <f t="array" aca="1" ref="CM141" ca="1">IF(AC141&lt;0,AC141*SUMPRODUCT(_xlfn.XLOOKUP(AC$23,$C$4:$C$19,$I$4:$S$19)*$AL141:$AV141),0)</f>
        <v>0</v>
      </c>
      <c r="CN141" s="301" cm="1">
        <f t="array" aca="1" ref="CN141" ca="1">IF(AD141&lt;0,AD141*SUMPRODUCT(_xlfn.XLOOKUP(AD$23,$C$4:$C$19,$I$4:$S$19)*$AL141:$AV141),0)</f>
        <v>0</v>
      </c>
      <c r="CO141" s="300" cm="1">
        <f t="array" aca="1" ref="CO141" ca="1">IF(AE141&lt;0,AE141*SUMPRODUCT(_xlfn.XLOOKUP(AE$23,$C$4:$C$19,$I$4:$S$19)*$AL141:$AV141),0)</f>
        <v>0</v>
      </c>
      <c r="CP141" s="300" cm="1">
        <f t="array" aca="1" ref="CP141" ca="1">IF(AF141&lt;0,AF141*SUMPRODUCT(_xlfn.XLOOKUP(AF$23,$C$4:$C$19,$I$4:$S$19)*$AL141:$AV141),0)</f>
        <v>0</v>
      </c>
      <c r="CQ141" s="300" cm="1">
        <f t="array" aca="1" ref="CQ141" ca="1">IF(AG141&lt;0,AG141*SUMPRODUCT(_xlfn.XLOOKUP(AG$23,$C$4:$C$19,$I$4:$S$19)*$AL141:$AV141),0)</f>
        <v>0</v>
      </c>
      <c r="CR141" s="300" cm="1">
        <f t="array" aca="1" ref="CR141" ca="1">IF(AH141&lt;0,AH141*SUMPRODUCT(_xlfn.XLOOKUP(AH$23,$C$4:$C$19,$I$4:$S$19)*$AL141:$AV141),0)</f>
        <v>0</v>
      </c>
      <c r="CS141" s="300" cm="1">
        <f t="array" aca="1" ref="CS141" ca="1">IF(AI141&lt;0,AI141*SUMPRODUCT(_xlfn.XLOOKUP(AI$23,$C$4:$C$19,$I$4:$S$19)*$AL141:$AV141),0)</f>
        <v>0</v>
      </c>
      <c r="CT141" s="300" cm="1">
        <f t="array" aca="1" ref="CT141" ca="1">IF(AJ141&lt;0,AJ141*SUMPRODUCT(_xlfn.XLOOKUP(AJ$23,$C$4:$C$19,$I$4:$S$19)*$AL141:$AV141),0)</f>
        <v>0</v>
      </c>
      <c r="CU141" s="302" cm="1">
        <f t="array" aca="1" ref="CU141" ca="1">IF(AK141&lt;0,AK141*SUMPRODUCT(_xlfn.XLOOKUP(AK$23,$C$4:$C$19,$I$4:$S$19)*$AL141:$AV141),0)</f>
        <v>0</v>
      </c>
      <c r="CV141" s="303">
        <f t="shared" ca="1" si="203"/>
        <v>0</v>
      </c>
    </row>
    <row r="142" spans="1:100" x14ac:dyDescent="0.25">
      <c r="A142" s="136"/>
      <c r="B142" s="389"/>
      <c r="C142" s="278">
        <v>12</v>
      </c>
      <c r="D142" s="279" t="str">
        <f>_xlfn.XLOOKUP($C142,'Load Combinations'!$B$4:$B$22,'Load Combinations'!$C$4:$C$22)</f>
        <v>CV Helium Mode, No Beam, Seismic</v>
      </c>
      <c r="E142" s="280"/>
      <c r="F142" s="281"/>
      <c r="G142" s="111"/>
      <c r="H142" s="282">
        <f t="shared" ca="1" si="252"/>
        <v>0.375</v>
      </c>
      <c r="I142" s="282">
        <f t="shared" ca="1" si="253"/>
        <v>-0.375</v>
      </c>
      <c r="J142" s="283"/>
      <c r="K142" s="87">
        <f ca="1">OFFSET(K142,-11,0)</f>
        <v>0</v>
      </c>
      <c r="L142" s="84">
        <f t="shared" ref="L142:AK142" ca="1" si="264">OFFSET(L142,-11,0)</f>
        <v>0</v>
      </c>
      <c r="M142" s="84">
        <f t="shared" ca="1" si="264"/>
        <v>0</v>
      </c>
      <c r="N142" s="84">
        <f t="shared" ca="1" si="264"/>
        <v>0</v>
      </c>
      <c r="O142" s="84">
        <f t="shared" ca="1" si="264"/>
        <v>0</v>
      </c>
      <c r="P142" s="84">
        <f t="shared" ca="1" si="264"/>
        <v>0</v>
      </c>
      <c r="Q142" s="84">
        <f t="shared" ca="1" si="264"/>
        <v>0</v>
      </c>
      <c r="R142" s="84">
        <f t="shared" ca="1" si="264"/>
        <v>0</v>
      </c>
      <c r="S142" s="84">
        <f t="shared" ca="1" si="264"/>
        <v>0</v>
      </c>
      <c r="T142" s="84">
        <f t="shared" ca="1" si="264"/>
        <v>0</v>
      </c>
      <c r="U142" s="84">
        <f t="shared" ca="1" si="264"/>
        <v>0</v>
      </c>
      <c r="V142" s="84">
        <f t="shared" ca="1" si="264"/>
        <v>0</v>
      </c>
      <c r="W142" s="84">
        <f t="shared" ca="1" si="264"/>
        <v>0</v>
      </c>
      <c r="X142" s="84">
        <f t="shared" ca="1" si="264"/>
        <v>0</v>
      </c>
      <c r="Y142" s="84">
        <f t="shared" ca="1" si="264"/>
        <v>0</v>
      </c>
      <c r="Z142" s="89">
        <f t="shared" ca="1" si="264"/>
        <v>0</v>
      </c>
      <c r="AA142" s="87">
        <f t="shared" ca="1" si="264"/>
        <v>1</v>
      </c>
      <c r="AB142" s="84">
        <f t="shared" ca="1" si="264"/>
        <v>1</v>
      </c>
      <c r="AC142" s="84">
        <f t="shared" ca="1" si="264"/>
        <v>0</v>
      </c>
      <c r="AD142" s="84">
        <f t="shared" ca="1" si="264"/>
        <v>0</v>
      </c>
      <c r="AE142" s="84">
        <f t="shared" ca="1" si="264"/>
        <v>0</v>
      </c>
      <c r="AF142" s="84">
        <f t="shared" ca="1" si="264"/>
        <v>0</v>
      </c>
      <c r="AG142" s="84">
        <f t="shared" ca="1" si="264"/>
        <v>0</v>
      </c>
      <c r="AH142" s="84">
        <f t="shared" ca="1" si="264"/>
        <v>0</v>
      </c>
      <c r="AI142" s="84">
        <f t="shared" ca="1" si="264"/>
        <v>0</v>
      </c>
      <c r="AJ142" s="84">
        <f t="shared" ca="1" si="264"/>
        <v>0</v>
      </c>
      <c r="AK142" s="98">
        <f t="shared" ca="1" si="264"/>
        <v>0</v>
      </c>
      <c r="AL142" s="91">
        <f>+INDEX('Load Combinations'!$D$4:$N$22,MATCH(Vertical!$C142,'Load Combinations'!$B$4:$B$22,0),MATCH(Vertical!AL$23,'Load Combinations'!$D$3:$N$3,0))</f>
        <v>1</v>
      </c>
      <c r="AM142" s="84">
        <f>+INDEX('Load Combinations'!$D$4:$N$22,MATCH(Vertical!$C142,'Load Combinations'!$B$4:$B$22,0),MATCH(Vertical!AM$23,'Load Combinations'!$D$3:$N$3,0))</f>
        <v>1</v>
      </c>
      <c r="AN142" s="84">
        <f>+INDEX('Load Combinations'!$D$4:$N$22,MATCH(Vertical!$C142,'Load Combinations'!$B$4:$B$22,0),MATCH(Vertical!AN$23,'Load Combinations'!$D$3:$N$3,0))</f>
        <v>0</v>
      </c>
      <c r="AO142" s="84">
        <f>+INDEX('Load Combinations'!$D$4:$N$22,MATCH(Vertical!$C142,'Load Combinations'!$B$4:$B$22,0),MATCH(Vertical!AO$23,'Load Combinations'!$D$3:$N$3,0))</f>
        <v>1</v>
      </c>
      <c r="AP142" s="84">
        <f>+INDEX('Load Combinations'!$D$4:$N$22,MATCH(Vertical!$C142,'Load Combinations'!$B$4:$B$22,0),MATCH(Vertical!AP$23,'Load Combinations'!$D$3:$N$3,0))</f>
        <v>0</v>
      </c>
      <c r="AQ142" s="84">
        <f>+INDEX('Load Combinations'!$D$4:$N$22,MATCH(Vertical!$C142,'Load Combinations'!$B$4:$B$22,0),MATCH(Vertical!AQ$23,'Load Combinations'!$D$3:$N$3,0))</f>
        <v>0</v>
      </c>
      <c r="AR142" s="84">
        <f>+INDEX('Load Combinations'!$D$4:$N$22,MATCH(Vertical!$C142,'Load Combinations'!$B$4:$B$22,0),MATCH(Vertical!AR$23,'Load Combinations'!$D$3:$N$3,0))</f>
        <v>0</v>
      </c>
      <c r="AS142" s="84">
        <f>+INDEX('Load Combinations'!$D$4:$N$22,MATCH(Vertical!$C142,'Load Combinations'!$B$4:$B$22,0),MATCH(Vertical!AS$23,'Load Combinations'!$D$3:$N$3,0))</f>
        <v>1</v>
      </c>
      <c r="AT142" s="84">
        <f>+INDEX('Load Combinations'!$D$4:$N$22,MATCH(Vertical!$C142,'Load Combinations'!$B$4:$B$22,0),MATCH(Vertical!AT$23,'Load Combinations'!$D$3:$N$3,0))</f>
        <v>0</v>
      </c>
      <c r="AU142" s="89">
        <f>+INDEX('Load Combinations'!$D$4:$N$22,MATCH(Vertical!$C142,'Load Combinations'!$B$4:$B$22,0),MATCH(Vertical!AU$23,'Load Combinations'!$D$3:$N$3,0))</f>
        <v>1</v>
      </c>
      <c r="AV142" s="194">
        <f>+INDEX('Load Combinations'!$D$4:$N$22,MATCH(Vertical!$C142,'Load Combinations'!$B$4:$B$22,0),MATCH(Vertical!AV$23,'Load Combinations'!$D$3:$N$3,0))</f>
        <v>0</v>
      </c>
      <c r="AW142" s="284" cm="1">
        <f t="array" aca="1" ref="AW142" ca="1">SUMPRODUCT(--($K142:$Z142&gt;0),INDEX($H$4:$H$19,MATCH($K$23:$Z$23,$C$4:$C$19,0)))</f>
        <v>0</v>
      </c>
      <c r="AX142" s="194" cm="1">
        <f t="array" aca="1" ref="AX142" ca="1">SUMPRODUCT(--($K142:$Z142&gt;0),INDEX($G$4:$G$19,MATCH($K$23:$Z$23,$C$4:$C$19,0)))</f>
        <v>0</v>
      </c>
      <c r="AY142" s="194" cm="1">
        <f t="array" aca="1" ref="AY142" ca="1">-1*SUMPRODUCT(--($K142:$Z142&lt;0),INDEX($H$4:$H$19,MATCH($K$23:$Z$23,$C$4:$C$19,0)))</f>
        <v>0</v>
      </c>
      <c r="AZ142" s="285" cm="1">
        <f t="array" aca="1" ref="AZ142" ca="1">-1*SUMPRODUCT(--($K142:$Z142&lt;0),INDEX($G$4:$G$19,MATCH($K$23:$Z$23,$C$4:$C$19,0)))</f>
        <v>0</v>
      </c>
      <c r="BA142" s="286" cm="1">
        <f t="array" aca="1" ref="BA142" ca="1">IF(AA142&gt;0,AA142*SUMPRODUCT(_xlfn.XLOOKUP(AA$23,$C$4:$C$19,$T$4:$AD$19)*$AL142:$AV142),0)</f>
        <v>0</v>
      </c>
      <c r="BB142" s="287" cm="1">
        <f t="array" aca="1" ref="BB142" ca="1">IF(AB142&gt;0,AB142*SUMPRODUCT(_xlfn.XLOOKUP(AB$23,$C$4:$C$19,$T$4:$AD$19)*$AL142:$AV142),0)</f>
        <v>0.375</v>
      </c>
      <c r="BC142" s="287" cm="1">
        <f t="array" aca="1" ref="BC142" ca="1">IF(AC142&gt;0,AC142*SUMPRODUCT(_xlfn.XLOOKUP(AC$23,$C$4:$C$19,$T$4:$AD$19)*$AL142:$AV142),0)</f>
        <v>0</v>
      </c>
      <c r="BD142" s="287" cm="1">
        <f t="array" aca="1" ref="BD142" ca="1">IF(AD142&gt;0,AD142*SUMPRODUCT(_xlfn.XLOOKUP(AD$23,$C$4:$C$19,$T$4:$AD$19)*$AL142:$AV142),0)</f>
        <v>0</v>
      </c>
      <c r="BE142" s="287" cm="1">
        <f t="array" aca="1" ref="BE142" ca="1">IF(AE142&gt;0,AE142*SUMPRODUCT(_xlfn.XLOOKUP(AE$23,$C$4:$C$19,$T$4:$AD$19)*$AL142:$AV142),0)</f>
        <v>0</v>
      </c>
      <c r="BF142" s="287" cm="1">
        <f t="array" aca="1" ref="BF142" ca="1">IF(AF142&gt;0,AF142*SUMPRODUCT(_xlfn.XLOOKUP(AF$23,$C$4:$C$19,$T$4:$AD$19)*$AL142:$AV142),0)</f>
        <v>0</v>
      </c>
      <c r="BG142" s="287" cm="1">
        <f t="array" aca="1" ref="BG142" ca="1">IF(AG142&gt;0,AG142*SUMPRODUCT(_xlfn.XLOOKUP(AG$23,$C$4:$C$19,$T$4:$AD$19)*$AL142:$AV142),0)</f>
        <v>0</v>
      </c>
      <c r="BH142" s="287" cm="1">
        <f t="array" aca="1" ref="BH142" ca="1">IF(AH142&gt;0,AH142*SUMPRODUCT(_xlfn.XLOOKUP(AH$23,$C$4:$C$19,$T$4:$AD$19)*$AL142:$AV142),0)</f>
        <v>0</v>
      </c>
      <c r="BI142" s="287" cm="1">
        <f t="array" aca="1" ref="BI142" ca="1">IF(AI142&gt;0,AI142*SUMPRODUCT(_xlfn.XLOOKUP(AI$23,$C$4:$C$19,$T$4:$AD$19)*$AL142:$AV142),0)</f>
        <v>0</v>
      </c>
      <c r="BJ142" s="287" cm="1">
        <f t="array" aca="1" ref="BJ142" ca="1">IF(AJ142&gt;0,AJ142*SUMPRODUCT(_xlfn.XLOOKUP(AJ$23,$C$4:$C$19,$T$4:$AD$19)*$AL142:$AV142),0)</f>
        <v>0</v>
      </c>
      <c r="BK142" s="288" cm="1">
        <f t="array" aca="1" ref="BK142" ca="1">IF(AK142&gt;0,AK142*SUMPRODUCT(_xlfn.XLOOKUP(AK$23,$C$4:$C$19,$T$4:$AD$19)*$AL142:$AV142),0)</f>
        <v>0</v>
      </c>
      <c r="BL142" s="289">
        <f t="shared" ca="1" si="200"/>
        <v>0.375</v>
      </c>
      <c r="BM142" s="286" cm="1">
        <f t="array" aca="1" ref="BM142" ca="1">IF(AA142&gt;0,AA142*SUMPRODUCT(_xlfn.XLOOKUP(AA$23,$C$4:$C$19,$I$4:$S$19)*$AL142:$AV142),0)</f>
        <v>0</v>
      </c>
      <c r="BN142" s="287" cm="1">
        <f t="array" aca="1" ref="BN142" ca="1">IF(AB142&gt;0,AB142*SUMPRODUCT(_xlfn.XLOOKUP(AB$23,$C$4:$C$19,$I$4:$S$19)*$AL142:$AV142),0)</f>
        <v>-0.375</v>
      </c>
      <c r="BO142" s="287" cm="1">
        <f t="array" aca="1" ref="BO142" ca="1">IF(AC142&gt;0,AC142*SUMPRODUCT(_xlfn.XLOOKUP(AC$23,$C$4:$C$19,$I$4:$S$19)*$AL142:$AV142),0)</f>
        <v>0</v>
      </c>
      <c r="BP142" s="287" cm="1">
        <f t="array" aca="1" ref="BP142" ca="1">IF(AD142&gt;0,AD142*SUMPRODUCT(_xlfn.XLOOKUP(AD$23,$C$4:$C$19,$I$4:$S$19)*$AL142:$AV142),0)</f>
        <v>0</v>
      </c>
      <c r="BQ142" s="287" cm="1">
        <f t="array" aca="1" ref="BQ142" ca="1">IF(AE142&gt;0,AE142*SUMPRODUCT(_xlfn.XLOOKUP(AE$23,$C$4:$C$19,$I$4:$S$19)*$AL142:$AV142),0)</f>
        <v>0</v>
      </c>
      <c r="BR142" s="287" cm="1">
        <f t="array" aca="1" ref="BR142" ca="1">IF(AF142&gt;0,AF142*SUMPRODUCT(_xlfn.XLOOKUP(AF$23,$C$4:$C$19,$I$4:$S$19)*$AL142:$AV142),0)</f>
        <v>0</v>
      </c>
      <c r="BS142" s="287" cm="1">
        <f t="array" aca="1" ref="BS142" ca="1">IF(AG142&gt;0,AG142*SUMPRODUCT(_xlfn.XLOOKUP(AG$23,$C$4:$C$19,$I$4:$S$19)*$AL142:$AV142),0)</f>
        <v>0</v>
      </c>
      <c r="BT142" s="287" cm="1">
        <f t="array" aca="1" ref="BT142" ca="1">IF(AH142&gt;0,AH142*SUMPRODUCT(_xlfn.XLOOKUP(AH$23,$C$4:$C$19,$I$4:$S$19)*$AL142:$AV142),0)</f>
        <v>0</v>
      </c>
      <c r="BU142" s="287" cm="1">
        <f t="array" aca="1" ref="BU142" ca="1">IF(AI142&gt;0,AI142*SUMPRODUCT(_xlfn.XLOOKUP(AI$23,$C$4:$C$19,$I$4:$S$19)*$AL142:$AV142),0)</f>
        <v>0</v>
      </c>
      <c r="BV142" s="287" cm="1">
        <f t="array" aca="1" ref="BV142" ca="1">IF(AJ142&gt;0,AJ142*SUMPRODUCT(_xlfn.XLOOKUP(AJ$23,$C$4:$C$19,$I$4:$S$19)*$AL142:$AV142),0)</f>
        <v>0</v>
      </c>
      <c r="BW142" s="290" cm="1">
        <f t="array" aca="1" ref="BW142" ca="1">IF(AK142&gt;0,AK142*SUMPRODUCT(_xlfn.XLOOKUP(AK$23,$C$4:$C$19,$I$4:$S$19)*$AL142:$AV142),0)</f>
        <v>0</v>
      </c>
      <c r="BX142" s="291">
        <f t="shared" ca="1" si="201"/>
        <v>-0.375</v>
      </c>
      <c r="BY142" s="286" cm="1">
        <f t="array" aca="1" ref="BY142" ca="1">IF(AA142&lt;0,AA142*SUMPRODUCT(_xlfn.XLOOKUP(AA$23,$C$4:$C$19,$T$4:$AD$19)*$AL142:$AV142),0)</f>
        <v>0</v>
      </c>
      <c r="BZ142" s="287" cm="1">
        <f t="array" aca="1" ref="BZ142" ca="1">IF(AB142&lt;0,AB142*SUMPRODUCT(_xlfn.XLOOKUP(AB$23,$C$4:$C$19,$T$4:$AD$19)*$AL142:$AV142),0)</f>
        <v>0</v>
      </c>
      <c r="CA142" s="287" cm="1">
        <f t="array" aca="1" ref="CA142" ca="1">IF(AC142&lt;0,AC142*SUMPRODUCT(_xlfn.XLOOKUP(AC$23,$C$4:$C$19,$T$4:$AD$19)*$AL142:$AV142),0)</f>
        <v>0</v>
      </c>
      <c r="CB142" s="287" cm="1">
        <f t="array" aca="1" ref="CB142" ca="1">IF(AD142&lt;0,AD142*SUMPRODUCT(_xlfn.XLOOKUP(AD$23,$C$4:$C$19,$T$4:$AD$19)*$AL142:$AV142),0)</f>
        <v>0</v>
      </c>
      <c r="CC142" s="287" cm="1">
        <f t="array" aca="1" ref="CC142" ca="1">IF(AE142&lt;0,AE142*SUMPRODUCT(_xlfn.XLOOKUP(AE$23,$C$4:$C$19,$T$4:$AD$19)*$AL142:$AV142),0)</f>
        <v>0</v>
      </c>
      <c r="CD142" s="287" cm="1">
        <f t="array" aca="1" ref="CD142" ca="1">IF(AF142&lt;0,AF142*SUMPRODUCT(_xlfn.XLOOKUP(AF$23,$C$4:$C$19,$T$4:$AD$19)*$AL142:$AV142),0)</f>
        <v>0</v>
      </c>
      <c r="CE142" s="287" cm="1">
        <f t="array" aca="1" ref="CE142" ca="1">IF(AG142&lt;0,AG142*SUMPRODUCT(_xlfn.XLOOKUP(AG$23,$C$4:$C$19,$T$4:$AD$19)*$AL142:$AV142),0)</f>
        <v>0</v>
      </c>
      <c r="CF142" s="287" cm="1">
        <f t="array" aca="1" ref="CF142" ca="1">IF(AH142&lt;0,AH142*SUMPRODUCT(_xlfn.XLOOKUP(AH$23,$C$4:$C$19,$T$4:$AD$19)*$AL142:$AV142),0)</f>
        <v>0</v>
      </c>
      <c r="CG142" s="287" cm="1">
        <f t="array" aca="1" ref="CG142" ca="1">IF(AI142&lt;0,AI142*SUMPRODUCT(_xlfn.XLOOKUP(AI$23,$C$4:$C$19,$T$4:$AD$19)*$AL142:$AV142),0)</f>
        <v>0</v>
      </c>
      <c r="CH142" s="287" cm="1">
        <f t="array" aca="1" ref="CH142" ca="1">IF(AJ142&lt;0,AJ142*SUMPRODUCT(_xlfn.XLOOKUP(AJ$23,$C$4:$C$19,$T$4:$AD$19)*$AL142:$AV142),0)</f>
        <v>0</v>
      </c>
      <c r="CI142" s="290" cm="1">
        <f t="array" aca="1" ref="CI142" ca="1">IF(AK142&lt;0,AK142*SUMPRODUCT(_xlfn.XLOOKUP(AK$23,$C$4:$C$19,$T$4:$AD$19)*$AL142:$AV142),0)</f>
        <v>0</v>
      </c>
      <c r="CJ142" s="289">
        <f t="shared" ca="1" si="202"/>
        <v>0</v>
      </c>
      <c r="CK142" s="286" cm="1">
        <f t="array" aca="1" ref="CK142" ca="1">IF(AA142&lt;0,AA142*SUMPRODUCT(_xlfn.XLOOKUP(AA$23,$C$4:$C$19,$I$4:$S$19)*$AL142:$AV142),0)</f>
        <v>0</v>
      </c>
      <c r="CL142" s="287" cm="1">
        <f t="array" aca="1" ref="CL142" ca="1">IF(AB142&lt;0,AB142*SUMPRODUCT(_xlfn.XLOOKUP(AB$23,$C$4:$C$19,$I$4:$S$19)*$AL142:$AV142),0)</f>
        <v>0</v>
      </c>
      <c r="CM142" s="287" cm="1">
        <f t="array" aca="1" ref="CM142" ca="1">IF(AC142&lt;0,AC142*SUMPRODUCT(_xlfn.XLOOKUP(AC$23,$C$4:$C$19,$I$4:$S$19)*$AL142:$AV142),0)</f>
        <v>0</v>
      </c>
      <c r="CN142" s="287" cm="1">
        <f t="array" aca="1" ref="CN142" ca="1">IF(AD142&lt;0,AD142*SUMPRODUCT(_xlfn.XLOOKUP(AD$23,$C$4:$C$19,$I$4:$S$19)*$AL142:$AV142),0)</f>
        <v>0</v>
      </c>
      <c r="CO142" s="287" cm="1">
        <f t="array" aca="1" ref="CO142" ca="1">IF(AE142&lt;0,AE142*SUMPRODUCT(_xlfn.XLOOKUP(AE$23,$C$4:$C$19,$I$4:$S$19)*$AL142:$AV142),0)</f>
        <v>0</v>
      </c>
      <c r="CP142" s="287" cm="1">
        <f t="array" aca="1" ref="CP142" ca="1">IF(AF142&lt;0,AF142*SUMPRODUCT(_xlfn.XLOOKUP(AF$23,$C$4:$C$19,$I$4:$S$19)*$AL142:$AV142),0)</f>
        <v>0</v>
      </c>
      <c r="CQ142" s="287" cm="1">
        <f t="array" aca="1" ref="CQ142" ca="1">IF(AG142&lt;0,AG142*SUMPRODUCT(_xlfn.XLOOKUP(AG$23,$C$4:$C$19,$I$4:$S$19)*$AL142:$AV142),0)</f>
        <v>0</v>
      </c>
      <c r="CR142" s="287" cm="1">
        <f t="array" aca="1" ref="CR142" ca="1">IF(AH142&lt;0,AH142*SUMPRODUCT(_xlfn.XLOOKUP(AH$23,$C$4:$C$19,$I$4:$S$19)*$AL142:$AV142),0)</f>
        <v>0</v>
      </c>
      <c r="CS142" s="287" cm="1">
        <f t="array" aca="1" ref="CS142" ca="1">IF(AI142&lt;0,AI142*SUMPRODUCT(_xlfn.XLOOKUP(AI$23,$C$4:$C$19,$I$4:$S$19)*$AL142:$AV142),0)</f>
        <v>0</v>
      </c>
      <c r="CT142" s="287" cm="1">
        <f t="array" aca="1" ref="CT142" ca="1">IF(AJ142&lt;0,AJ142*SUMPRODUCT(_xlfn.XLOOKUP(AJ$23,$C$4:$C$19,$I$4:$S$19)*$AL142:$AV142),0)</f>
        <v>0</v>
      </c>
      <c r="CU142" s="288" cm="1">
        <f t="array" aca="1" ref="CU142" ca="1">IF(AK142&lt;0,AK142*SUMPRODUCT(_xlfn.XLOOKUP(AK$23,$C$4:$C$19,$I$4:$S$19)*$AL142:$AV142),0)</f>
        <v>0</v>
      </c>
      <c r="CV142" s="289">
        <f t="shared" ca="1" si="203"/>
        <v>0</v>
      </c>
    </row>
    <row r="143" spans="1:100" x14ac:dyDescent="0.25">
      <c r="A143" s="136"/>
      <c r="B143" s="389"/>
      <c r="C143" s="292">
        <v>13</v>
      </c>
      <c r="D143" s="293" t="str">
        <f>_xlfn.XLOOKUP($C143,'Load Combinations'!$B$4:$B$22,'Load Combinations'!$C$4:$C$22)</f>
        <v>CV Helium Mode, Beam On, Seismic</v>
      </c>
      <c r="E143" s="86"/>
      <c r="F143" s="294"/>
      <c r="G143" s="125"/>
      <c r="H143" s="295">
        <f t="shared" ca="1" si="252"/>
        <v>0.97500000000000009</v>
      </c>
      <c r="I143" s="295">
        <f t="shared" ca="1" si="253"/>
        <v>-0.375</v>
      </c>
      <c r="J143" s="296"/>
      <c r="K143" s="99">
        <f ca="1">OFFSET(K143,-12,0)</f>
        <v>0</v>
      </c>
      <c r="L143" s="96">
        <f t="shared" ref="L143:AK143" ca="1" si="265">OFFSET(L143,-12,0)</f>
        <v>0</v>
      </c>
      <c r="M143" s="96">
        <f t="shared" ca="1" si="265"/>
        <v>0</v>
      </c>
      <c r="N143" s="96">
        <f t="shared" ca="1" si="265"/>
        <v>0</v>
      </c>
      <c r="O143" s="96">
        <f t="shared" ca="1" si="265"/>
        <v>0</v>
      </c>
      <c r="P143" s="96">
        <f t="shared" ca="1" si="265"/>
        <v>0</v>
      </c>
      <c r="Q143" s="96">
        <f t="shared" ca="1" si="265"/>
        <v>0</v>
      </c>
      <c r="R143" s="96">
        <f t="shared" ca="1" si="265"/>
        <v>0</v>
      </c>
      <c r="S143" s="96">
        <f t="shared" ca="1" si="265"/>
        <v>0</v>
      </c>
      <c r="T143" s="96">
        <f t="shared" ca="1" si="265"/>
        <v>0</v>
      </c>
      <c r="U143" s="96">
        <f t="shared" ca="1" si="265"/>
        <v>0</v>
      </c>
      <c r="V143" s="96">
        <f t="shared" ca="1" si="265"/>
        <v>0</v>
      </c>
      <c r="W143" s="96">
        <f t="shared" ca="1" si="265"/>
        <v>0</v>
      </c>
      <c r="X143" s="96">
        <f t="shared" ca="1" si="265"/>
        <v>0</v>
      </c>
      <c r="Y143" s="96">
        <f t="shared" ca="1" si="265"/>
        <v>0</v>
      </c>
      <c r="Z143" s="138">
        <f t="shared" ca="1" si="265"/>
        <v>0</v>
      </c>
      <c r="AA143" s="99">
        <f t="shared" ca="1" si="265"/>
        <v>1</v>
      </c>
      <c r="AB143" s="96">
        <f t="shared" ca="1" si="265"/>
        <v>1</v>
      </c>
      <c r="AC143" s="96">
        <f t="shared" ca="1" si="265"/>
        <v>0</v>
      </c>
      <c r="AD143" s="96">
        <f t="shared" ca="1" si="265"/>
        <v>0</v>
      </c>
      <c r="AE143" s="96">
        <f t="shared" ca="1" si="265"/>
        <v>0</v>
      </c>
      <c r="AF143" s="96">
        <f t="shared" ca="1" si="265"/>
        <v>0</v>
      </c>
      <c r="AG143" s="96">
        <f t="shared" ca="1" si="265"/>
        <v>0</v>
      </c>
      <c r="AH143" s="96">
        <f t="shared" ca="1" si="265"/>
        <v>0</v>
      </c>
      <c r="AI143" s="96">
        <f t="shared" ca="1" si="265"/>
        <v>0</v>
      </c>
      <c r="AJ143" s="96">
        <f t="shared" ca="1" si="265"/>
        <v>0</v>
      </c>
      <c r="AK143" s="100">
        <f t="shared" ca="1" si="265"/>
        <v>0</v>
      </c>
      <c r="AL143" s="97">
        <f>+INDEX('Load Combinations'!$D$4:$N$22,MATCH(Vertical!$C143,'Load Combinations'!$B$4:$B$22,0),MATCH(Vertical!AL$23,'Load Combinations'!$D$3:$N$3,0))</f>
        <v>1</v>
      </c>
      <c r="AM143" s="96">
        <f>+INDEX('Load Combinations'!$D$4:$N$22,MATCH(Vertical!$C143,'Load Combinations'!$B$4:$B$22,0),MATCH(Vertical!AM$23,'Load Combinations'!$D$3:$N$3,0))</f>
        <v>1</v>
      </c>
      <c r="AN143" s="96">
        <f>+INDEX('Load Combinations'!$D$4:$N$22,MATCH(Vertical!$C143,'Load Combinations'!$B$4:$B$22,0),MATCH(Vertical!AN$23,'Load Combinations'!$D$3:$N$3,0))</f>
        <v>0</v>
      </c>
      <c r="AO143" s="96">
        <f>+INDEX('Load Combinations'!$D$4:$N$22,MATCH(Vertical!$C143,'Load Combinations'!$B$4:$B$22,0),MATCH(Vertical!AO$23,'Load Combinations'!$D$3:$N$3,0))</f>
        <v>1</v>
      </c>
      <c r="AP143" s="96">
        <f>+INDEX('Load Combinations'!$D$4:$N$22,MATCH(Vertical!$C143,'Load Combinations'!$B$4:$B$22,0),MATCH(Vertical!AP$23,'Load Combinations'!$D$3:$N$3,0))</f>
        <v>0</v>
      </c>
      <c r="AQ143" s="96">
        <f>+INDEX('Load Combinations'!$D$4:$N$22,MATCH(Vertical!$C143,'Load Combinations'!$B$4:$B$22,0),MATCH(Vertical!AQ$23,'Load Combinations'!$D$3:$N$3,0))</f>
        <v>1</v>
      </c>
      <c r="AR143" s="96">
        <f>+INDEX('Load Combinations'!$D$4:$N$22,MATCH(Vertical!$C143,'Load Combinations'!$B$4:$B$22,0),MATCH(Vertical!AR$23,'Load Combinations'!$D$3:$N$3,0))</f>
        <v>0</v>
      </c>
      <c r="AS143" s="96">
        <f>+INDEX('Load Combinations'!$D$4:$N$22,MATCH(Vertical!$C143,'Load Combinations'!$B$4:$B$22,0),MATCH(Vertical!AS$23,'Load Combinations'!$D$3:$N$3,0))</f>
        <v>1</v>
      </c>
      <c r="AT143" s="96">
        <f>+INDEX('Load Combinations'!$D$4:$N$22,MATCH(Vertical!$C143,'Load Combinations'!$B$4:$B$22,0),MATCH(Vertical!AT$23,'Load Combinations'!$D$3:$N$3,0))</f>
        <v>0</v>
      </c>
      <c r="AU143" s="138">
        <f>+INDEX('Load Combinations'!$D$4:$N$22,MATCH(Vertical!$C143,'Load Combinations'!$B$4:$B$22,0),MATCH(Vertical!AU$23,'Load Combinations'!$D$3:$N$3,0))</f>
        <v>1</v>
      </c>
      <c r="AV143" s="298">
        <f>+INDEX('Load Combinations'!$D$4:$N$22,MATCH(Vertical!$C143,'Load Combinations'!$B$4:$B$22,0),MATCH(Vertical!AV$23,'Load Combinations'!$D$3:$N$3,0))</f>
        <v>0</v>
      </c>
      <c r="AW143" s="297" cm="1">
        <f t="array" aca="1" ref="AW143" ca="1">SUMPRODUCT(--($K143:$Z143&gt;0),INDEX($H$4:$H$19,MATCH($K$23:$Z$23,$C$4:$C$19,0)))</f>
        <v>0</v>
      </c>
      <c r="AX143" s="298" cm="1">
        <f t="array" aca="1" ref="AX143" ca="1">SUMPRODUCT(--($K143:$Z143&gt;0),INDEX($G$4:$G$19,MATCH($K$23:$Z$23,$C$4:$C$19,0)))</f>
        <v>0</v>
      </c>
      <c r="AY143" s="298" cm="1">
        <f t="array" aca="1" ref="AY143" ca="1">-1*SUMPRODUCT(--($K143:$Z143&lt;0),INDEX($H$4:$H$19,MATCH($K$23:$Z$23,$C$4:$C$19,0)))</f>
        <v>0</v>
      </c>
      <c r="AZ143" s="299" cm="1">
        <f t="array" aca="1" ref="AZ143" ca="1">-1*SUMPRODUCT(--($K143:$Z143&lt;0),INDEX($G$4:$G$19,MATCH($K$23:$Z$23,$C$4:$C$19,0)))</f>
        <v>0</v>
      </c>
      <c r="BA143" s="125" cm="1">
        <f t="array" aca="1" ref="BA143" ca="1">IF(AA143&gt;0,AA143*SUMPRODUCT(_xlfn.XLOOKUP(AA$23,$C$4:$C$19,$T$4:$AD$19)*$AL143:$AV143),0)</f>
        <v>0.3</v>
      </c>
      <c r="BB143" s="300" cm="1">
        <f t="array" aca="1" ref="BB143" ca="1">IF(AB143&gt;0,AB143*SUMPRODUCT(_xlfn.XLOOKUP(AB$23,$C$4:$C$19,$T$4:$AD$19)*$AL143:$AV143),0)</f>
        <v>0.67500000000000004</v>
      </c>
      <c r="BC143" s="300" cm="1">
        <f t="array" aca="1" ref="BC143" ca="1">IF(AC143&gt;0,AC143*SUMPRODUCT(_xlfn.XLOOKUP(AC$23,$C$4:$C$19,$T$4:$AD$19)*$AL143:$AV143),0)</f>
        <v>0</v>
      </c>
      <c r="BD143" s="301" cm="1">
        <f t="array" aca="1" ref="BD143" ca="1">IF(AD143&gt;0,AD143*SUMPRODUCT(_xlfn.XLOOKUP(AD$23,$C$4:$C$19,$T$4:$AD$19)*$AL143:$AV143),0)</f>
        <v>0</v>
      </c>
      <c r="BE143" s="300" cm="1">
        <f t="array" aca="1" ref="BE143" ca="1">IF(AE143&gt;0,AE143*SUMPRODUCT(_xlfn.XLOOKUP(AE$23,$C$4:$C$19,$T$4:$AD$19)*$AL143:$AV143),0)</f>
        <v>0</v>
      </c>
      <c r="BF143" s="300" cm="1">
        <f t="array" aca="1" ref="BF143" ca="1">IF(AF143&gt;0,AF143*SUMPRODUCT(_xlfn.XLOOKUP(AF$23,$C$4:$C$19,$T$4:$AD$19)*$AL143:$AV143),0)</f>
        <v>0</v>
      </c>
      <c r="BG143" s="300" cm="1">
        <f t="array" aca="1" ref="BG143" ca="1">IF(AG143&gt;0,AG143*SUMPRODUCT(_xlfn.XLOOKUP(AG$23,$C$4:$C$19,$T$4:$AD$19)*$AL143:$AV143),0)</f>
        <v>0</v>
      </c>
      <c r="BH143" s="300" cm="1">
        <f t="array" aca="1" ref="BH143" ca="1">IF(AH143&gt;0,AH143*SUMPRODUCT(_xlfn.XLOOKUP(AH$23,$C$4:$C$19,$T$4:$AD$19)*$AL143:$AV143),0)</f>
        <v>0</v>
      </c>
      <c r="BI143" s="300" cm="1">
        <f t="array" aca="1" ref="BI143" ca="1">IF(AI143&gt;0,AI143*SUMPRODUCT(_xlfn.XLOOKUP(AI$23,$C$4:$C$19,$T$4:$AD$19)*$AL143:$AV143),0)</f>
        <v>0</v>
      </c>
      <c r="BJ143" s="300" cm="1">
        <f t="array" aca="1" ref="BJ143" ca="1">IF(AJ143&gt;0,AJ143*SUMPRODUCT(_xlfn.XLOOKUP(AJ$23,$C$4:$C$19,$T$4:$AD$19)*$AL143:$AV143),0)</f>
        <v>0</v>
      </c>
      <c r="BK143" s="302" cm="1">
        <f t="array" aca="1" ref="BK143" ca="1">IF(AK143&gt;0,AK143*SUMPRODUCT(_xlfn.XLOOKUP(AK$23,$C$4:$C$19,$T$4:$AD$19)*$AL143:$AV143),0)</f>
        <v>0</v>
      </c>
      <c r="BL143" s="303">
        <f t="shared" ca="1" si="200"/>
        <v>0.97500000000000009</v>
      </c>
      <c r="BM143" s="125" cm="1">
        <f t="array" aca="1" ref="BM143" ca="1">IF(AA143&gt;0,AA143*SUMPRODUCT(_xlfn.XLOOKUP(AA$23,$C$4:$C$19,$I$4:$S$19)*$AL143:$AV143),0)</f>
        <v>0</v>
      </c>
      <c r="BN143" s="300" cm="1">
        <f t="array" aca="1" ref="BN143" ca="1">IF(AB143&gt;0,AB143*SUMPRODUCT(_xlfn.XLOOKUP(AB$23,$C$4:$C$19,$I$4:$S$19)*$AL143:$AV143),0)</f>
        <v>-0.375</v>
      </c>
      <c r="BO143" s="300" cm="1">
        <f t="array" aca="1" ref="BO143" ca="1">IF(AC143&gt;0,AC143*SUMPRODUCT(_xlfn.XLOOKUP(AC$23,$C$4:$C$19,$I$4:$S$19)*$AL143:$AV143),0)</f>
        <v>0</v>
      </c>
      <c r="BP143" s="301" cm="1">
        <f t="array" aca="1" ref="BP143" ca="1">IF(AD143&gt;0,AD143*SUMPRODUCT(_xlfn.XLOOKUP(AD$23,$C$4:$C$19,$I$4:$S$19)*$AL143:$AV143),0)</f>
        <v>0</v>
      </c>
      <c r="BQ143" s="300" cm="1">
        <f t="array" aca="1" ref="BQ143" ca="1">IF(AE143&gt;0,AE143*SUMPRODUCT(_xlfn.XLOOKUP(AE$23,$C$4:$C$19,$I$4:$S$19)*$AL143:$AV143),0)</f>
        <v>0</v>
      </c>
      <c r="BR143" s="300" cm="1">
        <f t="array" aca="1" ref="BR143" ca="1">IF(AF143&gt;0,AF143*SUMPRODUCT(_xlfn.XLOOKUP(AF$23,$C$4:$C$19,$I$4:$S$19)*$AL143:$AV143),0)</f>
        <v>0</v>
      </c>
      <c r="BS143" s="300" cm="1">
        <f t="array" aca="1" ref="BS143" ca="1">IF(AG143&gt;0,AG143*SUMPRODUCT(_xlfn.XLOOKUP(AG$23,$C$4:$C$19,$I$4:$S$19)*$AL143:$AV143),0)</f>
        <v>0</v>
      </c>
      <c r="BT143" s="300" cm="1">
        <f t="array" aca="1" ref="BT143" ca="1">IF(AH143&gt;0,AH143*SUMPRODUCT(_xlfn.XLOOKUP(AH$23,$C$4:$C$19,$I$4:$S$19)*$AL143:$AV143),0)</f>
        <v>0</v>
      </c>
      <c r="BU143" s="300" cm="1">
        <f t="array" aca="1" ref="BU143" ca="1">IF(AI143&gt;0,AI143*SUMPRODUCT(_xlfn.XLOOKUP(AI$23,$C$4:$C$19,$I$4:$S$19)*$AL143:$AV143),0)</f>
        <v>0</v>
      </c>
      <c r="BV143" s="300" cm="1">
        <f t="array" aca="1" ref="BV143" ca="1">IF(AJ143&gt;0,AJ143*SUMPRODUCT(_xlfn.XLOOKUP(AJ$23,$C$4:$C$19,$I$4:$S$19)*$AL143:$AV143),0)</f>
        <v>0</v>
      </c>
      <c r="BW143" s="304" cm="1">
        <f t="array" aca="1" ref="BW143" ca="1">IF(AK143&gt;0,AK143*SUMPRODUCT(_xlfn.XLOOKUP(AK$23,$C$4:$C$19,$I$4:$S$19)*$AL143:$AV143),0)</f>
        <v>0</v>
      </c>
      <c r="BX143" s="305">
        <f t="shared" ca="1" si="201"/>
        <v>-0.375</v>
      </c>
      <c r="BY143" s="125" cm="1">
        <f t="array" aca="1" ref="BY143" ca="1">IF(AA143&lt;0,AA143*SUMPRODUCT(_xlfn.XLOOKUP(AA$23,$C$4:$C$19,$T$4:$AD$19)*$AL143:$AV143),0)</f>
        <v>0</v>
      </c>
      <c r="BZ143" s="300" cm="1">
        <f t="array" aca="1" ref="BZ143" ca="1">IF(AB143&lt;0,AB143*SUMPRODUCT(_xlfn.XLOOKUP(AB$23,$C$4:$C$19,$T$4:$AD$19)*$AL143:$AV143),0)</f>
        <v>0</v>
      </c>
      <c r="CA143" s="300" cm="1">
        <f t="array" aca="1" ref="CA143" ca="1">IF(AC143&lt;0,AC143*SUMPRODUCT(_xlfn.XLOOKUP(AC$23,$C$4:$C$19,$T$4:$AD$19)*$AL143:$AV143),0)</f>
        <v>0</v>
      </c>
      <c r="CB143" s="301" cm="1">
        <f t="array" aca="1" ref="CB143" ca="1">IF(AD143&lt;0,AD143*SUMPRODUCT(_xlfn.XLOOKUP(AD$23,$C$4:$C$19,$T$4:$AD$19)*$AL143:$AV143),0)</f>
        <v>0</v>
      </c>
      <c r="CC143" s="300" cm="1">
        <f t="array" aca="1" ref="CC143" ca="1">IF(AE143&lt;0,AE143*SUMPRODUCT(_xlfn.XLOOKUP(AE$23,$C$4:$C$19,$T$4:$AD$19)*$AL143:$AV143),0)</f>
        <v>0</v>
      </c>
      <c r="CD143" s="300" cm="1">
        <f t="array" aca="1" ref="CD143" ca="1">IF(AF143&lt;0,AF143*SUMPRODUCT(_xlfn.XLOOKUP(AF$23,$C$4:$C$19,$T$4:$AD$19)*$AL143:$AV143),0)</f>
        <v>0</v>
      </c>
      <c r="CE143" s="300" cm="1">
        <f t="array" aca="1" ref="CE143" ca="1">IF(AG143&lt;0,AG143*SUMPRODUCT(_xlfn.XLOOKUP(AG$23,$C$4:$C$19,$T$4:$AD$19)*$AL143:$AV143),0)</f>
        <v>0</v>
      </c>
      <c r="CF143" s="300" cm="1">
        <f t="array" aca="1" ref="CF143" ca="1">IF(AH143&lt;0,AH143*SUMPRODUCT(_xlfn.XLOOKUP(AH$23,$C$4:$C$19,$T$4:$AD$19)*$AL143:$AV143),0)</f>
        <v>0</v>
      </c>
      <c r="CG143" s="300" cm="1">
        <f t="array" aca="1" ref="CG143" ca="1">IF(AI143&lt;0,AI143*SUMPRODUCT(_xlfn.XLOOKUP(AI$23,$C$4:$C$19,$T$4:$AD$19)*$AL143:$AV143),0)</f>
        <v>0</v>
      </c>
      <c r="CH143" s="300" cm="1">
        <f t="array" aca="1" ref="CH143" ca="1">IF(AJ143&lt;0,AJ143*SUMPRODUCT(_xlfn.XLOOKUP(AJ$23,$C$4:$C$19,$T$4:$AD$19)*$AL143:$AV143),0)</f>
        <v>0</v>
      </c>
      <c r="CI143" s="304" cm="1">
        <f t="array" aca="1" ref="CI143" ca="1">IF(AK143&lt;0,AK143*SUMPRODUCT(_xlfn.XLOOKUP(AK$23,$C$4:$C$19,$T$4:$AD$19)*$AL143:$AV143),0)</f>
        <v>0</v>
      </c>
      <c r="CJ143" s="303">
        <f t="shared" ca="1" si="202"/>
        <v>0</v>
      </c>
      <c r="CK143" s="125" cm="1">
        <f t="array" aca="1" ref="CK143" ca="1">IF(AA143&lt;0,AA143*SUMPRODUCT(_xlfn.XLOOKUP(AA$23,$C$4:$C$19,$I$4:$S$19)*$AL143:$AV143),0)</f>
        <v>0</v>
      </c>
      <c r="CL143" s="300" cm="1">
        <f t="array" aca="1" ref="CL143" ca="1">IF(AB143&lt;0,AB143*SUMPRODUCT(_xlfn.XLOOKUP(AB$23,$C$4:$C$19,$I$4:$S$19)*$AL143:$AV143),0)</f>
        <v>0</v>
      </c>
      <c r="CM143" s="300" cm="1">
        <f t="array" aca="1" ref="CM143" ca="1">IF(AC143&lt;0,AC143*SUMPRODUCT(_xlfn.XLOOKUP(AC$23,$C$4:$C$19,$I$4:$S$19)*$AL143:$AV143),0)</f>
        <v>0</v>
      </c>
      <c r="CN143" s="301" cm="1">
        <f t="array" aca="1" ref="CN143" ca="1">IF(AD143&lt;0,AD143*SUMPRODUCT(_xlfn.XLOOKUP(AD$23,$C$4:$C$19,$I$4:$S$19)*$AL143:$AV143),0)</f>
        <v>0</v>
      </c>
      <c r="CO143" s="300" cm="1">
        <f t="array" aca="1" ref="CO143" ca="1">IF(AE143&lt;0,AE143*SUMPRODUCT(_xlfn.XLOOKUP(AE$23,$C$4:$C$19,$I$4:$S$19)*$AL143:$AV143),0)</f>
        <v>0</v>
      </c>
      <c r="CP143" s="300" cm="1">
        <f t="array" aca="1" ref="CP143" ca="1">IF(AF143&lt;0,AF143*SUMPRODUCT(_xlfn.XLOOKUP(AF$23,$C$4:$C$19,$I$4:$S$19)*$AL143:$AV143),0)</f>
        <v>0</v>
      </c>
      <c r="CQ143" s="300" cm="1">
        <f t="array" aca="1" ref="CQ143" ca="1">IF(AG143&lt;0,AG143*SUMPRODUCT(_xlfn.XLOOKUP(AG$23,$C$4:$C$19,$I$4:$S$19)*$AL143:$AV143),0)</f>
        <v>0</v>
      </c>
      <c r="CR143" s="300" cm="1">
        <f t="array" aca="1" ref="CR143" ca="1">IF(AH143&lt;0,AH143*SUMPRODUCT(_xlfn.XLOOKUP(AH$23,$C$4:$C$19,$I$4:$S$19)*$AL143:$AV143),0)</f>
        <v>0</v>
      </c>
      <c r="CS143" s="300" cm="1">
        <f t="array" aca="1" ref="CS143" ca="1">IF(AI143&lt;0,AI143*SUMPRODUCT(_xlfn.XLOOKUP(AI$23,$C$4:$C$19,$I$4:$S$19)*$AL143:$AV143),0)</f>
        <v>0</v>
      </c>
      <c r="CT143" s="300" cm="1">
        <f t="array" aca="1" ref="CT143" ca="1">IF(AJ143&lt;0,AJ143*SUMPRODUCT(_xlfn.XLOOKUP(AJ$23,$C$4:$C$19,$I$4:$S$19)*$AL143:$AV143),0)</f>
        <v>0</v>
      </c>
      <c r="CU143" s="302" cm="1">
        <f t="array" aca="1" ref="CU143" ca="1">IF(AK143&lt;0,AK143*SUMPRODUCT(_xlfn.XLOOKUP(AK$23,$C$4:$C$19,$I$4:$S$19)*$AL143:$AV143),0)</f>
        <v>0</v>
      </c>
      <c r="CV143" s="303">
        <f t="shared" ca="1" si="203"/>
        <v>0</v>
      </c>
    </row>
    <row r="144" spans="1:100" x14ac:dyDescent="0.25">
      <c r="A144" s="136"/>
      <c r="B144" s="389"/>
      <c r="C144" s="278">
        <v>14</v>
      </c>
      <c r="D144" s="279" t="str">
        <f>_xlfn.XLOOKUP($C144,'Load Combinations'!$B$4:$B$22,'Load Combinations'!$C$4:$C$22)</f>
        <v>CV He, No Beam,Component MAWP</v>
      </c>
      <c r="E144" s="280"/>
      <c r="F144" s="281"/>
      <c r="G144" s="111"/>
      <c r="H144" s="282">
        <f t="shared" ca="1" si="252"/>
        <v>0.125</v>
      </c>
      <c r="I144" s="282">
        <f t="shared" ca="1" si="253"/>
        <v>-0.125</v>
      </c>
      <c r="J144" s="283"/>
      <c r="K144" s="87">
        <f ca="1">OFFSET(K144,-13,0)</f>
        <v>0</v>
      </c>
      <c r="L144" s="84">
        <f t="shared" ref="L144:AK144" ca="1" si="266">OFFSET(L144,-13,0)</f>
        <v>0</v>
      </c>
      <c r="M144" s="84">
        <f t="shared" ca="1" si="266"/>
        <v>0</v>
      </c>
      <c r="N144" s="84">
        <f t="shared" ca="1" si="266"/>
        <v>0</v>
      </c>
      <c r="O144" s="84">
        <f t="shared" ca="1" si="266"/>
        <v>0</v>
      </c>
      <c r="P144" s="84">
        <f t="shared" ca="1" si="266"/>
        <v>0</v>
      </c>
      <c r="Q144" s="84">
        <f t="shared" ca="1" si="266"/>
        <v>0</v>
      </c>
      <c r="R144" s="84">
        <f t="shared" ca="1" si="266"/>
        <v>0</v>
      </c>
      <c r="S144" s="84">
        <f t="shared" ca="1" si="266"/>
        <v>0</v>
      </c>
      <c r="T144" s="84">
        <f t="shared" ca="1" si="266"/>
        <v>0</v>
      </c>
      <c r="U144" s="84">
        <f t="shared" ca="1" si="266"/>
        <v>0</v>
      </c>
      <c r="V144" s="84">
        <f t="shared" ca="1" si="266"/>
        <v>0</v>
      </c>
      <c r="W144" s="84">
        <f t="shared" ca="1" si="266"/>
        <v>0</v>
      </c>
      <c r="X144" s="84">
        <f t="shared" ca="1" si="266"/>
        <v>0</v>
      </c>
      <c r="Y144" s="84">
        <f t="shared" ca="1" si="266"/>
        <v>0</v>
      </c>
      <c r="Z144" s="89">
        <f t="shared" ca="1" si="266"/>
        <v>0</v>
      </c>
      <c r="AA144" s="87">
        <f t="shared" ca="1" si="266"/>
        <v>1</v>
      </c>
      <c r="AB144" s="84">
        <f t="shared" ca="1" si="266"/>
        <v>1</v>
      </c>
      <c r="AC144" s="84">
        <f t="shared" ca="1" si="266"/>
        <v>0</v>
      </c>
      <c r="AD144" s="84">
        <f t="shared" ca="1" si="266"/>
        <v>0</v>
      </c>
      <c r="AE144" s="84">
        <f t="shared" ca="1" si="266"/>
        <v>0</v>
      </c>
      <c r="AF144" s="84">
        <f t="shared" ca="1" si="266"/>
        <v>0</v>
      </c>
      <c r="AG144" s="84">
        <f t="shared" ca="1" si="266"/>
        <v>0</v>
      </c>
      <c r="AH144" s="84">
        <f t="shared" ca="1" si="266"/>
        <v>0</v>
      </c>
      <c r="AI144" s="84">
        <f t="shared" ca="1" si="266"/>
        <v>0</v>
      </c>
      <c r="AJ144" s="84">
        <f t="shared" ca="1" si="266"/>
        <v>0</v>
      </c>
      <c r="AK144" s="98">
        <f t="shared" ca="1" si="266"/>
        <v>0</v>
      </c>
      <c r="AL144" s="91">
        <f>+INDEX('Load Combinations'!$D$4:$N$22,MATCH(Vertical!$C144,'Load Combinations'!$B$4:$B$22,0),MATCH(Vertical!AL$23,'Load Combinations'!$D$3:$N$3,0))</f>
        <v>1</v>
      </c>
      <c r="AM144" s="84">
        <f>+INDEX('Load Combinations'!$D$4:$N$22,MATCH(Vertical!$C144,'Load Combinations'!$B$4:$B$22,0),MATCH(Vertical!AM$23,'Load Combinations'!$D$3:$N$3,0))</f>
        <v>1</v>
      </c>
      <c r="AN144" s="84">
        <f>+INDEX('Load Combinations'!$D$4:$N$22,MATCH(Vertical!$C144,'Load Combinations'!$B$4:$B$22,0),MATCH(Vertical!AN$23,'Load Combinations'!$D$3:$N$3,0))</f>
        <v>0</v>
      </c>
      <c r="AO144" s="84">
        <f>+INDEX('Load Combinations'!$D$4:$N$22,MATCH(Vertical!$C144,'Load Combinations'!$B$4:$B$22,0),MATCH(Vertical!AO$23,'Load Combinations'!$D$3:$N$3,0))</f>
        <v>0</v>
      </c>
      <c r="AP144" s="84">
        <f>+INDEX('Load Combinations'!$D$4:$N$22,MATCH(Vertical!$C144,'Load Combinations'!$B$4:$B$22,0),MATCH(Vertical!AP$23,'Load Combinations'!$D$3:$N$3,0))</f>
        <v>1</v>
      </c>
      <c r="AQ144" s="84">
        <f>+INDEX('Load Combinations'!$D$4:$N$22,MATCH(Vertical!$C144,'Load Combinations'!$B$4:$B$22,0),MATCH(Vertical!AQ$23,'Load Combinations'!$D$3:$N$3,0))</f>
        <v>0</v>
      </c>
      <c r="AR144" s="84">
        <f>+INDEX('Load Combinations'!$D$4:$N$22,MATCH(Vertical!$C144,'Load Combinations'!$B$4:$B$22,0),MATCH(Vertical!AR$23,'Load Combinations'!$D$3:$N$3,0))</f>
        <v>0</v>
      </c>
      <c r="AS144" s="84">
        <f>+INDEX('Load Combinations'!$D$4:$N$22,MATCH(Vertical!$C144,'Load Combinations'!$B$4:$B$22,0),MATCH(Vertical!AS$23,'Load Combinations'!$D$3:$N$3,0))</f>
        <v>1</v>
      </c>
      <c r="AT144" s="84">
        <f>+INDEX('Load Combinations'!$D$4:$N$22,MATCH(Vertical!$C144,'Load Combinations'!$B$4:$B$22,0),MATCH(Vertical!AT$23,'Load Combinations'!$D$3:$N$3,0))</f>
        <v>0</v>
      </c>
      <c r="AU144" s="89">
        <f>+INDEX('Load Combinations'!$D$4:$N$22,MATCH(Vertical!$C144,'Load Combinations'!$B$4:$B$22,0),MATCH(Vertical!AU$23,'Load Combinations'!$D$3:$N$3,0))</f>
        <v>0</v>
      </c>
      <c r="AV144" s="194">
        <f>+INDEX('Load Combinations'!$D$4:$N$22,MATCH(Vertical!$C144,'Load Combinations'!$B$4:$B$22,0),MATCH(Vertical!AV$23,'Load Combinations'!$D$3:$N$3,0))</f>
        <v>0</v>
      </c>
      <c r="AW144" s="284" cm="1">
        <f t="array" aca="1" ref="AW144" ca="1">SUMPRODUCT(--($K144:$Z144&gt;0),INDEX($H$4:$H$19,MATCH($K$23:$Z$23,$C$4:$C$19,0)))</f>
        <v>0</v>
      </c>
      <c r="AX144" s="194" cm="1">
        <f t="array" aca="1" ref="AX144" ca="1">SUMPRODUCT(--($K144:$Z144&gt;0),INDEX($G$4:$G$19,MATCH($K$23:$Z$23,$C$4:$C$19,0)))</f>
        <v>0</v>
      </c>
      <c r="AY144" s="194" cm="1">
        <f t="array" aca="1" ref="AY144" ca="1">-1*SUMPRODUCT(--($K144:$Z144&lt;0),INDEX($H$4:$H$19,MATCH($K$23:$Z$23,$C$4:$C$19,0)))</f>
        <v>0</v>
      </c>
      <c r="AZ144" s="285" cm="1">
        <f t="array" aca="1" ref="AZ144" ca="1">-1*SUMPRODUCT(--($K144:$Z144&lt;0),INDEX($G$4:$G$19,MATCH($K$23:$Z$23,$C$4:$C$19,0)))</f>
        <v>0</v>
      </c>
      <c r="BA144" s="286" cm="1">
        <f t="array" aca="1" ref="BA144" ca="1">IF(AA144&gt;0,AA144*SUMPRODUCT(_xlfn.XLOOKUP(AA$23,$C$4:$C$19,$T$4:$AD$19)*$AL144:$AV144),0)</f>
        <v>0</v>
      </c>
      <c r="BB144" s="287" cm="1">
        <f t="array" aca="1" ref="BB144" ca="1">IF(AB144&gt;0,AB144*SUMPRODUCT(_xlfn.XLOOKUP(AB$23,$C$4:$C$19,$T$4:$AD$19)*$AL144:$AV144),0)</f>
        <v>0.125</v>
      </c>
      <c r="BC144" s="287" cm="1">
        <f t="array" aca="1" ref="BC144" ca="1">IF(AC144&gt;0,AC144*SUMPRODUCT(_xlfn.XLOOKUP(AC$23,$C$4:$C$19,$T$4:$AD$19)*$AL144:$AV144),0)</f>
        <v>0</v>
      </c>
      <c r="BD144" s="287" cm="1">
        <f t="array" aca="1" ref="BD144" ca="1">IF(AD144&gt;0,AD144*SUMPRODUCT(_xlfn.XLOOKUP(AD$23,$C$4:$C$19,$T$4:$AD$19)*$AL144:$AV144),0)</f>
        <v>0</v>
      </c>
      <c r="BE144" s="287" cm="1">
        <f t="array" aca="1" ref="BE144" ca="1">IF(AE144&gt;0,AE144*SUMPRODUCT(_xlfn.XLOOKUP(AE$23,$C$4:$C$19,$T$4:$AD$19)*$AL144:$AV144),0)</f>
        <v>0</v>
      </c>
      <c r="BF144" s="287" cm="1">
        <f t="array" aca="1" ref="BF144" ca="1">IF(AF144&gt;0,AF144*SUMPRODUCT(_xlfn.XLOOKUP(AF$23,$C$4:$C$19,$T$4:$AD$19)*$AL144:$AV144),0)</f>
        <v>0</v>
      </c>
      <c r="BG144" s="287" cm="1">
        <f t="array" aca="1" ref="BG144" ca="1">IF(AG144&gt;0,AG144*SUMPRODUCT(_xlfn.XLOOKUP(AG$23,$C$4:$C$19,$T$4:$AD$19)*$AL144:$AV144),0)</f>
        <v>0</v>
      </c>
      <c r="BH144" s="287" cm="1">
        <f t="array" aca="1" ref="BH144" ca="1">IF(AH144&gt;0,AH144*SUMPRODUCT(_xlfn.XLOOKUP(AH$23,$C$4:$C$19,$T$4:$AD$19)*$AL144:$AV144),0)</f>
        <v>0</v>
      </c>
      <c r="BI144" s="287" cm="1">
        <f t="array" aca="1" ref="BI144" ca="1">IF(AI144&gt;0,AI144*SUMPRODUCT(_xlfn.XLOOKUP(AI$23,$C$4:$C$19,$T$4:$AD$19)*$AL144:$AV144),0)</f>
        <v>0</v>
      </c>
      <c r="BJ144" s="287" cm="1">
        <f t="array" aca="1" ref="BJ144" ca="1">IF(AJ144&gt;0,AJ144*SUMPRODUCT(_xlfn.XLOOKUP(AJ$23,$C$4:$C$19,$T$4:$AD$19)*$AL144:$AV144),0)</f>
        <v>0</v>
      </c>
      <c r="BK144" s="288" cm="1">
        <f t="array" aca="1" ref="BK144" ca="1">IF(AK144&gt;0,AK144*SUMPRODUCT(_xlfn.XLOOKUP(AK$23,$C$4:$C$19,$T$4:$AD$19)*$AL144:$AV144),0)</f>
        <v>0</v>
      </c>
      <c r="BL144" s="289">
        <f t="shared" ca="1" si="200"/>
        <v>0.125</v>
      </c>
      <c r="BM144" s="286" cm="1">
        <f t="array" aca="1" ref="BM144" ca="1">IF(AA144&gt;0,AA144*SUMPRODUCT(_xlfn.XLOOKUP(AA$23,$C$4:$C$19,$I$4:$S$19)*$AL144:$AV144),0)</f>
        <v>0</v>
      </c>
      <c r="BN144" s="287" cm="1">
        <f t="array" aca="1" ref="BN144" ca="1">IF(AB144&gt;0,AB144*SUMPRODUCT(_xlfn.XLOOKUP(AB$23,$C$4:$C$19,$I$4:$S$19)*$AL144:$AV144),0)</f>
        <v>-0.125</v>
      </c>
      <c r="BO144" s="287" cm="1">
        <f t="array" aca="1" ref="BO144" ca="1">IF(AC144&gt;0,AC144*SUMPRODUCT(_xlfn.XLOOKUP(AC$23,$C$4:$C$19,$I$4:$S$19)*$AL144:$AV144),0)</f>
        <v>0</v>
      </c>
      <c r="BP144" s="287" cm="1">
        <f t="array" aca="1" ref="BP144" ca="1">IF(AD144&gt;0,AD144*SUMPRODUCT(_xlfn.XLOOKUP(AD$23,$C$4:$C$19,$I$4:$S$19)*$AL144:$AV144),0)</f>
        <v>0</v>
      </c>
      <c r="BQ144" s="287" cm="1">
        <f t="array" aca="1" ref="BQ144" ca="1">IF(AE144&gt;0,AE144*SUMPRODUCT(_xlfn.XLOOKUP(AE$23,$C$4:$C$19,$I$4:$S$19)*$AL144:$AV144),0)</f>
        <v>0</v>
      </c>
      <c r="BR144" s="287" cm="1">
        <f t="array" aca="1" ref="BR144" ca="1">IF(AF144&gt;0,AF144*SUMPRODUCT(_xlfn.XLOOKUP(AF$23,$C$4:$C$19,$I$4:$S$19)*$AL144:$AV144),0)</f>
        <v>0</v>
      </c>
      <c r="BS144" s="287" cm="1">
        <f t="array" aca="1" ref="BS144" ca="1">IF(AG144&gt;0,AG144*SUMPRODUCT(_xlfn.XLOOKUP(AG$23,$C$4:$C$19,$I$4:$S$19)*$AL144:$AV144),0)</f>
        <v>0</v>
      </c>
      <c r="BT144" s="287" cm="1">
        <f t="array" aca="1" ref="BT144" ca="1">IF(AH144&gt;0,AH144*SUMPRODUCT(_xlfn.XLOOKUP(AH$23,$C$4:$C$19,$I$4:$S$19)*$AL144:$AV144),0)</f>
        <v>0</v>
      </c>
      <c r="BU144" s="287" cm="1">
        <f t="array" aca="1" ref="BU144" ca="1">IF(AI144&gt;0,AI144*SUMPRODUCT(_xlfn.XLOOKUP(AI$23,$C$4:$C$19,$I$4:$S$19)*$AL144:$AV144),0)</f>
        <v>0</v>
      </c>
      <c r="BV144" s="287" cm="1">
        <f t="array" aca="1" ref="BV144" ca="1">IF(AJ144&gt;0,AJ144*SUMPRODUCT(_xlfn.XLOOKUP(AJ$23,$C$4:$C$19,$I$4:$S$19)*$AL144:$AV144),0)</f>
        <v>0</v>
      </c>
      <c r="BW144" s="290" cm="1">
        <f t="array" aca="1" ref="BW144" ca="1">IF(AK144&gt;0,AK144*SUMPRODUCT(_xlfn.XLOOKUP(AK$23,$C$4:$C$19,$I$4:$S$19)*$AL144:$AV144),0)</f>
        <v>0</v>
      </c>
      <c r="BX144" s="291">
        <f t="shared" ca="1" si="201"/>
        <v>-0.125</v>
      </c>
      <c r="BY144" s="286" cm="1">
        <f t="array" aca="1" ref="BY144" ca="1">IF(AA144&lt;0,AA144*SUMPRODUCT(_xlfn.XLOOKUP(AA$23,$C$4:$C$19,$T$4:$AD$19)*$AL144:$AV144),0)</f>
        <v>0</v>
      </c>
      <c r="BZ144" s="287" cm="1">
        <f t="array" aca="1" ref="BZ144" ca="1">IF(AB144&lt;0,AB144*SUMPRODUCT(_xlfn.XLOOKUP(AB$23,$C$4:$C$19,$T$4:$AD$19)*$AL144:$AV144),0)</f>
        <v>0</v>
      </c>
      <c r="CA144" s="287" cm="1">
        <f t="array" aca="1" ref="CA144" ca="1">IF(AC144&lt;0,AC144*SUMPRODUCT(_xlfn.XLOOKUP(AC$23,$C$4:$C$19,$T$4:$AD$19)*$AL144:$AV144),0)</f>
        <v>0</v>
      </c>
      <c r="CB144" s="287" cm="1">
        <f t="array" aca="1" ref="CB144" ca="1">IF(AD144&lt;0,AD144*SUMPRODUCT(_xlfn.XLOOKUP(AD$23,$C$4:$C$19,$T$4:$AD$19)*$AL144:$AV144),0)</f>
        <v>0</v>
      </c>
      <c r="CC144" s="287" cm="1">
        <f t="array" aca="1" ref="CC144" ca="1">IF(AE144&lt;0,AE144*SUMPRODUCT(_xlfn.XLOOKUP(AE$23,$C$4:$C$19,$T$4:$AD$19)*$AL144:$AV144),0)</f>
        <v>0</v>
      </c>
      <c r="CD144" s="287" cm="1">
        <f t="array" aca="1" ref="CD144" ca="1">IF(AF144&lt;0,AF144*SUMPRODUCT(_xlfn.XLOOKUP(AF$23,$C$4:$C$19,$T$4:$AD$19)*$AL144:$AV144),0)</f>
        <v>0</v>
      </c>
      <c r="CE144" s="287" cm="1">
        <f t="array" aca="1" ref="CE144" ca="1">IF(AG144&lt;0,AG144*SUMPRODUCT(_xlfn.XLOOKUP(AG$23,$C$4:$C$19,$T$4:$AD$19)*$AL144:$AV144),0)</f>
        <v>0</v>
      </c>
      <c r="CF144" s="287" cm="1">
        <f t="array" aca="1" ref="CF144" ca="1">IF(AH144&lt;0,AH144*SUMPRODUCT(_xlfn.XLOOKUP(AH$23,$C$4:$C$19,$T$4:$AD$19)*$AL144:$AV144),0)</f>
        <v>0</v>
      </c>
      <c r="CG144" s="287" cm="1">
        <f t="array" aca="1" ref="CG144" ca="1">IF(AI144&lt;0,AI144*SUMPRODUCT(_xlfn.XLOOKUP(AI$23,$C$4:$C$19,$T$4:$AD$19)*$AL144:$AV144),0)</f>
        <v>0</v>
      </c>
      <c r="CH144" s="287" cm="1">
        <f t="array" aca="1" ref="CH144" ca="1">IF(AJ144&lt;0,AJ144*SUMPRODUCT(_xlfn.XLOOKUP(AJ$23,$C$4:$C$19,$T$4:$AD$19)*$AL144:$AV144),0)</f>
        <v>0</v>
      </c>
      <c r="CI144" s="290" cm="1">
        <f t="array" aca="1" ref="CI144" ca="1">IF(AK144&lt;0,AK144*SUMPRODUCT(_xlfn.XLOOKUP(AK$23,$C$4:$C$19,$T$4:$AD$19)*$AL144:$AV144),0)</f>
        <v>0</v>
      </c>
      <c r="CJ144" s="289">
        <f t="shared" ca="1" si="202"/>
        <v>0</v>
      </c>
      <c r="CK144" s="286" cm="1">
        <f t="array" aca="1" ref="CK144" ca="1">IF(AA144&lt;0,AA144*SUMPRODUCT(_xlfn.XLOOKUP(AA$23,$C$4:$C$19,$I$4:$S$19)*$AL144:$AV144),0)</f>
        <v>0</v>
      </c>
      <c r="CL144" s="287" cm="1">
        <f t="array" aca="1" ref="CL144" ca="1">IF(AB144&lt;0,AB144*SUMPRODUCT(_xlfn.XLOOKUP(AB$23,$C$4:$C$19,$I$4:$S$19)*$AL144:$AV144),0)</f>
        <v>0</v>
      </c>
      <c r="CM144" s="287" cm="1">
        <f t="array" aca="1" ref="CM144" ca="1">IF(AC144&lt;0,AC144*SUMPRODUCT(_xlfn.XLOOKUP(AC$23,$C$4:$C$19,$I$4:$S$19)*$AL144:$AV144),0)</f>
        <v>0</v>
      </c>
      <c r="CN144" s="287" cm="1">
        <f t="array" aca="1" ref="CN144" ca="1">IF(AD144&lt;0,AD144*SUMPRODUCT(_xlfn.XLOOKUP(AD$23,$C$4:$C$19,$I$4:$S$19)*$AL144:$AV144),0)</f>
        <v>0</v>
      </c>
      <c r="CO144" s="287" cm="1">
        <f t="array" aca="1" ref="CO144" ca="1">IF(AE144&lt;0,AE144*SUMPRODUCT(_xlfn.XLOOKUP(AE$23,$C$4:$C$19,$I$4:$S$19)*$AL144:$AV144),0)</f>
        <v>0</v>
      </c>
      <c r="CP144" s="287" cm="1">
        <f t="array" aca="1" ref="CP144" ca="1">IF(AF144&lt;0,AF144*SUMPRODUCT(_xlfn.XLOOKUP(AF$23,$C$4:$C$19,$I$4:$S$19)*$AL144:$AV144),0)</f>
        <v>0</v>
      </c>
      <c r="CQ144" s="287" cm="1">
        <f t="array" aca="1" ref="CQ144" ca="1">IF(AG144&lt;0,AG144*SUMPRODUCT(_xlfn.XLOOKUP(AG$23,$C$4:$C$19,$I$4:$S$19)*$AL144:$AV144),0)</f>
        <v>0</v>
      </c>
      <c r="CR144" s="287" cm="1">
        <f t="array" aca="1" ref="CR144" ca="1">IF(AH144&lt;0,AH144*SUMPRODUCT(_xlfn.XLOOKUP(AH$23,$C$4:$C$19,$I$4:$S$19)*$AL144:$AV144),0)</f>
        <v>0</v>
      </c>
      <c r="CS144" s="287" cm="1">
        <f t="array" aca="1" ref="CS144" ca="1">IF(AI144&lt;0,AI144*SUMPRODUCT(_xlfn.XLOOKUP(AI$23,$C$4:$C$19,$I$4:$S$19)*$AL144:$AV144),0)</f>
        <v>0</v>
      </c>
      <c r="CT144" s="287" cm="1">
        <f t="array" aca="1" ref="CT144" ca="1">IF(AJ144&lt;0,AJ144*SUMPRODUCT(_xlfn.XLOOKUP(AJ$23,$C$4:$C$19,$I$4:$S$19)*$AL144:$AV144),0)</f>
        <v>0</v>
      </c>
      <c r="CU144" s="288" cm="1">
        <f t="array" aca="1" ref="CU144" ca="1">IF(AK144&lt;0,AK144*SUMPRODUCT(_xlfn.XLOOKUP(AK$23,$C$4:$C$19,$I$4:$S$19)*$AL144:$AV144),0)</f>
        <v>0</v>
      </c>
      <c r="CV144" s="289">
        <f t="shared" ca="1" si="203"/>
        <v>0</v>
      </c>
    </row>
    <row r="145" spans="1:100" x14ac:dyDescent="0.25">
      <c r="A145" s="136"/>
      <c r="B145" s="389"/>
      <c r="C145" s="292">
        <v>15</v>
      </c>
      <c r="D145" s="293" t="str">
        <f>_xlfn.XLOOKUP($C145,'Load Combinations'!$B$4:$B$22,'Load Combinations'!$C$4:$C$22)</f>
        <v>CV He, Beam On, Component MAWP</v>
      </c>
      <c r="E145" s="86"/>
      <c r="F145" s="294"/>
      <c r="G145" s="125"/>
      <c r="H145" s="295">
        <f t="shared" ca="1" si="252"/>
        <v>0.72499999999999998</v>
      </c>
      <c r="I145" s="295">
        <f t="shared" ca="1" si="253"/>
        <v>-0.125</v>
      </c>
      <c r="J145" s="296"/>
      <c r="K145" s="99">
        <f ca="1">OFFSET(K145,-14,0)</f>
        <v>0</v>
      </c>
      <c r="L145" s="96">
        <f t="shared" ref="L145:AK145" ca="1" si="267">OFFSET(L145,-14,0)</f>
        <v>0</v>
      </c>
      <c r="M145" s="96">
        <f t="shared" ca="1" si="267"/>
        <v>0</v>
      </c>
      <c r="N145" s="96">
        <f t="shared" ca="1" si="267"/>
        <v>0</v>
      </c>
      <c r="O145" s="96">
        <f t="shared" ca="1" si="267"/>
        <v>0</v>
      </c>
      <c r="P145" s="96">
        <f t="shared" ca="1" si="267"/>
        <v>0</v>
      </c>
      <c r="Q145" s="96">
        <f t="shared" ca="1" si="267"/>
        <v>0</v>
      </c>
      <c r="R145" s="96">
        <f t="shared" ca="1" si="267"/>
        <v>0</v>
      </c>
      <c r="S145" s="96">
        <f t="shared" ca="1" si="267"/>
        <v>0</v>
      </c>
      <c r="T145" s="96">
        <f t="shared" ca="1" si="267"/>
        <v>0</v>
      </c>
      <c r="U145" s="96">
        <f t="shared" ca="1" si="267"/>
        <v>0</v>
      </c>
      <c r="V145" s="96">
        <f t="shared" ca="1" si="267"/>
        <v>0</v>
      </c>
      <c r="W145" s="96">
        <f t="shared" ca="1" si="267"/>
        <v>0</v>
      </c>
      <c r="X145" s="96">
        <f t="shared" ca="1" si="267"/>
        <v>0</v>
      </c>
      <c r="Y145" s="96">
        <f t="shared" ca="1" si="267"/>
        <v>0</v>
      </c>
      <c r="Z145" s="138">
        <f t="shared" ca="1" si="267"/>
        <v>0</v>
      </c>
      <c r="AA145" s="99">
        <f t="shared" ca="1" si="267"/>
        <v>1</v>
      </c>
      <c r="AB145" s="96">
        <f t="shared" ca="1" si="267"/>
        <v>1</v>
      </c>
      <c r="AC145" s="96">
        <f t="shared" ca="1" si="267"/>
        <v>0</v>
      </c>
      <c r="AD145" s="96">
        <f t="shared" ca="1" si="267"/>
        <v>0</v>
      </c>
      <c r="AE145" s="96">
        <f t="shared" ca="1" si="267"/>
        <v>0</v>
      </c>
      <c r="AF145" s="96">
        <f t="shared" ca="1" si="267"/>
        <v>0</v>
      </c>
      <c r="AG145" s="96">
        <f t="shared" ca="1" si="267"/>
        <v>0</v>
      </c>
      <c r="AH145" s="96">
        <f t="shared" ca="1" si="267"/>
        <v>0</v>
      </c>
      <c r="AI145" s="96">
        <f t="shared" ca="1" si="267"/>
        <v>0</v>
      </c>
      <c r="AJ145" s="96">
        <f t="shared" ca="1" si="267"/>
        <v>0</v>
      </c>
      <c r="AK145" s="100">
        <f t="shared" ca="1" si="267"/>
        <v>0</v>
      </c>
      <c r="AL145" s="97">
        <f>+INDEX('Load Combinations'!$D$4:$N$22,MATCH(Vertical!$C145,'Load Combinations'!$B$4:$B$22,0),MATCH(Vertical!AL$23,'Load Combinations'!$D$3:$N$3,0))</f>
        <v>1</v>
      </c>
      <c r="AM145" s="96">
        <f>+INDEX('Load Combinations'!$D$4:$N$22,MATCH(Vertical!$C145,'Load Combinations'!$B$4:$B$22,0),MATCH(Vertical!AM$23,'Load Combinations'!$D$3:$N$3,0))</f>
        <v>1</v>
      </c>
      <c r="AN145" s="96">
        <f>+INDEX('Load Combinations'!$D$4:$N$22,MATCH(Vertical!$C145,'Load Combinations'!$B$4:$B$22,0),MATCH(Vertical!AN$23,'Load Combinations'!$D$3:$N$3,0))</f>
        <v>0</v>
      </c>
      <c r="AO145" s="96">
        <f>+INDEX('Load Combinations'!$D$4:$N$22,MATCH(Vertical!$C145,'Load Combinations'!$B$4:$B$22,0),MATCH(Vertical!AO$23,'Load Combinations'!$D$3:$N$3,0))</f>
        <v>0</v>
      </c>
      <c r="AP145" s="96">
        <f>+INDEX('Load Combinations'!$D$4:$N$22,MATCH(Vertical!$C145,'Load Combinations'!$B$4:$B$22,0),MATCH(Vertical!AP$23,'Load Combinations'!$D$3:$N$3,0))</f>
        <v>1</v>
      </c>
      <c r="AQ145" s="96">
        <f>+INDEX('Load Combinations'!$D$4:$N$22,MATCH(Vertical!$C145,'Load Combinations'!$B$4:$B$22,0),MATCH(Vertical!AQ$23,'Load Combinations'!$D$3:$N$3,0))</f>
        <v>1</v>
      </c>
      <c r="AR145" s="96">
        <f>+INDEX('Load Combinations'!$D$4:$N$22,MATCH(Vertical!$C145,'Load Combinations'!$B$4:$B$22,0),MATCH(Vertical!AR$23,'Load Combinations'!$D$3:$N$3,0))</f>
        <v>0</v>
      </c>
      <c r="AS145" s="96">
        <f>+INDEX('Load Combinations'!$D$4:$N$22,MATCH(Vertical!$C145,'Load Combinations'!$B$4:$B$22,0),MATCH(Vertical!AS$23,'Load Combinations'!$D$3:$N$3,0))</f>
        <v>1</v>
      </c>
      <c r="AT145" s="96">
        <f>+INDEX('Load Combinations'!$D$4:$N$22,MATCH(Vertical!$C145,'Load Combinations'!$B$4:$B$22,0),MATCH(Vertical!AT$23,'Load Combinations'!$D$3:$N$3,0))</f>
        <v>0</v>
      </c>
      <c r="AU145" s="138">
        <f>+INDEX('Load Combinations'!$D$4:$N$22,MATCH(Vertical!$C145,'Load Combinations'!$B$4:$B$22,0),MATCH(Vertical!AU$23,'Load Combinations'!$D$3:$N$3,0))</f>
        <v>0</v>
      </c>
      <c r="AV145" s="298">
        <f>+INDEX('Load Combinations'!$D$4:$N$22,MATCH(Vertical!$C145,'Load Combinations'!$B$4:$B$22,0),MATCH(Vertical!AV$23,'Load Combinations'!$D$3:$N$3,0))</f>
        <v>0</v>
      </c>
      <c r="AW145" s="297" cm="1">
        <f t="array" aca="1" ref="AW145" ca="1">SUMPRODUCT(--($K145:$Z145&gt;0),INDEX($H$4:$H$19,MATCH($K$23:$Z$23,$C$4:$C$19,0)))</f>
        <v>0</v>
      </c>
      <c r="AX145" s="298" cm="1">
        <f t="array" aca="1" ref="AX145" ca="1">SUMPRODUCT(--($K145:$Z145&gt;0),INDEX($G$4:$G$19,MATCH($K$23:$Z$23,$C$4:$C$19,0)))</f>
        <v>0</v>
      </c>
      <c r="AY145" s="298" cm="1">
        <f t="array" aca="1" ref="AY145" ca="1">-1*SUMPRODUCT(--($K145:$Z145&lt;0),INDEX($H$4:$H$19,MATCH($K$23:$Z$23,$C$4:$C$19,0)))</f>
        <v>0</v>
      </c>
      <c r="AZ145" s="299" cm="1">
        <f t="array" aca="1" ref="AZ145" ca="1">-1*SUMPRODUCT(--($K145:$Z145&lt;0),INDEX($G$4:$G$19,MATCH($K$23:$Z$23,$C$4:$C$19,0)))</f>
        <v>0</v>
      </c>
      <c r="BA145" s="125" cm="1">
        <f t="array" aca="1" ref="BA145" ca="1">IF(AA145&gt;0,AA145*SUMPRODUCT(_xlfn.XLOOKUP(AA$23,$C$4:$C$19,$T$4:$AD$19)*$AL145:$AV145),0)</f>
        <v>0.3</v>
      </c>
      <c r="BB145" s="300" cm="1">
        <f t="array" aca="1" ref="BB145" ca="1">IF(AB145&gt;0,AB145*SUMPRODUCT(_xlfn.XLOOKUP(AB$23,$C$4:$C$19,$T$4:$AD$19)*$AL145:$AV145),0)</f>
        <v>0.42499999999999999</v>
      </c>
      <c r="BC145" s="300" cm="1">
        <f t="array" aca="1" ref="BC145" ca="1">IF(AC145&gt;0,AC145*SUMPRODUCT(_xlfn.XLOOKUP(AC$23,$C$4:$C$19,$T$4:$AD$19)*$AL145:$AV145),0)</f>
        <v>0</v>
      </c>
      <c r="BD145" s="301" cm="1">
        <f t="array" aca="1" ref="BD145" ca="1">IF(AD145&gt;0,AD145*SUMPRODUCT(_xlfn.XLOOKUP(AD$23,$C$4:$C$19,$T$4:$AD$19)*$AL145:$AV145),0)</f>
        <v>0</v>
      </c>
      <c r="BE145" s="300" cm="1">
        <f t="array" aca="1" ref="BE145" ca="1">IF(AE145&gt;0,AE145*SUMPRODUCT(_xlfn.XLOOKUP(AE$23,$C$4:$C$19,$T$4:$AD$19)*$AL145:$AV145),0)</f>
        <v>0</v>
      </c>
      <c r="BF145" s="300" cm="1">
        <f t="array" aca="1" ref="BF145" ca="1">IF(AF145&gt;0,AF145*SUMPRODUCT(_xlfn.XLOOKUP(AF$23,$C$4:$C$19,$T$4:$AD$19)*$AL145:$AV145),0)</f>
        <v>0</v>
      </c>
      <c r="BG145" s="300" cm="1">
        <f t="array" aca="1" ref="BG145" ca="1">IF(AG145&gt;0,AG145*SUMPRODUCT(_xlfn.XLOOKUP(AG$23,$C$4:$C$19,$T$4:$AD$19)*$AL145:$AV145),0)</f>
        <v>0</v>
      </c>
      <c r="BH145" s="300" cm="1">
        <f t="array" aca="1" ref="BH145" ca="1">IF(AH145&gt;0,AH145*SUMPRODUCT(_xlfn.XLOOKUP(AH$23,$C$4:$C$19,$T$4:$AD$19)*$AL145:$AV145),0)</f>
        <v>0</v>
      </c>
      <c r="BI145" s="300" cm="1">
        <f t="array" aca="1" ref="BI145" ca="1">IF(AI145&gt;0,AI145*SUMPRODUCT(_xlfn.XLOOKUP(AI$23,$C$4:$C$19,$T$4:$AD$19)*$AL145:$AV145),0)</f>
        <v>0</v>
      </c>
      <c r="BJ145" s="300" cm="1">
        <f t="array" aca="1" ref="BJ145" ca="1">IF(AJ145&gt;0,AJ145*SUMPRODUCT(_xlfn.XLOOKUP(AJ$23,$C$4:$C$19,$T$4:$AD$19)*$AL145:$AV145),0)</f>
        <v>0</v>
      </c>
      <c r="BK145" s="302" cm="1">
        <f t="array" aca="1" ref="BK145" ca="1">IF(AK145&gt;0,AK145*SUMPRODUCT(_xlfn.XLOOKUP(AK$23,$C$4:$C$19,$T$4:$AD$19)*$AL145:$AV145),0)</f>
        <v>0</v>
      </c>
      <c r="BL145" s="303">
        <f t="shared" ca="1" si="200"/>
        <v>0.72499999999999998</v>
      </c>
      <c r="BM145" s="125" cm="1">
        <f t="array" aca="1" ref="BM145" ca="1">IF(AA145&gt;0,AA145*SUMPRODUCT(_xlfn.XLOOKUP(AA$23,$C$4:$C$19,$I$4:$S$19)*$AL145:$AV145),0)</f>
        <v>0</v>
      </c>
      <c r="BN145" s="300" cm="1">
        <f t="array" aca="1" ref="BN145" ca="1">IF(AB145&gt;0,AB145*SUMPRODUCT(_xlfn.XLOOKUP(AB$23,$C$4:$C$19,$I$4:$S$19)*$AL145:$AV145),0)</f>
        <v>-0.125</v>
      </c>
      <c r="BO145" s="300" cm="1">
        <f t="array" aca="1" ref="BO145" ca="1">IF(AC145&gt;0,AC145*SUMPRODUCT(_xlfn.XLOOKUP(AC$23,$C$4:$C$19,$I$4:$S$19)*$AL145:$AV145),0)</f>
        <v>0</v>
      </c>
      <c r="BP145" s="301" cm="1">
        <f t="array" aca="1" ref="BP145" ca="1">IF(AD145&gt;0,AD145*SUMPRODUCT(_xlfn.XLOOKUP(AD$23,$C$4:$C$19,$I$4:$S$19)*$AL145:$AV145),0)</f>
        <v>0</v>
      </c>
      <c r="BQ145" s="300" cm="1">
        <f t="array" aca="1" ref="BQ145" ca="1">IF(AE145&gt;0,AE145*SUMPRODUCT(_xlfn.XLOOKUP(AE$23,$C$4:$C$19,$I$4:$S$19)*$AL145:$AV145),0)</f>
        <v>0</v>
      </c>
      <c r="BR145" s="300" cm="1">
        <f t="array" aca="1" ref="BR145" ca="1">IF(AF145&gt;0,AF145*SUMPRODUCT(_xlfn.XLOOKUP(AF$23,$C$4:$C$19,$I$4:$S$19)*$AL145:$AV145),0)</f>
        <v>0</v>
      </c>
      <c r="BS145" s="300" cm="1">
        <f t="array" aca="1" ref="BS145" ca="1">IF(AG145&gt;0,AG145*SUMPRODUCT(_xlfn.XLOOKUP(AG$23,$C$4:$C$19,$I$4:$S$19)*$AL145:$AV145),0)</f>
        <v>0</v>
      </c>
      <c r="BT145" s="300" cm="1">
        <f t="array" aca="1" ref="BT145" ca="1">IF(AH145&gt;0,AH145*SUMPRODUCT(_xlfn.XLOOKUP(AH$23,$C$4:$C$19,$I$4:$S$19)*$AL145:$AV145),0)</f>
        <v>0</v>
      </c>
      <c r="BU145" s="300" cm="1">
        <f t="array" aca="1" ref="BU145" ca="1">IF(AI145&gt;0,AI145*SUMPRODUCT(_xlfn.XLOOKUP(AI$23,$C$4:$C$19,$I$4:$S$19)*$AL145:$AV145),0)</f>
        <v>0</v>
      </c>
      <c r="BV145" s="300" cm="1">
        <f t="array" aca="1" ref="BV145" ca="1">IF(AJ145&gt;0,AJ145*SUMPRODUCT(_xlfn.XLOOKUP(AJ$23,$C$4:$C$19,$I$4:$S$19)*$AL145:$AV145),0)</f>
        <v>0</v>
      </c>
      <c r="BW145" s="304" cm="1">
        <f t="array" aca="1" ref="BW145" ca="1">IF(AK145&gt;0,AK145*SUMPRODUCT(_xlfn.XLOOKUP(AK$23,$C$4:$C$19,$I$4:$S$19)*$AL145:$AV145),0)</f>
        <v>0</v>
      </c>
      <c r="BX145" s="305">
        <f t="shared" ca="1" si="201"/>
        <v>-0.125</v>
      </c>
      <c r="BY145" s="125" cm="1">
        <f t="array" aca="1" ref="BY145" ca="1">IF(AA145&lt;0,AA145*SUMPRODUCT(_xlfn.XLOOKUP(AA$23,$C$4:$C$19,$T$4:$AD$19)*$AL145:$AV145),0)</f>
        <v>0</v>
      </c>
      <c r="BZ145" s="300" cm="1">
        <f t="array" aca="1" ref="BZ145" ca="1">IF(AB145&lt;0,AB145*SUMPRODUCT(_xlfn.XLOOKUP(AB$23,$C$4:$C$19,$T$4:$AD$19)*$AL145:$AV145),0)</f>
        <v>0</v>
      </c>
      <c r="CA145" s="300" cm="1">
        <f t="array" aca="1" ref="CA145" ca="1">IF(AC145&lt;0,AC145*SUMPRODUCT(_xlfn.XLOOKUP(AC$23,$C$4:$C$19,$T$4:$AD$19)*$AL145:$AV145),0)</f>
        <v>0</v>
      </c>
      <c r="CB145" s="301" cm="1">
        <f t="array" aca="1" ref="CB145" ca="1">IF(AD145&lt;0,AD145*SUMPRODUCT(_xlfn.XLOOKUP(AD$23,$C$4:$C$19,$T$4:$AD$19)*$AL145:$AV145),0)</f>
        <v>0</v>
      </c>
      <c r="CC145" s="300" cm="1">
        <f t="array" aca="1" ref="CC145" ca="1">IF(AE145&lt;0,AE145*SUMPRODUCT(_xlfn.XLOOKUP(AE$23,$C$4:$C$19,$T$4:$AD$19)*$AL145:$AV145),0)</f>
        <v>0</v>
      </c>
      <c r="CD145" s="300" cm="1">
        <f t="array" aca="1" ref="CD145" ca="1">IF(AF145&lt;0,AF145*SUMPRODUCT(_xlfn.XLOOKUP(AF$23,$C$4:$C$19,$T$4:$AD$19)*$AL145:$AV145),0)</f>
        <v>0</v>
      </c>
      <c r="CE145" s="300" cm="1">
        <f t="array" aca="1" ref="CE145" ca="1">IF(AG145&lt;0,AG145*SUMPRODUCT(_xlfn.XLOOKUP(AG$23,$C$4:$C$19,$T$4:$AD$19)*$AL145:$AV145),0)</f>
        <v>0</v>
      </c>
      <c r="CF145" s="300" cm="1">
        <f t="array" aca="1" ref="CF145" ca="1">IF(AH145&lt;0,AH145*SUMPRODUCT(_xlfn.XLOOKUP(AH$23,$C$4:$C$19,$T$4:$AD$19)*$AL145:$AV145),0)</f>
        <v>0</v>
      </c>
      <c r="CG145" s="300" cm="1">
        <f t="array" aca="1" ref="CG145" ca="1">IF(AI145&lt;0,AI145*SUMPRODUCT(_xlfn.XLOOKUP(AI$23,$C$4:$C$19,$T$4:$AD$19)*$AL145:$AV145),0)</f>
        <v>0</v>
      </c>
      <c r="CH145" s="300" cm="1">
        <f t="array" aca="1" ref="CH145" ca="1">IF(AJ145&lt;0,AJ145*SUMPRODUCT(_xlfn.XLOOKUP(AJ$23,$C$4:$C$19,$T$4:$AD$19)*$AL145:$AV145),0)</f>
        <v>0</v>
      </c>
      <c r="CI145" s="304" cm="1">
        <f t="array" aca="1" ref="CI145" ca="1">IF(AK145&lt;0,AK145*SUMPRODUCT(_xlfn.XLOOKUP(AK$23,$C$4:$C$19,$T$4:$AD$19)*$AL145:$AV145),0)</f>
        <v>0</v>
      </c>
      <c r="CJ145" s="303">
        <f t="shared" ca="1" si="202"/>
        <v>0</v>
      </c>
      <c r="CK145" s="125" cm="1">
        <f t="array" aca="1" ref="CK145" ca="1">IF(AA145&lt;0,AA145*SUMPRODUCT(_xlfn.XLOOKUP(AA$23,$C$4:$C$19,$I$4:$S$19)*$AL145:$AV145),0)</f>
        <v>0</v>
      </c>
      <c r="CL145" s="300" cm="1">
        <f t="array" aca="1" ref="CL145" ca="1">IF(AB145&lt;0,AB145*SUMPRODUCT(_xlfn.XLOOKUP(AB$23,$C$4:$C$19,$I$4:$S$19)*$AL145:$AV145),0)</f>
        <v>0</v>
      </c>
      <c r="CM145" s="300" cm="1">
        <f t="array" aca="1" ref="CM145" ca="1">IF(AC145&lt;0,AC145*SUMPRODUCT(_xlfn.XLOOKUP(AC$23,$C$4:$C$19,$I$4:$S$19)*$AL145:$AV145),0)</f>
        <v>0</v>
      </c>
      <c r="CN145" s="301" cm="1">
        <f t="array" aca="1" ref="CN145" ca="1">IF(AD145&lt;0,AD145*SUMPRODUCT(_xlfn.XLOOKUP(AD$23,$C$4:$C$19,$I$4:$S$19)*$AL145:$AV145),0)</f>
        <v>0</v>
      </c>
      <c r="CO145" s="300" cm="1">
        <f t="array" aca="1" ref="CO145" ca="1">IF(AE145&lt;0,AE145*SUMPRODUCT(_xlfn.XLOOKUP(AE$23,$C$4:$C$19,$I$4:$S$19)*$AL145:$AV145),0)</f>
        <v>0</v>
      </c>
      <c r="CP145" s="300" cm="1">
        <f t="array" aca="1" ref="CP145" ca="1">IF(AF145&lt;0,AF145*SUMPRODUCT(_xlfn.XLOOKUP(AF$23,$C$4:$C$19,$I$4:$S$19)*$AL145:$AV145),0)</f>
        <v>0</v>
      </c>
      <c r="CQ145" s="300" cm="1">
        <f t="array" aca="1" ref="CQ145" ca="1">IF(AG145&lt;0,AG145*SUMPRODUCT(_xlfn.XLOOKUP(AG$23,$C$4:$C$19,$I$4:$S$19)*$AL145:$AV145),0)</f>
        <v>0</v>
      </c>
      <c r="CR145" s="300" cm="1">
        <f t="array" aca="1" ref="CR145" ca="1">IF(AH145&lt;0,AH145*SUMPRODUCT(_xlfn.XLOOKUP(AH$23,$C$4:$C$19,$I$4:$S$19)*$AL145:$AV145),0)</f>
        <v>0</v>
      </c>
      <c r="CS145" s="300" cm="1">
        <f t="array" aca="1" ref="CS145" ca="1">IF(AI145&lt;0,AI145*SUMPRODUCT(_xlfn.XLOOKUP(AI$23,$C$4:$C$19,$I$4:$S$19)*$AL145:$AV145),0)</f>
        <v>0</v>
      </c>
      <c r="CT145" s="300" cm="1">
        <f t="array" aca="1" ref="CT145" ca="1">IF(AJ145&lt;0,AJ145*SUMPRODUCT(_xlfn.XLOOKUP(AJ$23,$C$4:$C$19,$I$4:$S$19)*$AL145:$AV145),0)</f>
        <v>0</v>
      </c>
      <c r="CU145" s="302" cm="1">
        <f t="array" aca="1" ref="CU145" ca="1">IF(AK145&lt;0,AK145*SUMPRODUCT(_xlfn.XLOOKUP(AK$23,$C$4:$C$19,$I$4:$S$19)*$AL145:$AV145),0)</f>
        <v>0</v>
      </c>
      <c r="CV145" s="303">
        <f t="shared" ca="1" si="203"/>
        <v>0</v>
      </c>
    </row>
    <row r="146" spans="1:100" x14ac:dyDescent="0.25">
      <c r="A146" s="136"/>
      <c r="B146" s="389"/>
      <c r="C146" s="278">
        <v>16</v>
      </c>
      <c r="D146" s="279" t="str">
        <f>_xlfn.XLOOKUP($C146,'Load Combinations'!$B$4:$B$22,'Load Combinations'!$C$4:$C$22)</f>
        <v>CV MAWP, No Beam</v>
      </c>
      <c r="E146" s="280"/>
      <c r="F146" s="281"/>
      <c r="G146" s="111"/>
      <c r="H146" s="282">
        <f t="shared" ca="1" si="252"/>
        <v>0.75</v>
      </c>
      <c r="I146" s="282">
        <f t="shared" ca="1" si="253"/>
        <v>0</v>
      </c>
      <c r="J146" s="283"/>
      <c r="K146" s="87">
        <f ca="1">OFFSET(K146,-15,0)</f>
        <v>0</v>
      </c>
      <c r="L146" s="84">
        <f t="shared" ref="L146:AK146" ca="1" si="268">OFFSET(L146,-15,0)</f>
        <v>0</v>
      </c>
      <c r="M146" s="84">
        <f t="shared" ca="1" si="268"/>
        <v>0</v>
      </c>
      <c r="N146" s="84">
        <f t="shared" ca="1" si="268"/>
        <v>0</v>
      </c>
      <c r="O146" s="84">
        <f t="shared" ca="1" si="268"/>
        <v>0</v>
      </c>
      <c r="P146" s="84">
        <f t="shared" ca="1" si="268"/>
        <v>0</v>
      </c>
      <c r="Q146" s="84">
        <f t="shared" ca="1" si="268"/>
        <v>0</v>
      </c>
      <c r="R146" s="84">
        <f t="shared" ca="1" si="268"/>
        <v>0</v>
      </c>
      <c r="S146" s="84">
        <f t="shared" ca="1" si="268"/>
        <v>0</v>
      </c>
      <c r="T146" s="84">
        <f t="shared" ca="1" si="268"/>
        <v>0</v>
      </c>
      <c r="U146" s="84">
        <f t="shared" ca="1" si="268"/>
        <v>0</v>
      </c>
      <c r="V146" s="84">
        <f t="shared" ca="1" si="268"/>
        <v>0</v>
      </c>
      <c r="W146" s="84">
        <f t="shared" ca="1" si="268"/>
        <v>0</v>
      </c>
      <c r="X146" s="84">
        <f t="shared" ca="1" si="268"/>
        <v>0</v>
      </c>
      <c r="Y146" s="84">
        <f t="shared" ca="1" si="268"/>
        <v>0</v>
      </c>
      <c r="Z146" s="89">
        <f t="shared" ca="1" si="268"/>
        <v>0</v>
      </c>
      <c r="AA146" s="87">
        <f t="shared" ca="1" si="268"/>
        <v>1</v>
      </c>
      <c r="AB146" s="84">
        <f t="shared" ca="1" si="268"/>
        <v>1</v>
      </c>
      <c r="AC146" s="84">
        <f t="shared" ca="1" si="268"/>
        <v>0</v>
      </c>
      <c r="AD146" s="84">
        <f t="shared" ca="1" si="268"/>
        <v>0</v>
      </c>
      <c r="AE146" s="84">
        <f t="shared" ca="1" si="268"/>
        <v>0</v>
      </c>
      <c r="AF146" s="84">
        <f t="shared" ca="1" si="268"/>
        <v>0</v>
      </c>
      <c r="AG146" s="84">
        <f t="shared" ca="1" si="268"/>
        <v>0</v>
      </c>
      <c r="AH146" s="84">
        <f t="shared" ca="1" si="268"/>
        <v>0</v>
      </c>
      <c r="AI146" s="84">
        <f t="shared" ca="1" si="268"/>
        <v>0</v>
      </c>
      <c r="AJ146" s="84">
        <f t="shared" ca="1" si="268"/>
        <v>0</v>
      </c>
      <c r="AK146" s="98">
        <f t="shared" ca="1" si="268"/>
        <v>0</v>
      </c>
      <c r="AL146" s="91">
        <f>+INDEX('Load Combinations'!$D$4:$N$22,MATCH(Vertical!$C146,'Load Combinations'!$B$4:$B$22,0),MATCH(Vertical!AL$23,'Load Combinations'!$D$3:$N$3,0))</f>
        <v>1</v>
      </c>
      <c r="AM146" s="84">
        <f>+INDEX('Load Combinations'!$D$4:$N$22,MATCH(Vertical!$C146,'Load Combinations'!$B$4:$B$22,0),MATCH(Vertical!AM$23,'Load Combinations'!$D$3:$N$3,0))</f>
        <v>0</v>
      </c>
      <c r="AN146" s="84">
        <f>+INDEX('Load Combinations'!$D$4:$N$22,MATCH(Vertical!$C146,'Load Combinations'!$B$4:$B$22,0),MATCH(Vertical!AN$23,'Load Combinations'!$D$3:$N$3,0))</f>
        <v>0</v>
      </c>
      <c r="AO146" s="84">
        <f>+INDEX('Load Combinations'!$D$4:$N$22,MATCH(Vertical!$C146,'Load Combinations'!$B$4:$B$22,0),MATCH(Vertical!AO$23,'Load Combinations'!$D$3:$N$3,0))</f>
        <v>1</v>
      </c>
      <c r="AP146" s="84">
        <f>+INDEX('Load Combinations'!$D$4:$N$22,MATCH(Vertical!$C146,'Load Combinations'!$B$4:$B$22,0),MATCH(Vertical!AP$23,'Load Combinations'!$D$3:$N$3,0))</f>
        <v>0</v>
      </c>
      <c r="AQ146" s="84">
        <f>+INDEX('Load Combinations'!$D$4:$N$22,MATCH(Vertical!$C146,'Load Combinations'!$B$4:$B$22,0),MATCH(Vertical!AQ$23,'Load Combinations'!$D$3:$N$3,0))</f>
        <v>0</v>
      </c>
      <c r="AR146" s="84">
        <f>+INDEX('Load Combinations'!$D$4:$N$22,MATCH(Vertical!$C146,'Load Combinations'!$B$4:$B$22,0),MATCH(Vertical!AR$23,'Load Combinations'!$D$3:$N$3,0))</f>
        <v>1</v>
      </c>
      <c r="AS146" s="84">
        <f>+INDEX('Load Combinations'!$D$4:$N$22,MATCH(Vertical!$C146,'Load Combinations'!$B$4:$B$22,0),MATCH(Vertical!AS$23,'Load Combinations'!$D$3:$N$3,0))</f>
        <v>0</v>
      </c>
      <c r="AT146" s="84">
        <f>+INDEX('Load Combinations'!$D$4:$N$22,MATCH(Vertical!$C146,'Load Combinations'!$B$4:$B$22,0),MATCH(Vertical!AT$23,'Load Combinations'!$D$3:$N$3,0))</f>
        <v>0</v>
      </c>
      <c r="AU146" s="89">
        <f>+INDEX('Load Combinations'!$D$4:$N$22,MATCH(Vertical!$C146,'Load Combinations'!$B$4:$B$22,0),MATCH(Vertical!AU$23,'Load Combinations'!$D$3:$N$3,0))</f>
        <v>0</v>
      </c>
      <c r="AV146" s="194">
        <f>+INDEX('Load Combinations'!$D$4:$N$22,MATCH(Vertical!$C146,'Load Combinations'!$B$4:$B$22,0),MATCH(Vertical!AV$23,'Load Combinations'!$D$3:$N$3,0))</f>
        <v>0</v>
      </c>
      <c r="AW146" s="284" cm="1">
        <f t="array" aca="1" ref="AW146" ca="1">SUMPRODUCT(--($K146:$Z146&gt;0),INDEX($H$4:$H$19,MATCH($K$23:$Z$23,$C$4:$C$19,0)))</f>
        <v>0</v>
      </c>
      <c r="AX146" s="194" cm="1">
        <f t="array" aca="1" ref="AX146" ca="1">SUMPRODUCT(--($K146:$Z146&gt;0),INDEX($G$4:$G$19,MATCH($K$23:$Z$23,$C$4:$C$19,0)))</f>
        <v>0</v>
      </c>
      <c r="AY146" s="194" cm="1">
        <f t="array" aca="1" ref="AY146" ca="1">-1*SUMPRODUCT(--($K146:$Z146&lt;0),INDEX($H$4:$H$19,MATCH($K$23:$Z$23,$C$4:$C$19,0)))</f>
        <v>0</v>
      </c>
      <c r="AZ146" s="285" cm="1">
        <f t="array" aca="1" ref="AZ146" ca="1">-1*SUMPRODUCT(--($K146:$Z146&lt;0),INDEX($G$4:$G$19,MATCH($K$23:$Z$23,$C$4:$C$19,0)))</f>
        <v>0</v>
      </c>
      <c r="BA146" s="286" cm="1">
        <f t="array" aca="1" ref="BA146" ca="1">IF(AA146&gt;0,AA146*SUMPRODUCT(_xlfn.XLOOKUP(AA$23,$C$4:$C$19,$T$4:$AD$19)*$AL146:$AV146),0)</f>
        <v>0.25</v>
      </c>
      <c r="BB146" s="287" cm="1">
        <f t="array" aca="1" ref="BB146" ca="1">IF(AB146&gt;0,AB146*SUMPRODUCT(_xlfn.XLOOKUP(AB$23,$C$4:$C$19,$T$4:$AD$19)*$AL146:$AV146),0)</f>
        <v>0.5</v>
      </c>
      <c r="BC146" s="287" cm="1">
        <f t="array" aca="1" ref="BC146" ca="1">IF(AC146&gt;0,AC146*SUMPRODUCT(_xlfn.XLOOKUP(AC$23,$C$4:$C$19,$T$4:$AD$19)*$AL146:$AV146),0)</f>
        <v>0</v>
      </c>
      <c r="BD146" s="287" cm="1">
        <f t="array" aca="1" ref="BD146" ca="1">IF(AD146&gt;0,AD146*SUMPRODUCT(_xlfn.XLOOKUP(AD$23,$C$4:$C$19,$T$4:$AD$19)*$AL146:$AV146),0)</f>
        <v>0</v>
      </c>
      <c r="BE146" s="287" cm="1">
        <f t="array" aca="1" ref="BE146" ca="1">IF(AE146&gt;0,AE146*SUMPRODUCT(_xlfn.XLOOKUP(AE$23,$C$4:$C$19,$T$4:$AD$19)*$AL146:$AV146),0)</f>
        <v>0</v>
      </c>
      <c r="BF146" s="287" cm="1">
        <f t="array" aca="1" ref="BF146" ca="1">IF(AF146&gt;0,AF146*SUMPRODUCT(_xlfn.XLOOKUP(AF$23,$C$4:$C$19,$T$4:$AD$19)*$AL146:$AV146),0)</f>
        <v>0</v>
      </c>
      <c r="BG146" s="287" cm="1">
        <f t="array" aca="1" ref="BG146" ca="1">IF(AG146&gt;0,AG146*SUMPRODUCT(_xlfn.XLOOKUP(AG$23,$C$4:$C$19,$T$4:$AD$19)*$AL146:$AV146),0)</f>
        <v>0</v>
      </c>
      <c r="BH146" s="287" cm="1">
        <f t="array" aca="1" ref="BH146" ca="1">IF(AH146&gt;0,AH146*SUMPRODUCT(_xlfn.XLOOKUP(AH$23,$C$4:$C$19,$T$4:$AD$19)*$AL146:$AV146),0)</f>
        <v>0</v>
      </c>
      <c r="BI146" s="287" cm="1">
        <f t="array" aca="1" ref="BI146" ca="1">IF(AI146&gt;0,AI146*SUMPRODUCT(_xlfn.XLOOKUP(AI$23,$C$4:$C$19,$T$4:$AD$19)*$AL146:$AV146),0)</f>
        <v>0</v>
      </c>
      <c r="BJ146" s="287" cm="1">
        <f t="array" aca="1" ref="BJ146" ca="1">IF(AJ146&gt;0,AJ146*SUMPRODUCT(_xlfn.XLOOKUP(AJ$23,$C$4:$C$19,$T$4:$AD$19)*$AL146:$AV146),0)</f>
        <v>0</v>
      </c>
      <c r="BK146" s="288" cm="1">
        <f t="array" aca="1" ref="BK146" ca="1">IF(AK146&gt;0,AK146*SUMPRODUCT(_xlfn.XLOOKUP(AK$23,$C$4:$C$19,$T$4:$AD$19)*$AL146:$AV146),0)</f>
        <v>0</v>
      </c>
      <c r="BL146" s="289">
        <f t="shared" ca="1" si="200"/>
        <v>0.75</v>
      </c>
      <c r="BM146" s="286" cm="1">
        <f t="array" aca="1" ref="BM146" ca="1">IF(AA146&gt;0,AA146*SUMPRODUCT(_xlfn.XLOOKUP(AA$23,$C$4:$C$19,$I$4:$S$19)*$AL146:$AV146),0)</f>
        <v>0</v>
      </c>
      <c r="BN146" s="287" cm="1">
        <f t="array" aca="1" ref="BN146" ca="1">IF(AB146&gt;0,AB146*SUMPRODUCT(_xlfn.XLOOKUP(AB$23,$C$4:$C$19,$I$4:$S$19)*$AL146:$AV146),0)</f>
        <v>0</v>
      </c>
      <c r="BO146" s="287" cm="1">
        <f t="array" aca="1" ref="BO146" ca="1">IF(AC146&gt;0,AC146*SUMPRODUCT(_xlfn.XLOOKUP(AC$23,$C$4:$C$19,$I$4:$S$19)*$AL146:$AV146),0)</f>
        <v>0</v>
      </c>
      <c r="BP146" s="287" cm="1">
        <f t="array" aca="1" ref="BP146" ca="1">IF(AD146&gt;0,AD146*SUMPRODUCT(_xlfn.XLOOKUP(AD$23,$C$4:$C$19,$I$4:$S$19)*$AL146:$AV146),0)</f>
        <v>0</v>
      </c>
      <c r="BQ146" s="287" cm="1">
        <f t="array" aca="1" ref="BQ146" ca="1">IF(AE146&gt;0,AE146*SUMPRODUCT(_xlfn.XLOOKUP(AE$23,$C$4:$C$19,$I$4:$S$19)*$AL146:$AV146),0)</f>
        <v>0</v>
      </c>
      <c r="BR146" s="287" cm="1">
        <f t="array" aca="1" ref="BR146" ca="1">IF(AF146&gt;0,AF146*SUMPRODUCT(_xlfn.XLOOKUP(AF$23,$C$4:$C$19,$I$4:$S$19)*$AL146:$AV146),0)</f>
        <v>0</v>
      </c>
      <c r="BS146" s="287" cm="1">
        <f t="array" aca="1" ref="BS146" ca="1">IF(AG146&gt;0,AG146*SUMPRODUCT(_xlfn.XLOOKUP(AG$23,$C$4:$C$19,$I$4:$S$19)*$AL146:$AV146),0)</f>
        <v>0</v>
      </c>
      <c r="BT146" s="287" cm="1">
        <f t="array" aca="1" ref="BT146" ca="1">IF(AH146&gt;0,AH146*SUMPRODUCT(_xlfn.XLOOKUP(AH$23,$C$4:$C$19,$I$4:$S$19)*$AL146:$AV146),0)</f>
        <v>0</v>
      </c>
      <c r="BU146" s="287" cm="1">
        <f t="array" aca="1" ref="BU146" ca="1">IF(AI146&gt;0,AI146*SUMPRODUCT(_xlfn.XLOOKUP(AI$23,$C$4:$C$19,$I$4:$S$19)*$AL146:$AV146),0)</f>
        <v>0</v>
      </c>
      <c r="BV146" s="287" cm="1">
        <f t="array" aca="1" ref="BV146" ca="1">IF(AJ146&gt;0,AJ146*SUMPRODUCT(_xlfn.XLOOKUP(AJ$23,$C$4:$C$19,$I$4:$S$19)*$AL146:$AV146),0)</f>
        <v>0</v>
      </c>
      <c r="BW146" s="290" cm="1">
        <f t="array" aca="1" ref="BW146" ca="1">IF(AK146&gt;0,AK146*SUMPRODUCT(_xlfn.XLOOKUP(AK$23,$C$4:$C$19,$I$4:$S$19)*$AL146:$AV146),0)</f>
        <v>0</v>
      </c>
      <c r="BX146" s="291">
        <f t="shared" ca="1" si="201"/>
        <v>0</v>
      </c>
      <c r="BY146" s="286" cm="1">
        <f t="array" aca="1" ref="BY146" ca="1">IF(AA146&lt;0,AA146*SUMPRODUCT(_xlfn.XLOOKUP(AA$23,$C$4:$C$19,$T$4:$AD$19)*$AL146:$AV146),0)</f>
        <v>0</v>
      </c>
      <c r="BZ146" s="287" cm="1">
        <f t="array" aca="1" ref="BZ146" ca="1">IF(AB146&lt;0,AB146*SUMPRODUCT(_xlfn.XLOOKUP(AB$23,$C$4:$C$19,$T$4:$AD$19)*$AL146:$AV146),0)</f>
        <v>0</v>
      </c>
      <c r="CA146" s="287" cm="1">
        <f t="array" aca="1" ref="CA146" ca="1">IF(AC146&lt;0,AC146*SUMPRODUCT(_xlfn.XLOOKUP(AC$23,$C$4:$C$19,$T$4:$AD$19)*$AL146:$AV146),0)</f>
        <v>0</v>
      </c>
      <c r="CB146" s="287" cm="1">
        <f t="array" aca="1" ref="CB146" ca="1">IF(AD146&lt;0,AD146*SUMPRODUCT(_xlfn.XLOOKUP(AD$23,$C$4:$C$19,$T$4:$AD$19)*$AL146:$AV146),0)</f>
        <v>0</v>
      </c>
      <c r="CC146" s="287" cm="1">
        <f t="array" aca="1" ref="CC146" ca="1">IF(AE146&lt;0,AE146*SUMPRODUCT(_xlfn.XLOOKUP(AE$23,$C$4:$C$19,$T$4:$AD$19)*$AL146:$AV146),0)</f>
        <v>0</v>
      </c>
      <c r="CD146" s="287" cm="1">
        <f t="array" aca="1" ref="CD146" ca="1">IF(AF146&lt;0,AF146*SUMPRODUCT(_xlfn.XLOOKUP(AF$23,$C$4:$C$19,$T$4:$AD$19)*$AL146:$AV146),0)</f>
        <v>0</v>
      </c>
      <c r="CE146" s="287" cm="1">
        <f t="array" aca="1" ref="CE146" ca="1">IF(AG146&lt;0,AG146*SUMPRODUCT(_xlfn.XLOOKUP(AG$23,$C$4:$C$19,$T$4:$AD$19)*$AL146:$AV146),0)</f>
        <v>0</v>
      </c>
      <c r="CF146" s="287" cm="1">
        <f t="array" aca="1" ref="CF146" ca="1">IF(AH146&lt;0,AH146*SUMPRODUCT(_xlfn.XLOOKUP(AH$23,$C$4:$C$19,$T$4:$AD$19)*$AL146:$AV146),0)</f>
        <v>0</v>
      </c>
      <c r="CG146" s="287" cm="1">
        <f t="array" aca="1" ref="CG146" ca="1">IF(AI146&lt;0,AI146*SUMPRODUCT(_xlfn.XLOOKUP(AI$23,$C$4:$C$19,$T$4:$AD$19)*$AL146:$AV146),0)</f>
        <v>0</v>
      </c>
      <c r="CH146" s="287" cm="1">
        <f t="array" aca="1" ref="CH146" ca="1">IF(AJ146&lt;0,AJ146*SUMPRODUCT(_xlfn.XLOOKUP(AJ$23,$C$4:$C$19,$T$4:$AD$19)*$AL146:$AV146),0)</f>
        <v>0</v>
      </c>
      <c r="CI146" s="290" cm="1">
        <f t="array" aca="1" ref="CI146" ca="1">IF(AK146&lt;0,AK146*SUMPRODUCT(_xlfn.XLOOKUP(AK$23,$C$4:$C$19,$T$4:$AD$19)*$AL146:$AV146),0)</f>
        <v>0</v>
      </c>
      <c r="CJ146" s="289">
        <f t="shared" ca="1" si="202"/>
        <v>0</v>
      </c>
      <c r="CK146" s="286" cm="1">
        <f t="array" aca="1" ref="CK146" ca="1">IF(AA146&lt;0,AA146*SUMPRODUCT(_xlfn.XLOOKUP(AA$23,$C$4:$C$19,$I$4:$S$19)*$AL146:$AV146),0)</f>
        <v>0</v>
      </c>
      <c r="CL146" s="287" cm="1">
        <f t="array" aca="1" ref="CL146" ca="1">IF(AB146&lt;0,AB146*SUMPRODUCT(_xlfn.XLOOKUP(AB$23,$C$4:$C$19,$I$4:$S$19)*$AL146:$AV146),0)</f>
        <v>0</v>
      </c>
      <c r="CM146" s="287" cm="1">
        <f t="array" aca="1" ref="CM146" ca="1">IF(AC146&lt;0,AC146*SUMPRODUCT(_xlfn.XLOOKUP(AC$23,$C$4:$C$19,$I$4:$S$19)*$AL146:$AV146),0)</f>
        <v>0</v>
      </c>
      <c r="CN146" s="287" cm="1">
        <f t="array" aca="1" ref="CN146" ca="1">IF(AD146&lt;0,AD146*SUMPRODUCT(_xlfn.XLOOKUP(AD$23,$C$4:$C$19,$I$4:$S$19)*$AL146:$AV146),0)</f>
        <v>0</v>
      </c>
      <c r="CO146" s="287" cm="1">
        <f t="array" aca="1" ref="CO146" ca="1">IF(AE146&lt;0,AE146*SUMPRODUCT(_xlfn.XLOOKUP(AE$23,$C$4:$C$19,$I$4:$S$19)*$AL146:$AV146),0)</f>
        <v>0</v>
      </c>
      <c r="CP146" s="287" cm="1">
        <f t="array" aca="1" ref="CP146" ca="1">IF(AF146&lt;0,AF146*SUMPRODUCT(_xlfn.XLOOKUP(AF$23,$C$4:$C$19,$I$4:$S$19)*$AL146:$AV146),0)</f>
        <v>0</v>
      </c>
      <c r="CQ146" s="287" cm="1">
        <f t="array" aca="1" ref="CQ146" ca="1">IF(AG146&lt;0,AG146*SUMPRODUCT(_xlfn.XLOOKUP(AG$23,$C$4:$C$19,$I$4:$S$19)*$AL146:$AV146),0)</f>
        <v>0</v>
      </c>
      <c r="CR146" s="287" cm="1">
        <f t="array" aca="1" ref="CR146" ca="1">IF(AH146&lt;0,AH146*SUMPRODUCT(_xlfn.XLOOKUP(AH$23,$C$4:$C$19,$I$4:$S$19)*$AL146:$AV146),0)</f>
        <v>0</v>
      </c>
      <c r="CS146" s="287" cm="1">
        <f t="array" aca="1" ref="CS146" ca="1">IF(AI146&lt;0,AI146*SUMPRODUCT(_xlfn.XLOOKUP(AI$23,$C$4:$C$19,$I$4:$S$19)*$AL146:$AV146),0)</f>
        <v>0</v>
      </c>
      <c r="CT146" s="287" cm="1">
        <f t="array" aca="1" ref="CT146" ca="1">IF(AJ146&lt;0,AJ146*SUMPRODUCT(_xlfn.XLOOKUP(AJ$23,$C$4:$C$19,$I$4:$S$19)*$AL146:$AV146),0)</f>
        <v>0</v>
      </c>
      <c r="CU146" s="288" cm="1">
        <f t="array" aca="1" ref="CU146" ca="1">IF(AK146&lt;0,AK146*SUMPRODUCT(_xlfn.XLOOKUP(AK$23,$C$4:$C$19,$I$4:$S$19)*$AL146:$AV146),0)</f>
        <v>0</v>
      </c>
      <c r="CV146" s="289">
        <f t="shared" ca="1" si="203"/>
        <v>0</v>
      </c>
    </row>
    <row r="147" spans="1:100" x14ac:dyDescent="0.25">
      <c r="A147" s="136"/>
      <c r="B147" s="389"/>
      <c r="C147" s="292">
        <v>17</v>
      </c>
      <c r="D147" s="293" t="str">
        <f>_xlfn.XLOOKUP($C147,'Load Combinations'!$B$4:$B$22,'Load Combinations'!$C$4:$C$22)</f>
        <v>CV MAWP, Beam On</v>
      </c>
      <c r="E147" s="86"/>
      <c r="F147" s="294"/>
      <c r="G147" s="125"/>
      <c r="H147" s="295">
        <f t="shared" ca="1" si="252"/>
        <v>1.35</v>
      </c>
      <c r="I147" s="295">
        <f t="shared" ca="1" si="253"/>
        <v>0</v>
      </c>
      <c r="J147" s="296"/>
      <c r="K147" s="99">
        <f ca="1">OFFSET(K147,-16,0)</f>
        <v>0</v>
      </c>
      <c r="L147" s="96">
        <f t="shared" ref="L147:AK147" ca="1" si="269">OFFSET(L147,-16,0)</f>
        <v>0</v>
      </c>
      <c r="M147" s="96">
        <f t="shared" ca="1" si="269"/>
        <v>0</v>
      </c>
      <c r="N147" s="96">
        <f t="shared" ca="1" si="269"/>
        <v>0</v>
      </c>
      <c r="O147" s="96">
        <f t="shared" ca="1" si="269"/>
        <v>0</v>
      </c>
      <c r="P147" s="96">
        <f t="shared" ca="1" si="269"/>
        <v>0</v>
      </c>
      <c r="Q147" s="96">
        <f t="shared" ca="1" si="269"/>
        <v>0</v>
      </c>
      <c r="R147" s="96">
        <f t="shared" ca="1" si="269"/>
        <v>0</v>
      </c>
      <c r="S147" s="96">
        <f t="shared" ca="1" si="269"/>
        <v>0</v>
      </c>
      <c r="T147" s="96">
        <f t="shared" ca="1" si="269"/>
        <v>0</v>
      </c>
      <c r="U147" s="96">
        <f t="shared" ca="1" si="269"/>
        <v>0</v>
      </c>
      <c r="V147" s="96">
        <f t="shared" ca="1" si="269"/>
        <v>0</v>
      </c>
      <c r="W147" s="96">
        <f t="shared" ca="1" si="269"/>
        <v>0</v>
      </c>
      <c r="X147" s="96">
        <f t="shared" ca="1" si="269"/>
        <v>0</v>
      </c>
      <c r="Y147" s="96">
        <f t="shared" ca="1" si="269"/>
        <v>0</v>
      </c>
      <c r="Z147" s="138">
        <f t="shared" ca="1" si="269"/>
        <v>0</v>
      </c>
      <c r="AA147" s="99">
        <f t="shared" ca="1" si="269"/>
        <v>1</v>
      </c>
      <c r="AB147" s="96">
        <f t="shared" ca="1" si="269"/>
        <v>1</v>
      </c>
      <c r="AC147" s="96">
        <f t="shared" ca="1" si="269"/>
        <v>0</v>
      </c>
      <c r="AD147" s="96">
        <f t="shared" ca="1" si="269"/>
        <v>0</v>
      </c>
      <c r="AE147" s="96">
        <f t="shared" ca="1" si="269"/>
        <v>0</v>
      </c>
      <c r="AF147" s="96">
        <f t="shared" ca="1" si="269"/>
        <v>0</v>
      </c>
      <c r="AG147" s="96">
        <f t="shared" ca="1" si="269"/>
        <v>0</v>
      </c>
      <c r="AH147" s="96">
        <f t="shared" ca="1" si="269"/>
        <v>0</v>
      </c>
      <c r="AI147" s="96">
        <f t="shared" ca="1" si="269"/>
        <v>0</v>
      </c>
      <c r="AJ147" s="96">
        <f t="shared" ca="1" si="269"/>
        <v>0</v>
      </c>
      <c r="AK147" s="100">
        <f t="shared" ca="1" si="269"/>
        <v>0</v>
      </c>
      <c r="AL147" s="97">
        <f>+INDEX('Load Combinations'!$D$4:$N$22,MATCH(Vertical!$C147,'Load Combinations'!$B$4:$B$22,0),MATCH(Vertical!AL$23,'Load Combinations'!$D$3:$N$3,0))</f>
        <v>1</v>
      </c>
      <c r="AM147" s="96">
        <f>+INDEX('Load Combinations'!$D$4:$N$22,MATCH(Vertical!$C147,'Load Combinations'!$B$4:$B$22,0),MATCH(Vertical!AM$23,'Load Combinations'!$D$3:$N$3,0))</f>
        <v>0</v>
      </c>
      <c r="AN147" s="96">
        <f>+INDEX('Load Combinations'!$D$4:$N$22,MATCH(Vertical!$C147,'Load Combinations'!$B$4:$B$22,0),MATCH(Vertical!AN$23,'Load Combinations'!$D$3:$N$3,0))</f>
        <v>0</v>
      </c>
      <c r="AO147" s="96">
        <f>+INDEX('Load Combinations'!$D$4:$N$22,MATCH(Vertical!$C147,'Load Combinations'!$B$4:$B$22,0),MATCH(Vertical!AO$23,'Load Combinations'!$D$3:$N$3,0))</f>
        <v>1</v>
      </c>
      <c r="AP147" s="96">
        <f>+INDEX('Load Combinations'!$D$4:$N$22,MATCH(Vertical!$C147,'Load Combinations'!$B$4:$B$22,0),MATCH(Vertical!AP$23,'Load Combinations'!$D$3:$N$3,0))</f>
        <v>0</v>
      </c>
      <c r="AQ147" s="96">
        <f>+INDEX('Load Combinations'!$D$4:$N$22,MATCH(Vertical!$C147,'Load Combinations'!$B$4:$B$22,0),MATCH(Vertical!AQ$23,'Load Combinations'!$D$3:$N$3,0))</f>
        <v>1</v>
      </c>
      <c r="AR147" s="96">
        <f>+INDEX('Load Combinations'!$D$4:$N$22,MATCH(Vertical!$C147,'Load Combinations'!$B$4:$B$22,0),MATCH(Vertical!AR$23,'Load Combinations'!$D$3:$N$3,0))</f>
        <v>1</v>
      </c>
      <c r="AS147" s="96">
        <f>+INDEX('Load Combinations'!$D$4:$N$22,MATCH(Vertical!$C147,'Load Combinations'!$B$4:$B$22,0),MATCH(Vertical!AS$23,'Load Combinations'!$D$3:$N$3,0))</f>
        <v>0</v>
      </c>
      <c r="AT147" s="96">
        <f>+INDEX('Load Combinations'!$D$4:$N$22,MATCH(Vertical!$C147,'Load Combinations'!$B$4:$B$22,0),MATCH(Vertical!AT$23,'Load Combinations'!$D$3:$N$3,0))</f>
        <v>0</v>
      </c>
      <c r="AU147" s="138">
        <f>+INDEX('Load Combinations'!$D$4:$N$22,MATCH(Vertical!$C147,'Load Combinations'!$B$4:$B$22,0),MATCH(Vertical!AU$23,'Load Combinations'!$D$3:$N$3,0))</f>
        <v>0</v>
      </c>
      <c r="AV147" s="298">
        <f>+INDEX('Load Combinations'!$D$4:$N$22,MATCH(Vertical!$C147,'Load Combinations'!$B$4:$B$22,0),MATCH(Vertical!AV$23,'Load Combinations'!$D$3:$N$3,0))</f>
        <v>0</v>
      </c>
      <c r="AW147" s="297" cm="1">
        <f t="array" aca="1" ref="AW147" ca="1">SUMPRODUCT(--($K147:$Z147&gt;0),INDEX($H$4:$H$19,MATCH($K$23:$Z$23,$C$4:$C$19,0)))</f>
        <v>0</v>
      </c>
      <c r="AX147" s="298" cm="1">
        <f t="array" aca="1" ref="AX147" ca="1">SUMPRODUCT(--($K147:$Z147&gt;0),INDEX($G$4:$G$19,MATCH($K$23:$Z$23,$C$4:$C$19,0)))</f>
        <v>0</v>
      </c>
      <c r="AY147" s="298" cm="1">
        <f t="array" aca="1" ref="AY147" ca="1">-1*SUMPRODUCT(--($K147:$Z147&lt;0),INDEX($H$4:$H$19,MATCH($K$23:$Z$23,$C$4:$C$19,0)))</f>
        <v>0</v>
      </c>
      <c r="AZ147" s="299" cm="1">
        <f t="array" aca="1" ref="AZ147" ca="1">-1*SUMPRODUCT(--($K147:$Z147&lt;0),INDEX($G$4:$G$19,MATCH($K$23:$Z$23,$C$4:$C$19,0)))</f>
        <v>0</v>
      </c>
      <c r="BA147" s="125" cm="1">
        <f t="array" aca="1" ref="BA147" ca="1">IF(AA147&gt;0,AA147*SUMPRODUCT(_xlfn.XLOOKUP(AA$23,$C$4:$C$19,$T$4:$AD$19)*$AL147:$AV147),0)</f>
        <v>0.55000000000000004</v>
      </c>
      <c r="BB147" s="300" cm="1">
        <f t="array" aca="1" ref="BB147" ca="1">IF(AB147&gt;0,AB147*SUMPRODUCT(_xlfn.XLOOKUP(AB$23,$C$4:$C$19,$T$4:$AD$19)*$AL147:$AV147),0)</f>
        <v>0.8</v>
      </c>
      <c r="BC147" s="300" cm="1">
        <f t="array" aca="1" ref="BC147" ca="1">IF(AC147&gt;0,AC147*SUMPRODUCT(_xlfn.XLOOKUP(AC$23,$C$4:$C$19,$T$4:$AD$19)*$AL147:$AV147),0)</f>
        <v>0</v>
      </c>
      <c r="BD147" s="301" cm="1">
        <f t="array" aca="1" ref="BD147" ca="1">IF(AD147&gt;0,AD147*SUMPRODUCT(_xlfn.XLOOKUP(AD$23,$C$4:$C$19,$T$4:$AD$19)*$AL147:$AV147),0)</f>
        <v>0</v>
      </c>
      <c r="BE147" s="300" cm="1">
        <f t="array" aca="1" ref="BE147" ca="1">IF(AE147&gt;0,AE147*SUMPRODUCT(_xlfn.XLOOKUP(AE$23,$C$4:$C$19,$T$4:$AD$19)*$AL147:$AV147),0)</f>
        <v>0</v>
      </c>
      <c r="BF147" s="300" cm="1">
        <f t="array" aca="1" ref="BF147" ca="1">IF(AF147&gt;0,AF147*SUMPRODUCT(_xlfn.XLOOKUP(AF$23,$C$4:$C$19,$T$4:$AD$19)*$AL147:$AV147),0)</f>
        <v>0</v>
      </c>
      <c r="BG147" s="300" cm="1">
        <f t="array" aca="1" ref="BG147" ca="1">IF(AG147&gt;0,AG147*SUMPRODUCT(_xlfn.XLOOKUP(AG$23,$C$4:$C$19,$T$4:$AD$19)*$AL147:$AV147),0)</f>
        <v>0</v>
      </c>
      <c r="BH147" s="300" cm="1">
        <f t="array" aca="1" ref="BH147" ca="1">IF(AH147&gt;0,AH147*SUMPRODUCT(_xlfn.XLOOKUP(AH$23,$C$4:$C$19,$T$4:$AD$19)*$AL147:$AV147),0)</f>
        <v>0</v>
      </c>
      <c r="BI147" s="300" cm="1">
        <f t="array" aca="1" ref="BI147" ca="1">IF(AI147&gt;0,AI147*SUMPRODUCT(_xlfn.XLOOKUP(AI$23,$C$4:$C$19,$T$4:$AD$19)*$AL147:$AV147),0)</f>
        <v>0</v>
      </c>
      <c r="BJ147" s="300" cm="1">
        <f t="array" aca="1" ref="BJ147" ca="1">IF(AJ147&gt;0,AJ147*SUMPRODUCT(_xlfn.XLOOKUP(AJ$23,$C$4:$C$19,$T$4:$AD$19)*$AL147:$AV147),0)</f>
        <v>0</v>
      </c>
      <c r="BK147" s="302" cm="1">
        <f t="array" aca="1" ref="BK147" ca="1">IF(AK147&gt;0,AK147*SUMPRODUCT(_xlfn.XLOOKUP(AK$23,$C$4:$C$19,$T$4:$AD$19)*$AL147:$AV147),0)</f>
        <v>0</v>
      </c>
      <c r="BL147" s="303">
        <f t="shared" ca="1" si="200"/>
        <v>1.35</v>
      </c>
      <c r="BM147" s="125" cm="1">
        <f t="array" aca="1" ref="BM147" ca="1">IF(AA147&gt;0,AA147*SUMPRODUCT(_xlfn.XLOOKUP(AA$23,$C$4:$C$19,$I$4:$S$19)*$AL147:$AV147),0)</f>
        <v>0</v>
      </c>
      <c r="BN147" s="300" cm="1">
        <f t="array" aca="1" ref="BN147" ca="1">IF(AB147&gt;0,AB147*SUMPRODUCT(_xlfn.XLOOKUP(AB$23,$C$4:$C$19,$I$4:$S$19)*$AL147:$AV147),0)</f>
        <v>0</v>
      </c>
      <c r="BO147" s="300" cm="1">
        <f t="array" aca="1" ref="BO147" ca="1">IF(AC147&gt;0,AC147*SUMPRODUCT(_xlfn.XLOOKUP(AC$23,$C$4:$C$19,$I$4:$S$19)*$AL147:$AV147),0)</f>
        <v>0</v>
      </c>
      <c r="BP147" s="301" cm="1">
        <f t="array" aca="1" ref="BP147" ca="1">IF(AD147&gt;0,AD147*SUMPRODUCT(_xlfn.XLOOKUP(AD$23,$C$4:$C$19,$I$4:$S$19)*$AL147:$AV147),0)</f>
        <v>0</v>
      </c>
      <c r="BQ147" s="300" cm="1">
        <f t="array" aca="1" ref="BQ147" ca="1">IF(AE147&gt;0,AE147*SUMPRODUCT(_xlfn.XLOOKUP(AE$23,$C$4:$C$19,$I$4:$S$19)*$AL147:$AV147),0)</f>
        <v>0</v>
      </c>
      <c r="BR147" s="300" cm="1">
        <f t="array" aca="1" ref="BR147" ca="1">IF(AF147&gt;0,AF147*SUMPRODUCT(_xlfn.XLOOKUP(AF$23,$C$4:$C$19,$I$4:$S$19)*$AL147:$AV147),0)</f>
        <v>0</v>
      </c>
      <c r="BS147" s="300" cm="1">
        <f t="array" aca="1" ref="BS147" ca="1">IF(AG147&gt;0,AG147*SUMPRODUCT(_xlfn.XLOOKUP(AG$23,$C$4:$C$19,$I$4:$S$19)*$AL147:$AV147),0)</f>
        <v>0</v>
      </c>
      <c r="BT147" s="300" cm="1">
        <f t="array" aca="1" ref="BT147" ca="1">IF(AH147&gt;0,AH147*SUMPRODUCT(_xlfn.XLOOKUP(AH$23,$C$4:$C$19,$I$4:$S$19)*$AL147:$AV147),0)</f>
        <v>0</v>
      </c>
      <c r="BU147" s="300" cm="1">
        <f t="array" aca="1" ref="BU147" ca="1">IF(AI147&gt;0,AI147*SUMPRODUCT(_xlfn.XLOOKUP(AI$23,$C$4:$C$19,$I$4:$S$19)*$AL147:$AV147),0)</f>
        <v>0</v>
      </c>
      <c r="BV147" s="300" cm="1">
        <f t="array" aca="1" ref="BV147" ca="1">IF(AJ147&gt;0,AJ147*SUMPRODUCT(_xlfn.XLOOKUP(AJ$23,$C$4:$C$19,$I$4:$S$19)*$AL147:$AV147),0)</f>
        <v>0</v>
      </c>
      <c r="BW147" s="304" cm="1">
        <f t="array" aca="1" ref="BW147" ca="1">IF(AK147&gt;0,AK147*SUMPRODUCT(_xlfn.XLOOKUP(AK$23,$C$4:$C$19,$I$4:$S$19)*$AL147:$AV147),0)</f>
        <v>0</v>
      </c>
      <c r="BX147" s="305">
        <f t="shared" ca="1" si="201"/>
        <v>0</v>
      </c>
      <c r="BY147" s="125" cm="1">
        <f t="array" aca="1" ref="BY147" ca="1">IF(AA147&lt;0,AA147*SUMPRODUCT(_xlfn.XLOOKUP(AA$23,$C$4:$C$19,$T$4:$AD$19)*$AL147:$AV147),0)</f>
        <v>0</v>
      </c>
      <c r="BZ147" s="300" cm="1">
        <f t="array" aca="1" ref="BZ147" ca="1">IF(AB147&lt;0,AB147*SUMPRODUCT(_xlfn.XLOOKUP(AB$23,$C$4:$C$19,$T$4:$AD$19)*$AL147:$AV147),0)</f>
        <v>0</v>
      </c>
      <c r="CA147" s="300" cm="1">
        <f t="array" aca="1" ref="CA147" ca="1">IF(AC147&lt;0,AC147*SUMPRODUCT(_xlfn.XLOOKUP(AC$23,$C$4:$C$19,$T$4:$AD$19)*$AL147:$AV147),0)</f>
        <v>0</v>
      </c>
      <c r="CB147" s="301" cm="1">
        <f t="array" aca="1" ref="CB147" ca="1">IF(AD147&lt;0,AD147*SUMPRODUCT(_xlfn.XLOOKUP(AD$23,$C$4:$C$19,$T$4:$AD$19)*$AL147:$AV147),0)</f>
        <v>0</v>
      </c>
      <c r="CC147" s="300" cm="1">
        <f t="array" aca="1" ref="CC147" ca="1">IF(AE147&lt;0,AE147*SUMPRODUCT(_xlfn.XLOOKUP(AE$23,$C$4:$C$19,$T$4:$AD$19)*$AL147:$AV147),0)</f>
        <v>0</v>
      </c>
      <c r="CD147" s="300" cm="1">
        <f t="array" aca="1" ref="CD147" ca="1">IF(AF147&lt;0,AF147*SUMPRODUCT(_xlfn.XLOOKUP(AF$23,$C$4:$C$19,$T$4:$AD$19)*$AL147:$AV147),0)</f>
        <v>0</v>
      </c>
      <c r="CE147" s="300" cm="1">
        <f t="array" aca="1" ref="CE147" ca="1">IF(AG147&lt;0,AG147*SUMPRODUCT(_xlfn.XLOOKUP(AG$23,$C$4:$C$19,$T$4:$AD$19)*$AL147:$AV147),0)</f>
        <v>0</v>
      </c>
      <c r="CF147" s="300" cm="1">
        <f t="array" aca="1" ref="CF147" ca="1">IF(AH147&lt;0,AH147*SUMPRODUCT(_xlfn.XLOOKUP(AH$23,$C$4:$C$19,$T$4:$AD$19)*$AL147:$AV147),0)</f>
        <v>0</v>
      </c>
      <c r="CG147" s="300" cm="1">
        <f t="array" aca="1" ref="CG147" ca="1">IF(AI147&lt;0,AI147*SUMPRODUCT(_xlfn.XLOOKUP(AI$23,$C$4:$C$19,$T$4:$AD$19)*$AL147:$AV147),0)</f>
        <v>0</v>
      </c>
      <c r="CH147" s="300" cm="1">
        <f t="array" aca="1" ref="CH147" ca="1">IF(AJ147&lt;0,AJ147*SUMPRODUCT(_xlfn.XLOOKUP(AJ$23,$C$4:$C$19,$T$4:$AD$19)*$AL147:$AV147),0)</f>
        <v>0</v>
      </c>
      <c r="CI147" s="304" cm="1">
        <f t="array" aca="1" ref="CI147" ca="1">IF(AK147&lt;0,AK147*SUMPRODUCT(_xlfn.XLOOKUP(AK$23,$C$4:$C$19,$T$4:$AD$19)*$AL147:$AV147),0)</f>
        <v>0</v>
      </c>
      <c r="CJ147" s="303">
        <f t="shared" ca="1" si="202"/>
        <v>0</v>
      </c>
      <c r="CK147" s="125" cm="1">
        <f t="array" aca="1" ref="CK147" ca="1">IF(AA147&lt;0,AA147*SUMPRODUCT(_xlfn.XLOOKUP(AA$23,$C$4:$C$19,$I$4:$S$19)*$AL147:$AV147),0)</f>
        <v>0</v>
      </c>
      <c r="CL147" s="300" cm="1">
        <f t="array" aca="1" ref="CL147" ca="1">IF(AB147&lt;0,AB147*SUMPRODUCT(_xlfn.XLOOKUP(AB$23,$C$4:$C$19,$I$4:$S$19)*$AL147:$AV147),0)</f>
        <v>0</v>
      </c>
      <c r="CM147" s="300" cm="1">
        <f t="array" aca="1" ref="CM147" ca="1">IF(AC147&lt;0,AC147*SUMPRODUCT(_xlfn.XLOOKUP(AC$23,$C$4:$C$19,$I$4:$S$19)*$AL147:$AV147),0)</f>
        <v>0</v>
      </c>
      <c r="CN147" s="301" cm="1">
        <f t="array" aca="1" ref="CN147" ca="1">IF(AD147&lt;0,AD147*SUMPRODUCT(_xlfn.XLOOKUP(AD$23,$C$4:$C$19,$I$4:$S$19)*$AL147:$AV147),0)</f>
        <v>0</v>
      </c>
      <c r="CO147" s="300" cm="1">
        <f t="array" aca="1" ref="CO147" ca="1">IF(AE147&lt;0,AE147*SUMPRODUCT(_xlfn.XLOOKUP(AE$23,$C$4:$C$19,$I$4:$S$19)*$AL147:$AV147),0)</f>
        <v>0</v>
      </c>
      <c r="CP147" s="300" cm="1">
        <f t="array" aca="1" ref="CP147" ca="1">IF(AF147&lt;0,AF147*SUMPRODUCT(_xlfn.XLOOKUP(AF$23,$C$4:$C$19,$I$4:$S$19)*$AL147:$AV147),0)</f>
        <v>0</v>
      </c>
      <c r="CQ147" s="300" cm="1">
        <f t="array" aca="1" ref="CQ147" ca="1">IF(AG147&lt;0,AG147*SUMPRODUCT(_xlfn.XLOOKUP(AG$23,$C$4:$C$19,$I$4:$S$19)*$AL147:$AV147),0)</f>
        <v>0</v>
      </c>
      <c r="CR147" s="300" cm="1">
        <f t="array" aca="1" ref="CR147" ca="1">IF(AH147&lt;0,AH147*SUMPRODUCT(_xlfn.XLOOKUP(AH$23,$C$4:$C$19,$I$4:$S$19)*$AL147:$AV147),0)</f>
        <v>0</v>
      </c>
      <c r="CS147" s="300" cm="1">
        <f t="array" aca="1" ref="CS147" ca="1">IF(AI147&lt;0,AI147*SUMPRODUCT(_xlfn.XLOOKUP(AI$23,$C$4:$C$19,$I$4:$S$19)*$AL147:$AV147),0)</f>
        <v>0</v>
      </c>
      <c r="CT147" s="300" cm="1">
        <f t="array" aca="1" ref="CT147" ca="1">IF(AJ147&lt;0,AJ147*SUMPRODUCT(_xlfn.XLOOKUP(AJ$23,$C$4:$C$19,$I$4:$S$19)*$AL147:$AV147),0)</f>
        <v>0</v>
      </c>
      <c r="CU147" s="302" cm="1">
        <f t="array" aca="1" ref="CU147" ca="1">IF(AK147&lt;0,AK147*SUMPRODUCT(_xlfn.XLOOKUP(AK$23,$C$4:$C$19,$I$4:$S$19)*$AL147:$AV147),0)</f>
        <v>0</v>
      </c>
      <c r="CV147" s="303">
        <f t="shared" ca="1" si="203"/>
        <v>0</v>
      </c>
    </row>
    <row r="148" spans="1:100" x14ac:dyDescent="0.25">
      <c r="A148" s="136"/>
      <c r="B148" s="389"/>
      <c r="C148" s="278">
        <v>18</v>
      </c>
      <c r="D148" s="279" t="str">
        <f>_xlfn.XLOOKUP($C148,'Load Combinations'!$B$4:$B$22,'Load Combinations'!$C$4:$C$22)</f>
        <v>Target Change Out</v>
      </c>
      <c r="E148" s="280"/>
      <c r="F148" s="281"/>
      <c r="G148" s="111"/>
      <c r="H148" s="282">
        <f t="shared" ca="1" si="252"/>
        <v>0.1</v>
      </c>
      <c r="I148" s="282">
        <f t="shared" ca="1" si="253"/>
        <v>-0.1</v>
      </c>
      <c r="J148" s="283"/>
      <c r="K148" s="87">
        <f ca="1">OFFSET(K148,-17,0)</f>
        <v>0</v>
      </c>
      <c r="L148" s="84">
        <f t="shared" ref="L148:AK148" ca="1" si="270">OFFSET(L148,-17,0)</f>
        <v>0</v>
      </c>
      <c r="M148" s="84">
        <f t="shared" ca="1" si="270"/>
        <v>0</v>
      </c>
      <c r="N148" s="84">
        <f t="shared" ca="1" si="270"/>
        <v>0</v>
      </c>
      <c r="O148" s="84">
        <f t="shared" ca="1" si="270"/>
        <v>0</v>
      </c>
      <c r="P148" s="84">
        <f t="shared" ca="1" si="270"/>
        <v>0</v>
      </c>
      <c r="Q148" s="84">
        <f t="shared" ca="1" si="270"/>
        <v>0</v>
      </c>
      <c r="R148" s="84">
        <f t="shared" ca="1" si="270"/>
        <v>0</v>
      </c>
      <c r="S148" s="84">
        <f t="shared" ca="1" si="270"/>
        <v>0</v>
      </c>
      <c r="T148" s="84">
        <f t="shared" ca="1" si="270"/>
        <v>0</v>
      </c>
      <c r="U148" s="84">
        <f t="shared" ca="1" si="270"/>
        <v>0</v>
      </c>
      <c r="V148" s="84">
        <f t="shared" ca="1" si="270"/>
        <v>0</v>
      </c>
      <c r="W148" s="84">
        <f t="shared" ca="1" si="270"/>
        <v>0</v>
      </c>
      <c r="X148" s="84">
        <f t="shared" ca="1" si="270"/>
        <v>0</v>
      </c>
      <c r="Y148" s="84">
        <f t="shared" ca="1" si="270"/>
        <v>0</v>
      </c>
      <c r="Z148" s="89">
        <f t="shared" ca="1" si="270"/>
        <v>0</v>
      </c>
      <c r="AA148" s="87">
        <f t="shared" ca="1" si="270"/>
        <v>1</v>
      </c>
      <c r="AB148" s="84">
        <f t="shared" ca="1" si="270"/>
        <v>1</v>
      </c>
      <c r="AC148" s="84">
        <f t="shared" ca="1" si="270"/>
        <v>0</v>
      </c>
      <c r="AD148" s="84">
        <f t="shared" ca="1" si="270"/>
        <v>0</v>
      </c>
      <c r="AE148" s="84">
        <f t="shared" ca="1" si="270"/>
        <v>0</v>
      </c>
      <c r="AF148" s="84">
        <f t="shared" ca="1" si="270"/>
        <v>0</v>
      </c>
      <c r="AG148" s="84">
        <f t="shared" ca="1" si="270"/>
        <v>0</v>
      </c>
      <c r="AH148" s="84">
        <f t="shared" ca="1" si="270"/>
        <v>0</v>
      </c>
      <c r="AI148" s="84">
        <f t="shared" ca="1" si="270"/>
        <v>0</v>
      </c>
      <c r="AJ148" s="84">
        <f t="shared" ca="1" si="270"/>
        <v>0</v>
      </c>
      <c r="AK148" s="98">
        <f t="shared" ca="1" si="270"/>
        <v>0</v>
      </c>
      <c r="AL148" s="91">
        <f>+INDEX('Load Combinations'!$D$4:$N$22,MATCH(Vertical!$C148,'Load Combinations'!$B$4:$B$22,0),MATCH(Vertical!AL$23,'Load Combinations'!$D$3:$N$3,0))</f>
        <v>1</v>
      </c>
      <c r="AM148" s="84">
        <f>+INDEX('Load Combinations'!$D$4:$N$22,MATCH(Vertical!$C148,'Load Combinations'!$B$4:$B$22,0),MATCH(Vertical!AM$23,'Load Combinations'!$D$3:$N$3,0))</f>
        <v>0</v>
      </c>
      <c r="AN148" s="84">
        <f>+INDEX('Load Combinations'!$D$4:$N$22,MATCH(Vertical!$C148,'Load Combinations'!$B$4:$B$22,0),MATCH(Vertical!AN$23,'Load Combinations'!$D$3:$N$3,0))</f>
        <v>1</v>
      </c>
      <c r="AO148" s="84">
        <f>+INDEX('Load Combinations'!$D$4:$N$22,MATCH(Vertical!$C148,'Load Combinations'!$B$4:$B$22,0),MATCH(Vertical!AO$23,'Load Combinations'!$D$3:$N$3,0))</f>
        <v>1</v>
      </c>
      <c r="AP148" s="84">
        <f>+INDEX('Load Combinations'!$D$4:$N$22,MATCH(Vertical!$C148,'Load Combinations'!$B$4:$B$22,0),MATCH(Vertical!AP$23,'Load Combinations'!$D$3:$N$3,0))</f>
        <v>0</v>
      </c>
      <c r="AQ148" s="84">
        <f>+INDEX('Load Combinations'!$D$4:$N$22,MATCH(Vertical!$C148,'Load Combinations'!$B$4:$B$22,0),MATCH(Vertical!AQ$23,'Load Combinations'!$D$3:$N$3,0))</f>
        <v>0</v>
      </c>
      <c r="AR148" s="84">
        <f>+INDEX('Load Combinations'!$D$4:$N$22,MATCH(Vertical!$C148,'Load Combinations'!$B$4:$B$22,0),MATCH(Vertical!AR$23,'Load Combinations'!$D$3:$N$3,0))</f>
        <v>0</v>
      </c>
      <c r="AS148" s="84">
        <f>+INDEX('Load Combinations'!$D$4:$N$22,MATCH(Vertical!$C148,'Load Combinations'!$B$4:$B$22,0),MATCH(Vertical!AS$23,'Load Combinations'!$D$3:$N$3,0))</f>
        <v>0</v>
      </c>
      <c r="AT148" s="84">
        <f>+INDEX('Load Combinations'!$D$4:$N$22,MATCH(Vertical!$C148,'Load Combinations'!$B$4:$B$22,0),MATCH(Vertical!AT$23,'Load Combinations'!$D$3:$N$3,0))</f>
        <v>0</v>
      </c>
      <c r="AU148" s="89">
        <f>+INDEX('Load Combinations'!$D$4:$N$22,MATCH(Vertical!$C148,'Load Combinations'!$B$4:$B$22,0),MATCH(Vertical!AU$23,'Load Combinations'!$D$3:$N$3,0))</f>
        <v>0</v>
      </c>
      <c r="AV148" s="194">
        <f>+INDEX('Load Combinations'!$D$4:$N$22,MATCH(Vertical!$C148,'Load Combinations'!$B$4:$B$22,0),MATCH(Vertical!AV$23,'Load Combinations'!$D$3:$N$3,0))</f>
        <v>0</v>
      </c>
      <c r="AW148" s="284" cm="1">
        <f t="array" aca="1" ref="AW148" ca="1">SUMPRODUCT(--($K148:$Z148&gt;0),INDEX($H$4:$H$19,MATCH($K$23:$Z$23,$C$4:$C$19,0)))</f>
        <v>0</v>
      </c>
      <c r="AX148" s="194" cm="1">
        <f t="array" aca="1" ref="AX148" ca="1">SUMPRODUCT(--($K148:$Z148&gt;0),INDEX($G$4:$G$19,MATCH($K$23:$Z$23,$C$4:$C$19,0)))</f>
        <v>0</v>
      </c>
      <c r="AY148" s="194" cm="1">
        <f t="array" aca="1" ref="AY148" ca="1">-1*SUMPRODUCT(--($K148:$Z148&lt;0),INDEX($H$4:$H$19,MATCH($K$23:$Z$23,$C$4:$C$19,0)))</f>
        <v>0</v>
      </c>
      <c r="AZ148" s="285" cm="1">
        <f t="array" aca="1" ref="AZ148" ca="1">-1*SUMPRODUCT(--($K148:$Z148&lt;0),INDEX($G$4:$G$19,MATCH($K$23:$Z$23,$C$4:$C$19,0)))</f>
        <v>0</v>
      </c>
      <c r="BA148" s="286" cm="1">
        <f t="array" aca="1" ref="BA148" ca="1">IF(AA148&gt;0,AA148*SUMPRODUCT(_xlfn.XLOOKUP(AA$23,$C$4:$C$19,$T$4:$AD$19)*$AL148:$AV148),0)</f>
        <v>0</v>
      </c>
      <c r="BB148" s="287" cm="1">
        <f t="array" aca="1" ref="BB148" ca="1">IF(AB148&gt;0,AB148*SUMPRODUCT(_xlfn.XLOOKUP(AB$23,$C$4:$C$19,$T$4:$AD$19)*$AL148:$AV148),0)</f>
        <v>0.1</v>
      </c>
      <c r="BC148" s="287" cm="1">
        <f t="array" aca="1" ref="BC148" ca="1">IF(AC148&gt;0,AC148*SUMPRODUCT(_xlfn.XLOOKUP(AC$23,$C$4:$C$19,$T$4:$AD$19)*$AL148:$AV148),0)</f>
        <v>0</v>
      </c>
      <c r="BD148" s="287" cm="1">
        <f t="array" aca="1" ref="BD148" ca="1">IF(AD148&gt;0,AD148*SUMPRODUCT(_xlfn.XLOOKUP(AD$23,$C$4:$C$19,$T$4:$AD$19)*$AL148:$AV148),0)</f>
        <v>0</v>
      </c>
      <c r="BE148" s="287" cm="1">
        <f t="array" aca="1" ref="BE148" ca="1">IF(AE148&gt;0,AE148*SUMPRODUCT(_xlfn.XLOOKUP(AE$23,$C$4:$C$19,$T$4:$AD$19)*$AL148:$AV148),0)</f>
        <v>0</v>
      </c>
      <c r="BF148" s="287" cm="1">
        <f t="array" aca="1" ref="BF148" ca="1">IF(AF148&gt;0,AF148*SUMPRODUCT(_xlfn.XLOOKUP(AF$23,$C$4:$C$19,$T$4:$AD$19)*$AL148:$AV148),0)</f>
        <v>0</v>
      </c>
      <c r="BG148" s="287" cm="1">
        <f t="array" aca="1" ref="BG148" ca="1">IF(AG148&gt;0,AG148*SUMPRODUCT(_xlfn.XLOOKUP(AG$23,$C$4:$C$19,$T$4:$AD$19)*$AL148:$AV148),0)</f>
        <v>0</v>
      </c>
      <c r="BH148" s="287" cm="1">
        <f t="array" aca="1" ref="BH148" ca="1">IF(AH148&gt;0,AH148*SUMPRODUCT(_xlfn.XLOOKUP(AH$23,$C$4:$C$19,$T$4:$AD$19)*$AL148:$AV148),0)</f>
        <v>0</v>
      </c>
      <c r="BI148" s="287" cm="1">
        <f t="array" aca="1" ref="BI148" ca="1">IF(AI148&gt;0,AI148*SUMPRODUCT(_xlfn.XLOOKUP(AI$23,$C$4:$C$19,$T$4:$AD$19)*$AL148:$AV148),0)</f>
        <v>0</v>
      </c>
      <c r="BJ148" s="287" cm="1">
        <f t="array" aca="1" ref="BJ148" ca="1">IF(AJ148&gt;0,AJ148*SUMPRODUCT(_xlfn.XLOOKUP(AJ$23,$C$4:$C$19,$T$4:$AD$19)*$AL148:$AV148),0)</f>
        <v>0</v>
      </c>
      <c r="BK148" s="288" cm="1">
        <f t="array" aca="1" ref="BK148" ca="1">IF(AK148&gt;0,AK148*SUMPRODUCT(_xlfn.XLOOKUP(AK$23,$C$4:$C$19,$T$4:$AD$19)*$AL148:$AV148),0)</f>
        <v>0</v>
      </c>
      <c r="BL148" s="289">
        <f t="shared" ca="1" si="200"/>
        <v>0.1</v>
      </c>
      <c r="BM148" s="286" cm="1">
        <f t="array" aca="1" ref="BM148" ca="1">IF(AA148&gt;0,AA148*SUMPRODUCT(_xlfn.XLOOKUP(AA$23,$C$4:$C$19,$I$4:$S$19)*$AL148:$AV148),0)</f>
        <v>0</v>
      </c>
      <c r="BN148" s="287" cm="1">
        <f t="array" aca="1" ref="BN148" ca="1">IF(AB148&gt;0,AB148*SUMPRODUCT(_xlfn.XLOOKUP(AB$23,$C$4:$C$19,$I$4:$S$19)*$AL148:$AV148),0)</f>
        <v>-0.1</v>
      </c>
      <c r="BO148" s="287" cm="1">
        <f t="array" aca="1" ref="BO148" ca="1">IF(AC148&gt;0,AC148*SUMPRODUCT(_xlfn.XLOOKUP(AC$23,$C$4:$C$19,$I$4:$S$19)*$AL148:$AV148),0)</f>
        <v>0</v>
      </c>
      <c r="BP148" s="287" cm="1">
        <f t="array" aca="1" ref="BP148" ca="1">IF(AD148&gt;0,AD148*SUMPRODUCT(_xlfn.XLOOKUP(AD$23,$C$4:$C$19,$I$4:$S$19)*$AL148:$AV148),0)</f>
        <v>0</v>
      </c>
      <c r="BQ148" s="287" cm="1">
        <f t="array" aca="1" ref="BQ148" ca="1">IF(AE148&gt;0,AE148*SUMPRODUCT(_xlfn.XLOOKUP(AE$23,$C$4:$C$19,$I$4:$S$19)*$AL148:$AV148),0)</f>
        <v>0</v>
      </c>
      <c r="BR148" s="287" cm="1">
        <f t="array" aca="1" ref="BR148" ca="1">IF(AF148&gt;0,AF148*SUMPRODUCT(_xlfn.XLOOKUP(AF$23,$C$4:$C$19,$I$4:$S$19)*$AL148:$AV148),0)</f>
        <v>0</v>
      </c>
      <c r="BS148" s="287" cm="1">
        <f t="array" aca="1" ref="BS148" ca="1">IF(AG148&gt;0,AG148*SUMPRODUCT(_xlfn.XLOOKUP(AG$23,$C$4:$C$19,$I$4:$S$19)*$AL148:$AV148),0)</f>
        <v>0</v>
      </c>
      <c r="BT148" s="287" cm="1">
        <f t="array" aca="1" ref="BT148" ca="1">IF(AH148&gt;0,AH148*SUMPRODUCT(_xlfn.XLOOKUP(AH$23,$C$4:$C$19,$I$4:$S$19)*$AL148:$AV148),0)</f>
        <v>0</v>
      </c>
      <c r="BU148" s="287" cm="1">
        <f t="array" aca="1" ref="BU148" ca="1">IF(AI148&gt;0,AI148*SUMPRODUCT(_xlfn.XLOOKUP(AI$23,$C$4:$C$19,$I$4:$S$19)*$AL148:$AV148),0)</f>
        <v>0</v>
      </c>
      <c r="BV148" s="287" cm="1">
        <f t="array" aca="1" ref="BV148" ca="1">IF(AJ148&gt;0,AJ148*SUMPRODUCT(_xlfn.XLOOKUP(AJ$23,$C$4:$C$19,$I$4:$S$19)*$AL148:$AV148),0)</f>
        <v>0</v>
      </c>
      <c r="BW148" s="290" cm="1">
        <f t="array" aca="1" ref="BW148" ca="1">IF(AK148&gt;0,AK148*SUMPRODUCT(_xlfn.XLOOKUP(AK$23,$C$4:$C$19,$I$4:$S$19)*$AL148:$AV148),0)</f>
        <v>0</v>
      </c>
      <c r="BX148" s="291">
        <f t="shared" ca="1" si="201"/>
        <v>-0.1</v>
      </c>
      <c r="BY148" s="286" cm="1">
        <f t="array" aca="1" ref="BY148" ca="1">IF(AA148&lt;0,AA148*SUMPRODUCT(_xlfn.XLOOKUP(AA$23,$C$4:$C$19,$T$4:$AD$19)*$AL148:$AV148),0)</f>
        <v>0</v>
      </c>
      <c r="BZ148" s="287" cm="1">
        <f t="array" aca="1" ref="BZ148" ca="1">IF(AB148&lt;0,AB148*SUMPRODUCT(_xlfn.XLOOKUP(AB$23,$C$4:$C$19,$T$4:$AD$19)*$AL148:$AV148),0)</f>
        <v>0</v>
      </c>
      <c r="CA148" s="287" cm="1">
        <f t="array" aca="1" ref="CA148" ca="1">IF(AC148&lt;0,AC148*SUMPRODUCT(_xlfn.XLOOKUP(AC$23,$C$4:$C$19,$T$4:$AD$19)*$AL148:$AV148),0)</f>
        <v>0</v>
      </c>
      <c r="CB148" s="287" cm="1">
        <f t="array" aca="1" ref="CB148" ca="1">IF(AD148&lt;0,AD148*SUMPRODUCT(_xlfn.XLOOKUP(AD$23,$C$4:$C$19,$T$4:$AD$19)*$AL148:$AV148),0)</f>
        <v>0</v>
      </c>
      <c r="CC148" s="287" cm="1">
        <f t="array" aca="1" ref="CC148" ca="1">IF(AE148&lt;0,AE148*SUMPRODUCT(_xlfn.XLOOKUP(AE$23,$C$4:$C$19,$T$4:$AD$19)*$AL148:$AV148),0)</f>
        <v>0</v>
      </c>
      <c r="CD148" s="287" cm="1">
        <f t="array" aca="1" ref="CD148" ca="1">IF(AF148&lt;0,AF148*SUMPRODUCT(_xlfn.XLOOKUP(AF$23,$C$4:$C$19,$T$4:$AD$19)*$AL148:$AV148),0)</f>
        <v>0</v>
      </c>
      <c r="CE148" s="287" cm="1">
        <f t="array" aca="1" ref="CE148" ca="1">IF(AG148&lt;0,AG148*SUMPRODUCT(_xlfn.XLOOKUP(AG$23,$C$4:$C$19,$T$4:$AD$19)*$AL148:$AV148),0)</f>
        <v>0</v>
      </c>
      <c r="CF148" s="287" cm="1">
        <f t="array" aca="1" ref="CF148" ca="1">IF(AH148&lt;0,AH148*SUMPRODUCT(_xlfn.XLOOKUP(AH$23,$C$4:$C$19,$T$4:$AD$19)*$AL148:$AV148),0)</f>
        <v>0</v>
      </c>
      <c r="CG148" s="287" cm="1">
        <f t="array" aca="1" ref="CG148" ca="1">IF(AI148&lt;0,AI148*SUMPRODUCT(_xlfn.XLOOKUP(AI$23,$C$4:$C$19,$T$4:$AD$19)*$AL148:$AV148),0)</f>
        <v>0</v>
      </c>
      <c r="CH148" s="287" cm="1">
        <f t="array" aca="1" ref="CH148" ca="1">IF(AJ148&lt;0,AJ148*SUMPRODUCT(_xlfn.XLOOKUP(AJ$23,$C$4:$C$19,$T$4:$AD$19)*$AL148:$AV148),0)</f>
        <v>0</v>
      </c>
      <c r="CI148" s="290" cm="1">
        <f t="array" aca="1" ref="CI148" ca="1">IF(AK148&lt;0,AK148*SUMPRODUCT(_xlfn.XLOOKUP(AK$23,$C$4:$C$19,$T$4:$AD$19)*$AL148:$AV148),0)</f>
        <v>0</v>
      </c>
      <c r="CJ148" s="289">
        <f t="shared" ca="1" si="202"/>
        <v>0</v>
      </c>
      <c r="CK148" s="286" cm="1">
        <f t="array" aca="1" ref="CK148" ca="1">IF(AA148&lt;0,AA148*SUMPRODUCT(_xlfn.XLOOKUP(AA$23,$C$4:$C$19,$I$4:$S$19)*$AL148:$AV148),0)</f>
        <v>0</v>
      </c>
      <c r="CL148" s="287" cm="1">
        <f t="array" aca="1" ref="CL148" ca="1">IF(AB148&lt;0,AB148*SUMPRODUCT(_xlfn.XLOOKUP(AB$23,$C$4:$C$19,$I$4:$S$19)*$AL148:$AV148),0)</f>
        <v>0</v>
      </c>
      <c r="CM148" s="287" cm="1">
        <f t="array" aca="1" ref="CM148" ca="1">IF(AC148&lt;0,AC148*SUMPRODUCT(_xlfn.XLOOKUP(AC$23,$C$4:$C$19,$I$4:$S$19)*$AL148:$AV148),0)</f>
        <v>0</v>
      </c>
      <c r="CN148" s="287" cm="1">
        <f t="array" aca="1" ref="CN148" ca="1">IF(AD148&lt;0,AD148*SUMPRODUCT(_xlfn.XLOOKUP(AD$23,$C$4:$C$19,$I$4:$S$19)*$AL148:$AV148),0)</f>
        <v>0</v>
      </c>
      <c r="CO148" s="287" cm="1">
        <f t="array" aca="1" ref="CO148" ca="1">IF(AE148&lt;0,AE148*SUMPRODUCT(_xlfn.XLOOKUP(AE$23,$C$4:$C$19,$I$4:$S$19)*$AL148:$AV148),0)</f>
        <v>0</v>
      </c>
      <c r="CP148" s="287" cm="1">
        <f t="array" aca="1" ref="CP148" ca="1">IF(AF148&lt;0,AF148*SUMPRODUCT(_xlfn.XLOOKUP(AF$23,$C$4:$C$19,$I$4:$S$19)*$AL148:$AV148),0)</f>
        <v>0</v>
      </c>
      <c r="CQ148" s="287" cm="1">
        <f t="array" aca="1" ref="CQ148" ca="1">IF(AG148&lt;0,AG148*SUMPRODUCT(_xlfn.XLOOKUP(AG$23,$C$4:$C$19,$I$4:$S$19)*$AL148:$AV148),0)</f>
        <v>0</v>
      </c>
      <c r="CR148" s="287" cm="1">
        <f t="array" aca="1" ref="CR148" ca="1">IF(AH148&lt;0,AH148*SUMPRODUCT(_xlfn.XLOOKUP(AH$23,$C$4:$C$19,$I$4:$S$19)*$AL148:$AV148),0)</f>
        <v>0</v>
      </c>
      <c r="CS148" s="287" cm="1">
        <f t="array" aca="1" ref="CS148" ca="1">IF(AI148&lt;0,AI148*SUMPRODUCT(_xlfn.XLOOKUP(AI$23,$C$4:$C$19,$I$4:$S$19)*$AL148:$AV148),0)</f>
        <v>0</v>
      </c>
      <c r="CT148" s="287" cm="1">
        <f t="array" aca="1" ref="CT148" ca="1">IF(AJ148&lt;0,AJ148*SUMPRODUCT(_xlfn.XLOOKUP(AJ$23,$C$4:$C$19,$I$4:$S$19)*$AL148:$AV148),0)</f>
        <v>0</v>
      </c>
      <c r="CU148" s="288" cm="1">
        <f t="array" aca="1" ref="CU148" ca="1">IF(AK148&lt;0,AK148*SUMPRODUCT(_xlfn.XLOOKUP(AK$23,$C$4:$C$19,$I$4:$S$19)*$AL148:$AV148),0)</f>
        <v>0</v>
      </c>
      <c r="CV148" s="289">
        <f t="shared" ca="1" si="203"/>
        <v>0</v>
      </c>
    </row>
    <row r="149" spans="1:100" ht="15.75" thickBot="1" x14ac:dyDescent="0.3">
      <c r="A149" s="136"/>
      <c r="B149" s="389"/>
      <c r="C149" s="292">
        <v>19</v>
      </c>
      <c r="D149" s="293" t="str">
        <f>_xlfn.XLOOKUP($C149,'Load Combinations'!$B$4:$B$22,'Load Combinations'!$C$4:$C$22)</f>
        <v>Bearing Change Out (Shaft on lid)</v>
      </c>
      <c r="E149" s="86"/>
      <c r="F149" s="294"/>
      <c r="G149" s="125"/>
      <c r="H149" s="295">
        <f t="shared" ca="1" si="252"/>
        <v>0</v>
      </c>
      <c r="I149" s="295">
        <f t="shared" ca="1" si="253"/>
        <v>0</v>
      </c>
      <c r="J149" s="296"/>
      <c r="K149" s="99">
        <f ca="1">OFFSET(K149,-18,0)</f>
        <v>0</v>
      </c>
      <c r="L149" s="96">
        <f t="shared" ref="L149:AK149" ca="1" si="271">OFFSET(L149,-18,0)</f>
        <v>0</v>
      </c>
      <c r="M149" s="96">
        <f t="shared" ca="1" si="271"/>
        <v>0</v>
      </c>
      <c r="N149" s="96">
        <f t="shared" ca="1" si="271"/>
        <v>0</v>
      </c>
      <c r="O149" s="96">
        <f t="shared" ca="1" si="271"/>
        <v>0</v>
      </c>
      <c r="P149" s="96">
        <f t="shared" ca="1" si="271"/>
        <v>0</v>
      </c>
      <c r="Q149" s="96">
        <f t="shared" ca="1" si="271"/>
        <v>0</v>
      </c>
      <c r="R149" s="96">
        <f t="shared" ca="1" si="271"/>
        <v>0</v>
      </c>
      <c r="S149" s="96">
        <f t="shared" ca="1" si="271"/>
        <v>0</v>
      </c>
      <c r="T149" s="96">
        <f t="shared" ca="1" si="271"/>
        <v>0</v>
      </c>
      <c r="U149" s="96">
        <f t="shared" ca="1" si="271"/>
        <v>0</v>
      </c>
      <c r="V149" s="96">
        <f t="shared" ca="1" si="271"/>
        <v>0</v>
      </c>
      <c r="W149" s="96">
        <f t="shared" ca="1" si="271"/>
        <v>0</v>
      </c>
      <c r="X149" s="96">
        <f t="shared" ca="1" si="271"/>
        <v>0</v>
      </c>
      <c r="Y149" s="96">
        <f t="shared" ca="1" si="271"/>
        <v>0</v>
      </c>
      <c r="Z149" s="138">
        <f t="shared" ca="1" si="271"/>
        <v>0</v>
      </c>
      <c r="AA149" s="99">
        <f t="shared" ca="1" si="271"/>
        <v>1</v>
      </c>
      <c r="AB149" s="96">
        <f t="shared" ca="1" si="271"/>
        <v>1</v>
      </c>
      <c r="AC149" s="96">
        <f t="shared" ca="1" si="271"/>
        <v>0</v>
      </c>
      <c r="AD149" s="96">
        <f t="shared" ca="1" si="271"/>
        <v>0</v>
      </c>
      <c r="AE149" s="96">
        <f t="shared" ca="1" si="271"/>
        <v>0</v>
      </c>
      <c r="AF149" s="96">
        <f t="shared" ca="1" si="271"/>
        <v>0</v>
      </c>
      <c r="AG149" s="96">
        <f t="shared" ca="1" si="271"/>
        <v>0</v>
      </c>
      <c r="AH149" s="96">
        <f t="shared" ca="1" si="271"/>
        <v>0</v>
      </c>
      <c r="AI149" s="96">
        <f t="shared" ca="1" si="271"/>
        <v>0</v>
      </c>
      <c r="AJ149" s="96">
        <f t="shared" ca="1" si="271"/>
        <v>0</v>
      </c>
      <c r="AK149" s="100">
        <f t="shared" ca="1" si="271"/>
        <v>0</v>
      </c>
      <c r="AL149" s="97">
        <f>+INDEX('Load Combinations'!$D$4:$N$22,MATCH(Vertical!$C149,'Load Combinations'!$B$4:$B$22,0),MATCH(Vertical!AL$23,'Load Combinations'!$D$3:$N$3,0))</f>
        <v>1</v>
      </c>
      <c r="AM149" s="96">
        <f>+INDEX('Load Combinations'!$D$4:$N$22,MATCH(Vertical!$C149,'Load Combinations'!$B$4:$B$22,0),MATCH(Vertical!AM$23,'Load Combinations'!$D$3:$N$3,0))</f>
        <v>0</v>
      </c>
      <c r="AN149" s="96">
        <f>+INDEX('Load Combinations'!$D$4:$N$22,MATCH(Vertical!$C149,'Load Combinations'!$B$4:$B$22,0),MATCH(Vertical!AN$23,'Load Combinations'!$D$3:$N$3,0))</f>
        <v>0</v>
      </c>
      <c r="AO149" s="96">
        <f>+INDEX('Load Combinations'!$D$4:$N$22,MATCH(Vertical!$C149,'Load Combinations'!$B$4:$B$22,0),MATCH(Vertical!AO$23,'Load Combinations'!$D$3:$N$3,0))</f>
        <v>0</v>
      </c>
      <c r="AP149" s="96">
        <f>+INDEX('Load Combinations'!$D$4:$N$22,MATCH(Vertical!$C149,'Load Combinations'!$B$4:$B$22,0),MATCH(Vertical!AP$23,'Load Combinations'!$D$3:$N$3,0))</f>
        <v>0</v>
      </c>
      <c r="AQ149" s="96">
        <f>+INDEX('Load Combinations'!$D$4:$N$22,MATCH(Vertical!$C149,'Load Combinations'!$B$4:$B$22,0),MATCH(Vertical!AQ$23,'Load Combinations'!$D$3:$N$3,0))</f>
        <v>0</v>
      </c>
      <c r="AR149" s="96">
        <f>+INDEX('Load Combinations'!$D$4:$N$22,MATCH(Vertical!$C149,'Load Combinations'!$B$4:$B$22,0),MATCH(Vertical!AR$23,'Load Combinations'!$D$3:$N$3,0))</f>
        <v>0</v>
      </c>
      <c r="AS149" s="96">
        <f>+INDEX('Load Combinations'!$D$4:$N$22,MATCH(Vertical!$C149,'Load Combinations'!$B$4:$B$22,0),MATCH(Vertical!AS$23,'Load Combinations'!$D$3:$N$3,0))</f>
        <v>0</v>
      </c>
      <c r="AT149" s="96">
        <f>+INDEX('Load Combinations'!$D$4:$N$22,MATCH(Vertical!$C149,'Load Combinations'!$B$4:$B$22,0),MATCH(Vertical!AT$23,'Load Combinations'!$D$3:$N$3,0))</f>
        <v>0</v>
      </c>
      <c r="AU149" s="138">
        <f>+INDEX('Load Combinations'!$D$4:$N$22,MATCH(Vertical!$C149,'Load Combinations'!$B$4:$B$22,0),MATCH(Vertical!AU$23,'Load Combinations'!$D$3:$N$3,0))</f>
        <v>0</v>
      </c>
      <c r="AV149" s="298">
        <f>+INDEX('Load Combinations'!$D$4:$N$22,MATCH(Vertical!$C149,'Load Combinations'!$B$4:$B$22,0),MATCH(Vertical!AV$23,'Load Combinations'!$D$3:$N$3,0))</f>
        <v>1</v>
      </c>
      <c r="AW149" s="297" cm="1">
        <f t="array" aca="1" ref="AW149" ca="1">SUMPRODUCT(--($K149:$Z149&gt;0),INDEX($H$4:$H$19,MATCH($K$23:$Z$23,$C$4:$C$19,0)))</f>
        <v>0</v>
      </c>
      <c r="AX149" s="298" cm="1">
        <f t="array" aca="1" ref="AX149" ca="1">SUMPRODUCT(--($K149:$Z149&gt;0),INDEX($G$4:$G$19,MATCH($K$23:$Z$23,$C$4:$C$19,0)))</f>
        <v>0</v>
      </c>
      <c r="AY149" s="298" cm="1">
        <f t="array" aca="1" ref="AY149" ca="1">-1*SUMPRODUCT(--($K149:$Z149&lt;0),INDEX($H$4:$H$19,MATCH($K$23:$Z$23,$C$4:$C$19,0)))</f>
        <v>0</v>
      </c>
      <c r="AZ149" s="299" cm="1">
        <f t="array" aca="1" ref="AZ149" ca="1">-1*SUMPRODUCT(--($K149:$Z149&lt;0),INDEX($G$4:$G$19,MATCH($K$23:$Z$23,$C$4:$C$19,0)))</f>
        <v>0</v>
      </c>
      <c r="BA149" s="125" cm="1">
        <f t="array" aca="1" ref="BA149" ca="1">IF(AA149&gt;0,AA149*SUMPRODUCT(_xlfn.XLOOKUP(AA$23,$C$4:$C$19,$T$4:$AD$19)*$AL149:$AV149),0)</f>
        <v>0</v>
      </c>
      <c r="BB149" s="300" cm="1">
        <f t="array" aca="1" ref="BB149" ca="1">IF(AB149&gt;0,AB149*SUMPRODUCT(_xlfn.XLOOKUP(AB$23,$C$4:$C$19,$T$4:$AD$19)*$AL149:$AV149),0)</f>
        <v>0</v>
      </c>
      <c r="BC149" s="300" cm="1">
        <f t="array" aca="1" ref="BC149" ca="1">IF(AC149&gt;0,AC149*SUMPRODUCT(_xlfn.XLOOKUP(AC$23,$C$4:$C$19,$T$4:$AD$19)*$AL149:$AV149),0)</f>
        <v>0</v>
      </c>
      <c r="BD149" s="301" cm="1">
        <f t="array" aca="1" ref="BD149" ca="1">IF(AD149&gt;0,AD149*SUMPRODUCT(_xlfn.XLOOKUP(AD$23,$C$4:$C$19,$T$4:$AD$19)*$AL149:$AV149),0)</f>
        <v>0</v>
      </c>
      <c r="BE149" s="300" cm="1">
        <f t="array" aca="1" ref="BE149" ca="1">IF(AE149&gt;0,AE149*SUMPRODUCT(_xlfn.XLOOKUP(AE$23,$C$4:$C$19,$T$4:$AD$19)*$AL149:$AV149),0)</f>
        <v>0</v>
      </c>
      <c r="BF149" s="300" cm="1">
        <f t="array" aca="1" ref="BF149" ca="1">IF(AF149&gt;0,AF149*SUMPRODUCT(_xlfn.XLOOKUP(AF$23,$C$4:$C$19,$T$4:$AD$19)*$AL149:$AV149),0)</f>
        <v>0</v>
      </c>
      <c r="BG149" s="300" cm="1">
        <f t="array" aca="1" ref="BG149" ca="1">IF(AG149&gt;0,AG149*SUMPRODUCT(_xlfn.XLOOKUP(AG$23,$C$4:$C$19,$T$4:$AD$19)*$AL149:$AV149),0)</f>
        <v>0</v>
      </c>
      <c r="BH149" s="300" cm="1">
        <f t="array" aca="1" ref="BH149" ca="1">IF(AH149&gt;0,AH149*SUMPRODUCT(_xlfn.XLOOKUP(AH$23,$C$4:$C$19,$T$4:$AD$19)*$AL149:$AV149),0)</f>
        <v>0</v>
      </c>
      <c r="BI149" s="300" cm="1">
        <f t="array" aca="1" ref="BI149" ca="1">IF(AI149&gt;0,AI149*SUMPRODUCT(_xlfn.XLOOKUP(AI$23,$C$4:$C$19,$T$4:$AD$19)*$AL149:$AV149),0)</f>
        <v>0</v>
      </c>
      <c r="BJ149" s="300" cm="1">
        <f t="array" aca="1" ref="BJ149" ca="1">IF(AJ149&gt;0,AJ149*SUMPRODUCT(_xlfn.XLOOKUP(AJ$23,$C$4:$C$19,$T$4:$AD$19)*$AL149:$AV149),0)</f>
        <v>0</v>
      </c>
      <c r="BK149" s="302" cm="1">
        <f t="array" aca="1" ref="BK149" ca="1">IF(AK149&gt;0,AK149*SUMPRODUCT(_xlfn.XLOOKUP(AK$23,$C$4:$C$19,$T$4:$AD$19)*$AL149:$AV149),0)</f>
        <v>0</v>
      </c>
      <c r="BL149" s="303">
        <f t="shared" ca="1" si="200"/>
        <v>0</v>
      </c>
      <c r="BM149" s="125" cm="1">
        <f t="array" aca="1" ref="BM149" ca="1">IF(AA149&gt;0,AA149*SUMPRODUCT(_xlfn.XLOOKUP(AA$23,$C$4:$C$19,$I$4:$S$19)*$AL149:$AV149),0)</f>
        <v>0</v>
      </c>
      <c r="BN149" s="300" cm="1">
        <f t="array" aca="1" ref="BN149" ca="1">IF(AB149&gt;0,AB149*SUMPRODUCT(_xlfn.XLOOKUP(AB$23,$C$4:$C$19,$I$4:$S$19)*$AL149:$AV149),0)</f>
        <v>0</v>
      </c>
      <c r="BO149" s="300" cm="1">
        <f t="array" aca="1" ref="BO149" ca="1">IF(AC149&gt;0,AC149*SUMPRODUCT(_xlfn.XLOOKUP(AC$23,$C$4:$C$19,$I$4:$S$19)*$AL149:$AV149),0)</f>
        <v>0</v>
      </c>
      <c r="BP149" s="301" cm="1">
        <f t="array" aca="1" ref="BP149" ca="1">IF(AD149&gt;0,AD149*SUMPRODUCT(_xlfn.XLOOKUP(AD$23,$C$4:$C$19,$I$4:$S$19)*$AL149:$AV149),0)</f>
        <v>0</v>
      </c>
      <c r="BQ149" s="300" cm="1">
        <f t="array" aca="1" ref="BQ149" ca="1">IF(AE149&gt;0,AE149*SUMPRODUCT(_xlfn.XLOOKUP(AE$23,$C$4:$C$19,$I$4:$S$19)*$AL149:$AV149),0)</f>
        <v>0</v>
      </c>
      <c r="BR149" s="300" cm="1">
        <f t="array" aca="1" ref="BR149" ca="1">IF(AF149&gt;0,AF149*SUMPRODUCT(_xlfn.XLOOKUP(AF$23,$C$4:$C$19,$I$4:$S$19)*$AL149:$AV149),0)</f>
        <v>0</v>
      </c>
      <c r="BS149" s="300" cm="1">
        <f t="array" aca="1" ref="BS149" ca="1">IF(AG149&gt;0,AG149*SUMPRODUCT(_xlfn.XLOOKUP(AG$23,$C$4:$C$19,$I$4:$S$19)*$AL149:$AV149),0)</f>
        <v>0</v>
      </c>
      <c r="BT149" s="300" cm="1">
        <f t="array" aca="1" ref="BT149" ca="1">IF(AH149&gt;0,AH149*SUMPRODUCT(_xlfn.XLOOKUP(AH$23,$C$4:$C$19,$I$4:$S$19)*$AL149:$AV149),0)</f>
        <v>0</v>
      </c>
      <c r="BU149" s="300" cm="1">
        <f t="array" aca="1" ref="BU149" ca="1">IF(AI149&gt;0,AI149*SUMPRODUCT(_xlfn.XLOOKUP(AI$23,$C$4:$C$19,$I$4:$S$19)*$AL149:$AV149),0)</f>
        <v>0</v>
      </c>
      <c r="BV149" s="300" cm="1">
        <f t="array" aca="1" ref="BV149" ca="1">IF(AJ149&gt;0,AJ149*SUMPRODUCT(_xlfn.XLOOKUP(AJ$23,$C$4:$C$19,$I$4:$S$19)*$AL149:$AV149),0)</f>
        <v>0</v>
      </c>
      <c r="BW149" s="304" cm="1">
        <f t="array" aca="1" ref="BW149" ca="1">IF(AK149&gt;0,AK149*SUMPRODUCT(_xlfn.XLOOKUP(AK$23,$C$4:$C$19,$I$4:$S$19)*$AL149:$AV149),0)</f>
        <v>0</v>
      </c>
      <c r="BX149" s="305">
        <f t="shared" ca="1" si="201"/>
        <v>0</v>
      </c>
      <c r="BY149" s="125" cm="1">
        <f t="array" aca="1" ref="BY149" ca="1">IF(AA149&lt;0,AA149*SUMPRODUCT(_xlfn.XLOOKUP(AA$23,$C$4:$C$19,$T$4:$AD$19)*$AL149:$AV149),0)</f>
        <v>0</v>
      </c>
      <c r="BZ149" s="300" cm="1">
        <f t="array" aca="1" ref="BZ149" ca="1">IF(AB149&lt;0,AB149*SUMPRODUCT(_xlfn.XLOOKUP(AB$23,$C$4:$C$19,$T$4:$AD$19)*$AL149:$AV149),0)</f>
        <v>0</v>
      </c>
      <c r="CA149" s="300" cm="1">
        <f t="array" aca="1" ref="CA149" ca="1">IF(AC149&lt;0,AC149*SUMPRODUCT(_xlfn.XLOOKUP(AC$23,$C$4:$C$19,$T$4:$AD$19)*$AL149:$AV149),0)</f>
        <v>0</v>
      </c>
      <c r="CB149" s="301" cm="1">
        <f t="array" aca="1" ref="CB149" ca="1">IF(AD149&lt;0,AD149*SUMPRODUCT(_xlfn.XLOOKUP(AD$23,$C$4:$C$19,$T$4:$AD$19)*$AL149:$AV149),0)</f>
        <v>0</v>
      </c>
      <c r="CC149" s="300" cm="1">
        <f t="array" aca="1" ref="CC149" ca="1">IF(AE149&lt;0,AE149*SUMPRODUCT(_xlfn.XLOOKUP(AE$23,$C$4:$C$19,$T$4:$AD$19)*$AL149:$AV149),0)</f>
        <v>0</v>
      </c>
      <c r="CD149" s="300" cm="1">
        <f t="array" aca="1" ref="CD149" ca="1">IF(AF149&lt;0,AF149*SUMPRODUCT(_xlfn.XLOOKUP(AF$23,$C$4:$C$19,$T$4:$AD$19)*$AL149:$AV149),0)</f>
        <v>0</v>
      </c>
      <c r="CE149" s="300" cm="1">
        <f t="array" aca="1" ref="CE149" ca="1">IF(AG149&lt;0,AG149*SUMPRODUCT(_xlfn.XLOOKUP(AG$23,$C$4:$C$19,$T$4:$AD$19)*$AL149:$AV149),0)</f>
        <v>0</v>
      </c>
      <c r="CF149" s="300" cm="1">
        <f t="array" aca="1" ref="CF149" ca="1">IF(AH149&lt;0,AH149*SUMPRODUCT(_xlfn.XLOOKUP(AH$23,$C$4:$C$19,$T$4:$AD$19)*$AL149:$AV149),0)</f>
        <v>0</v>
      </c>
      <c r="CG149" s="300" cm="1">
        <f t="array" aca="1" ref="CG149" ca="1">IF(AI149&lt;0,AI149*SUMPRODUCT(_xlfn.XLOOKUP(AI$23,$C$4:$C$19,$T$4:$AD$19)*$AL149:$AV149),0)</f>
        <v>0</v>
      </c>
      <c r="CH149" s="300" cm="1">
        <f t="array" aca="1" ref="CH149" ca="1">IF(AJ149&lt;0,AJ149*SUMPRODUCT(_xlfn.XLOOKUP(AJ$23,$C$4:$C$19,$T$4:$AD$19)*$AL149:$AV149),0)</f>
        <v>0</v>
      </c>
      <c r="CI149" s="304" cm="1">
        <f t="array" aca="1" ref="CI149" ca="1">IF(AK149&lt;0,AK149*SUMPRODUCT(_xlfn.XLOOKUP(AK$23,$C$4:$C$19,$T$4:$AD$19)*$AL149:$AV149),0)</f>
        <v>0</v>
      </c>
      <c r="CJ149" s="303">
        <f t="shared" ca="1" si="202"/>
        <v>0</v>
      </c>
      <c r="CK149" s="125" cm="1">
        <f t="array" aca="1" ref="CK149" ca="1">IF(AA149&lt;0,AA149*SUMPRODUCT(_xlfn.XLOOKUP(AA$23,$C$4:$C$19,$I$4:$S$19)*$AL149:$AV149),0)</f>
        <v>0</v>
      </c>
      <c r="CL149" s="300" cm="1">
        <f t="array" aca="1" ref="CL149" ca="1">IF(AB149&lt;0,AB149*SUMPRODUCT(_xlfn.XLOOKUP(AB$23,$C$4:$C$19,$I$4:$S$19)*$AL149:$AV149),0)</f>
        <v>0</v>
      </c>
      <c r="CM149" s="300" cm="1">
        <f t="array" aca="1" ref="CM149" ca="1">IF(AC149&lt;0,AC149*SUMPRODUCT(_xlfn.XLOOKUP(AC$23,$C$4:$C$19,$I$4:$S$19)*$AL149:$AV149),0)</f>
        <v>0</v>
      </c>
      <c r="CN149" s="301" cm="1">
        <f t="array" aca="1" ref="CN149" ca="1">IF(AD149&lt;0,AD149*SUMPRODUCT(_xlfn.XLOOKUP(AD$23,$C$4:$C$19,$I$4:$S$19)*$AL149:$AV149),0)</f>
        <v>0</v>
      </c>
      <c r="CO149" s="300" cm="1">
        <f t="array" aca="1" ref="CO149" ca="1">IF(AE149&lt;0,AE149*SUMPRODUCT(_xlfn.XLOOKUP(AE$23,$C$4:$C$19,$I$4:$S$19)*$AL149:$AV149),0)</f>
        <v>0</v>
      </c>
      <c r="CP149" s="300" cm="1">
        <f t="array" aca="1" ref="CP149" ca="1">IF(AF149&lt;0,AF149*SUMPRODUCT(_xlfn.XLOOKUP(AF$23,$C$4:$C$19,$I$4:$S$19)*$AL149:$AV149),0)</f>
        <v>0</v>
      </c>
      <c r="CQ149" s="300" cm="1">
        <f t="array" aca="1" ref="CQ149" ca="1">IF(AG149&lt;0,AG149*SUMPRODUCT(_xlfn.XLOOKUP(AG$23,$C$4:$C$19,$I$4:$S$19)*$AL149:$AV149),0)</f>
        <v>0</v>
      </c>
      <c r="CR149" s="300" cm="1">
        <f t="array" aca="1" ref="CR149" ca="1">IF(AH149&lt;0,AH149*SUMPRODUCT(_xlfn.XLOOKUP(AH$23,$C$4:$C$19,$I$4:$S$19)*$AL149:$AV149),0)</f>
        <v>0</v>
      </c>
      <c r="CS149" s="300" cm="1">
        <f t="array" aca="1" ref="CS149" ca="1">IF(AI149&lt;0,AI149*SUMPRODUCT(_xlfn.XLOOKUP(AI$23,$C$4:$C$19,$I$4:$S$19)*$AL149:$AV149),0)</f>
        <v>0</v>
      </c>
      <c r="CT149" s="300" cm="1">
        <f t="array" aca="1" ref="CT149" ca="1">IF(AJ149&lt;0,AJ149*SUMPRODUCT(_xlfn.XLOOKUP(AJ$23,$C$4:$C$19,$I$4:$S$19)*$AL149:$AV149),0)</f>
        <v>0</v>
      </c>
      <c r="CU149" s="302" cm="1">
        <f t="array" aca="1" ref="CU149" ca="1">IF(AK149&lt;0,AK149*SUMPRODUCT(_xlfn.XLOOKUP(AK$23,$C$4:$C$19,$I$4:$S$19)*$AL149:$AV149),0)</f>
        <v>0</v>
      </c>
      <c r="CV149" s="303">
        <f t="shared" ca="1" si="203"/>
        <v>0</v>
      </c>
    </row>
    <row r="150" spans="1:100" ht="15.75" x14ac:dyDescent="0.25">
      <c r="A150" s="261" t="s">
        <v>172</v>
      </c>
      <c r="B150" s="733"/>
      <c r="C150" s="262">
        <v>1</v>
      </c>
      <c r="D150" s="263" t="str">
        <f>_xlfn.XLOOKUP($C150,'Load Combinations'!$B$4:$B$22,'Load Combinations'!$C$4:$C$22)</f>
        <v xml:space="preserve">Installation - Target Assembly </v>
      </c>
      <c r="E150" s="264">
        <v>1</v>
      </c>
      <c r="F150" s="265">
        <v>12</v>
      </c>
      <c r="G150" s="266">
        <v>0</v>
      </c>
      <c r="H150" s="267">
        <f t="shared" si="252"/>
        <v>0</v>
      </c>
      <c r="I150" s="267">
        <f t="shared" si="253"/>
        <v>0</v>
      </c>
      <c r="J150" s="268"/>
      <c r="K150" s="264"/>
      <c r="L150" s="269"/>
      <c r="M150" s="269"/>
      <c r="N150" s="269"/>
      <c r="O150" s="269"/>
      <c r="P150" s="269"/>
      <c r="Q150" s="269"/>
      <c r="R150" s="269"/>
      <c r="S150" s="269"/>
      <c r="T150" s="269"/>
      <c r="U150" s="269"/>
      <c r="V150" s="269"/>
      <c r="W150" s="269"/>
      <c r="X150" s="269"/>
      <c r="Y150" s="269"/>
      <c r="Z150" s="270"/>
      <c r="AA150" s="264"/>
      <c r="AB150" s="269"/>
      <c r="AC150" s="269"/>
      <c r="AD150" s="269"/>
      <c r="AE150" s="269"/>
      <c r="AF150" s="269"/>
      <c r="AG150" s="269">
        <v>1</v>
      </c>
      <c r="AH150" s="269"/>
      <c r="AI150" s="269"/>
      <c r="AJ150" s="269">
        <v>1</v>
      </c>
      <c r="AK150" s="265"/>
      <c r="AL150" s="271">
        <f>+INDEX('Load Combinations'!$D$4:$N$22,MATCH(Vertical!$C150,'Load Combinations'!$B$4:$B$22,0),MATCH(Vertical!AL$23,'Load Combinations'!$D$3:$N$3,0))</f>
        <v>0</v>
      </c>
      <c r="AM150" s="269">
        <f>+INDEX('Load Combinations'!$D$4:$N$22,MATCH(Vertical!$C150,'Load Combinations'!$B$4:$B$22,0),MATCH(Vertical!AM$23,'Load Combinations'!$D$3:$N$3,0))</f>
        <v>0</v>
      </c>
      <c r="AN150" s="269">
        <f>+INDEX('Load Combinations'!$D$4:$N$22,MATCH(Vertical!$C150,'Load Combinations'!$B$4:$B$22,0),MATCH(Vertical!AN$23,'Load Combinations'!$D$3:$N$3,0))</f>
        <v>0</v>
      </c>
      <c r="AO150" s="269">
        <f>+INDEX('Load Combinations'!$D$4:$N$22,MATCH(Vertical!$C150,'Load Combinations'!$B$4:$B$22,0),MATCH(Vertical!AO$23,'Load Combinations'!$D$3:$N$3,0))</f>
        <v>0</v>
      </c>
      <c r="AP150" s="269">
        <f>+INDEX('Load Combinations'!$D$4:$N$22,MATCH(Vertical!$C150,'Load Combinations'!$B$4:$B$22,0),MATCH(Vertical!AP$23,'Load Combinations'!$D$3:$N$3,0))</f>
        <v>0</v>
      </c>
      <c r="AQ150" s="269">
        <f>+INDEX('Load Combinations'!$D$4:$N$22,MATCH(Vertical!$C150,'Load Combinations'!$B$4:$B$22,0),MATCH(Vertical!AQ$23,'Load Combinations'!$D$3:$N$3,0))</f>
        <v>0</v>
      </c>
      <c r="AR150" s="269">
        <f>+INDEX('Load Combinations'!$D$4:$N$22,MATCH(Vertical!$C150,'Load Combinations'!$B$4:$B$22,0),MATCH(Vertical!AR$23,'Load Combinations'!$D$3:$N$3,0))</f>
        <v>0</v>
      </c>
      <c r="AS150" s="269">
        <f>+INDEX('Load Combinations'!$D$4:$N$22,MATCH(Vertical!$C150,'Load Combinations'!$B$4:$B$22,0),MATCH(Vertical!AS$23,'Load Combinations'!$D$3:$N$3,0))</f>
        <v>0</v>
      </c>
      <c r="AT150" s="269">
        <f>+INDEX('Load Combinations'!$D$4:$N$22,MATCH(Vertical!$C150,'Load Combinations'!$B$4:$B$22,0),MATCH(Vertical!AT$23,'Load Combinations'!$D$3:$N$3,0))</f>
        <v>0</v>
      </c>
      <c r="AU150" s="270">
        <f>+INDEX('Load Combinations'!$D$4:$N$22,MATCH(Vertical!$C150,'Load Combinations'!$B$4:$B$22,0),MATCH(Vertical!AU$23,'Load Combinations'!$D$3:$N$3,0))</f>
        <v>0</v>
      </c>
      <c r="AV150" s="325">
        <f>+INDEX('Load Combinations'!$D$4:$N$22,MATCH(Vertical!$C150,'Load Combinations'!$B$4:$B$22,0),MATCH(Vertical!AV$23,'Load Combinations'!$D$3:$N$3,0))</f>
        <v>0</v>
      </c>
      <c r="AW150" s="264" cm="1">
        <f t="array" ref="AW150">SUMPRODUCT(--($K150:$Z150&gt;0),INDEX($H$4:$H$19,MATCH($K$23:$Z$23,$C$4:$C$19,0)))</f>
        <v>0</v>
      </c>
      <c r="AX150" s="269" cm="1">
        <f t="array" ref="AX150">SUMPRODUCT(--($K150:$Z150&gt;0),INDEX($G$4:$G$19,MATCH($K$23:$Z$23,$C$4:$C$19,0)))</f>
        <v>0</v>
      </c>
      <c r="AY150" s="269" cm="1">
        <f t="array" ref="AY150">-1*SUMPRODUCT(--($K150:$Z150&lt;0),INDEX($H$4:$H$19,MATCH($K$23:$Z$23,$C$4:$C$19,0)))</f>
        <v>0</v>
      </c>
      <c r="AZ150" s="265" cm="1">
        <f t="array" ref="AZ150">-1*SUMPRODUCT(--($K150:$Z150&lt;0),INDEX($G$4:$G$19,MATCH($K$23:$Z$23,$C$4:$C$19,0)))</f>
        <v>0</v>
      </c>
      <c r="BA150" s="272" cm="1">
        <f t="array" ref="BA150">IF(AA150&gt;0,AA150*SUMPRODUCT(_xlfn.XLOOKUP(AA$23,$C$4:$C$19,$T$4:$AD$19)*$AL150:$AV150),0)</f>
        <v>0</v>
      </c>
      <c r="BB150" s="273" cm="1">
        <f t="array" ref="BB150">IF(AB150&gt;0,AB150*SUMPRODUCT(_xlfn.XLOOKUP(AB$23,$C$4:$C$19,$T$4:$AD$19)*$AL150:$AV150),0)</f>
        <v>0</v>
      </c>
      <c r="BC150" s="273" cm="1">
        <f t="array" ref="BC150">IF(AC150&gt;0,AC150*SUMPRODUCT(_xlfn.XLOOKUP(AC$23,$C$4:$C$19,$T$4:$AD$19)*$AL150:$AV150),0)</f>
        <v>0</v>
      </c>
      <c r="BD150" s="273" cm="1">
        <f t="array" ref="BD150">IF(AD150&gt;0,AD150*SUMPRODUCT(_xlfn.XLOOKUP(AD$23,$C$4:$C$19,$T$4:$AD$19)*$AL150:$AV150),0)</f>
        <v>0</v>
      </c>
      <c r="BE150" s="273" cm="1">
        <f t="array" ref="BE150">IF(AE150&gt;0,AE150*SUMPRODUCT(_xlfn.XLOOKUP(AE$23,$C$4:$C$19,$T$4:$AD$19)*$AL150:$AV150),0)</f>
        <v>0</v>
      </c>
      <c r="BF150" s="273" cm="1">
        <f t="array" ref="BF150">IF(AF150&gt;0,AF150*SUMPRODUCT(_xlfn.XLOOKUP(AF$23,$C$4:$C$19,$T$4:$AD$19)*$AL150:$AV150),0)</f>
        <v>0</v>
      </c>
      <c r="BG150" s="273" cm="1">
        <f t="array" ref="BG150">IF(AG150&gt;0,AG150*SUMPRODUCT(_xlfn.XLOOKUP(AG$23,$C$4:$C$19,$T$4:$AD$19)*$AL150:$AV150),0)</f>
        <v>0</v>
      </c>
      <c r="BH150" s="273" cm="1">
        <f t="array" ref="BH150">IF(AH150&gt;0,AH150*SUMPRODUCT(_xlfn.XLOOKUP(AH$23,$C$4:$C$19,$T$4:$AD$19)*$AL150:$AV150),0)</f>
        <v>0</v>
      </c>
      <c r="BI150" s="273" cm="1">
        <f t="array" ref="BI150">IF(AI150&gt;0,AI150*SUMPRODUCT(_xlfn.XLOOKUP(AI$23,$C$4:$C$19,$T$4:$AD$19)*$AL150:$AV150),0)</f>
        <v>0</v>
      </c>
      <c r="BJ150" s="273" cm="1">
        <f t="array" ref="BJ150">IF(AJ150&gt;0,AJ150*SUMPRODUCT(_xlfn.XLOOKUP(AJ$23,$C$4:$C$19,$T$4:$AD$19)*$AL150:$AV150),0)</f>
        <v>0</v>
      </c>
      <c r="BK150" s="274" cm="1">
        <f t="array" ref="BK150">IF(AK150&gt;0,AK150*SUMPRODUCT(_xlfn.XLOOKUP(AK$23,$C$4:$C$19,$T$4:$AD$19)*$AL150:$AV150),0)</f>
        <v>0</v>
      </c>
      <c r="BL150" s="275">
        <f t="shared" si="200"/>
        <v>0</v>
      </c>
      <c r="BM150" s="272" cm="1">
        <f t="array" ref="BM150">IF(AA150&gt;0,AA150*SUMPRODUCT(_xlfn.XLOOKUP(AA$23,$C$4:$C$19,$I$4:$S$19)*$AL150:$AV150),0)</f>
        <v>0</v>
      </c>
      <c r="BN150" s="273" cm="1">
        <f t="array" ref="BN150">IF(AB150&gt;0,AB150*SUMPRODUCT(_xlfn.XLOOKUP(AB$23,$C$4:$C$19,$I$4:$S$19)*$AL150:$AV150),0)</f>
        <v>0</v>
      </c>
      <c r="BO150" s="273" cm="1">
        <f t="array" ref="BO150">IF(AC150&gt;0,AC150*SUMPRODUCT(_xlfn.XLOOKUP(AC$23,$C$4:$C$19,$I$4:$S$19)*$AL150:$AV150),0)</f>
        <v>0</v>
      </c>
      <c r="BP150" s="273" cm="1">
        <f t="array" ref="BP150">IF(AD150&gt;0,AD150*SUMPRODUCT(_xlfn.XLOOKUP(AD$23,$C$4:$C$19,$I$4:$S$19)*$AL150:$AV150),0)</f>
        <v>0</v>
      </c>
      <c r="BQ150" s="273" cm="1">
        <f t="array" ref="BQ150">IF(AE150&gt;0,AE150*SUMPRODUCT(_xlfn.XLOOKUP(AE$23,$C$4:$C$19,$I$4:$S$19)*$AL150:$AV150),0)</f>
        <v>0</v>
      </c>
      <c r="BR150" s="273" cm="1">
        <f t="array" ref="BR150">IF(AF150&gt;0,AF150*SUMPRODUCT(_xlfn.XLOOKUP(AF$23,$C$4:$C$19,$I$4:$S$19)*$AL150:$AV150),0)</f>
        <v>0</v>
      </c>
      <c r="BS150" s="273" cm="1">
        <f t="array" ref="BS150">IF(AG150&gt;0,AG150*SUMPRODUCT(_xlfn.XLOOKUP(AG$23,$C$4:$C$19,$I$4:$S$19)*$AL150:$AV150),0)</f>
        <v>0</v>
      </c>
      <c r="BT150" s="273" cm="1">
        <f t="array" ref="BT150">IF(AH150&gt;0,AH150*SUMPRODUCT(_xlfn.XLOOKUP(AH$23,$C$4:$C$19,$I$4:$S$19)*$AL150:$AV150),0)</f>
        <v>0</v>
      </c>
      <c r="BU150" s="273" cm="1">
        <f t="array" ref="BU150">IF(AI150&gt;0,AI150*SUMPRODUCT(_xlfn.XLOOKUP(AI$23,$C$4:$C$19,$I$4:$S$19)*$AL150:$AV150),0)</f>
        <v>0</v>
      </c>
      <c r="BV150" s="273" cm="1">
        <f t="array" ref="BV150">IF(AJ150&gt;0,AJ150*SUMPRODUCT(_xlfn.XLOOKUP(AJ$23,$C$4:$C$19,$I$4:$S$19)*$AL150:$AV150),0)</f>
        <v>0</v>
      </c>
      <c r="BW150" s="276" cm="1">
        <f t="array" ref="BW150">IF(AK150&gt;0,AK150*SUMPRODUCT(_xlfn.XLOOKUP(AK$23,$C$4:$C$19,$I$4:$S$19)*$AL150:$AV150),0)</f>
        <v>0</v>
      </c>
      <c r="BX150" s="277">
        <f t="shared" si="201"/>
        <v>0</v>
      </c>
      <c r="BY150" s="272" cm="1">
        <f t="array" ref="BY150">IF(AA150&lt;0,AA150*SUMPRODUCT(_xlfn.XLOOKUP(AA$23,$C$4:$C$19,$T$4:$AD$19)*$AL150:$AV150),0)</f>
        <v>0</v>
      </c>
      <c r="BZ150" s="273" cm="1">
        <f t="array" ref="BZ150">IF(AB150&lt;0,AB150*SUMPRODUCT(_xlfn.XLOOKUP(AB$23,$C$4:$C$19,$T$4:$AD$19)*$AL150:$AV150),0)</f>
        <v>0</v>
      </c>
      <c r="CA150" s="273" cm="1">
        <f t="array" ref="CA150">IF(AC150&lt;0,AC150*SUMPRODUCT(_xlfn.XLOOKUP(AC$23,$C$4:$C$19,$T$4:$AD$19)*$AL150:$AV150),0)</f>
        <v>0</v>
      </c>
      <c r="CB150" s="273" cm="1">
        <f t="array" ref="CB150">IF(AD150&lt;0,AD150*SUMPRODUCT(_xlfn.XLOOKUP(AD$23,$C$4:$C$19,$T$4:$AD$19)*$AL150:$AV150),0)</f>
        <v>0</v>
      </c>
      <c r="CC150" s="273" cm="1">
        <f t="array" ref="CC150">IF(AE150&lt;0,AE150*SUMPRODUCT(_xlfn.XLOOKUP(AE$23,$C$4:$C$19,$T$4:$AD$19)*$AL150:$AV150),0)</f>
        <v>0</v>
      </c>
      <c r="CD150" s="273" cm="1">
        <f t="array" ref="CD150">IF(AF150&lt;0,AF150*SUMPRODUCT(_xlfn.XLOOKUP(AF$23,$C$4:$C$19,$T$4:$AD$19)*$AL150:$AV150),0)</f>
        <v>0</v>
      </c>
      <c r="CE150" s="273" cm="1">
        <f t="array" ref="CE150">IF(AG150&lt;0,AG150*SUMPRODUCT(_xlfn.XLOOKUP(AG$23,$C$4:$C$19,$T$4:$AD$19)*$AL150:$AV150),0)</f>
        <v>0</v>
      </c>
      <c r="CF150" s="273" cm="1">
        <f t="array" ref="CF150">IF(AH150&lt;0,AH150*SUMPRODUCT(_xlfn.XLOOKUP(AH$23,$C$4:$C$19,$T$4:$AD$19)*$AL150:$AV150),0)</f>
        <v>0</v>
      </c>
      <c r="CG150" s="273" cm="1">
        <f t="array" ref="CG150">IF(AI150&lt;0,AI150*SUMPRODUCT(_xlfn.XLOOKUP(AI$23,$C$4:$C$19,$T$4:$AD$19)*$AL150:$AV150),0)</f>
        <v>0</v>
      </c>
      <c r="CH150" s="273" cm="1">
        <f t="array" ref="CH150">IF(AJ150&lt;0,AJ150*SUMPRODUCT(_xlfn.XLOOKUP(AJ$23,$C$4:$C$19,$T$4:$AD$19)*$AL150:$AV150),0)</f>
        <v>0</v>
      </c>
      <c r="CI150" s="276" cm="1">
        <f t="array" ref="CI150">IF(AK150&lt;0,AK150*SUMPRODUCT(_xlfn.XLOOKUP(AK$23,$C$4:$C$19,$T$4:$AD$19)*$AL150:$AV150),0)</f>
        <v>0</v>
      </c>
      <c r="CJ150" s="275">
        <f t="shared" si="202"/>
        <v>0</v>
      </c>
      <c r="CK150" s="272" cm="1">
        <f t="array" ref="CK150">IF(AA150&lt;0,AA150*SUMPRODUCT(_xlfn.XLOOKUP(AA$23,$C$4:$C$19,$I$4:$S$19)*$AL150:$AV150),0)</f>
        <v>0</v>
      </c>
      <c r="CL150" s="273" cm="1">
        <f t="array" ref="CL150">IF(AB150&lt;0,AB150*SUMPRODUCT(_xlfn.XLOOKUP(AB$23,$C$4:$C$19,$I$4:$S$19)*$AL150:$AV150),0)</f>
        <v>0</v>
      </c>
      <c r="CM150" s="273" cm="1">
        <f t="array" ref="CM150">IF(AC150&lt;0,AC150*SUMPRODUCT(_xlfn.XLOOKUP(AC$23,$C$4:$C$19,$I$4:$S$19)*$AL150:$AV150),0)</f>
        <v>0</v>
      </c>
      <c r="CN150" s="273" cm="1">
        <f t="array" ref="CN150">IF(AD150&lt;0,AD150*SUMPRODUCT(_xlfn.XLOOKUP(AD$23,$C$4:$C$19,$I$4:$S$19)*$AL150:$AV150),0)</f>
        <v>0</v>
      </c>
      <c r="CO150" s="273" cm="1">
        <f t="array" ref="CO150">IF(AE150&lt;0,AE150*SUMPRODUCT(_xlfn.XLOOKUP(AE$23,$C$4:$C$19,$I$4:$S$19)*$AL150:$AV150),0)</f>
        <v>0</v>
      </c>
      <c r="CP150" s="273" cm="1">
        <f t="array" ref="CP150">IF(AF150&lt;0,AF150*SUMPRODUCT(_xlfn.XLOOKUP(AF$23,$C$4:$C$19,$I$4:$S$19)*$AL150:$AV150),0)</f>
        <v>0</v>
      </c>
      <c r="CQ150" s="273" cm="1">
        <f t="array" ref="CQ150">IF(AG150&lt;0,AG150*SUMPRODUCT(_xlfn.XLOOKUP(AG$23,$C$4:$C$19,$I$4:$S$19)*$AL150:$AV150),0)</f>
        <v>0</v>
      </c>
      <c r="CR150" s="273" cm="1">
        <f t="array" ref="CR150">IF(AH150&lt;0,AH150*SUMPRODUCT(_xlfn.XLOOKUP(AH$23,$C$4:$C$19,$I$4:$S$19)*$AL150:$AV150),0)</f>
        <v>0</v>
      </c>
      <c r="CS150" s="273" cm="1">
        <f t="array" ref="CS150">IF(AI150&lt;0,AI150*SUMPRODUCT(_xlfn.XLOOKUP(AI$23,$C$4:$C$19,$I$4:$S$19)*$AL150:$AV150),0)</f>
        <v>0</v>
      </c>
      <c r="CT150" s="273" cm="1">
        <f t="array" ref="CT150">IF(AJ150&lt;0,AJ150*SUMPRODUCT(_xlfn.XLOOKUP(AJ$23,$C$4:$C$19,$I$4:$S$19)*$AL150:$AV150),0)</f>
        <v>0</v>
      </c>
      <c r="CU150" s="274" cm="1">
        <f t="array" ref="CU150">IF(AK150&lt;0,AK150*SUMPRODUCT(_xlfn.XLOOKUP(AK$23,$C$4:$C$19,$I$4:$S$19)*$AL150:$AV150),0)</f>
        <v>0</v>
      </c>
      <c r="CV150" s="275">
        <f t="shared" si="203"/>
        <v>0</v>
      </c>
    </row>
    <row r="151" spans="1:100" x14ac:dyDescent="0.25">
      <c r="A151" s="134" t="s">
        <v>165</v>
      </c>
      <c r="B151" s="255"/>
      <c r="C151" s="278">
        <v>2</v>
      </c>
      <c r="D151" s="279" t="str">
        <f>_xlfn.XLOOKUP($C151,'Load Combinations'!$B$4:$B$22,'Load Combinations'!$C$4:$C$22)</f>
        <v>Rotation Test, Target Assembly</v>
      </c>
      <c r="E151" s="280"/>
      <c r="F151" s="281"/>
      <c r="G151" s="111"/>
      <c r="H151" s="282">
        <f t="shared" ca="1" si="252"/>
        <v>0</v>
      </c>
      <c r="I151" s="282">
        <f t="shared" ca="1" si="253"/>
        <v>0</v>
      </c>
      <c r="J151" s="283"/>
      <c r="K151" s="87">
        <f ca="1">OFFSET(K151,-1,0)</f>
        <v>0</v>
      </c>
      <c r="L151" s="84">
        <f t="shared" ref="L151:AK151" ca="1" si="272">OFFSET(L151,-1,0)</f>
        <v>0</v>
      </c>
      <c r="M151" s="84">
        <f t="shared" ca="1" si="272"/>
        <v>0</v>
      </c>
      <c r="N151" s="84">
        <f t="shared" ca="1" si="272"/>
        <v>0</v>
      </c>
      <c r="O151" s="84">
        <f t="shared" ca="1" si="272"/>
        <v>0</v>
      </c>
      <c r="P151" s="84">
        <f t="shared" ca="1" si="272"/>
        <v>0</v>
      </c>
      <c r="Q151" s="84">
        <f t="shared" ca="1" si="272"/>
        <v>0</v>
      </c>
      <c r="R151" s="84">
        <f t="shared" ca="1" si="272"/>
        <v>0</v>
      </c>
      <c r="S151" s="84">
        <f t="shared" ca="1" si="272"/>
        <v>0</v>
      </c>
      <c r="T151" s="84">
        <f t="shared" ca="1" si="272"/>
        <v>0</v>
      </c>
      <c r="U151" s="84">
        <f t="shared" ca="1" si="272"/>
        <v>0</v>
      </c>
      <c r="V151" s="84">
        <f t="shared" ca="1" si="272"/>
        <v>0</v>
      </c>
      <c r="W151" s="84">
        <f t="shared" ca="1" si="272"/>
        <v>0</v>
      </c>
      <c r="X151" s="84">
        <f t="shared" ca="1" si="272"/>
        <v>0</v>
      </c>
      <c r="Y151" s="84">
        <f t="shared" ca="1" si="272"/>
        <v>0</v>
      </c>
      <c r="Z151" s="89">
        <f t="shared" ca="1" si="272"/>
        <v>0</v>
      </c>
      <c r="AA151" s="87">
        <f t="shared" ca="1" si="272"/>
        <v>0</v>
      </c>
      <c r="AB151" s="84">
        <f t="shared" ca="1" si="272"/>
        <v>0</v>
      </c>
      <c r="AC151" s="84">
        <f t="shared" ca="1" si="272"/>
        <v>0</v>
      </c>
      <c r="AD151" s="84">
        <f t="shared" ca="1" si="272"/>
        <v>0</v>
      </c>
      <c r="AE151" s="84">
        <f t="shared" ca="1" si="272"/>
        <v>0</v>
      </c>
      <c r="AF151" s="84">
        <f t="shared" ca="1" si="272"/>
        <v>0</v>
      </c>
      <c r="AG151" s="84">
        <f t="shared" ca="1" si="272"/>
        <v>1</v>
      </c>
      <c r="AH151" s="84">
        <f t="shared" ca="1" si="272"/>
        <v>0</v>
      </c>
      <c r="AI151" s="84">
        <f t="shared" ca="1" si="272"/>
        <v>0</v>
      </c>
      <c r="AJ151" s="84">
        <f t="shared" ca="1" si="272"/>
        <v>1</v>
      </c>
      <c r="AK151" s="98">
        <f t="shared" ca="1" si="272"/>
        <v>0</v>
      </c>
      <c r="AL151" s="91">
        <f>+INDEX('Load Combinations'!$D$4:$N$22,MATCH(Vertical!$C151,'Load Combinations'!$B$4:$B$22,0),MATCH(Vertical!AL$23,'Load Combinations'!$D$3:$N$3,0))</f>
        <v>1</v>
      </c>
      <c r="AM151" s="84">
        <f>+INDEX('Load Combinations'!$D$4:$N$22,MATCH(Vertical!$C151,'Load Combinations'!$B$4:$B$22,0),MATCH(Vertical!AM$23,'Load Combinations'!$D$3:$N$3,0))</f>
        <v>1</v>
      </c>
      <c r="AN151" s="84">
        <f>+INDEX('Load Combinations'!$D$4:$N$22,MATCH(Vertical!$C151,'Load Combinations'!$B$4:$B$22,0),MATCH(Vertical!AN$23,'Load Combinations'!$D$3:$N$3,0))</f>
        <v>0</v>
      </c>
      <c r="AO151" s="84">
        <f>+INDEX('Load Combinations'!$D$4:$N$22,MATCH(Vertical!$C151,'Load Combinations'!$B$4:$B$22,0),MATCH(Vertical!AO$23,'Load Combinations'!$D$3:$N$3,0))</f>
        <v>0</v>
      </c>
      <c r="AP151" s="84">
        <f>+INDEX('Load Combinations'!$D$4:$N$22,MATCH(Vertical!$C151,'Load Combinations'!$B$4:$B$22,0),MATCH(Vertical!AP$23,'Load Combinations'!$D$3:$N$3,0))</f>
        <v>0</v>
      </c>
      <c r="AQ151" s="84">
        <f>+INDEX('Load Combinations'!$D$4:$N$22,MATCH(Vertical!$C151,'Load Combinations'!$B$4:$B$22,0),MATCH(Vertical!AQ$23,'Load Combinations'!$D$3:$N$3,0))</f>
        <v>0</v>
      </c>
      <c r="AR151" s="84">
        <f>+INDEX('Load Combinations'!$D$4:$N$22,MATCH(Vertical!$C151,'Load Combinations'!$B$4:$B$22,0),MATCH(Vertical!AR$23,'Load Combinations'!$D$3:$N$3,0))</f>
        <v>0</v>
      </c>
      <c r="AS151" s="84">
        <f>+INDEX('Load Combinations'!$D$4:$N$22,MATCH(Vertical!$C151,'Load Combinations'!$B$4:$B$22,0),MATCH(Vertical!AS$23,'Load Combinations'!$D$3:$N$3,0))</f>
        <v>0</v>
      </c>
      <c r="AT151" s="84">
        <f>+INDEX('Load Combinations'!$D$4:$N$22,MATCH(Vertical!$C151,'Load Combinations'!$B$4:$B$22,0),MATCH(Vertical!AT$23,'Load Combinations'!$D$3:$N$3,0))</f>
        <v>0</v>
      </c>
      <c r="AU151" s="89">
        <f>+INDEX('Load Combinations'!$D$4:$N$22,MATCH(Vertical!$C151,'Load Combinations'!$B$4:$B$22,0),MATCH(Vertical!AU$23,'Load Combinations'!$D$3:$N$3,0))</f>
        <v>0</v>
      </c>
      <c r="AV151" s="194">
        <f>+INDEX('Load Combinations'!$D$4:$N$22,MATCH(Vertical!$C151,'Load Combinations'!$B$4:$B$22,0),MATCH(Vertical!AV$23,'Load Combinations'!$D$3:$N$3,0))</f>
        <v>0</v>
      </c>
      <c r="AW151" s="284" cm="1">
        <f t="array" aca="1" ref="AW151" ca="1">SUMPRODUCT(--($K151:$Z151&gt;0),INDEX($H$4:$H$19,MATCH($K$23:$Z$23,$C$4:$C$19,0)))</f>
        <v>0</v>
      </c>
      <c r="AX151" s="194" cm="1">
        <f t="array" aca="1" ref="AX151" ca="1">SUMPRODUCT(--($K151:$Z151&gt;0),INDEX($G$4:$G$19,MATCH($K$23:$Z$23,$C$4:$C$19,0)))</f>
        <v>0</v>
      </c>
      <c r="AY151" s="194" cm="1">
        <f t="array" aca="1" ref="AY151" ca="1">-1*SUMPRODUCT(--($K151:$Z151&lt;0),INDEX($H$4:$H$19,MATCH($K$23:$Z$23,$C$4:$C$19,0)))</f>
        <v>0</v>
      </c>
      <c r="AZ151" s="285" cm="1">
        <f t="array" aca="1" ref="AZ151" ca="1">-1*SUMPRODUCT(--($K151:$Z151&lt;0),INDEX($G$4:$G$19,MATCH($K$23:$Z$23,$C$4:$C$19,0)))</f>
        <v>0</v>
      </c>
      <c r="BA151" s="286" cm="1">
        <f t="array" aca="1" ref="BA151" ca="1">IF(AA151&gt;0,AA151*SUMPRODUCT(_xlfn.XLOOKUP(AA$23,$C$4:$C$19,$T$4:$AD$19)*$AL151:$AV151),0)</f>
        <v>0</v>
      </c>
      <c r="BB151" s="287" cm="1">
        <f t="array" aca="1" ref="BB151" ca="1">IF(AB151&gt;0,AB151*SUMPRODUCT(_xlfn.XLOOKUP(AB$23,$C$4:$C$19,$T$4:$AD$19)*$AL151:$AV151),0)</f>
        <v>0</v>
      </c>
      <c r="BC151" s="287" cm="1">
        <f t="array" aca="1" ref="BC151" ca="1">IF(AC151&gt;0,AC151*SUMPRODUCT(_xlfn.XLOOKUP(AC$23,$C$4:$C$19,$T$4:$AD$19)*$AL151:$AV151),0)</f>
        <v>0</v>
      </c>
      <c r="BD151" s="287" cm="1">
        <f t="array" aca="1" ref="BD151" ca="1">IF(AD151&gt;0,AD151*SUMPRODUCT(_xlfn.XLOOKUP(AD$23,$C$4:$C$19,$T$4:$AD$19)*$AL151:$AV151),0)</f>
        <v>0</v>
      </c>
      <c r="BE151" s="287" cm="1">
        <f t="array" aca="1" ref="BE151" ca="1">IF(AE151&gt;0,AE151*SUMPRODUCT(_xlfn.XLOOKUP(AE$23,$C$4:$C$19,$T$4:$AD$19)*$AL151:$AV151),0)</f>
        <v>0</v>
      </c>
      <c r="BF151" s="287" cm="1">
        <f t="array" aca="1" ref="BF151" ca="1">IF(AF151&gt;0,AF151*SUMPRODUCT(_xlfn.XLOOKUP(AF$23,$C$4:$C$19,$T$4:$AD$19)*$AL151:$AV151),0)</f>
        <v>0</v>
      </c>
      <c r="BG151" s="287" cm="1">
        <f t="array" aca="1" ref="BG151" ca="1">IF(AG151&gt;0,AG151*SUMPRODUCT(_xlfn.XLOOKUP(AG$23,$C$4:$C$19,$T$4:$AD$19)*$AL151:$AV151),0)</f>
        <v>0</v>
      </c>
      <c r="BH151" s="287" cm="1">
        <f t="array" aca="1" ref="BH151" ca="1">IF(AH151&gt;0,AH151*SUMPRODUCT(_xlfn.XLOOKUP(AH$23,$C$4:$C$19,$T$4:$AD$19)*$AL151:$AV151),0)</f>
        <v>0</v>
      </c>
      <c r="BI151" s="287" cm="1">
        <f t="array" aca="1" ref="BI151" ca="1">IF(AI151&gt;0,AI151*SUMPRODUCT(_xlfn.XLOOKUP(AI$23,$C$4:$C$19,$T$4:$AD$19)*$AL151:$AV151),0)</f>
        <v>0</v>
      </c>
      <c r="BJ151" s="287" cm="1">
        <f t="array" aca="1" ref="BJ151" ca="1">IF(AJ151&gt;0,AJ151*SUMPRODUCT(_xlfn.XLOOKUP(AJ$23,$C$4:$C$19,$T$4:$AD$19)*$AL151:$AV151),0)</f>
        <v>0</v>
      </c>
      <c r="BK151" s="288" cm="1">
        <f t="array" aca="1" ref="BK151" ca="1">IF(AK151&gt;0,AK151*SUMPRODUCT(_xlfn.XLOOKUP(AK$23,$C$4:$C$19,$T$4:$AD$19)*$AL151:$AV151),0)</f>
        <v>0</v>
      </c>
      <c r="BL151" s="289">
        <f t="shared" ca="1" si="200"/>
        <v>0</v>
      </c>
      <c r="BM151" s="286" cm="1">
        <f t="array" aca="1" ref="BM151" ca="1">IF(AA151&gt;0,AA151*SUMPRODUCT(_xlfn.XLOOKUP(AA$23,$C$4:$C$19,$I$4:$S$19)*$AL151:$AV151),0)</f>
        <v>0</v>
      </c>
      <c r="BN151" s="287" cm="1">
        <f t="array" aca="1" ref="BN151" ca="1">IF(AB151&gt;0,AB151*SUMPRODUCT(_xlfn.XLOOKUP(AB$23,$C$4:$C$19,$I$4:$S$19)*$AL151:$AV151),0)</f>
        <v>0</v>
      </c>
      <c r="BO151" s="287" cm="1">
        <f t="array" aca="1" ref="BO151" ca="1">IF(AC151&gt;0,AC151*SUMPRODUCT(_xlfn.XLOOKUP(AC$23,$C$4:$C$19,$I$4:$S$19)*$AL151:$AV151),0)</f>
        <v>0</v>
      </c>
      <c r="BP151" s="287" cm="1">
        <f t="array" aca="1" ref="BP151" ca="1">IF(AD151&gt;0,AD151*SUMPRODUCT(_xlfn.XLOOKUP(AD$23,$C$4:$C$19,$I$4:$S$19)*$AL151:$AV151),0)</f>
        <v>0</v>
      </c>
      <c r="BQ151" s="287" cm="1">
        <f t="array" aca="1" ref="BQ151" ca="1">IF(AE151&gt;0,AE151*SUMPRODUCT(_xlfn.XLOOKUP(AE$23,$C$4:$C$19,$I$4:$S$19)*$AL151:$AV151),0)</f>
        <v>0</v>
      </c>
      <c r="BR151" s="287" cm="1">
        <f t="array" aca="1" ref="BR151" ca="1">IF(AF151&gt;0,AF151*SUMPRODUCT(_xlfn.XLOOKUP(AF$23,$C$4:$C$19,$I$4:$S$19)*$AL151:$AV151),0)</f>
        <v>0</v>
      </c>
      <c r="BS151" s="287" cm="1">
        <f t="array" aca="1" ref="BS151" ca="1">IF(AG151&gt;0,AG151*SUMPRODUCT(_xlfn.XLOOKUP(AG$23,$C$4:$C$19,$I$4:$S$19)*$AL151:$AV151),0)</f>
        <v>0</v>
      </c>
      <c r="BT151" s="287" cm="1">
        <f t="array" aca="1" ref="BT151" ca="1">IF(AH151&gt;0,AH151*SUMPRODUCT(_xlfn.XLOOKUP(AH$23,$C$4:$C$19,$I$4:$S$19)*$AL151:$AV151),0)</f>
        <v>0</v>
      </c>
      <c r="BU151" s="287" cm="1">
        <f t="array" aca="1" ref="BU151" ca="1">IF(AI151&gt;0,AI151*SUMPRODUCT(_xlfn.XLOOKUP(AI$23,$C$4:$C$19,$I$4:$S$19)*$AL151:$AV151),0)</f>
        <v>0</v>
      </c>
      <c r="BV151" s="287" cm="1">
        <f t="array" aca="1" ref="BV151" ca="1">IF(AJ151&gt;0,AJ151*SUMPRODUCT(_xlfn.XLOOKUP(AJ$23,$C$4:$C$19,$I$4:$S$19)*$AL151:$AV151),0)</f>
        <v>0</v>
      </c>
      <c r="BW151" s="290" cm="1">
        <f t="array" aca="1" ref="BW151" ca="1">IF(AK151&gt;0,AK151*SUMPRODUCT(_xlfn.XLOOKUP(AK$23,$C$4:$C$19,$I$4:$S$19)*$AL151:$AV151),0)</f>
        <v>0</v>
      </c>
      <c r="BX151" s="291">
        <f t="shared" ca="1" si="201"/>
        <v>0</v>
      </c>
      <c r="BY151" s="286" cm="1">
        <f t="array" aca="1" ref="BY151" ca="1">IF(AA151&lt;0,AA151*SUMPRODUCT(_xlfn.XLOOKUP(AA$23,$C$4:$C$19,$T$4:$AD$19)*$AL151:$AV151),0)</f>
        <v>0</v>
      </c>
      <c r="BZ151" s="287" cm="1">
        <f t="array" aca="1" ref="BZ151" ca="1">IF(AB151&lt;0,AB151*SUMPRODUCT(_xlfn.XLOOKUP(AB$23,$C$4:$C$19,$T$4:$AD$19)*$AL151:$AV151),0)</f>
        <v>0</v>
      </c>
      <c r="CA151" s="287" cm="1">
        <f t="array" aca="1" ref="CA151" ca="1">IF(AC151&lt;0,AC151*SUMPRODUCT(_xlfn.XLOOKUP(AC$23,$C$4:$C$19,$T$4:$AD$19)*$AL151:$AV151),0)</f>
        <v>0</v>
      </c>
      <c r="CB151" s="287" cm="1">
        <f t="array" aca="1" ref="CB151" ca="1">IF(AD151&lt;0,AD151*SUMPRODUCT(_xlfn.XLOOKUP(AD$23,$C$4:$C$19,$T$4:$AD$19)*$AL151:$AV151),0)</f>
        <v>0</v>
      </c>
      <c r="CC151" s="287" cm="1">
        <f t="array" aca="1" ref="CC151" ca="1">IF(AE151&lt;0,AE151*SUMPRODUCT(_xlfn.XLOOKUP(AE$23,$C$4:$C$19,$T$4:$AD$19)*$AL151:$AV151),0)</f>
        <v>0</v>
      </c>
      <c r="CD151" s="287" cm="1">
        <f t="array" aca="1" ref="CD151" ca="1">IF(AF151&lt;0,AF151*SUMPRODUCT(_xlfn.XLOOKUP(AF$23,$C$4:$C$19,$T$4:$AD$19)*$AL151:$AV151),0)</f>
        <v>0</v>
      </c>
      <c r="CE151" s="287" cm="1">
        <f t="array" aca="1" ref="CE151" ca="1">IF(AG151&lt;0,AG151*SUMPRODUCT(_xlfn.XLOOKUP(AG$23,$C$4:$C$19,$T$4:$AD$19)*$AL151:$AV151),0)</f>
        <v>0</v>
      </c>
      <c r="CF151" s="287" cm="1">
        <f t="array" aca="1" ref="CF151" ca="1">IF(AH151&lt;0,AH151*SUMPRODUCT(_xlfn.XLOOKUP(AH$23,$C$4:$C$19,$T$4:$AD$19)*$AL151:$AV151),0)</f>
        <v>0</v>
      </c>
      <c r="CG151" s="287" cm="1">
        <f t="array" aca="1" ref="CG151" ca="1">IF(AI151&lt;0,AI151*SUMPRODUCT(_xlfn.XLOOKUP(AI$23,$C$4:$C$19,$T$4:$AD$19)*$AL151:$AV151),0)</f>
        <v>0</v>
      </c>
      <c r="CH151" s="287" cm="1">
        <f t="array" aca="1" ref="CH151" ca="1">IF(AJ151&lt;0,AJ151*SUMPRODUCT(_xlfn.XLOOKUP(AJ$23,$C$4:$C$19,$T$4:$AD$19)*$AL151:$AV151),0)</f>
        <v>0</v>
      </c>
      <c r="CI151" s="290" cm="1">
        <f t="array" aca="1" ref="CI151" ca="1">IF(AK151&lt;0,AK151*SUMPRODUCT(_xlfn.XLOOKUP(AK$23,$C$4:$C$19,$T$4:$AD$19)*$AL151:$AV151),0)</f>
        <v>0</v>
      </c>
      <c r="CJ151" s="289">
        <f t="shared" ca="1" si="202"/>
        <v>0</v>
      </c>
      <c r="CK151" s="286" cm="1">
        <f t="array" aca="1" ref="CK151" ca="1">IF(AA151&lt;0,AA151*SUMPRODUCT(_xlfn.XLOOKUP(AA$23,$C$4:$C$19,$I$4:$S$19)*$AL151:$AV151),0)</f>
        <v>0</v>
      </c>
      <c r="CL151" s="287" cm="1">
        <f t="array" aca="1" ref="CL151" ca="1">IF(AB151&lt;0,AB151*SUMPRODUCT(_xlfn.XLOOKUP(AB$23,$C$4:$C$19,$I$4:$S$19)*$AL151:$AV151),0)</f>
        <v>0</v>
      </c>
      <c r="CM151" s="287" cm="1">
        <f t="array" aca="1" ref="CM151" ca="1">IF(AC151&lt;0,AC151*SUMPRODUCT(_xlfn.XLOOKUP(AC$23,$C$4:$C$19,$I$4:$S$19)*$AL151:$AV151),0)</f>
        <v>0</v>
      </c>
      <c r="CN151" s="287" cm="1">
        <f t="array" aca="1" ref="CN151" ca="1">IF(AD151&lt;0,AD151*SUMPRODUCT(_xlfn.XLOOKUP(AD$23,$C$4:$C$19,$I$4:$S$19)*$AL151:$AV151),0)</f>
        <v>0</v>
      </c>
      <c r="CO151" s="287" cm="1">
        <f t="array" aca="1" ref="CO151" ca="1">IF(AE151&lt;0,AE151*SUMPRODUCT(_xlfn.XLOOKUP(AE$23,$C$4:$C$19,$I$4:$S$19)*$AL151:$AV151),0)</f>
        <v>0</v>
      </c>
      <c r="CP151" s="287" cm="1">
        <f t="array" aca="1" ref="CP151" ca="1">IF(AF151&lt;0,AF151*SUMPRODUCT(_xlfn.XLOOKUP(AF$23,$C$4:$C$19,$I$4:$S$19)*$AL151:$AV151),0)</f>
        <v>0</v>
      </c>
      <c r="CQ151" s="287" cm="1">
        <f t="array" aca="1" ref="CQ151" ca="1">IF(AG151&lt;0,AG151*SUMPRODUCT(_xlfn.XLOOKUP(AG$23,$C$4:$C$19,$I$4:$S$19)*$AL151:$AV151),0)</f>
        <v>0</v>
      </c>
      <c r="CR151" s="287" cm="1">
        <f t="array" aca="1" ref="CR151" ca="1">IF(AH151&lt;0,AH151*SUMPRODUCT(_xlfn.XLOOKUP(AH$23,$C$4:$C$19,$I$4:$S$19)*$AL151:$AV151),0)</f>
        <v>0</v>
      </c>
      <c r="CS151" s="287" cm="1">
        <f t="array" aca="1" ref="CS151" ca="1">IF(AI151&lt;0,AI151*SUMPRODUCT(_xlfn.XLOOKUP(AI$23,$C$4:$C$19,$I$4:$S$19)*$AL151:$AV151),0)</f>
        <v>0</v>
      </c>
      <c r="CT151" s="287" cm="1">
        <f t="array" aca="1" ref="CT151" ca="1">IF(AJ151&lt;0,AJ151*SUMPRODUCT(_xlfn.XLOOKUP(AJ$23,$C$4:$C$19,$I$4:$S$19)*$AL151:$AV151),0)</f>
        <v>0</v>
      </c>
      <c r="CU151" s="288" cm="1">
        <f t="array" aca="1" ref="CU151" ca="1">IF(AK151&lt;0,AK151*SUMPRODUCT(_xlfn.XLOOKUP(AK$23,$C$4:$C$19,$I$4:$S$19)*$AL151:$AV151),0)</f>
        <v>0</v>
      </c>
      <c r="CV151" s="289">
        <f t="shared" ca="1" si="203"/>
        <v>0</v>
      </c>
    </row>
    <row r="152" spans="1:100" x14ac:dyDescent="0.25">
      <c r="A152" s="135">
        <f ca="1">MIN(H150:I168)</f>
        <v>0</v>
      </c>
      <c r="B152" s="731"/>
      <c r="C152" s="292">
        <v>3</v>
      </c>
      <c r="D152" s="293" t="str">
        <f>_xlfn.XLOOKUP($C152,'Load Combinations'!$B$4:$B$22,'Load Combinations'!$C$4:$C$22)</f>
        <v>Component Pressure Test</v>
      </c>
      <c r="E152" s="86"/>
      <c r="F152" s="294"/>
      <c r="G152" s="125"/>
      <c r="H152" s="295">
        <f t="shared" ca="1" si="252"/>
        <v>0.5</v>
      </c>
      <c r="I152" s="295">
        <f t="shared" ca="1" si="253"/>
        <v>0</v>
      </c>
      <c r="J152" s="296"/>
      <c r="K152" s="99">
        <f ca="1">OFFSET(K152,-2,0)</f>
        <v>0</v>
      </c>
      <c r="L152" s="96">
        <f t="shared" ref="L152:AK152" ca="1" si="273">OFFSET(L152,-2,0)</f>
        <v>0</v>
      </c>
      <c r="M152" s="96">
        <f t="shared" ca="1" si="273"/>
        <v>0</v>
      </c>
      <c r="N152" s="96">
        <f t="shared" ca="1" si="273"/>
        <v>0</v>
      </c>
      <c r="O152" s="96">
        <f t="shared" ca="1" si="273"/>
        <v>0</v>
      </c>
      <c r="P152" s="96">
        <f t="shared" ca="1" si="273"/>
        <v>0</v>
      </c>
      <c r="Q152" s="96">
        <f t="shared" ca="1" si="273"/>
        <v>0</v>
      </c>
      <c r="R152" s="96">
        <f t="shared" ca="1" si="273"/>
        <v>0</v>
      </c>
      <c r="S152" s="96">
        <f t="shared" ca="1" si="273"/>
        <v>0</v>
      </c>
      <c r="T152" s="96">
        <f t="shared" ca="1" si="273"/>
        <v>0</v>
      </c>
      <c r="U152" s="96">
        <f t="shared" ca="1" si="273"/>
        <v>0</v>
      </c>
      <c r="V152" s="96">
        <f t="shared" ca="1" si="273"/>
        <v>0</v>
      </c>
      <c r="W152" s="96">
        <f t="shared" ca="1" si="273"/>
        <v>0</v>
      </c>
      <c r="X152" s="96">
        <f t="shared" ca="1" si="273"/>
        <v>0</v>
      </c>
      <c r="Y152" s="96">
        <f t="shared" ca="1" si="273"/>
        <v>0</v>
      </c>
      <c r="Z152" s="138">
        <f t="shared" ca="1" si="273"/>
        <v>0</v>
      </c>
      <c r="AA152" s="99">
        <f t="shared" ca="1" si="273"/>
        <v>0</v>
      </c>
      <c r="AB152" s="96">
        <f t="shared" ca="1" si="273"/>
        <v>0</v>
      </c>
      <c r="AC152" s="96">
        <f t="shared" ca="1" si="273"/>
        <v>0</v>
      </c>
      <c r="AD152" s="96">
        <f t="shared" ca="1" si="273"/>
        <v>0</v>
      </c>
      <c r="AE152" s="96">
        <f t="shared" ca="1" si="273"/>
        <v>0</v>
      </c>
      <c r="AF152" s="96">
        <f t="shared" ca="1" si="273"/>
        <v>0</v>
      </c>
      <c r="AG152" s="96">
        <f t="shared" ca="1" si="273"/>
        <v>1</v>
      </c>
      <c r="AH152" s="96">
        <f t="shared" ca="1" si="273"/>
        <v>0</v>
      </c>
      <c r="AI152" s="96">
        <f t="shared" ca="1" si="273"/>
        <v>0</v>
      </c>
      <c r="AJ152" s="96">
        <f t="shared" ca="1" si="273"/>
        <v>1</v>
      </c>
      <c r="AK152" s="100">
        <f t="shared" ca="1" si="273"/>
        <v>0</v>
      </c>
      <c r="AL152" s="97">
        <f>+INDEX('Load Combinations'!$D$4:$N$22,MATCH(Vertical!$C152,'Load Combinations'!$B$4:$B$22,0),MATCH(Vertical!AL$23,'Load Combinations'!$D$3:$N$3,0))</f>
        <v>1</v>
      </c>
      <c r="AM152" s="96">
        <f>+INDEX('Load Combinations'!$D$4:$N$22,MATCH(Vertical!$C152,'Load Combinations'!$B$4:$B$22,0),MATCH(Vertical!AM$23,'Load Combinations'!$D$3:$N$3,0))</f>
        <v>0</v>
      </c>
      <c r="AN152" s="96">
        <f>+INDEX('Load Combinations'!$D$4:$N$22,MATCH(Vertical!$C152,'Load Combinations'!$B$4:$B$22,0),MATCH(Vertical!AN$23,'Load Combinations'!$D$3:$N$3,0))</f>
        <v>0</v>
      </c>
      <c r="AO152" s="96">
        <f>+INDEX('Load Combinations'!$D$4:$N$22,MATCH(Vertical!$C152,'Load Combinations'!$B$4:$B$22,0),MATCH(Vertical!AO$23,'Load Combinations'!$D$3:$N$3,0))</f>
        <v>0</v>
      </c>
      <c r="AP152" s="96">
        <f>+INDEX('Load Combinations'!$D$4:$N$22,MATCH(Vertical!$C152,'Load Combinations'!$B$4:$B$22,0),MATCH(Vertical!AP$23,'Load Combinations'!$D$3:$N$3,0))</f>
        <v>1</v>
      </c>
      <c r="AQ152" s="96">
        <f>+INDEX('Load Combinations'!$D$4:$N$22,MATCH(Vertical!$C152,'Load Combinations'!$B$4:$B$22,0),MATCH(Vertical!AQ$23,'Load Combinations'!$D$3:$N$3,0))</f>
        <v>0</v>
      </c>
      <c r="AR152" s="96">
        <f>+INDEX('Load Combinations'!$D$4:$N$22,MATCH(Vertical!$C152,'Load Combinations'!$B$4:$B$22,0),MATCH(Vertical!AR$23,'Load Combinations'!$D$3:$N$3,0))</f>
        <v>0</v>
      </c>
      <c r="AS152" s="96">
        <f>+INDEX('Load Combinations'!$D$4:$N$22,MATCH(Vertical!$C152,'Load Combinations'!$B$4:$B$22,0),MATCH(Vertical!AS$23,'Load Combinations'!$D$3:$N$3,0))</f>
        <v>0</v>
      </c>
      <c r="AT152" s="96">
        <f>+INDEX('Load Combinations'!$D$4:$N$22,MATCH(Vertical!$C152,'Load Combinations'!$B$4:$B$22,0),MATCH(Vertical!AT$23,'Load Combinations'!$D$3:$N$3,0))</f>
        <v>0</v>
      </c>
      <c r="AU152" s="138">
        <f>+INDEX('Load Combinations'!$D$4:$N$22,MATCH(Vertical!$C152,'Load Combinations'!$B$4:$B$22,0),MATCH(Vertical!AU$23,'Load Combinations'!$D$3:$N$3,0))</f>
        <v>0</v>
      </c>
      <c r="AV152" s="298">
        <f>+INDEX('Load Combinations'!$D$4:$N$22,MATCH(Vertical!$C152,'Load Combinations'!$B$4:$B$22,0),MATCH(Vertical!AV$23,'Load Combinations'!$D$3:$N$3,0))</f>
        <v>0</v>
      </c>
      <c r="AW152" s="297" cm="1">
        <f t="array" aca="1" ref="AW152" ca="1">SUMPRODUCT(--($K152:$Z152&gt;0),INDEX($H$4:$H$19,MATCH($K$23:$Z$23,$C$4:$C$19,0)))</f>
        <v>0</v>
      </c>
      <c r="AX152" s="298" cm="1">
        <f t="array" aca="1" ref="AX152" ca="1">SUMPRODUCT(--($K152:$Z152&gt;0),INDEX($G$4:$G$19,MATCH($K$23:$Z$23,$C$4:$C$19,0)))</f>
        <v>0</v>
      </c>
      <c r="AY152" s="298" cm="1">
        <f t="array" aca="1" ref="AY152" ca="1">-1*SUMPRODUCT(--($K152:$Z152&lt;0),INDEX($H$4:$H$19,MATCH($K$23:$Z$23,$C$4:$C$19,0)))</f>
        <v>0</v>
      </c>
      <c r="AZ152" s="299" cm="1">
        <f t="array" aca="1" ref="AZ152" ca="1">-1*SUMPRODUCT(--($K152:$Z152&lt;0),INDEX($G$4:$G$19,MATCH($K$23:$Z$23,$C$4:$C$19,0)))</f>
        <v>0</v>
      </c>
      <c r="BA152" s="125" cm="1">
        <f t="array" aca="1" ref="BA152" ca="1">IF(AA152&gt;0,AA152*SUMPRODUCT(_xlfn.XLOOKUP(AA$23,$C$4:$C$19,$T$4:$AD$19)*$AL152:$AV152),0)</f>
        <v>0</v>
      </c>
      <c r="BB152" s="300" cm="1">
        <f t="array" aca="1" ref="BB152" ca="1">IF(AB152&gt;0,AB152*SUMPRODUCT(_xlfn.XLOOKUP(AB$23,$C$4:$C$19,$T$4:$AD$19)*$AL152:$AV152),0)</f>
        <v>0</v>
      </c>
      <c r="BC152" s="300" cm="1">
        <f t="array" aca="1" ref="BC152" ca="1">IF(AC152&gt;0,AC152*SUMPRODUCT(_xlfn.XLOOKUP(AC$23,$C$4:$C$19,$T$4:$AD$19)*$AL152:$AV152),0)</f>
        <v>0</v>
      </c>
      <c r="BD152" s="301" cm="1">
        <f t="array" aca="1" ref="BD152" ca="1">IF(AD152&gt;0,AD152*SUMPRODUCT(_xlfn.XLOOKUP(AD$23,$C$4:$C$19,$T$4:$AD$19)*$AL152:$AV152),0)</f>
        <v>0</v>
      </c>
      <c r="BE152" s="300" cm="1">
        <f t="array" aca="1" ref="BE152" ca="1">IF(AE152&gt;0,AE152*SUMPRODUCT(_xlfn.XLOOKUP(AE$23,$C$4:$C$19,$T$4:$AD$19)*$AL152:$AV152),0)</f>
        <v>0</v>
      </c>
      <c r="BF152" s="300" cm="1">
        <f t="array" aca="1" ref="BF152" ca="1">IF(AF152&gt;0,AF152*SUMPRODUCT(_xlfn.XLOOKUP(AF$23,$C$4:$C$19,$T$4:$AD$19)*$AL152:$AV152),0)</f>
        <v>0</v>
      </c>
      <c r="BG152" s="300" cm="1">
        <f t="array" aca="1" ref="BG152" ca="1">IF(AG152&gt;0,AG152*SUMPRODUCT(_xlfn.XLOOKUP(AG$23,$C$4:$C$19,$T$4:$AD$19)*$AL152:$AV152),0)</f>
        <v>0.25</v>
      </c>
      <c r="BH152" s="300" cm="1">
        <f t="array" aca="1" ref="BH152" ca="1">IF(AH152&gt;0,AH152*SUMPRODUCT(_xlfn.XLOOKUP(AH$23,$C$4:$C$19,$T$4:$AD$19)*$AL152:$AV152),0)</f>
        <v>0</v>
      </c>
      <c r="BI152" s="300" cm="1">
        <f t="array" aca="1" ref="BI152" ca="1">IF(AI152&gt;0,AI152*SUMPRODUCT(_xlfn.XLOOKUP(AI$23,$C$4:$C$19,$T$4:$AD$19)*$AL152:$AV152),0)</f>
        <v>0</v>
      </c>
      <c r="BJ152" s="300" cm="1">
        <f t="array" aca="1" ref="BJ152" ca="1">IF(AJ152&gt;0,AJ152*SUMPRODUCT(_xlfn.XLOOKUP(AJ$23,$C$4:$C$19,$T$4:$AD$19)*$AL152:$AV152),0)</f>
        <v>0.25</v>
      </c>
      <c r="BK152" s="302" cm="1">
        <f t="array" aca="1" ref="BK152" ca="1">IF(AK152&gt;0,AK152*SUMPRODUCT(_xlfn.XLOOKUP(AK$23,$C$4:$C$19,$T$4:$AD$19)*$AL152:$AV152),0)</f>
        <v>0</v>
      </c>
      <c r="BL152" s="303">
        <f t="shared" ca="1" si="200"/>
        <v>0.5</v>
      </c>
      <c r="BM152" s="125" cm="1">
        <f t="array" aca="1" ref="BM152" ca="1">IF(AA152&gt;0,AA152*SUMPRODUCT(_xlfn.XLOOKUP(AA$23,$C$4:$C$19,$I$4:$S$19)*$AL152:$AV152),0)</f>
        <v>0</v>
      </c>
      <c r="BN152" s="300" cm="1">
        <f t="array" aca="1" ref="BN152" ca="1">IF(AB152&gt;0,AB152*SUMPRODUCT(_xlfn.XLOOKUP(AB$23,$C$4:$C$19,$I$4:$S$19)*$AL152:$AV152),0)</f>
        <v>0</v>
      </c>
      <c r="BO152" s="300" cm="1">
        <f t="array" aca="1" ref="BO152" ca="1">IF(AC152&gt;0,AC152*SUMPRODUCT(_xlfn.XLOOKUP(AC$23,$C$4:$C$19,$I$4:$S$19)*$AL152:$AV152),0)</f>
        <v>0</v>
      </c>
      <c r="BP152" s="301" cm="1">
        <f t="array" aca="1" ref="BP152" ca="1">IF(AD152&gt;0,AD152*SUMPRODUCT(_xlfn.XLOOKUP(AD$23,$C$4:$C$19,$I$4:$S$19)*$AL152:$AV152),0)</f>
        <v>0</v>
      </c>
      <c r="BQ152" s="300" cm="1">
        <f t="array" aca="1" ref="BQ152" ca="1">IF(AE152&gt;0,AE152*SUMPRODUCT(_xlfn.XLOOKUP(AE$23,$C$4:$C$19,$I$4:$S$19)*$AL152:$AV152),0)</f>
        <v>0</v>
      </c>
      <c r="BR152" s="300" cm="1">
        <f t="array" aca="1" ref="BR152" ca="1">IF(AF152&gt;0,AF152*SUMPRODUCT(_xlfn.XLOOKUP(AF$23,$C$4:$C$19,$I$4:$S$19)*$AL152:$AV152),0)</f>
        <v>0</v>
      </c>
      <c r="BS152" s="300" cm="1">
        <f t="array" aca="1" ref="BS152" ca="1">IF(AG152&gt;0,AG152*SUMPRODUCT(_xlfn.XLOOKUP(AG$23,$C$4:$C$19,$I$4:$S$19)*$AL152:$AV152),0)</f>
        <v>0</v>
      </c>
      <c r="BT152" s="300" cm="1">
        <f t="array" aca="1" ref="BT152" ca="1">IF(AH152&gt;0,AH152*SUMPRODUCT(_xlfn.XLOOKUP(AH$23,$C$4:$C$19,$I$4:$S$19)*$AL152:$AV152),0)</f>
        <v>0</v>
      </c>
      <c r="BU152" s="300" cm="1">
        <f t="array" aca="1" ref="BU152" ca="1">IF(AI152&gt;0,AI152*SUMPRODUCT(_xlfn.XLOOKUP(AI$23,$C$4:$C$19,$I$4:$S$19)*$AL152:$AV152),0)</f>
        <v>0</v>
      </c>
      <c r="BV152" s="300" cm="1">
        <f t="array" aca="1" ref="BV152" ca="1">IF(AJ152&gt;0,AJ152*SUMPRODUCT(_xlfn.XLOOKUP(AJ$23,$C$4:$C$19,$I$4:$S$19)*$AL152:$AV152),0)</f>
        <v>0</v>
      </c>
      <c r="BW152" s="304" cm="1">
        <f t="array" aca="1" ref="BW152" ca="1">IF(AK152&gt;0,AK152*SUMPRODUCT(_xlfn.XLOOKUP(AK$23,$C$4:$C$19,$I$4:$S$19)*$AL152:$AV152),0)</f>
        <v>0</v>
      </c>
      <c r="BX152" s="305">
        <f t="shared" ca="1" si="201"/>
        <v>0</v>
      </c>
      <c r="BY152" s="125" cm="1">
        <f t="array" aca="1" ref="BY152" ca="1">IF(AA152&lt;0,AA152*SUMPRODUCT(_xlfn.XLOOKUP(AA$23,$C$4:$C$19,$T$4:$AD$19)*$AL152:$AV152),0)</f>
        <v>0</v>
      </c>
      <c r="BZ152" s="300" cm="1">
        <f t="array" aca="1" ref="BZ152" ca="1">IF(AB152&lt;0,AB152*SUMPRODUCT(_xlfn.XLOOKUP(AB$23,$C$4:$C$19,$T$4:$AD$19)*$AL152:$AV152),0)</f>
        <v>0</v>
      </c>
      <c r="CA152" s="300" cm="1">
        <f t="array" aca="1" ref="CA152" ca="1">IF(AC152&lt;0,AC152*SUMPRODUCT(_xlfn.XLOOKUP(AC$23,$C$4:$C$19,$T$4:$AD$19)*$AL152:$AV152),0)</f>
        <v>0</v>
      </c>
      <c r="CB152" s="301" cm="1">
        <f t="array" aca="1" ref="CB152" ca="1">IF(AD152&lt;0,AD152*SUMPRODUCT(_xlfn.XLOOKUP(AD$23,$C$4:$C$19,$T$4:$AD$19)*$AL152:$AV152),0)</f>
        <v>0</v>
      </c>
      <c r="CC152" s="300" cm="1">
        <f t="array" aca="1" ref="CC152" ca="1">IF(AE152&lt;0,AE152*SUMPRODUCT(_xlfn.XLOOKUP(AE$23,$C$4:$C$19,$T$4:$AD$19)*$AL152:$AV152),0)</f>
        <v>0</v>
      </c>
      <c r="CD152" s="300" cm="1">
        <f t="array" aca="1" ref="CD152" ca="1">IF(AF152&lt;0,AF152*SUMPRODUCT(_xlfn.XLOOKUP(AF$23,$C$4:$C$19,$T$4:$AD$19)*$AL152:$AV152),0)</f>
        <v>0</v>
      </c>
      <c r="CE152" s="300" cm="1">
        <f t="array" aca="1" ref="CE152" ca="1">IF(AG152&lt;0,AG152*SUMPRODUCT(_xlfn.XLOOKUP(AG$23,$C$4:$C$19,$T$4:$AD$19)*$AL152:$AV152),0)</f>
        <v>0</v>
      </c>
      <c r="CF152" s="300" cm="1">
        <f t="array" aca="1" ref="CF152" ca="1">IF(AH152&lt;0,AH152*SUMPRODUCT(_xlfn.XLOOKUP(AH$23,$C$4:$C$19,$T$4:$AD$19)*$AL152:$AV152),0)</f>
        <v>0</v>
      </c>
      <c r="CG152" s="300" cm="1">
        <f t="array" aca="1" ref="CG152" ca="1">IF(AI152&lt;0,AI152*SUMPRODUCT(_xlfn.XLOOKUP(AI$23,$C$4:$C$19,$T$4:$AD$19)*$AL152:$AV152),0)</f>
        <v>0</v>
      </c>
      <c r="CH152" s="300" cm="1">
        <f t="array" aca="1" ref="CH152" ca="1">IF(AJ152&lt;0,AJ152*SUMPRODUCT(_xlfn.XLOOKUP(AJ$23,$C$4:$C$19,$T$4:$AD$19)*$AL152:$AV152),0)</f>
        <v>0</v>
      </c>
      <c r="CI152" s="304" cm="1">
        <f t="array" aca="1" ref="CI152" ca="1">IF(AK152&lt;0,AK152*SUMPRODUCT(_xlfn.XLOOKUP(AK$23,$C$4:$C$19,$T$4:$AD$19)*$AL152:$AV152),0)</f>
        <v>0</v>
      </c>
      <c r="CJ152" s="303">
        <f t="shared" ca="1" si="202"/>
        <v>0</v>
      </c>
      <c r="CK152" s="125" cm="1">
        <f t="array" aca="1" ref="CK152" ca="1">IF(AA152&lt;0,AA152*SUMPRODUCT(_xlfn.XLOOKUP(AA$23,$C$4:$C$19,$I$4:$S$19)*$AL152:$AV152),0)</f>
        <v>0</v>
      </c>
      <c r="CL152" s="300" cm="1">
        <f t="array" aca="1" ref="CL152" ca="1">IF(AB152&lt;0,AB152*SUMPRODUCT(_xlfn.XLOOKUP(AB$23,$C$4:$C$19,$I$4:$S$19)*$AL152:$AV152),0)</f>
        <v>0</v>
      </c>
      <c r="CM152" s="300" cm="1">
        <f t="array" aca="1" ref="CM152" ca="1">IF(AC152&lt;0,AC152*SUMPRODUCT(_xlfn.XLOOKUP(AC$23,$C$4:$C$19,$I$4:$S$19)*$AL152:$AV152),0)</f>
        <v>0</v>
      </c>
      <c r="CN152" s="301" cm="1">
        <f t="array" aca="1" ref="CN152" ca="1">IF(AD152&lt;0,AD152*SUMPRODUCT(_xlfn.XLOOKUP(AD$23,$C$4:$C$19,$I$4:$S$19)*$AL152:$AV152),0)</f>
        <v>0</v>
      </c>
      <c r="CO152" s="300" cm="1">
        <f t="array" aca="1" ref="CO152" ca="1">IF(AE152&lt;0,AE152*SUMPRODUCT(_xlfn.XLOOKUP(AE$23,$C$4:$C$19,$I$4:$S$19)*$AL152:$AV152),0)</f>
        <v>0</v>
      </c>
      <c r="CP152" s="300" cm="1">
        <f t="array" aca="1" ref="CP152" ca="1">IF(AF152&lt;0,AF152*SUMPRODUCT(_xlfn.XLOOKUP(AF$23,$C$4:$C$19,$I$4:$S$19)*$AL152:$AV152),0)</f>
        <v>0</v>
      </c>
      <c r="CQ152" s="300" cm="1">
        <f t="array" aca="1" ref="CQ152" ca="1">IF(AG152&lt;0,AG152*SUMPRODUCT(_xlfn.XLOOKUP(AG$23,$C$4:$C$19,$I$4:$S$19)*$AL152:$AV152),0)</f>
        <v>0</v>
      </c>
      <c r="CR152" s="300" cm="1">
        <f t="array" aca="1" ref="CR152" ca="1">IF(AH152&lt;0,AH152*SUMPRODUCT(_xlfn.XLOOKUP(AH$23,$C$4:$C$19,$I$4:$S$19)*$AL152:$AV152),0)</f>
        <v>0</v>
      </c>
      <c r="CS152" s="300" cm="1">
        <f t="array" aca="1" ref="CS152" ca="1">IF(AI152&lt;0,AI152*SUMPRODUCT(_xlfn.XLOOKUP(AI$23,$C$4:$C$19,$I$4:$S$19)*$AL152:$AV152),0)</f>
        <v>0</v>
      </c>
      <c r="CT152" s="300" cm="1">
        <f t="array" aca="1" ref="CT152" ca="1">IF(AJ152&lt;0,AJ152*SUMPRODUCT(_xlfn.XLOOKUP(AJ$23,$C$4:$C$19,$I$4:$S$19)*$AL152:$AV152),0)</f>
        <v>0</v>
      </c>
      <c r="CU152" s="302" cm="1">
        <f t="array" aca="1" ref="CU152" ca="1">IF(AK152&lt;0,AK152*SUMPRODUCT(_xlfn.XLOOKUP(AK$23,$C$4:$C$19,$I$4:$S$19)*$AL152:$AV152),0)</f>
        <v>0</v>
      </c>
      <c r="CV152" s="303">
        <f t="shared" ca="1" si="203"/>
        <v>0</v>
      </c>
    </row>
    <row r="153" spans="1:100" x14ac:dyDescent="0.25">
      <c r="A153" s="134" t="s">
        <v>166</v>
      </c>
      <c r="B153" s="255"/>
      <c r="C153" s="278">
        <v>4</v>
      </c>
      <c r="D153" s="279" t="str">
        <f>_xlfn.XLOOKUP($C153,'Load Combinations'!$B$4:$B$22,'Load Combinations'!$C$4:$C$22)</f>
        <v>Core Vessel Vacuum, No Beam</v>
      </c>
      <c r="E153" s="280"/>
      <c r="F153" s="281"/>
      <c r="G153" s="111"/>
      <c r="H153" s="282">
        <f t="shared" ca="1" si="252"/>
        <v>0.5</v>
      </c>
      <c r="I153" s="282">
        <f t="shared" ca="1" si="253"/>
        <v>0</v>
      </c>
      <c r="J153" s="283"/>
      <c r="K153" s="87">
        <f ca="1">OFFSET(K153,-3,0)</f>
        <v>0</v>
      </c>
      <c r="L153" s="84">
        <f t="shared" ref="L153:AK153" ca="1" si="274">OFFSET(L153,-3,0)</f>
        <v>0</v>
      </c>
      <c r="M153" s="84">
        <f t="shared" ca="1" si="274"/>
        <v>0</v>
      </c>
      <c r="N153" s="84">
        <f t="shared" ca="1" si="274"/>
        <v>0</v>
      </c>
      <c r="O153" s="84">
        <f t="shared" ca="1" si="274"/>
        <v>0</v>
      </c>
      <c r="P153" s="84">
        <f t="shared" ca="1" si="274"/>
        <v>0</v>
      </c>
      <c r="Q153" s="84">
        <f t="shared" ca="1" si="274"/>
        <v>0</v>
      </c>
      <c r="R153" s="84">
        <f t="shared" ca="1" si="274"/>
        <v>0</v>
      </c>
      <c r="S153" s="84">
        <f t="shared" ca="1" si="274"/>
        <v>0</v>
      </c>
      <c r="T153" s="84">
        <f t="shared" ca="1" si="274"/>
        <v>0</v>
      </c>
      <c r="U153" s="84">
        <f t="shared" ca="1" si="274"/>
        <v>0</v>
      </c>
      <c r="V153" s="84">
        <f t="shared" ca="1" si="274"/>
        <v>0</v>
      </c>
      <c r="W153" s="84">
        <f t="shared" ca="1" si="274"/>
        <v>0</v>
      </c>
      <c r="X153" s="84">
        <f t="shared" ca="1" si="274"/>
        <v>0</v>
      </c>
      <c r="Y153" s="84">
        <f t="shared" ca="1" si="274"/>
        <v>0</v>
      </c>
      <c r="Z153" s="89">
        <f t="shared" ca="1" si="274"/>
        <v>0</v>
      </c>
      <c r="AA153" s="87">
        <f t="shared" ca="1" si="274"/>
        <v>0</v>
      </c>
      <c r="AB153" s="84">
        <f t="shared" ca="1" si="274"/>
        <v>0</v>
      </c>
      <c r="AC153" s="84">
        <f t="shared" ca="1" si="274"/>
        <v>0</v>
      </c>
      <c r="AD153" s="84">
        <f t="shared" ca="1" si="274"/>
        <v>0</v>
      </c>
      <c r="AE153" s="84">
        <f t="shared" ca="1" si="274"/>
        <v>0</v>
      </c>
      <c r="AF153" s="84">
        <f t="shared" ca="1" si="274"/>
        <v>0</v>
      </c>
      <c r="AG153" s="84">
        <f t="shared" ca="1" si="274"/>
        <v>1</v>
      </c>
      <c r="AH153" s="84">
        <f t="shared" ca="1" si="274"/>
        <v>0</v>
      </c>
      <c r="AI153" s="84">
        <f t="shared" ca="1" si="274"/>
        <v>0</v>
      </c>
      <c r="AJ153" s="84">
        <f t="shared" ca="1" si="274"/>
        <v>1</v>
      </c>
      <c r="AK153" s="98">
        <f t="shared" ca="1" si="274"/>
        <v>0</v>
      </c>
      <c r="AL153" s="91">
        <f>+INDEX('Load Combinations'!$D$4:$N$22,MATCH(Vertical!$C153,'Load Combinations'!$B$4:$B$22,0),MATCH(Vertical!AL$23,'Load Combinations'!$D$3:$N$3,0))</f>
        <v>1</v>
      </c>
      <c r="AM153" s="84">
        <f>+INDEX('Load Combinations'!$D$4:$N$22,MATCH(Vertical!$C153,'Load Combinations'!$B$4:$B$22,0),MATCH(Vertical!AM$23,'Load Combinations'!$D$3:$N$3,0))</f>
        <v>1</v>
      </c>
      <c r="AN153" s="84">
        <f>+INDEX('Load Combinations'!$D$4:$N$22,MATCH(Vertical!$C153,'Load Combinations'!$B$4:$B$22,0),MATCH(Vertical!AN$23,'Load Combinations'!$D$3:$N$3,0))</f>
        <v>0</v>
      </c>
      <c r="AO153" s="84">
        <f>+INDEX('Load Combinations'!$D$4:$N$22,MATCH(Vertical!$C153,'Load Combinations'!$B$4:$B$22,0),MATCH(Vertical!AO$23,'Load Combinations'!$D$3:$N$3,0))</f>
        <v>1</v>
      </c>
      <c r="AP153" s="84">
        <f>+INDEX('Load Combinations'!$D$4:$N$22,MATCH(Vertical!$C153,'Load Combinations'!$B$4:$B$22,0),MATCH(Vertical!AP$23,'Load Combinations'!$D$3:$N$3,0))</f>
        <v>0</v>
      </c>
      <c r="AQ153" s="84">
        <f>+INDEX('Load Combinations'!$D$4:$N$22,MATCH(Vertical!$C153,'Load Combinations'!$B$4:$B$22,0),MATCH(Vertical!AQ$23,'Load Combinations'!$D$3:$N$3,0))</f>
        <v>0</v>
      </c>
      <c r="AR153" s="84">
        <f>+INDEX('Load Combinations'!$D$4:$N$22,MATCH(Vertical!$C153,'Load Combinations'!$B$4:$B$22,0),MATCH(Vertical!AR$23,'Load Combinations'!$D$3:$N$3,0))</f>
        <v>0</v>
      </c>
      <c r="AS153" s="84">
        <f>+INDEX('Load Combinations'!$D$4:$N$22,MATCH(Vertical!$C153,'Load Combinations'!$B$4:$B$22,0),MATCH(Vertical!AS$23,'Load Combinations'!$D$3:$N$3,0))</f>
        <v>0</v>
      </c>
      <c r="AT153" s="84">
        <f>+INDEX('Load Combinations'!$D$4:$N$22,MATCH(Vertical!$C153,'Load Combinations'!$B$4:$B$22,0),MATCH(Vertical!AT$23,'Load Combinations'!$D$3:$N$3,0))</f>
        <v>1</v>
      </c>
      <c r="AU153" s="89">
        <f>+INDEX('Load Combinations'!$D$4:$N$22,MATCH(Vertical!$C153,'Load Combinations'!$B$4:$B$22,0),MATCH(Vertical!AU$23,'Load Combinations'!$D$3:$N$3,0))</f>
        <v>0</v>
      </c>
      <c r="AV153" s="194">
        <f>+INDEX('Load Combinations'!$D$4:$N$22,MATCH(Vertical!$C153,'Load Combinations'!$B$4:$B$22,0),MATCH(Vertical!AV$23,'Load Combinations'!$D$3:$N$3,0))</f>
        <v>0</v>
      </c>
      <c r="AW153" s="284" cm="1">
        <f t="array" aca="1" ref="AW153" ca="1">SUMPRODUCT(--($K153:$Z153&gt;0),INDEX($H$4:$H$19,MATCH($K$23:$Z$23,$C$4:$C$19,0)))</f>
        <v>0</v>
      </c>
      <c r="AX153" s="194" cm="1">
        <f t="array" aca="1" ref="AX153" ca="1">SUMPRODUCT(--($K153:$Z153&gt;0),INDEX($G$4:$G$19,MATCH($K$23:$Z$23,$C$4:$C$19,0)))</f>
        <v>0</v>
      </c>
      <c r="AY153" s="194" cm="1">
        <f t="array" aca="1" ref="AY153" ca="1">-1*SUMPRODUCT(--($K153:$Z153&lt;0),INDEX($H$4:$H$19,MATCH($K$23:$Z$23,$C$4:$C$19,0)))</f>
        <v>0</v>
      </c>
      <c r="AZ153" s="285" cm="1">
        <f t="array" aca="1" ref="AZ153" ca="1">-1*SUMPRODUCT(--($K153:$Z153&lt;0),INDEX($G$4:$G$19,MATCH($K$23:$Z$23,$C$4:$C$19,0)))</f>
        <v>0</v>
      </c>
      <c r="BA153" s="286" cm="1">
        <f t="array" aca="1" ref="BA153" ca="1">IF(AA153&gt;0,AA153*SUMPRODUCT(_xlfn.XLOOKUP(AA$23,$C$4:$C$19,$T$4:$AD$19)*$AL153:$AV153),0)</f>
        <v>0</v>
      </c>
      <c r="BB153" s="287" cm="1">
        <f t="array" aca="1" ref="BB153" ca="1">IF(AB153&gt;0,AB153*SUMPRODUCT(_xlfn.XLOOKUP(AB$23,$C$4:$C$19,$T$4:$AD$19)*$AL153:$AV153),0)</f>
        <v>0</v>
      </c>
      <c r="BC153" s="287" cm="1">
        <f t="array" aca="1" ref="BC153" ca="1">IF(AC153&gt;0,AC153*SUMPRODUCT(_xlfn.XLOOKUP(AC$23,$C$4:$C$19,$T$4:$AD$19)*$AL153:$AV153),0)</f>
        <v>0</v>
      </c>
      <c r="BD153" s="287" cm="1">
        <f t="array" aca="1" ref="BD153" ca="1">IF(AD153&gt;0,AD153*SUMPRODUCT(_xlfn.XLOOKUP(AD$23,$C$4:$C$19,$T$4:$AD$19)*$AL153:$AV153),0)</f>
        <v>0</v>
      </c>
      <c r="BE153" s="287" cm="1">
        <f t="array" aca="1" ref="BE153" ca="1">IF(AE153&gt;0,AE153*SUMPRODUCT(_xlfn.XLOOKUP(AE$23,$C$4:$C$19,$T$4:$AD$19)*$AL153:$AV153),0)</f>
        <v>0</v>
      </c>
      <c r="BF153" s="287" cm="1">
        <f t="array" aca="1" ref="BF153" ca="1">IF(AF153&gt;0,AF153*SUMPRODUCT(_xlfn.XLOOKUP(AF$23,$C$4:$C$19,$T$4:$AD$19)*$AL153:$AV153),0)</f>
        <v>0</v>
      </c>
      <c r="BG153" s="287" cm="1">
        <f t="array" aca="1" ref="BG153" ca="1">IF(AG153&gt;0,AG153*SUMPRODUCT(_xlfn.XLOOKUP(AG$23,$C$4:$C$19,$T$4:$AD$19)*$AL153:$AV153),0)</f>
        <v>0.25</v>
      </c>
      <c r="BH153" s="287" cm="1">
        <f t="array" aca="1" ref="BH153" ca="1">IF(AH153&gt;0,AH153*SUMPRODUCT(_xlfn.XLOOKUP(AH$23,$C$4:$C$19,$T$4:$AD$19)*$AL153:$AV153),0)</f>
        <v>0</v>
      </c>
      <c r="BI153" s="287" cm="1">
        <f t="array" aca="1" ref="BI153" ca="1">IF(AI153&gt;0,AI153*SUMPRODUCT(_xlfn.XLOOKUP(AI$23,$C$4:$C$19,$T$4:$AD$19)*$AL153:$AV153),0)</f>
        <v>0</v>
      </c>
      <c r="BJ153" s="287" cm="1">
        <f t="array" aca="1" ref="BJ153" ca="1">IF(AJ153&gt;0,AJ153*SUMPRODUCT(_xlfn.XLOOKUP(AJ$23,$C$4:$C$19,$T$4:$AD$19)*$AL153:$AV153),0)</f>
        <v>0.25</v>
      </c>
      <c r="BK153" s="288" cm="1">
        <f t="array" aca="1" ref="BK153" ca="1">IF(AK153&gt;0,AK153*SUMPRODUCT(_xlfn.XLOOKUP(AK$23,$C$4:$C$19,$T$4:$AD$19)*$AL153:$AV153),0)</f>
        <v>0</v>
      </c>
      <c r="BL153" s="289">
        <f t="shared" ca="1" si="200"/>
        <v>0.5</v>
      </c>
      <c r="BM153" s="286" cm="1">
        <f t="array" aca="1" ref="BM153" ca="1">IF(AA153&gt;0,AA153*SUMPRODUCT(_xlfn.XLOOKUP(AA$23,$C$4:$C$19,$I$4:$S$19)*$AL153:$AV153),0)</f>
        <v>0</v>
      </c>
      <c r="BN153" s="287" cm="1">
        <f t="array" aca="1" ref="BN153" ca="1">IF(AB153&gt;0,AB153*SUMPRODUCT(_xlfn.XLOOKUP(AB$23,$C$4:$C$19,$I$4:$S$19)*$AL153:$AV153),0)</f>
        <v>0</v>
      </c>
      <c r="BO153" s="287" cm="1">
        <f t="array" aca="1" ref="BO153" ca="1">IF(AC153&gt;0,AC153*SUMPRODUCT(_xlfn.XLOOKUP(AC$23,$C$4:$C$19,$I$4:$S$19)*$AL153:$AV153),0)</f>
        <v>0</v>
      </c>
      <c r="BP153" s="287" cm="1">
        <f t="array" aca="1" ref="BP153" ca="1">IF(AD153&gt;0,AD153*SUMPRODUCT(_xlfn.XLOOKUP(AD$23,$C$4:$C$19,$I$4:$S$19)*$AL153:$AV153),0)</f>
        <v>0</v>
      </c>
      <c r="BQ153" s="287" cm="1">
        <f t="array" aca="1" ref="BQ153" ca="1">IF(AE153&gt;0,AE153*SUMPRODUCT(_xlfn.XLOOKUP(AE$23,$C$4:$C$19,$I$4:$S$19)*$AL153:$AV153),0)</f>
        <v>0</v>
      </c>
      <c r="BR153" s="287" cm="1">
        <f t="array" aca="1" ref="BR153" ca="1">IF(AF153&gt;0,AF153*SUMPRODUCT(_xlfn.XLOOKUP(AF$23,$C$4:$C$19,$I$4:$S$19)*$AL153:$AV153),0)</f>
        <v>0</v>
      </c>
      <c r="BS153" s="287" cm="1">
        <f t="array" aca="1" ref="BS153" ca="1">IF(AG153&gt;0,AG153*SUMPRODUCT(_xlfn.XLOOKUP(AG$23,$C$4:$C$19,$I$4:$S$19)*$AL153:$AV153),0)</f>
        <v>0</v>
      </c>
      <c r="BT153" s="287" cm="1">
        <f t="array" aca="1" ref="BT153" ca="1">IF(AH153&gt;0,AH153*SUMPRODUCT(_xlfn.XLOOKUP(AH$23,$C$4:$C$19,$I$4:$S$19)*$AL153:$AV153),0)</f>
        <v>0</v>
      </c>
      <c r="BU153" s="287" cm="1">
        <f t="array" aca="1" ref="BU153" ca="1">IF(AI153&gt;0,AI153*SUMPRODUCT(_xlfn.XLOOKUP(AI$23,$C$4:$C$19,$I$4:$S$19)*$AL153:$AV153),0)</f>
        <v>0</v>
      </c>
      <c r="BV153" s="287" cm="1">
        <f t="array" aca="1" ref="BV153" ca="1">IF(AJ153&gt;0,AJ153*SUMPRODUCT(_xlfn.XLOOKUP(AJ$23,$C$4:$C$19,$I$4:$S$19)*$AL153:$AV153),0)</f>
        <v>0</v>
      </c>
      <c r="BW153" s="290" cm="1">
        <f t="array" aca="1" ref="BW153" ca="1">IF(AK153&gt;0,AK153*SUMPRODUCT(_xlfn.XLOOKUP(AK$23,$C$4:$C$19,$I$4:$S$19)*$AL153:$AV153),0)</f>
        <v>0</v>
      </c>
      <c r="BX153" s="291">
        <f t="shared" ca="1" si="201"/>
        <v>0</v>
      </c>
      <c r="BY153" s="286" cm="1">
        <f t="array" aca="1" ref="BY153" ca="1">IF(AA153&lt;0,AA153*SUMPRODUCT(_xlfn.XLOOKUP(AA$23,$C$4:$C$19,$T$4:$AD$19)*$AL153:$AV153),0)</f>
        <v>0</v>
      </c>
      <c r="BZ153" s="287" cm="1">
        <f t="array" aca="1" ref="BZ153" ca="1">IF(AB153&lt;0,AB153*SUMPRODUCT(_xlfn.XLOOKUP(AB$23,$C$4:$C$19,$T$4:$AD$19)*$AL153:$AV153),0)</f>
        <v>0</v>
      </c>
      <c r="CA153" s="287" cm="1">
        <f t="array" aca="1" ref="CA153" ca="1">IF(AC153&lt;0,AC153*SUMPRODUCT(_xlfn.XLOOKUP(AC$23,$C$4:$C$19,$T$4:$AD$19)*$AL153:$AV153),0)</f>
        <v>0</v>
      </c>
      <c r="CB153" s="287" cm="1">
        <f t="array" aca="1" ref="CB153" ca="1">IF(AD153&lt;0,AD153*SUMPRODUCT(_xlfn.XLOOKUP(AD$23,$C$4:$C$19,$T$4:$AD$19)*$AL153:$AV153),0)</f>
        <v>0</v>
      </c>
      <c r="CC153" s="287" cm="1">
        <f t="array" aca="1" ref="CC153" ca="1">IF(AE153&lt;0,AE153*SUMPRODUCT(_xlfn.XLOOKUP(AE$23,$C$4:$C$19,$T$4:$AD$19)*$AL153:$AV153),0)</f>
        <v>0</v>
      </c>
      <c r="CD153" s="287" cm="1">
        <f t="array" aca="1" ref="CD153" ca="1">IF(AF153&lt;0,AF153*SUMPRODUCT(_xlfn.XLOOKUP(AF$23,$C$4:$C$19,$T$4:$AD$19)*$AL153:$AV153),0)</f>
        <v>0</v>
      </c>
      <c r="CE153" s="287" cm="1">
        <f t="array" aca="1" ref="CE153" ca="1">IF(AG153&lt;0,AG153*SUMPRODUCT(_xlfn.XLOOKUP(AG$23,$C$4:$C$19,$T$4:$AD$19)*$AL153:$AV153),0)</f>
        <v>0</v>
      </c>
      <c r="CF153" s="287" cm="1">
        <f t="array" aca="1" ref="CF153" ca="1">IF(AH153&lt;0,AH153*SUMPRODUCT(_xlfn.XLOOKUP(AH$23,$C$4:$C$19,$T$4:$AD$19)*$AL153:$AV153),0)</f>
        <v>0</v>
      </c>
      <c r="CG153" s="287" cm="1">
        <f t="array" aca="1" ref="CG153" ca="1">IF(AI153&lt;0,AI153*SUMPRODUCT(_xlfn.XLOOKUP(AI$23,$C$4:$C$19,$T$4:$AD$19)*$AL153:$AV153),0)</f>
        <v>0</v>
      </c>
      <c r="CH153" s="287" cm="1">
        <f t="array" aca="1" ref="CH153" ca="1">IF(AJ153&lt;0,AJ153*SUMPRODUCT(_xlfn.XLOOKUP(AJ$23,$C$4:$C$19,$T$4:$AD$19)*$AL153:$AV153),0)</f>
        <v>0</v>
      </c>
      <c r="CI153" s="290" cm="1">
        <f t="array" aca="1" ref="CI153" ca="1">IF(AK153&lt;0,AK153*SUMPRODUCT(_xlfn.XLOOKUP(AK$23,$C$4:$C$19,$T$4:$AD$19)*$AL153:$AV153),0)</f>
        <v>0</v>
      </c>
      <c r="CJ153" s="289">
        <f t="shared" ca="1" si="202"/>
        <v>0</v>
      </c>
      <c r="CK153" s="286" cm="1">
        <f t="array" aca="1" ref="CK153" ca="1">IF(AA153&lt;0,AA153*SUMPRODUCT(_xlfn.XLOOKUP(AA$23,$C$4:$C$19,$I$4:$S$19)*$AL153:$AV153),0)</f>
        <v>0</v>
      </c>
      <c r="CL153" s="287" cm="1">
        <f t="array" aca="1" ref="CL153" ca="1">IF(AB153&lt;0,AB153*SUMPRODUCT(_xlfn.XLOOKUP(AB$23,$C$4:$C$19,$I$4:$S$19)*$AL153:$AV153),0)</f>
        <v>0</v>
      </c>
      <c r="CM153" s="287" cm="1">
        <f t="array" aca="1" ref="CM153" ca="1">IF(AC153&lt;0,AC153*SUMPRODUCT(_xlfn.XLOOKUP(AC$23,$C$4:$C$19,$I$4:$S$19)*$AL153:$AV153),0)</f>
        <v>0</v>
      </c>
      <c r="CN153" s="287" cm="1">
        <f t="array" aca="1" ref="CN153" ca="1">IF(AD153&lt;0,AD153*SUMPRODUCT(_xlfn.XLOOKUP(AD$23,$C$4:$C$19,$I$4:$S$19)*$AL153:$AV153),0)</f>
        <v>0</v>
      </c>
      <c r="CO153" s="287" cm="1">
        <f t="array" aca="1" ref="CO153" ca="1">IF(AE153&lt;0,AE153*SUMPRODUCT(_xlfn.XLOOKUP(AE$23,$C$4:$C$19,$I$4:$S$19)*$AL153:$AV153),0)</f>
        <v>0</v>
      </c>
      <c r="CP153" s="287" cm="1">
        <f t="array" aca="1" ref="CP153" ca="1">IF(AF153&lt;0,AF153*SUMPRODUCT(_xlfn.XLOOKUP(AF$23,$C$4:$C$19,$I$4:$S$19)*$AL153:$AV153),0)</f>
        <v>0</v>
      </c>
      <c r="CQ153" s="287" cm="1">
        <f t="array" aca="1" ref="CQ153" ca="1">IF(AG153&lt;0,AG153*SUMPRODUCT(_xlfn.XLOOKUP(AG$23,$C$4:$C$19,$I$4:$S$19)*$AL153:$AV153),0)</f>
        <v>0</v>
      </c>
      <c r="CR153" s="287" cm="1">
        <f t="array" aca="1" ref="CR153" ca="1">IF(AH153&lt;0,AH153*SUMPRODUCT(_xlfn.XLOOKUP(AH$23,$C$4:$C$19,$I$4:$S$19)*$AL153:$AV153),0)</f>
        <v>0</v>
      </c>
      <c r="CS153" s="287" cm="1">
        <f t="array" aca="1" ref="CS153" ca="1">IF(AI153&lt;0,AI153*SUMPRODUCT(_xlfn.XLOOKUP(AI$23,$C$4:$C$19,$I$4:$S$19)*$AL153:$AV153),0)</f>
        <v>0</v>
      </c>
      <c r="CT153" s="287" cm="1">
        <f t="array" aca="1" ref="CT153" ca="1">IF(AJ153&lt;0,AJ153*SUMPRODUCT(_xlfn.XLOOKUP(AJ$23,$C$4:$C$19,$I$4:$S$19)*$AL153:$AV153),0)</f>
        <v>0</v>
      </c>
      <c r="CU153" s="288" cm="1">
        <f t="array" aca="1" ref="CU153" ca="1">IF(AK153&lt;0,AK153*SUMPRODUCT(_xlfn.XLOOKUP(AK$23,$C$4:$C$19,$I$4:$S$19)*$AL153:$AV153),0)</f>
        <v>0</v>
      </c>
      <c r="CV153" s="289">
        <f t="shared" ca="1" si="203"/>
        <v>0</v>
      </c>
    </row>
    <row r="154" spans="1:100" x14ac:dyDescent="0.25">
      <c r="A154" s="135">
        <f ca="1">MAX(H150:I168)</f>
        <v>1.5</v>
      </c>
      <c r="B154" s="731"/>
      <c r="C154" s="292">
        <v>5</v>
      </c>
      <c r="D154" s="293" t="str">
        <f>_xlfn.XLOOKUP($C154,'Load Combinations'!$B$4:$B$22,'Load Combinations'!$C$4:$C$22)</f>
        <v>Core Vessel Vacuum, Beam on</v>
      </c>
      <c r="E154" s="86"/>
      <c r="F154" s="294"/>
      <c r="G154" s="125"/>
      <c r="H154" s="295">
        <f t="shared" ca="1" si="252"/>
        <v>1.5</v>
      </c>
      <c r="I154" s="295">
        <f t="shared" ca="1" si="253"/>
        <v>0</v>
      </c>
      <c r="J154" s="296"/>
      <c r="K154" s="99">
        <f ca="1">OFFSET(K154,-4,0)</f>
        <v>0</v>
      </c>
      <c r="L154" s="96">
        <f t="shared" ref="L154:AK154" ca="1" si="275">OFFSET(L154,-4,0)</f>
        <v>0</v>
      </c>
      <c r="M154" s="96">
        <f t="shared" ca="1" si="275"/>
        <v>0</v>
      </c>
      <c r="N154" s="96">
        <f t="shared" ca="1" si="275"/>
        <v>0</v>
      </c>
      <c r="O154" s="96">
        <f t="shared" ca="1" si="275"/>
        <v>0</v>
      </c>
      <c r="P154" s="96">
        <f t="shared" ca="1" si="275"/>
        <v>0</v>
      </c>
      <c r="Q154" s="96">
        <f t="shared" ca="1" si="275"/>
        <v>0</v>
      </c>
      <c r="R154" s="96">
        <f t="shared" ca="1" si="275"/>
        <v>0</v>
      </c>
      <c r="S154" s="96">
        <f t="shared" ca="1" si="275"/>
        <v>0</v>
      </c>
      <c r="T154" s="96">
        <f t="shared" ca="1" si="275"/>
        <v>0</v>
      </c>
      <c r="U154" s="96">
        <f t="shared" ca="1" si="275"/>
        <v>0</v>
      </c>
      <c r="V154" s="96">
        <f t="shared" ca="1" si="275"/>
        <v>0</v>
      </c>
      <c r="W154" s="96">
        <f t="shared" ca="1" si="275"/>
        <v>0</v>
      </c>
      <c r="X154" s="96">
        <f t="shared" ca="1" si="275"/>
        <v>0</v>
      </c>
      <c r="Y154" s="96">
        <f t="shared" ca="1" si="275"/>
        <v>0</v>
      </c>
      <c r="Z154" s="138">
        <f t="shared" ca="1" si="275"/>
        <v>0</v>
      </c>
      <c r="AA154" s="99">
        <f t="shared" ca="1" si="275"/>
        <v>0</v>
      </c>
      <c r="AB154" s="96">
        <f t="shared" ca="1" si="275"/>
        <v>0</v>
      </c>
      <c r="AC154" s="96">
        <f t="shared" ca="1" si="275"/>
        <v>0</v>
      </c>
      <c r="AD154" s="96">
        <f t="shared" ca="1" si="275"/>
        <v>0</v>
      </c>
      <c r="AE154" s="96">
        <f t="shared" ca="1" si="275"/>
        <v>0</v>
      </c>
      <c r="AF154" s="96">
        <f t="shared" ca="1" si="275"/>
        <v>0</v>
      </c>
      <c r="AG154" s="96">
        <f t="shared" ca="1" si="275"/>
        <v>1</v>
      </c>
      <c r="AH154" s="96">
        <f t="shared" ca="1" si="275"/>
        <v>0</v>
      </c>
      <c r="AI154" s="96">
        <f t="shared" ca="1" si="275"/>
        <v>0</v>
      </c>
      <c r="AJ154" s="96">
        <f t="shared" ca="1" si="275"/>
        <v>1</v>
      </c>
      <c r="AK154" s="100">
        <f t="shared" ca="1" si="275"/>
        <v>0</v>
      </c>
      <c r="AL154" s="97">
        <f>+INDEX('Load Combinations'!$D$4:$N$22,MATCH(Vertical!$C154,'Load Combinations'!$B$4:$B$22,0),MATCH(Vertical!AL$23,'Load Combinations'!$D$3:$N$3,0))</f>
        <v>1</v>
      </c>
      <c r="AM154" s="96">
        <f>+INDEX('Load Combinations'!$D$4:$N$22,MATCH(Vertical!$C154,'Load Combinations'!$B$4:$B$22,0),MATCH(Vertical!AM$23,'Load Combinations'!$D$3:$N$3,0))</f>
        <v>1</v>
      </c>
      <c r="AN154" s="96">
        <f>+INDEX('Load Combinations'!$D$4:$N$22,MATCH(Vertical!$C154,'Load Combinations'!$B$4:$B$22,0),MATCH(Vertical!AN$23,'Load Combinations'!$D$3:$N$3,0))</f>
        <v>0</v>
      </c>
      <c r="AO154" s="96">
        <f>+INDEX('Load Combinations'!$D$4:$N$22,MATCH(Vertical!$C154,'Load Combinations'!$B$4:$B$22,0),MATCH(Vertical!AO$23,'Load Combinations'!$D$3:$N$3,0))</f>
        <v>1</v>
      </c>
      <c r="AP154" s="96">
        <f>+INDEX('Load Combinations'!$D$4:$N$22,MATCH(Vertical!$C154,'Load Combinations'!$B$4:$B$22,0),MATCH(Vertical!AP$23,'Load Combinations'!$D$3:$N$3,0))</f>
        <v>0</v>
      </c>
      <c r="AQ154" s="96">
        <f>+INDEX('Load Combinations'!$D$4:$N$22,MATCH(Vertical!$C154,'Load Combinations'!$B$4:$B$22,0),MATCH(Vertical!AQ$23,'Load Combinations'!$D$3:$N$3,0))</f>
        <v>1</v>
      </c>
      <c r="AR154" s="96">
        <f>+INDEX('Load Combinations'!$D$4:$N$22,MATCH(Vertical!$C154,'Load Combinations'!$B$4:$B$22,0),MATCH(Vertical!AR$23,'Load Combinations'!$D$3:$N$3,0))</f>
        <v>0</v>
      </c>
      <c r="AS154" s="96">
        <f>+INDEX('Load Combinations'!$D$4:$N$22,MATCH(Vertical!$C154,'Load Combinations'!$B$4:$B$22,0),MATCH(Vertical!AS$23,'Load Combinations'!$D$3:$N$3,0))</f>
        <v>0</v>
      </c>
      <c r="AT154" s="96">
        <f>+INDEX('Load Combinations'!$D$4:$N$22,MATCH(Vertical!$C154,'Load Combinations'!$B$4:$B$22,0),MATCH(Vertical!AT$23,'Load Combinations'!$D$3:$N$3,0))</f>
        <v>1</v>
      </c>
      <c r="AU154" s="138">
        <f>+INDEX('Load Combinations'!$D$4:$N$22,MATCH(Vertical!$C154,'Load Combinations'!$B$4:$B$22,0),MATCH(Vertical!AU$23,'Load Combinations'!$D$3:$N$3,0))</f>
        <v>0</v>
      </c>
      <c r="AV154" s="298">
        <f>+INDEX('Load Combinations'!$D$4:$N$22,MATCH(Vertical!$C154,'Load Combinations'!$B$4:$B$22,0),MATCH(Vertical!AV$23,'Load Combinations'!$D$3:$N$3,0))</f>
        <v>0</v>
      </c>
      <c r="AW154" s="297" cm="1">
        <f t="array" aca="1" ref="AW154" ca="1">SUMPRODUCT(--($K154:$Z154&gt;0),INDEX($H$4:$H$19,MATCH($K$23:$Z$23,$C$4:$C$19,0)))</f>
        <v>0</v>
      </c>
      <c r="AX154" s="298" cm="1">
        <f t="array" aca="1" ref="AX154" ca="1">SUMPRODUCT(--($K154:$Z154&gt;0),INDEX($G$4:$G$19,MATCH($K$23:$Z$23,$C$4:$C$19,0)))</f>
        <v>0</v>
      </c>
      <c r="AY154" s="298" cm="1">
        <f t="array" aca="1" ref="AY154" ca="1">-1*SUMPRODUCT(--($K154:$Z154&lt;0),INDEX($H$4:$H$19,MATCH($K$23:$Z$23,$C$4:$C$19,0)))</f>
        <v>0</v>
      </c>
      <c r="AZ154" s="299" cm="1">
        <f t="array" aca="1" ref="AZ154" ca="1">-1*SUMPRODUCT(--($K154:$Z154&lt;0),INDEX($G$4:$G$19,MATCH($K$23:$Z$23,$C$4:$C$19,0)))</f>
        <v>0</v>
      </c>
      <c r="BA154" s="125" cm="1">
        <f t="array" aca="1" ref="BA154" ca="1">IF(AA154&gt;0,AA154*SUMPRODUCT(_xlfn.XLOOKUP(AA$23,$C$4:$C$19,$T$4:$AD$19)*$AL154:$AV154),0)</f>
        <v>0</v>
      </c>
      <c r="BB154" s="300" cm="1">
        <f t="array" aca="1" ref="BB154" ca="1">IF(AB154&gt;0,AB154*SUMPRODUCT(_xlfn.XLOOKUP(AB$23,$C$4:$C$19,$T$4:$AD$19)*$AL154:$AV154),0)</f>
        <v>0</v>
      </c>
      <c r="BC154" s="300" cm="1">
        <f t="array" aca="1" ref="BC154" ca="1">IF(AC154&gt;0,AC154*SUMPRODUCT(_xlfn.XLOOKUP(AC$23,$C$4:$C$19,$T$4:$AD$19)*$AL154:$AV154),0)</f>
        <v>0</v>
      </c>
      <c r="BD154" s="301" cm="1">
        <f t="array" aca="1" ref="BD154" ca="1">IF(AD154&gt;0,AD154*SUMPRODUCT(_xlfn.XLOOKUP(AD$23,$C$4:$C$19,$T$4:$AD$19)*$AL154:$AV154),0)</f>
        <v>0</v>
      </c>
      <c r="BE154" s="300" cm="1">
        <f t="array" aca="1" ref="BE154" ca="1">IF(AE154&gt;0,AE154*SUMPRODUCT(_xlfn.XLOOKUP(AE$23,$C$4:$C$19,$T$4:$AD$19)*$AL154:$AV154),0)</f>
        <v>0</v>
      </c>
      <c r="BF154" s="300" cm="1">
        <f t="array" aca="1" ref="BF154" ca="1">IF(AF154&gt;0,AF154*SUMPRODUCT(_xlfn.XLOOKUP(AF$23,$C$4:$C$19,$T$4:$AD$19)*$AL154:$AV154),0)</f>
        <v>0</v>
      </c>
      <c r="BG154" s="300" cm="1">
        <f t="array" aca="1" ref="BG154" ca="1">IF(AG154&gt;0,AG154*SUMPRODUCT(_xlfn.XLOOKUP(AG$23,$C$4:$C$19,$T$4:$AD$19)*$AL154:$AV154),0)</f>
        <v>0.75</v>
      </c>
      <c r="BH154" s="300" cm="1">
        <f t="array" aca="1" ref="BH154" ca="1">IF(AH154&gt;0,AH154*SUMPRODUCT(_xlfn.XLOOKUP(AH$23,$C$4:$C$19,$T$4:$AD$19)*$AL154:$AV154),0)</f>
        <v>0</v>
      </c>
      <c r="BI154" s="300" cm="1">
        <f t="array" aca="1" ref="BI154" ca="1">IF(AI154&gt;0,AI154*SUMPRODUCT(_xlfn.XLOOKUP(AI$23,$C$4:$C$19,$T$4:$AD$19)*$AL154:$AV154),0)</f>
        <v>0</v>
      </c>
      <c r="BJ154" s="300" cm="1">
        <f t="array" aca="1" ref="BJ154" ca="1">IF(AJ154&gt;0,AJ154*SUMPRODUCT(_xlfn.XLOOKUP(AJ$23,$C$4:$C$19,$T$4:$AD$19)*$AL154:$AV154),0)</f>
        <v>0.75</v>
      </c>
      <c r="BK154" s="302" cm="1">
        <f t="array" aca="1" ref="BK154" ca="1">IF(AK154&gt;0,AK154*SUMPRODUCT(_xlfn.XLOOKUP(AK$23,$C$4:$C$19,$T$4:$AD$19)*$AL154:$AV154),0)</f>
        <v>0</v>
      </c>
      <c r="BL154" s="303">
        <f t="shared" ca="1" si="200"/>
        <v>1.5</v>
      </c>
      <c r="BM154" s="125" cm="1">
        <f t="array" aca="1" ref="BM154" ca="1">IF(AA154&gt;0,AA154*SUMPRODUCT(_xlfn.XLOOKUP(AA$23,$C$4:$C$19,$I$4:$S$19)*$AL154:$AV154),0)</f>
        <v>0</v>
      </c>
      <c r="BN154" s="300" cm="1">
        <f t="array" aca="1" ref="BN154" ca="1">IF(AB154&gt;0,AB154*SUMPRODUCT(_xlfn.XLOOKUP(AB$23,$C$4:$C$19,$I$4:$S$19)*$AL154:$AV154),0)</f>
        <v>0</v>
      </c>
      <c r="BO154" s="300" cm="1">
        <f t="array" aca="1" ref="BO154" ca="1">IF(AC154&gt;0,AC154*SUMPRODUCT(_xlfn.XLOOKUP(AC$23,$C$4:$C$19,$I$4:$S$19)*$AL154:$AV154),0)</f>
        <v>0</v>
      </c>
      <c r="BP154" s="301" cm="1">
        <f t="array" aca="1" ref="BP154" ca="1">IF(AD154&gt;0,AD154*SUMPRODUCT(_xlfn.XLOOKUP(AD$23,$C$4:$C$19,$I$4:$S$19)*$AL154:$AV154),0)</f>
        <v>0</v>
      </c>
      <c r="BQ154" s="300" cm="1">
        <f t="array" aca="1" ref="BQ154" ca="1">IF(AE154&gt;0,AE154*SUMPRODUCT(_xlfn.XLOOKUP(AE$23,$C$4:$C$19,$I$4:$S$19)*$AL154:$AV154),0)</f>
        <v>0</v>
      </c>
      <c r="BR154" s="300" cm="1">
        <f t="array" aca="1" ref="BR154" ca="1">IF(AF154&gt;0,AF154*SUMPRODUCT(_xlfn.XLOOKUP(AF$23,$C$4:$C$19,$I$4:$S$19)*$AL154:$AV154),0)</f>
        <v>0</v>
      </c>
      <c r="BS154" s="300" cm="1">
        <f t="array" aca="1" ref="BS154" ca="1">IF(AG154&gt;0,AG154*SUMPRODUCT(_xlfn.XLOOKUP(AG$23,$C$4:$C$19,$I$4:$S$19)*$AL154:$AV154),0)</f>
        <v>0</v>
      </c>
      <c r="BT154" s="300" cm="1">
        <f t="array" aca="1" ref="BT154" ca="1">IF(AH154&gt;0,AH154*SUMPRODUCT(_xlfn.XLOOKUP(AH$23,$C$4:$C$19,$I$4:$S$19)*$AL154:$AV154),0)</f>
        <v>0</v>
      </c>
      <c r="BU154" s="300" cm="1">
        <f t="array" aca="1" ref="BU154" ca="1">IF(AI154&gt;0,AI154*SUMPRODUCT(_xlfn.XLOOKUP(AI$23,$C$4:$C$19,$I$4:$S$19)*$AL154:$AV154),0)</f>
        <v>0</v>
      </c>
      <c r="BV154" s="300" cm="1">
        <f t="array" aca="1" ref="BV154" ca="1">IF(AJ154&gt;0,AJ154*SUMPRODUCT(_xlfn.XLOOKUP(AJ$23,$C$4:$C$19,$I$4:$S$19)*$AL154:$AV154),0)</f>
        <v>0</v>
      </c>
      <c r="BW154" s="304" cm="1">
        <f t="array" aca="1" ref="BW154" ca="1">IF(AK154&gt;0,AK154*SUMPRODUCT(_xlfn.XLOOKUP(AK$23,$C$4:$C$19,$I$4:$S$19)*$AL154:$AV154),0)</f>
        <v>0</v>
      </c>
      <c r="BX154" s="305">
        <f t="shared" ca="1" si="201"/>
        <v>0</v>
      </c>
      <c r="BY154" s="125" cm="1">
        <f t="array" aca="1" ref="BY154" ca="1">IF(AA154&lt;0,AA154*SUMPRODUCT(_xlfn.XLOOKUP(AA$23,$C$4:$C$19,$T$4:$AD$19)*$AL154:$AV154),0)</f>
        <v>0</v>
      </c>
      <c r="BZ154" s="300" cm="1">
        <f t="array" aca="1" ref="BZ154" ca="1">IF(AB154&lt;0,AB154*SUMPRODUCT(_xlfn.XLOOKUP(AB$23,$C$4:$C$19,$T$4:$AD$19)*$AL154:$AV154),0)</f>
        <v>0</v>
      </c>
      <c r="CA154" s="300" cm="1">
        <f t="array" aca="1" ref="CA154" ca="1">IF(AC154&lt;0,AC154*SUMPRODUCT(_xlfn.XLOOKUP(AC$23,$C$4:$C$19,$T$4:$AD$19)*$AL154:$AV154),0)</f>
        <v>0</v>
      </c>
      <c r="CB154" s="301" cm="1">
        <f t="array" aca="1" ref="CB154" ca="1">IF(AD154&lt;0,AD154*SUMPRODUCT(_xlfn.XLOOKUP(AD$23,$C$4:$C$19,$T$4:$AD$19)*$AL154:$AV154),0)</f>
        <v>0</v>
      </c>
      <c r="CC154" s="300" cm="1">
        <f t="array" aca="1" ref="CC154" ca="1">IF(AE154&lt;0,AE154*SUMPRODUCT(_xlfn.XLOOKUP(AE$23,$C$4:$C$19,$T$4:$AD$19)*$AL154:$AV154),0)</f>
        <v>0</v>
      </c>
      <c r="CD154" s="300" cm="1">
        <f t="array" aca="1" ref="CD154" ca="1">IF(AF154&lt;0,AF154*SUMPRODUCT(_xlfn.XLOOKUP(AF$23,$C$4:$C$19,$T$4:$AD$19)*$AL154:$AV154),0)</f>
        <v>0</v>
      </c>
      <c r="CE154" s="300" cm="1">
        <f t="array" aca="1" ref="CE154" ca="1">IF(AG154&lt;0,AG154*SUMPRODUCT(_xlfn.XLOOKUP(AG$23,$C$4:$C$19,$T$4:$AD$19)*$AL154:$AV154),0)</f>
        <v>0</v>
      </c>
      <c r="CF154" s="300" cm="1">
        <f t="array" aca="1" ref="CF154" ca="1">IF(AH154&lt;0,AH154*SUMPRODUCT(_xlfn.XLOOKUP(AH$23,$C$4:$C$19,$T$4:$AD$19)*$AL154:$AV154),0)</f>
        <v>0</v>
      </c>
      <c r="CG154" s="300" cm="1">
        <f t="array" aca="1" ref="CG154" ca="1">IF(AI154&lt;0,AI154*SUMPRODUCT(_xlfn.XLOOKUP(AI$23,$C$4:$C$19,$T$4:$AD$19)*$AL154:$AV154),0)</f>
        <v>0</v>
      </c>
      <c r="CH154" s="300" cm="1">
        <f t="array" aca="1" ref="CH154" ca="1">IF(AJ154&lt;0,AJ154*SUMPRODUCT(_xlfn.XLOOKUP(AJ$23,$C$4:$C$19,$T$4:$AD$19)*$AL154:$AV154),0)</f>
        <v>0</v>
      </c>
      <c r="CI154" s="304" cm="1">
        <f t="array" aca="1" ref="CI154" ca="1">IF(AK154&lt;0,AK154*SUMPRODUCT(_xlfn.XLOOKUP(AK$23,$C$4:$C$19,$T$4:$AD$19)*$AL154:$AV154),0)</f>
        <v>0</v>
      </c>
      <c r="CJ154" s="303">
        <f t="shared" ca="1" si="202"/>
        <v>0</v>
      </c>
      <c r="CK154" s="125" cm="1">
        <f t="array" aca="1" ref="CK154" ca="1">IF(AA154&lt;0,AA154*SUMPRODUCT(_xlfn.XLOOKUP(AA$23,$C$4:$C$19,$I$4:$S$19)*$AL154:$AV154),0)</f>
        <v>0</v>
      </c>
      <c r="CL154" s="300" cm="1">
        <f t="array" aca="1" ref="CL154" ca="1">IF(AB154&lt;0,AB154*SUMPRODUCT(_xlfn.XLOOKUP(AB$23,$C$4:$C$19,$I$4:$S$19)*$AL154:$AV154),0)</f>
        <v>0</v>
      </c>
      <c r="CM154" s="300" cm="1">
        <f t="array" aca="1" ref="CM154" ca="1">IF(AC154&lt;0,AC154*SUMPRODUCT(_xlfn.XLOOKUP(AC$23,$C$4:$C$19,$I$4:$S$19)*$AL154:$AV154),0)</f>
        <v>0</v>
      </c>
      <c r="CN154" s="301" cm="1">
        <f t="array" aca="1" ref="CN154" ca="1">IF(AD154&lt;0,AD154*SUMPRODUCT(_xlfn.XLOOKUP(AD$23,$C$4:$C$19,$I$4:$S$19)*$AL154:$AV154),0)</f>
        <v>0</v>
      </c>
      <c r="CO154" s="300" cm="1">
        <f t="array" aca="1" ref="CO154" ca="1">IF(AE154&lt;0,AE154*SUMPRODUCT(_xlfn.XLOOKUP(AE$23,$C$4:$C$19,$I$4:$S$19)*$AL154:$AV154),0)</f>
        <v>0</v>
      </c>
      <c r="CP154" s="300" cm="1">
        <f t="array" aca="1" ref="CP154" ca="1">IF(AF154&lt;0,AF154*SUMPRODUCT(_xlfn.XLOOKUP(AF$23,$C$4:$C$19,$I$4:$S$19)*$AL154:$AV154),0)</f>
        <v>0</v>
      </c>
      <c r="CQ154" s="300" cm="1">
        <f t="array" aca="1" ref="CQ154" ca="1">IF(AG154&lt;0,AG154*SUMPRODUCT(_xlfn.XLOOKUP(AG$23,$C$4:$C$19,$I$4:$S$19)*$AL154:$AV154),0)</f>
        <v>0</v>
      </c>
      <c r="CR154" s="300" cm="1">
        <f t="array" aca="1" ref="CR154" ca="1">IF(AH154&lt;0,AH154*SUMPRODUCT(_xlfn.XLOOKUP(AH$23,$C$4:$C$19,$I$4:$S$19)*$AL154:$AV154),0)</f>
        <v>0</v>
      </c>
      <c r="CS154" s="300" cm="1">
        <f t="array" aca="1" ref="CS154" ca="1">IF(AI154&lt;0,AI154*SUMPRODUCT(_xlfn.XLOOKUP(AI$23,$C$4:$C$19,$I$4:$S$19)*$AL154:$AV154),0)</f>
        <v>0</v>
      </c>
      <c r="CT154" s="300" cm="1">
        <f t="array" aca="1" ref="CT154" ca="1">IF(AJ154&lt;0,AJ154*SUMPRODUCT(_xlfn.XLOOKUP(AJ$23,$C$4:$C$19,$I$4:$S$19)*$AL154:$AV154),0)</f>
        <v>0</v>
      </c>
      <c r="CU154" s="302" cm="1">
        <f t="array" aca="1" ref="CU154" ca="1">IF(AK154&lt;0,AK154*SUMPRODUCT(_xlfn.XLOOKUP(AK$23,$C$4:$C$19,$I$4:$S$19)*$AL154:$AV154),0)</f>
        <v>0</v>
      </c>
      <c r="CV154" s="303">
        <f t="shared" ca="1" si="203"/>
        <v>0</v>
      </c>
    </row>
    <row r="155" spans="1:100" x14ac:dyDescent="0.25">
      <c r="A155" s="134"/>
      <c r="B155" s="255"/>
      <c r="C155" s="278">
        <v>6</v>
      </c>
      <c r="D155" s="279" t="str">
        <f>_xlfn.XLOOKUP($C155,'Load Combinations'!$B$4:$B$22,'Load Combinations'!$C$4:$C$22)</f>
        <v>Core Vessel Vaccuum,  No Beam, Seismic</v>
      </c>
      <c r="E155" s="280"/>
      <c r="F155" s="281"/>
      <c r="G155" s="111"/>
      <c r="H155" s="282">
        <f t="shared" ca="1" si="252"/>
        <v>0.5</v>
      </c>
      <c r="I155" s="282">
        <f t="shared" ca="1" si="253"/>
        <v>0</v>
      </c>
      <c r="J155" s="283"/>
      <c r="K155" s="87">
        <f ca="1">OFFSET(K155,-5,0)</f>
        <v>0</v>
      </c>
      <c r="L155" s="84">
        <f t="shared" ref="L155:AK155" ca="1" si="276">OFFSET(L155,-5,0)</f>
        <v>0</v>
      </c>
      <c r="M155" s="84">
        <f t="shared" ca="1" si="276"/>
        <v>0</v>
      </c>
      <c r="N155" s="84">
        <f t="shared" ca="1" si="276"/>
        <v>0</v>
      </c>
      <c r="O155" s="84">
        <f t="shared" ca="1" si="276"/>
        <v>0</v>
      </c>
      <c r="P155" s="84">
        <f t="shared" ca="1" si="276"/>
        <v>0</v>
      </c>
      <c r="Q155" s="84">
        <f t="shared" ca="1" si="276"/>
        <v>0</v>
      </c>
      <c r="R155" s="84">
        <f t="shared" ca="1" si="276"/>
        <v>0</v>
      </c>
      <c r="S155" s="84">
        <f t="shared" ca="1" si="276"/>
        <v>0</v>
      </c>
      <c r="T155" s="84">
        <f t="shared" ca="1" si="276"/>
        <v>0</v>
      </c>
      <c r="U155" s="84">
        <f t="shared" ca="1" si="276"/>
        <v>0</v>
      </c>
      <c r="V155" s="84">
        <f t="shared" ca="1" si="276"/>
        <v>0</v>
      </c>
      <c r="W155" s="84">
        <f t="shared" ca="1" si="276"/>
        <v>0</v>
      </c>
      <c r="X155" s="84">
        <f t="shared" ca="1" si="276"/>
        <v>0</v>
      </c>
      <c r="Y155" s="84">
        <f t="shared" ca="1" si="276"/>
        <v>0</v>
      </c>
      <c r="Z155" s="89">
        <f t="shared" ca="1" si="276"/>
        <v>0</v>
      </c>
      <c r="AA155" s="87">
        <f t="shared" ca="1" si="276"/>
        <v>0</v>
      </c>
      <c r="AB155" s="84">
        <f t="shared" ca="1" si="276"/>
        <v>0</v>
      </c>
      <c r="AC155" s="84">
        <f t="shared" ca="1" si="276"/>
        <v>0</v>
      </c>
      <c r="AD155" s="84">
        <f t="shared" ca="1" si="276"/>
        <v>0</v>
      </c>
      <c r="AE155" s="84">
        <f t="shared" ca="1" si="276"/>
        <v>0</v>
      </c>
      <c r="AF155" s="84">
        <f t="shared" ca="1" si="276"/>
        <v>0</v>
      </c>
      <c r="AG155" s="84">
        <f t="shared" ca="1" si="276"/>
        <v>1</v>
      </c>
      <c r="AH155" s="84">
        <f t="shared" ca="1" si="276"/>
        <v>0</v>
      </c>
      <c r="AI155" s="84">
        <f t="shared" ca="1" si="276"/>
        <v>0</v>
      </c>
      <c r="AJ155" s="84">
        <f t="shared" ca="1" si="276"/>
        <v>1</v>
      </c>
      <c r="AK155" s="98">
        <f t="shared" ca="1" si="276"/>
        <v>0</v>
      </c>
      <c r="AL155" s="91">
        <f>+INDEX('Load Combinations'!$D$4:$N$22,MATCH(Vertical!$C155,'Load Combinations'!$B$4:$B$22,0),MATCH(Vertical!AL$23,'Load Combinations'!$D$3:$N$3,0))</f>
        <v>1</v>
      </c>
      <c r="AM155" s="84">
        <f>+INDEX('Load Combinations'!$D$4:$N$22,MATCH(Vertical!$C155,'Load Combinations'!$B$4:$B$22,0),MATCH(Vertical!AM$23,'Load Combinations'!$D$3:$N$3,0))</f>
        <v>1</v>
      </c>
      <c r="AN155" s="84">
        <f>+INDEX('Load Combinations'!$D$4:$N$22,MATCH(Vertical!$C155,'Load Combinations'!$B$4:$B$22,0),MATCH(Vertical!AN$23,'Load Combinations'!$D$3:$N$3,0))</f>
        <v>0</v>
      </c>
      <c r="AO155" s="84">
        <f>+INDEX('Load Combinations'!$D$4:$N$22,MATCH(Vertical!$C155,'Load Combinations'!$B$4:$B$22,0),MATCH(Vertical!AO$23,'Load Combinations'!$D$3:$N$3,0))</f>
        <v>1</v>
      </c>
      <c r="AP155" s="84">
        <f>+INDEX('Load Combinations'!$D$4:$N$22,MATCH(Vertical!$C155,'Load Combinations'!$B$4:$B$22,0),MATCH(Vertical!AP$23,'Load Combinations'!$D$3:$N$3,0))</f>
        <v>0</v>
      </c>
      <c r="AQ155" s="84">
        <f>+INDEX('Load Combinations'!$D$4:$N$22,MATCH(Vertical!$C155,'Load Combinations'!$B$4:$B$22,0),MATCH(Vertical!AQ$23,'Load Combinations'!$D$3:$N$3,0))</f>
        <v>0</v>
      </c>
      <c r="AR155" s="84">
        <f>+INDEX('Load Combinations'!$D$4:$N$22,MATCH(Vertical!$C155,'Load Combinations'!$B$4:$B$22,0),MATCH(Vertical!AR$23,'Load Combinations'!$D$3:$N$3,0))</f>
        <v>0</v>
      </c>
      <c r="AS155" s="84">
        <f>+INDEX('Load Combinations'!$D$4:$N$22,MATCH(Vertical!$C155,'Load Combinations'!$B$4:$B$22,0),MATCH(Vertical!AS$23,'Load Combinations'!$D$3:$N$3,0))</f>
        <v>0</v>
      </c>
      <c r="AT155" s="84">
        <f>+INDEX('Load Combinations'!$D$4:$N$22,MATCH(Vertical!$C155,'Load Combinations'!$B$4:$B$22,0),MATCH(Vertical!AT$23,'Load Combinations'!$D$3:$N$3,0))</f>
        <v>1</v>
      </c>
      <c r="AU155" s="89">
        <f>+INDEX('Load Combinations'!$D$4:$N$22,MATCH(Vertical!$C155,'Load Combinations'!$B$4:$B$22,0),MATCH(Vertical!AU$23,'Load Combinations'!$D$3:$N$3,0))</f>
        <v>1</v>
      </c>
      <c r="AV155" s="194">
        <f>+INDEX('Load Combinations'!$D$4:$N$22,MATCH(Vertical!$C155,'Load Combinations'!$B$4:$B$22,0),MATCH(Vertical!AV$23,'Load Combinations'!$D$3:$N$3,0))</f>
        <v>0</v>
      </c>
      <c r="AW155" s="284" cm="1">
        <f t="array" aca="1" ref="AW155" ca="1">SUMPRODUCT(--($K155:$Z155&gt;0),INDEX($H$4:$H$19,MATCH($K$23:$Z$23,$C$4:$C$19,0)))</f>
        <v>0</v>
      </c>
      <c r="AX155" s="194" cm="1">
        <f t="array" aca="1" ref="AX155" ca="1">SUMPRODUCT(--($K155:$Z155&gt;0),INDEX($G$4:$G$19,MATCH($K$23:$Z$23,$C$4:$C$19,0)))</f>
        <v>0</v>
      </c>
      <c r="AY155" s="194" cm="1">
        <f t="array" aca="1" ref="AY155" ca="1">-1*SUMPRODUCT(--($K155:$Z155&lt;0),INDEX($H$4:$H$19,MATCH($K$23:$Z$23,$C$4:$C$19,0)))</f>
        <v>0</v>
      </c>
      <c r="AZ155" s="285" cm="1">
        <f t="array" aca="1" ref="AZ155" ca="1">-1*SUMPRODUCT(--($K155:$Z155&lt;0),INDEX($G$4:$G$19,MATCH($K$23:$Z$23,$C$4:$C$19,0)))</f>
        <v>0</v>
      </c>
      <c r="BA155" s="286" cm="1">
        <f t="array" aca="1" ref="BA155" ca="1">IF(AA155&gt;0,AA155*SUMPRODUCT(_xlfn.XLOOKUP(AA$23,$C$4:$C$19,$T$4:$AD$19)*$AL155:$AV155),0)</f>
        <v>0</v>
      </c>
      <c r="BB155" s="287" cm="1">
        <f t="array" aca="1" ref="BB155" ca="1">IF(AB155&gt;0,AB155*SUMPRODUCT(_xlfn.XLOOKUP(AB$23,$C$4:$C$19,$T$4:$AD$19)*$AL155:$AV155),0)</f>
        <v>0</v>
      </c>
      <c r="BC155" s="287" cm="1">
        <f t="array" aca="1" ref="BC155" ca="1">IF(AC155&gt;0,AC155*SUMPRODUCT(_xlfn.XLOOKUP(AC$23,$C$4:$C$19,$T$4:$AD$19)*$AL155:$AV155),0)</f>
        <v>0</v>
      </c>
      <c r="BD155" s="287" cm="1">
        <f t="array" aca="1" ref="BD155" ca="1">IF(AD155&gt;0,AD155*SUMPRODUCT(_xlfn.XLOOKUP(AD$23,$C$4:$C$19,$T$4:$AD$19)*$AL155:$AV155),0)</f>
        <v>0</v>
      </c>
      <c r="BE155" s="287" cm="1">
        <f t="array" aca="1" ref="BE155" ca="1">IF(AE155&gt;0,AE155*SUMPRODUCT(_xlfn.XLOOKUP(AE$23,$C$4:$C$19,$T$4:$AD$19)*$AL155:$AV155),0)</f>
        <v>0</v>
      </c>
      <c r="BF155" s="287" cm="1">
        <f t="array" aca="1" ref="BF155" ca="1">IF(AF155&gt;0,AF155*SUMPRODUCT(_xlfn.XLOOKUP(AF$23,$C$4:$C$19,$T$4:$AD$19)*$AL155:$AV155),0)</f>
        <v>0</v>
      </c>
      <c r="BG155" s="287" cm="1">
        <f t="array" aca="1" ref="BG155" ca="1">IF(AG155&gt;0,AG155*SUMPRODUCT(_xlfn.XLOOKUP(AG$23,$C$4:$C$19,$T$4:$AD$19)*$AL155:$AV155),0)</f>
        <v>0.25</v>
      </c>
      <c r="BH155" s="287" cm="1">
        <f t="array" aca="1" ref="BH155" ca="1">IF(AH155&gt;0,AH155*SUMPRODUCT(_xlfn.XLOOKUP(AH$23,$C$4:$C$19,$T$4:$AD$19)*$AL155:$AV155),0)</f>
        <v>0</v>
      </c>
      <c r="BI155" s="287" cm="1">
        <f t="array" aca="1" ref="BI155" ca="1">IF(AI155&gt;0,AI155*SUMPRODUCT(_xlfn.XLOOKUP(AI$23,$C$4:$C$19,$T$4:$AD$19)*$AL155:$AV155),0)</f>
        <v>0</v>
      </c>
      <c r="BJ155" s="287" cm="1">
        <f t="array" aca="1" ref="BJ155" ca="1">IF(AJ155&gt;0,AJ155*SUMPRODUCT(_xlfn.XLOOKUP(AJ$23,$C$4:$C$19,$T$4:$AD$19)*$AL155:$AV155),0)</f>
        <v>0.25</v>
      </c>
      <c r="BK155" s="288" cm="1">
        <f t="array" aca="1" ref="BK155" ca="1">IF(AK155&gt;0,AK155*SUMPRODUCT(_xlfn.XLOOKUP(AK$23,$C$4:$C$19,$T$4:$AD$19)*$AL155:$AV155),0)</f>
        <v>0</v>
      </c>
      <c r="BL155" s="289">
        <f t="shared" ca="1" si="200"/>
        <v>0.5</v>
      </c>
      <c r="BM155" s="286" cm="1">
        <f t="array" aca="1" ref="BM155" ca="1">IF(AA155&gt;0,AA155*SUMPRODUCT(_xlfn.XLOOKUP(AA$23,$C$4:$C$19,$I$4:$S$19)*$AL155:$AV155),0)</f>
        <v>0</v>
      </c>
      <c r="BN155" s="287" cm="1">
        <f t="array" aca="1" ref="BN155" ca="1">IF(AB155&gt;0,AB155*SUMPRODUCT(_xlfn.XLOOKUP(AB$23,$C$4:$C$19,$I$4:$S$19)*$AL155:$AV155),0)</f>
        <v>0</v>
      </c>
      <c r="BO155" s="287" cm="1">
        <f t="array" aca="1" ref="BO155" ca="1">IF(AC155&gt;0,AC155*SUMPRODUCT(_xlfn.XLOOKUP(AC$23,$C$4:$C$19,$I$4:$S$19)*$AL155:$AV155),0)</f>
        <v>0</v>
      </c>
      <c r="BP155" s="287" cm="1">
        <f t="array" aca="1" ref="BP155" ca="1">IF(AD155&gt;0,AD155*SUMPRODUCT(_xlfn.XLOOKUP(AD$23,$C$4:$C$19,$I$4:$S$19)*$AL155:$AV155),0)</f>
        <v>0</v>
      </c>
      <c r="BQ155" s="287" cm="1">
        <f t="array" aca="1" ref="BQ155" ca="1">IF(AE155&gt;0,AE155*SUMPRODUCT(_xlfn.XLOOKUP(AE$23,$C$4:$C$19,$I$4:$S$19)*$AL155:$AV155),0)</f>
        <v>0</v>
      </c>
      <c r="BR155" s="287" cm="1">
        <f t="array" aca="1" ref="BR155" ca="1">IF(AF155&gt;0,AF155*SUMPRODUCT(_xlfn.XLOOKUP(AF$23,$C$4:$C$19,$I$4:$S$19)*$AL155:$AV155),0)</f>
        <v>0</v>
      </c>
      <c r="BS155" s="287" cm="1">
        <f t="array" aca="1" ref="BS155" ca="1">IF(AG155&gt;0,AG155*SUMPRODUCT(_xlfn.XLOOKUP(AG$23,$C$4:$C$19,$I$4:$S$19)*$AL155:$AV155),0)</f>
        <v>0</v>
      </c>
      <c r="BT155" s="287" cm="1">
        <f t="array" aca="1" ref="BT155" ca="1">IF(AH155&gt;0,AH155*SUMPRODUCT(_xlfn.XLOOKUP(AH$23,$C$4:$C$19,$I$4:$S$19)*$AL155:$AV155),0)</f>
        <v>0</v>
      </c>
      <c r="BU155" s="287" cm="1">
        <f t="array" aca="1" ref="BU155" ca="1">IF(AI155&gt;0,AI155*SUMPRODUCT(_xlfn.XLOOKUP(AI$23,$C$4:$C$19,$I$4:$S$19)*$AL155:$AV155),0)</f>
        <v>0</v>
      </c>
      <c r="BV155" s="287" cm="1">
        <f t="array" aca="1" ref="BV155" ca="1">IF(AJ155&gt;0,AJ155*SUMPRODUCT(_xlfn.XLOOKUP(AJ$23,$C$4:$C$19,$I$4:$S$19)*$AL155:$AV155),0)</f>
        <v>0</v>
      </c>
      <c r="BW155" s="290" cm="1">
        <f t="array" aca="1" ref="BW155" ca="1">IF(AK155&gt;0,AK155*SUMPRODUCT(_xlfn.XLOOKUP(AK$23,$C$4:$C$19,$I$4:$S$19)*$AL155:$AV155),0)</f>
        <v>0</v>
      </c>
      <c r="BX155" s="291">
        <f t="shared" ca="1" si="201"/>
        <v>0</v>
      </c>
      <c r="BY155" s="286" cm="1">
        <f t="array" aca="1" ref="BY155" ca="1">IF(AA155&lt;0,AA155*SUMPRODUCT(_xlfn.XLOOKUP(AA$23,$C$4:$C$19,$T$4:$AD$19)*$AL155:$AV155),0)</f>
        <v>0</v>
      </c>
      <c r="BZ155" s="287" cm="1">
        <f t="array" aca="1" ref="BZ155" ca="1">IF(AB155&lt;0,AB155*SUMPRODUCT(_xlfn.XLOOKUP(AB$23,$C$4:$C$19,$T$4:$AD$19)*$AL155:$AV155),0)</f>
        <v>0</v>
      </c>
      <c r="CA155" s="287" cm="1">
        <f t="array" aca="1" ref="CA155" ca="1">IF(AC155&lt;0,AC155*SUMPRODUCT(_xlfn.XLOOKUP(AC$23,$C$4:$C$19,$T$4:$AD$19)*$AL155:$AV155),0)</f>
        <v>0</v>
      </c>
      <c r="CB155" s="287" cm="1">
        <f t="array" aca="1" ref="CB155" ca="1">IF(AD155&lt;0,AD155*SUMPRODUCT(_xlfn.XLOOKUP(AD$23,$C$4:$C$19,$T$4:$AD$19)*$AL155:$AV155),0)</f>
        <v>0</v>
      </c>
      <c r="CC155" s="287" cm="1">
        <f t="array" aca="1" ref="CC155" ca="1">IF(AE155&lt;0,AE155*SUMPRODUCT(_xlfn.XLOOKUP(AE$23,$C$4:$C$19,$T$4:$AD$19)*$AL155:$AV155),0)</f>
        <v>0</v>
      </c>
      <c r="CD155" s="287" cm="1">
        <f t="array" aca="1" ref="CD155" ca="1">IF(AF155&lt;0,AF155*SUMPRODUCT(_xlfn.XLOOKUP(AF$23,$C$4:$C$19,$T$4:$AD$19)*$AL155:$AV155),0)</f>
        <v>0</v>
      </c>
      <c r="CE155" s="287" cm="1">
        <f t="array" aca="1" ref="CE155" ca="1">IF(AG155&lt;0,AG155*SUMPRODUCT(_xlfn.XLOOKUP(AG$23,$C$4:$C$19,$T$4:$AD$19)*$AL155:$AV155),0)</f>
        <v>0</v>
      </c>
      <c r="CF155" s="287" cm="1">
        <f t="array" aca="1" ref="CF155" ca="1">IF(AH155&lt;0,AH155*SUMPRODUCT(_xlfn.XLOOKUP(AH$23,$C$4:$C$19,$T$4:$AD$19)*$AL155:$AV155),0)</f>
        <v>0</v>
      </c>
      <c r="CG155" s="287" cm="1">
        <f t="array" aca="1" ref="CG155" ca="1">IF(AI155&lt;0,AI155*SUMPRODUCT(_xlfn.XLOOKUP(AI$23,$C$4:$C$19,$T$4:$AD$19)*$AL155:$AV155),0)</f>
        <v>0</v>
      </c>
      <c r="CH155" s="287" cm="1">
        <f t="array" aca="1" ref="CH155" ca="1">IF(AJ155&lt;0,AJ155*SUMPRODUCT(_xlfn.XLOOKUP(AJ$23,$C$4:$C$19,$T$4:$AD$19)*$AL155:$AV155),0)</f>
        <v>0</v>
      </c>
      <c r="CI155" s="290" cm="1">
        <f t="array" aca="1" ref="CI155" ca="1">IF(AK155&lt;0,AK155*SUMPRODUCT(_xlfn.XLOOKUP(AK$23,$C$4:$C$19,$T$4:$AD$19)*$AL155:$AV155),0)</f>
        <v>0</v>
      </c>
      <c r="CJ155" s="289">
        <f t="shared" ca="1" si="202"/>
        <v>0</v>
      </c>
      <c r="CK155" s="286" cm="1">
        <f t="array" aca="1" ref="CK155" ca="1">IF(AA155&lt;0,AA155*SUMPRODUCT(_xlfn.XLOOKUP(AA$23,$C$4:$C$19,$I$4:$S$19)*$AL155:$AV155),0)</f>
        <v>0</v>
      </c>
      <c r="CL155" s="287" cm="1">
        <f t="array" aca="1" ref="CL155" ca="1">IF(AB155&lt;0,AB155*SUMPRODUCT(_xlfn.XLOOKUP(AB$23,$C$4:$C$19,$I$4:$S$19)*$AL155:$AV155),0)</f>
        <v>0</v>
      </c>
      <c r="CM155" s="287" cm="1">
        <f t="array" aca="1" ref="CM155" ca="1">IF(AC155&lt;0,AC155*SUMPRODUCT(_xlfn.XLOOKUP(AC$23,$C$4:$C$19,$I$4:$S$19)*$AL155:$AV155),0)</f>
        <v>0</v>
      </c>
      <c r="CN155" s="287" cm="1">
        <f t="array" aca="1" ref="CN155" ca="1">IF(AD155&lt;0,AD155*SUMPRODUCT(_xlfn.XLOOKUP(AD$23,$C$4:$C$19,$I$4:$S$19)*$AL155:$AV155),0)</f>
        <v>0</v>
      </c>
      <c r="CO155" s="287" cm="1">
        <f t="array" aca="1" ref="CO155" ca="1">IF(AE155&lt;0,AE155*SUMPRODUCT(_xlfn.XLOOKUP(AE$23,$C$4:$C$19,$I$4:$S$19)*$AL155:$AV155),0)</f>
        <v>0</v>
      </c>
      <c r="CP155" s="287" cm="1">
        <f t="array" aca="1" ref="CP155" ca="1">IF(AF155&lt;0,AF155*SUMPRODUCT(_xlfn.XLOOKUP(AF$23,$C$4:$C$19,$I$4:$S$19)*$AL155:$AV155),0)</f>
        <v>0</v>
      </c>
      <c r="CQ155" s="287" cm="1">
        <f t="array" aca="1" ref="CQ155" ca="1">IF(AG155&lt;0,AG155*SUMPRODUCT(_xlfn.XLOOKUP(AG$23,$C$4:$C$19,$I$4:$S$19)*$AL155:$AV155),0)</f>
        <v>0</v>
      </c>
      <c r="CR155" s="287" cm="1">
        <f t="array" aca="1" ref="CR155" ca="1">IF(AH155&lt;0,AH155*SUMPRODUCT(_xlfn.XLOOKUP(AH$23,$C$4:$C$19,$I$4:$S$19)*$AL155:$AV155),0)</f>
        <v>0</v>
      </c>
      <c r="CS155" s="287" cm="1">
        <f t="array" aca="1" ref="CS155" ca="1">IF(AI155&lt;0,AI155*SUMPRODUCT(_xlfn.XLOOKUP(AI$23,$C$4:$C$19,$I$4:$S$19)*$AL155:$AV155),0)</f>
        <v>0</v>
      </c>
      <c r="CT155" s="287" cm="1">
        <f t="array" aca="1" ref="CT155" ca="1">IF(AJ155&lt;0,AJ155*SUMPRODUCT(_xlfn.XLOOKUP(AJ$23,$C$4:$C$19,$I$4:$S$19)*$AL155:$AV155),0)</f>
        <v>0</v>
      </c>
      <c r="CU155" s="288" cm="1">
        <f t="array" aca="1" ref="CU155" ca="1">IF(AK155&lt;0,AK155*SUMPRODUCT(_xlfn.XLOOKUP(AK$23,$C$4:$C$19,$I$4:$S$19)*$AL155:$AV155),0)</f>
        <v>0</v>
      </c>
      <c r="CV155" s="289">
        <f t="shared" ca="1" si="203"/>
        <v>0</v>
      </c>
    </row>
    <row r="156" spans="1:100" x14ac:dyDescent="0.25">
      <c r="A156" s="135"/>
      <c r="B156" s="731"/>
      <c r="C156" s="292">
        <v>7</v>
      </c>
      <c r="D156" s="293" t="str">
        <f>_xlfn.XLOOKUP($C156,'Load Combinations'!$B$4:$B$22,'Load Combinations'!$C$4:$C$22)</f>
        <v>Core Vessel Vaccuum,  Beam On, Seismic</v>
      </c>
      <c r="E156" s="86"/>
      <c r="F156" s="294"/>
      <c r="G156" s="125"/>
      <c r="H156" s="295">
        <f t="shared" ca="1" si="252"/>
        <v>1.5</v>
      </c>
      <c r="I156" s="295">
        <f t="shared" ca="1" si="253"/>
        <v>0</v>
      </c>
      <c r="J156" s="296"/>
      <c r="K156" s="99">
        <f ca="1">OFFSET(K156,-6,0)</f>
        <v>0</v>
      </c>
      <c r="L156" s="96">
        <f t="shared" ref="L156:AK156" ca="1" si="277">OFFSET(L156,-6,0)</f>
        <v>0</v>
      </c>
      <c r="M156" s="96">
        <f t="shared" ca="1" si="277"/>
        <v>0</v>
      </c>
      <c r="N156" s="96">
        <f t="shared" ca="1" si="277"/>
        <v>0</v>
      </c>
      <c r="O156" s="96">
        <f t="shared" ca="1" si="277"/>
        <v>0</v>
      </c>
      <c r="P156" s="96">
        <f t="shared" ca="1" si="277"/>
        <v>0</v>
      </c>
      <c r="Q156" s="96">
        <f t="shared" ca="1" si="277"/>
        <v>0</v>
      </c>
      <c r="R156" s="96">
        <f t="shared" ca="1" si="277"/>
        <v>0</v>
      </c>
      <c r="S156" s="96">
        <f t="shared" ca="1" si="277"/>
        <v>0</v>
      </c>
      <c r="T156" s="96">
        <f t="shared" ca="1" si="277"/>
        <v>0</v>
      </c>
      <c r="U156" s="96">
        <f t="shared" ca="1" si="277"/>
        <v>0</v>
      </c>
      <c r="V156" s="96">
        <f t="shared" ca="1" si="277"/>
        <v>0</v>
      </c>
      <c r="W156" s="96">
        <f t="shared" ca="1" si="277"/>
        <v>0</v>
      </c>
      <c r="X156" s="96">
        <f t="shared" ca="1" si="277"/>
        <v>0</v>
      </c>
      <c r="Y156" s="96">
        <f t="shared" ca="1" si="277"/>
        <v>0</v>
      </c>
      <c r="Z156" s="138">
        <f t="shared" ca="1" si="277"/>
        <v>0</v>
      </c>
      <c r="AA156" s="99">
        <f t="shared" ca="1" si="277"/>
        <v>0</v>
      </c>
      <c r="AB156" s="96">
        <f t="shared" ca="1" si="277"/>
        <v>0</v>
      </c>
      <c r="AC156" s="96">
        <f t="shared" ca="1" si="277"/>
        <v>0</v>
      </c>
      <c r="AD156" s="96">
        <f t="shared" ca="1" si="277"/>
        <v>0</v>
      </c>
      <c r="AE156" s="96">
        <f t="shared" ca="1" si="277"/>
        <v>0</v>
      </c>
      <c r="AF156" s="96">
        <f t="shared" ca="1" si="277"/>
        <v>0</v>
      </c>
      <c r="AG156" s="96">
        <f t="shared" ca="1" si="277"/>
        <v>1</v>
      </c>
      <c r="AH156" s="96">
        <f t="shared" ca="1" si="277"/>
        <v>0</v>
      </c>
      <c r="AI156" s="96">
        <f t="shared" ca="1" si="277"/>
        <v>0</v>
      </c>
      <c r="AJ156" s="96">
        <f t="shared" ca="1" si="277"/>
        <v>1</v>
      </c>
      <c r="AK156" s="100">
        <f t="shared" ca="1" si="277"/>
        <v>0</v>
      </c>
      <c r="AL156" s="97">
        <f>+INDEX('Load Combinations'!$D$4:$N$22,MATCH(Vertical!$C156,'Load Combinations'!$B$4:$B$22,0),MATCH(Vertical!AL$23,'Load Combinations'!$D$3:$N$3,0))</f>
        <v>1</v>
      </c>
      <c r="AM156" s="96">
        <f>+INDEX('Load Combinations'!$D$4:$N$22,MATCH(Vertical!$C156,'Load Combinations'!$B$4:$B$22,0),MATCH(Vertical!AM$23,'Load Combinations'!$D$3:$N$3,0))</f>
        <v>1</v>
      </c>
      <c r="AN156" s="96">
        <f>+INDEX('Load Combinations'!$D$4:$N$22,MATCH(Vertical!$C156,'Load Combinations'!$B$4:$B$22,0),MATCH(Vertical!AN$23,'Load Combinations'!$D$3:$N$3,0))</f>
        <v>0</v>
      </c>
      <c r="AO156" s="96">
        <f>+INDEX('Load Combinations'!$D$4:$N$22,MATCH(Vertical!$C156,'Load Combinations'!$B$4:$B$22,0),MATCH(Vertical!AO$23,'Load Combinations'!$D$3:$N$3,0))</f>
        <v>1</v>
      </c>
      <c r="AP156" s="96">
        <f>+INDEX('Load Combinations'!$D$4:$N$22,MATCH(Vertical!$C156,'Load Combinations'!$B$4:$B$22,0),MATCH(Vertical!AP$23,'Load Combinations'!$D$3:$N$3,0))</f>
        <v>0</v>
      </c>
      <c r="AQ156" s="96">
        <f>+INDEX('Load Combinations'!$D$4:$N$22,MATCH(Vertical!$C156,'Load Combinations'!$B$4:$B$22,0),MATCH(Vertical!AQ$23,'Load Combinations'!$D$3:$N$3,0))</f>
        <v>1</v>
      </c>
      <c r="AR156" s="96">
        <f>+INDEX('Load Combinations'!$D$4:$N$22,MATCH(Vertical!$C156,'Load Combinations'!$B$4:$B$22,0),MATCH(Vertical!AR$23,'Load Combinations'!$D$3:$N$3,0))</f>
        <v>0</v>
      </c>
      <c r="AS156" s="96">
        <f>+INDEX('Load Combinations'!$D$4:$N$22,MATCH(Vertical!$C156,'Load Combinations'!$B$4:$B$22,0),MATCH(Vertical!AS$23,'Load Combinations'!$D$3:$N$3,0))</f>
        <v>0</v>
      </c>
      <c r="AT156" s="96">
        <f>+INDEX('Load Combinations'!$D$4:$N$22,MATCH(Vertical!$C156,'Load Combinations'!$B$4:$B$22,0),MATCH(Vertical!AT$23,'Load Combinations'!$D$3:$N$3,0))</f>
        <v>1</v>
      </c>
      <c r="AU156" s="138">
        <f>+INDEX('Load Combinations'!$D$4:$N$22,MATCH(Vertical!$C156,'Load Combinations'!$B$4:$B$22,0),MATCH(Vertical!AU$23,'Load Combinations'!$D$3:$N$3,0))</f>
        <v>1</v>
      </c>
      <c r="AV156" s="298">
        <f>+INDEX('Load Combinations'!$D$4:$N$22,MATCH(Vertical!$C156,'Load Combinations'!$B$4:$B$22,0),MATCH(Vertical!AV$23,'Load Combinations'!$D$3:$N$3,0))</f>
        <v>0</v>
      </c>
      <c r="AW156" s="297" cm="1">
        <f t="array" aca="1" ref="AW156" ca="1">SUMPRODUCT(--($K156:$Z156&gt;0),INDEX($H$4:$H$19,MATCH($K$23:$Z$23,$C$4:$C$19,0)))</f>
        <v>0</v>
      </c>
      <c r="AX156" s="298" cm="1">
        <f t="array" aca="1" ref="AX156" ca="1">SUMPRODUCT(--($K156:$Z156&gt;0),INDEX($G$4:$G$19,MATCH($K$23:$Z$23,$C$4:$C$19,0)))</f>
        <v>0</v>
      </c>
      <c r="AY156" s="298" cm="1">
        <f t="array" aca="1" ref="AY156" ca="1">-1*SUMPRODUCT(--($K156:$Z156&lt;0),INDEX($H$4:$H$19,MATCH($K$23:$Z$23,$C$4:$C$19,0)))</f>
        <v>0</v>
      </c>
      <c r="AZ156" s="299" cm="1">
        <f t="array" aca="1" ref="AZ156" ca="1">-1*SUMPRODUCT(--($K156:$Z156&lt;0),INDEX($G$4:$G$19,MATCH($K$23:$Z$23,$C$4:$C$19,0)))</f>
        <v>0</v>
      </c>
      <c r="BA156" s="125" cm="1">
        <f t="array" aca="1" ref="BA156" ca="1">IF(AA156&gt;0,AA156*SUMPRODUCT(_xlfn.XLOOKUP(AA$23,$C$4:$C$19,$T$4:$AD$19)*$AL156:$AV156),0)</f>
        <v>0</v>
      </c>
      <c r="BB156" s="300" cm="1">
        <f t="array" aca="1" ref="BB156" ca="1">IF(AB156&gt;0,AB156*SUMPRODUCT(_xlfn.XLOOKUP(AB$23,$C$4:$C$19,$T$4:$AD$19)*$AL156:$AV156),0)</f>
        <v>0</v>
      </c>
      <c r="BC156" s="300" cm="1">
        <f t="array" aca="1" ref="BC156" ca="1">IF(AC156&gt;0,AC156*SUMPRODUCT(_xlfn.XLOOKUP(AC$23,$C$4:$C$19,$T$4:$AD$19)*$AL156:$AV156),0)</f>
        <v>0</v>
      </c>
      <c r="BD156" s="301" cm="1">
        <f t="array" aca="1" ref="BD156" ca="1">IF(AD156&gt;0,AD156*SUMPRODUCT(_xlfn.XLOOKUP(AD$23,$C$4:$C$19,$T$4:$AD$19)*$AL156:$AV156),0)</f>
        <v>0</v>
      </c>
      <c r="BE156" s="300" cm="1">
        <f t="array" aca="1" ref="BE156" ca="1">IF(AE156&gt;0,AE156*SUMPRODUCT(_xlfn.XLOOKUP(AE$23,$C$4:$C$19,$T$4:$AD$19)*$AL156:$AV156),0)</f>
        <v>0</v>
      </c>
      <c r="BF156" s="300" cm="1">
        <f t="array" aca="1" ref="BF156" ca="1">IF(AF156&gt;0,AF156*SUMPRODUCT(_xlfn.XLOOKUP(AF$23,$C$4:$C$19,$T$4:$AD$19)*$AL156:$AV156),0)</f>
        <v>0</v>
      </c>
      <c r="BG156" s="300" cm="1">
        <f t="array" aca="1" ref="BG156" ca="1">IF(AG156&gt;0,AG156*SUMPRODUCT(_xlfn.XLOOKUP(AG$23,$C$4:$C$19,$T$4:$AD$19)*$AL156:$AV156),0)</f>
        <v>0.75</v>
      </c>
      <c r="BH156" s="300" cm="1">
        <f t="array" aca="1" ref="BH156" ca="1">IF(AH156&gt;0,AH156*SUMPRODUCT(_xlfn.XLOOKUP(AH$23,$C$4:$C$19,$T$4:$AD$19)*$AL156:$AV156),0)</f>
        <v>0</v>
      </c>
      <c r="BI156" s="300" cm="1">
        <f t="array" aca="1" ref="BI156" ca="1">IF(AI156&gt;0,AI156*SUMPRODUCT(_xlfn.XLOOKUP(AI$23,$C$4:$C$19,$T$4:$AD$19)*$AL156:$AV156),0)</f>
        <v>0</v>
      </c>
      <c r="BJ156" s="300" cm="1">
        <f t="array" aca="1" ref="BJ156" ca="1">IF(AJ156&gt;0,AJ156*SUMPRODUCT(_xlfn.XLOOKUP(AJ$23,$C$4:$C$19,$T$4:$AD$19)*$AL156:$AV156),0)</f>
        <v>0.75</v>
      </c>
      <c r="BK156" s="302" cm="1">
        <f t="array" aca="1" ref="BK156" ca="1">IF(AK156&gt;0,AK156*SUMPRODUCT(_xlfn.XLOOKUP(AK$23,$C$4:$C$19,$T$4:$AD$19)*$AL156:$AV156),0)</f>
        <v>0</v>
      </c>
      <c r="BL156" s="303">
        <f t="shared" ca="1" si="200"/>
        <v>1.5</v>
      </c>
      <c r="BM156" s="125" cm="1">
        <f t="array" aca="1" ref="BM156" ca="1">IF(AA156&gt;0,AA156*SUMPRODUCT(_xlfn.XLOOKUP(AA$23,$C$4:$C$19,$I$4:$S$19)*$AL156:$AV156),0)</f>
        <v>0</v>
      </c>
      <c r="BN156" s="300" cm="1">
        <f t="array" aca="1" ref="BN156" ca="1">IF(AB156&gt;0,AB156*SUMPRODUCT(_xlfn.XLOOKUP(AB$23,$C$4:$C$19,$I$4:$S$19)*$AL156:$AV156),0)</f>
        <v>0</v>
      </c>
      <c r="BO156" s="300" cm="1">
        <f t="array" aca="1" ref="BO156" ca="1">IF(AC156&gt;0,AC156*SUMPRODUCT(_xlfn.XLOOKUP(AC$23,$C$4:$C$19,$I$4:$S$19)*$AL156:$AV156),0)</f>
        <v>0</v>
      </c>
      <c r="BP156" s="301" cm="1">
        <f t="array" aca="1" ref="BP156" ca="1">IF(AD156&gt;0,AD156*SUMPRODUCT(_xlfn.XLOOKUP(AD$23,$C$4:$C$19,$I$4:$S$19)*$AL156:$AV156),0)</f>
        <v>0</v>
      </c>
      <c r="BQ156" s="300" cm="1">
        <f t="array" aca="1" ref="BQ156" ca="1">IF(AE156&gt;0,AE156*SUMPRODUCT(_xlfn.XLOOKUP(AE$23,$C$4:$C$19,$I$4:$S$19)*$AL156:$AV156),0)</f>
        <v>0</v>
      </c>
      <c r="BR156" s="300" cm="1">
        <f t="array" aca="1" ref="BR156" ca="1">IF(AF156&gt;0,AF156*SUMPRODUCT(_xlfn.XLOOKUP(AF$23,$C$4:$C$19,$I$4:$S$19)*$AL156:$AV156),0)</f>
        <v>0</v>
      </c>
      <c r="BS156" s="300" cm="1">
        <f t="array" aca="1" ref="BS156" ca="1">IF(AG156&gt;0,AG156*SUMPRODUCT(_xlfn.XLOOKUP(AG$23,$C$4:$C$19,$I$4:$S$19)*$AL156:$AV156),0)</f>
        <v>0</v>
      </c>
      <c r="BT156" s="300" cm="1">
        <f t="array" aca="1" ref="BT156" ca="1">IF(AH156&gt;0,AH156*SUMPRODUCT(_xlfn.XLOOKUP(AH$23,$C$4:$C$19,$I$4:$S$19)*$AL156:$AV156),0)</f>
        <v>0</v>
      </c>
      <c r="BU156" s="300" cm="1">
        <f t="array" aca="1" ref="BU156" ca="1">IF(AI156&gt;0,AI156*SUMPRODUCT(_xlfn.XLOOKUP(AI$23,$C$4:$C$19,$I$4:$S$19)*$AL156:$AV156),0)</f>
        <v>0</v>
      </c>
      <c r="BV156" s="300" cm="1">
        <f t="array" aca="1" ref="BV156" ca="1">IF(AJ156&gt;0,AJ156*SUMPRODUCT(_xlfn.XLOOKUP(AJ$23,$C$4:$C$19,$I$4:$S$19)*$AL156:$AV156),0)</f>
        <v>0</v>
      </c>
      <c r="BW156" s="304" cm="1">
        <f t="array" aca="1" ref="BW156" ca="1">IF(AK156&gt;0,AK156*SUMPRODUCT(_xlfn.XLOOKUP(AK$23,$C$4:$C$19,$I$4:$S$19)*$AL156:$AV156),0)</f>
        <v>0</v>
      </c>
      <c r="BX156" s="305">
        <f t="shared" ca="1" si="201"/>
        <v>0</v>
      </c>
      <c r="BY156" s="125" cm="1">
        <f t="array" aca="1" ref="BY156" ca="1">IF(AA156&lt;0,AA156*SUMPRODUCT(_xlfn.XLOOKUP(AA$23,$C$4:$C$19,$T$4:$AD$19)*$AL156:$AV156),0)</f>
        <v>0</v>
      </c>
      <c r="BZ156" s="300" cm="1">
        <f t="array" aca="1" ref="BZ156" ca="1">IF(AB156&lt;0,AB156*SUMPRODUCT(_xlfn.XLOOKUP(AB$23,$C$4:$C$19,$T$4:$AD$19)*$AL156:$AV156),0)</f>
        <v>0</v>
      </c>
      <c r="CA156" s="300" cm="1">
        <f t="array" aca="1" ref="CA156" ca="1">IF(AC156&lt;0,AC156*SUMPRODUCT(_xlfn.XLOOKUP(AC$23,$C$4:$C$19,$T$4:$AD$19)*$AL156:$AV156),0)</f>
        <v>0</v>
      </c>
      <c r="CB156" s="301" cm="1">
        <f t="array" aca="1" ref="CB156" ca="1">IF(AD156&lt;0,AD156*SUMPRODUCT(_xlfn.XLOOKUP(AD$23,$C$4:$C$19,$T$4:$AD$19)*$AL156:$AV156),0)</f>
        <v>0</v>
      </c>
      <c r="CC156" s="300" cm="1">
        <f t="array" aca="1" ref="CC156" ca="1">IF(AE156&lt;0,AE156*SUMPRODUCT(_xlfn.XLOOKUP(AE$23,$C$4:$C$19,$T$4:$AD$19)*$AL156:$AV156),0)</f>
        <v>0</v>
      </c>
      <c r="CD156" s="300" cm="1">
        <f t="array" aca="1" ref="CD156" ca="1">IF(AF156&lt;0,AF156*SUMPRODUCT(_xlfn.XLOOKUP(AF$23,$C$4:$C$19,$T$4:$AD$19)*$AL156:$AV156),0)</f>
        <v>0</v>
      </c>
      <c r="CE156" s="300" cm="1">
        <f t="array" aca="1" ref="CE156" ca="1">IF(AG156&lt;0,AG156*SUMPRODUCT(_xlfn.XLOOKUP(AG$23,$C$4:$C$19,$T$4:$AD$19)*$AL156:$AV156),0)</f>
        <v>0</v>
      </c>
      <c r="CF156" s="300" cm="1">
        <f t="array" aca="1" ref="CF156" ca="1">IF(AH156&lt;0,AH156*SUMPRODUCT(_xlfn.XLOOKUP(AH$23,$C$4:$C$19,$T$4:$AD$19)*$AL156:$AV156),0)</f>
        <v>0</v>
      </c>
      <c r="CG156" s="300" cm="1">
        <f t="array" aca="1" ref="CG156" ca="1">IF(AI156&lt;0,AI156*SUMPRODUCT(_xlfn.XLOOKUP(AI$23,$C$4:$C$19,$T$4:$AD$19)*$AL156:$AV156),0)</f>
        <v>0</v>
      </c>
      <c r="CH156" s="300" cm="1">
        <f t="array" aca="1" ref="CH156" ca="1">IF(AJ156&lt;0,AJ156*SUMPRODUCT(_xlfn.XLOOKUP(AJ$23,$C$4:$C$19,$T$4:$AD$19)*$AL156:$AV156),0)</f>
        <v>0</v>
      </c>
      <c r="CI156" s="304" cm="1">
        <f t="array" aca="1" ref="CI156" ca="1">IF(AK156&lt;0,AK156*SUMPRODUCT(_xlfn.XLOOKUP(AK$23,$C$4:$C$19,$T$4:$AD$19)*$AL156:$AV156),0)</f>
        <v>0</v>
      </c>
      <c r="CJ156" s="303">
        <f t="shared" ca="1" si="202"/>
        <v>0</v>
      </c>
      <c r="CK156" s="125" cm="1">
        <f t="array" aca="1" ref="CK156" ca="1">IF(AA156&lt;0,AA156*SUMPRODUCT(_xlfn.XLOOKUP(AA$23,$C$4:$C$19,$I$4:$S$19)*$AL156:$AV156),0)</f>
        <v>0</v>
      </c>
      <c r="CL156" s="300" cm="1">
        <f t="array" aca="1" ref="CL156" ca="1">IF(AB156&lt;0,AB156*SUMPRODUCT(_xlfn.XLOOKUP(AB$23,$C$4:$C$19,$I$4:$S$19)*$AL156:$AV156),0)</f>
        <v>0</v>
      </c>
      <c r="CM156" s="300" cm="1">
        <f t="array" aca="1" ref="CM156" ca="1">IF(AC156&lt;0,AC156*SUMPRODUCT(_xlfn.XLOOKUP(AC$23,$C$4:$C$19,$I$4:$S$19)*$AL156:$AV156),0)</f>
        <v>0</v>
      </c>
      <c r="CN156" s="301" cm="1">
        <f t="array" aca="1" ref="CN156" ca="1">IF(AD156&lt;0,AD156*SUMPRODUCT(_xlfn.XLOOKUP(AD$23,$C$4:$C$19,$I$4:$S$19)*$AL156:$AV156),0)</f>
        <v>0</v>
      </c>
      <c r="CO156" s="300" cm="1">
        <f t="array" aca="1" ref="CO156" ca="1">IF(AE156&lt;0,AE156*SUMPRODUCT(_xlfn.XLOOKUP(AE$23,$C$4:$C$19,$I$4:$S$19)*$AL156:$AV156),0)</f>
        <v>0</v>
      </c>
      <c r="CP156" s="300" cm="1">
        <f t="array" aca="1" ref="CP156" ca="1">IF(AF156&lt;0,AF156*SUMPRODUCT(_xlfn.XLOOKUP(AF$23,$C$4:$C$19,$I$4:$S$19)*$AL156:$AV156),0)</f>
        <v>0</v>
      </c>
      <c r="CQ156" s="300" cm="1">
        <f t="array" aca="1" ref="CQ156" ca="1">IF(AG156&lt;0,AG156*SUMPRODUCT(_xlfn.XLOOKUP(AG$23,$C$4:$C$19,$I$4:$S$19)*$AL156:$AV156),0)</f>
        <v>0</v>
      </c>
      <c r="CR156" s="300" cm="1">
        <f t="array" aca="1" ref="CR156" ca="1">IF(AH156&lt;0,AH156*SUMPRODUCT(_xlfn.XLOOKUP(AH$23,$C$4:$C$19,$I$4:$S$19)*$AL156:$AV156),0)</f>
        <v>0</v>
      </c>
      <c r="CS156" s="300" cm="1">
        <f t="array" aca="1" ref="CS156" ca="1">IF(AI156&lt;0,AI156*SUMPRODUCT(_xlfn.XLOOKUP(AI$23,$C$4:$C$19,$I$4:$S$19)*$AL156:$AV156),0)</f>
        <v>0</v>
      </c>
      <c r="CT156" s="300" cm="1">
        <f t="array" aca="1" ref="CT156" ca="1">IF(AJ156&lt;0,AJ156*SUMPRODUCT(_xlfn.XLOOKUP(AJ$23,$C$4:$C$19,$I$4:$S$19)*$AL156:$AV156),0)</f>
        <v>0</v>
      </c>
      <c r="CU156" s="302" cm="1">
        <f t="array" aca="1" ref="CU156" ca="1">IF(AK156&lt;0,AK156*SUMPRODUCT(_xlfn.XLOOKUP(AK$23,$C$4:$C$19,$I$4:$S$19)*$AL156:$AV156),0)</f>
        <v>0</v>
      </c>
      <c r="CV156" s="303">
        <f t="shared" ca="1" si="203"/>
        <v>0</v>
      </c>
    </row>
    <row r="157" spans="1:100" x14ac:dyDescent="0.25">
      <c r="A157" s="136"/>
      <c r="B157" s="389"/>
      <c r="C157" s="278">
        <v>8</v>
      </c>
      <c r="D157" s="279" t="str">
        <f>_xlfn.XLOOKUP($C157,'Load Combinations'!$B$4:$B$22,'Load Combinations'!$C$4:$C$22)</f>
        <v>CV Vac, Component MAWP, No Beam</v>
      </c>
      <c r="E157" s="280"/>
      <c r="F157" s="281"/>
      <c r="G157" s="111"/>
      <c r="H157" s="282">
        <f t="shared" ca="1" si="252"/>
        <v>0.5</v>
      </c>
      <c r="I157" s="282">
        <f t="shared" ca="1" si="253"/>
        <v>0</v>
      </c>
      <c r="J157" s="283"/>
      <c r="K157" s="87">
        <f ca="1">OFFSET(K157,-7,0)</f>
        <v>0</v>
      </c>
      <c r="L157" s="84">
        <f t="shared" ref="L157:AK157" ca="1" si="278">OFFSET(L157,-7,0)</f>
        <v>0</v>
      </c>
      <c r="M157" s="84">
        <f t="shared" ca="1" si="278"/>
        <v>0</v>
      </c>
      <c r="N157" s="84">
        <f t="shared" ca="1" si="278"/>
        <v>0</v>
      </c>
      <c r="O157" s="84">
        <f t="shared" ca="1" si="278"/>
        <v>0</v>
      </c>
      <c r="P157" s="84">
        <f t="shared" ca="1" si="278"/>
        <v>0</v>
      </c>
      <c r="Q157" s="84">
        <f t="shared" ca="1" si="278"/>
        <v>0</v>
      </c>
      <c r="R157" s="84">
        <f t="shared" ca="1" si="278"/>
        <v>0</v>
      </c>
      <c r="S157" s="84">
        <f t="shared" ca="1" si="278"/>
        <v>0</v>
      </c>
      <c r="T157" s="84">
        <f t="shared" ca="1" si="278"/>
        <v>0</v>
      </c>
      <c r="U157" s="84">
        <f t="shared" ca="1" si="278"/>
        <v>0</v>
      </c>
      <c r="V157" s="84">
        <f t="shared" ca="1" si="278"/>
        <v>0</v>
      </c>
      <c r="W157" s="84">
        <f t="shared" ca="1" si="278"/>
        <v>0</v>
      </c>
      <c r="X157" s="84">
        <f t="shared" ca="1" si="278"/>
        <v>0</v>
      </c>
      <c r="Y157" s="84">
        <f t="shared" ca="1" si="278"/>
        <v>0</v>
      </c>
      <c r="Z157" s="89">
        <f t="shared" ca="1" si="278"/>
        <v>0</v>
      </c>
      <c r="AA157" s="87">
        <f t="shared" ca="1" si="278"/>
        <v>0</v>
      </c>
      <c r="AB157" s="84">
        <f t="shared" ca="1" si="278"/>
        <v>0</v>
      </c>
      <c r="AC157" s="84">
        <f t="shared" ca="1" si="278"/>
        <v>0</v>
      </c>
      <c r="AD157" s="84">
        <f t="shared" ca="1" si="278"/>
        <v>0</v>
      </c>
      <c r="AE157" s="84">
        <f t="shared" ca="1" si="278"/>
        <v>0</v>
      </c>
      <c r="AF157" s="84">
        <f t="shared" ca="1" si="278"/>
        <v>0</v>
      </c>
      <c r="AG157" s="84">
        <f t="shared" ca="1" si="278"/>
        <v>1</v>
      </c>
      <c r="AH157" s="84">
        <f t="shared" ca="1" si="278"/>
        <v>0</v>
      </c>
      <c r="AI157" s="84">
        <f t="shared" ca="1" si="278"/>
        <v>0</v>
      </c>
      <c r="AJ157" s="84">
        <f t="shared" ca="1" si="278"/>
        <v>1</v>
      </c>
      <c r="AK157" s="98">
        <f t="shared" ca="1" si="278"/>
        <v>0</v>
      </c>
      <c r="AL157" s="91">
        <f>+INDEX('Load Combinations'!$D$4:$N$22,MATCH(Vertical!$C157,'Load Combinations'!$B$4:$B$22,0),MATCH(Vertical!AL$23,'Load Combinations'!$D$3:$N$3,0))</f>
        <v>1</v>
      </c>
      <c r="AM157" s="84">
        <f>+INDEX('Load Combinations'!$D$4:$N$22,MATCH(Vertical!$C157,'Load Combinations'!$B$4:$B$22,0),MATCH(Vertical!AM$23,'Load Combinations'!$D$3:$N$3,0))</f>
        <v>1</v>
      </c>
      <c r="AN157" s="84">
        <f>+INDEX('Load Combinations'!$D$4:$N$22,MATCH(Vertical!$C157,'Load Combinations'!$B$4:$B$22,0),MATCH(Vertical!AN$23,'Load Combinations'!$D$3:$N$3,0))</f>
        <v>0</v>
      </c>
      <c r="AO157" s="84">
        <f>+INDEX('Load Combinations'!$D$4:$N$22,MATCH(Vertical!$C157,'Load Combinations'!$B$4:$B$22,0),MATCH(Vertical!AO$23,'Load Combinations'!$D$3:$N$3,0))</f>
        <v>0</v>
      </c>
      <c r="AP157" s="84">
        <f>+INDEX('Load Combinations'!$D$4:$N$22,MATCH(Vertical!$C157,'Load Combinations'!$B$4:$B$22,0),MATCH(Vertical!AP$23,'Load Combinations'!$D$3:$N$3,0))</f>
        <v>1</v>
      </c>
      <c r="AQ157" s="84">
        <f>+INDEX('Load Combinations'!$D$4:$N$22,MATCH(Vertical!$C157,'Load Combinations'!$B$4:$B$22,0),MATCH(Vertical!AQ$23,'Load Combinations'!$D$3:$N$3,0))</f>
        <v>0</v>
      </c>
      <c r="AR157" s="84">
        <f>+INDEX('Load Combinations'!$D$4:$N$22,MATCH(Vertical!$C157,'Load Combinations'!$B$4:$B$22,0),MATCH(Vertical!AR$23,'Load Combinations'!$D$3:$N$3,0))</f>
        <v>0</v>
      </c>
      <c r="AS157" s="84">
        <f>+INDEX('Load Combinations'!$D$4:$N$22,MATCH(Vertical!$C157,'Load Combinations'!$B$4:$B$22,0),MATCH(Vertical!AS$23,'Load Combinations'!$D$3:$N$3,0))</f>
        <v>0</v>
      </c>
      <c r="AT157" s="84">
        <f>+INDEX('Load Combinations'!$D$4:$N$22,MATCH(Vertical!$C157,'Load Combinations'!$B$4:$B$22,0),MATCH(Vertical!AT$23,'Load Combinations'!$D$3:$N$3,0))</f>
        <v>1</v>
      </c>
      <c r="AU157" s="89">
        <f>+INDEX('Load Combinations'!$D$4:$N$22,MATCH(Vertical!$C157,'Load Combinations'!$B$4:$B$22,0),MATCH(Vertical!AU$23,'Load Combinations'!$D$3:$N$3,0))</f>
        <v>0</v>
      </c>
      <c r="AV157" s="194">
        <f>+INDEX('Load Combinations'!$D$4:$N$22,MATCH(Vertical!$C157,'Load Combinations'!$B$4:$B$22,0),MATCH(Vertical!AV$23,'Load Combinations'!$D$3:$N$3,0))</f>
        <v>0</v>
      </c>
      <c r="AW157" s="284" cm="1">
        <f t="array" aca="1" ref="AW157" ca="1">SUMPRODUCT(--($K157:$Z157&gt;0),INDEX($H$4:$H$19,MATCH($K$23:$Z$23,$C$4:$C$19,0)))</f>
        <v>0</v>
      </c>
      <c r="AX157" s="194" cm="1">
        <f t="array" aca="1" ref="AX157" ca="1">SUMPRODUCT(--($K157:$Z157&gt;0),INDEX($G$4:$G$19,MATCH($K$23:$Z$23,$C$4:$C$19,0)))</f>
        <v>0</v>
      </c>
      <c r="AY157" s="194" cm="1">
        <f t="array" aca="1" ref="AY157" ca="1">-1*SUMPRODUCT(--($K157:$Z157&lt;0),INDEX($H$4:$H$19,MATCH($K$23:$Z$23,$C$4:$C$19,0)))</f>
        <v>0</v>
      </c>
      <c r="AZ157" s="285" cm="1">
        <f t="array" aca="1" ref="AZ157" ca="1">-1*SUMPRODUCT(--($K157:$Z157&lt;0),INDEX($G$4:$G$19,MATCH($K$23:$Z$23,$C$4:$C$19,0)))</f>
        <v>0</v>
      </c>
      <c r="BA157" s="286" cm="1">
        <f t="array" aca="1" ref="BA157" ca="1">IF(AA157&gt;0,AA157*SUMPRODUCT(_xlfn.XLOOKUP(AA$23,$C$4:$C$19,$T$4:$AD$19)*$AL157:$AV157),0)</f>
        <v>0</v>
      </c>
      <c r="BB157" s="287" cm="1">
        <f t="array" aca="1" ref="BB157" ca="1">IF(AB157&gt;0,AB157*SUMPRODUCT(_xlfn.XLOOKUP(AB$23,$C$4:$C$19,$T$4:$AD$19)*$AL157:$AV157),0)</f>
        <v>0</v>
      </c>
      <c r="BC157" s="287" cm="1">
        <f t="array" aca="1" ref="BC157" ca="1">IF(AC157&gt;0,AC157*SUMPRODUCT(_xlfn.XLOOKUP(AC$23,$C$4:$C$19,$T$4:$AD$19)*$AL157:$AV157),0)</f>
        <v>0</v>
      </c>
      <c r="BD157" s="287" cm="1">
        <f t="array" aca="1" ref="BD157" ca="1">IF(AD157&gt;0,AD157*SUMPRODUCT(_xlfn.XLOOKUP(AD$23,$C$4:$C$19,$T$4:$AD$19)*$AL157:$AV157),0)</f>
        <v>0</v>
      </c>
      <c r="BE157" s="287" cm="1">
        <f t="array" aca="1" ref="BE157" ca="1">IF(AE157&gt;0,AE157*SUMPRODUCT(_xlfn.XLOOKUP(AE$23,$C$4:$C$19,$T$4:$AD$19)*$AL157:$AV157),0)</f>
        <v>0</v>
      </c>
      <c r="BF157" s="287" cm="1">
        <f t="array" aca="1" ref="BF157" ca="1">IF(AF157&gt;0,AF157*SUMPRODUCT(_xlfn.XLOOKUP(AF$23,$C$4:$C$19,$T$4:$AD$19)*$AL157:$AV157),0)</f>
        <v>0</v>
      </c>
      <c r="BG157" s="287" cm="1">
        <f t="array" aca="1" ref="BG157" ca="1">IF(AG157&gt;0,AG157*SUMPRODUCT(_xlfn.XLOOKUP(AG$23,$C$4:$C$19,$T$4:$AD$19)*$AL157:$AV157),0)</f>
        <v>0.25</v>
      </c>
      <c r="BH157" s="287" cm="1">
        <f t="array" aca="1" ref="BH157" ca="1">IF(AH157&gt;0,AH157*SUMPRODUCT(_xlfn.XLOOKUP(AH$23,$C$4:$C$19,$T$4:$AD$19)*$AL157:$AV157),0)</f>
        <v>0</v>
      </c>
      <c r="BI157" s="287" cm="1">
        <f t="array" aca="1" ref="BI157" ca="1">IF(AI157&gt;0,AI157*SUMPRODUCT(_xlfn.XLOOKUP(AI$23,$C$4:$C$19,$T$4:$AD$19)*$AL157:$AV157),0)</f>
        <v>0</v>
      </c>
      <c r="BJ157" s="287" cm="1">
        <f t="array" aca="1" ref="BJ157" ca="1">IF(AJ157&gt;0,AJ157*SUMPRODUCT(_xlfn.XLOOKUP(AJ$23,$C$4:$C$19,$T$4:$AD$19)*$AL157:$AV157),0)</f>
        <v>0.25</v>
      </c>
      <c r="BK157" s="288" cm="1">
        <f t="array" aca="1" ref="BK157" ca="1">IF(AK157&gt;0,AK157*SUMPRODUCT(_xlfn.XLOOKUP(AK$23,$C$4:$C$19,$T$4:$AD$19)*$AL157:$AV157),0)</f>
        <v>0</v>
      </c>
      <c r="BL157" s="289">
        <f t="shared" ca="1" si="200"/>
        <v>0.5</v>
      </c>
      <c r="BM157" s="286" cm="1">
        <f t="array" aca="1" ref="BM157" ca="1">IF(AA157&gt;0,AA157*SUMPRODUCT(_xlfn.XLOOKUP(AA$23,$C$4:$C$19,$I$4:$S$19)*$AL157:$AV157),0)</f>
        <v>0</v>
      </c>
      <c r="BN157" s="287" cm="1">
        <f t="array" aca="1" ref="BN157" ca="1">IF(AB157&gt;0,AB157*SUMPRODUCT(_xlfn.XLOOKUP(AB$23,$C$4:$C$19,$I$4:$S$19)*$AL157:$AV157),0)</f>
        <v>0</v>
      </c>
      <c r="BO157" s="287" cm="1">
        <f t="array" aca="1" ref="BO157" ca="1">IF(AC157&gt;0,AC157*SUMPRODUCT(_xlfn.XLOOKUP(AC$23,$C$4:$C$19,$I$4:$S$19)*$AL157:$AV157),0)</f>
        <v>0</v>
      </c>
      <c r="BP157" s="287" cm="1">
        <f t="array" aca="1" ref="BP157" ca="1">IF(AD157&gt;0,AD157*SUMPRODUCT(_xlfn.XLOOKUP(AD$23,$C$4:$C$19,$I$4:$S$19)*$AL157:$AV157),0)</f>
        <v>0</v>
      </c>
      <c r="BQ157" s="287" cm="1">
        <f t="array" aca="1" ref="BQ157" ca="1">IF(AE157&gt;0,AE157*SUMPRODUCT(_xlfn.XLOOKUP(AE$23,$C$4:$C$19,$I$4:$S$19)*$AL157:$AV157),0)</f>
        <v>0</v>
      </c>
      <c r="BR157" s="287" cm="1">
        <f t="array" aca="1" ref="BR157" ca="1">IF(AF157&gt;0,AF157*SUMPRODUCT(_xlfn.XLOOKUP(AF$23,$C$4:$C$19,$I$4:$S$19)*$AL157:$AV157),0)</f>
        <v>0</v>
      </c>
      <c r="BS157" s="287" cm="1">
        <f t="array" aca="1" ref="BS157" ca="1">IF(AG157&gt;0,AG157*SUMPRODUCT(_xlfn.XLOOKUP(AG$23,$C$4:$C$19,$I$4:$S$19)*$AL157:$AV157),0)</f>
        <v>0</v>
      </c>
      <c r="BT157" s="287" cm="1">
        <f t="array" aca="1" ref="BT157" ca="1">IF(AH157&gt;0,AH157*SUMPRODUCT(_xlfn.XLOOKUP(AH$23,$C$4:$C$19,$I$4:$S$19)*$AL157:$AV157),0)</f>
        <v>0</v>
      </c>
      <c r="BU157" s="287" cm="1">
        <f t="array" aca="1" ref="BU157" ca="1">IF(AI157&gt;0,AI157*SUMPRODUCT(_xlfn.XLOOKUP(AI$23,$C$4:$C$19,$I$4:$S$19)*$AL157:$AV157),0)</f>
        <v>0</v>
      </c>
      <c r="BV157" s="287" cm="1">
        <f t="array" aca="1" ref="BV157" ca="1">IF(AJ157&gt;0,AJ157*SUMPRODUCT(_xlfn.XLOOKUP(AJ$23,$C$4:$C$19,$I$4:$S$19)*$AL157:$AV157),0)</f>
        <v>0</v>
      </c>
      <c r="BW157" s="290" cm="1">
        <f t="array" aca="1" ref="BW157" ca="1">IF(AK157&gt;0,AK157*SUMPRODUCT(_xlfn.XLOOKUP(AK$23,$C$4:$C$19,$I$4:$S$19)*$AL157:$AV157),0)</f>
        <v>0</v>
      </c>
      <c r="BX157" s="291">
        <f t="shared" ca="1" si="201"/>
        <v>0</v>
      </c>
      <c r="BY157" s="286" cm="1">
        <f t="array" aca="1" ref="BY157" ca="1">IF(AA157&lt;0,AA157*SUMPRODUCT(_xlfn.XLOOKUP(AA$23,$C$4:$C$19,$T$4:$AD$19)*$AL157:$AV157),0)</f>
        <v>0</v>
      </c>
      <c r="BZ157" s="287" cm="1">
        <f t="array" aca="1" ref="BZ157" ca="1">IF(AB157&lt;0,AB157*SUMPRODUCT(_xlfn.XLOOKUP(AB$23,$C$4:$C$19,$T$4:$AD$19)*$AL157:$AV157),0)</f>
        <v>0</v>
      </c>
      <c r="CA157" s="287" cm="1">
        <f t="array" aca="1" ref="CA157" ca="1">IF(AC157&lt;0,AC157*SUMPRODUCT(_xlfn.XLOOKUP(AC$23,$C$4:$C$19,$T$4:$AD$19)*$AL157:$AV157),0)</f>
        <v>0</v>
      </c>
      <c r="CB157" s="287" cm="1">
        <f t="array" aca="1" ref="CB157" ca="1">IF(AD157&lt;0,AD157*SUMPRODUCT(_xlfn.XLOOKUP(AD$23,$C$4:$C$19,$T$4:$AD$19)*$AL157:$AV157),0)</f>
        <v>0</v>
      </c>
      <c r="CC157" s="287" cm="1">
        <f t="array" aca="1" ref="CC157" ca="1">IF(AE157&lt;0,AE157*SUMPRODUCT(_xlfn.XLOOKUP(AE$23,$C$4:$C$19,$T$4:$AD$19)*$AL157:$AV157),0)</f>
        <v>0</v>
      </c>
      <c r="CD157" s="287" cm="1">
        <f t="array" aca="1" ref="CD157" ca="1">IF(AF157&lt;0,AF157*SUMPRODUCT(_xlfn.XLOOKUP(AF$23,$C$4:$C$19,$T$4:$AD$19)*$AL157:$AV157),0)</f>
        <v>0</v>
      </c>
      <c r="CE157" s="287" cm="1">
        <f t="array" aca="1" ref="CE157" ca="1">IF(AG157&lt;0,AG157*SUMPRODUCT(_xlfn.XLOOKUP(AG$23,$C$4:$C$19,$T$4:$AD$19)*$AL157:$AV157),0)</f>
        <v>0</v>
      </c>
      <c r="CF157" s="287" cm="1">
        <f t="array" aca="1" ref="CF157" ca="1">IF(AH157&lt;0,AH157*SUMPRODUCT(_xlfn.XLOOKUP(AH$23,$C$4:$C$19,$T$4:$AD$19)*$AL157:$AV157),0)</f>
        <v>0</v>
      </c>
      <c r="CG157" s="287" cm="1">
        <f t="array" aca="1" ref="CG157" ca="1">IF(AI157&lt;0,AI157*SUMPRODUCT(_xlfn.XLOOKUP(AI$23,$C$4:$C$19,$T$4:$AD$19)*$AL157:$AV157),0)</f>
        <v>0</v>
      </c>
      <c r="CH157" s="287" cm="1">
        <f t="array" aca="1" ref="CH157" ca="1">IF(AJ157&lt;0,AJ157*SUMPRODUCT(_xlfn.XLOOKUP(AJ$23,$C$4:$C$19,$T$4:$AD$19)*$AL157:$AV157),0)</f>
        <v>0</v>
      </c>
      <c r="CI157" s="290" cm="1">
        <f t="array" aca="1" ref="CI157" ca="1">IF(AK157&lt;0,AK157*SUMPRODUCT(_xlfn.XLOOKUP(AK$23,$C$4:$C$19,$T$4:$AD$19)*$AL157:$AV157),0)</f>
        <v>0</v>
      </c>
      <c r="CJ157" s="289">
        <f t="shared" ca="1" si="202"/>
        <v>0</v>
      </c>
      <c r="CK157" s="286" cm="1">
        <f t="array" aca="1" ref="CK157" ca="1">IF(AA157&lt;0,AA157*SUMPRODUCT(_xlfn.XLOOKUP(AA$23,$C$4:$C$19,$I$4:$S$19)*$AL157:$AV157),0)</f>
        <v>0</v>
      </c>
      <c r="CL157" s="287" cm="1">
        <f t="array" aca="1" ref="CL157" ca="1">IF(AB157&lt;0,AB157*SUMPRODUCT(_xlfn.XLOOKUP(AB$23,$C$4:$C$19,$I$4:$S$19)*$AL157:$AV157),0)</f>
        <v>0</v>
      </c>
      <c r="CM157" s="287" cm="1">
        <f t="array" aca="1" ref="CM157" ca="1">IF(AC157&lt;0,AC157*SUMPRODUCT(_xlfn.XLOOKUP(AC$23,$C$4:$C$19,$I$4:$S$19)*$AL157:$AV157),0)</f>
        <v>0</v>
      </c>
      <c r="CN157" s="287" cm="1">
        <f t="array" aca="1" ref="CN157" ca="1">IF(AD157&lt;0,AD157*SUMPRODUCT(_xlfn.XLOOKUP(AD$23,$C$4:$C$19,$I$4:$S$19)*$AL157:$AV157),0)</f>
        <v>0</v>
      </c>
      <c r="CO157" s="287" cm="1">
        <f t="array" aca="1" ref="CO157" ca="1">IF(AE157&lt;0,AE157*SUMPRODUCT(_xlfn.XLOOKUP(AE$23,$C$4:$C$19,$I$4:$S$19)*$AL157:$AV157),0)</f>
        <v>0</v>
      </c>
      <c r="CP157" s="287" cm="1">
        <f t="array" aca="1" ref="CP157" ca="1">IF(AF157&lt;0,AF157*SUMPRODUCT(_xlfn.XLOOKUP(AF$23,$C$4:$C$19,$I$4:$S$19)*$AL157:$AV157),0)</f>
        <v>0</v>
      </c>
      <c r="CQ157" s="287" cm="1">
        <f t="array" aca="1" ref="CQ157" ca="1">IF(AG157&lt;0,AG157*SUMPRODUCT(_xlfn.XLOOKUP(AG$23,$C$4:$C$19,$I$4:$S$19)*$AL157:$AV157),0)</f>
        <v>0</v>
      </c>
      <c r="CR157" s="287" cm="1">
        <f t="array" aca="1" ref="CR157" ca="1">IF(AH157&lt;0,AH157*SUMPRODUCT(_xlfn.XLOOKUP(AH$23,$C$4:$C$19,$I$4:$S$19)*$AL157:$AV157),0)</f>
        <v>0</v>
      </c>
      <c r="CS157" s="287" cm="1">
        <f t="array" aca="1" ref="CS157" ca="1">IF(AI157&lt;0,AI157*SUMPRODUCT(_xlfn.XLOOKUP(AI$23,$C$4:$C$19,$I$4:$S$19)*$AL157:$AV157),0)</f>
        <v>0</v>
      </c>
      <c r="CT157" s="287" cm="1">
        <f t="array" aca="1" ref="CT157" ca="1">IF(AJ157&lt;0,AJ157*SUMPRODUCT(_xlfn.XLOOKUP(AJ$23,$C$4:$C$19,$I$4:$S$19)*$AL157:$AV157),0)</f>
        <v>0</v>
      </c>
      <c r="CU157" s="288" cm="1">
        <f t="array" aca="1" ref="CU157" ca="1">IF(AK157&lt;0,AK157*SUMPRODUCT(_xlfn.XLOOKUP(AK$23,$C$4:$C$19,$I$4:$S$19)*$AL157:$AV157),0)</f>
        <v>0</v>
      </c>
      <c r="CV157" s="289">
        <f t="shared" ca="1" si="203"/>
        <v>0</v>
      </c>
    </row>
    <row r="158" spans="1:100" x14ac:dyDescent="0.25">
      <c r="A158" s="136"/>
      <c r="B158" s="389"/>
      <c r="C158" s="292">
        <v>9</v>
      </c>
      <c r="D158" s="293" t="str">
        <f>_xlfn.XLOOKUP($C158,'Load Combinations'!$B$4:$B$22,'Load Combinations'!$C$4:$C$22)</f>
        <v>CV Vac, Component MAWP, Beam On</v>
      </c>
      <c r="E158" s="86"/>
      <c r="F158" s="294"/>
      <c r="G158" s="125"/>
      <c r="H158" s="295">
        <f t="shared" ca="1" si="252"/>
        <v>1.5</v>
      </c>
      <c r="I158" s="295">
        <f t="shared" ca="1" si="253"/>
        <v>0</v>
      </c>
      <c r="J158" s="296"/>
      <c r="K158" s="99">
        <f ca="1">OFFSET(K158,-8,0)</f>
        <v>0</v>
      </c>
      <c r="L158" s="96">
        <f t="shared" ref="L158:AK158" ca="1" si="279">OFFSET(L158,-8,0)</f>
        <v>0</v>
      </c>
      <c r="M158" s="96">
        <f t="shared" ca="1" si="279"/>
        <v>0</v>
      </c>
      <c r="N158" s="96">
        <f t="shared" ca="1" si="279"/>
        <v>0</v>
      </c>
      <c r="O158" s="96">
        <f t="shared" ca="1" si="279"/>
        <v>0</v>
      </c>
      <c r="P158" s="96">
        <f t="shared" ca="1" si="279"/>
        <v>0</v>
      </c>
      <c r="Q158" s="96">
        <f t="shared" ca="1" si="279"/>
        <v>0</v>
      </c>
      <c r="R158" s="96">
        <f t="shared" ca="1" si="279"/>
        <v>0</v>
      </c>
      <c r="S158" s="96">
        <f t="shared" ca="1" si="279"/>
        <v>0</v>
      </c>
      <c r="T158" s="96">
        <f t="shared" ca="1" si="279"/>
        <v>0</v>
      </c>
      <c r="U158" s="96">
        <f t="shared" ca="1" si="279"/>
        <v>0</v>
      </c>
      <c r="V158" s="96">
        <f t="shared" ca="1" si="279"/>
        <v>0</v>
      </c>
      <c r="W158" s="96">
        <f t="shared" ca="1" si="279"/>
        <v>0</v>
      </c>
      <c r="X158" s="96">
        <f t="shared" ca="1" si="279"/>
        <v>0</v>
      </c>
      <c r="Y158" s="96">
        <f t="shared" ca="1" si="279"/>
        <v>0</v>
      </c>
      <c r="Z158" s="138">
        <f t="shared" ca="1" si="279"/>
        <v>0</v>
      </c>
      <c r="AA158" s="99">
        <f t="shared" ca="1" si="279"/>
        <v>0</v>
      </c>
      <c r="AB158" s="96">
        <f t="shared" ca="1" si="279"/>
        <v>0</v>
      </c>
      <c r="AC158" s="96">
        <f t="shared" ca="1" si="279"/>
        <v>0</v>
      </c>
      <c r="AD158" s="96">
        <f t="shared" ca="1" si="279"/>
        <v>0</v>
      </c>
      <c r="AE158" s="96">
        <f t="shared" ca="1" si="279"/>
        <v>0</v>
      </c>
      <c r="AF158" s="96">
        <f t="shared" ca="1" si="279"/>
        <v>0</v>
      </c>
      <c r="AG158" s="96">
        <f t="shared" ca="1" si="279"/>
        <v>1</v>
      </c>
      <c r="AH158" s="96">
        <f t="shared" ca="1" si="279"/>
        <v>0</v>
      </c>
      <c r="AI158" s="96">
        <f t="shared" ca="1" si="279"/>
        <v>0</v>
      </c>
      <c r="AJ158" s="96">
        <f t="shared" ca="1" si="279"/>
        <v>1</v>
      </c>
      <c r="AK158" s="100">
        <f t="shared" ca="1" si="279"/>
        <v>0</v>
      </c>
      <c r="AL158" s="97">
        <f>+INDEX('Load Combinations'!$D$4:$N$22,MATCH(Vertical!$C158,'Load Combinations'!$B$4:$B$22,0),MATCH(Vertical!AL$23,'Load Combinations'!$D$3:$N$3,0))</f>
        <v>1</v>
      </c>
      <c r="AM158" s="96">
        <f>+INDEX('Load Combinations'!$D$4:$N$22,MATCH(Vertical!$C158,'Load Combinations'!$B$4:$B$22,0),MATCH(Vertical!AM$23,'Load Combinations'!$D$3:$N$3,0))</f>
        <v>1</v>
      </c>
      <c r="AN158" s="96">
        <f>+INDEX('Load Combinations'!$D$4:$N$22,MATCH(Vertical!$C158,'Load Combinations'!$B$4:$B$22,0),MATCH(Vertical!AN$23,'Load Combinations'!$D$3:$N$3,0))</f>
        <v>0</v>
      </c>
      <c r="AO158" s="96">
        <f>+INDEX('Load Combinations'!$D$4:$N$22,MATCH(Vertical!$C158,'Load Combinations'!$B$4:$B$22,0),MATCH(Vertical!AO$23,'Load Combinations'!$D$3:$N$3,0))</f>
        <v>0</v>
      </c>
      <c r="AP158" s="96">
        <f>+INDEX('Load Combinations'!$D$4:$N$22,MATCH(Vertical!$C158,'Load Combinations'!$B$4:$B$22,0),MATCH(Vertical!AP$23,'Load Combinations'!$D$3:$N$3,0))</f>
        <v>1</v>
      </c>
      <c r="AQ158" s="96">
        <f>+INDEX('Load Combinations'!$D$4:$N$22,MATCH(Vertical!$C158,'Load Combinations'!$B$4:$B$22,0),MATCH(Vertical!AQ$23,'Load Combinations'!$D$3:$N$3,0))</f>
        <v>1</v>
      </c>
      <c r="AR158" s="96">
        <f>+INDEX('Load Combinations'!$D$4:$N$22,MATCH(Vertical!$C158,'Load Combinations'!$B$4:$B$22,0),MATCH(Vertical!AR$23,'Load Combinations'!$D$3:$N$3,0))</f>
        <v>0</v>
      </c>
      <c r="AS158" s="96">
        <f>+INDEX('Load Combinations'!$D$4:$N$22,MATCH(Vertical!$C158,'Load Combinations'!$B$4:$B$22,0),MATCH(Vertical!AS$23,'Load Combinations'!$D$3:$N$3,0))</f>
        <v>0</v>
      </c>
      <c r="AT158" s="96">
        <f>+INDEX('Load Combinations'!$D$4:$N$22,MATCH(Vertical!$C158,'Load Combinations'!$B$4:$B$22,0),MATCH(Vertical!AT$23,'Load Combinations'!$D$3:$N$3,0))</f>
        <v>1</v>
      </c>
      <c r="AU158" s="138">
        <f>+INDEX('Load Combinations'!$D$4:$N$22,MATCH(Vertical!$C158,'Load Combinations'!$B$4:$B$22,0),MATCH(Vertical!AU$23,'Load Combinations'!$D$3:$N$3,0))</f>
        <v>0</v>
      </c>
      <c r="AV158" s="298">
        <f>+INDEX('Load Combinations'!$D$4:$N$22,MATCH(Vertical!$C158,'Load Combinations'!$B$4:$B$22,0),MATCH(Vertical!AV$23,'Load Combinations'!$D$3:$N$3,0))</f>
        <v>0</v>
      </c>
      <c r="AW158" s="297" cm="1">
        <f t="array" aca="1" ref="AW158" ca="1">SUMPRODUCT(--($K158:$Z158&gt;0),INDEX($H$4:$H$19,MATCH($K$23:$Z$23,$C$4:$C$19,0)))</f>
        <v>0</v>
      </c>
      <c r="AX158" s="298" cm="1">
        <f t="array" aca="1" ref="AX158" ca="1">SUMPRODUCT(--($K158:$Z158&gt;0),INDEX($G$4:$G$19,MATCH($K$23:$Z$23,$C$4:$C$19,0)))</f>
        <v>0</v>
      </c>
      <c r="AY158" s="298" cm="1">
        <f t="array" aca="1" ref="AY158" ca="1">-1*SUMPRODUCT(--($K158:$Z158&lt;0),INDEX($H$4:$H$19,MATCH($K$23:$Z$23,$C$4:$C$19,0)))</f>
        <v>0</v>
      </c>
      <c r="AZ158" s="299" cm="1">
        <f t="array" aca="1" ref="AZ158" ca="1">-1*SUMPRODUCT(--($K158:$Z158&lt;0),INDEX($G$4:$G$19,MATCH($K$23:$Z$23,$C$4:$C$19,0)))</f>
        <v>0</v>
      </c>
      <c r="BA158" s="125" cm="1">
        <f t="array" aca="1" ref="BA158" ca="1">IF(AA158&gt;0,AA158*SUMPRODUCT(_xlfn.XLOOKUP(AA$23,$C$4:$C$19,$T$4:$AD$19)*$AL158:$AV158),0)</f>
        <v>0</v>
      </c>
      <c r="BB158" s="300" cm="1">
        <f t="array" aca="1" ref="BB158" ca="1">IF(AB158&gt;0,AB158*SUMPRODUCT(_xlfn.XLOOKUP(AB$23,$C$4:$C$19,$T$4:$AD$19)*$AL158:$AV158),0)</f>
        <v>0</v>
      </c>
      <c r="BC158" s="300" cm="1">
        <f t="array" aca="1" ref="BC158" ca="1">IF(AC158&gt;0,AC158*SUMPRODUCT(_xlfn.XLOOKUP(AC$23,$C$4:$C$19,$T$4:$AD$19)*$AL158:$AV158),0)</f>
        <v>0</v>
      </c>
      <c r="BD158" s="301" cm="1">
        <f t="array" aca="1" ref="BD158" ca="1">IF(AD158&gt;0,AD158*SUMPRODUCT(_xlfn.XLOOKUP(AD$23,$C$4:$C$19,$T$4:$AD$19)*$AL158:$AV158),0)</f>
        <v>0</v>
      </c>
      <c r="BE158" s="300" cm="1">
        <f t="array" aca="1" ref="BE158" ca="1">IF(AE158&gt;0,AE158*SUMPRODUCT(_xlfn.XLOOKUP(AE$23,$C$4:$C$19,$T$4:$AD$19)*$AL158:$AV158),0)</f>
        <v>0</v>
      </c>
      <c r="BF158" s="300" cm="1">
        <f t="array" aca="1" ref="BF158" ca="1">IF(AF158&gt;0,AF158*SUMPRODUCT(_xlfn.XLOOKUP(AF$23,$C$4:$C$19,$T$4:$AD$19)*$AL158:$AV158),0)</f>
        <v>0</v>
      </c>
      <c r="BG158" s="300" cm="1">
        <f t="array" aca="1" ref="BG158" ca="1">IF(AG158&gt;0,AG158*SUMPRODUCT(_xlfn.XLOOKUP(AG$23,$C$4:$C$19,$T$4:$AD$19)*$AL158:$AV158),0)</f>
        <v>0.75</v>
      </c>
      <c r="BH158" s="300" cm="1">
        <f t="array" aca="1" ref="BH158" ca="1">IF(AH158&gt;0,AH158*SUMPRODUCT(_xlfn.XLOOKUP(AH$23,$C$4:$C$19,$T$4:$AD$19)*$AL158:$AV158),0)</f>
        <v>0</v>
      </c>
      <c r="BI158" s="300" cm="1">
        <f t="array" aca="1" ref="BI158" ca="1">IF(AI158&gt;0,AI158*SUMPRODUCT(_xlfn.XLOOKUP(AI$23,$C$4:$C$19,$T$4:$AD$19)*$AL158:$AV158),0)</f>
        <v>0</v>
      </c>
      <c r="BJ158" s="300" cm="1">
        <f t="array" aca="1" ref="BJ158" ca="1">IF(AJ158&gt;0,AJ158*SUMPRODUCT(_xlfn.XLOOKUP(AJ$23,$C$4:$C$19,$T$4:$AD$19)*$AL158:$AV158),0)</f>
        <v>0.75</v>
      </c>
      <c r="BK158" s="302" cm="1">
        <f t="array" aca="1" ref="BK158" ca="1">IF(AK158&gt;0,AK158*SUMPRODUCT(_xlfn.XLOOKUP(AK$23,$C$4:$C$19,$T$4:$AD$19)*$AL158:$AV158),0)</f>
        <v>0</v>
      </c>
      <c r="BL158" s="303">
        <f t="shared" ca="1" si="200"/>
        <v>1.5</v>
      </c>
      <c r="BM158" s="125" cm="1">
        <f t="array" aca="1" ref="BM158" ca="1">IF(AA158&gt;0,AA158*SUMPRODUCT(_xlfn.XLOOKUP(AA$23,$C$4:$C$19,$I$4:$S$19)*$AL158:$AV158),0)</f>
        <v>0</v>
      </c>
      <c r="BN158" s="300" cm="1">
        <f t="array" aca="1" ref="BN158" ca="1">IF(AB158&gt;0,AB158*SUMPRODUCT(_xlfn.XLOOKUP(AB$23,$C$4:$C$19,$I$4:$S$19)*$AL158:$AV158),0)</f>
        <v>0</v>
      </c>
      <c r="BO158" s="300" cm="1">
        <f t="array" aca="1" ref="BO158" ca="1">IF(AC158&gt;0,AC158*SUMPRODUCT(_xlfn.XLOOKUP(AC$23,$C$4:$C$19,$I$4:$S$19)*$AL158:$AV158),0)</f>
        <v>0</v>
      </c>
      <c r="BP158" s="301" cm="1">
        <f t="array" aca="1" ref="BP158" ca="1">IF(AD158&gt;0,AD158*SUMPRODUCT(_xlfn.XLOOKUP(AD$23,$C$4:$C$19,$I$4:$S$19)*$AL158:$AV158),0)</f>
        <v>0</v>
      </c>
      <c r="BQ158" s="300" cm="1">
        <f t="array" aca="1" ref="BQ158" ca="1">IF(AE158&gt;0,AE158*SUMPRODUCT(_xlfn.XLOOKUP(AE$23,$C$4:$C$19,$I$4:$S$19)*$AL158:$AV158),0)</f>
        <v>0</v>
      </c>
      <c r="BR158" s="300" cm="1">
        <f t="array" aca="1" ref="BR158" ca="1">IF(AF158&gt;0,AF158*SUMPRODUCT(_xlfn.XLOOKUP(AF$23,$C$4:$C$19,$I$4:$S$19)*$AL158:$AV158),0)</f>
        <v>0</v>
      </c>
      <c r="BS158" s="300" cm="1">
        <f t="array" aca="1" ref="BS158" ca="1">IF(AG158&gt;0,AG158*SUMPRODUCT(_xlfn.XLOOKUP(AG$23,$C$4:$C$19,$I$4:$S$19)*$AL158:$AV158),0)</f>
        <v>0</v>
      </c>
      <c r="BT158" s="300" cm="1">
        <f t="array" aca="1" ref="BT158" ca="1">IF(AH158&gt;0,AH158*SUMPRODUCT(_xlfn.XLOOKUP(AH$23,$C$4:$C$19,$I$4:$S$19)*$AL158:$AV158),0)</f>
        <v>0</v>
      </c>
      <c r="BU158" s="300" cm="1">
        <f t="array" aca="1" ref="BU158" ca="1">IF(AI158&gt;0,AI158*SUMPRODUCT(_xlfn.XLOOKUP(AI$23,$C$4:$C$19,$I$4:$S$19)*$AL158:$AV158),0)</f>
        <v>0</v>
      </c>
      <c r="BV158" s="300" cm="1">
        <f t="array" aca="1" ref="BV158" ca="1">IF(AJ158&gt;0,AJ158*SUMPRODUCT(_xlfn.XLOOKUP(AJ$23,$C$4:$C$19,$I$4:$S$19)*$AL158:$AV158),0)</f>
        <v>0</v>
      </c>
      <c r="BW158" s="304" cm="1">
        <f t="array" aca="1" ref="BW158" ca="1">IF(AK158&gt;0,AK158*SUMPRODUCT(_xlfn.XLOOKUP(AK$23,$C$4:$C$19,$I$4:$S$19)*$AL158:$AV158),0)</f>
        <v>0</v>
      </c>
      <c r="BX158" s="305">
        <f t="shared" ca="1" si="201"/>
        <v>0</v>
      </c>
      <c r="BY158" s="125" cm="1">
        <f t="array" aca="1" ref="BY158" ca="1">IF(AA158&lt;0,AA158*SUMPRODUCT(_xlfn.XLOOKUP(AA$23,$C$4:$C$19,$T$4:$AD$19)*$AL158:$AV158),0)</f>
        <v>0</v>
      </c>
      <c r="BZ158" s="300" cm="1">
        <f t="array" aca="1" ref="BZ158" ca="1">IF(AB158&lt;0,AB158*SUMPRODUCT(_xlfn.XLOOKUP(AB$23,$C$4:$C$19,$T$4:$AD$19)*$AL158:$AV158),0)</f>
        <v>0</v>
      </c>
      <c r="CA158" s="300" cm="1">
        <f t="array" aca="1" ref="CA158" ca="1">IF(AC158&lt;0,AC158*SUMPRODUCT(_xlfn.XLOOKUP(AC$23,$C$4:$C$19,$T$4:$AD$19)*$AL158:$AV158),0)</f>
        <v>0</v>
      </c>
      <c r="CB158" s="301" cm="1">
        <f t="array" aca="1" ref="CB158" ca="1">IF(AD158&lt;0,AD158*SUMPRODUCT(_xlfn.XLOOKUP(AD$23,$C$4:$C$19,$T$4:$AD$19)*$AL158:$AV158),0)</f>
        <v>0</v>
      </c>
      <c r="CC158" s="300" cm="1">
        <f t="array" aca="1" ref="CC158" ca="1">IF(AE158&lt;0,AE158*SUMPRODUCT(_xlfn.XLOOKUP(AE$23,$C$4:$C$19,$T$4:$AD$19)*$AL158:$AV158),0)</f>
        <v>0</v>
      </c>
      <c r="CD158" s="300" cm="1">
        <f t="array" aca="1" ref="CD158" ca="1">IF(AF158&lt;0,AF158*SUMPRODUCT(_xlfn.XLOOKUP(AF$23,$C$4:$C$19,$T$4:$AD$19)*$AL158:$AV158),0)</f>
        <v>0</v>
      </c>
      <c r="CE158" s="300" cm="1">
        <f t="array" aca="1" ref="CE158" ca="1">IF(AG158&lt;0,AG158*SUMPRODUCT(_xlfn.XLOOKUP(AG$23,$C$4:$C$19,$T$4:$AD$19)*$AL158:$AV158),0)</f>
        <v>0</v>
      </c>
      <c r="CF158" s="300" cm="1">
        <f t="array" aca="1" ref="CF158" ca="1">IF(AH158&lt;0,AH158*SUMPRODUCT(_xlfn.XLOOKUP(AH$23,$C$4:$C$19,$T$4:$AD$19)*$AL158:$AV158),0)</f>
        <v>0</v>
      </c>
      <c r="CG158" s="300" cm="1">
        <f t="array" aca="1" ref="CG158" ca="1">IF(AI158&lt;0,AI158*SUMPRODUCT(_xlfn.XLOOKUP(AI$23,$C$4:$C$19,$T$4:$AD$19)*$AL158:$AV158),0)</f>
        <v>0</v>
      </c>
      <c r="CH158" s="300" cm="1">
        <f t="array" aca="1" ref="CH158" ca="1">IF(AJ158&lt;0,AJ158*SUMPRODUCT(_xlfn.XLOOKUP(AJ$23,$C$4:$C$19,$T$4:$AD$19)*$AL158:$AV158),0)</f>
        <v>0</v>
      </c>
      <c r="CI158" s="304" cm="1">
        <f t="array" aca="1" ref="CI158" ca="1">IF(AK158&lt;0,AK158*SUMPRODUCT(_xlfn.XLOOKUP(AK$23,$C$4:$C$19,$T$4:$AD$19)*$AL158:$AV158),0)</f>
        <v>0</v>
      </c>
      <c r="CJ158" s="303">
        <f t="shared" ca="1" si="202"/>
        <v>0</v>
      </c>
      <c r="CK158" s="125" cm="1">
        <f t="array" aca="1" ref="CK158" ca="1">IF(AA158&lt;0,AA158*SUMPRODUCT(_xlfn.XLOOKUP(AA$23,$C$4:$C$19,$I$4:$S$19)*$AL158:$AV158),0)</f>
        <v>0</v>
      </c>
      <c r="CL158" s="300" cm="1">
        <f t="array" aca="1" ref="CL158" ca="1">IF(AB158&lt;0,AB158*SUMPRODUCT(_xlfn.XLOOKUP(AB$23,$C$4:$C$19,$I$4:$S$19)*$AL158:$AV158),0)</f>
        <v>0</v>
      </c>
      <c r="CM158" s="300" cm="1">
        <f t="array" aca="1" ref="CM158" ca="1">IF(AC158&lt;0,AC158*SUMPRODUCT(_xlfn.XLOOKUP(AC$23,$C$4:$C$19,$I$4:$S$19)*$AL158:$AV158),0)</f>
        <v>0</v>
      </c>
      <c r="CN158" s="301" cm="1">
        <f t="array" aca="1" ref="CN158" ca="1">IF(AD158&lt;0,AD158*SUMPRODUCT(_xlfn.XLOOKUP(AD$23,$C$4:$C$19,$I$4:$S$19)*$AL158:$AV158),0)</f>
        <v>0</v>
      </c>
      <c r="CO158" s="300" cm="1">
        <f t="array" aca="1" ref="CO158" ca="1">IF(AE158&lt;0,AE158*SUMPRODUCT(_xlfn.XLOOKUP(AE$23,$C$4:$C$19,$I$4:$S$19)*$AL158:$AV158),0)</f>
        <v>0</v>
      </c>
      <c r="CP158" s="300" cm="1">
        <f t="array" aca="1" ref="CP158" ca="1">IF(AF158&lt;0,AF158*SUMPRODUCT(_xlfn.XLOOKUP(AF$23,$C$4:$C$19,$I$4:$S$19)*$AL158:$AV158),0)</f>
        <v>0</v>
      </c>
      <c r="CQ158" s="300" cm="1">
        <f t="array" aca="1" ref="CQ158" ca="1">IF(AG158&lt;0,AG158*SUMPRODUCT(_xlfn.XLOOKUP(AG$23,$C$4:$C$19,$I$4:$S$19)*$AL158:$AV158),0)</f>
        <v>0</v>
      </c>
      <c r="CR158" s="300" cm="1">
        <f t="array" aca="1" ref="CR158" ca="1">IF(AH158&lt;0,AH158*SUMPRODUCT(_xlfn.XLOOKUP(AH$23,$C$4:$C$19,$I$4:$S$19)*$AL158:$AV158),0)</f>
        <v>0</v>
      </c>
      <c r="CS158" s="300" cm="1">
        <f t="array" aca="1" ref="CS158" ca="1">IF(AI158&lt;0,AI158*SUMPRODUCT(_xlfn.XLOOKUP(AI$23,$C$4:$C$19,$I$4:$S$19)*$AL158:$AV158),0)</f>
        <v>0</v>
      </c>
      <c r="CT158" s="300" cm="1">
        <f t="array" aca="1" ref="CT158" ca="1">IF(AJ158&lt;0,AJ158*SUMPRODUCT(_xlfn.XLOOKUP(AJ$23,$C$4:$C$19,$I$4:$S$19)*$AL158:$AV158),0)</f>
        <v>0</v>
      </c>
      <c r="CU158" s="302" cm="1">
        <f t="array" aca="1" ref="CU158" ca="1">IF(AK158&lt;0,AK158*SUMPRODUCT(_xlfn.XLOOKUP(AK$23,$C$4:$C$19,$I$4:$S$19)*$AL158:$AV158),0)</f>
        <v>0</v>
      </c>
      <c r="CV158" s="303">
        <f t="shared" ca="1" si="203"/>
        <v>0</v>
      </c>
    </row>
    <row r="159" spans="1:100" x14ac:dyDescent="0.25">
      <c r="A159" s="136"/>
      <c r="B159" s="389"/>
      <c r="C159" s="278">
        <v>10</v>
      </c>
      <c r="D159" s="279" t="str">
        <f>_xlfn.XLOOKUP($C159,'Load Combinations'!$B$4:$B$22,'Load Combinations'!$C$4:$C$22)</f>
        <v>CV Helium Mode, No Beam</v>
      </c>
      <c r="E159" s="280"/>
      <c r="F159" s="281"/>
      <c r="G159" s="111"/>
      <c r="H159" s="282">
        <f t="shared" ca="1" si="252"/>
        <v>0.5</v>
      </c>
      <c r="I159" s="282">
        <f t="shared" ca="1" si="253"/>
        <v>0</v>
      </c>
      <c r="J159" s="283"/>
      <c r="K159" s="87">
        <f ca="1">OFFSET(K159,-9,0)</f>
        <v>0</v>
      </c>
      <c r="L159" s="84">
        <f t="shared" ref="L159:AK159" ca="1" si="280">OFFSET(L159,-9,0)</f>
        <v>0</v>
      </c>
      <c r="M159" s="84">
        <f t="shared" ca="1" si="280"/>
        <v>0</v>
      </c>
      <c r="N159" s="84">
        <f t="shared" ca="1" si="280"/>
        <v>0</v>
      </c>
      <c r="O159" s="84">
        <f t="shared" ca="1" si="280"/>
        <v>0</v>
      </c>
      <c r="P159" s="84">
        <f t="shared" ca="1" si="280"/>
        <v>0</v>
      </c>
      <c r="Q159" s="84">
        <f t="shared" ca="1" si="280"/>
        <v>0</v>
      </c>
      <c r="R159" s="84">
        <f t="shared" ca="1" si="280"/>
        <v>0</v>
      </c>
      <c r="S159" s="84">
        <f t="shared" ca="1" si="280"/>
        <v>0</v>
      </c>
      <c r="T159" s="84">
        <f t="shared" ca="1" si="280"/>
        <v>0</v>
      </c>
      <c r="U159" s="84">
        <f t="shared" ca="1" si="280"/>
        <v>0</v>
      </c>
      <c r="V159" s="84">
        <f t="shared" ca="1" si="280"/>
        <v>0</v>
      </c>
      <c r="W159" s="84">
        <f t="shared" ca="1" si="280"/>
        <v>0</v>
      </c>
      <c r="X159" s="84">
        <f t="shared" ca="1" si="280"/>
        <v>0</v>
      </c>
      <c r="Y159" s="84">
        <f t="shared" ca="1" si="280"/>
        <v>0</v>
      </c>
      <c r="Z159" s="89">
        <f t="shared" ca="1" si="280"/>
        <v>0</v>
      </c>
      <c r="AA159" s="87">
        <f t="shared" ca="1" si="280"/>
        <v>0</v>
      </c>
      <c r="AB159" s="84">
        <f t="shared" ca="1" si="280"/>
        <v>0</v>
      </c>
      <c r="AC159" s="84">
        <f t="shared" ca="1" si="280"/>
        <v>0</v>
      </c>
      <c r="AD159" s="84">
        <f t="shared" ca="1" si="280"/>
        <v>0</v>
      </c>
      <c r="AE159" s="84">
        <f t="shared" ca="1" si="280"/>
        <v>0</v>
      </c>
      <c r="AF159" s="84">
        <f t="shared" ca="1" si="280"/>
        <v>0</v>
      </c>
      <c r="AG159" s="84">
        <f t="shared" ca="1" si="280"/>
        <v>1</v>
      </c>
      <c r="AH159" s="84">
        <f t="shared" ca="1" si="280"/>
        <v>0</v>
      </c>
      <c r="AI159" s="84">
        <f t="shared" ca="1" si="280"/>
        <v>0</v>
      </c>
      <c r="AJ159" s="84">
        <f t="shared" ca="1" si="280"/>
        <v>1</v>
      </c>
      <c r="AK159" s="98">
        <f t="shared" ca="1" si="280"/>
        <v>0</v>
      </c>
      <c r="AL159" s="91">
        <f>+INDEX('Load Combinations'!$D$4:$N$22,MATCH(Vertical!$C159,'Load Combinations'!$B$4:$B$22,0),MATCH(Vertical!AL$23,'Load Combinations'!$D$3:$N$3,0))</f>
        <v>1</v>
      </c>
      <c r="AM159" s="84">
        <f>+INDEX('Load Combinations'!$D$4:$N$22,MATCH(Vertical!$C159,'Load Combinations'!$B$4:$B$22,0),MATCH(Vertical!AM$23,'Load Combinations'!$D$3:$N$3,0))</f>
        <v>1</v>
      </c>
      <c r="AN159" s="84">
        <f>+INDEX('Load Combinations'!$D$4:$N$22,MATCH(Vertical!$C159,'Load Combinations'!$B$4:$B$22,0),MATCH(Vertical!AN$23,'Load Combinations'!$D$3:$N$3,0))</f>
        <v>0</v>
      </c>
      <c r="AO159" s="84">
        <f>+INDEX('Load Combinations'!$D$4:$N$22,MATCH(Vertical!$C159,'Load Combinations'!$B$4:$B$22,0),MATCH(Vertical!AO$23,'Load Combinations'!$D$3:$N$3,0))</f>
        <v>1</v>
      </c>
      <c r="AP159" s="84">
        <f>+INDEX('Load Combinations'!$D$4:$N$22,MATCH(Vertical!$C159,'Load Combinations'!$B$4:$B$22,0),MATCH(Vertical!AP$23,'Load Combinations'!$D$3:$N$3,0))</f>
        <v>0</v>
      </c>
      <c r="AQ159" s="84">
        <f>+INDEX('Load Combinations'!$D$4:$N$22,MATCH(Vertical!$C159,'Load Combinations'!$B$4:$B$22,0),MATCH(Vertical!AQ$23,'Load Combinations'!$D$3:$N$3,0))</f>
        <v>0</v>
      </c>
      <c r="AR159" s="84">
        <f>+INDEX('Load Combinations'!$D$4:$N$22,MATCH(Vertical!$C159,'Load Combinations'!$B$4:$B$22,0),MATCH(Vertical!AR$23,'Load Combinations'!$D$3:$N$3,0))</f>
        <v>0</v>
      </c>
      <c r="AS159" s="84">
        <f>+INDEX('Load Combinations'!$D$4:$N$22,MATCH(Vertical!$C159,'Load Combinations'!$B$4:$B$22,0),MATCH(Vertical!AS$23,'Load Combinations'!$D$3:$N$3,0))</f>
        <v>1</v>
      </c>
      <c r="AT159" s="84">
        <f>+INDEX('Load Combinations'!$D$4:$N$22,MATCH(Vertical!$C159,'Load Combinations'!$B$4:$B$22,0),MATCH(Vertical!AT$23,'Load Combinations'!$D$3:$N$3,0))</f>
        <v>0</v>
      </c>
      <c r="AU159" s="89">
        <f>+INDEX('Load Combinations'!$D$4:$N$22,MATCH(Vertical!$C159,'Load Combinations'!$B$4:$B$22,0),MATCH(Vertical!AU$23,'Load Combinations'!$D$3:$N$3,0))</f>
        <v>0</v>
      </c>
      <c r="AV159" s="194">
        <f>+INDEX('Load Combinations'!$D$4:$N$22,MATCH(Vertical!$C159,'Load Combinations'!$B$4:$B$22,0),MATCH(Vertical!AV$23,'Load Combinations'!$D$3:$N$3,0))</f>
        <v>0</v>
      </c>
      <c r="AW159" s="284" cm="1">
        <f t="array" aca="1" ref="AW159" ca="1">SUMPRODUCT(--($K159:$Z159&gt;0),INDEX($H$4:$H$19,MATCH($K$23:$Z$23,$C$4:$C$19,0)))</f>
        <v>0</v>
      </c>
      <c r="AX159" s="194" cm="1">
        <f t="array" aca="1" ref="AX159" ca="1">SUMPRODUCT(--($K159:$Z159&gt;0),INDEX($G$4:$G$19,MATCH($K$23:$Z$23,$C$4:$C$19,0)))</f>
        <v>0</v>
      </c>
      <c r="AY159" s="194" cm="1">
        <f t="array" aca="1" ref="AY159" ca="1">-1*SUMPRODUCT(--($K159:$Z159&lt;0),INDEX($H$4:$H$19,MATCH($K$23:$Z$23,$C$4:$C$19,0)))</f>
        <v>0</v>
      </c>
      <c r="AZ159" s="285" cm="1">
        <f t="array" aca="1" ref="AZ159" ca="1">-1*SUMPRODUCT(--($K159:$Z159&lt;0),INDEX($G$4:$G$19,MATCH($K$23:$Z$23,$C$4:$C$19,0)))</f>
        <v>0</v>
      </c>
      <c r="BA159" s="286" cm="1">
        <f t="array" aca="1" ref="BA159" ca="1">IF(AA159&gt;0,AA159*SUMPRODUCT(_xlfn.XLOOKUP(AA$23,$C$4:$C$19,$T$4:$AD$19)*$AL159:$AV159),0)</f>
        <v>0</v>
      </c>
      <c r="BB159" s="287" cm="1">
        <f t="array" aca="1" ref="BB159" ca="1">IF(AB159&gt;0,AB159*SUMPRODUCT(_xlfn.XLOOKUP(AB$23,$C$4:$C$19,$T$4:$AD$19)*$AL159:$AV159),0)</f>
        <v>0</v>
      </c>
      <c r="BC159" s="287" cm="1">
        <f t="array" aca="1" ref="BC159" ca="1">IF(AC159&gt;0,AC159*SUMPRODUCT(_xlfn.XLOOKUP(AC$23,$C$4:$C$19,$T$4:$AD$19)*$AL159:$AV159),0)</f>
        <v>0</v>
      </c>
      <c r="BD159" s="287" cm="1">
        <f t="array" aca="1" ref="BD159" ca="1">IF(AD159&gt;0,AD159*SUMPRODUCT(_xlfn.XLOOKUP(AD$23,$C$4:$C$19,$T$4:$AD$19)*$AL159:$AV159),0)</f>
        <v>0</v>
      </c>
      <c r="BE159" s="287" cm="1">
        <f t="array" aca="1" ref="BE159" ca="1">IF(AE159&gt;0,AE159*SUMPRODUCT(_xlfn.XLOOKUP(AE$23,$C$4:$C$19,$T$4:$AD$19)*$AL159:$AV159),0)</f>
        <v>0</v>
      </c>
      <c r="BF159" s="287" cm="1">
        <f t="array" aca="1" ref="BF159" ca="1">IF(AF159&gt;0,AF159*SUMPRODUCT(_xlfn.XLOOKUP(AF$23,$C$4:$C$19,$T$4:$AD$19)*$AL159:$AV159),0)</f>
        <v>0</v>
      </c>
      <c r="BG159" s="287" cm="1">
        <f t="array" aca="1" ref="BG159" ca="1">IF(AG159&gt;0,AG159*SUMPRODUCT(_xlfn.XLOOKUP(AG$23,$C$4:$C$19,$T$4:$AD$19)*$AL159:$AV159),0)</f>
        <v>0.25</v>
      </c>
      <c r="BH159" s="287" cm="1">
        <f t="array" aca="1" ref="BH159" ca="1">IF(AH159&gt;0,AH159*SUMPRODUCT(_xlfn.XLOOKUP(AH$23,$C$4:$C$19,$T$4:$AD$19)*$AL159:$AV159),0)</f>
        <v>0</v>
      </c>
      <c r="BI159" s="287" cm="1">
        <f t="array" aca="1" ref="BI159" ca="1">IF(AI159&gt;0,AI159*SUMPRODUCT(_xlfn.XLOOKUP(AI$23,$C$4:$C$19,$T$4:$AD$19)*$AL159:$AV159),0)</f>
        <v>0</v>
      </c>
      <c r="BJ159" s="287" cm="1">
        <f t="array" aca="1" ref="BJ159" ca="1">IF(AJ159&gt;0,AJ159*SUMPRODUCT(_xlfn.XLOOKUP(AJ$23,$C$4:$C$19,$T$4:$AD$19)*$AL159:$AV159),0)</f>
        <v>0.25</v>
      </c>
      <c r="BK159" s="288" cm="1">
        <f t="array" aca="1" ref="BK159" ca="1">IF(AK159&gt;0,AK159*SUMPRODUCT(_xlfn.XLOOKUP(AK$23,$C$4:$C$19,$T$4:$AD$19)*$AL159:$AV159),0)</f>
        <v>0</v>
      </c>
      <c r="BL159" s="289">
        <f t="shared" ca="1" si="200"/>
        <v>0.5</v>
      </c>
      <c r="BM159" s="286" cm="1">
        <f t="array" aca="1" ref="BM159" ca="1">IF(AA159&gt;0,AA159*SUMPRODUCT(_xlfn.XLOOKUP(AA$23,$C$4:$C$19,$I$4:$S$19)*$AL159:$AV159),0)</f>
        <v>0</v>
      </c>
      <c r="BN159" s="287" cm="1">
        <f t="array" aca="1" ref="BN159" ca="1">IF(AB159&gt;0,AB159*SUMPRODUCT(_xlfn.XLOOKUP(AB$23,$C$4:$C$19,$I$4:$S$19)*$AL159:$AV159),0)</f>
        <v>0</v>
      </c>
      <c r="BO159" s="287" cm="1">
        <f t="array" aca="1" ref="BO159" ca="1">IF(AC159&gt;0,AC159*SUMPRODUCT(_xlfn.XLOOKUP(AC$23,$C$4:$C$19,$I$4:$S$19)*$AL159:$AV159),0)</f>
        <v>0</v>
      </c>
      <c r="BP159" s="287" cm="1">
        <f t="array" aca="1" ref="BP159" ca="1">IF(AD159&gt;0,AD159*SUMPRODUCT(_xlfn.XLOOKUP(AD$23,$C$4:$C$19,$I$4:$S$19)*$AL159:$AV159),0)</f>
        <v>0</v>
      </c>
      <c r="BQ159" s="287" cm="1">
        <f t="array" aca="1" ref="BQ159" ca="1">IF(AE159&gt;0,AE159*SUMPRODUCT(_xlfn.XLOOKUP(AE$23,$C$4:$C$19,$I$4:$S$19)*$AL159:$AV159),0)</f>
        <v>0</v>
      </c>
      <c r="BR159" s="287" cm="1">
        <f t="array" aca="1" ref="BR159" ca="1">IF(AF159&gt;0,AF159*SUMPRODUCT(_xlfn.XLOOKUP(AF$23,$C$4:$C$19,$I$4:$S$19)*$AL159:$AV159),0)</f>
        <v>0</v>
      </c>
      <c r="BS159" s="287" cm="1">
        <f t="array" aca="1" ref="BS159" ca="1">IF(AG159&gt;0,AG159*SUMPRODUCT(_xlfn.XLOOKUP(AG$23,$C$4:$C$19,$I$4:$S$19)*$AL159:$AV159),0)</f>
        <v>0</v>
      </c>
      <c r="BT159" s="287" cm="1">
        <f t="array" aca="1" ref="BT159" ca="1">IF(AH159&gt;0,AH159*SUMPRODUCT(_xlfn.XLOOKUP(AH$23,$C$4:$C$19,$I$4:$S$19)*$AL159:$AV159),0)</f>
        <v>0</v>
      </c>
      <c r="BU159" s="287" cm="1">
        <f t="array" aca="1" ref="BU159" ca="1">IF(AI159&gt;0,AI159*SUMPRODUCT(_xlfn.XLOOKUP(AI$23,$C$4:$C$19,$I$4:$S$19)*$AL159:$AV159),0)</f>
        <v>0</v>
      </c>
      <c r="BV159" s="287" cm="1">
        <f t="array" aca="1" ref="BV159" ca="1">IF(AJ159&gt;0,AJ159*SUMPRODUCT(_xlfn.XLOOKUP(AJ$23,$C$4:$C$19,$I$4:$S$19)*$AL159:$AV159),0)</f>
        <v>0</v>
      </c>
      <c r="BW159" s="290" cm="1">
        <f t="array" aca="1" ref="BW159" ca="1">IF(AK159&gt;0,AK159*SUMPRODUCT(_xlfn.XLOOKUP(AK$23,$C$4:$C$19,$I$4:$S$19)*$AL159:$AV159),0)</f>
        <v>0</v>
      </c>
      <c r="BX159" s="291">
        <f t="shared" ca="1" si="201"/>
        <v>0</v>
      </c>
      <c r="BY159" s="286" cm="1">
        <f t="array" aca="1" ref="BY159" ca="1">IF(AA159&lt;0,AA159*SUMPRODUCT(_xlfn.XLOOKUP(AA$23,$C$4:$C$19,$T$4:$AD$19)*$AL159:$AV159),0)</f>
        <v>0</v>
      </c>
      <c r="BZ159" s="287" cm="1">
        <f t="array" aca="1" ref="BZ159" ca="1">IF(AB159&lt;0,AB159*SUMPRODUCT(_xlfn.XLOOKUP(AB$23,$C$4:$C$19,$T$4:$AD$19)*$AL159:$AV159),0)</f>
        <v>0</v>
      </c>
      <c r="CA159" s="287" cm="1">
        <f t="array" aca="1" ref="CA159" ca="1">IF(AC159&lt;0,AC159*SUMPRODUCT(_xlfn.XLOOKUP(AC$23,$C$4:$C$19,$T$4:$AD$19)*$AL159:$AV159),0)</f>
        <v>0</v>
      </c>
      <c r="CB159" s="287" cm="1">
        <f t="array" aca="1" ref="CB159" ca="1">IF(AD159&lt;0,AD159*SUMPRODUCT(_xlfn.XLOOKUP(AD$23,$C$4:$C$19,$T$4:$AD$19)*$AL159:$AV159),0)</f>
        <v>0</v>
      </c>
      <c r="CC159" s="287" cm="1">
        <f t="array" aca="1" ref="CC159" ca="1">IF(AE159&lt;0,AE159*SUMPRODUCT(_xlfn.XLOOKUP(AE$23,$C$4:$C$19,$T$4:$AD$19)*$AL159:$AV159),0)</f>
        <v>0</v>
      </c>
      <c r="CD159" s="287" cm="1">
        <f t="array" aca="1" ref="CD159" ca="1">IF(AF159&lt;0,AF159*SUMPRODUCT(_xlfn.XLOOKUP(AF$23,$C$4:$C$19,$T$4:$AD$19)*$AL159:$AV159),0)</f>
        <v>0</v>
      </c>
      <c r="CE159" s="287" cm="1">
        <f t="array" aca="1" ref="CE159" ca="1">IF(AG159&lt;0,AG159*SUMPRODUCT(_xlfn.XLOOKUP(AG$23,$C$4:$C$19,$T$4:$AD$19)*$AL159:$AV159),0)</f>
        <v>0</v>
      </c>
      <c r="CF159" s="287" cm="1">
        <f t="array" aca="1" ref="CF159" ca="1">IF(AH159&lt;0,AH159*SUMPRODUCT(_xlfn.XLOOKUP(AH$23,$C$4:$C$19,$T$4:$AD$19)*$AL159:$AV159),0)</f>
        <v>0</v>
      </c>
      <c r="CG159" s="287" cm="1">
        <f t="array" aca="1" ref="CG159" ca="1">IF(AI159&lt;0,AI159*SUMPRODUCT(_xlfn.XLOOKUP(AI$23,$C$4:$C$19,$T$4:$AD$19)*$AL159:$AV159),0)</f>
        <v>0</v>
      </c>
      <c r="CH159" s="287" cm="1">
        <f t="array" aca="1" ref="CH159" ca="1">IF(AJ159&lt;0,AJ159*SUMPRODUCT(_xlfn.XLOOKUP(AJ$23,$C$4:$C$19,$T$4:$AD$19)*$AL159:$AV159),0)</f>
        <v>0</v>
      </c>
      <c r="CI159" s="290" cm="1">
        <f t="array" aca="1" ref="CI159" ca="1">IF(AK159&lt;0,AK159*SUMPRODUCT(_xlfn.XLOOKUP(AK$23,$C$4:$C$19,$T$4:$AD$19)*$AL159:$AV159),0)</f>
        <v>0</v>
      </c>
      <c r="CJ159" s="289">
        <f t="shared" ca="1" si="202"/>
        <v>0</v>
      </c>
      <c r="CK159" s="286" cm="1">
        <f t="array" aca="1" ref="CK159" ca="1">IF(AA159&lt;0,AA159*SUMPRODUCT(_xlfn.XLOOKUP(AA$23,$C$4:$C$19,$I$4:$S$19)*$AL159:$AV159),0)</f>
        <v>0</v>
      </c>
      <c r="CL159" s="287" cm="1">
        <f t="array" aca="1" ref="CL159" ca="1">IF(AB159&lt;0,AB159*SUMPRODUCT(_xlfn.XLOOKUP(AB$23,$C$4:$C$19,$I$4:$S$19)*$AL159:$AV159),0)</f>
        <v>0</v>
      </c>
      <c r="CM159" s="287" cm="1">
        <f t="array" aca="1" ref="CM159" ca="1">IF(AC159&lt;0,AC159*SUMPRODUCT(_xlfn.XLOOKUP(AC$23,$C$4:$C$19,$I$4:$S$19)*$AL159:$AV159),0)</f>
        <v>0</v>
      </c>
      <c r="CN159" s="287" cm="1">
        <f t="array" aca="1" ref="CN159" ca="1">IF(AD159&lt;0,AD159*SUMPRODUCT(_xlfn.XLOOKUP(AD$23,$C$4:$C$19,$I$4:$S$19)*$AL159:$AV159),0)</f>
        <v>0</v>
      </c>
      <c r="CO159" s="287" cm="1">
        <f t="array" aca="1" ref="CO159" ca="1">IF(AE159&lt;0,AE159*SUMPRODUCT(_xlfn.XLOOKUP(AE$23,$C$4:$C$19,$I$4:$S$19)*$AL159:$AV159),0)</f>
        <v>0</v>
      </c>
      <c r="CP159" s="287" cm="1">
        <f t="array" aca="1" ref="CP159" ca="1">IF(AF159&lt;0,AF159*SUMPRODUCT(_xlfn.XLOOKUP(AF$23,$C$4:$C$19,$I$4:$S$19)*$AL159:$AV159),0)</f>
        <v>0</v>
      </c>
      <c r="CQ159" s="287" cm="1">
        <f t="array" aca="1" ref="CQ159" ca="1">IF(AG159&lt;0,AG159*SUMPRODUCT(_xlfn.XLOOKUP(AG$23,$C$4:$C$19,$I$4:$S$19)*$AL159:$AV159),0)</f>
        <v>0</v>
      </c>
      <c r="CR159" s="287" cm="1">
        <f t="array" aca="1" ref="CR159" ca="1">IF(AH159&lt;0,AH159*SUMPRODUCT(_xlfn.XLOOKUP(AH$23,$C$4:$C$19,$I$4:$S$19)*$AL159:$AV159),0)</f>
        <v>0</v>
      </c>
      <c r="CS159" s="287" cm="1">
        <f t="array" aca="1" ref="CS159" ca="1">IF(AI159&lt;0,AI159*SUMPRODUCT(_xlfn.XLOOKUP(AI$23,$C$4:$C$19,$I$4:$S$19)*$AL159:$AV159),0)</f>
        <v>0</v>
      </c>
      <c r="CT159" s="287" cm="1">
        <f t="array" aca="1" ref="CT159" ca="1">IF(AJ159&lt;0,AJ159*SUMPRODUCT(_xlfn.XLOOKUP(AJ$23,$C$4:$C$19,$I$4:$S$19)*$AL159:$AV159),0)</f>
        <v>0</v>
      </c>
      <c r="CU159" s="288" cm="1">
        <f t="array" aca="1" ref="CU159" ca="1">IF(AK159&lt;0,AK159*SUMPRODUCT(_xlfn.XLOOKUP(AK$23,$C$4:$C$19,$I$4:$S$19)*$AL159:$AV159),0)</f>
        <v>0</v>
      </c>
      <c r="CV159" s="289">
        <f t="shared" ca="1" si="203"/>
        <v>0</v>
      </c>
    </row>
    <row r="160" spans="1:100" x14ac:dyDescent="0.25">
      <c r="A160" s="136"/>
      <c r="B160" s="389"/>
      <c r="C160" s="292">
        <v>11</v>
      </c>
      <c r="D160" s="293" t="str">
        <f>_xlfn.XLOOKUP($C160,'Load Combinations'!$B$4:$B$22,'Load Combinations'!$C$4:$C$22)</f>
        <v>CV Helium Mode, Beam On</v>
      </c>
      <c r="E160" s="86"/>
      <c r="F160" s="294"/>
      <c r="G160" s="125"/>
      <c r="H160" s="295">
        <f t="shared" ca="1" si="252"/>
        <v>1.5</v>
      </c>
      <c r="I160" s="295">
        <f t="shared" ca="1" si="253"/>
        <v>0</v>
      </c>
      <c r="J160" s="296"/>
      <c r="K160" s="99">
        <f ca="1">OFFSET(K160,-10,0)</f>
        <v>0</v>
      </c>
      <c r="L160" s="96">
        <f t="shared" ref="L160:AK160" ca="1" si="281">OFFSET(L160,-10,0)</f>
        <v>0</v>
      </c>
      <c r="M160" s="96">
        <f t="shared" ca="1" si="281"/>
        <v>0</v>
      </c>
      <c r="N160" s="96">
        <f t="shared" ca="1" si="281"/>
        <v>0</v>
      </c>
      <c r="O160" s="96">
        <f t="shared" ca="1" si="281"/>
        <v>0</v>
      </c>
      <c r="P160" s="96">
        <f t="shared" ca="1" si="281"/>
        <v>0</v>
      </c>
      <c r="Q160" s="96">
        <f t="shared" ca="1" si="281"/>
        <v>0</v>
      </c>
      <c r="R160" s="96">
        <f t="shared" ca="1" si="281"/>
        <v>0</v>
      </c>
      <c r="S160" s="96">
        <f t="shared" ca="1" si="281"/>
        <v>0</v>
      </c>
      <c r="T160" s="96">
        <f t="shared" ca="1" si="281"/>
        <v>0</v>
      </c>
      <c r="U160" s="96">
        <f t="shared" ca="1" si="281"/>
        <v>0</v>
      </c>
      <c r="V160" s="96">
        <f t="shared" ca="1" si="281"/>
        <v>0</v>
      </c>
      <c r="W160" s="96">
        <f t="shared" ca="1" si="281"/>
        <v>0</v>
      </c>
      <c r="X160" s="96">
        <f t="shared" ca="1" si="281"/>
        <v>0</v>
      </c>
      <c r="Y160" s="96">
        <f t="shared" ca="1" si="281"/>
        <v>0</v>
      </c>
      <c r="Z160" s="138">
        <f t="shared" ca="1" si="281"/>
        <v>0</v>
      </c>
      <c r="AA160" s="99">
        <f t="shared" ca="1" si="281"/>
        <v>0</v>
      </c>
      <c r="AB160" s="96">
        <f t="shared" ca="1" si="281"/>
        <v>0</v>
      </c>
      <c r="AC160" s="96">
        <f t="shared" ca="1" si="281"/>
        <v>0</v>
      </c>
      <c r="AD160" s="96">
        <f t="shared" ca="1" si="281"/>
        <v>0</v>
      </c>
      <c r="AE160" s="96">
        <f t="shared" ca="1" si="281"/>
        <v>0</v>
      </c>
      <c r="AF160" s="96">
        <f t="shared" ca="1" si="281"/>
        <v>0</v>
      </c>
      <c r="AG160" s="96">
        <f t="shared" ca="1" si="281"/>
        <v>1</v>
      </c>
      <c r="AH160" s="96">
        <f t="shared" ca="1" si="281"/>
        <v>0</v>
      </c>
      <c r="AI160" s="96">
        <f t="shared" ca="1" si="281"/>
        <v>0</v>
      </c>
      <c r="AJ160" s="96">
        <f t="shared" ca="1" si="281"/>
        <v>1</v>
      </c>
      <c r="AK160" s="100">
        <f t="shared" ca="1" si="281"/>
        <v>0</v>
      </c>
      <c r="AL160" s="97">
        <f>+INDEX('Load Combinations'!$D$4:$N$22,MATCH(Vertical!$C160,'Load Combinations'!$B$4:$B$22,0),MATCH(Vertical!AL$23,'Load Combinations'!$D$3:$N$3,0))</f>
        <v>1</v>
      </c>
      <c r="AM160" s="96">
        <f>+INDEX('Load Combinations'!$D$4:$N$22,MATCH(Vertical!$C160,'Load Combinations'!$B$4:$B$22,0),MATCH(Vertical!AM$23,'Load Combinations'!$D$3:$N$3,0))</f>
        <v>1</v>
      </c>
      <c r="AN160" s="96">
        <f>+INDEX('Load Combinations'!$D$4:$N$22,MATCH(Vertical!$C160,'Load Combinations'!$B$4:$B$22,0),MATCH(Vertical!AN$23,'Load Combinations'!$D$3:$N$3,0))</f>
        <v>0</v>
      </c>
      <c r="AO160" s="96">
        <f>+INDEX('Load Combinations'!$D$4:$N$22,MATCH(Vertical!$C160,'Load Combinations'!$B$4:$B$22,0),MATCH(Vertical!AO$23,'Load Combinations'!$D$3:$N$3,0))</f>
        <v>1</v>
      </c>
      <c r="AP160" s="96">
        <f>+INDEX('Load Combinations'!$D$4:$N$22,MATCH(Vertical!$C160,'Load Combinations'!$B$4:$B$22,0),MATCH(Vertical!AP$23,'Load Combinations'!$D$3:$N$3,0))</f>
        <v>0</v>
      </c>
      <c r="AQ160" s="96">
        <f>+INDEX('Load Combinations'!$D$4:$N$22,MATCH(Vertical!$C160,'Load Combinations'!$B$4:$B$22,0),MATCH(Vertical!AQ$23,'Load Combinations'!$D$3:$N$3,0))</f>
        <v>1</v>
      </c>
      <c r="AR160" s="96">
        <f>+INDEX('Load Combinations'!$D$4:$N$22,MATCH(Vertical!$C160,'Load Combinations'!$B$4:$B$22,0),MATCH(Vertical!AR$23,'Load Combinations'!$D$3:$N$3,0))</f>
        <v>0</v>
      </c>
      <c r="AS160" s="96">
        <f>+INDEX('Load Combinations'!$D$4:$N$22,MATCH(Vertical!$C160,'Load Combinations'!$B$4:$B$22,0),MATCH(Vertical!AS$23,'Load Combinations'!$D$3:$N$3,0))</f>
        <v>1</v>
      </c>
      <c r="AT160" s="96">
        <f>+INDEX('Load Combinations'!$D$4:$N$22,MATCH(Vertical!$C160,'Load Combinations'!$B$4:$B$22,0),MATCH(Vertical!AT$23,'Load Combinations'!$D$3:$N$3,0))</f>
        <v>0</v>
      </c>
      <c r="AU160" s="138">
        <f>+INDEX('Load Combinations'!$D$4:$N$22,MATCH(Vertical!$C160,'Load Combinations'!$B$4:$B$22,0),MATCH(Vertical!AU$23,'Load Combinations'!$D$3:$N$3,0))</f>
        <v>0</v>
      </c>
      <c r="AV160" s="298">
        <f>+INDEX('Load Combinations'!$D$4:$N$22,MATCH(Vertical!$C160,'Load Combinations'!$B$4:$B$22,0),MATCH(Vertical!AV$23,'Load Combinations'!$D$3:$N$3,0))</f>
        <v>0</v>
      </c>
      <c r="AW160" s="297" cm="1">
        <f t="array" aca="1" ref="AW160" ca="1">SUMPRODUCT(--($K160:$Z160&gt;0),INDEX($H$4:$H$19,MATCH($K$23:$Z$23,$C$4:$C$19,0)))</f>
        <v>0</v>
      </c>
      <c r="AX160" s="298" cm="1">
        <f t="array" aca="1" ref="AX160" ca="1">SUMPRODUCT(--($K160:$Z160&gt;0),INDEX($G$4:$G$19,MATCH($K$23:$Z$23,$C$4:$C$19,0)))</f>
        <v>0</v>
      </c>
      <c r="AY160" s="298" cm="1">
        <f t="array" aca="1" ref="AY160" ca="1">-1*SUMPRODUCT(--($K160:$Z160&lt;0),INDEX($H$4:$H$19,MATCH($K$23:$Z$23,$C$4:$C$19,0)))</f>
        <v>0</v>
      </c>
      <c r="AZ160" s="299" cm="1">
        <f t="array" aca="1" ref="AZ160" ca="1">-1*SUMPRODUCT(--($K160:$Z160&lt;0),INDEX($G$4:$G$19,MATCH($K$23:$Z$23,$C$4:$C$19,0)))</f>
        <v>0</v>
      </c>
      <c r="BA160" s="125" cm="1">
        <f t="array" aca="1" ref="BA160" ca="1">IF(AA160&gt;0,AA160*SUMPRODUCT(_xlfn.XLOOKUP(AA$23,$C$4:$C$19,$T$4:$AD$19)*$AL160:$AV160),0)</f>
        <v>0</v>
      </c>
      <c r="BB160" s="300" cm="1">
        <f t="array" aca="1" ref="BB160" ca="1">IF(AB160&gt;0,AB160*SUMPRODUCT(_xlfn.XLOOKUP(AB$23,$C$4:$C$19,$T$4:$AD$19)*$AL160:$AV160),0)</f>
        <v>0</v>
      </c>
      <c r="BC160" s="300" cm="1">
        <f t="array" aca="1" ref="BC160" ca="1">IF(AC160&gt;0,AC160*SUMPRODUCT(_xlfn.XLOOKUP(AC$23,$C$4:$C$19,$T$4:$AD$19)*$AL160:$AV160),0)</f>
        <v>0</v>
      </c>
      <c r="BD160" s="301" cm="1">
        <f t="array" aca="1" ref="BD160" ca="1">IF(AD160&gt;0,AD160*SUMPRODUCT(_xlfn.XLOOKUP(AD$23,$C$4:$C$19,$T$4:$AD$19)*$AL160:$AV160),0)</f>
        <v>0</v>
      </c>
      <c r="BE160" s="300" cm="1">
        <f t="array" aca="1" ref="BE160" ca="1">IF(AE160&gt;0,AE160*SUMPRODUCT(_xlfn.XLOOKUP(AE$23,$C$4:$C$19,$T$4:$AD$19)*$AL160:$AV160),0)</f>
        <v>0</v>
      </c>
      <c r="BF160" s="300" cm="1">
        <f t="array" aca="1" ref="BF160" ca="1">IF(AF160&gt;0,AF160*SUMPRODUCT(_xlfn.XLOOKUP(AF$23,$C$4:$C$19,$T$4:$AD$19)*$AL160:$AV160),0)</f>
        <v>0</v>
      </c>
      <c r="BG160" s="300" cm="1">
        <f t="array" aca="1" ref="BG160" ca="1">IF(AG160&gt;0,AG160*SUMPRODUCT(_xlfn.XLOOKUP(AG$23,$C$4:$C$19,$T$4:$AD$19)*$AL160:$AV160),0)</f>
        <v>0.75</v>
      </c>
      <c r="BH160" s="300" cm="1">
        <f t="array" aca="1" ref="BH160" ca="1">IF(AH160&gt;0,AH160*SUMPRODUCT(_xlfn.XLOOKUP(AH$23,$C$4:$C$19,$T$4:$AD$19)*$AL160:$AV160),0)</f>
        <v>0</v>
      </c>
      <c r="BI160" s="300" cm="1">
        <f t="array" aca="1" ref="BI160" ca="1">IF(AI160&gt;0,AI160*SUMPRODUCT(_xlfn.XLOOKUP(AI$23,$C$4:$C$19,$T$4:$AD$19)*$AL160:$AV160),0)</f>
        <v>0</v>
      </c>
      <c r="BJ160" s="300" cm="1">
        <f t="array" aca="1" ref="BJ160" ca="1">IF(AJ160&gt;0,AJ160*SUMPRODUCT(_xlfn.XLOOKUP(AJ$23,$C$4:$C$19,$T$4:$AD$19)*$AL160:$AV160),0)</f>
        <v>0.75</v>
      </c>
      <c r="BK160" s="302" cm="1">
        <f t="array" aca="1" ref="BK160" ca="1">IF(AK160&gt;0,AK160*SUMPRODUCT(_xlfn.XLOOKUP(AK$23,$C$4:$C$19,$T$4:$AD$19)*$AL160:$AV160),0)</f>
        <v>0</v>
      </c>
      <c r="BL160" s="303">
        <f t="shared" ca="1" si="200"/>
        <v>1.5</v>
      </c>
      <c r="BM160" s="125" cm="1">
        <f t="array" aca="1" ref="BM160" ca="1">IF(AA160&gt;0,AA160*SUMPRODUCT(_xlfn.XLOOKUP(AA$23,$C$4:$C$19,$I$4:$S$19)*$AL160:$AV160),0)</f>
        <v>0</v>
      </c>
      <c r="BN160" s="300" cm="1">
        <f t="array" aca="1" ref="BN160" ca="1">IF(AB160&gt;0,AB160*SUMPRODUCT(_xlfn.XLOOKUP(AB$23,$C$4:$C$19,$I$4:$S$19)*$AL160:$AV160),0)</f>
        <v>0</v>
      </c>
      <c r="BO160" s="300" cm="1">
        <f t="array" aca="1" ref="BO160" ca="1">IF(AC160&gt;0,AC160*SUMPRODUCT(_xlfn.XLOOKUP(AC$23,$C$4:$C$19,$I$4:$S$19)*$AL160:$AV160),0)</f>
        <v>0</v>
      </c>
      <c r="BP160" s="301" cm="1">
        <f t="array" aca="1" ref="BP160" ca="1">IF(AD160&gt;0,AD160*SUMPRODUCT(_xlfn.XLOOKUP(AD$23,$C$4:$C$19,$I$4:$S$19)*$AL160:$AV160),0)</f>
        <v>0</v>
      </c>
      <c r="BQ160" s="300" cm="1">
        <f t="array" aca="1" ref="BQ160" ca="1">IF(AE160&gt;0,AE160*SUMPRODUCT(_xlfn.XLOOKUP(AE$23,$C$4:$C$19,$I$4:$S$19)*$AL160:$AV160),0)</f>
        <v>0</v>
      </c>
      <c r="BR160" s="300" cm="1">
        <f t="array" aca="1" ref="BR160" ca="1">IF(AF160&gt;0,AF160*SUMPRODUCT(_xlfn.XLOOKUP(AF$23,$C$4:$C$19,$I$4:$S$19)*$AL160:$AV160),0)</f>
        <v>0</v>
      </c>
      <c r="BS160" s="300" cm="1">
        <f t="array" aca="1" ref="BS160" ca="1">IF(AG160&gt;0,AG160*SUMPRODUCT(_xlfn.XLOOKUP(AG$23,$C$4:$C$19,$I$4:$S$19)*$AL160:$AV160),0)</f>
        <v>0</v>
      </c>
      <c r="BT160" s="300" cm="1">
        <f t="array" aca="1" ref="BT160" ca="1">IF(AH160&gt;0,AH160*SUMPRODUCT(_xlfn.XLOOKUP(AH$23,$C$4:$C$19,$I$4:$S$19)*$AL160:$AV160),0)</f>
        <v>0</v>
      </c>
      <c r="BU160" s="300" cm="1">
        <f t="array" aca="1" ref="BU160" ca="1">IF(AI160&gt;0,AI160*SUMPRODUCT(_xlfn.XLOOKUP(AI$23,$C$4:$C$19,$I$4:$S$19)*$AL160:$AV160),0)</f>
        <v>0</v>
      </c>
      <c r="BV160" s="300" cm="1">
        <f t="array" aca="1" ref="BV160" ca="1">IF(AJ160&gt;0,AJ160*SUMPRODUCT(_xlfn.XLOOKUP(AJ$23,$C$4:$C$19,$I$4:$S$19)*$AL160:$AV160),0)</f>
        <v>0</v>
      </c>
      <c r="BW160" s="304" cm="1">
        <f t="array" aca="1" ref="BW160" ca="1">IF(AK160&gt;0,AK160*SUMPRODUCT(_xlfn.XLOOKUP(AK$23,$C$4:$C$19,$I$4:$S$19)*$AL160:$AV160),0)</f>
        <v>0</v>
      </c>
      <c r="BX160" s="305">
        <f t="shared" ca="1" si="201"/>
        <v>0</v>
      </c>
      <c r="BY160" s="125" cm="1">
        <f t="array" aca="1" ref="BY160" ca="1">IF(AA160&lt;0,AA160*SUMPRODUCT(_xlfn.XLOOKUP(AA$23,$C$4:$C$19,$T$4:$AD$19)*$AL160:$AV160),0)</f>
        <v>0</v>
      </c>
      <c r="BZ160" s="300" cm="1">
        <f t="array" aca="1" ref="BZ160" ca="1">IF(AB160&lt;0,AB160*SUMPRODUCT(_xlfn.XLOOKUP(AB$23,$C$4:$C$19,$T$4:$AD$19)*$AL160:$AV160),0)</f>
        <v>0</v>
      </c>
      <c r="CA160" s="300" cm="1">
        <f t="array" aca="1" ref="CA160" ca="1">IF(AC160&lt;0,AC160*SUMPRODUCT(_xlfn.XLOOKUP(AC$23,$C$4:$C$19,$T$4:$AD$19)*$AL160:$AV160),0)</f>
        <v>0</v>
      </c>
      <c r="CB160" s="301" cm="1">
        <f t="array" aca="1" ref="CB160" ca="1">IF(AD160&lt;0,AD160*SUMPRODUCT(_xlfn.XLOOKUP(AD$23,$C$4:$C$19,$T$4:$AD$19)*$AL160:$AV160),0)</f>
        <v>0</v>
      </c>
      <c r="CC160" s="300" cm="1">
        <f t="array" aca="1" ref="CC160" ca="1">IF(AE160&lt;0,AE160*SUMPRODUCT(_xlfn.XLOOKUP(AE$23,$C$4:$C$19,$T$4:$AD$19)*$AL160:$AV160),0)</f>
        <v>0</v>
      </c>
      <c r="CD160" s="300" cm="1">
        <f t="array" aca="1" ref="CD160" ca="1">IF(AF160&lt;0,AF160*SUMPRODUCT(_xlfn.XLOOKUP(AF$23,$C$4:$C$19,$T$4:$AD$19)*$AL160:$AV160),0)</f>
        <v>0</v>
      </c>
      <c r="CE160" s="300" cm="1">
        <f t="array" aca="1" ref="CE160" ca="1">IF(AG160&lt;0,AG160*SUMPRODUCT(_xlfn.XLOOKUP(AG$23,$C$4:$C$19,$T$4:$AD$19)*$AL160:$AV160),0)</f>
        <v>0</v>
      </c>
      <c r="CF160" s="300" cm="1">
        <f t="array" aca="1" ref="CF160" ca="1">IF(AH160&lt;0,AH160*SUMPRODUCT(_xlfn.XLOOKUP(AH$23,$C$4:$C$19,$T$4:$AD$19)*$AL160:$AV160),0)</f>
        <v>0</v>
      </c>
      <c r="CG160" s="300" cm="1">
        <f t="array" aca="1" ref="CG160" ca="1">IF(AI160&lt;0,AI160*SUMPRODUCT(_xlfn.XLOOKUP(AI$23,$C$4:$C$19,$T$4:$AD$19)*$AL160:$AV160),0)</f>
        <v>0</v>
      </c>
      <c r="CH160" s="300" cm="1">
        <f t="array" aca="1" ref="CH160" ca="1">IF(AJ160&lt;0,AJ160*SUMPRODUCT(_xlfn.XLOOKUP(AJ$23,$C$4:$C$19,$T$4:$AD$19)*$AL160:$AV160),0)</f>
        <v>0</v>
      </c>
      <c r="CI160" s="304" cm="1">
        <f t="array" aca="1" ref="CI160" ca="1">IF(AK160&lt;0,AK160*SUMPRODUCT(_xlfn.XLOOKUP(AK$23,$C$4:$C$19,$T$4:$AD$19)*$AL160:$AV160),0)</f>
        <v>0</v>
      </c>
      <c r="CJ160" s="303">
        <f t="shared" ca="1" si="202"/>
        <v>0</v>
      </c>
      <c r="CK160" s="125" cm="1">
        <f t="array" aca="1" ref="CK160" ca="1">IF(AA160&lt;0,AA160*SUMPRODUCT(_xlfn.XLOOKUP(AA$23,$C$4:$C$19,$I$4:$S$19)*$AL160:$AV160),0)</f>
        <v>0</v>
      </c>
      <c r="CL160" s="300" cm="1">
        <f t="array" aca="1" ref="CL160" ca="1">IF(AB160&lt;0,AB160*SUMPRODUCT(_xlfn.XLOOKUP(AB$23,$C$4:$C$19,$I$4:$S$19)*$AL160:$AV160),0)</f>
        <v>0</v>
      </c>
      <c r="CM160" s="300" cm="1">
        <f t="array" aca="1" ref="CM160" ca="1">IF(AC160&lt;0,AC160*SUMPRODUCT(_xlfn.XLOOKUP(AC$23,$C$4:$C$19,$I$4:$S$19)*$AL160:$AV160),0)</f>
        <v>0</v>
      </c>
      <c r="CN160" s="301" cm="1">
        <f t="array" aca="1" ref="CN160" ca="1">IF(AD160&lt;0,AD160*SUMPRODUCT(_xlfn.XLOOKUP(AD$23,$C$4:$C$19,$I$4:$S$19)*$AL160:$AV160),0)</f>
        <v>0</v>
      </c>
      <c r="CO160" s="300" cm="1">
        <f t="array" aca="1" ref="CO160" ca="1">IF(AE160&lt;0,AE160*SUMPRODUCT(_xlfn.XLOOKUP(AE$23,$C$4:$C$19,$I$4:$S$19)*$AL160:$AV160),0)</f>
        <v>0</v>
      </c>
      <c r="CP160" s="300" cm="1">
        <f t="array" aca="1" ref="CP160" ca="1">IF(AF160&lt;0,AF160*SUMPRODUCT(_xlfn.XLOOKUP(AF$23,$C$4:$C$19,$I$4:$S$19)*$AL160:$AV160),0)</f>
        <v>0</v>
      </c>
      <c r="CQ160" s="300" cm="1">
        <f t="array" aca="1" ref="CQ160" ca="1">IF(AG160&lt;0,AG160*SUMPRODUCT(_xlfn.XLOOKUP(AG$23,$C$4:$C$19,$I$4:$S$19)*$AL160:$AV160),0)</f>
        <v>0</v>
      </c>
      <c r="CR160" s="300" cm="1">
        <f t="array" aca="1" ref="CR160" ca="1">IF(AH160&lt;0,AH160*SUMPRODUCT(_xlfn.XLOOKUP(AH$23,$C$4:$C$19,$I$4:$S$19)*$AL160:$AV160),0)</f>
        <v>0</v>
      </c>
      <c r="CS160" s="300" cm="1">
        <f t="array" aca="1" ref="CS160" ca="1">IF(AI160&lt;0,AI160*SUMPRODUCT(_xlfn.XLOOKUP(AI$23,$C$4:$C$19,$I$4:$S$19)*$AL160:$AV160),0)</f>
        <v>0</v>
      </c>
      <c r="CT160" s="300" cm="1">
        <f t="array" aca="1" ref="CT160" ca="1">IF(AJ160&lt;0,AJ160*SUMPRODUCT(_xlfn.XLOOKUP(AJ$23,$C$4:$C$19,$I$4:$S$19)*$AL160:$AV160),0)</f>
        <v>0</v>
      </c>
      <c r="CU160" s="302" cm="1">
        <f t="array" aca="1" ref="CU160" ca="1">IF(AK160&lt;0,AK160*SUMPRODUCT(_xlfn.XLOOKUP(AK$23,$C$4:$C$19,$I$4:$S$19)*$AL160:$AV160),0)</f>
        <v>0</v>
      </c>
      <c r="CV160" s="303">
        <f t="shared" ca="1" si="203"/>
        <v>0</v>
      </c>
    </row>
    <row r="161" spans="1:100" x14ac:dyDescent="0.25">
      <c r="A161" s="136"/>
      <c r="B161" s="389"/>
      <c r="C161" s="278">
        <v>12</v>
      </c>
      <c r="D161" s="279" t="str">
        <f>_xlfn.XLOOKUP($C161,'Load Combinations'!$B$4:$B$22,'Load Combinations'!$C$4:$C$22)</f>
        <v>CV Helium Mode, No Beam, Seismic</v>
      </c>
      <c r="E161" s="280"/>
      <c r="F161" s="281"/>
      <c r="G161" s="111"/>
      <c r="H161" s="282">
        <f t="shared" ca="1" si="252"/>
        <v>0.5</v>
      </c>
      <c r="I161" s="282">
        <f t="shared" ca="1" si="253"/>
        <v>0</v>
      </c>
      <c r="J161" s="283"/>
      <c r="K161" s="87">
        <f ca="1">OFFSET(K161,-11,0)</f>
        <v>0</v>
      </c>
      <c r="L161" s="84">
        <f t="shared" ref="L161:AK161" ca="1" si="282">OFFSET(L161,-11,0)</f>
        <v>0</v>
      </c>
      <c r="M161" s="84">
        <f t="shared" ca="1" si="282"/>
        <v>0</v>
      </c>
      <c r="N161" s="84">
        <f t="shared" ca="1" si="282"/>
        <v>0</v>
      </c>
      <c r="O161" s="84">
        <f t="shared" ca="1" si="282"/>
        <v>0</v>
      </c>
      <c r="P161" s="84">
        <f t="shared" ca="1" si="282"/>
        <v>0</v>
      </c>
      <c r="Q161" s="84">
        <f t="shared" ca="1" si="282"/>
        <v>0</v>
      </c>
      <c r="R161" s="84">
        <f t="shared" ca="1" si="282"/>
        <v>0</v>
      </c>
      <c r="S161" s="84">
        <f t="shared" ca="1" si="282"/>
        <v>0</v>
      </c>
      <c r="T161" s="84">
        <f t="shared" ca="1" si="282"/>
        <v>0</v>
      </c>
      <c r="U161" s="84">
        <f t="shared" ca="1" si="282"/>
        <v>0</v>
      </c>
      <c r="V161" s="84">
        <f t="shared" ca="1" si="282"/>
        <v>0</v>
      </c>
      <c r="W161" s="84">
        <f t="shared" ca="1" si="282"/>
        <v>0</v>
      </c>
      <c r="X161" s="84">
        <f t="shared" ca="1" si="282"/>
        <v>0</v>
      </c>
      <c r="Y161" s="84">
        <f t="shared" ca="1" si="282"/>
        <v>0</v>
      </c>
      <c r="Z161" s="89">
        <f t="shared" ca="1" si="282"/>
        <v>0</v>
      </c>
      <c r="AA161" s="87">
        <f t="shared" ca="1" si="282"/>
        <v>0</v>
      </c>
      <c r="AB161" s="84">
        <f t="shared" ca="1" si="282"/>
        <v>0</v>
      </c>
      <c r="AC161" s="84">
        <f t="shared" ca="1" si="282"/>
        <v>0</v>
      </c>
      <c r="AD161" s="84">
        <f t="shared" ca="1" si="282"/>
        <v>0</v>
      </c>
      <c r="AE161" s="84">
        <f t="shared" ca="1" si="282"/>
        <v>0</v>
      </c>
      <c r="AF161" s="84">
        <f t="shared" ca="1" si="282"/>
        <v>0</v>
      </c>
      <c r="AG161" s="84">
        <f t="shared" ca="1" si="282"/>
        <v>1</v>
      </c>
      <c r="AH161" s="84">
        <f t="shared" ca="1" si="282"/>
        <v>0</v>
      </c>
      <c r="AI161" s="84">
        <f t="shared" ca="1" si="282"/>
        <v>0</v>
      </c>
      <c r="AJ161" s="84">
        <f t="shared" ca="1" si="282"/>
        <v>1</v>
      </c>
      <c r="AK161" s="98">
        <f t="shared" ca="1" si="282"/>
        <v>0</v>
      </c>
      <c r="AL161" s="91">
        <f>+INDEX('Load Combinations'!$D$4:$N$22,MATCH(Vertical!$C161,'Load Combinations'!$B$4:$B$22,0),MATCH(Vertical!AL$23,'Load Combinations'!$D$3:$N$3,0))</f>
        <v>1</v>
      </c>
      <c r="AM161" s="84">
        <f>+INDEX('Load Combinations'!$D$4:$N$22,MATCH(Vertical!$C161,'Load Combinations'!$B$4:$B$22,0),MATCH(Vertical!AM$23,'Load Combinations'!$D$3:$N$3,0))</f>
        <v>1</v>
      </c>
      <c r="AN161" s="84">
        <f>+INDEX('Load Combinations'!$D$4:$N$22,MATCH(Vertical!$C161,'Load Combinations'!$B$4:$B$22,0),MATCH(Vertical!AN$23,'Load Combinations'!$D$3:$N$3,0))</f>
        <v>0</v>
      </c>
      <c r="AO161" s="84">
        <f>+INDEX('Load Combinations'!$D$4:$N$22,MATCH(Vertical!$C161,'Load Combinations'!$B$4:$B$22,0),MATCH(Vertical!AO$23,'Load Combinations'!$D$3:$N$3,0))</f>
        <v>1</v>
      </c>
      <c r="AP161" s="84">
        <f>+INDEX('Load Combinations'!$D$4:$N$22,MATCH(Vertical!$C161,'Load Combinations'!$B$4:$B$22,0),MATCH(Vertical!AP$23,'Load Combinations'!$D$3:$N$3,0))</f>
        <v>0</v>
      </c>
      <c r="AQ161" s="84">
        <f>+INDEX('Load Combinations'!$D$4:$N$22,MATCH(Vertical!$C161,'Load Combinations'!$B$4:$B$22,0),MATCH(Vertical!AQ$23,'Load Combinations'!$D$3:$N$3,0))</f>
        <v>0</v>
      </c>
      <c r="AR161" s="84">
        <f>+INDEX('Load Combinations'!$D$4:$N$22,MATCH(Vertical!$C161,'Load Combinations'!$B$4:$B$22,0),MATCH(Vertical!AR$23,'Load Combinations'!$D$3:$N$3,0))</f>
        <v>0</v>
      </c>
      <c r="AS161" s="84">
        <f>+INDEX('Load Combinations'!$D$4:$N$22,MATCH(Vertical!$C161,'Load Combinations'!$B$4:$B$22,0),MATCH(Vertical!AS$23,'Load Combinations'!$D$3:$N$3,0))</f>
        <v>1</v>
      </c>
      <c r="AT161" s="84">
        <f>+INDEX('Load Combinations'!$D$4:$N$22,MATCH(Vertical!$C161,'Load Combinations'!$B$4:$B$22,0),MATCH(Vertical!AT$23,'Load Combinations'!$D$3:$N$3,0))</f>
        <v>0</v>
      </c>
      <c r="AU161" s="89">
        <f>+INDEX('Load Combinations'!$D$4:$N$22,MATCH(Vertical!$C161,'Load Combinations'!$B$4:$B$22,0),MATCH(Vertical!AU$23,'Load Combinations'!$D$3:$N$3,0))</f>
        <v>1</v>
      </c>
      <c r="AV161" s="194">
        <f>+INDEX('Load Combinations'!$D$4:$N$22,MATCH(Vertical!$C161,'Load Combinations'!$B$4:$B$22,0),MATCH(Vertical!AV$23,'Load Combinations'!$D$3:$N$3,0))</f>
        <v>0</v>
      </c>
      <c r="AW161" s="284" cm="1">
        <f t="array" aca="1" ref="AW161" ca="1">SUMPRODUCT(--($K161:$Z161&gt;0),INDEX($H$4:$H$19,MATCH($K$23:$Z$23,$C$4:$C$19,0)))</f>
        <v>0</v>
      </c>
      <c r="AX161" s="194" cm="1">
        <f t="array" aca="1" ref="AX161" ca="1">SUMPRODUCT(--($K161:$Z161&gt;0),INDEX($G$4:$G$19,MATCH($K$23:$Z$23,$C$4:$C$19,0)))</f>
        <v>0</v>
      </c>
      <c r="AY161" s="194" cm="1">
        <f t="array" aca="1" ref="AY161" ca="1">-1*SUMPRODUCT(--($K161:$Z161&lt;0),INDEX($H$4:$H$19,MATCH($K$23:$Z$23,$C$4:$C$19,0)))</f>
        <v>0</v>
      </c>
      <c r="AZ161" s="285" cm="1">
        <f t="array" aca="1" ref="AZ161" ca="1">-1*SUMPRODUCT(--($K161:$Z161&lt;0),INDEX($G$4:$G$19,MATCH($K$23:$Z$23,$C$4:$C$19,0)))</f>
        <v>0</v>
      </c>
      <c r="BA161" s="286" cm="1">
        <f t="array" aca="1" ref="BA161" ca="1">IF(AA161&gt;0,AA161*SUMPRODUCT(_xlfn.XLOOKUP(AA$23,$C$4:$C$19,$T$4:$AD$19)*$AL161:$AV161),0)</f>
        <v>0</v>
      </c>
      <c r="BB161" s="287" cm="1">
        <f t="array" aca="1" ref="BB161" ca="1">IF(AB161&gt;0,AB161*SUMPRODUCT(_xlfn.XLOOKUP(AB$23,$C$4:$C$19,$T$4:$AD$19)*$AL161:$AV161),0)</f>
        <v>0</v>
      </c>
      <c r="BC161" s="287" cm="1">
        <f t="array" aca="1" ref="BC161" ca="1">IF(AC161&gt;0,AC161*SUMPRODUCT(_xlfn.XLOOKUP(AC$23,$C$4:$C$19,$T$4:$AD$19)*$AL161:$AV161),0)</f>
        <v>0</v>
      </c>
      <c r="BD161" s="287" cm="1">
        <f t="array" aca="1" ref="BD161" ca="1">IF(AD161&gt;0,AD161*SUMPRODUCT(_xlfn.XLOOKUP(AD$23,$C$4:$C$19,$T$4:$AD$19)*$AL161:$AV161),0)</f>
        <v>0</v>
      </c>
      <c r="BE161" s="287" cm="1">
        <f t="array" aca="1" ref="BE161" ca="1">IF(AE161&gt;0,AE161*SUMPRODUCT(_xlfn.XLOOKUP(AE$23,$C$4:$C$19,$T$4:$AD$19)*$AL161:$AV161),0)</f>
        <v>0</v>
      </c>
      <c r="BF161" s="287" cm="1">
        <f t="array" aca="1" ref="BF161" ca="1">IF(AF161&gt;0,AF161*SUMPRODUCT(_xlfn.XLOOKUP(AF$23,$C$4:$C$19,$T$4:$AD$19)*$AL161:$AV161),0)</f>
        <v>0</v>
      </c>
      <c r="BG161" s="287" cm="1">
        <f t="array" aca="1" ref="BG161" ca="1">IF(AG161&gt;0,AG161*SUMPRODUCT(_xlfn.XLOOKUP(AG$23,$C$4:$C$19,$T$4:$AD$19)*$AL161:$AV161),0)</f>
        <v>0.25</v>
      </c>
      <c r="BH161" s="287" cm="1">
        <f t="array" aca="1" ref="BH161" ca="1">IF(AH161&gt;0,AH161*SUMPRODUCT(_xlfn.XLOOKUP(AH$23,$C$4:$C$19,$T$4:$AD$19)*$AL161:$AV161),0)</f>
        <v>0</v>
      </c>
      <c r="BI161" s="287" cm="1">
        <f t="array" aca="1" ref="BI161" ca="1">IF(AI161&gt;0,AI161*SUMPRODUCT(_xlfn.XLOOKUP(AI$23,$C$4:$C$19,$T$4:$AD$19)*$AL161:$AV161),0)</f>
        <v>0</v>
      </c>
      <c r="BJ161" s="287" cm="1">
        <f t="array" aca="1" ref="BJ161" ca="1">IF(AJ161&gt;0,AJ161*SUMPRODUCT(_xlfn.XLOOKUP(AJ$23,$C$4:$C$19,$T$4:$AD$19)*$AL161:$AV161),0)</f>
        <v>0.25</v>
      </c>
      <c r="BK161" s="288" cm="1">
        <f t="array" aca="1" ref="BK161" ca="1">IF(AK161&gt;0,AK161*SUMPRODUCT(_xlfn.XLOOKUP(AK$23,$C$4:$C$19,$T$4:$AD$19)*$AL161:$AV161),0)</f>
        <v>0</v>
      </c>
      <c r="BL161" s="289">
        <f t="shared" ca="1" si="200"/>
        <v>0.5</v>
      </c>
      <c r="BM161" s="286" cm="1">
        <f t="array" aca="1" ref="BM161" ca="1">IF(AA161&gt;0,AA161*SUMPRODUCT(_xlfn.XLOOKUP(AA$23,$C$4:$C$19,$I$4:$S$19)*$AL161:$AV161),0)</f>
        <v>0</v>
      </c>
      <c r="BN161" s="287" cm="1">
        <f t="array" aca="1" ref="BN161" ca="1">IF(AB161&gt;0,AB161*SUMPRODUCT(_xlfn.XLOOKUP(AB$23,$C$4:$C$19,$I$4:$S$19)*$AL161:$AV161),0)</f>
        <v>0</v>
      </c>
      <c r="BO161" s="287" cm="1">
        <f t="array" aca="1" ref="BO161" ca="1">IF(AC161&gt;0,AC161*SUMPRODUCT(_xlfn.XLOOKUP(AC$23,$C$4:$C$19,$I$4:$S$19)*$AL161:$AV161),0)</f>
        <v>0</v>
      </c>
      <c r="BP161" s="287" cm="1">
        <f t="array" aca="1" ref="BP161" ca="1">IF(AD161&gt;0,AD161*SUMPRODUCT(_xlfn.XLOOKUP(AD$23,$C$4:$C$19,$I$4:$S$19)*$AL161:$AV161),0)</f>
        <v>0</v>
      </c>
      <c r="BQ161" s="287" cm="1">
        <f t="array" aca="1" ref="BQ161" ca="1">IF(AE161&gt;0,AE161*SUMPRODUCT(_xlfn.XLOOKUP(AE$23,$C$4:$C$19,$I$4:$S$19)*$AL161:$AV161),0)</f>
        <v>0</v>
      </c>
      <c r="BR161" s="287" cm="1">
        <f t="array" aca="1" ref="BR161" ca="1">IF(AF161&gt;0,AF161*SUMPRODUCT(_xlfn.XLOOKUP(AF$23,$C$4:$C$19,$I$4:$S$19)*$AL161:$AV161),0)</f>
        <v>0</v>
      </c>
      <c r="BS161" s="287" cm="1">
        <f t="array" aca="1" ref="BS161" ca="1">IF(AG161&gt;0,AG161*SUMPRODUCT(_xlfn.XLOOKUP(AG$23,$C$4:$C$19,$I$4:$S$19)*$AL161:$AV161),0)</f>
        <v>0</v>
      </c>
      <c r="BT161" s="287" cm="1">
        <f t="array" aca="1" ref="BT161" ca="1">IF(AH161&gt;0,AH161*SUMPRODUCT(_xlfn.XLOOKUP(AH$23,$C$4:$C$19,$I$4:$S$19)*$AL161:$AV161),0)</f>
        <v>0</v>
      </c>
      <c r="BU161" s="287" cm="1">
        <f t="array" aca="1" ref="BU161" ca="1">IF(AI161&gt;0,AI161*SUMPRODUCT(_xlfn.XLOOKUP(AI$23,$C$4:$C$19,$I$4:$S$19)*$AL161:$AV161),0)</f>
        <v>0</v>
      </c>
      <c r="BV161" s="287" cm="1">
        <f t="array" aca="1" ref="BV161" ca="1">IF(AJ161&gt;0,AJ161*SUMPRODUCT(_xlfn.XLOOKUP(AJ$23,$C$4:$C$19,$I$4:$S$19)*$AL161:$AV161),0)</f>
        <v>0</v>
      </c>
      <c r="BW161" s="290" cm="1">
        <f t="array" aca="1" ref="BW161" ca="1">IF(AK161&gt;0,AK161*SUMPRODUCT(_xlfn.XLOOKUP(AK$23,$C$4:$C$19,$I$4:$S$19)*$AL161:$AV161),0)</f>
        <v>0</v>
      </c>
      <c r="BX161" s="291">
        <f t="shared" ca="1" si="201"/>
        <v>0</v>
      </c>
      <c r="BY161" s="286" cm="1">
        <f t="array" aca="1" ref="BY161" ca="1">IF(AA161&lt;0,AA161*SUMPRODUCT(_xlfn.XLOOKUP(AA$23,$C$4:$C$19,$T$4:$AD$19)*$AL161:$AV161),0)</f>
        <v>0</v>
      </c>
      <c r="BZ161" s="287" cm="1">
        <f t="array" aca="1" ref="BZ161" ca="1">IF(AB161&lt;0,AB161*SUMPRODUCT(_xlfn.XLOOKUP(AB$23,$C$4:$C$19,$T$4:$AD$19)*$AL161:$AV161),0)</f>
        <v>0</v>
      </c>
      <c r="CA161" s="287" cm="1">
        <f t="array" aca="1" ref="CA161" ca="1">IF(AC161&lt;0,AC161*SUMPRODUCT(_xlfn.XLOOKUP(AC$23,$C$4:$C$19,$T$4:$AD$19)*$AL161:$AV161),0)</f>
        <v>0</v>
      </c>
      <c r="CB161" s="287" cm="1">
        <f t="array" aca="1" ref="CB161" ca="1">IF(AD161&lt;0,AD161*SUMPRODUCT(_xlfn.XLOOKUP(AD$23,$C$4:$C$19,$T$4:$AD$19)*$AL161:$AV161),0)</f>
        <v>0</v>
      </c>
      <c r="CC161" s="287" cm="1">
        <f t="array" aca="1" ref="CC161" ca="1">IF(AE161&lt;0,AE161*SUMPRODUCT(_xlfn.XLOOKUP(AE$23,$C$4:$C$19,$T$4:$AD$19)*$AL161:$AV161),0)</f>
        <v>0</v>
      </c>
      <c r="CD161" s="287" cm="1">
        <f t="array" aca="1" ref="CD161" ca="1">IF(AF161&lt;0,AF161*SUMPRODUCT(_xlfn.XLOOKUP(AF$23,$C$4:$C$19,$T$4:$AD$19)*$AL161:$AV161),0)</f>
        <v>0</v>
      </c>
      <c r="CE161" s="287" cm="1">
        <f t="array" aca="1" ref="CE161" ca="1">IF(AG161&lt;0,AG161*SUMPRODUCT(_xlfn.XLOOKUP(AG$23,$C$4:$C$19,$T$4:$AD$19)*$AL161:$AV161),0)</f>
        <v>0</v>
      </c>
      <c r="CF161" s="287" cm="1">
        <f t="array" aca="1" ref="CF161" ca="1">IF(AH161&lt;0,AH161*SUMPRODUCT(_xlfn.XLOOKUP(AH$23,$C$4:$C$19,$T$4:$AD$19)*$AL161:$AV161),0)</f>
        <v>0</v>
      </c>
      <c r="CG161" s="287" cm="1">
        <f t="array" aca="1" ref="CG161" ca="1">IF(AI161&lt;0,AI161*SUMPRODUCT(_xlfn.XLOOKUP(AI$23,$C$4:$C$19,$T$4:$AD$19)*$AL161:$AV161),0)</f>
        <v>0</v>
      </c>
      <c r="CH161" s="287" cm="1">
        <f t="array" aca="1" ref="CH161" ca="1">IF(AJ161&lt;0,AJ161*SUMPRODUCT(_xlfn.XLOOKUP(AJ$23,$C$4:$C$19,$T$4:$AD$19)*$AL161:$AV161),0)</f>
        <v>0</v>
      </c>
      <c r="CI161" s="290" cm="1">
        <f t="array" aca="1" ref="CI161" ca="1">IF(AK161&lt;0,AK161*SUMPRODUCT(_xlfn.XLOOKUP(AK$23,$C$4:$C$19,$T$4:$AD$19)*$AL161:$AV161),0)</f>
        <v>0</v>
      </c>
      <c r="CJ161" s="289">
        <f t="shared" ca="1" si="202"/>
        <v>0</v>
      </c>
      <c r="CK161" s="286" cm="1">
        <f t="array" aca="1" ref="CK161" ca="1">IF(AA161&lt;0,AA161*SUMPRODUCT(_xlfn.XLOOKUP(AA$23,$C$4:$C$19,$I$4:$S$19)*$AL161:$AV161),0)</f>
        <v>0</v>
      </c>
      <c r="CL161" s="287" cm="1">
        <f t="array" aca="1" ref="CL161" ca="1">IF(AB161&lt;0,AB161*SUMPRODUCT(_xlfn.XLOOKUP(AB$23,$C$4:$C$19,$I$4:$S$19)*$AL161:$AV161),0)</f>
        <v>0</v>
      </c>
      <c r="CM161" s="287" cm="1">
        <f t="array" aca="1" ref="CM161" ca="1">IF(AC161&lt;0,AC161*SUMPRODUCT(_xlfn.XLOOKUP(AC$23,$C$4:$C$19,$I$4:$S$19)*$AL161:$AV161),0)</f>
        <v>0</v>
      </c>
      <c r="CN161" s="287" cm="1">
        <f t="array" aca="1" ref="CN161" ca="1">IF(AD161&lt;0,AD161*SUMPRODUCT(_xlfn.XLOOKUP(AD$23,$C$4:$C$19,$I$4:$S$19)*$AL161:$AV161),0)</f>
        <v>0</v>
      </c>
      <c r="CO161" s="287" cm="1">
        <f t="array" aca="1" ref="CO161" ca="1">IF(AE161&lt;0,AE161*SUMPRODUCT(_xlfn.XLOOKUP(AE$23,$C$4:$C$19,$I$4:$S$19)*$AL161:$AV161),0)</f>
        <v>0</v>
      </c>
      <c r="CP161" s="287" cm="1">
        <f t="array" aca="1" ref="CP161" ca="1">IF(AF161&lt;0,AF161*SUMPRODUCT(_xlfn.XLOOKUP(AF$23,$C$4:$C$19,$I$4:$S$19)*$AL161:$AV161),0)</f>
        <v>0</v>
      </c>
      <c r="CQ161" s="287" cm="1">
        <f t="array" aca="1" ref="CQ161" ca="1">IF(AG161&lt;0,AG161*SUMPRODUCT(_xlfn.XLOOKUP(AG$23,$C$4:$C$19,$I$4:$S$19)*$AL161:$AV161),0)</f>
        <v>0</v>
      </c>
      <c r="CR161" s="287" cm="1">
        <f t="array" aca="1" ref="CR161" ca="1">IF(AH161&lt;0,AH161*SUMPRODUCT(_xlfn.XLOOKUP(AH$23,$C$4:$C$19,$I$4:$S$19)*$AL161:$AV161),0)</f>
        <v>0</v>
      </c>
      <c r="CS161" s="287" cm="1">
        <f t="array" aca="1" ref="CS161" ca="1">IF(AI161&lt;0,AI161*SUMPRODUCT(_xlfn.XLOOKUP(AI$23,$C$4:$C$19,$I$4:$S$19)*$AL161:$AV161),0)</f>
        <v>0</v>
      </c>
      <c r="CT161" s="287" cm="1">
        <f t="array" aca="1" ref="CT161" ca="1">IF(AJ161&lt;0,AJ161*SUMPRODUCT(_xlfn.XLOOKUP(AJ$23,$C$4:$C$19,$I$4:$S$19)*$AL161:$AV161),0)</f>
        <v>0</v>
      </c>
      <c r="CU161" s="288" cm="1">
        <f t="array" aca="1" ref="CU161" ca="1">IF(AK161&lt;0,AK161*SUMPRODUCT(_xlfn.XLOOKUP(AK$23,$C$4:$C$19,$I$4:$S$19)*$AL161:$AV161),0)</f>
        <v>0</v>
      </c>
      <c r="CV161" s="289">
        <f t="shared" ca="1" si="203"/>
        <v>0</v>
      </c>
    </row>
    <row r="162" spans="1:100" x14ac:dyDescent="0.25">
      <c r="A162" s="136"/>
      <c r="B162" s="389"/>
      <c r="C162" s="292">
        <v>13</v>
      </c>
      <c r="D162" s="293" t="str">
        <f>_xlfn.XLOOKUP($C162,'Load Combinations'!$B$4:$B$22,'Load Combinations'!$C$4:$C$22)</f>
        <v>CV Helium Mode, Beam On, Seismic</v>
      </c>
      <c r="E162" s="86"/>
      <c r="F162" s="294"/>
      <c r="G162" s="125"/>
      <c r="H162" s="295">
        <f t="shared" ca="1" si="252"/>
        <v>1.5</v>
      </c>
      <c r="I162" s="295">
        <f t="shared" ca="1" si="253"/>
        <v>0</v>
      </c>
      <c r="J162" s="296"/>
      <c r="K162" s="99">
        <f ca="1">OFFSET(K162,-12,0)</f>
        <v>0</v>
      </c>
      <c r="L162" s="96">
        <f t="shared" ref="L162:AK162" ca="1" si="283">OFFSET(L162,-12,0)</f>
        <v>0</v>
      </c>
      <c r="M162" s="96">
        <f t="shared" ca="1" si="283"/>
        <v>0</v>
      </c>
      <c r="N162" s="96">
        <f t="shared" ca="1" si="283"/>
        <v>0</v>
      </c>
      <c r="O162" s="96">
        <f t="shared" ca="1" si="283"/>
        <v>0</v>
      </c>
      <c r="P162" s="96">
        <f t="shared" ca="1" si="283"/>
        <v>0</v>
      </c>
      <c r="Q162" s="96">
        <f t="shared" ca="1" si="283"/>
        <v>0</v>
      </c>
      <c r="R162" s="96">
        <f t="shared" ca="1" si="283"/>
        <v>0</v>
      </c>
      <c r="S162" s="96">
        <f t="shared" ca="1" si="283"/>
        <v>0</v>
      </c>
      <c r="T162" s="96">
        <f t="shared" ca="1" si="283"/>
        <v>0</v>
      </c>
      <c r="U162" s="96">
        <f t="shared" ca="1" si="283"/>
        <v>0</v>
      </c>
      <c r="V162" s="96">
        <f t="shared" ca="1" si="283"/>
        <v>0</v>
      </c>
      <c r="W162" s="96">
        <f t="shared" ca="1" si="283"/>
        <v>0</v>
      </c>
      <c r="X162" s="96">
        <f t="shared" ca="1" si="283"/>
        <v>0</v>
      </c>
      <c r="Y162" s="96">
        <f t="shared" ca="1" si="283"/>
        <v>0</v>
      </c>
      <c r="Z162" s="138">
        <f t="shared" ca="1" si="283"/>
        <v>0</v>
      </c>
      <c r="AA162" s="99">
        <f t="shared" ca="1" si="283"/>
        <v>0</v>
      </c>
      <c r="AB162" s="96">
        <f t="shared" ca="1" si="283"/>
        <v>0</v>
      </c>
      <c r="AC162" s="96">
        <f t="shared" ca="1" si="283"/>
        <v>0</v>
      </c>
      <c r="AD162" s="96">
        <f t="shared" ca="1" si="283"/>
        <v>0</v>
      </c>
      <c r="AE162" s="96">
        <f t="shared" ca="1" si="283"/>
        <v>0</v>
      </c>
      <c r="AF162" s="96">
        <f t="shared" ca="1" si="283"/>
        <v>0</v>
      </c>
      <c r="AG162" s="96">
        <f t="shared" ca="1" si="283"/>
        <v>1</v>
      </c>
      <c r="AH162" s="96">
        <f t="shared" ca="1" si="283"/>
        <v>0</v>
      </c>
      <c r="AI162" s="96">
        <f t="shared" ca="1" si="283"/>
        <v>0</v>
      </c>
      <c r="AJ162" s="96">
        <f t="shared" ca="1" si="283"/>
        <v>1</v>
      </c>
      <c r="AK162" s="100">
        <f t="shared" ca="1" si="283"/>
        <v>0</v>
      </c>
      <c r="AL162" s="97">
        <f>+INDEX('Load Combinations'!$D$4:$N$22,MATCH(Vertical!$C162,'Load Combinations'!$B$4:$B$22,0),MATCH(Vertical!AL$23,'Load Combinations'!$D$3:$N$3,0))</f>
        <v>1</v>
      </c>
      <c r="AM162" s="96">
        <f>+INDEX('Load Combinations'!$D$4:$N$22,MATCH(Vertical!$C162,'Load Combinations'!$B$4:$B$22,0),MATCH(Vertical!AM$23,'Load Combinations'!$D$3:$N$3,0))</f>
        <v>1</v>
      </c>
      <c r="AN162" s="96">
        <f>+INDEX('Load Combinations'!$D$4:$N$22,MATCH(Vertical!$C162,'Load Combinations'!$B$4:$B$22,0),MATCH(Vertical!AN$23,'Load Combinations'!$D$3:$N$3,0))</f>
        <v>0</v>
      </c>
      <c r="AO162" s="96">
        <f>+INDEX('Load Combinations'!$D$4:$N$22,MATCH(Vertical!$C162,'Load Combinations'!$B$4:$B$22,0),MATCH(Vertical!AO$23,'Load Combinations'!$D$3:$N$3,0))</f>
        <v>1</v>
      </c>
      <c r="AP162" s="96">
        <f>+INDEX('Load Combinations'!$D$4:$N$22,MATCH(Vertical!$C162,'Load Combinations'!$B$4:$B$22,0),MATCH(Vertical!AP$23,'Load Combinations'!$D$3:$N$3,0))</f>
        <v>0</v>
      </c>
      <c r="AQ162" s="96">
        <f>+INDEX('Load Combinations'!$D$4:$N$22,MATCH(Vertical!$C162,'Load Combinations'!$B$4:$B$22,0),MATCH(Vertical!AQ$23,'Load Combinations'!$D$3:$N$3,0))</f>
        <v>1</v>
      </c>
      <c r="AR162" s="96">
        <f>+INDEX('Load Combinations'!$D$4:$N$22,MATCH(Vertical!$C162,'Load Combinations'!$B$4:$B$22,0),MATCH(Vertical!AR$23,'Load Combinations'!$D$3:$N$3,0))</f>
        <v>0</v>
      </c>
      <c r="AS162" s="96">
        <f>+INDEX('Load Combinations'!$D$4:$N$22,MATCH(Vertical!$C162,'Load Combinations'!$B$4:$B$22,0),MATCH(Vertical!AS$23,'Load Combinations'!$D$3:$N$3,0))</f>
        <v>1</v>
      </c>
      <c r="AT162" s="96">
        <f>+INDEX('Load Combinations'!$D$4:$N$22,MATCH(Vertical!$C162,'Load Combinations'!$B$4:$B$22,0),MATCH(Vertical!AT$23,'Load Combinations'!$D$3:$N$3,0))</f>
        <v>0</v>
      </c>
      <c r="AU162" s="138">
        <f>+INDEX('Load Combinations'!$D$4:$N$22,MATCH(Vertical!$C162,'Load Combinations'!$B$4:$B$22,0),MATCH(Vertical!AU$23,'Load Combinations'!$D$3:$N$3,0))</f>
        <v>1</v>
      </c>
      <c r="AV162" s="298">
        <f>+INDEX('Load Combinations'!$D$4:$N$22,MATCH(Vertical!$C162,'Load Combinations'!$B$4:$B$22,0),MATCH(Vertical!AV$23,'Load Combinations'!$D$3:$N$3,0))</f>
        <v>0</v>
      </c>
      <c r="AW162" s="297" cm="1">
        <f t="array" aca="1" ref="AW162" ca="1">SUMPRODUCT(--($K162:$Z162&gt;0),INDEX($H$4:$H$19,MATCH($K$23:$Z$23,$C$4:$C$19,0)))</f>
        <v>0</v>
      </c>
      <c r="AX162" s="298" cm="1">
        <f t="array" aca="1" ref="AX162" ca="1">SUMPRODUCT(--($K162:$Z162&gt;0),INDEX($G$4:$G$19,MATCH($K$23:$Z$23,$C$4:$C$19,0)))</f>
        <v>0</v>
      </c>
      <c r="AY162" s="298" cm="1">
        <f t="array" aca="1" ref="AY162" ca="1">-1*SUMPRODUCT(--($K162:$Z162&lt;0),INDEX($H$4:$H$19,MATCH($K$23:$Z$23,$C$4:$C$19,0)))</f>
        <v>0</v>
      </c>
      <c r="AZ162" s="299" cm="1">
        <f t="array" aca="1" ref="AZ162" ca="1">-1*SUMPRODUCT(--($K162:$Z162&lt;0),INDEX($G$4:$G$19,MATCH($K$23:$Z$23,$C$4:$C$19,0)))</f>
        <v>0</v>
      </c>
      <c r="BA162" s="125" cm="1">
        <f t="array" aca="1" ref="BA162" ca="1">IF(AA162&gt;0,AA162*SUMPRODUCT(_xlfn.XLOOKUP(AA$23,$C$4:$C$19,$T$4:$AD$19)*$AL162:$AV162),0)</f>
        <v>0</v>
      </c>
      <c r="BB162" s="300" cm="1">
        <f t="array" aca="1" ref="BB162" ca="1">IF(AB162&gt;0,AB162*SUMPRODUCT(_xlfn.XLOOKUP(AB$23,$C$4:$C$19,$T$4:$AD$19)*$AL162:$AV162),0)</f>
        <v>0</v>
      </c>
      <c r="BC162" s="300" cm="1">
        <f t="array" aca="1" ref="BC162" ca="1">IF(AC162&gt;0,AC162*SUMPRODUCT(_xlfn.XLOOKUP(AC$23,$C$4:$C$19,$T$4:$AD$19)*$AL162:$AV162),0)</f>
        <v>0</v>
      </c>
      <c r="BD162" s="301" cm="1">
        <f t="array" aca="1" ref="BD162" ca="1">IF(AD162&gt;0,AD162*SUMPRODUCT(_xlfn.XLOOKUP(AD$23,$C$4:$C$19,$T$4:$AD$19)*$AL162:$AV162),0)</f>
        <v>0</v>
      </c>
      <c r="BE162" s="300" cm="1">
        <f t="array" aca="1" ref="BE162" ca="1">IF(AE162&gt;0,AE162*SUMPRODUCT(_xlfn.XLOOKUP(AE$23,$C$4:$C$19,$T$4:$AD$19)*$AL162:$AV162),0)</f>
        <v>0</v>
      </c>
      <c r="BF162" s="300" cm="1">
        <f t="array" aca="1" ref="BF162" ca="1">IF(AF162&gt;0,AF162*SUMPRODUCT(_xlfn.XLOOKUP(AF$23,$C$4:$C$19,$T$4:$AD$19)*$AL162:$AV162),0)</f>
        <v>0</v>
      </c>
      <c r="BG162" s="300" cm="1">
        <f t="array" aca="1" ref="BG162" ca="1">IF(AG162&gt;0,AG162*SUMPRODUCT(_xlfn.XLOOKUP(AG$23,$C$4:$C$19,$T$4:$AD$19)*$AL162:$AV162),0)</f>
        <v>0.75</v>
      </c>
      <c r="BH162" s="300" cm="1">
        <f t="array" aca="1" ref="BH162" ca="1">IF(AH162&gt;0,AH162*SUMPRODUCT(_xlfn.XLOOKUP(AH$23,$C$4:$C$19,$T$4:$AD$19)*$AL162:$AV162),0)</f>
        <v>0</v>
      </c>
      <c r="BI162" s="300" cm="1">
        <f t="array" aca="1" ref="BI162" ca="1">IF(AI162&gt;0,AI162*SUMPRODUCT(_xlfn.XLOOKUP(AI$23,$C$4:$C$19,$T$4:$AD$19)*$AL162:$AV162),0)</f>
        <v>0</v>
      </c>
      <c r="BJ162" s="300" cm="1">
        <f t="array" aca="1" ref="BJ162" ca="1">IF(AJ162&gt;0,AJ162*SUMPRODUCT(_xlfn.XLOOKUP(AJ$23,$C$4:$C$19,$T$4:$AD$19)*$AL162:$AV162),0)</f>
        <v>0.75</v>
      </c>
      <c r="BK162" s="302" cm="1">
        <f t="array" aca="1" ref="BK162" ca="1">IF(AK162&gt;0,AK162*SUMPRODUCT(_xlfn.XLOOKUP(AK$23,$C$4:$C$19,$T$4:$AD$19)*$AL162:$AV162),0)</f>
        <v>0</v>
      </c>
      <c r="BL162" s="303">
        <f t="shared" ca="1" si="200"/>
        <v>1.5</v>
      </c>
      <c r="BM162" s="125" cm="1">
        <f t="array" aca="1" ref="BM162" ca="1">IF(AA162&gt;0,AA162*SUMPRODUCT(_xlfn.XLOOKUP(AA$23,$C$4:$C$19,$I$4:$S$19)*$AL162:$AV162),0)</f>
        <v>0</v>
      </c>
      <c r="BN162" s="300" cm="1">
        <f t="array" aca="1" ref="BN162" ca="1">IF(AB162&gt;0,AB162*SUMPRODUCT(_xlfn.XLOOKUP(AB$23,$C$4:$C$19,$I$4:$S$19)*$AL162:$AV162),0)</f>
        <v>0</v>
      </c>
      <c r="BO162" s="300" cm="1">
        <f t="array" aca="1" ref="BO162" ca="1">IF(AC162&gt;0,AC162*SUMPRODUCT(_xlfn.XLOOKUP(AC$23,$C$4:$C$19,$I$4:$S$19)*$AL162:$AV162),0)</f>
        <v>0</v>
      </c>
      <c r="BP162" s="301" cm="1">
        <f t="array" aca="1" ref="BP162" ca="1">IF(AD162&gt;0,AD162*SUMPRODUCT(_xlfn.XLOOKUP(AD$23,$C$4:$C$19,$I$4:$S$19)*$AL162:$AV162),0)</f>
        <v>0</v>
      </c>
      <c r="BQ162" s="300" cm="1">
        <f t="array" aca="1" ref="BQ162" ca="1">IF(AE162&gt;0,AE162*SUMPRODUCT(_xlfn.XLOOKUP(AE$23,$C$4:$C$19,$I$4:$S$19)*$AL162:$AV162),0)</f>
        <v>0</v>
      </c>
      <c r="BR162" s="300" cm="1">
        <f t="array" aca="1" ref="BR162" ca="1">IF(AF162&gt;0,AF162*SUMPRODUCT(_xlfn.XLOOKUP(AF$23,$C$4:$C$19,$I$4:$S$19)*$AL162:$AV162),0)</f>
        <v>0</v>
      </c>
      <c r="BS162" s="300" cm="1">
        <f t="array" aca="1" ref="BS162" ca="1">IF(AG162&gt;0,AG162*SUMPRODUCT(_xlfn.XLOOKUP(AG$23,$C$4:$C$19,$I$4:$S$19)*$AL162:$AV162),0)</f>
        <v>0</v>
      </c>
      <c r="BT162" s="300" cm="1">
        <f t="array" aca="1" ref="BT162" ca="1">IF(AH162&gt;0,AH162*SUMPRODUCT(_xlfn.XLOOKUP(AH$23,$C$4:$C$19,$I$4:$S$19)*$AL162:$AV162),0)</f>
        <v>0</v>
      </c>
      <c r="BU162" s="300" cm="1">
        <f t="array" aca="1" ref="BU162" ca="1">IF(AI162&gt;0,AI162*SUMPRODUCT(_xlfn.XLOOKUP(AI$23,$C$4:$C$19,$I$4:$S$19)*$AL162:$AV162),0)</f>
        <v>0</v>
      </c>
      <c r="BV162" s="300" cm="1">
        <f t="array" aca="1" ref="BV162" ca="1">IF(AJ162&gt;0,AJ162*SUMPRODUCT(_xlfn.XLOOKUP(AJ$23,$C$4:$C$19,$I$4:$S$19)*$AL162:$AV162),0)</f>
        <v>0</v>
      </c>
      <c r="BW162" s="304" cm="1">
        <f t="array" aca="1" ref="BW162" ca="1">IF(AK162&gt;0,AK162*SUMPRODUCT(_xlfn.XLOOKUP(AK$23,$C$4:$C$19,$I$4:$S$19)*$AL162:$AV162),0)</f>
        <v>0</v>
      </c>
      <c r="BX162" s="305">
        <f t="shared" ca="1" si="201"/>
        <v>0</v>
      </c>
      <c r="BY162" s="125" cm="1">
        <f t="array" aca="1" ref="BY162" ca="1">IF(AA162&lt;0,AA162*SUMPRODUCT(_xlfn.XLOOKUP(AA$23,$C$4:$C$19,$T$4:$AD$19)*$AL162:$AV162),0)</f>
        <v>0</v>
      </c>
      <c r="BZ162" s="300" cm="1">
        <f t="array" aca="1" ref="BZ162" ca="1">IF(AB162&lt;0,AB162*SUMPRODUCT(_xlfn.XLOOKUP(AB$23,$C$4:$C$19,$T$4:$AD$19)*$AL162:$AV162),0)</f>
        <v>0</v>
      </c>
      <c r="CA162" s="300" cm="1">
        <f t="array" aca="1" ref="CA162" ca="1">IF(AC162&lt;0,AC162*SUMPRODUCT(_xlfn.XLOOKUP(AC$23,$C$4:$C$19,$T$4:$AD$19)*$AL162:$AV162),0)</f>
        <v>0</v>
      </c>
      <c r="CB162" s="301" cm="1">
        <f t="array" aca="1" ref="CB162" ca="1">IF(AD162&lt;0,AD162*SUMPRODUCT(_xlfn.XLOOKUP(AD$23,$C$4:$C$19,$T$4:$AD$19)*$AL162:$AV162),0)</f>
        <v>0</v>
      </c>
      <c r="CC162" s="300" cm="1">
        <f t="array" aca="1" ref="CC162" ca="1">IF(AE162&lt;0,AE162*SUMPRODUCT(_xlfn.XLOOKUP(AE$23,$C$4:$C$19,$T$4:$AD$19)*$AL162:$AV162),0)</f>
        <v>0</v>
      </c>
      <c r="CD162" s="300" cm="1">
        <f t="array" aca="1" ref="CD162" ca="1">IF(AF162&lt;0,AF162*SUMPRODUCT(_xlfn.XLOOKUP(AF$23,$C$4:$C$19,$T$4:$AD$19)*$AL162:$AV162),0)</f>
        <v>0</v>
      </c>
      <c r="CE162" s="300" cm="1">
        <f t="array" aca="1" ref="CE162" ca="1">IF(AG162&lt;0,AG162*SUMPRODUCT(_xlfn.XLOOKUP(AG$23,$C$4:$C$19,$T$4:$AD$19)*$AL162:$AV162),0)</f>
        <v>0</v>
      </c>
      <c r="CF162" s="300" cm="1">
        <f t="array" aca="1" ref="CF162" ca="1">IF(AH162&lt;0,AH162*SUMPRODUCT(_xlfn.XLOOKUP(AH$23,$C$4:$C$19,$T$4:$AD$19)*$AL162:$AV162),0)</f>
        <v>0</v>
      </c>
      <c r="CG162" s="300" cm="1">
        <f t="array" aca="1" ref="CG162" ca="1">IF(AI162&lt;0,AI162*SUMPRODUCT(_xlfn.XLOOKUP(AI$23,$C$4:$C$19,$T$4:$AD$19)*$AL162:$AV162),0)</f>
        <v>0</v>
      </c>
      <c r="CH162" s="300" cm="1">
        <f t="array" aca="1" ref="CH162" ca="1">IF(AJ162&lt;0,AJ162*SUMPRODUCT(_xlfn.XLOOKUP(AJ$23,$C$4:$C$19,$T$4:$AD$19)*$AL162:$AV162),0)</f>
        <v>0</v>
      </c>
      <c r="CI162" s="304" cm="1">
        <f t="array" aca="1" ref="CI162" ca="1">IF(AK162&lt;0,AK162*SUMPRODUCT(_xlfn.XLOOKUP(AK$23,$C$4:$C$19,$T$4:$AD$19)*$AL162:$AV162),0)</f>
        <v>0</v>
      </c>
      <c r="CJ162" s="303">
        <f t="shared" ca="1" si="202"/>
        <v>0</v>
      </c>
      <c r="CK162" s="125" cm="1">
        <f t="array" aca="1" ref="CK162" ca="1">IF(AA162&lt;0,AA162*SUMPRODUCT(_xlfn.XLOOKUP(AA$23,$C$4:$C$19,$I$4:$S$19)*$AL162:$AV162),0)</f>
        <v>0</v>
      </c>
      <c r="CL162" s="300" cm="1">
        <f t="array" aca="1" ref="CL162" ca="1">IF(AB162&lt;0,AB162*SUMPRODUCT(_xlfn.XLOOKUP(AB$23,$C$4:$C$19,$I$4:$S$19)*$AL162:$AV162),0)</f>
        <v>0</v>
      </c>
      <c r="CM162" s="300" cm="1">
        <f t="array" aca="1" ref="CM162" ca="1">IF(AC162&lt;0,AC162*SUMPRODUCT(_xlfn.XLOOKUP(AC$23,$C$4:$C$19,$I$4:$S$19)*$AL162:$AV162),0)</f>
        <v>0</v>
      </c>
      <c r="CN162" s="301" cm="1">
        <f t="array" aca="1" ref="CN162" ca="1">IF(AD162&lt;0,AD162*SUMPRODUCT(_xlfn.XLOOKUP(AD$23,$C$4:$C$19,$I$4:$S$19)*$AL162:$AV162),0)</f>
        <v>0</v>
      </c>
      <c r="CO162" s="300" cm="1">
        <f t="array" aca="1" ref="CO162" ca="1">IF(AE162&lt;0,AE162*SUMPRODUCT(_xlfn.XLOOKUP(AE$23,$C$4:$C$19,$I$4:$S$19)*$AL162:$AV162),0)</f>
        <v>0</v>
      </c>
      <c r="CP162" s="300" cm="1">
        <f t="array" aca="1" ref="CP162" ca="1">IF(AF162&lt;0,AF162*SUMPRODUCT(_xlfn.XLOOKUP(AF$23,$C$4:$C$19,$I$4:$S$19)*$AL162:$AV162),0)</f>
        <v>0</v>
      </c>
      <c r="CQ162" s="300" cm="1">
        <f t="array" aca="1" ref="CQ162" ca="1">IF(AG162&lt;0,AG162*SUMPRODUCT(_xlfn.XLOOKUP(AG$23,$C$4:$C$19,$I$4:$S$19)*$AL162:$AV162),0)</f>
        <v>0</v>
      </c>
      <c r="CR162" s="300" cm="1">
        <f t="array" aca="1" ref="CR162" ca="1">IF(AH162&lt;0,AH162*SUMPRODUCT(_xlfn.XLOOKUP(AH$23,$C$4:$C$19,$I$4:$S$19)*$AL162:$AV162),0)</f>
        <v>0</v>
      </c>
      <c r="CS162" s="300" cm="1">
        <f t="array" aca="1" ref="CS162" ca="1">IF(AI162&lt;0,AI162*SUMPRODUCT(_xlfn.XLOOKUP(AI$23,$C$4:$C$19,$I$4:$S$19)*$AL162:$AV162),0)</f>
        <v>0</v>
      </c>
      <c r="CT162" s="300" cm="1">
        <f t="array" aca="1" ref="CT162" ca="1">IF(AJ162&lt;0,AJ162*SUMPRODUCT(_xlfn.XLOOKUP(AJ$23,$C$4:$C$19,$I$4:$S$19)*$AL162:$AV162),0)</f>
        <v>0</v>
      </c>
      <c r="CU162" s="302" cm="1">
        <f t="array" aca="1" ref="CU162" ca="1">IF(AK162&lt;0,AK162*SUMPRODUCT(_xlfn.XLOOKUP(AK$23,$C$4:$C$19,$I$4:$S$19)*$AL162:$AV162),0)</f>
        <v>0</v>
      </c>
      <c r="CV162" s="303">
        <f t="shared" ca="1" si="203"/>
        <v>0</v>
      </c>
    </row>
    <row r="163" spans="1:100" x14ac:dyDescent="0.25">
      <c r="A163" s="136"/>
      <c r="B163" s="389"/>
      <c r="C163" s="278">
        <v>14</v>
      </c>
      <c r="D163" s="279" t="str">
        <f>_xlfn.XLOOKUP($C163,'Load Combinations'!$B$4:$B$22,'Load Combinations'!$C$4:$C$22)</f>
        <v>CV He, No Beam,Component MAWP</v>
      </c>
      <c r="E163" s="280"/>
      <c r="F163" s="281"/>
      <c r="G163" s="111"/>
      <c r="H163" s="282">
        <f t="shared" ca="1" si="252"/>
        <v>0.5</v>
      </c>
      <c r="I163" s="282">
        <f t="shared" ca="1" si="253"/>
        <v>0</v>
      </c>
      <c r="J163" s="283"/>
      <c r="K163" s="87">
        <f ca="1">OFFSET(K163,-13,0)</f>
        <v>0</v>
      </c>
      <c r="L163" s="84">
        <f t="shared" ref="L163:AK163" ca="1" si="284">OFFSET(L163,-13,0)</f>
        <v>0</v>
      </c>
      <c r="M163" s="84">
        <f t="shared" ca="1" si="284"/>
        <v>0</v>
      </c>
      <c r="N163" s="84">
        <f t="shared" ca="1" si="284"/>
        <v>0</v>
      </c>
      <c r="O163" s="84">
        <f t="shared" ca="1" si="284"/>
        <v>0</v>
      </c>
      <c r="P163" s="84">
        <f t="shared" ca="1" si="284"/>
        <v>0</v>
      </c>
      <c r="Q163" s="84">
        <f t="shared" ca="1" si="284"/>
        <v>0</v>
      </c>
      <c r="R163" s="84">
        <f t="shared" ca="1" si="284"/>
        <v>0</v>
      </c>
      <c r="S163" s="84">
        <f t="shared" ca="1" si="284"/>
        <v>0</v>
      </c>
      <c r="T163" s="84">
        <f t="shared" ca="1" si="284"/>
        <v>0</v>
      </c>
      <c r="U163" s="84">
        <f t="shared" ca="1" si="284"/>
        <v>0</v>
      </c>
      <c r="V163" s="84">
        <f t="shared" ca="1" si="284"/>
        <v>0</v>
      </c>
      <c r="W163" s="84">
        <f t="shared" ca="1" si="284"/>
        <v>0</v>
      </c>
      <c r="X163" s="84">
        <f t="shared" ca="1" si="284"/>
        <v>0</v>
      </c>
      <c r="Y163" s="84">
        <f t="shared" ca="1" si="284"/>
        <v>0</v>
      </c>
      <c r="Z163" s="89">
        <f t="shared" ca="1" si="284"/>
        <v>0</v>
      </c>
      <c r="AA163" s="87">
        <f t="shared" ca="1" si="284"/>
        <v>0</v>
      </c>
      <c r="AB163" s="84">
        <f t="shared" ca="1" si="284"/>
        <v>0</v>
      </c>
      <c r="AC163" s="84">
        <f t="shared" ca="1" si="284"/>
        <v>0</v>
      </c>
      <c r="AD163" s="84">
        <f t="shared" ca="1" si="284"/>
        <v>0</v>
      </c>
      <c r="AE163" s="84">
        <f t="shared" ca="1" si="284"/>
        <v>0</v>
      </c>
      <c r="AF163" s="84">
        <f t="shared" ca="1" si="284"/>
        <v>0</v>
      </c>
      <c r="AG163" s="84">
        <f t="shared" ca="1" si="284"/>
        <v>1</v>
      </c>
      <c r="AH163" s="84">
        <f t="shared" ca="1" si="284"/>
        <v>0</v>
      </c>
      <c r="AI163" s="84">
        <f t="shared" ca="1" si="284"/>
        <v>0</v>
      </c>
      <c r="AJ163" s="84">
        <f t="shared" ca="1" si="284"/>
        <v>1</v>
      </c>
      <c r="AK163" s="98">
        <f t="shared" ca="1" si="284"/>
        <v>0</v>
      </c>
      <c r="AL163" s="91">
        <f>+INDEX('Load Combinations'!$D$4:$N$22,MATCH(Vertical!$C163,'Load Combinations'!$B$4:$B$22,0),MATCH(Vertical!AL$23,'Load Combinations'!$D$3:$N$3,0))</f>
        <v>1</v>
      </c>
      <c r="AM163" s="84">
        <f>+INDEX('Load Combinations'!$D$4:$N$22,MATCH(Vertical!$C163,'Load Combinations'!$B$4:$B$22,0),MATCH(Vertical!AM$23,'Load Combinations'!$D$3:$N$3,0))</f>
        <v>1</v>
      </c>
      <c r="AN163" s="84">
        <f>+INDEX('Load Combinations'!$D$4:$N$22,MATCH(Vertical!$C163,'Load Combinations'!$B$4:$B$22,0),MATCH(Vertical!AN$23,'Load Combinations'!$D$3:$N$3,0))</f>
        <v>0</v>
      </c>
      <c r="AO163" s="84">
        <f>+INDEX('Load Combinations'!$D$4:$N$22,MATCH(Vertical!$C163,'Load Combinations'!$B$4:$B$22,0),MATCH(Vertical!AO$23,'Load Combinations'!$D$3:$N$3,0))</f>
        <v>0</v>
      </c>
      <c r="AP163" s="84">
        <f>+INDEX('Load Combinations'!$D$4:$N$22,MATCH(Vertical!$C163,'Load Combinations'!$B$4:$B$22,0),MATCH(Vertical!AP$23,'Load Combinations'!$D$3:$N$3,0))</f>
        <v>1</v>
      </c>
      <c r="AQ163" s="84">
        <f>+INDEX('Load Combinations'!$D$4:$N$22,MATCH(Vertical!$C163,'Load Combinations'!$B$4:$B$22,0),MATCH(Vertical!AQ$23,'Load Combinations'!$D$3:$N$3,0))</f>
        <v>0</v>
      </c>
      <c r="AR163" s="84">
        <f>+INDEX('Load Combinations'!$D$4:$N$22,MATCH(Vertical!$C163,'Load Combinations'!$B$4:$B$22,0),MATCH(Vertical!AR$23,'Load Combinations'!$D$3:$N$3,0))</f>
        <v>0</v>
      </c>
      <c r="AS163" s="84">
        <f>+INDEX('Load Combinations'!$D$4:$N$22,MATCH(Vertical!$C163,'Load Combinations'!$B$4:$B$22,0),MATCH(Vertical!AS$23,'Load Combinations'!$D$3:$N$3,0))</f>
        <v>1</v>
      </c>
      <c r="AT163" s="84">
        <f>+INDEX('Load Combinations'!$D$4:$N$22,MATCH(Vertical!$C163,'Load Combinations'!$B$4:$B$22,0),MATCH(Vertical!AT$23,'Load Combinations'!$D$3:$N$3,0))</f>
        <v>0</v>
      </c>
      <c r="AU163" s="89">
        <f>+INDEX('Load Combinations'!$D$4:$N$22,MATCH(Vertical!$C163,'Load Combinations'!$B$4:$B$22,0),MATCH(Vertical!AU$23,'Load Combinations'!$D$3:$N$3,0))</f>
        <v>0</v>
      </c>
      <c r="AV163" s="194">
        <f>+INDEX('Load Combinations'!$D$4:$N$22,MATCH(Vertical!$C163,'Load Combinations'!$B$4:$B$22,0),MATCH(Vertical!AV$23,'Load Combinations'!$D$3:$N$3,0))</f>
        <v>0</v>
      </c>
      <c r="AW163" s="284" cm="1">
        <f t="array" aca="1" ref="AW163" ca="1">SUMPRODUCT(--($K163:$Z163&gt;0),INDEX($H$4:$H$19,MATCH($K$23:$Z$23,$C$4:$C$19,0)))</f>
        <v>0</v>
      </c>
      <c r="AX163" s="194" cm="1">
        <f t="array" aca="1" ref="AX163" ca="1">SUMPRODUCT(--($K163:$Z163&gt;0),INDEX($G$4:$G$19,MATCH($K$23:$Z$23,$C$4:$C$19,0)))</f>
        <v>0</v>
      </c>
      <c r="AY163" s="194" cm="1">
        <f t="array" aca="1" ref="AY163" ca="1">-1*SUMPRODUCT(--($K163:$Z163&lt;0),INDEX($H$4:$H$19,MATCH($K$23:$Z$23,$C$4:$C$19,0)))</f>
        <v>0</v>
      </c>
      <c r="AZ163" s="285" cm="1">
        <f t="array" aca="1" ref="AZ163" ca="1">-1*SUMPRODUCT(--($K163:$Z163&lt;0),INDEX($G$4:$G$19,MATCH($K$23:$Z$23,$C$4:$C$19,0)))</f>
        <v>0</v>
      </c>
      <c r="BA163" s="286" cm="1">
        <f t="array" aca="1" ref="BA163" ca="1">IF(AA163&gt;0,AA163*SUMPRODUCT(_xlfn.XLOOKUP(AA$23,$C$4:$C$19,$T$4:$AD$19)*$AL163:$AV163),0)</f>
        <v>0</v>
      </c>
      <c r="BB163" s="287" cm="1">
        <f t="array" aca="1" ref="BB163" ca="1">IF(AB163&gt;0,AB163*SUMPRODUCT(_xlfn.XLOOKUP(AB$23,$C$4:$C$19,$T$4:$AD$19)*$AL163:$AV163),0)</f>
        <v>0</v>
      </c>
      <c r="BC163" s="287" cm="1">
        <f t="array" aca="1" ref="BC163" ca="1">IF(AC163&gt;0,AC163*SUMPRODUCT(_xlfn.XLOOKUP(AC$23,$C$4:$C$19,$T$4:$AD$19)*$AL163:$AV163),0)</f>
        <v>0</v>
      </c>
      <c r="BD163" s="287" cm="1">
        <f t="array" aca="1" ref="BD163" ca="1">IF(AD163&gt;0,AD163*SUMPRODUCT(_xlfn.XLOOKUP(AD$23,$C$4:$C$19,$T$4:$AD$19)*$AL163:$AV163),0)</f>
        <v>0</v>
      </c>
      <c r="BE163" s="287" cm="1">
        <f t="array" aca="1" ref="BE163" ca="1">IF(AE163&gt;0,AE163*SUMPRODUCT(_xlfn.XLOOKUP(AE$23,$C$4:$C$19,$T$4:$AD$19)*$AL163:$AV163),0)</f>
        <v>0</v>
      </c>
      <c r="BF163" s="287" cm="1">
        <f t="array" aca="1" ref="BF163" ca="1">IF(AF163&gt;0,AF163*SUMPRODUCT(_xlfn.XLOOKUP(AF$23,$C$4:$C$19,$T$4:$AD$19)*$AL163:$AV163),0)</f>
        <v>0</v>
      </c>
      <c r="BG163" s="287" cm="1">
        <f t="array" aca="1" ref="BG163" ca="1">IF(AG163&gt;0,AG163*SUMPRODUCT(_xlfn.XLOOKUP(AG$23,$C$4:$C$19,$T$4:$AD$19)*$AL163:$AV163),0)</f>
        <v>0.25</v>
      </c>
      <c r="BH163" s="287" cm="1">
        <f t="array" aca="1" ref="BH163" ca="1">IF(AH163&gt;0,AH163*SUMPRODUCT(_xlfn.XLOOKUP(AH$23,$C$4:$C$19,$T$4:$AD$19)*$AL163:$AV163),0)</f>
        <v>0</v>
      </c>
      <c r="BI163" s="287" cm="1">
        <f t="array" aca="1" ref="BI163" ca="1">IF(AI163&gt;0,AI163*SUMPRODUCT(_xlfn.XLOOKUP(AI$23,$C$4:$C$19,$T$4:$AD$19)*$AL163:$AV163),0)</f>
        <v>0</v>
      </c>
      <c r="BJ163" s="287" cm="1">
        <f t="array" aca="1" ref="BJ163" ca="1">IF(AJ163&gt;0,AJ163*SUMPRODUCT(_xlfn.XLOOKUP(AJ$23,$C$4:$C$19,$T$4:$AD$19)*$AL163:$AV163),0)</f>
        <v>0.25</v>
      </c>
      <c r="BK163" s="288" cm="1">
        <f t="array" aca="1" ref="BK163" ca="1">IF(AK163&gt;0,AK163*SUMPRODUCT(_xlfn.XLOOKUP(AK$23,$C$4:$C$19,$T$4:$AD$19)*$AL163:$AV163),0)</f>
        <v>0</v>
      </c>
      <c r="BL163" s="289">
        <f t="shared" ca="1" si="200"/>
        <v>0.5</v>
      </c>
      <c r="BM163" s="286" cm="1">
        <f t="array" aca="1" ref="BM163" ca="1">IF(AA163&gt;0,AA163*SUMPRODUCT(_xlfn.XLOOKUP(AA$23,$C$4:$C$19,$I$4:$S$19)*$AL163:$AV163),0)</f>
        <v>0</v>
      </c>
      <c r="BN163" s="287" cm="1">
        <f t="array" aca="1" ref="BN163" ca="1">IF(AB163&gt;0,AB163*SUMPRODUCT(_xlfn.XLOOKUP(AB$23,$C$4:$C$19,$I$4:$S$19)*$AL163:$AV163),0)</f>
        <v>0</v>
      </c>
      <c r="BO163" s="287" cm="1">
        <f t="array" aca="1" ref="BO163" ca="1">IF(AC163&gt;0,AC163*SUMPRODUCT(_xlfn.XLOOKUP(AC$23,$C$4:$C$19,$I$4:$S$19)*$AL163:$AV163),0)</f>
        <v>0</v>
      </c>
      <c r="BP163" s="287" cm="1">
        <f t="array" aca="1" ref="BP163" ca="1">IF(AD163&gt;0,AD163*SUMPRODUCT(_xlfn.XLOOKUP(AD$23,$C$4:$C$19,$I$4:$S$19)*$AL163:$AV163),0)</f>
        <v>0</v>
      </c>
      <c r="BQ163" s="287" cm="1">
        <f t="array" aca="1" ref="BQ163" ca="1">IF(AE163&gt;0,AE163*SUMPRODUCT(_xlfn.XLOOKUP(AE$23,$C$4:$C$19,$I$4:$S$19)*$AL163:$AV163),0)</f>
        <v>0</v>
      </c>
      <c r="BR163" s="287" cm="1">
        <f t="array" aca="1" ref="BR163" ca="1">IF(AF163&gt;0,AF163*SUMPRODUCT(_xlfn.XLOOKUP(AF$23,$C$4:$C$19,$I$4:$S$19)*$AL163:$AV163),0)</f>
        <v>0</v>
      </c>
      <c r="BS163" s="287" cm="1">
        <f t="array" aca="1" ref="BS163" ca="1">IF(AG163&gt;0,AG163*SUMPRODUCT(_xlfn.XLOOKUP(AG$23,$C$4:$C$19,$I$4:$S$19)*$AL163:$AV163),0)</f>
        <v>0</v>
      </c>
      <c r="BT163" s="287" cm="1">
        <f t="array" aca="1" ref="BT163" ca="1">IF(AH163&gt;0,AH163*SUMPRODUCT(_xlfn.XLOOKUP(AH$23,$C$4:$C$19,$I$4:$S$19)*$AL163:$AV163),0)</f>
        <v>0</v>
      </c>
      <c r="BU163" s="287" cm="1">
        <f t="array" aca="1" ref="BU163" ca="1">IF(AI163&gt;0,AI163*SUMPRODUCT(_xlfn.XLOOKUP(AI$23,$C$4:$C$19,$I$4:$S$19)*$AL163:$AV163),0)</f>
        <v>0</v>
      </c>
      <c r="BV163" s="287" cm="1">
        <f t="array" aca="1" ref="BV163" ca="1">IF(AJ163&gt;0,AJ163*SUMPRODUCT(_xlfn.XLOOKUP(AJ$23,$C$4:$C$19,$I$4:$S$19)*$AL163:$AV163),0)</f>
        <v>0</v>
      </c>
      <c r="BW163" s="290" cm="1">
        <f t="array" aca="1" ref="BW163" ca="1">IF(AK163&gt;0,AK163*SUMPRODUCT(_xlfn.XLOOKUP(AK$23,$C$4:$C$19,$I$4:$S$19)*$AL163:$AV163),0)</f>
        <v>0</v>
      </c>
      <c r="BX163" s="291">
        <f t="shared" ca="1" si="201"/>
        <v>0</v>
      </c>
      <c r="BY163" s="286" cm="1">
        <f t="array" aca="1" ref="BY163" ca="1">IF(AA163&lt;0,AA163*SUMPRODUCT(_xlfn.XLOOKUP(AA$23,$C$4:$C$19,$T$4:$AD$19)*$AL163:$AV163),0)</f>
        <v>0</v>
      </c>
      <c r="BZ163" s="287" cm="1">
        <f t="array" aca="1" ref="BZ163" ca="1">IF(AB163&lt;0,AB163*SUMPRODUCT(_xlfn.XLOOKUP(AB$23,$C$4:$C$19,$T$4:$AD$19)*$AL163:$AV163),0)</f>
        <v>0</v>
      </c>
      <c r="CA163" s="287" cm="1">
        <f t="array" aca="1" ref="CA163" ca="1">IF(AC163&lt;0,AC163*SUMPRODUCT(_xlfn.XLOOKUP(AC$23,$C$4:$C$19,$T$4:$AD$19)*$AL163:$AV163),0)</f>
        <v>0</v>
      </c>
      <c r="CB163" s="287" cm="1">
        <f t="array" aca="1" ref="CB163" ca="1">IF(AD163&lt;0,AD163*SUMPRODUCT(_xlfn.XLOOKUP(AD$23,$C$4:$C$19,$T$4:$AD$19)*$AL163:$AV163),0)</f>
        <v>0</v>
      </c>
      <c r="CC163" s="287" cm="1">
        <f t="array" aca="1" ref="CC163" ca="1">IF(AE163&lt;0,AE163*SUMPRODUCT(_xlfn.XLOOKUP(AE$23,$C$4:$C$19,$T$4:$AD$19)*$AL163:$AV163),0)</f>
        <v>0</v>
      </c>
      <c r="CD163" s="287" cm="1">
        <f t="array" aca="1" ref="CD163" ca="1">IF(AF163&lt;0,AF163*SUMPRODUCT(_xlfn.XLOOKUP(AF$23,$C$4:$C$19,$T$4:$AD$19)*$AL163:$AV163),0)</f>
        <v>0</v>
      </c>
      <c r="CE163" s="287" cm="1">
        <f t="array" aca="1" ref="CE163" ca="1">IF(AG163&lt;0,AG163*SUMPRODUCT(_xlfn.XLOOKUP(AG$23,$C$4:$C$19,$T$4:$AD$19)*$AL163:$AV163),0)</f>
        <v>0</v>
      </c>
      <c r="CF163" s="287" cm="1">
        <f t="array" aca="1" ref="CF163" ca="1">IF(AH163&lt;0,AH163*SUMPRODUCT(_xlfn.XLOOKUP(AH$23,$C$4:$C$19,$T$4:$AD$19)*$AL163:$AV163),0)</f>
        <v>0</v>
      </c>
      <c r="CG163" s="287" cm="1">
        <f t="array" aca="1" ref="CG163" ca="1">IF(AI163&lt;0,AI163*SUMPRODUCT(_xlfn.XLOOKUP(AI$23,$C$4:$C$19,$T$4:$AD$19)*$AL163:$AV163),0)</f>
        <v>0</v>
      </c>
      <c r="CH163" s="287" cm="1">
        <f t="array" aca="1" ref="CH163" ca="1">IF(AJ163&lt;0,AJ163*SUMPRODUCT(_xlfn.XLOOKUP(AJ$23,$C$4:$C$19,$T$4:$AD$19)*$AL163:$AV163),0)</f>
        <v>0</v>
      </c>
      <c r="CI163" s="290" cm="1">
        <f t="array" aca="1" ref="CI163" ca="1">IF(AK163&lt;0,AK163*SUMPRODUCT(_xlfn.XLOOKUP(AK$23,$C$4:$C$19,$T$4:$AD$19)*$AL163:$AV163),0)</f>
        <v>0</v>
      </c>
      <c r="CJ163" s="289">
        <f t="shared" ca="1" si="202"/>
        <v>0</v>
      </c>
      <c r="CK163" s="286" cm="1">
        <f t="array" aca="1" ref="CK163" ca="1">IF(AA163&lt;0,AA163*SUMPRODUCT(_xlfn.XLOOKUP(AA$23,$C$4:$C$19,$I$4:$S$19)*$AL163:$AV163),0)</f>
        <v>0</v>
      </c>
      <c r="CL163" s="287" cm="1">
        <f t="array" aca="1" ref="CL163" ca="1">IF(AB163&lt;0,AB163*SUMPRODUCT(_xlfn.XLOOKUP(AB$23,$C$4:$C$19,$I$4:$S$19)*$AL163:$AV163),0)</f>
        <v>0</v>
      </c>
      <c r="CM163" s="287" cm="1">
        <f t="array" aca="1" ref="CM163" ca="1">IF(AC163&lt;0,AC163*SUMPRODUCT(_xlfn.XLOOKUP(AC$23,$C$4:$C$19,$I$4:$S$19)*$AL163:$AV163),0)</f>
        <v>0</v>
      </c>
      <c r="CN163" s="287" cm="1">
        <f t="array" aca="1" ref="CN163" ca="1">IF(AD163&lt;0,AD163*SUMPRODUCT(_xlfn.XLOOKUP(AD$23,$C$4:$C$19,$I$4:$S$19)*$AL163:$AV163),0)</f>
        <v>0</v>
      </c>
      <c r="CO163" s="287" cm="1">
        <f t="array" aca="1" ref="CO163" ca="1">IF(AE163&lt;0,AE163*SUMPRODUCT(_xlfn.XLOOKUP(AE$23,$C$4:$C$19,$I$4:$S$19)*$AL163:$AV163),0)</f>
        <v>0</v>
      </c>
      <c r="CP163" s="287" cm="1">
        <f t="array" aca="1" ref="CP163" ca="1">IF(AF163&lt;0,AF163*SUMPRODUCT(_xlfn.XLOOKUP(AF$23,$C$4:$C$19,$I$4:$S$19)*$AL163:$AV163),0)</f>
        <v>0</v>
      </c>
      <c r="CQ163" s="287" cm="1">
        <f t="array" aca="1" ref="CQ163" ca="1">IF(AG163&lt;0,AG163*SUMPRODUCT(_xlfn.XLOOKUP(AG$23,$C$4:$C$19,$I$4:$S$19)*$AL163:$AV163),0)</f>
        <v>0</v>
      </c>
      <c r="CR163" s="287" cm="1">
        <f t="array" aca="1" ref="CR163" ca="1">IF(AH163&lt;0,AH163*SUMPRODUCT(_xlfn.XLOOKUP(AH$23,$C$4:$C$19,$I$4:$S$19)*$AL163:$AV163),0)</f>
        <v>0</v>
      </c>
      <c r="CS163" s="287" cm="1">
        <f t="array" aca="1" ref="CS163" ca="1">IF(AI163&lt;0,AI163*SUMPRODUCT(_xlfn.XLOOKUP(AI$23,$C$4:$C$19,$I$4:$S$19)*$AL163:$AV163),0)</f>
        <v>0</v>
      </c>
      <c r="CT163" s="287" cm="1">
        <f t="array" aca="1" ref="CT163" ca="1">IF(AJ163&lt;0,AJ163*SUMPRODUCT(_xlfn.XLOOKUP(AJ$23,$C$4:$C$19,$I$4:$S$19)*$AL163:$AV163),0)</f>
        <v>0</v>
      </c>
      <c r="CU163" s="288" cm="1">
        <f t="array" aca="1" ref="CU163" ca="1">IF(AK163&lt;0,AK163*SUMPRODUCT(_xlfn.XLOOKUP(AK$23,$C$4:$C$19,$I$4:$S$19)*$AL163:$AV163),0)</f>
        <v>0</v>
      </c>
      <c r="CV163" s="289">
        <f t="shared" ca="1" si="203"/>
        <v>0</v>
      </c>
    </row>
    <row r="164" spans="1:100" x14ac:dyDescent="0.25">
      <c r="A164" s="136"/>
      <c r="B164" s="389"/>
      <c r="C164" s="292">
        <v>15</v>
      </c>
      <c r="D164" s="293" t="str">
        <f>_xlfn.XLOOKUP($C164,'Load Combinations'!$B$4:$B$22,'Load Combinations'!$C$4:$C$22)</f>
        <v>CV He, Beam On, Component MAWP</v>
      </c>
      <c r="E164" s="86"/>
      <c r="F164" s="294"/>
      <c r="G164" s="125"/>
      <c r="H164" s="295">
        <f t="shared" ca="1" si="252"/>
        <v>1.5</v>
      </c>
      <c r="I164" s="295">
        <f t="shared" ca="1" si="253"/>
        <v>0</v>
      </c>
      <c r="J164" s="296"/>
      <c r="K164" s="99">
        <f ca="1">OFFSET(K164,-14,0)</f>
        <v>0</v>
      </c>
      <c r="L164" s="96">
        <f t="shared" ref="L164:AK164" ca="1" si="285">OFFSET(L164,-14,0)</f>
        <v>0</v>
      </c>
      <c r="M164" s="96">
        <f t="shared" ca="1" si="285"/>
        <v>0</v>
      </c>
      <c r="N164" s="96">
        <f t="shared" ca="1" si="285"/>
        <v>0</v>
      </c>
      <c r="O164" s="96">
        <f t="shared" ca="1" si="285"/>
        <v>0</v>
      </c>
      <c r="P164" s="96">
        <f t="shared" ca="1" si="285"/>
        <v>0</v>
      </c>
      <c r="Q164" s="96">
        <f t="shared" ca="1" si="285"/>
        <v>0</v>
      </c>
      <c r="R164" s="96">
        <f t="shared" ca="1" si="285"/>
        <v>0</v>
      </c>
      <c r="S164" s="96">
        <f t="shared" ca="1" si="285"/>
        <v>0</v>
      </c>
      <c r="T164" s="96">
        <f t="shared" ca="1" si="285"/>
        <v>0</v>
      </c>
      <c r="U164" s="96">
        <f t="shared" ca="1" si="285"/>
        <v>0</v>
      </c>
      <c r="V164" s="96">
        <f t="shared" ca="1" si="285"/>
        <v>0</v>
      </c>
      <c r="W164" s="96">
        <f t="shared" ca="1" si="285"/>
        <v>0</v>
      </c>
      <c r="X164" s="96">
        <f t="shared" ca="1" si="285"/>
        <v>0</v>
      </c>
      <c r="Y164" s="96">
        <f t="shared" ca="1" si="285"/>
        <v>0</v>
      </c>
      <c r="Z164" s="138">
        <f t="shared" ca="1" si="285"/>
        <v>0</v>
      </c>
      <c r="AA164" s="99">
        <f t="shared" ca="1" si="285"/>
        <v>0</v>
      </c>
      <c r="AB164" s="96">
        <f t="shared" ca="1" si="285"/>
        <v>0</v>
      </c>
      <c r="AC164" s="96">
        <f t="shared" ca="1" si="285"/>
        <v>0</v>
      </c>
      <c r="AD164" s="96">
        <f t="shared" ca="1" si="285"/>
        <v>0</v>
      </c>
      <c r="AE164" s="96">
        <f t="shared" ca="1" si="285"/>
        <v>0</v>
      </c>
      <c r="AF164" s="96">
        <f t="shared" ca="1" si="285"/>
        <v>0</v>
      </c>
      <c r="AG164" s="96">
        <f t="shared" ca="1" si="285"/>
        <v>1</v>
      </c>
      <c r="AH164" s="96">
        <f t="shared" ca="1" si="285"/>
        <v>0</v>
      </c>
      <c r="AI164" s="96">
        <f t="shared" ca="1" si="285"/>
        <v>0</v>
      </c>
      <c r="AJ164" s="96">
        <f t="shared" ca="1" si="285"/>
        <v>1</v>
      </c>
      <c r="AK164" s="100">
        <f t="shared" ca="1" si="285"/>
        <v>0</v>
      </c>
      <c r="AL164" s="97">
        <f>+INDEX('Load Combinations'!$D$4:$N$22,MATCH(Vertical!$C164,'Load Combinations'!$B$4:$B$22,0),MATCH(Vertical!AL$23,'Load Combinations'!$D$3:$N$3,0))</f>
        <v>1</v>
      </c>
      <c r="AM164" s="96">
        <f>+INDEX('Load Combinations'!$D$4:$N$22,MATCH(Vertical!$C164,'Load Combinations'!$B$4:$B$22,0),MATCH(Vertical!AM$23,'Load Combinations'!$D$3:$N$3,0))</f>
        <v>1</v>
      </c>
      <c r="AN164" s="96">
        <f>+INDEX('Load Combinations'!$D$4:$N$22,MATCH(Vertical!$C164,'Load Combinations'!$B$4:$B$22,0),MATCH(Vertical!AN$23,'Load Combinations'!$D$3:$N$3,0))</f>
        <v>0</v>
      </c>
      <c r="AO164" s="96">
        <f>+INDEX('Load Combinations'!$D$4:$N$22,MATCH(Vertical!$C164,'Load Combinations'!$B$4:$B$22,0),MATCH(Vertical!AO$23,'Load Combinations'!$D$3:$N$3,0))</f>
        <v>0</v>
      </c>
      <c r="AP164" s="96">
        <f>+INDEX('Load Combinations'!$D$4:$N$22,MATCH(Vertical!$C164,'Load Combinations'!$B$4:$B$22,0),MATCH(Vertical!AP$23,'Load Combinations'!$D$3:$N$3,0))</f>
        <v>1</v>
      </c>
      <c r="AQ164" s="96">
        <f>+INDEX('Load Combinations'!$D$4:$N$22,MATCH(Vertical!$C164,'Load Combinations'!$B$4:$B$22,0),MATCH(Vertical!AQ$23,'Load Combinations'!$D$3:$N$3,0))</f>
        <v>1</v>
      </c>
      <c r="AR164" s="96">
        <f>+INDEX('Load Combinations'!$D$4:$N$22,MATCH(Vertical!$C164,'Load Combinations'!$B$4:$B$22,0),MATCH(Vertical!AR$23,'Load Combinations'!$D$3:$N$3,0))</f>
        <v>0</v>
      </c>
      <c r="AS164" s="96">
        <f>+INDEX('Load Combinations'!$D$4:$N$22,MATCH(Vertical!$C164,'Load Combinations'!$B$4:$B$22,0),MATCH(Vertical!AS$23,'Load Combinations'!$D$3:$N$3,0))</f>
        <v>1</v>
      </c>
      <c r="AT164" s="96">
        <f>+INDEX('Load Combinations'!$D$4:$N$22,MATCH(Vertical!$C164,'Load Combinations'!$B$4:$B$22,0),MATCH(Vertical!AT$23,'Load Combinations'!$D$3:$N$3,0))</f>
        <v>0</v>
      </c>
      <c r="AU164" s="138">
        <f>+INDEX('Load Combinations'!$D$4:$N$22,MATCH(Vertical!$C164,'Load Combinations'!$B$4:$B$22,0),MATCH(Vertical!AU$23,'Load Combinations'!$D$3:$N$3,0))</f>
        <v>0</v>
      </c>
      <c r="AV164" s="298">
        <f>+INDEX('Load Combinations'!$D$4:$N$22,MATCH(Vertical!$C164,'Load Combinations'!$B$4:$B$22,0),MATCH(Vertical!AV$23,'Load Combinations'!$D$3:$N$3,0))</f>
        <v>0</v>
      </c>
      <c r="AW164" s="297" cm="1">
        <f t="array" aca="1" ref="AW164" ca="1">SUMPRODUCT(--($K164:$Z164&gt;0),INDEX($H$4:$H$19,MATCH($K$23:$Z$23,$C$4:$C$19,0)))</f>
        <v>0</v>
      </c>
      <c r="AX164" s="298" cm="1">
        <f t="array" aca="1" ref="AX164" ca="1">SUMPRODUCT(--($K164:$Z164&gt;0),INDEX($G$4:$G$19,MATCH($K$23:$Z$23,$C$4:$C$19,0)))</f>
        <v>0</v>
      </c>
      <c r="AY164" s="298" cm="1">
        <f t="array" aca="1" ref="AY164" ca="1">-1*SUMPRODUCT(--($K164:$Z164&lt;0),INDEX($H$4:$H$19,MATCH($K$23:$Z$23,$C$4:$C$19,0)))</f>
        <v>0</v>
      </c>
      <c r="AZ164" s="299" cm="1">
        <f t="array" aca="1" ref="AZ164" ca="1">-1*SUMPRODUCT(--($K164:$Z164&lt;0),INDEX($G$4:$G$19,MATCH($K$23:$Z$23,$C$4:$C$19,0)))</f>
        <v>0</v>
      </c>
      <c r="BA164" s="125" cm="1">
        <f t="array" aca="1" ref="BA164" ca="1">IF(AA164&gt;0,AA164*SUMPRODUCT(_xlfn.XLOOKUP(AA$23,$C$4:$C$19,$T$4:$AD$19)*$AL164:$AV164),0)</f>
        <v>0</v>
      </c>
      <c r="BB164" s="300" cm="1">
        <f t="array" aca="1" ref="BB164" ca="1">IF(AB164&gt;0,AB164*SUMPRODUCT(_xlfn.XLOOKUP(AB$23,$C$4:$C$19,$T$4:$AD$19)*$AL164:$AV164),0)</f>
        <v>0</v>
      </c>
      <c r="BC164" s="300" cm="1">
        <f t="array" aca="1" ref="BC164" ca="1">IF(AC164&gt;0,AC164*SUMPRODUCT(_xlfn.XLOOKUP(AC$23,$C$4:$C$19,$T$4:$AD$19)*$AL164:$AV164),0)</f>
        <v>0</v>
      </c>
      <c r="BD164" s="301" cm="1">
        <f t="array" aca="1" ref="BD164" ca="1">IF(AD164&gt;0,AD164*SUMPRODUCT(_xlfn.XLOOKUP(AD$23,$C$4:$C$19,$T$4:$AD$19)*$AL164:$AV164),0)</f>
        <v>0</v>
      </c>
      <c r="BE164" s="300" cm="1">
        <f t="array" aca="1" ref="BE164" ca="1">IF(AE164&gt;0,AE164*SUMPRODUCT(_xlfn.XLOOKUP(AE$23,$C$4:$C$19,$T$4:$AD$19)*$AL164:$AV164),0)</f>
        <v>0</v>
      </c>
      <c r="BF164" s="300" cm="1">
        <f t="array" aca="1" ref="BF164" ca="1">IF(AF164&gt;0,AF164*SUMPRODUCT(_xlfn.XLOOKUP(AF$23,$C$4:$C$19,$T$4:$AD$19)*$AL164:$AV164),0)</f>
        <v>0</v>
      </c>
      <c r="BG164" s="300" cm="1">
        <f t="array" aca="1" ref="BG164" ca="1">IF(AG164&gt;0,AG164*SUMPRODUCT(_xlfn.XLOOKUP(AG$23,$C$4:$C$19,$T$4:$AD$19)*$AL164:$AV164),0)</f>
        <v>0.75</v>
      </c>
      <c r="BH164" s="300" cm="1">
        <f t="array" aca="1" ref="BH164" ca="1">IF(AH164&gt;0,AH164*SUMPRODUCT(_xlfn.XLOOKUP(AH$23,$C$4:$C$19,$T$4:$AD$19)*$AL164:$AV164),0)</f>
        <v>0</v>
      </c>
      <c r="BI164" s="300" cm="1">
        <f t="array" aca="1" ref="BI164" ca="1">IF(AI164&gt;0,AI164*SUMPRODUCT(_xlfn.XLOOKUP(AI$23,$C$4:$C$19,$T$4:$AD$19)*$AL164:$AV164),0)</f>
        <v>0</v>
      </c>
      <c r="BJ164" s="300" cm="1">
        <f t="array" aca="1" ref="BJ164" ca="1">IF(AJ164&gt;0,AJ164*SUMPRODUCT(_xlfn.XLOOKUP(AJ$23,$C$4:$C$19,$T$4:$AD$19)*$AL164:$AV164),0)</f>
        <v>0.75</v>
      </c>
      <c r="BK164" s="302" cm="1">
        <f t="array" aca="1" ref="BK164" ca="1">IF(AK164&gt;0,AK164*SUMPRODUCT(_xlfn.XLOOKUP(AK$23,$C$4:$C$19,$T$4:$AD$19)*$AL164:$AV164),0)</f>
        <v>0</v>
      </c>
      <c r="BL164" s="303">
        <f t="shared" ca="1" si="200"/>
        <v>1.5</v>
      </c>
      <c r="BM164" s="125" cm="1">
        <f t="array" aca="1" ref="BM164" ca="1">IF(AA164&gt;0,AA164*SUMPRODUCT(_xlfn.XLOOKUP(AA$23,$C$4:$C$19,$I$4:$S$19)*$AL164:$AV164),0)</f>
        <v>0</v>
      </c>
      <c r="BN164" s="300" cm="1">
        <f t="array" aca="1" ref="BN164" ca="1">IF(AB164&gt;0,AB164*SUMPRODUCT(_xlfn.XLOOKUP(AB$23,$C$4:$C$19,$I$4:$S$19)*$AL164:$AV164),0)</f>
        <v>0</v>
      </c>
      <c r="BO164" s="300" cm="1">
        <f t="array" aca="1" ref="BO164" ca="1">IF(AC164&gt;0,AC164*SUMPRODUCT(_xlfn.XLOOKUP(AC$23,$C$4:$C$19,$I$4:$S$19)*$AL164:$AV164),0)</f>
        <v>0</v>
      </c>
      <c r="BP164" s="301" cm="1">
        <f t="array" aca="1" ref="BP164" ca="1">IF(AD164&gt;0,AD164*SUMPRODUCT(_xlfn.XLOOKUP(AD$23,$C$4:$C$19,$I$4:$S$19)*$AL164:$AV164),0)</f>
        <v>0</v>
      </c>
      <c r="BQ164" s="300" cm="1">
        <f t="array" aca="1" ref="BQ164" ca="1">IF(AE164&gt;0,AE164*SUMPRODUCT(_xlfn.XLOOKUP(AE$23,$C$4:$C$19,$I$4:$S$19)*$AL164:$AV164),0)</f>
        <v>0</v>
      </c>
      <c r="BR164" s="300" cm="1">
        <f t="array" aca="1" ref="BR164" ca="1">IF(AF164&gt;0,AF164*SUMPRODUCT(_xlfn.XLOOKUP(AF$23,$C$4:$C$19,$I$4:$S$19)*$AL164:$AV164),0)</f>
        <v>0</v>
      </c>
      <c r="BS164" s="300" cm="1">
        <f t="array" aca="1" ref="BS164" ca="1">IF(AG164&gt;0,AG164*SUMPRODUCT(_xlfn.XLOOKUP(AG$23,$C$4:$C$19,$I$4:$S$19)*$AL164:$AV164),0)</f>
        <v>0</v>
      </c>
      <c r="BT164" s="300" cm="1">
        <f t="array" aca="1" ref="BT164" ca="1">IF(AH164&gt;0,AH164*SUMPRODUCT(_xlfn.XLOOKUP(AH$23,$C$4:$C$19,$I$4:$S$19)*$AL164:$AV164),0)</f>
        <v>0</v>
      </c>
      <c r="BU164" s="300" cm="1">
        <f t="array" aca="1" ref="BU164" ca="1">IF(AI164&gt;0,AI164*SUMPRODUCT(_xlfn.XLOOKUP(AI$23,$C$4:$C$19,$I$4:$S$19)*$AL164:$AV164),0)</f>
        <v>0</v>
      </c>
      <c r="BV164" s="300" cm="1">
        <f t="array" aca="1" ref="BV164" ca="1">IF(AJ164&gt;0,AJ164*SUMPRODUCT(_xlfn.XLOOKUP(AJ$23,$C$4:$C$19,$I$4:$S$19)*$AL164:$AV164),0)</f>
        <v>0</v>
      </c>
      <c r="BW164" s="304" cm="1">
        <f t="array" aca="1" ref="BW164" ca="1">IF(AK164&gt;0,AK164*SUMPRODUCT(_xlfn.XLOOKUP(AK$23,$C$4:$C$19,$I$4:$S$19)*$AL164:$AV164),0)</f>
        <v>0</v>
      </c>
      <c r="BX164" s="305">
        <f t="shared" ca="1" si="201"/>
        <v>0</v>
      </c>
      <c r="BY164" s="125" cm="1">
        <f t="array" aca="1" ref="BY164" ca="1">IF(AA164&lt;0,AA164*SUMPRODUCT(_xlfn.XLOOKUP(AA$23,$C$4:$C$19,$T$4:$AD$19)*$AL164:$AV164),0)</f>
        <v>0</v>
      </c>
      <c r="BZ164" s="300" cm="1">
        <f t="array" aca="1" ref="BZ164" ca="1">IF(AB164&lt;0,AB164*SUMPRODUCT(_xlfn.XLOOKUP(AB$23,$C$4:$C$19,$T$4:$AD$19)*$AL164:$AV164),0)</f>
        <v>0</v>
      </c>
      <c r="CA164" s="300" cm="1">
        <f t="array" aca="1" ref="CA164" ca="1">IF(AC164&lt;0,AC164*SUMPRODUCT(_xlfn.XLOOKUP(AC$23,$C$4:$C$19,$T$4:$AD$19)*$AL164:$AV164),0)</f>
        <v>0</v>
      </c>
      <c r="CB164" s="301" cm="1">
        <f t="array" aca="1" ref="CB164" ca="1">IF(AD164&lt;0,AD164*SUMPRODUCT(_xlfn.XLOOKUP(AD$23,$C$4:$C$19,$T$4:$AD$19)*$AL164:$AV164),0)</f>
        <v>0</v>
      </c>
      <c r="CC164" s="300" cm="1">
        <f t="array" aca="1" ref="CC164" ca="1">IF(AE164&lt;0,AE164*SUMPRODUCT(_xlfn.XLOOKUP(AE$23,$C$4:$C$19,$T$4:$AD$19)*$AL164:$AV164),0)</f>
        <v>0</v>
      </c>
      <c r="CD164" s="300" cm="1">
        <f t="array" aca="1" ref="CD164" ca="1">IF(AF164&lt;0,AF164*SUMPRODUCT(_xlfn.XLOOKUP(AF$23,$C$4:$C$19,$T$4:$AD$19)*$AL164:$AV164),0)</f>
        <v>0</v>
      </c>
      <c r="CE164" s="300" cm="1">
        <f t="array" aca="1" ref="CE164" ca="1">IF(AG164&lt;0,AG164*SUMPRODUCT(_xlfn.XLOOKUP(AG$23,$C$4:$C$19,$T$4:$AD$19)*$AL164:$AV164),0)</f>
        <v>0</v>
      </c>
      <c r="CF164" s="300" cm="1">
        <f t="array" aca="1" ref="CF164" ca="1">IF(AH164&lt;0,AH164*SUMPRODUCT(_xlfn.XLOOKUP(AH$23,$C$4:$C$19,$T$4:$AD$19)*$AL164:$AV164),0)</f>
        <v>0</v>
      </c>
      <c r="CG164" s="300" cm="1">
        <f t="array" aca="1" ref="CG164" ca="1">IF(AI164&lt;0,AI164*SUMPRODUCT(_xlfn.XLOOKUP(AI$23,$C$4:$C$19,$T$4:$AD$19)*$AL164:$AV164),0)</f>
        <v>0</v>
      </c>
      <c r="CH164" s="300" cm="1">
        <f t="array" aca="1" ref="CH164" ca="1">IF(AJ164&lt;0,AJ164*SUMPRODUCT(_xlfn.XLOOKUP(AJ$23,$C$4:$C$19,$T$4:$AD$19)*$AL164:$AV164),0)</f>
        <v>0</v>
      </c>
      <c r="CI164" s="304" cm="1">
        <f t="array" aca="1" ref="CI164" ca="1">IF(AK164&lt;0,AK164*SUMPRODUCT(_xlfn.XLOOKUP(AK$23,$C$4:$C$19,$T$4:$AD$19)*$AL164:$AV164),0)</f>
        <v>0</v>
      </c>
      <c r="CJ164" s="303">
        <f t="shared" ca="1" si="202"/>
        <v>0</v>
      </c>
      <c r="CK164" s="125" cm="1">
        <f t="array" aca="1" ref="CK164" ca="1">IF(AA164&lt;0,AA164*SUMPRODUCT(_xlfn.XLOOKUP(AA$23,$C$4:$C$19,$I$4:$S$19)*$AL164:$AV164),0)</f>
        <v>0</v>
      </c>
      <c r="CL164" s="300" cm="1">
        <f t="array" aca="1" ref="CL164" ca="1">IF(AB164&lt;0,AB164*SUMPRODUCT(_xlfn.XLOOKUP(AB$23,$C$4:$C$19,$I$4:$S$19)*$AL164:$AV164),0)</f>
        <v>0</v>
      </c>
      <c r="CM164" s="300" cm="1">
        <f t="array" aca="1" ref="CM164" ca="1">IF(AC164&lt;0,AC164*SUMPRODUCT(_xlfn.XLOOKUP(AC$23,$C$4:$C$19,$I$4:$S$19)*$AL164:$AV164),0)</f>
        <v>0</v>
      </c>
      <c r="CN164" s="301" cm="1">
        <f t="array" aca="1" ref="CN164" ca="1">IF(AD164&lt;0,AD164*SUMPRODUCT(_xlfn.XLOOKUP(AD$23,$C$4:$C$19,$I$4:$S$19)*$AL164:$AV164),0)</f>
        <v>0</v>
      </c>
      <c r="CO164" s="300" cm="1">
        <f t="array" aca="1" ref="CO164" ca="1">IF(AE164&lt;0,AE164*SUMPRODUCT(_xlfn.XLOOKUP(AE$23,$C$4:$C$19,$I$4:$S$19)*$AL164:$AV164),0)</f>
        <v>0</v>
      </c>
      <c r="CP164" s="300" cm="1">
        <f t="array" aca="1" ref="CP164" ca="1">IF(AF164&lt;0,AF164*SUMPRODUCT(_xlfn.XLOOKUP(AF$23,$C$4:$C$19,$I$4:$S$19)*$AL164:$AV164),0)</f>
        <v>0</v>
      </c>
      <c r="CQ164" s="300" cm="1">
        <f t="array" aca="1" ref="CQ164" ca="1">IF(AG164&lt;0,AG164*SUMPRODUCT(_xlfn.XLOOKUP(AG$23,$C$4:$C$19,$I$4:$S$19)*$AL164:$AV164),0)</f>
        <v>0</v>
      </c>
      <c r="CR164" s="300" cm="1">
        <f t="array" aca="1" ref="CR164" ca="1">IF(AH164&lt;0,AH164*SUMPRODUCT(_xlfn.XLOOKUP(AH$23,$C$4:$C$19,$I$4:$S$19)*$AL164:$AV164),0)</f>
        <v>0</v>
      </c>
      <c r="CS164" s="300" cm="1">
        <f t="array" aca="1" ref="CS164" ca="1">IF(AI164&lt;0,AI164*SUMPRODUCT(_xlfn.XLOOKUP(AI$23,$C$4:$C$19,$I$4:$S$19)*$AL164:$AV164),0)</f>
        <v>0</v>
      </c>
      <c r="CT164" s="300" cm="1">
        <f t="array" aca="1" ref="CT164" ca="1">IF(AJ164&lt;0,AJ164*SUMPRODUCT(_xlfn.XLOOKUP(AJ$23,$C$4:$C$19,$I$4:$S$19)*$AL164:$AV164),0)</f>
        <v>0</v>
      </c>
      <c r="CU164" s="302" cm="1">
        <f t="array" aca="1" ref="CU164" ca="1">IF(AK164&lt;0,AK164*SUMPRODUCT(_xlfn.XLOOKUP(AK$23,$C$4:$C$19,$I$4:$S$19)*$AL164:$AV164),0)</f>
        <v>0</v>
      </c>
      <c r="CV164" s="303">
        <f t="shared" ca="1" si="203"/>
        <v>0</v>
      </c>
    </row>
    <row r="165" spans="1:100" x14ac:dyDescent="0.25">
      <c r="A165" s="136"/>
      <c r="B165" s="389"/>
      <c r="C165" s="278">
        <v>16</v>
      </c>
      <c r="D165" s="279" t="str">
        <f>_xlfn.XLOOKUP($C165,'Load Combinations'!$B$4:$B$22,'Load Combinations'!$C$4:$C$22)</f>
        <v>CV MAWP, No Beam</v>
      </c>
      <c r="E165" s="280"/>
      <c r="F165" s="281"/>
      <c r="G165" s="111"/>
      <c r="H165" s="282">
        <f t="shared" ca="1" si="252"/>
        <v>0.5</v>
      </c>
      <c r="I165" s="282">
        <f t="shared" ca="1" si="253"/>
        <v>0</v>
      </c>
      <c r="J165" s="283"/>
      <c r="K165" s="87">
        <f ca="1">OFFSET(K165,-15,0)</f>
        <v>0</v>
      </c>
      <c r="L165" s="84">
        <f t="shared" ref="L165:AK165" ca="1" si="286">OFFSET(L165,-15,0)</f>
        <v>0</v>
      </c>
      <c r="M165" s="84">
        <f t="shared" ca="1" si="286"/>
        <v>0</v>
      </c>
      <c r="N165" s="84">
        <f t="shared" ca="1" si="286"/>
        <v>0</v>
      </c>
      <c r="O165" s="84">
        <f t="shared" ca="1" si="286"/>
        <v>0</v>
      </c>
      <c r="P165" s="84">
        <f t="shared" ca="1" si="286"/>
        <v>0</v>
      </c>
      <c r="Q165" s="84">
        <f t="shared" ca="1" si="286"/>
        <v>0</v>
      </c>
      <c r="R165" s="84">
        <f t="shared" ca="1" si="286"/>
        <v>0</v>
      </c>
      <c r="S165" s="84">
        <f t="shared" ca="1" si="286"/>
        <v>0</v>
      </c>
      <c r="T165" s="84">
        <f t="shared" ca="1" si="286"/>
        <v>0</v>
      </c>
      <c r="U165" s="84">
        <f t="shared" ca="1" si="286"/>
        <v>0</v>
      </c>
      <c r="V165" s="84">
        <f t="shared" ca="1" si="286"/>
        <v>0</v>
      </c>
      <c r="W165" s="84">
        <f t="shared" ca="1" si="286"/>
        <v>0</v>
      </c>
      <c r="X165" s="84">
        <f t="shared" ca="1" si="286"/>
        <v>0</v>
      </c>
      <c r="Y165" s="84">
        <f t="shared" ca="1" si="286"/>
        <v>0</v>
      </c>
      <c r="Z165" s="89">
        <f t="shared" ca="1" si="286"/>
        <v>0</v>
      </c>
      <c r="AA165" s="87">
        <f t="shared" ca="1" si="286"/>
        <v>0</v>
      </c>
      <c r="AB165" s="84">
        <f t="shared" ca="1" si="286"/>
        <v>0</v>
      </c>
      <c r="AC165" s="84">
        <f t="shared" ca="1" si="286"/>
        <v>0</v>
      </c>
      <c r="AD165" s="84">
        <f t="shared" ca="1" si="286"/>
        <v>0</v>
      </c>
      <c r="AE165" s="84">
        <f t="shared" ca="1" si="286"/>
        <v>0</v>
      </c>
      <c r="AF165" s="84">
        <f t="shared" ca="1" si="286"/>
        <v>0</v>
      </c>
      <c r="AG165" s="84">
        <f t="shared" ca="1" si="286"/>
        <v>1</v>
      </c>
      <c r="AH165" s="84">
        <f t="shared" ca="1" si="286"/>
        <v>0</v>
      </c>
      <c r="AI165" s="84">
        <f t="shared" ca="1" si="286"/>
        <v>0</v>
      </c>
      <c r="AJ165" s="84">
        <f t="shared" ca="1" si="286"/>
        <v>1</v>
      </c>
      <c r="AK165" s="98">
        <f t="shared" ca="1" si="286"/>
        <v>0</v>
      </c>
      <c r="AL165" s="91">
        <f>+INDEX('Load Combinations'!$D$4:$N$22,MATCH(Vertical!$C165,'Load Combinations'!$B$4:$B$22,0),MATCH(Vertical!AL$23,'Load Combinations'!$D$3:$N$3,0))</f>
        <v>1</v>
      </c>
      <c r="AM165" s="84">
        <f>+INDEX('Load Combinations'!$D$4:$N$22,MATCH(Vertical!$C165,'Load Combinations'!$B$4:$B$22,0),MATCH(Vertical!AM$23,'Load Combinations'!$D$3:$N$3,0))</f>
        <v>0</v>
      </c>
      <c r="AN165" s="84">
        <f>+INDEX('Load Combinations'!$D$4:$N$22,MATCH(Vertical!$C165,'Load Combinations'!$B$4:$B$22,0),MATCH(Vertical!AN$23,'Load Combinations'!$D$3:$N$3,0))</f>
        <v>0</v>
      </c>
      <c r="AO165" s="84">
        <f>+INDEX('Load Combinations'!$D$4:$N$22,MATCH(Vertical!$C165,'Load Combinations'!$B$4:$B$22,0),MATCH(Vertical!AO$23,'Load Combinations'!$D$3:$N$3,0))</f>
        <v>1</v>
      </c>
      <c r="AP165" s="84">
        <f>+INDEX('Load Combinations'!$D$4:$N$22,MATCH(Vertical!$C165,'Load Combinations'!$B$4:$B$22,0),MATCH(Vertical!AP$23,'Load Combinations'!$D$3:$N$3,0))</f>
        <v>0</v>
      </c>
      <c r="AQ165" s="84">
        <f>+INDEX('Load Combinations'!$D$4:$N$22,MATCH(Vertical!$C165,'Load Combinations'!$B$4:$B$22,0),MATCH(Vertical!AQ$23,'Load Combinations'!$D$3:$N$3,0))</f>
        <v>0</v>
      </c>
      <c r="AR165" s="84">
        <f>+INDEX('Load Combinations'!$D$4:$N$22,MATCH(Vertical!$C165,'Load Combinations'!$B$4:$B$22,0),MATCH(Vertical!AR$23,'Load Combinations'!$D$3:$N$3,0))</f>
        <v>1</v>
      </c>
      <c r="AS165" s="84">
        <f>+INDEX('Load Combinations'!$D$4:$N$22,MATCH(Vertical!$C165,'Load Combinations'!$B$4:$B$22,0),MATCH(Vertical!AS$23,'Load Combinations'!$D$3:$N$3,0))</f>
        <v>0</v>
      </c>
      <c r="AT165" s="84">
        <f>+INDEX('Load Combinations'!$D$4:$N$22,MATCH(Vertical!$C165,'Load Combinations'!$B$4:$B$22,0),MATCH(Vertical!AT$23,'Load Combinations'!$D$3:$N$3,0))</f>
        <v>0</v>
      </c>
      <c r="AU165" s="89">
        <f>+INDEX('Load Combinations'!$D$4:$N$22,MATCH(Vertical!$C165,'Load Combinations'!$B$4:$B$22,0),MATCH(Vertical!AU$23,'Load Combinations'!$D$3:$N$3,0))</f>
        <v>0</v>
      </c>
      <c r="AV165" s="194">
        <f>+INDEX('Load Combinations'!$D$4:$N$22,MATCH(Vertical!$C165,'Load Combinations'!$B$4:$B$22,0),MATCH(Vertical!AV$23,'Load Combinations'!$D$3:$N$3,0))</f>
        <v>0</v>
      </c>
      <c r="AW165" s="284" cm="1">
        <f t="array" aca="1" ref="AW165" ca="1">SUMPRODUCT(--($K165:$Z165&gt;0),INDEX($H$4:$H$19,MATCH($K$23:$Z$23,$C$4:$C$19,0)))</f>
        <v>0</v>
      </c>
      <c r="AX165" s="194" cm="1">
        <f t="array" aca="1" ref="AX165" ca="1">SUMPRODUCT(--($K165:$Z165&gt;0),INDEX($G$4:$G$19,MATCH($K$23:$Z$23,$C$4:$C$19,0)))</f>
        <v>0</v>
      </c>
      <c r="AY165" s="194" cm="1">
        <f t="array" aca="1" ref="AY165" ca="1">-1*SUMPRODUCT(--($K165:$Z165&lt;0),INDEX($H$4:$H$19,MATCH($K$23:$Z$23,$C$4:$C$19,0)))</f>
        <v>0</v>
      </c>
      <c r="AZ165" s="285" cm="1">
        <f t="array" aca="1" ref="AZ165" ca="1">-1*SUMPRODUCT(--($K165:$Z165&lt;0),INDEX($G$4:$G$19,MATCH($K$23:$Z$23,$C$4:$C$19,0)))</f>
        <v>0</v>
      </c>
      <c r="BA165" s="286" cm="1">
        <f t="array" aca="1" ref="BA165" ca="1">IF(AA165&gt;0,AA165*SUMPRODUCT(_xlfn.XLOOKUP(AA$23,$C$4:$C$19,$T$4:$AD$19)*$AL165:$AV165),0)</f>
        <v>0</v>
      </c>
      <c r="BB165" s="287" cm="1">
        <f t="array" aca="1" ref="BB165" ca="1">IF(AB165&gt;0,AB165*SUMPRODUCT(_xlfn.XLOOKUP(AB$23,$C$4:$C$19,$T$4:$AD$19)*$AL165:$AV165),0)</f>
        <v>0</v>
      </c>
      <c r="BC165" s="287" cm="1">
        <f t="array" aca="1" ref="BC165" ca="1">IF(AC165&gt;0,AC165*SUMPRODUCT(_xlfn.XLOOKUP(AC$23,$C$4:$C$19,$T$4:$AD$19)*$AL165:$AV165),0)</f>
        <v>0</v>
      </c>
      <c r="BD165" s="287" cm="1">
        <f t="array" aca="1" ref="BD165" ca="1">IF(AD165&gt;0,AD165*SUMPRODUCT(_xlfn.XLOOKUP(AD$23,$C$4:$C$19,$T$4:$AD$19)*$AL165:$AV165),0)</f>
        <v>0</v>
      </c>
      <c r="BE165" s="287" cm="1">
        <f t="array" aca="1" ref="BE165" ca="1">IF(AE165&gt;0,AE165*SUMPRODUCT(_xlfn.XLOOKUP(AE$23,$C$4:$C$19,$T$4:$AD$19)*$AL165:$AV165),0)</f>
        <v>0</v>
      </c>
      <c r="BF165" s="287" cm="1">
        <f t="array" aca="1" ref="BF165" ca="1">IF(AF165&gt;0,AF165*SUMPRODUCT(_xlfn.XLOOKUP(AF$23,$C$4:$C$19,$T$4:$AD$19)*$AL165:$AV165),0)</f>
        <v>0</v>
      </c>
      <c r="BG165" s="287" cm="1">
        <f t="array" aca="1" ref="BG165" ca="1">IF(AG165&gt;0,AG165*SUMPRODUCT(_xlfn.XLOOKUP(AG$23,$C$4:$C$19,$T$4:$AD$19)*$AL165:$AV165),0)</f>
        <v>0.25</v>
      </c>
      <c r="BH165" s="287" cm="1">
        <f t="array" aca="1" ref="BH165" ca="1">IF(AH165&gt;0,AH165*SUMPRODUCT(_xlfn.XLOOKUP(AH$23,$C$4:$C$19,$T$4:$AD$19)*$AL165:$AV165),0)</f>
        <v>0</v>
      </c>
      <c r="BI165" s="287" cm="1">
        <f t="array" aca="1" ref="BI165" ca="1">IF(AI165&gt;0,AI165*SUMPRODUCT(_xlfn.XLOOKUP(AI$23,$C$4:$C$19,$T$4:$AD$19)*$AL165:$AV165),0)</f>
        <v>0</v>
      </c>
      <c r="BJ165" s="287" cm="1">
        <f t="array" aca="1" ref="BJ165" ca="1">IF(AJ165&gt;0,AJ165*SUMPRODUCT(_xlfn.XLOOKUP(AJ$23,$C$4:$C$19,$T$4:$AD$19)*$AL165:$AV165),0)</f>
        <v>0.25</v>
      </c>
      <c r="BK165" s="288" cm="1">
        <f t="array" aca="1" ref="BK165" ca="1">IF(AK165&gt;0,AK165*SUMPRODUCT(_xlfn.XLOOKUP(AK$23,$C$4:$C$19,$T$4:$AD$19)*$AL165:$AV165),0)</f>
        <v>0</v>
      </c>
      <c r="BL165" s="289">
        <f t="shared" ca="1" si="200"/>
        <v>0.5</v>
      </c>
      <c r="BM165" s="286" cm="1">
        <f t="array" aca="1" ref="BM165" ca="1">IF(AA165&gt;0,AA165*SUMPRODUCT(_xlfn.XLOOKUP(AA$23,$C$4:$C$19,$I$4:$S$19)*$AL165:$AV165),0)</f>
        <v>0</v>
      </c>
      <c r="BN165" s="287" cm="1">
        <f t="array" aca="1" ref="BN165" ca="1">IF(AB165&gt;0,AB165*SUMPRODUCT(_xlfn.XLOOKUP(AB$23,$C$4:$C$19,$I$4:$S$19)*$AL165:$AV165),0)</f>
        <v>0</v>
      </c>
      <c r="BO165" s="287" cm="1">
        <f t="array" aca="1" ref="BO165" ca="1">IF(AC165&gt;0,AC165*SUMPRODUCT(_xlfn.XLOOKUP(AC$23,$C$4:$C$19,$I$4:$S$19)*$AL165:$AV165),0)</f>
        <v>0</v>
      </c>
      <c r="BP165" s="287" cm="1">
        <f t="array" aca="1" ref="BP165" ca="1">IF(AD165&gt;0,AD165*SUMPRODUCT(_xlfn.XLOOKUP(AD$23,$C$4:$C$19,$I$4:$S$19)*$AL165:$AV165),0)</f>
        <v>0</v>
      </c>
      <c r="BQ165" s="287" cm="1">
        <f t="array" aca="1" ref="BQ165" ca="1">IF(AE165&gt;0,AE165*SUMPRODUCT(_xlfn.XLOOKUP(AE$23,$C$4:$C$19,$I$4:$S$19)*$AL165:$AV165),0)</f>
        <v>0</v>
      </c>
      <c r="BR165" s="287" cm="1">
        <f t="array" aca="1" ref="BR165" ca="1">IF(AF165&gt;0,AF165*SUMPRODUCT(_xlfn.XLOOKUP(AF$23,$C$4:$C$19,$I$4:$S$19)*$AL165:$AV165),0)</f>
        <v>0</v>
      </c>
      <c r="BS165" s="287" cm="1">
        <f t="array" aca="1" ref="BS165" ca="1">IF(AG165&gt;0,AG165*SUMPRODUCT(_xlfn.XLOOKUP(AG$23,$C$4:$C$19,$I$4:$S$19)*$AL165:$AV165),0)</f>
        <v>0</v>
      </c>
      <c r="BT165" s="287" cm="1">
        <f t="array" aca="1" ref="BT165" ca="1">IF(AH165&gt;0,AH165*SUMPRODUCT(_xlfn.XLOOKUP(AH$23,$C$4:$C$19,$I$4:$S$19)*$AL165:$AV165),0)</f>
        <v>0</v>
      </c>
      <c r="BU165" s="287" cm="1">
        <f t="array" aca="1" ref="BU165" ca="1">IF(AI165&gt;0,AI165*SUMPRODUCT(_xlfn.XLOOKUP(AI$23,$C$4:$C$19,$I$4:$S$19)*$AL165:$AV165),0)</f>
        <v>0</v>
      </c>
      <c r="BV165" s="287" cm="1">
        <f t="array" aca="1" ref="BV165" ca="1">IF(AJ165&gt;0,AJ165*SUMPRODUCT(_xlfn.XLOOKUP(AJ$23,$C$4:$C$19,$I$4:$S$19)*$AL165:$AV165),0)</f>
        <v>0</v>
      </c>
      <c r="BW165" s="290" cm="1">
        <f t="array" aca="1" ref="BW165" ca="1">IF(AK165&gt;0,AK165*SUMPRODUCT(_xlfn.XLOOKUP(AK$23,$C$4:$C$19,$I$4:$S$19)*$AL165:$AV165),0)</f>
        <v>0</v>
      </c>
      <c r="BX165" s="291">
        <f t="shared" ca="1" si="201"/>
        <v>0</v>
      </c>
      <c r="BY165" s="286" cm="1">
        <f t="array" aca="1" ref="BY165" ca="1">IF(AA165&lt;0,AA165*SUMPRODUCT(_xlfn.XLOOKUP(AA$23,$C$4:$C$19,$T$4:$AD$19)*$AL165:$AV165),0)</f>
        <v>0</v>
      </c>
      <c r="BZ165" s="287" cm="1">
        <f t="array" aca="1" ref="BZ165" ca="1">IF(AB165&lt;0,AB165*SUMPRODUCT(_xlfn.XLOOKUP(AB$23,$C$4:$C$19,$T$4:$AD$19)*$AL165:$AV165),0)</f>
        <v>0</v>
      </c>
      <c r="CA165" s="287" cm="1">
        <f t="array" aca="1" ref="CA165" ca="1">IF(AC165&lt;0,AC165*SUMPRODUCT(_xlfn.XLOOKUP(AC$23,$C$4:$C$19,$T$4:$AD$19)*$AL165:$AV165),0)</f>
        <v>0</v>
      </c>
      <c r="CB165" s="287" cm="1">
        <f t="array" aca="1" ref="CB165" ca="1">IF(AD165&lt;0,AD165*SUMPRODUCT(_xlfn.XLOOKUP(AD$23,$C$4:$C$19,$T$4:$AD$19)*$AL165:$AV165),0)</f>
        <v>0</v>
      </c>
      <c r="CC165" s="287" cm="1">
        <f t="array" aca="1" ref="CC165" ca="1">IF(AE165&lt;0,AE165*SUMPRODUCT(_xlfn.XLOOKUP(AE$23,$C$4:$C$19,$T$4:$AD$19)*$AL165:$AV165),0)</f>
        <v>0</v>
      </c>
      <c r="CD165" s="287" cm="1">
        <f t="array" aca="1" ref="CD165" ca="1">IF(AF165&lt;0,AF165*SUMPRODUCT(_xlfn.XLOOKUP(AF$23,$C$4:$C$19,$T$4:$AD$19)*$AL165:$AV165),0)</f>
        <v>0</v>
      </c>
      <c r="CE165" s="287" cm="1">
        <f t="array" aca="1" ref="CE165" ca="1">IF(AG165&lt;0,AG165*SUMPRODUCT(_xlfn.XLOOKUP(AG$23,$C$4:$C$19,$T$4:$AD$19)*$AL165:$AV165),0)</f>
        <v>0</v>
      </c>
      <c r="CF165" s="287" cm="1">
        <f t="array" aca="1" ref="CF165" ca="1">IF(AH165&lt;0,AH165*SUMPRODUCT(_xlfn.XLOOKUP(AH$23,$C$4:$C$19,$T$4:$AD$19)*$AL165:$AV165),0)</f>
        <v>0</v>
      </c>
      <c r="CG165" s="287" cm="1">
        <f t="array" aca="1" ref="CG165" ca="1">IF(AI165&lt;0,AI165*SUMPRODUCT(_xlfn.XLOOKUP(AI$23,$C$4:$C$19,$T$4:$AD$19)*$AL165:$AV165),0)</f>
        <v>0</v>
      </c>
      <c r="CH165" s="287" cm="1">
        <f t="array" aca="1" ref="CH165" ca="1">IF(AJ165&lt;0,AJ165*SUMPRODUCT(_xlfn.XLOOKUP(AJ$23,$C$4:$C$19,$T$4:$AD$19)*$AL165:$AV165),0)</f>
        <v>0</v>
      </c>
      <c r="CI165" s="290" cm="1">
        <f t="array" aca="1" ref="CI165" ca="1">IF(AK165&lt;0,AK165*SUMPRODUCT(_xlfn.XLOOKUP(AK$23,$C$4:$C$19,$T$4:$AD$19)*$AL165:$AV165),0)</f>
        <v>0</v>
      </c>
      <c r="CJ165" s="289">
        <f t="shared" ca="1" si="202"/>
        <v>0</v>
      </c>
      <c r="CK165" s="286" cm="1">
        <f t="array" aca="1" ref="CK165" ca="1">IF(AA165&lt;0,AA165*SUMPRODUCT(_xlfn.XLOOKUP(AA$23,$C$4:$C$19,$I$4:$S$19)*$AL165:$AV165),0)</f>
        <v>0</v>
      </c>
      <c r="CL165" s="287" cm="1">
        <f t="array" aca="1" ref="CL165" ca="1">IF(AB165&lt;0,AB165*SUMPRODUCT(_xlfn.XLOOKUP(AB$23,$C$4:$C$19,$I$4:$S$19)*$AL165:$AV165),0)</f>
        <v>0</v>
      </c>
      <c r="CM165" s="287" cm="1">
        <f t="array" aca="1" ref="CM165" ca="1">IF(AC165&lt;0,AC165*SUMPRODUCT(_xlfn.XLOOKUP(AC$23,$C$4:$C$19,$I$4:$S$19)*$AL165:$AV165),0)</f>
        <v>0</v>
      </c>
      <c r="CN165" s="287" cm="1">
        <f t="array" aca="1" ref="CN165" ca="1">IF(AD165&lt;0,AD165*SUMPRODUCT(_xlfn.XLOOKUP(AD$23,$C$4:$C$19,$I$4:$S$19)*$AL165:$AV165),0)</f>
        <v>0</v>
      </c>
      <c r="CO165" s="287" cm="1">
        <f t="array" aca="1" ref="CO165" ca="1">IF(AE165&lt;0,AE165*SUMPRODUCT(_xlfn.XLOOKUP(AE$23,$C$4:$C$19,$I$4:$S$19)*$AL165:$AV165),0)</f>
        <v>0</v>
      </c>
      <c r="CP165" s="287" cm="1">
        <f t="array" aca="1" ref="CP165" ca="1">IF(AF165&lt;0,AF165*SUMPRODUCT(_xlfn.XLOOKUP(AF$23,$C$4:$C$19,$I$4:$S$19)*$AL165:$AV165),0)</f>
        <v>0</v>
      </c>
      <c r="CQ165" s="287" cm="1">
        <f t="array" aca="1" ref="CQ165" ca="1">IF(AG165&lt;0,AG165*SUMPRODUCT(_xlfn.XLOOKUP(AG$23,$C$4:$C$19,$I$4:$S$19)*$AL165:$AV165),0)</f>
        <v>0</v>
      </c>
      <c r="CR165" s="287" cm="1">
        <f t="array" aca="1" ref="CR165" ca="1">IF(AH165&lt;0,AH165*SUMPRODUCT(_xlfn.XLOOKUP(AH$23,$C$4:$C$19,$I$4:$S$19)*$AL165:$AV165),0)</f>
        <v>0</v>
      </c>
      <c r="CS165" s="287" cm="1">
        <f t="array" aca="1" ref="CS165" ca="1">IF(AI165&lt;0,AI165*SUMPRODUCT(_xlfn.XLOOKUP(AI$23,$C$4:$C$19,$I$4:$S$19)*$AL165:$AV165),0)</f>
        <v>0</v>
      </c>
      <c r="CT165" s="287" cm="1">
        <f t="array" aca="1" ref="CT165" ca="1">IF(AJ165&lt;0,AJ165*SUMPRODUCT(_xlfn.XLOOKUP(AJ$23,$C$4:$C$19,$I$4:$S$19)*$AL165:$AV165),0)</f>
        <v>0</v>
      </c>
      <c r="CU165" s="288" cm="1">
        <f t="array" aca="1" ref="CU165" ca="1">IF(AK165&lt;0,AK165*SUMPRODUCT(_xlfn.XLOOKUP(AK$23,$C$4:$C$19,$I$4:$S$19)*$AL165:$AV165),0)</f>
        <v>0</v>
      </c>
      <c r="CV165" s="289">
        <f t="shared" ca="1" si="203"/>
        <v>0</v>
      </c>
    </row>
    <row r="166" spans="1:100" x14ac:dyDescent="0.25">
      <c r="A166" s="136"/>
      <c r="B166" s="389"/>
      <c r="C166" s="292">
        <v>17</v>
      </c>
      <c r="D166" s="293" t="str">
        <f>_xlfn.XLOOKUP($C166,'Load Combinations'!$B$4:$B$22,'Load Combinations'!$C$4:$C$22)</f>
        <v>CV MAWP, Beam On</v>
      </c>
      <c r="E166" s="86"/>
      <c r="F166" s="294"/>
      <c r="G166" s="125"/>
      <c r="H166" s="295">
        <f t="shared" ca="1" si="252"/>
        <v>1.5</v>
      </c>
      <c r="I166" s="295">
        <f t="shared" ca="1" si="253"/>
        <v>0</v>
      </c>
      <c r="J166" s="296"/>
      <c r="K166" s="99">
        <f ca="1">OFFSET(K166,-16,0)</f>
        <v>0</v>
      </c>
      <c r="L166" s="96">
        <f t="shared" ref="L166:AK166" ca="1" si="287">OFFSET(L166,-16,0)</f>
        <v>0</v>
      </c>
      <c r="M166" s="96">
        <f t="shared" ca="1" si="287"/>
        <v>0</v>
      </c>
      <c r="N166" s="96">
        <f t="shared" ca="1" si="287"/>
        <v>0</v>
      </c>
      <c r="O166" s="96">
        <f t="shared" ca="1" si="287"/>
        <v>0</v>
      </c>
      <c r="P166" s="96">
        <f t="shared" ca="1" si="287"/>
        <v>0</v>
      </c>
      <c r="Q166" s="96">
        <f t="shared" ca="1" si="287"/>
        <v>0</v>
      </c>
      <c r="R166" s="96">
        <f t="shared" ca="1" si="287"/>
        <v>0</v>
      </c>
      <c r="S166" s="96">
        <f t="shared" ca="1" si="287"/>
        <v>0</v>
      </c>
      <c r="T166" s="96">
        <f t="shared" ca="1" si="287"/>
        <v>0</v>
      </c>
      <c r="U166" s="96">
        <f t="shared" ca="1" si="287"/>
        <v>0</v>
      </c>
      <c r="V166" s="96">
        <f t="shared" ca="1" si="287"/>
        <v>0</v>
      </c>
      <c r="W166" s="96">
        <f t="shared" ca="1" si="287"/>
        <v>0</v>
      </c>
      <c r="X166" s="96">
        <f t="shared" ca="1" si="287"/>
        <v>0</v>
      </c>
      <c r="Y166" s="96">
        <f t="shared" ca="1" si="287"/>
        <v>0</v>
      </c>
      <c r="Z166" s="138">
        <f t="shared" ca="1" si="287"/>
        <v>0</v>
      </c>
      <c r="AA166" s="99">
        <f t="shared" ca="1" si="287"/>
        <v>0</v>
      </c>
      <c r="AB166" s="96">
        <f t="shared" ca="1" si="287"/>
        <v>0</v>
      </c>
      <c r="AC166" s="96">
        <f t="shared" ca="1" si="287"/>
        <v>0</v>
      </c>
      <c r="AD166" s="96">
        <f t="shared" ca="1" si="287"/>
        <v>0</v>
      </c>
      <c r="AE166" s="96">
        <f t="shared" ca="1" si="287"/>
        <v>0</v>
      </c>
      <c r="AF166" s="96">
        <f t="shared" ca="1" si="287"/>
        <v>0</v>
      </c>
      <c r="AG166" s="96">
        <f t="shared" ca="1" si="287"/>
        <v>1</v>
      </c>
      <c r="AH166" s="96">
        <f t="shared" ca="1" si="287"/>
        <v>0</v>
      </c>
      <c r="AI166" s="96">
        <f t="shared" ca="1" si="287"/>
        <v>0</v>
      </c>
      <c r="AJ166" s="96">
        <f t="shared" ca="1" si="287"/>
        <v>1</v>
      </c>
      <c r="AK166" s="100">
        <f t="shared" ca="1" si="287"/>
        <v>0</v>
      </c>
      <c r="AL166" s="97">
        <f>+INDEX('Load Combinations'!$D$4:$N$22,MATCH(Vertical!$C166,'Load Combinations'!$B$4:$B$22,0),MATCH(Vertical!AL$23,'Load Combinations'!$D$3:$N$3,0))</f>
        <v>1</v>
      </c>
      <c r="AM166" s="96">
        <f>+INDEX('Load Combinations'!$D$4:$N$22,MATCH(Vertical!$C166,'Load Combinations'!$B$4:$B$22,0),MATCH(Vertical!AM$23,'Load Combinations'!$D$3:$N$3,0))</f>
        <v>0</v>
      </c>
      <c r="AN166" s="96">
        <f>+INDEX('Load Combinations'!$D$4:$N$22,MATCH(Vertical!$C166,'Load Combinations'!$B$4:$B$22,0),MATCH(Vertical!AN$23,'Load Combinations'!$D$3:$N$3,0))</f>
        <v>0</v>
      </c>
      <c r="AO166" s="96">
        <f>+INDEX('Load Combinations'!$D$4:$N$22,MATCH(Vertical!$C166,'Load Combinations'!$B$4:$B$22,0),MATCH(Vertical!AO$23,'Load Combinations'!$D$3:$N$3,0))</f>
        <v>1</v>
      </c>
      <c r="AP166" s="96">
        <f>+INDEX('Load Combinations'!$D$4:$N$22,MATCH(Vertical!$C166,'Load Combinations'!$B$4:$B$22,0),MATCH(Vertical!AP$23,'Load Combinations'!$D$3:$N$3,0))</f>
        <v>0</v>
      </c>
      <c r="AQ166" s="96">
        <f>+INDEX('Load Combinations'!$D$4:$N$22,MATCH(Vertical!$C166,'Load Combinations'!$B$4:$B$22,0),MATCH(Vertical!AQ$23,'Load Combinations'!$D$3:$N$3,0))</f>
        <v>1</v>
      </c>
      <c r="AR166" s="96">
        <f>+INDEX('Load Combinations'!$D$4:$N$22,MATCH(Vertical!$C166,'Load Combinations'!$B$4:$B$22,0),MATCH(Vertical!AR$23,'Load Combinations'!$D$3:$N$3,0))</f>
        <v>1</v>
      </c>
      <c r="AS166" s="96">
        <f>+INDEX('Load Combinations'!$D$4:$N$22,MATCH(Vertical!$C166,'Load Combinations'!$B$4:$B$22,0),MATCH(Vertical!AS$23,'Load Combinations'!$D$3:$N$3,0))</f>
        <v>0</v>
      </c>
      <c r="AT166" s="96">
        <f>+INDEX('Load Combinations'!$D$4:$N$22,MATCH(Vertical!$C166,'Load Combinations'!$B$4:$B$22,0),MATCH(Vertical!AT$23,'Load Combinations'!$D$3:$N$3,0))</f>
        <v>0</v>
      </c>
      <c r="AU166" s="138">
        <f>+INDEX('Load Combinations'!$D$4:$N$22,MATCH(Vertical!$C166,'Load Combinations'!$B$4:$B$22,0),MATCH(Vertical!AU$23,'Load Combinations'!$D$3:$N$3,0))</f>
        <v>0</v>
      </c>
      <c r="AV166" s="298">
        <f>+INDEX('Load Combinations'!$D$4:$N$22,MATCH(Vertical!$C166,'Load Combinations'!$B$4:$B$22,0),MATCH(Vertical!AV$23,'Load Combinations'!$D$3:$N$3,0))</f>
        <v>0</v>
      </c>
      <c r="AW166" s="297" cm="1">
        <f t="array" aca="1" ref="AW166" ca="1">SUMPRODUCT(--($K166:$Z166&gt;0),INDEX($H$4:$H$19,MATCH($K$23:$Z$23,$C$4:$C$19,0)))</f>
        <v>0</v>
      </c>
      <c r="AX166" s="298" cm="1">
        <f t="array" aca="1" ref="AX166" ca="1">SUMPRODUCT(--($K166:$Z166&gt;0),INDEX($G$4:$G$19,MATCH($K$23:$Z$23,$C$4:$C$19,0)))</f>
        <v>0</v>
      </c>
      <c r="AY166" s="298" cm="1">
        <f t="array" aca="1" ref="AY166" ca="1">-1*SUMPRODUCT(--($K166:$Z166&lt;0),INDEX($H$4:$H$19,MATCH($K$23:$Z$23,$C$4:$C$19,0)))</f>
        <v>0</v>
      </c>
      <c r="AZ166" s="299" cm="1">
        <f t="array" aca="1" ref="AZ166" ca="1">-1*SUMPRODUCT(--($K166:$Z166&lt;0),INDEX($G$4:$G$19,MATCH($K$23:$Z$23,$C$4:$C$19,0)))</f>
        <v>0</v>
      </c>
      <c r="BA166" s="125" cm="1">
        <f t="array" aca="1" ref="BA166" ca="1">IF(AA166&gt;0,AA166*SUMPRODUCT(_xlfn.XLOOKUP(AA$23,$C$4:$C$19,$T$4:$AD$19)*$AL166:$AV166),0)</f>
        <v>0</v>
      </c>
      <c r="BB166" s="300" cm="1">
        <f t="array" aca="1" ref="BB166" ca="1">IF(AB166&gt;0,AB166*SUMPRODUCT(_xlfn.XLOOKUP(AB$23,$C$4:$C$19,$T$4:$AD$19)*$AL166:$AV166),0)</f>
        <v>0</v>
      </c>
      <c r="BC166" s="300" cm="1">
        <f t="array" aca="1" ref="BC166" ca="1">IF(AC166&gt;0,AC166*SUMPRODUCT(_xlfn.XLOOKUP(AC$23,$C$4:$C$19,$T$4:$AD$19)*$AL166:$AV166),0)</f>
        <v>0</v>
      </c>
      <c r="BD166" s="301" cm="1">
        <f t="array" aca="1" ref="BD166" ca="1">IF(AD166&gt;0,AD166*SUMPRODUCT(_xlfn.XLOOKUP(AD$23,$C$4:$C$19,$T$4:$AD$19)*$AL166:$AV166),0)</f>
        <v>0</v>
      </c>
      <c r="BE166" s="300" cm="1">
        <f t="array" aca="1" ref="BE166" ca="1">IF(AE166&gt;0,AE166*SUMPRODUCT(_xlfn.XLOOKUP(AE$23,$C$4:$C$19,$T$4:$AD$19)*$AL166:$AV166),0)</f>
        <v>0</v>
      </c>
      <c r="BF166" s="300" cm="1">
        <f t="array" aca="1" ref="BF166" ca="1">IF(AF166&gt;0,AF166*SUMPRODUCT(_xlfn.XLOOKUP(AF$23,$C$4:$C$19,$T$4:$AD$19)*$AL166:$AV166),0)</f>
        <v>0</v>
      </c>
      <c r="BG166" s="300" cm="1">
        <f t="array" aca="1" ref="BG166" ca="1">IF(AG166&gt;0,AG166*SUMPRODUCT(_xlfn.XLOOKUP(AG$23,$C$4:$C$19,$T$4:$AD$19)*$AL166:$AV166),0)</f>
        <v>0.75</v>
      </c>
      <c r="BH166" s="300" cm="1">
        <f t="array" aca="1" ref="BH166" ca="1">IF(AH166&gt;0,AH166*SUMPRODUCT(_xlfn.XLOOKUP(AH$23,$C$4:$C$19,$T$4:$AD$19)*$AL166:$AV166),0)</f>
        <v>0</v>
      </c>
      <c r="BI166" s="300" cm="1">
        <f t="array" aca="1" ref="BI166" ca="1">IF(AI166&gt;0,AI166*SUMPRODUCT(_xlfn.XLOOKUP(AI$23,$C$4:$C$19,$T$4:$AD$19)*$AL166:$AV166),0)</f>
        <v>0</v>
      </c>
      <c r="BJ166" s="300" cm="1">
        <f t="array" aca="1" ref="BJ166" ca="1">IF(AJ166&gt;0,AJ166*SUMPRODUCT(_xlfn.XLOOKUP(AJ$23,$C$4:$C$19,$T$4:$AD$19)*$AL166:$AV166),0)</f>
        <v>0.75</v>
      </c>
      <c r="BK166" s="302" cm="1">
        <f t="array" aca="1" ref="BK166" ca="1">IF(AK166&gt;0,AK166*SUMPRODUCT(_xlfn.XLOOKUP(AK$23,$C$4:$C$19,$T$4:$AD$19)*$AL166:$AV166),0)</f>
        <v>0</v>
      </c>
      <c r="BL166" s="303">
        <f t="shared" ca="1" si="200"/>
        <v>1.5</v>
      </c>
      <c r="BM166" s="125" cm="1">
        <f t="array" aca="1" ref="BM166" ca="1">IF(AA166&gt;0,AA166*SUMPRODUCT(_xlfn.XLOOKUP(AA$23,$C$4:$C$19,$I$4:$S$19)*$AL166:$AV166),0)</f>
        <v>0</v>
      </c>
      <c r="BN166" s="300" cm="1">
        <f t="array" aca="1" ref="BN166" ca="1">IF(AB166&gt;0,AB166*SUMPRODUCT(_xlfn.XLOOKUP(AB$23,$C$4:$C$19,$I$4:$S$19)*$AL166:$AV166),0)</f>
        <v>0</v>
      </c>
      <c r="BO166" s="300" cm="1">
        <f t="array" aca="1" ref="BO166" ca="1">IF(AC166&gt;0,AC166*SUMPRODUCT(_xlfn.XLOOKUP(AC$23,$C$4:$C$19,$I$4:$S$19)*$AL166:$AV166),0)</f>
        <v>0</v>
      </c>
      <c r="BP166" s="301" cm="1">
        <f t="array" aca="1" ref="BP166" ca="1">IF(AD166&gt;0,AD166*SUMPRODUCT(_xlfn.XLOOKUP(AD$23,$C$4:$C$19,$I$4:$S$19)*$AL166:$AV166),0)</f>
        <v>0</v>
      </c>
      <c r="BQ166" s="300" cm="1">
        <f t="array" aca="1" ref="BQ166" ca="1">IF(AE166&gt;0,AE166*SUMPRODUCT(_xlfn.XLOOKUP(AE$23,$C$4:$C$19,$I$4:$S$19)*$AL166:$AV166),0)</f>
        <v>0</v>
      </c>
      <c r="BR166" s="300" cm="1">
        <f t="array" aca="1" ref="BR166" ca="1">IF(AF166&gt;0,AF166*SUMPRODUCT(_xlfn.XLOOKUP(AF$23,$C$4:$C$19,$I$4:$S$19)*$AL166:$AV166),0)</f>
        <v>0</v>
      </c>
      <c r="BS166" s="300" cm="1">
        <f t="array" aca="1" ref="BS166" ca="1">IF(AG166&gt;0,AG166*SUMPRODUCT(_xlfn.XLOOKUP(AG$23,$C$4:$C$19,$I$4:$S$19)*$AL166:$AV166),0)</f>
        <v>0</v>
      </c>
      <c r="BT166" s="300" cm="1">
        <f t="array" aca="1" ref="BT166" ca="1">IF(AH166&gt;0,AH166*SUMPRODUCT(_xlfn.XLOOKUP(AH$23,$C$4:$C$19,$I$4:$S$19)*$AL166:$AV166),0)</f>
        <v>0</v>
      </c>
      <c r="BU166" s="300" cm="1">
        <f t="array" aca="1" ref="BU166" ca="1">IF(AI166&gt;0,AI166*SUMPRODUCT(_xlfn.XLOOKUP(AI$23,$C$4:$C$19,$I$4:$S$19)*$AL166:$AV166),0)</f>
        <v>0</v>
      </c>
      <c r="BV166" s="300" cm="1">
        <f t="array" aca="1" ref="BV166" ca="1">IF(AJ166&gt;0,AJ166*SUMPRODUCT(_xlfn.XLOOKUP(AJ$23,$C$4:$C$19,$I$4:$S$19)*$AL166:$AV166),0)</f>
        <v>0</v>
      </c>
      <c r="BW166" s="304" cm="1">
        <f t="array" aca="1" ref="BW166" ca="1">IF(AK166&gt;0,AK166*SUMPRODUCT(_xlfn.XLOOKUP(AK$23,$C$4:$C$19,$I$4:$S$19)*$AL166:$AV166),0)</f>
        <v>0</v>
      </c>
      <c r="BX166" s="305">
        <f t="shared" ca="1" si="201"/>
        <v>0</v>
      </c>
      <c r="BY166" s="125" cm="1">
        <f t="array" aca="1" ref="BY166" ca="1">IF(AA166&lt;0,AA166*SUMPRODUCT(_xlfn.XLOOKUP(AA$23,$C$4:$C$19,$T$4:$AD$19)*$AL166:$AV166),0)</f>
        <v>0</v>
      </c>
      <c r="BZ166" s="300" cm="1">
        <f t="array" aca="1" ref="BZ166" ca="1">IF(AB166&lt;0,AB166*SUMPRODUCT(_xlfn.XLOOKUP(AB$23,$C$4:$C$19,$T$4:$AD$19)*$AL166:$AV166),0)</f>
        <v>0</v>
      </c>
      <c r="CA166" s="300" cm="1">
        <f t="array" aca="1" ref="CA166" ca="1">IF(AC166&lt;0,AC166*SUMPRODUCT(_xlfn.XLOOKUP(AC$23,$C$4:$C$19,$T$4:$AD$19)*$AL166:$AV166),0)</f>
        <v>0</v>
      </c>
      <c r="CB166" s="301" cm="1">
        <f t="array" aca="1" ref="CB166" ca="1">IF(AD166&lt;0,AD166*SUMPRODUCT(_xlfn.XLOOKUP(AD$23,$C$4:$C$19,$T$4:$AD$19)*$AL166:$AV166),0)</f>
        <v>0</v>
      </c>
      <c r="CC166" s="300" cm="1">
        <f t="array" aca="1" ref="CC166" ca="1">IF(AE166&lt;0,AE166*SUMPRODUCT(_xlfn.XLOOKUP(AE$23,$C$4:$C$19,$T$4:$AD$19)*$AL166:$AV166),0)</f>
        <v>0</v>
      </c>
      <c r="CD166" s="300" cm="1">
        <f t="array" aca="1" ref="CD166" ca="1">IF(AF166&lt;0,AF166*SUMPRODUCT(_xlfn.XLOOKUP(AF$23,$C$4:$C$19,$T$4:$AD$19)*$AL166:$AV166),0)</f>
        <v>0</v>
      </c>
      <c r="CE166" s="300" cm="1">
        <f t="array" aca="1" ref="CE166" ca="1">IF(AG166&lt;0,AG166*SUMPRODUCT(_xlfn.XLOOKUP(AG$23,$C$4:$C$19,$T$4:$AD$19)*$AL166:$AV166),0)</f>
        <v>0</v>
      </c>
      <c r="CF166" s="300" cm="1">
        <f t="array" aca="1" ref="CF166" ca="1">IF(AH166&lt;0,AH166*SUMPRODUCT(_xlfn.XLOOKUP(AH$23,$C$4:$C$19,$T$4:$AD$19)*$AL166:$AV166),0)</f>
        <v>0</v>
      </c>
      <c r="CG166" s="300" cm="1">
        <f t="array" aca="1" ref="CG166" ca="1">IF(AI166&lt;0,AI166*SUMPRODUCT(_xlfn.XLOOKUP(AI$23,$C$4:$C$19,$T$4:$AD$19)*$AL166:$AV166),0)</f>
        <v>0</v>
      </c>
      <c r="CH166" s="300" cm="1">
        <f t="array" aca="1" ref="CH166" ca="1">IF(AJ166&lt;0,AJ166*SUMPRODUCT(_xlfn.XLOOKUP(AJ$23,$C$4:$C$19,$T$4:$AD$19)*$AL166:$AV166),0)</f>
        <v>0</v>
      </c>
      <c r="CI166" s="304" cm="1">
        <f t="array" aca="1" ref="CI166" ca="1">IF(AK166&lt;0,AK166*SUMPRODUCT(_xlfn.XLOOKUP(AK$23,$C$4:$C$19,$T$4:$AD$19)*$AL166:$AV166),0)</f>
        <v>0</v>
      </c>
      <c r="CJ166" s="303">
        <f t="shared" ca="1" si="202"/>
        <v>0</v>
      </c>
      <c r="CK166" s="125" cm="1">
        <f t="array" aca="1" ref="CK166" ca="1">IF(AA166&lt;0,AA166*SUMPRODUCT(_xlfn.XLOOKUP(AA$23,$C$4:$C$19,$I$4:$S$19)*$AL166:$AV166),0)</f>
        <v>0</v>
      </c>
      <c r="CL166" s="300" cm="1">
        <f t="array" aca="1" ref="CL166" ca="1">IF(AB166&lt;0,AB166*SUMPRODUCT(_xlfn.XLOOKUP(AB$23,$C$4:$C$19,$I$4:$S$19)*$AL166:$AV166),0)</f>
        <v>0</v>
      </c>
      <c r="CM166" s="300" cm="1">
        <f t="array" aca="1" ref="CM166" ca="1">IF(AC166&lt;0,AC166*SUMPRODUCT(_xlfn.XLOOKUP(AC$23,$C$4:$C$19,$I$4:$S$19)*$AL166:$AV166),0)</f>
        <v>0</v>
      </c>
      <c r="CN166" s="301" cm="1">
        <f t="array" aca="1" ref="CN166" ca="1">IF(AD166&lt;0,AD166*SUMPRODUCT(_xlfn.XLOOKUP(AD$23,$C$4:$C$19,$I$4:$S$19)*$AL166:$AV166),0)</f>
        <v>0</v>
      </c>
      <c r="CO166" s="300" cm="1">
        <f t="array" aca="1" ref="CO166" ca="1">IF(AE166&lt;0,AE166*SUMPRODUCT(_xlfn.XLOOKUP(AE$23,$C$4:$C$19,$I$4:$S$19)*$AL166:$AV166),0)</f>
        <v>0</v>
      </c>
      <c r="CP166" s="300" cm="1">
        <f t="array" aca="1" ref="CP166" ca="1">IF(AF166&lt;0,AF166*SUMPRODUCT(_xlfn.XLOOKUP(AF$23,$C$4:$C$19,$I$4:$S$19)*$AL166:$AV166),0)</f>
        <v>0</v>
      </c>
      <c r="CQ166" s="300" cm="1">
        <f t="array" aca="1" ref="CQ166" ca="1">IF(AG166&lt;0,AG166*SUMPRODUCT(_xlfn.XLOOKUP(AG$23,$C$4:$C$19,$I$4:$S$19)*$AL166:$AV166),0)</f>
        <v>0</v>
      </c>
      <c r="CR166" s="300" cm="1">
        <f t="array" aca="1" ref="CR166" ca="1">IF(AH166&lt;0,AH166*SUMPRODUCT(_xlfn.XLOOKUP(AH$23,$C$4:$C$19,$I$4:$S$19)*$AL166:$AV166),0)</f>
        <v>0</v>
      </c>
      <c r="CS166" s="300" cm="1">
        <f t="array" aca="1" ref="CS166" ca="1">IF(AI166&lt;0,AI166*SUMPRODUCT(_xlfn.XLOOKUP(AI$23,$C$4:$C$19,$I$4:$S$19)*$AL166:$AV166),0)</f>
        <v>0</v>
      </c>
      <c r="CT166" s="300" cm="1">
        <f t="array" aca="1" ref="CT166" ca="1">IF(AJ166&lt;0,AJ166*SUMPRODUCT(_xlfn.XLOOKUP(AJ$23,$C$4:$C$19,$I$4:$S$19)*$AL166:$AV166),0)</f>
        <v>0</v>
      </c>
      <c r="CU166" s="302" cm="1">
        <f t="array" aca="1" ref="CU166" ca="1">IF(AK166&lt;0,AK166*SUMPRODUCT(_xlfn.XLOOKUP(AK$23,$C$4:$C$19,$I$4:$S$19)*$AL166:$AV166),0)</f>
        <v>0</v>
      </c>
      <c r="CV166" s="303">
        <f t="shared" ca="1" si="203"/>
        <v>0</v>
      </c>
    </row>
    <row r="167" spans="1:100" x14ac:dyDescent="0.25">
      <c r="A167" s="136"/>
      <c r="B167" s="389"/>
      <c r="C167" s="278">
        <v>18</v>
      </c>
      <c r="D167" s="279" t="str">
        <f>_xlfn.XLOOKUP($C167,'Load Combinations'!$B$4:$B$22,'Load Combinations'!$C$4:$C$22)</f>
        <v>Target Change Out</v>
      </c>
      <c r="E167" s="280"/>
      <c r="F167" s="281"/>
      <c r="G167" s="111"/>
      <c r="H167" s="282">
        <f t="shared" ca="1" si="252"/>
        <v>0.5</v>
      </c>
      <c r="I167" s="282">
        <f t="shared" ca="1" si="253"/>
        <v>0</v>
      </c>
      <c r="J167" s="283"/>
      <c r="K167" s="87">
        <f ca="1">OFFSET(K167,-17,0)</f>
        <v>0</v>
      </c>
      <c r="L167" s="84">
        <f t="shared" ref="L167:AK167" ca="1" si="288">OFFSET(L167,-17,0)</f>
        <v>0</v>
      </c>
      <c r="M167" s="84">
        <f t="shared" ca="1" si="288"/>
        <v>0</v>
      </c>
      <c r="N167" s="84">
        <f t="shared" ca="1" si="288"/>
        <v>0</v>
      </c>
      <c r="O167" s="84">
        <f t="shared" ca="1" si="288"/>
        <v>0</v>
      </c>
      <c r="P167" s="84">
        <f t="shared" ca="1" si="288"/>
        <v>0</v>
      </c>
      <c r="Q167" s="84">
        <f t="shared" ca="1" si="288"/>
        <v>0</v>
      </c>
      <c r="R167" s="84">
        <f t="shared" ca="1" si="288"/>
        <v>0</v>
      </c>
      <c r="S167" s="84">
        <f t="shared" ca="1" si="288"/>
        <v>0</v>
      </c>
      <c r="T167" s="84">
        <f t="shared" ca="1" si="288"/>
        <v>0</v>
      </c>
      <c r="U167" s="84">
        <f t="shared" ca="1" si="288"/>
        <v>0</v>
      </c>
      <c r="V167" s="84">
        <f t="shared" ca="1" si="288"/>
        <v>0</v>
      </c>
      <c r="W167" s="84">
        <f t="shared" ca="1" si="288"/>
        <v>0</v>
      </c>
      <c r="X167" s="84">
        <f t="shared" ca="1" si="288"/>
        <v>0</v>
      </c>
      <c r="Y167" s="84">
        <f t="shared" ca="1" si="288"/>
        <v>0</v>
      </c>
      <c r="Z167" s="89">
        <f t="shared" ca="1" si="288"/>
        <v>0</v>
      </c>
      <c r="AA167" s="87">
        <f t="shared" ca="1" si="288"/>
        <v>0</v>
      </c>
      <c r="AB167" s="84">
        <f t="shared" ca="1" si="288"/>
        <v>0</v>
      </c>
      <c r="AC167" s="84">
        <f t="shared" ca="1" si="288"/>
        <v>0</v>
      </c>
      <c r="AD167" s="84">
        <f t="shared" ca="1" si="288"/>
        <v>0</v>
      </c>
      <c r="AE167" s="84">
        <f t="shared" ca="1" si="288"/>
        <v>0</v>
      </c>
      <c r="AF167" s="84">
        <f t="shared" ca="1" si="288"/>
        <v>0</v>
      </c>
      <c r="AG167" s="84">
        <f t="shared" ca="1" si="288"/>
        <v>1</v>
      </c>
      <c r="AH167" s="84">
        <f t="shared" ca="1" si="288"/>
        <v>0</v>
      </c>
      <c r="AI167" s="84">
        <f t="shared" ca="1" si="288"/>
        <v>0</v>
      </c>
      <c r="AJ167" s="84">
        <f t="shared" ca="1" si="288"/>
        <v>1</v>
      </c>
      <c r="AK167" s="98">
        <f t="shared" ca="1" si="288"/>
        <v>0</v>
      </c>
      <c r="AL167" s="91">
        <f>+INDEX('Load Combinations'!$D$4:$N$22,MATCH(Vertical!$C167,'Load Combinations'!$B$4:$B$22,0),MATCH(Vertical!AL$23,'Load Combinations'!$D$3:$N$3,0))</f>
        <v>1</v>
      </c>
      <c r="AM167" s="84">
        <f>+INDEX('Load Combinations'!$D$4:$N$22,MATCH(Vertical!$C167,'Load Combinations'!$B$4:$B$22,0),MATCH(Vertical!AM$23,'Load Combinations'!$D$3:$N$3,0))</f>
        <v>0</v>
      </c>
      <c r="AN167" s="84">
        <f>+INDEX('Load Combinations'!$D$4:$N$22,MATCH(Vertical!$C167,'Load Combinations'!$B$4:$B$22,0),MATCH(Vertical!AN$23,'Load Combinations'!$D$3:$N$3,0))</f>
        <v>1</v>
      </c>
      <c r="AO167" s="84">
        <f>+INDEX('Load Combinations'!$D$4:$N$22,MATCH(Vertical!$C167,'Load Combinations'!$B$4:$B$22,0),MATCH(Vertical!AO$23,'Load Combinations'!$D$3:$N$3,0))</f>
        <v>1</v>
      </c>
      <c r="AP167" s="84">
        <f>+INDEX('Load Combinations'!$D$4:$N$22,MATCH(Vertical!$C167,'Load Combinations'!$B$4:$B$22,0),MATCH(Vertical!AP$23,'Load Combinations'!$D$3:$N$3,0))</f>
        <v>0</v>
      </c>
      <c r="AQ167" s="84">
        <f>+INDEX('Load Combinations'!$D$4:$N$22,MATCH(Vertical!$C167,'Load Combinations'!$B$4:$B$22,0),MATCH(Vertical!AQ$23,'Load Combinations'!$D$3:$N$3,0))</f>
        <v>0</v>
      </c>
      <c r="AR167" s="84">
        <f>+INDEX('Load Combinations'!$D$4:$N$22,MATCH(Vertical!$C167,'Load Combinations'!$B$4:$B$22,0),MATCH(Vertical!AR$23,'Load Combinations'!$D$3:$N$3,0))</f>
        <v>0</v>
      </c>
      <c r="AS167" s="84">
        <f>+INDEX('Load Combinations'!$D$4:$N$22,MATCH(Vertical!$C167,'Load Combinations'!$B$4:$B$22,0),MATCH(Vertical!AS$23,'Load Combinations'!$D$3:$N$3,0))</f>
        <v>0</v>
      </c>
      <c r="AT167" s="84">
        <f>+INDEX('Load Combinations'!$D$4:$N$22,MATCH(Vertical!$C167,'Load Combinations'!$B$4:$B$22,0),MATCH(Vertical!AT$23,'Load Combinations'!$D$3:$N$3,0))</f>
        <v>0</v>
      </c>
      <c r="AU167" s="89">
        <f>+INDEX('Load Combinations'!$D$4:$N$22,MATCH(Vertical!$C167,'Load Combinations'!$B$4:$B$22,0),MATCH(Vertical!AU$23,'Load Combinations'!$D$3:$N$3,0))</f>
        <v>0</v>
      </c>
      <c r="AV167" s="194">
        <f>+INDEX('Load Combinations'!$D$4:$N$22,MATCH(Vertical!$C167,'Load Combinations'!$B$4:$B$22,0),MATCH(Vertical!AV$23,'Load Combinations'!$D$3:$N$3,0))</f>
        <v>0</v>
      </c>
      <c r="AW167" s="284" cm="1">
        <f t="array" aca="1" ref="AW167" ca="1">SUMPRODUCT(--($K167:$Z167&gt;0),INDEX($H$4:$H$19,MATCH($K$23:$Z$23,$C$4:$C$19,0)))</f>
        <v>0</v>
      </c>
      <c r="AX167" s="194" cm="1">
        <f t="array" aca="1" ref="AX167" ca="1">SUMPRODUCT(--($K167:$Z167&gt;0),INDEX($G$4:$G$19,MATCH($K$23:$Z$23,$C$4:$C$19,0)))</f>
        <v>0</v>
      </c>
      <c r="AY167" s="194" cm="1">
        <f t="array" aca="1" ref="AY167" ca="1">-1*SUMPRODUCT(--($K167:$Z167&lt;0),INDEX($H$4:$H$19,MATCH($K$23:$Z$23,$C$4:$C$19,0)))</f>
        <v>0</v>
      </c>
      <c r="AZ167" s="285" cm="1">
        <f t="array" aca="1" ref="AZ167" ca="1">-1*SUMPRODUCT(--($K167:$Z167&lt;0),INDEX($G$4:$G$19,MATCH($K$23:$Z$23,$C$4:$C$19,0)))</f>
        <v>0</v>
      </c>
      <c r="BA167" s="286" cm="1">
        <f t="array" aca="1" ref="BA167" ca="1">IF(AA167&gt;0,AA167*SUMPRODUCT(_xlfn.XLOOKUP(AA$23,$C$4:$C$19,$T$4:$AD$19)*$AL167:$AV167),0)</f>
        <v>0</v>
      </c>
      <c r="BB167" s="287" cm="1">
        <f t="array" aca="1" ref="BB167" ca="1">IF(AB167&gt;0,AB167*SUMPRODUCT(_xlfn.XLOOKUP(AB$23,$C$4:$C$19,$T$4:$AD$19)*$AL167:$AV167),0)</f>
        <v>0</v>
      </c>
      <c r="BC167" s="287" cm="1">
        <f t="array" aca="1" ref="BC167" ca="1">IF(AC167&gt;0,AC167*SUMPRODUCT(_xlfn.XLOOKUP(AC$23,$C$4:$C$19,$T$4:$AD$19)*$AL167:$AV167),0)</f>
        <v>0</v>
      </c>
      <c r="BD167" s="287" cm="1">
        <f t="array" aca="1" ref="BD167" ca="1">IF(AD167&gt;0,AD167*SUMPRODUCT(_xlfn.XLOOKUP(AD$23,$C$4:$C$19,$T$4:$AD$19)*$AL167:$AV167),0)</f>
        <v>0</v>
      </c>
      <c r="BE167" s="287" cm="1">
        <f t="array" aca="1" ref="BE167" ca="1">IF(AE167&gt;0,AE167*SUMPRODUCT(_xlfn.XLOOKUP(AE$23,$C$4:$C$19,$T$4:$AD$19)*$AL167:$AV167),0)</f>
        <v>0</v>
      </c>
      <c r="BF167" s="287" cm="1">
        <f t="array" aca="1" ref="BF167" ca="1">IF(AF167&gt;0,AF167*SUMPRODUCT(_xlfn.XLOOKUP(AF$23,$C$4:$C$19,$T$4:$AD$19)*$AL167:$AV167),0)</f>
        <v>0</v>
      </c>
      <c r="BG167" s="287" cm="1">
        <f t="array" aca="1" ref="BG167" ca="1">IF(AG167&gt;0,AG167*SUMPRODUCT(_xlfn.XLOOKUP(AG$23,$C$4:$C$19,$T$4:$AD$19)*$AL167:$AV167),0)</f>
        <v>0.25</v>
      </c>
      <c r="BH167" s="287" cm="1">
        <f t="array" aca="1" ref="BH167" ca="1">IF(AH167&gt;0,AH167*SUMPRODUCT(_xlfn.XLOOKUP(AH$23,$C$4:$C$19,$T$4:$AD$19)*$AL167:$AV167),0)</f>
        <v>0</v>
      </c>
      <c r="BI167" s="287" cm="1">
        <f t="array" aca="1" ref="BI167" ca="1">IF(AI167&gt;0,AI167*SUMPRODUCT(_xlfn.XLOOKUP(AI$23,$C$4:$C$19,$T$4:$AD$19)*$AL167:$AV167),0)</f>
        <v>0</v>
      </c>
      <c r="BJ167" s="287" cm="1">
        <f t="array" aca="1" ref="BJ167" ca="1">IF(AJ167&gt;0,AJ167*SUMPRODUCT(_xlfn.XLOOKUP(AJ$23,$C$4:$C$19,$T$4:$AD$19)*$AL167:$AV167),0)</f>
        <v>0.25</v>
      </c>
      <c r="BK167" s="288" cm="1">
        <f t="array" aca="1" ref="BK167" ca="1">IF(AK167&gt;0,AK167*SUMPRODUCT(_xlfn.XLOOKUP(AK$23,$C$4:$C$19,$T$4:$AD$19)*$AL167:$AV167),0)</f>
        <v>0</v>
      </c>
      <c r="BL167" s="289">
        <f t="shared" ca="1" si="200"/>
        <v>0.5</v>
      </c>
      <c r="BM167" s="286" cm="1">
        <f t="array" aca="1" ref="BM167" ca="1">IF(AA167&gt;0,AA167*SUMPRODUCT(_xlfn.XLOOKUP(AA$23,$C$4:$C$19,$I$4:$S$19)*$AL167:$AV167),0)</f>
        <v>0</v>
      </c>
      <c r="BN167" s="287" cm="1">
        <f t="array" aca="1" ref="BN167" ca="1">IF(AB167&gt;0,AB167*SUMPRODUCT(_xlfn.XLOOKUP(AB$23,$C$4:$C$19,$I$4:$S$19)*$AL167:$AV167),0)</f>
        <v>0</v>
      </c>
      <c r="BO167" s="287" cm="1">
        <f t="array" aca="1" ref="BO167" ca="1">IF(AC167&gt;0,AC167*SUMPRODUCT(_xlfn.XLOOKUP(AC$23,$C$4:$C$19,$I$4:$S$19)*$AL167:$AV167),0)</f>
        <v>0</v>
      </c>
      <c r="BP167" s="287" cm="1">
        <f t="array" aca="1" ref="BP167" ca="1">IF(AD167&gt;0,AD167*SUMPRODUCT(_xlfn.XLOOKUP(AD$23,$C$4:$C$19,$I$4:$S$19)*$AL167:$AV167),0)</f>
        <v>0</v>
      </c>
      <c r="BQ167" s="287" cm="1">
        <f t="array" aca="1" ref="BQ167" ca="1">IF(AE167&gt;0,AE167*SUMPRODUCT(_xlfn.XLOOKUP(AE$23,$C$4:$C$19,$I$4:$S$19)*$AL167:$AV167),0)</f>
        <v>0</v>
      </c>
      <c r="BR167" s="287" cm="1">
        <f t="array" aca="1" ref="BR167" ca="1">IF(AF167&gt;0,AF167*SUMPRODUCT(_xlfn.XLOOKUP(AF$23,$C$4:$C$19,$I$4:$S$19)*$AL167:$AV167),0)</f>
        <v>0</v>
      </c>
      <c r="BS167" s="287" cm="1">
        <f t="array" aca="1" ref="BS167" ca="1">IF(AG167&gt;0,AG167*SUMPRODUCT(_xlfn.XLOOKUP(AG$23,$C$4:$C$19,$I$4:$S$19)*$AL167:$AV167),0)</f>
        <v>0</v>
      </c>
      <c r="BT167" s="287" cm="1">
        <f t="array" aca="1" ref="BT167" ca="1">IF(AH167&gt;0,AH167*SUMPRODUCT(_xlfn.XLOOKUP(AH$23,$C$4:$C$19,$I$4:$S$19)*$AL167:$AV167),0)</f>
        <v>0</v>
      </c>
      <c r="BU167" s="287" cm="1">
        <f t="array" aca="1" ref="BU167" ca="1">IF(AI167&gt;0,AI167*SUMPRODUCT(_xlfn.XLOOKUP(AI$23,$C$4:$C$19,$I$4:$S$19)*$AL167:$AV167),0)</f>
        <v>0</v>
      </c>
      <c r="BV167" s="287" cm="1">
        <f t="array" aca="1" ref="BV167" ca="1">IF(AJ167&gt;0,AJ167*SUMPRODUCT(_xlfn.XLOOKUP(AJ$23,$C$4:$C$19,$I$4:$S$19)*$AL167:$AV167),0)</f>
        <v>0</v>
      </c>
      <c r="BW167" s="290" cm="1">
        <f t="array" aca="1" ref="BW167" ca="1">IF(AK167&gt;0,AK167*SUMPRODUCT(_xlfn.XLOOKUP(AK$23,$C$4:$C$19,$I$4:$S$19)*$AL167:$AV167),0)</f>
        <v>0</v>
      </c>
      <c r="BX167" s="291">
        <f t="shared" ca="1" si="201"/>
        <v>0</v>
      </c>
      <c r="BY167" s="286" cm="1">
        <f t="array" aca="1" ref="BY167" ca="1">IF(AA167&lt;0,AA167*SUMPRODUCT(_xlfn.XLOOKUP(AA$23,$C$4:$C$19,$T$4:$AD$19)*$AL167:$AV167),0)</f>
        <v>0</v>
      </c>
      <c r="BZ167" s="287" cm="1">
        <f t="array" aca="1" ref="BZ167" ca="1">IF(AB167&lt;0,AB167*SUMPRODUCT(_xlfn.XLOOKUP(AB$23,$C$4:$C$19,$T$4:$AD$19)*$AL167:$AV167),0)</f>
        <v>0</v>
      </c>
      <c r="CA167" s="287" cm="1">
        <f t="array" aca="1" ref="CA167" ca="1">IF(AC167&lt;0,AC167*SUMPRODUCT(_xlfn.XLOOKUP(AC$23,$C$4:$C$19,$T$4:$AD$19)*$AL167:$AV167),0)</f>
        <v>0</v>
      </c>
      <c r="CB167" s="287" cm="1">
        <f t="array" aca="1" ref="CB167" ca="1">IF(AD167&lt;0,AD167*SUMPRODUCT(_xlfn.XLOOKUP(AD$23,$C$4:$C$19,$T$4:$AD$19)*$AL167:$AV167),0)</f>
        <v>0</v>
      </c>
      <c r="CC167" s="287" cm="1">
        <f t="array" aca="1" ref="CC167" ca="1">IF(AE167&lt;0,AE167*SUMPRODUCT(_xlfn.XLOOKUP(AE$23,$C$4:$C$19,$T$4:$AD$19)*$AL167:$AV167),0)</f>
        <v>0</v>
      </c>
      <c r="CD167" s="287" cm="1">
        <f t="array" aca="1" ref="CD167" ca="1">IF(AF167&lt;0,AF167*SUMPRODUCT(_xlfn.XLOOKUP(AF$23,$C$4:$C$19,$T$4:$AD$19)*$AL167:$AV167),0)</f>
        <v>0</v>
      </c>
      <c r="CE167" s="287" cm="1">
        <f t="array" aca="1" ref="CE167" ca="1">IF(AG167&lt;0,AG167*SUMPRODUCT(_xlfn.XLOOKUP(AG$23,$C$4:$C$19,$T$4:$AD$19)*$AL167:$AV167),0)</f>
        <v>0</v>
      </c>
      <c r="CF167" s="287" cm="1">
        <f t="array" aca="1" ref="CF167" ca="1">IF(AH167&lt;0,AH167*SUMPRODUCT(_xlfn.XLOOKUP(AH$23,$C$4:$C$19,$T$4:$AD$19)*$AL167:$AV167),0)</f>
        <v>0</v>
      </c>
      <c r="CG167" s="287" cm="1">
        <f t="array" aca="1" ref="CG167" ca="1">IF(AI167&lt;0,AI167*SUMPRODUCT(_xlfn.XLOOKUP(AI$23,$C$4:$C$19,$T$4:$AD$19)*$AL167:$AV167),0)</f>
        <v>0</v>
      </c>
      <c r="CH167" s="287" cm="1">
        <f t="array" aca="1" ref="CH167" ca="1">IF(AJ167&lt;0,AJ167*SUMPRODUCT(_xlfn.XLOOKUP(AJ$23,$C$4:$C$19,$T$4:$AD$19)*$AL167:$AV167),0)</f>
        <v>0</v>
      </c>
      <c r="CI167" s="290" cm="1">
        <f t="array" aca="1" ref="CI167" ca="1">IF(AK167&lt;0,AK167*SUMPRODUCT(_xlfn.XLOOKUP(AK$23,$C$4:$C$19,$T$4:$AD$19)*$AL167:$AV167),0)</f>
        <v>0</v>
      </c>
      <c r="CJ167" s="289">
        <f t="shared" ca="1" si="202"/>
        <v>0</v>
      </c>
      <c r="CK167" s="286" cm="1">
        <f t="array" aca="1" ref="CK167" ca="1">IF(AA167&lt;0,AA167*SUMPRODUCT(_xlfn.XLOOKUP(AA$23,$C$4:$C$19,$I$4:$S$19)*$AL167:$AV167),0)</f>
        <v>0</v>
      </c>
      <c r="CL167" s="287" cm="1">
        <f t="array" aca="1" ref="CL167" ca="1">IF(AB167&lt;0,AB167*SUMPRODUCT(_xlfn.XLOOKUP(AB$23,$C$4:$C$19,$I$4:$S$19)*$AL167:$AV167),0)</f>
        <v>0</v>
      </c>
      <c r="CM167" s="287" cm="1">
        <f t="array" aca="1" ref="CM167" ca="1">IF(AC167&lt;0,AC167*SUMPRODUCT(_xlfn.XLOOKUP(AC$23,$C$4:$C$19,$I$4:$S$19)*$AL167:$AV167),0)</f>
        <v>0</v>
      </c>
      <c r="CN167" s="287" cm="1">
        <f t="array" aca="1" ref="CN167" ca="1">IF(AD167&lt;0,AD167*SUMPRODUCT(_xlfn.XLOOKUP(AD$23,$C$4:$C$19,$I$4:$S$19)*$AL167:$AV167),0)</f>
        <v>0</v>
      </c>
      <c r="CO167" s="287" cm="1">
        <f t="array" aca="1" ref="CO167" ca="1">IF(AE167&lt;0,AE167*SUMPRODUCT(_xlfn.XLOOKUP(AE$23,$C$4:$C$19,$I$4:$S$19)*$AL167:$AV167),0)</f>
        <v>0</v>
      </c>
      <c r="CP167" s="287" cm="1">
        <f t="array" aca="1" ref="CP167" ca="1">IF(AF167&lt;0,AF167*SUMPRODUCT(_xlfn.XLOOKUP(AF$23,$C$4:$C$19,$I$4:$S$19)*$AL167:$AV167),0)</f>
        <v>0</v>
      </c>
      <c r="CQ167" s="287" cm="1">
        <f t="array" aca="1" ref="CQ167" ca="1">IF(AG167&lt;0,AG167*SUMPRODUCT(_xlfn.XLOOKUP(AG$23,$C$4:$C$19,$I$4:$S$19)*$AL167:$AV167),0)</f>
        <v>0</v>
      </c>
      <c r="CR167" s="287" cm="1">
        <f t="array" aca="1" ref="CR167" ca="1">IF(AH167&lt;0,AH167*SUMPRODUCT(_xlfn.XLOOKUP(AH$23,$C$4:$C$19,$I$4:$S$19)*$AL167:$AV167),0)</f>
        <v>0</v>
      </c>
      <c r="CS167" s="287" cm="1">
        <f t="array" aca="1" ref="CS167" ca="1">IF(AI167&lt;0,AI167*SUMPRODUCT(_xlfn.XLOOKUP(AI$23,$C$4:$C$19,$I$4:$S$19)*$AL167:$AV167),0)</f>
        <v>0</v>
      </c>
      <c r="CT167" s="287" cm="1">
        <f t="array" aca="1" ref="CT167" ca="1">IF(AJ167&lt;0,AJ167*SUMPRODUCT(_xlfn.XLOOKUP(AJ$23,$C$4:$C$19,$I$4:$S$19)*$AL167:$AV167),0)</f>
        <v>0</v>
      </c>
      <c r="CU167" s="288" cm="1">
        <f t="array" aca="1" ref="CU167" ca="1">IF(AK167&lt;0,AK167*SUMPRODUCT(_xlfn.XLOOKUP(AK$23,$C$4:$C$19,$I$4:$S$19)*$AL167:$AV167),0)</f>
        <v>0</v>
      </c>
      <c r="CV167" s="289">
        <f t="shared" ca="1" si="203"/>
        <v>0</v>
      </c>
    </row>
    <row r="168" spans="1:100" ht="15.75" thickBot="1" x14ac:dyDescent="0.3">
      <c r="A168" s="136"/>
      <c r="B168" s="389"/>
      <c r="C168" s="292">
        <v>19</v>
      </c>
      <c r="D168" s="293" t="str">
        <f>_xlfn.XLOOKUP($C168,'Load Combinations'!$B$4:$B$22,'Load Combinations'!$C$4:$C$22)</f>
        <v>Bearing Change Out (Shaft on lid)</v>
      </c>
      <c r="E168" s="86"/>
      <c r="F168" s="294"/>
      <c r="G168" s="125"/>
      <c r="H168" s="295">
        <f t="shared" ca="1" si="252"/>
        <v>0</v>
      </c>
      <c r="I168" s="295">
        <f t="shared" ca="1" si="253"/>
        <v>0</v>
      </c>
      <c r="J168" s="296"/>
      <c r="K168" s="99">
        <f ca="1">OFFSET(K168,-18,0)</f>
        <v>0</v>
      </c>
      <c r="L168" s="96">
        <f t="shared" ref="L168:AK168" ca="1" si="289">OFFSET(L168,-18,0)</f>
        <v>0</v>
      </c>
      <c r="M168" s="96">
        <f t="shared" ca="1" si="289"/>
        <v>0</v>
      </c>
      <c r="N168" s="96">
        <f t="shared" ca="1" si="289"/>
        <v>0</v>
      </c>
      <c r="O168" s="96">
        <f t="shared" ca="1" si="289"/>
        <v>0</v>
      </c>
      <c r="P168" s="96">
        <f t="shared" ca="1" si="289"/>
        <v>0</v>
      </c>
      <c r="Q168" s="96">
        <f t="shared" ca="1" si="289"/>
        <v>0</v>
      </c>
      <c r="R168" s="96">
        <f t="shared" ca="1" si="289"/>
        <v>0</v>
      </c>
      <c r="S168" s="96">
        <f t="shared" ca="1" si="289"/>
        <v>0</v>
      </c>
      <c r="T168" s="96">
        <f t="shared" ca="1" si="289"/>
        <v>0</v>
      </c>
      <c r="U168" s="96">
        <f t="shared" ca="1" si="289"/>
        <v>0</v>
      </c>
      <c r="V168" s="96">
        <f t="shared" ca="1" si="289"/>
        <v>0</v>
      </c>
      <c r="W168" s="96">
        <f t="shared" ca="1" si="289"/>
        <v>0</v>
      </c>
      <c r="X168" s="96">
        <f t="shared" ca="1" si="289"/>
        <v>0</v>
      </c>
      <c r="Y168" s="96">
        <f t="shared" ca="1" si="289"/>
        <v>0</v>
      </c>
      <c r="Z168" s="138">
        <f t="shared" ca="1" si="289"/>
        <v>0</v>
      </c>
      <c r="AA168" s="99">
        <f t="shared" ca="1" si="289"/>
        <v>0</v>
      </c>
      <c r="AB168" s="96">
        <f t="shared" ca="1" si="289"/>
        <v>0</v>
      </c>
      <c r="AC168" s="96">
        <f t="shared" ca="1" si="289"/>
        <v>0</v>
      </c>
      <c r="AD168" s="96">
        <f t="shared" ca="1" si="289"/>
        <v>0</v>
      </c>
      <c r="AE168" s="96">
        <f t="shared" ca="1" si="289"/>
        <v>0</v>
      </c>
      <c r="AF168" s="96">
        <f t="shared" ca="1" si="289"/>
        <v>0</v>
      </c>
      <c r="AG168" s="96">
        <f t="shared" ca="1" si="289"/>
        <v>1</v>
      </c>
      <c r="AH168" s="96">
        <f t="shared" ca="1" si="289"/>
        <v>0</v>
      </c>
      <c r="AI168" s="96">
        <f t="shared" ca="1" si="289"/>
        <v>0</v>
      </c>
      <c r="AJ168" s="96">
        <f t="shared" ca="1" si="289"/>
        <v>1</v>
      </c>
      <c r="AK168" s="100">
        <f t="shared" ca="1" si="289"/>
        <v>0</v>
      </c>
      <c r="AL168" s="97">
        <f>+INDEX('Load Combinations'!$D$4:$N$22,MATCH(Vertical!$C168,'Load Combinations'!$B$4:$B$22,0),MATCH(Vertical!AL$23,'Load Combinations'!$D$3:$N$3,0))</f>
        <v>1</v>
      </c>
      <c r="AM168" s="96">
        <f>+INDEX('Load Combinations'!$D$4:$N$22,MATCH(Vertical!$C168,'Load Combinations'!$B$4:$B$22,0),MATCH(Vertical!AM$23,'Load Combinations'!$D$3:$N$3,0))</f>
        <v>0</v>
      </c>
      <c r="AN168" s="96">
        <f>+INDEX('Load Combinations'!$D$4:$N$22,MATCH(Vertical!$C168,'Load Combinations'!$B$4:$B$22,0),MATCH(Vertical!AN$23,'Load Combinations'!$D$3:$N$3,0))</f>
        <v>0</v>
      </c>
      <c r="AO168" s="96">
        <f>+INDEX('Load Combinations'!$D$4:$N$22,MATCH(Vertical!$C168,'Load Combinations'!$B$4:$B$22,0),MATCH(Vertical!AO$23,'Load Combinations'!$D$3:$N$3,0))</f>
        <v>0</v>
      </c>
      <c r="AP168" s="96">
        <f>+INDEX('Load Combinations'!$D$4:$N$22,MATCH(Vertical!$C168,'Load Combinations'!$B$4:$B$22,0),MATCH(Vertical!AP$23,'Load Combinations'!$D$3:$N$3,0))</f>
        <v>0</v>
      </c>
      <c r="AQ168" s="96">
        <f>+INDEX('Load Combinations'!$D$4:$N$22,MATCH(Vertical!$C168,'Load Combinations'!$B$4:$B$22,0),MATCH(Vertical!AQ$23,'Load Combinations'!$D$3:$N$3,0))</f>
        <v>0</v>
      </c>
      <c r="AR168" s="96">
        <f>+INDEX('Load Combinations'!$D$4:$N$22,MATCH(Vertical!$C168,'Load Combinations'!$B$4:$B$22,0),MATCH(Vertical!AR$23,'Load Combinations'!$D$3:$N$3,0))</f>
        <v>0</v>
      </c>
      <c r="AS168" s="96">
        <f>+INDEX('Load Combinations'!$D$4:$N$22,MATCH(Vertical!$C168,'Load Combinations'!$B$4:$B$22,0),MATCH(Vertical!AS$23,'Load Combinations'!$D$3:$N$3,0))</f>
        <v>0</v>
      </c>
      <c r="AT168" s="96">
        <f>+INDEX('Load Combinations'!$D$4:$N$22,MATCH(Vertical!$C168,'Load Combinations'!$B$4:$B$22,0),MATCH(Vertical!AT$23,'Load Combinations'!$D$3:$N$3,0))</f>
        <v>0</v>
      </c>
      <c r="AU168" s="138">
        <f>+INDEX('Load Combinations'!$D$4:$N$22,MATCH(Vertical!$C168,'Load Combinations'!$B$4:$B$22,0),MATCH(Vertical!AU$23,'Load Combinations'!$D$3:$N$3,0))</f>
        <v>0</v>
      </c>
      <c r="AV168" s="298">
        <f>+INDEX('Load Combinations'!$D$4:$N$22,MATCH(Vertical!$C168,'Load Combinations'!$B$4:$B$22,0),MATCH(Vertical!AV$23,'Load Combinations'!$D$3:$N$3,0))</f>
        <v>1</v>
      </c>
      <c r="AW168" s="297" cm="1">
        <f t="array" aca="1" ref="AW168" ca="1">SUMPRODUCT(--($K168:$Z168&gt;0),INDEX($H$4:$H$19,MATCH($K$23:$Z$23,$C$4:$C$19,0)))</f>
        <v>0</v>
      </c>
      <c r="AX168" s="298" cm="1">
        <f t="array" aca="1" ref="AX168" ca="1">SUMPRODUCT(--($K168:$Z168&gt;0),INDEX($G$4:$G$19,MATCH($K$23:$Z$23,$C$4:$C$19,0)))</f>
        <v>0</v>
      </c>
      <c r="AY168" s="298" cm="1">
        <f t="array" aca="1" ref="AY168" ca="1">-1*SUMPRODUCT(--($K168:$Z168&lt;0),INDEX($H$4:$H$19,MATCH($K$23:$Z$23,$C$4:$C$19,0)))</f>
        <v>0</v>
      </c>
      <c r="AZ168" s="299" cm="1">
        <f t="array" aca="1" ref="AZ168" ca="1">-1*SUMPRODUCT(--($K168:$Z168&lt;0),INDEX($G$4:$G$19,MATCH($K$23:$Z$23,$C$4:$C$19,0)))</f>
        <v>0</v>
      </c>
      <c r="BA168" s="125" cm="1">
        <f t="array" aca="1" ref="BA168" ca="1">IF(AA168&gt;0,AA168*SUMPRODUCT(_xlfn.XLOOKUP(AA$23,$C$4:$C$19,$T$4:$AD$19)*$AL168:$AV168),0)</f>
        <v>0</v>
      </c>
      <c r="BB168" s="300" cm="1">
        <f t="array" aca="1" ref="BB168" ca="1">IF(AB168&gt;0,AB168*SUMPRODUCT(_xlfn.XLOOKUP(AB$23,$C$4:$C$19,$T$4:$AD$19)*$AL168:$AV168),0)</f>
        <v>0</v>
      </c>
      <c r="BC168" s="300" cm="1">
        <f t="array" aca="1" ref="BC168" ca="1">IF(AC168&gt;0,AC168*SUMPRODUCT(_xlfn.XLOOKUP(AC$23,$C$4:$C$19,$T$4:$AD$19)*$AL168:$AV168),0)</f>
        <v>0</v>
      </c>
      <c r="BD168" s="301" cm="1">
        <f t="array" aca="1" ref="BD168" ca="1">IF(AD168&gt;0,AD168*SUMPRODUCT(_xlfn.XLOOKUP(AD$23,$C$4:$C$19,$T$4:$AD$19)*$AL168:$AV168),0)</f>
        <v>0</v>
      </c>
      <c r="BE168" s="300" cm="1">
        <f t="array" aca="1" ref="BE168" ca="1">IF(AE168&gt;0,AE168*SUMPRODUCT(_xlfn.XLOOKUP(AE$23,$C$4:$C$19,$T$4:$AD$19)*$AL168:$AV168),0)</f>
        <v>0</v>
      </c>
      <c r="BF168" s="300" cm="1">
        <f t="array" aca="1" ref="BF168" ca="1">IF(AF168&gt;0,AF168*SUMPRODUCT(_xlfn.XLOOKUP(AF$23,$C$4:$C$19,$T$4:$AD$19)*$AL168:$AV168),0)</f>
        <v>0</v>
      </c>
      <c r="BG168" s="300" cm="1">
        <f t="array" aca="1" ref="BG168" ca="1">IF(AG168&gt;0,AG168*SUMPRODUCT(_xlfn.XLOOKUP(AG$23,$C$4:$C$19,$T$4:$AD$19)*$AL168:$AV168),0)</f>
        <v>0</v>
      </c>
      <c r="BH168" s="300" cm="1">
        <f t="array" aca="1" ref="BH168" ca="1">IF(AH168&gt;0,AH168*SUMPRODUCT(_xlfn.XLOOKUP(AH$23,$C$4:$C$19,$T$4:$AD$19)*$AL168:$AV168),0)</f>
        <v>0</v>
      </c>
      <c r="BI168" s="300" cm="1">
        <f t="array" aca="1" ref="BI168" ca="1">IF(AI168&gt;0,AI168*SUMPRODUCT(_xlfn.XLOOKUP(AI$23,$C$4:$C$19,$T$4:$AD$19)*$AL168:$AV168),0)</f>
        <v>0</v>
      </c>
      <c r="BJ168" s="300" cm="1">
        <f t="array" aca="1" ref="BJ168" ca="1">IF(AJ168&gt;0,AJ168*SUMPRODUCT(_xlfn.XLOOKUP(AJ$23,$C$4:$C$19,$T$4:$AD$19)*$AL168:$AV168),0)</f>
        <v>0</v>
      </c>
      <c r="BK168" s="302" cm="1">
        <f t="array" aca="1" ref="BK168" ca="1">IF(AK168&gt;0,AK168*SUMPRODUCT(_xlfn.XLOOKUP(AK$23,$C$4:$C$19,$T$4:$AD$19)*$AL168:$AV168),0)</f>
        <v>0</v>
      </c>
      <c r="BL168" s="303">
        <f t="shared" ca="1" si="200"/>
        <v>0</v>
      </c>
      <c r="BM168" s="125" cm="1">
        <f t="array" aca="1" ref="BM168" ca="1">IF(AA168&gt;0,AA168*SUMPRODUCT(_xlfn.XLOOKUP(AA$23,$C$4:$C$19,$I$4:$S$19)*$AL168:$AV168),0)</f>
        <v>0</v>
      </c>
      <c r="BN168" s="300" cm="1">
        <f t="array" aca="1" ref="BN168" ca="1">IF(AB168&gt;0,AB168*SUMPRODUCT(_xlfn.XLOOKUP(AB$23,$C$4:$C$19,$I$4:$S$19)*$AL168:$AV168),0)</f>
        <v>0</v>
      </c>
      <c r="BO168" s="300" cm="1">
        <f t="array" aca="1" ref="BO168" ca="1">IF(AC168&gt;0,AC168*SUMPRODUCT(_xlfn.XLOOKUP(AC$23,$C$4:$C$19,$I$4:$S$19)*$AL168:$AV168),0)</f>
        <v>0</v>
      </c>
      <c r="BP168" s="301" cm="1">
        <f t="array" aca="1" ref="BP168" ca="1">IF(AD168&gt;0,AD168*SUMPRODUCT(_xlfn.XLOOKUP(AD$23,$C$4:$C$19,$I$4:$S$19)*$AL168:$AV168),0)</f>
        <v>0</v>
      </c>
      <c r="BQ168" s="300" cm="1">
        <f t="array" aca="1" ref="BQ168" ca="1">IF(AE168&gt;0,AE168*SUMPRODUCT(_xlfn.XLOOKUP(AE$23,$C$4:$C$19,$I$4:$S$19)*$AL168:$AV168),0)</f>
        <v>0</v>
      </c>
      <c r="BR168" s="300" cm="1">
        <f t="array" aca="1" ref="BR168" ca="1">IF(AF168&gt;0,AF168*SUMPRODUCT(_xlfn.XLOOKUP(AF$23,$C$4:$C$19,$I$4:$S$19)*$AL168:$AV168),0)</f>
        <v>0</v>
      </c>
      <c r="BS168" s="300" cm="1">
        <f t="array" aca="1" ref="BS168" ca="1">IF(AG168&gt;0,AG168*SUMPRODUCT(_xlfn.XLOOKUP(AG$23,$C$4:$C$19,$I$4:$S$19)*$AL168:$AV168),0)</f>
        <v>0</v>
      </c>
      <c r="BT168" s="300" cm="1">
        <f t="array" aca="1" ref="BT168" ca="1">IF(AH168&gt;0,AH168*SUMPRODUCT(_xlfn.XLOOKUP(AH$23,$C$4:$C$19,$I$4:$S$19)*$AL168:$AV168),0)</f>
        <v>0</v>
      </c>
      <c r="BU168" s="300" cm="1">
        <f t="array" aca="1" ref="BU168" ca="1">IF(AI168&gt;0,AI168*SUMPRODUCT(_xlfn.XLOOKUP(AI$23,$C$4:$C$19,$I$4:$S$19)*$AL168:$AV168),0)</f>
        <v>0</v>
      </c>
      <c r="BV168" s="300" cm="1">
        <f t="array" aca="1" ref="BV168" ca="1">IF(AJ168&gt;0,AJ168*SUMPRODUCT(_xlfn.XLOOKUP(AJ$23,$C$4:$C$19,$I$4:$S$19)*$AL168:$AV168),0)</f>
        <v>0</v>
      </c>
      <c r="BW168" s="304" cm="1">
        <f t="array" aca="1" ref="BW168" ca="1">IF(AK168&gt;0,AK168*SUMPRODUCT(_xlfn.XLOOKUP(AK$23,$C$4:$C$19,$I$4:$S$19)*$AL168:$AV168),0)</f>
        <v>0</v>
      </c>
      <c r="BX168" s="305">
        <f t="shared" ca="1" si="201"/>
        <v>0</v>
      </c>
      <c r="BY168" s="125" cm="1">
        <f t="array" aca="1" ref="BY168" ca="1">IF(AA168&lt;0,AA168*SUMPRODUCT(_xlfn.XLOOKUP(AA$23,$C$4:$C$19,$T$4:$AD$19)*$AL168:$AV168),0)</f>
        <v>0</v>
      </c>
      <c r="BZ168" s="300" cm="1">
        <f t="array" aca="1" ref="BZ168" ca="1">IF(AB168&lt;0,AB168*SUMPRODUCT(_xlfn.XLOOKUP(AB$23,$C$4:$C$19,$T$4:$AD$19)*$AL168:$AV168),0)</f>
        <v>0</v>
      </c>
      <c r="CA168" s="300" cm="1">
        <f t="array" aca="1" ref="CA168" ca="1">IF(AC168&lt;0,AC168*SUMPRODUCT(_xlfn.XLOOKUP(AC$23,$C$4:$C$19,$T$4:$AD$19)*$AL168:$AV168),0)</f>
        <v>0</v>
      </c>
      <c r="CB168" s="301" cm="1">
        <f t="array" aca="1" ref="CB168" ca="1">IF(AD168&lt;0,AD168*SUMPRODUCT(_xlfn.XLOOKUP(AD$23,$C$4:$C$19,$T$4:$AD$19)*$AL168:$AV168),0)</f>
        <v>0</v>
      </c>
      <c r="CC168" s="300" cm="1">
        <f t="array" aca="1" ref="CC168" ca="1">IF(AE168&lt;0,AE168*SUMPRODUCT(_xlfn.XLOOKUP(AE$23,$C$4:$C$19,$T$4:$AD$19)*$AL168:$AV168),0)</f>
        <v>0</v>
      </c>
      <c r="CD168" s="300" cm="1">
        <f t="array" aca="1" ref="CD168" ca="1">IF(AF168&lt;0,AF168*SUMPRODUCT(_xlfn.XLOOKUP(AF$23,$C$4:$C$19,$T$4:$AD$19)*$AL168:$AV168),0)</f>
        <v>0</v>
      </c>
      <c r="CE168" s="300" cm="1">
        <f t="array" aca="1" ref="CE168" ca="1">IF(AG168&lt;0,AG168*SUMPRODUCT(_xlfn.XLOOKUP(AG$23,$C$4:$C$19,$T$4:$AD$19)*$AL168:$AV168),0)</f>
        <v>0</v>
      </c>
      <c r="CF168" s="300" cm="1">
        <f t="array" aca="1" ref="CF168" ca="1">IF(AH168&lt;0,AH168*SUMPRODUCT(_xlfn.XLOOKUP(AH$23,$C$4:$C$19,$T$4:$AD$19)*$AL168:$AV168),0)</f>
        <v>0</v>
      </c>
      <c r="CG168" s="300" cm="1">
        <f t="array" aca="1" ref="CG168" ca="1">IF(AI168&lt;0,AI168*SUMPRODUCT(_xlfn.XLOOKUP(AI$23,$C$4:$C$19,$T$4:$AD$19)*$AL168:$AV168),0)</f>
        <v>0</v>
      </c>
      <c r="CH168" s="300" cm="1">
        <f t="array" aca="1" ref="CH168" ca="1">IF(AJ168&lt;0,AJ168*SUMPRODUCT(_xlfn.XLOOKUP(AJ$23,$C$4:$C$19,$T$4:$AD$19)*$AL168:$AV168),0)</f>
        <v>0</v>
      </c>
      <c r="CI168" s="304" cm="1">
        <f t="array" aca="1" ref="CI168" ca="1">IF(AK168&lt;0,AK168*SUMPRODUCT(_xlfn.XLOOKUP(AK$23,$C$4:$C$19,$T$4:$AD$19)*$AL168:$AV168),0)</f>
        <v>0</v>
      </c>
      <c r="CJ168" s="303">
        <f t="shared" ca="1" si="202"/>
        <v>0</v>
      </c>
      <c r="CK168" s="125" cm="1">
        <f t="array" aca="1" ref="CK168" ca="1">IF(AA168&lt;0,AA168*SUMPRODUCT(_xlfn.XLOOKUP(AA$23,$C$4:$C$19,$I$4:$S$19)*$AL168:$AV168),0)</f>
        <v>0</v>
      </c>
      <c r="CL168" s="300" cm="1">
        <f t="array" aca="1" ref="CL168" ca="1">IF(AB168&lt;0,AB168*SUMPRODUCT(_xlfn.XLOOKUP(AB$23,$C$4:$C$19,$I$4:$S$19)*$AL168:$AV168),0)</f>
        <v>0</v>
      </c>
      <c r="CM168" s="300" cm="1">
        <f t="array" aca="1" ref="CM168" ca="1">IF(AC168&lt;0,AC168*SUMPRODUCT(_xlfn.XLOOKUP(AC$23,$C$4:$C$19,$I$4:$S$19)*$AL168:$AV168),0)</f>
        <v>0</v>
      </c>
      <c r="CN168" s="301" cm="1">
        <f t="array" aca="1" ref="CN168" ca="1">IF(AD168&lt;0,AD168*SUMPRODUCT(_xlfn.XLOOKUP(AD$23,$C$4:$C$19,$I$4:$S$19)*$AL168:$AV168),0)</f>
        <v>0</v>
      </c>
      <c r="CO168" s="300" cm="1">
        <f t="array" aca="1" ref="CO168" ca="1">IF(AE168&lt;0,AE168*SUMPRODUCT(_xlfn.XLOOKUP(AE$23,$C$4:$C$19,$I$4:$S$19)*$AL168:$AV168),0)</f>
        <v>0</v>
      </c>
      <c r="CP168" s="300" cm="1">
        <f t="array" aca="1" ref="CP168" ca="1">IF(AF168&lt;0,AF168*SUMPRODUCT(_xlfn.XLOOKUP(AF$23,$C$4:$C$19,$I$4:$S$19)*$AL168:$AV168),0)</f>
        <v>0</v>
      </c>
      <c r="CQ168" s="300" cm="1">
        <f t="array" aca="1" ref="CQ168" ca="1">IF(AG168&lt;0,AG168*SUMPRODUCT(_xlfn.XLOOKUP(AG$23,$C$4:$C$19,$I$4:$S$19)*$AL168:$AV168),0)</f>
        <v>0</v>
      </c>
      <c r="CR168" s="300" cm="1">
        <f t="array" aca="1" ref="CR168" ca="1">IF(AH168&lt;0,AH168*SUMPRODUCT(_xlfn.XLOOKUP(AH$23,$C$4:$C$19,$I$4:$S$19)*$AL168:$AV168),0)</f>
        <v>0</v>
      </c>
      <c r="CS168" s="300" cm="1">
        <f t="array" aca="1" ref="CS168" ca="1">IF(AI168&lt;0,AI168*SUMPRODUCT(_xlfn.XLOOKUP(AI$23,$C$4:$C$19,$I$4:$S$19)*$AL168:$AV168),0)</f>
        <v>0</v>
      </c>
      <c r="CT168" s="300" cm="1">
        <f t="array" aca="1" ref="CT168" ca="1">IF(AJ168&lt;0,AJ168*SUMPRODUCT(_xlfn.XLOOKUP(AJ$23,$C$4:$C$19,$I$4:$S$19)*$AL168:$AV168),0)</f>
        <v>0</v>
      </c>
      <c r="CU168" s="302" cm="1">
        <f t="array" aca="1" ref="CU168" ca="1">IF(AK168&lt;0,AK168*SUMPRODUCT(_xlfn.XLOOKUP(AK$23,$C$4:$C$19,$I$4:$S$19)*$AL168:$AV168),0)</f>
        <v>0</v>
      </c>
      <c r="CV168" s="303">
        <f t="shared" ca="1" si="203"/>
        <v>0</v>
      </c>
    </row>
    <row r="169" spans="1:100" ht="15.75" x14ac:dyDescent="0.25">
      <c r="A169" s="261" t="s">
        <v>160</v>
      </c>
      <c r="B169" s="733"/>
      <c r="C169" s="262">
        <v>1</v>
      </c>
      <c r="D169" s="263" t="str">
        <f>_xlfn.XLOOKUP($C169,'Load Combinations'!$B$4:$B$22,'Load Combinations'!$C$4:$C$22)</f>
        <v xml:space="preserve">Installation - Target Assembly </v>
      </c>
      <c r="E169" s="264">
        <v>1</v>
      </c>
      <c r="F169" s="265">
        <v>8</v>
      </c>
      <c r="G169" s="266">
        <v>0</v>
      </c>
      <c r="H169" s="267">
        <f t="shared" si="252"/>
        <v>0</v>
      </c>
      <c r="I169" s="267">
        <f t="shared" si="253"/>
        <v>0</v>
      </c>
      <c r="J169" s="268"/>
      <c r="K169" s="264"/>
      <c r="L169" s="269"/>
      <c r="M169" s="269"/>
      <c r="N169" s="269"/>
      <c r="O169" s="269"/>
      <c r="P169" s="269"/>
      <c r="Q169" s="269"/>
      <c r="R169" s="269"/>
      <c r="S169" s="269"/>
      <c r="T169" s="269"/>
      <c r="U169" s="269"/>
      <c r="V169" s="269"/>
      <c r="W169" s="269"/>
      <c r="X169" s="269"/>
      <c r="Y169" s="269"/>
      <c r="Z169" s="270"/>
      <c r="AA169" s="264"/>
      <c r="AB169" s="269"/>
      <c r="AC169" s="269"/>
      <c r="AD169" s="269"/>
      <c r="AE169" s="269"/>
      <c r="AF169" s="269"/>
      <c r="AG169" s="269">
        <v>1</v>
      </c>
      <c r="AH169" s="269"/>
      <c r="AI169" s="269"/>
      <c r="AJ169" s="269"/>
      <c r="AK169" s="265"/>
      <c r="AL169" s="271">
        <f>+INDEX('Load Combinations'!$D$4:$N$22,MATCH(Vertical!$C169,'Load Combinations'!$B$4:$B$22,0),MATCH(Vertical!AL$23,'Load Combinations'!$D$3:$N$3,0))</f>
        <v>0</v>
      </c>
      <c r="AM169" s="269">
        <f>+INDEX('Load Combinations'!$D$4:$N$22,MATCH(Vertical!$C169,'Load Combinations'!$B$4:$B$22,0),MATCH(Vertical!AM$23,'Load Combinations'!$D$3:$N$3,0))</f>
        <v>0</v>
      </c>
      <c r="AN169" s="269">
        <f>+INDEX('Load Combinations'!$D$4:$N$22,MATCH(Vertical!$C169,'Load Combinations'!$B$4:$B$22,0),MATCH(Vertical!AN$23,'Load Combinations'!$D$3:$N$3,0))</f>
        <v>0</v>
      </c>
      <c r="AO169" s="269">
        <f>+INDEX('Load Combinations'!$D$4:$N$22,MATCH(Vertical!$C169,'Load Combinations'!$B$4:$B$22,0),MATCH(Vertical!AO$23,'Load Combinations'!$D$3:$N$3,0))</f>
        <v>0</v>
      </c>
      <c r="AP169" s="269">
        <f>+INDEX('Load Combinations'!$D$4:$N$22,MATCH(Vertical!$C169,'Load Combinations'!$B$4:$B$22,0),MATCH(Vertical!AP$23,'Load Combinations'!$D$3:$N$3,0))</f>
        <v>0</v>
      </c>
      <c r="AQ169" s="269">
        <f>+INDEX('Load Combinations'!$D$4:$N$22,MATCH(Vertical!$C169,'Load Combinations'!$B$4:$B$22,0),MATCH(Vertical!AQ$23,'Load Combinations'!$D$3:$N$3,0))</f>
        <v>0</v>
      </c>
      <c r="AR169" s="269">
        <f>+INDEX('Load Combinations'!$D$4:$N$22,MATCH(Vertical!$C169,'Load Combinations'!$B$4:$B$22,0),MATCH(Vertical!AR$23,'Load Combinations'!$D$3:$N$3,0))</f>
        <v>0</v>
      </c>
      <c r="AS169" s="269">
        <f>+INDEX('Load Combinations'!$D$4:$N$22,MATCH(Vertical!$C169,'Load Combinations'!$B$4:$B$22,0),MATCH(Vertical!AS$23,'Load Combinations'!$D$3:$N$3,0))</f>
        <v>0</v>
      </c>
      <c r="AT169" s="269">
        <f>+INDEX('Load Combinations'!$D$4:$N$22,MATCH(Vertical!$C169,'Load Combinations'!$B$4:$B$22,0),MATCH(Vertical!AT$23,'Load Combinations'!$D$3:$N$3,0))</f>
        <v>0</v>
      </c>
      <c r="AU169" s="270">
        <f>+INDEX('Load Combinations'!$D$4:$N$22,MATCH(Vertical!$C169,'Load Combinations'!$B$4:$B$22,0),MATCH(Vertical!AU$23,'Load Combinations'!$D$3:$N$3,0))</f>
        <v>0</v>
      </c>
      <c r="AV169" s="325">
        <f>+INDEX('Load Combinations'!$D$4:$N$22,MATCH(Vertical!$C169,'Load Combinations'!$B$4:$B$22,0),MATCH(Vertical!AV$23,'Load Combinations'!$D$3:$N$3,0))</f>
        <v>0</v>
      </c>
      <c r="AW169" s="264" cm="1">
        <f t="array" ref="AW169">SUMPRODUCT(--($K169:$Z169&gt;0),INDEX($H$4:$H$19,MATCH($K$23:$Z$23,$C$4:$C$19,0)))</f>
        <v>0</v>
      </c>
      <c r="AX169" s="269" cm="1">
        <f t="array" ref="AX169">SUMPRODUCT(--($K169:$Z169&gt;0),INDEX($G$4:$G$19,MATCH($K$23:$Z$23,$C$4:$C$19,0)))</f>
        <v>0</v>
      </c>
      <c r="AY169" s="269" cm="1">
        <f t="array" ref="AY169">-1*SUMPRODUCT(--($K169:$Z169&lt;0),INDEX($H$4:$H$19,MATCH($K$23:$Z$23,$C$4:$C$19,0)))</f>
        <v>0</v>
      </c>
      <c r="AZ169" s="265" cm="1">
        <f t="array" ref="AZ169">-1*SUMPRODUCT(--($K169:$Z169&lt;0),INDEX($G$4:$G$19,MATCH($K$23:$Z$23,$C$4:$C$19,0)))</f>
        <v>0</v>
      </c>
      <c r="BA169" s="272" cm="1">
        <f t="array" ref="BA169">IF(AA169&gt;0,AA169*SUMPRODUCT(_xlfn.XLOOKUP(AA$23,$C$4:$C$19,$T$4:$AD$19)*$AL169:$AV169),0)</f>
        <v>0</v>
      </c>
      <c r="BB169" s="273" cm="1">
        <f t="array" ref="BB169">IF(AB169&gt;0,AB169*SUMPRODUCT(_xlfn.XLOOKUP(AB$23,$C$4:$C$19,$T$4:$AD$19)*$AL169:$AV169),0)</f>
        <v>0</v>
      </c>
      <c r="BC169" s="273" cm="1">
        <f t="array" ref="BC169">IF(AC169&gt;0,AC169*SUMPRODUCT(_xlfn.XLOOKUP(AC$23,$C$4:$C$19,$T$4:$AD$19)*$AL169:$AV169),0)</f>
        <v>0</v>
      </c>
      <c r="BD169" s="273" cm="1">
        <f t="array" ref="BD169">IF(AD169&gt;0,AD169*SUMPRODUCT(_xlfn.XLOOKUP(AD$23,$C$4:$C$19,$T$4:$AD$19)*$AL169:$AV169),0)</f>
        <v>0</v>
      </c>
      <c r="BE169" s="273" cm="1">
        <f t="array" ref="BE169">IF(AE169&gt;0,AE169*SUMPRODUCT(_xlfn.XLOOKUP(AE$23,$C$4:$C$19,$T$4:$AD$19)*$AL169:$AV169),0)</f>
        <v>0</v>
      </c>
      <c r="BF169" s="273" cm="1">
        <f t="array" ref="BF169">IF(AF169&gt;0,AF169*SUMPRODUCT(_xlfn.XLOOKUP(AF$23,$C$4:$C$19,$T$4:$AD$19)*$AL169:$AV169),0)</f>
        <v>0</v>
      </c>
      <c r="BG169" s="273" cm="1">
        <f t="array" ref="BG169">IF(AG169&gt;0,AG169*SUMPRODUCT(_xlfn.XLOOKUP(AG$23,$C$4:$C$19,$T$4:$AD$19)*$AL169:$AV169),0)</f>
        <v>0</v>
      </c>
      <c r="BH169" s="273" cm="1">
        <f t="array" ref="BH169">IF(AH169&gt;0,AH169*SUMPRODUCT(_xlfn.XLOOKUP(AH$23,$C$4:$C$19,$T$4:$AD$19)*$AL169:$AV169),0)</f>
        <v>0</v>
      </c>
      <c r="BI169" s="273" cm="1">
        <f t="array" ref="BI169">IF(AI169&gt;0,AI169*SUMPRODUCT(_xlfn.XLOOKUP(AI$23,$C$4:$C$19,$T$4:$AD$19)*$AL169:$AV169),0)</f>
        <v>0</v>
      </c>
      <c r="BJ169" s="273" cm="1">
        <f t="array" ref="BJ169">IF(AJ169&gt;0,AJ169*SUMPRODUCT(_xlfn.XLOOKUP(AJ$23,$C$4:$C$19,$T$4:$AD$19)*$AL169:$AV169),0)</f>
        <v>0</v>
      </c>
      <c r="BK169" s="274" cm="1">
        <f t="array" ref="BK169">IF(AK169&gt;0,AK169*SUMPRODUCT(_xlfn.XLOOKUP(AK$23,$C$4:$C$19,$T$4:$AD$19)*$AL169:$AV169),0)</f>
        <v>0</v>
      </c>
      <c r="BL169" s="275">
        <f t="shared" si="200"/>
        <v>0</v>
      </c>
      <c r="BM169" s="272" cm="1">
        <f t="array" ref="BM169">IF(AA169&gt;0,AA169*SUMPRODUCT(_xlfn.XLOOKUP(AA$23,$C$4:$C$19,$I$4:$S$19)*$AL169:$AV169),0)</f>
        <v>0</v>
      </c>
      <c r="BN169" s="273" cm="1">
        <f t="array" ref="BN169">IF(AB169&gt;0,AB169*SUMPRODUCT(_xlfn.XLOOKUP(AB$23,$C$4:$C$19,$I$4:$S$19)*$AL169:$AV169),0)</f>
        <v>0</v>
      </c>
      <c r="BO169" s="273" cm="1">
        <f t="array" ref="BO169">IF(AC169&gt;0,AC169*SUMPRODUCT(_xlfn.XLOOKUP(AC$23,$C$4:$C$19,$I$4:$S$19)*$AL169:$AV169),0)</f>
        <v>0</v>
      </c>
      <c r="BP169" s="273" cm="1">
        <f t="array" ref="BP169">IF(AD169&gt;0,AD169*SUMPRODUCT(_xlfn.XLOOKUP(AD$23,$C$4:$C$19,$I$4:$S$19)*$AL169:$AV169),0)</f>
        <v>0</v>
      </c>
      <c r="BQ169" s="273" cm="1">
        <f t="array" ref="BQ169">IF(AE169&gt;0,AE169*SUMPRODUCT(_xlfn.XLOOKUP(AE$23,$C$4:$C$19,$I$4:$S$19)*$AL169:$AV169),0)</f>
        <v>0</v>
      </c>
      <c r="BR169" s="273" cm="1">
        <f t="array" ref="BR169">IF(AF169&gt;0,AF169*SUMPRODUCT(_xlfn.XLOOKUP(AF$23,$C$4:$C$19,$I$4:$S$19)*$AL169:$AV169),0)</f>
        <v>0</v>
      </c>
      <c r="BS169" s="273" cm="1">
        <f t="array" ref="BS169">IF(AG169&gt;0,AG169*SUMPRODUCT(_xlfn.XLOOKUP(AG$23,$C$4:$C$19,$I$4:$S$19)*$AL169:$AV169),0)</f>
        <v>0</v>
      </c>
      <c r="BT169" s="273" cm="1">
        <f t="array" ref="BT169">IF(AH169&gt;0,AH169*SUMPRODUCT(_xlfn.XLOOKUP(AH$23,$C$4:$C$19,$I$4:$S$19)*$AL169:$AV169),0)</f>
        <v>0</v>
      </c>
      <c r="BU169" s="273" cm="1">
        <f t="array" ref="BU169">IF(AI169&gt;0,AI169*SUMPRODUCT(_xlfn.XLOOKUP(AI$23,$C$4:$C$19,$I$4:$S$19)*$AL169:$AV169),0)</f>
        <v>0</v>
      </c>
      <c r="BV169" s="273" cm="1">
        <f t="array" ref="BV169">IF(AJ169&gt;0,AJ169*SUMPRODUCT(_xlfn.XLOOKUP(AJ$23,$C$4:$C$19,$I$4:$S$19)*$AL169:$AV169),0)</f>
        <v>0</v>
      </c>
      <c r="BW169" s="276" cm="1">
        <f t="array" ref="BW169">IF(AK169&gt;0,AK169*SUMPRODUCT(_xlfn.XLOOKUP(AK$23,$C$4:$C$19,$I$4:$S$19)*$AL169:$AV169),0)</f>
        <v>0</v>
      </c>
      <c r="BX169" s="277">
        <f t="shared" si="201"/>
        <v>0</v>
      </c>
      <c r="BY169" s="272" cm="1">
        <f t="array" ref="BY169">IF(AA169&lt;0,AA169*SUMPRODUCT(_xlfn.XLOOKUP(AA$23,$C$4:$C$19,$T$4:$AD$19)*$AL169:$AV169),0)</f>
        <v>0</v>
      </c>
      <c r="BZ169" s="273" cm="1">
        <f t="array" ref="BZ169">IF(AB169&lt;0,AB169*SUMPRODUCT(_xlfn.XLOOKUP(AB$23,$C$4:$C$19,$T$4:$AD$19)*$AL169:$AV169),0)</f>
        <v>0</v>
      </c>
      <c r="CA169" s="273" cm="1">
        <f t="array" ref="CA169">IF(AC169&lt;0,AC169*SUMPRODUCT(_xlfn.XLOOKUP(AC$23,$C$4:$C$19,$T$4:$AD$19)*$AL169:$AV169),0)</f>
        <v>0</v>
      </c>
      <c r="CB169" s="273" cm="1">
        <f t="array" ref="CB169">IF(AD169&lt;0,AD169*SUMPRODUCT(_xlfn.XLOOKUP(AD$23,$C$4:$C$19,$T$4:$AD$19)*$AL169:$AV169),0)</f>
        <v>0</v>
      </c>
      <c r="CC169" s="273" cm="1">
        <f t="array" ref="CC169">IF(AE169&lt;0,AE169*SUMPRODUCT(_xlfn.XLOOKUP(AE$23,$C$4:$C$19,$T$4:$AD$19)*$AL169:$AV169),0)</f>
        <v>0</v>
      </c>
      <c r="CD169" s="273" cm="1">
        <f t="array" ref="CD169">IF(AF169&lt;0,AF169*SUMPRODUCT(_xlfn.XLOOKUP(AF$23,$C$4:$C$19,$T$4:$AD$19)*$AL169:$AV169),0)</f>
        <v>0</v>
      </c>
      <c r="CE169" s="273" cm="1">
        <f t="array" ref="CE169">IF(AG169&lt;0,AG169*SUMPRODUCT(_xlfn.XLOOKUP(AG$23,$C$4:$C$19,$T$4:$AD$19)*$AL169:$AV169),0)</f>
        <v>0</v>
      </c>
      <c r="CF169" s="273" cm="1">
        <f t="array" ref="CF169">IF(AH169&lt;0,AH169*SUMPRODUCT(_xlfn.XLOOKUP(AH$23,$C$4:$C$19,$T$4:$AD$19)*$AL169:$AV169),0)</f>
        <v>0</v>
      </c>
      <c r="CG169" s="273" cm="1">
        <f t="array" ref="CG169">IF(AI169&lt;0,AI169*SUMPRODUCT(_xlfn.XLOOKUP(AI$23,$C$4:$C$19,$T$4:$AD$19)*$AL169:$AV169),0)</f>
        <v>0</v>
      </c>
      <c r="CH169" s="273" cm="1">
        <f t="array" ref="CH169">IF(AJ169&lt;0,AJ169*SUMPRODUCT(_xlfn.XLOOKUP(AJ$23,$C$4:$C$19,$T$4:$AD$19)*$AL169:$AV169),0)</f>
        <v>0</v>
      </c>
      <c r="CI169" s="276" cm="1">
        <f t="array" ref="CI169">IF(AK169&lt;0,AK169*SUMPRODUCT(_xlfn.XLOOKUP(AK$23,$C$4:$C$19,$T$4:$AD$19)*$AL169:$AV169),0)</f>
        <v>0</v>
      </c>
      <c r="CJ169" s="275">
        <f t="shared" si="202"/>
        <v>0</v>
      </c>
      <c r="CK169" s="272" cm="1">
        <f t="array" ref="CK169">IF(AA169&lt;0,AA169*SUMPRODUCT(_xlfn.XLOOKUP(AA$23,$C$4:$C$19,$I$4:$S$19)*$AL169:$AV169),0)</f>
        <v>0</v>
      </c>
      <c r="CL169" s="273" cm="1">
        <f t="array" ref="CL169">IF(AB169&lt;0,AB169*SUMPRODUCT(_xlfn.XLOOKUP(AB$23,$C$4:$C$19,$I$4:$S$19)*$AL169:$AV169),0)</f>
        <v>0</v>
      </c>
      <c r="CM169" s="273" cm="1">
        <f t="array" ref="CM169">IF(AC169&lt;0,AC169*SUMPRODUCT(_xlfn.XLOOKUP(AC$23,$C$4:$C$19,$I$4:$S$19)*$AL169:$AV169),0)</f>
        <v>0</v>
      </c>
      <c r="CN169" s="273" cm="1">
        <f t="array" ref="CN169">IF(AD169&lt;0,AD169*SUMPRODUCT(_xlfn.XLOOKUP(AD$23,$C$4:$C$19,$I$4:$S$19)*$AL169:$AV169),0)</f>
        <v>0</v>
      </c>
      <c r="CO169" s="273" cm="1">
        <f t="array" ref="CO169">IF(AE169&lt;0,AE169*SUMPRODUCT(_xlfn.XLOOKUP(AE$23,$C$4:$C$19,$I$4:$S$19)*$AL169:$AV169),0)</f>
        <v>0</v>
      </c>
      <c r="CP169" s="273" cm="1">
        <f t="array" ref="CP169">IF(AF169&lt;0,AF169*SUMPRODUCT(_xlfn.XLOOKUP(AF$23,$C$4:$C$19,$I$4:$S$19)*$AL169:$AV169),0)</f>
        <v>0</v>
      </c>
      <c r="CQ169" s="273" cm="1">
        <f t="array" ref="CQ169">IF(AG169&lt;0,AG169*SUMPRODUCT(_xlfn.XLOOKUP(AG$23,$C$4:$C$19,$I$4:$S$19)*$AL169:$AV169),0)</f>
        <v>0</v>
      </c>
      <c r="CR169" s="273" cm="1">
        <f t="array" ref="CR169">IF(AH169&lt;0,AH169*SUMPRODUCT(_xlfn.XLOOKUP(AH$23,$C$4:$C$19,$I$4:$S$19)*$AL169:$AV169),0)</f>
        <v>0</v>
      </c>
      <c r="CS169" s="273" cm="1">
        <f t="array" ref="CS169">IF(AI169&lt;0,AI169*SUMPRODUCT(_xlfn.XLOOKUP(AI$23,$C$4:$C$19,$I$4:$S$19)*$AL169:$AV169),0)</f>
        <v>0</v>
      </c>
      <c r="CT169" s="273" cm="1">
        <f t="array" ref="CT169">IF(AJ169&lt;0,AJ169*SUMPRODUCT(_xlfn.XLOOKUP(AJ$23,$C$4:$C$19,$I$4:$S$19)*$AL169:$AV169),0)</f>
        <v>0</v>
      </c>
      <c r="CU169" s="274" cm="1">
        <f t="array" ref="CU169">IF(AK169&lt;0,AK169*SUMPRODUCT(_xlfn.XLOOKUP(AK$23,$C$4:$C$19,$I$4:$S$19)*$AL169:$AV169),0)</f>
        <v>0</v>
      </c>
      <c r="CV169" s="275">
        <f t="shared" si="203"/>
        <v>0</v>
      </c>
    </row>
    <row r="170" spans="1:100" x14ac:dyDescent="0.25">
      <c r="A170" s="134" t="s">
        <v>165</v>
      </c>
      <c r="B170" s="255"/>
      <c r="C170" s="278">
        <v>2</v>
      </c>
      <c r="D170" s="279" t="str">
        <f>_xlfn.XLOOKUP($C170,'Load Combinations'!$B$4:$B$22,'Load Combinations'!$C$4:$C$22)</f>
        <v>Rotation Test, Target Assembly</v>
      </c>
      <c r="E170" s="280"/>
      <c r="F170" s="281"/>
      <c r="G170" s="111"/>
      <c r="H170" s="282">
        <f t="shared" ca="1" si="252"/>
        <v>0</v>
      </c>
      <c r="I170" s="282">
        <f t="shared" ca="1" si="253"/>
        <v>0</v>
      </c>
      <c r="J170" s="283"/>
      <c r="K170" s="87">
        <f ca="1">OFFSET(K170,-1,0)</f>
        <v>0</v>
      </c>
      <c r="L170" s="84">
        <f t="shared" ref="L170:AK170" ca="1" si="290">OFFSET(L170,-1,0)</f>
        <v>0</v>
      </c>
      <c r="M170" s="84">
        <f t="shared" ca="1" si="290"/>
        <v>0</v>
      </c>
      <c r="N170" s="84">
        <f t="shared" ca="1" si="290"/>
        <v>0</v>
      </c>
      <c r="O170" s="84">
        <f t="shared" ca="1" si="290"/>
        <v>0</v>
      </c>
      <c r="P170" s="84">
        <f t="shared" ca="1" si="290"/>
        <v>0</v>
      </c>
      <c r="Q170" s="84">
        <f t="shared" ca="1" si="290"/>
        <v>0</v>
      </c>
      <c r="R170" s="84">
        <f t="shared" ca="1" si="290"/>
        <v>0</v>
      </c>
      <c r="S170" s="84">
        <f t="shared" ca="1" si="290"/>
        <v>0</v>
      </c>
      <c r="T170" s="84">
        <f t="shared" ca="1" si="290"/>
        <v>0</v>
      </c>
      <c r="U170" s="84">
        <f t="shared" ca="1" si="290"/>
        <v>0</v>
      </c>
      <c r="V170" s="84">
        <f t="shared" ca="1" si="290"/>
        <v>0</v>
      </c>
      <c r="W170" s="84">
        <f t="shared" ca="1" si="290"/>
        <v>0</v>
      </c>
      <c r="X170" s="84">
        <f t="shared" ca="1" si="290"/>
        <v>0</v>
      </c>
      <c r="Y170" s="84">
        <f t="shared" ca="1" si="290"/>
        <v>0</v>
      </c>
      <c r="Z170" s="89">
        <f t="shared" ca="1" si="290"/>
        <v>0</v>
      </c>
      <c r="AA170" s="87">
        <f t="shared" ca="1" si="290"/>
        <v>0</v>
      </c>
      <c r="AB170" s="84">
        <f t="shared" ca="1" si="290"/>
        <v>0</v>
      </c>
      <c r="AC170" s="84">
        <f t="shared" ca="1" si="290"/>
        <v>0</v>
      </c>
      <c r="AD170" s="84">
        <f t="shared" ca="1" si="290"/>
        <v>0</v>
      </c>
      <c r="AE170" s="84">
        <f t="shared" ca="1" si="290"/>
        <v>0</v>
      </c>
      <c r="AF170" s="84">
        <f t="shared" ca="1" si="290"/>
        <v>0</v>
      </c>
      <c r="AG170" s="84">
        <f t="shared" ca="1" si="290"/>
        <v>1</v>
      </c>
      <c r="AH170" s="84">
        <f t="shared" ca="1" si="290"/>
        <v>0</v>
      </c>
      <c r="AI170" s="84">
        <f t="shared" ca="1" si="290"/>
        <v>0</v>
      </c>
      <c r="AJ170" s="84">
        <f t="shared" ca="1" si="290"/>
        <v>0</v>
      </c>
      <c r="AK170" s="98">
        <f t="shared" ca="1" si="290"/>
        <v>0</v>
      </c>
      <c r="AL170" s="91">
        <f>+INDEX('Load Combinations'!$D$4:$N$22,MATCH(Vertical!$C170,'Load Combinations'!$B$4:$B$22,0),MATCH(Vertical!AL$23,'Load Combinations'!$D$3:$N$3,0))</f>
        <v>1</v>
      </c>
      <c r="AM170" s="84">
        <f>+INDEX('Load Combinations'!$D$4:$N$22,MATCH(Vertical!$C170,'Load Combinations'!$B$4:$B$22,0),MATCH(Vertical!AM$23,'Load Combinations'!$D$3:$N$3,0))</f>
        <v>1</v>
      </c>
      <c r="AN170" s="84">
        <f>+INDEX('Load Combinations'!$D$4:$N$22,MATCH(Vertical!$C170,'Load Combinations'!$B$4:$B$22,0),MATCH(Vertical!AN$23,'Load Combinations'!$D$3:$N$3,0))</f>
        <v>0</v>
      </c>
      <c r="AO170" s="84">
        <f>+INDEX('Load Combinations'!$D$4:$N$22,MATCH(Vertical!$C170,'Load Combinations'!$B$4:$B$22,0),MATCH(Vertical!AO$23,'Load Combinations'!$D$3:$N$3,0))</f>
        <v>0</v>
      </c>
      <c r="AP170" s="84">
        <f>+INDEX('Load Combinations'!$D$4:$N$22,MATCH(Vertical!$C170,'Load Combinations'!$B$4:$B$22,0),MATCH(Vertical!AP$23,'Load Combinations'!$D$3:$N$3,0))</f>
        <v>0</v>
      </c>
      <c r="AQ170" s="84">
        <f>+INDEX('Load Combinations'!$D$4:$N$22,MATCH(Vertical!$C170,'Load Combinations'!$B$4:$B$22,0),MATCH(Vertical!AQ$23,'Load Combinations'!$D$3:$N$3,0))</f>
        <v>0</v>
      </c>
      <c r="AR170" s="84">
        <f>+INDEX('Load Combinations'!$D$4:$N$22,MATCH(Vertical!$C170,'Load Combinations'!$B$4:$B$22,0),MATCH(Vertical!AR$23,'Load Combinations'!$D$3:$N$3,0))</f>
        <v>0</v>
      </c>
      <c r="AS170" s="84">
        <f>+INDEX('Load Combinations'!$D$4:$N$22,MATCH(Vertical!$C170,'Load Combinations'!$B$4:$B$22,0),MATCH(Vertical!AS$23,'Load Combinations'!$D$3:$N$3,0))</f>
        <v>0</v>
      </c>
      <c r="AT170" s="84">
        <f>+INDEX('Load Combinations'!$D$4:$N$22,MATCH(Vertical!$C170,'Load Combinations'!$B$4:$B$22,0),MATCH(Vertical!AT$23,'Load Combinations'!$D$3:$N$3,0))</f>
        <v>0</v>
      </c>
      <c r="AU170" s="89">
        <f>+INDEX('Load Combinations'!$D$4:$N$22,MATCH(Vertical!$C170,'Load Combinations'!$B$4:$B$22,0),MATCH(Vertical!AU$23,'Load Combinations'!$D$3:$N$3,0))</f>
        <v>0</v>
      </c>
      <c r="AV170" s="194">
        <f>+INDEX('Load Combinations'!$D$4:$N$22,MATCH(Vertical!$C170,'Load Combinations'!$B$4:$B$22,0),MATCH(Vertical!AV$23,'Load Combinations'!$D$3:$N$3,0))</f>
        <v>0</v>
      </c>
      <c r="AW170" s="284" cm="1">
        <f t="array" aca="1" ref="AW170" ca="1">SUMPRODUCT(--($K170:$Z170&gt;0),INDEX($H$4:$H$19,MATCH($K$23:$Z$23,$C$4:$C$19,0)))</f>
        <v>0</v>
      </c>
      <c r="AX170" s="194" cm="1">
        <f t="array" aca="1" ref="AX170" ca="1">SUMPRODUCT(--($K170:$Z170&gt;0),INDEX($G$4:$G$19,MATCH($K$23:$Z$23,$C$4:$C$19,0)))</f>
        <v>0</v>
      </c>
      <c r="AY170" s="194" cm="1">
        <f t="array" aca="1" ref="AY170" ca="1">-1*SUMPRODUCT(--($K170:$Z170&lt;0),INDEX($H$4:$H$19,MATCH($K$23:$Z$23,$C$4:$C$19,0)))</f>
        <v>0</v>
      </c>
      <c r="AZ170" s="285" cm="1">
        <f t="array" aca="1" ref="AZ170" ca="1">-1*SUMPRODUCT(--($K170:$Z170&lt;0),INDEX($G$4:$G$19,MATCH($K$23:$Z$23,$C$4:$C$19,0)))</f>
        <v>0</v>
      </c>
      <c r="BA170" s="286" cm="1">
        <f t="array" aca="1" ref="BA170" ca="1">IF(AA170&gt;0,AA170*SUMPRODUCT(_xlfn.XLOOKUP(AA$23,$C$4:$C$19,$T$4:$AD$19)*$AL170:$AV170),0)</f>
        <v>0</v>
      </c>
      <c r="BB170" s="287" cm="1">
        <f t="array" aca="1" ref="BB170" ca="1">IF(AB170&gt;0,AB170*SUMPRODUCT(_xlfn.XLOOKUP(AB$23,$C$4:$C$19,$T$4:$AD$19)*$AL170:$AV170),0)</f>
        <v>0</v>
      </c>
      <c r="BC170" s="287" cm="1">
        <f t="array" aca="1" ref="BC170" ca="1">IF(AC170&gt;0,AC170*SUMPRODUCT(_xlfn.XLOOKUP(AC$23,$C$4:$C$19,$T$4:$AD$19)*$AL170:$AV170),0)</f>
        <v>0</v>
      </c>
      <c r="BD170" s="287" cm="1">
        <f t="array" aca="1" ref="BD170" ca="1">IF(AD170&gt;0,AD170*SUMPRODUCT(_xlfn.XLOOKUP(AD$23,$C$4:$C$19,$T$4:$AD$19)*$AL170:$AV170),0)</f>
        <v>0</v>
      </c>
      <c r="BE170" s="287" cm="1">
        <f t="array" aca="1" ref="BE170" ca="1">IF(AE170&gt;0,AE170*SUMPRODUCT(_xlfn.XLOOKUP(AE$23,$C$4:$C$19,$T$4:$AD$19)*$AL170:$AV170),0)</f>
        <v>0</v>
      </c>
      <c r="BF170" s="287" cm="1">
        <f t="array" aca="1" ref="BF170" ca="1">IF(AF170&gt;0,AF170*SUMPRODUCT(_xlfn.XLOOKUP(AF$23,$C$4:$C$19,$T$4:$AD$19)*$AL170:$AV170),0)</f>
        <v>0</v>
      </c>
      <c r="BG170" s="287" cm="1">
        <f t="array" aca="1" ref="BG170" ca="1">IF(AG170&gt;0,AG170*SUMPRODUCT(_xlfn.XLOOKUP(AG$23,$C$4:$C$19,$T$4:$AD$19)*$AL170:$AV170),0)</f>
        <v>0</v>
      </c>
      <c r="BH170" s="287" cm="1">
        <f t="array" aca="1" ref="BH170" ca="1">IF(AH170&gt;0,AH170*SUMPRODUCT(_xlfn.XLOOKUP(AH$23,$C$4:$C$19,$T$4:$AD$19)*$AL170:$AV170),0)</f>
        <v>0</v>
      </c>
      <c r="BI170" s="287" cm="1">
        <f t="array" aca="1" ref="BI170" ca="1">IF(AI170&gt;0,AI170*SUMPRODUCT(_xlfn.XLOOKUP(AI$23,$C$4:$C$19,$T$4:$AD$19)*$AL170:$AV170),0)</f>
        <v>0</v>
      </c>
      <c r="BJ170" s="287" cm="1">
        <f t="array" aca="1" ref="BJ170" ca="1">IF(AJ170&gt;0,AJ170*SUMPRODUCT(_xlfn.XLOOKUP(AJ$23,$C$4:$C$19,$T$4:$AD$19)*$AL170:$AV170),0)</f>
        <v>0</v>
      </c>
      <c r="BK170" s="288" cm="1">
        <f t="array" aca="1" ref="BK170" ca="1">IF(AK170&gt;0,AK170*SUMPRODUCT(_xlfn.XLOOKUP(AK$23,$C$4:$C$19,$T$4:$AD$19)*$AL170:$AV170),0)</f>
        <v>0</v>
      </c>
      <c r="BL170" s="289">
        <f t="shared" ca="1" si="200"/>
        <v>0</v>
      </c>
      <c r="BM170" s="286" cm="1">
        <f t="array" aca="1" ref="BM170" ca="1">IF(AA170&gt;0,AA170*SUMPRODUCT(_xlfn.XLOOKUP(AA$23,$C$4:$C$19,$I$4:$S$19)*$AL170:$AV170),0)</f>
        <v>0</v>
      </c>
      <c r="BN170" s="287" cm="1">
        <f t="array" aca="1" ref="BN170" ca="1">IF(AB170&gt;0,AB170*SUMPRODUCT(_xlfn.XLOOKUP(AB$23,$C$4:$C$19,$I$4:$S$19)*$AL170:$AV170),0)</f>
        <v>0</v>
      </c>
      <c r="BO170" s="287" cm="1">
        <f t="array" aca="1" ref="BO170" ca="1">IF(AC170&gt;0,AC170*SUMPRODUCT(_xlfn.XLOOKUP(AC$23,$C$4:$C$19,$I$4:$S$19)*$AL170:$AV170),0)</f>
        <v>0</v>
      </c>
      <c r="BP170" s="287" cm="1">
        <f t="array" aca="1" ref="BP170" ca="1">IF(AD170&gt;0,AD170*SUMPRODUCT(_xlfn.XLOOKUP(AD$23,$C$4:$C$19,$I$4:$S$19)*$AL170:$AV170),0)</f>
        <v>0</v>
      </c>
      <c r="BQ170" s="287" cm="1">
        <f t="array" aca="1" ref="BQ170" ca="1">IF(AE170&gt;0,AE170*SUMPRODUCT(_xlfn.XLOOKUP(AE$23,$C$4:$C$19,$I$4:$S$19)*$AL170:$AV170),0)</f>
        <v>0</v>
      </c>
      <c r="BR170" s="287" cm="1">
        <f t="array" aca="1" ref="BR170" ca="1">IF(AF170&gt;0,AF170*SUMPRODUCT(_xlfn.XLOOKUP(AF$23,$C$4:$C$19,$I$4:$S$19)*$AL170:$AV170),0)</f>
        <v>0</v>
      </c>
      <c r="BS170" s="287" cm="1">
        <f t="array" aca="1" ref="BS170" ca="1">IF(AG170&gt;0,AG170*SUMPRODUCT(_xlfn.XLOOKUP(AG$23,$C$4:$C$19,$I$4:$S$19)*$AL170:$AV170),0)</f>
        <v>0</v>
      </c>
      <c r="BT170" s="287" cm="1">
        <f t="array" aca="1" ref="BT170" ca="1">IF(AH170&gt;0,AH170*SUMPRODUCT(_xlfn.XLOOKUP(AH$23,$C$4:$C$19,$I$4:$S$19)*$AL170:$AV170),0)</f>
        <v>0</v>
      </c>
      <c r="BU170" s="287" cm="1">
        <f t="array" aca="1" ref="BU170" ca="1">IF(AI170&gt;0,AI170*SUMPRODUCT(_xlfn.XLOOKUP(AI$23,$C$4:$C$19,$I$4:$S$19)*$AL170:$AV170),0)</f>
        <v>0</v>
      </c>
      <c r="BV170" s="287" cm="1">
        <f t="array" aca="1" ref="BV170" ca="1">IF(AJ170&gt;0,AJ170*SUMPRODUCT(_xlfn.XLOOKUP(AJ$23,$C$4:$C$19,$I$4:$S$19)*$AL170:$AV170),0)</f>
        <v>0</v>
      </c>
      <c r="BW170" s="290" cm="1">
        <f t="array" aca="1" ref="BW170" ca="1">IF(AK170&gt;0,AK170*SUMPRODUCT(_xlfn.XLOOKUP(AK$23,$C$4:$C$19,$I$4:$S$19)*$AL170:$AV170),0)</f>
        <v>0</v>
      </c>
      <c r="BX170" s="291">
        <f t="shared" ca="1" si="201"/>
        <v>0</v>
      </c>
      <c r="BY170" s="286" cm="1">
        <f t="array" aca="1" ref="BY170" ca="1">IF(AA170&lt;0,AA170*SUMPRODUCT(_xlfn.XLOOKUP(AA$23,$C$4:$C$19,$T$4:$AD$19)*$AL170:$AV170),0)</f>
        <v>0</v>
      </c>
      <c r="BZ170" s="287" cm="1">
        <f t="array" aca="1" ref="BZ170" ca="1">IF(AB170&lt;0,AB170*SUMPRODUCT(_xlfn.XLOOKUP(AB$23,$C$4:$C$19,$T$4:$AD$19)*$AL170:$AV170),0)</f>
        <v>0</v>
      </c>
      <c r="CA170" s="287" cm="1">
        <f t="array" aca="1" ref="CA170" ca="1">IF(AC170&lt;0,AC170*SUMPRODUCT(_xlfn.XLOOKUP(AC$23,$C$4:$C$19,$T$4:$AD$19)*$AL170:$AV170),0)</f>
        <v>0</v>
      </c>
      <c r="CB170" s="287" cm="1">
        <f t="array" aca="1" ref="CB170" ca="1">IF(AD170&lt;0,AD170*SUMPRODUCT(_xlfn.XLOOKUP(AD$23,$C$4:$C$19,$T$4:$AD$19)*$AL170:$AV170),0)</f>
        <v>0</v>
      </c>
      <c r="CC170" s="287" cm="1">
        <f t="array" aca="1" ref="CC170" ca="1">IF(AE170&lt;0,AE170*SUMPRODUCT(_xlfn.XLOOKUP(AE$23,$C$4:$C$19,$T$4:$AD$19)*$AL170:$AV170),0)</f>
        <v>0</v>
      </c>
      <c r="CD170" s="287" cm="1">
        <f t="array" aca="1" ref="CD170" ca="1">IF(AF170&lt;0,AF170*SUMPRODUCT(_xlfn.XLOOKUP(AF$23,$C$4:$C$19,$T$4:$AD$19)*$AL170:$AV170),0)</f>
        <v>0</v>
      </c>
      <c r="CE170" s="287" cm="1">
        <f t="array" aca="1" ref="CE170" ca="1">IF(AG170&lt;0,AG170*SUMPRODUCT(_xlfn.XLOOKUP(AG$23,$C$4:$C$19,$T$4:$AD$19)*$AL170:$AV170),0)</f>
        <v>0</v>
      </c>
      <c r="CF170" s="287" cm="1">
        <f t="array" aca="1" ref="CF170" ca="1">IF(AH170&lt;0,AH170*SUMPRODUCT(_xlfn.XLOOKUP(AH$23,$C$4:$C$19,$T$4:$AD$19)*$AL170:$AV170),0)</f>
        <v>0</v>
      </c>
      <c r="CG170" s="287" cm="1">
        <f t="array" aca="1" ref="CG170" ca="1">IF(AI170&lt;0,AI170*SUMPRODUCT(_xlfn.XLOOKUP(AI$23,$C$4:$C$19,$T$4:$AD$19)*$AL170:$AV170),0)</f>
        <v>0</v>
      </c>
      <c r="CH170" s="287" cm="1">
        <f t="array" aca="1" ref="CH170" ca="1">IF(AJ170&lt;0,AJ170*SUMPRODUCT(_xlfn.XLOOKUP(AJ$23,$C$4:$C$19,$T$4:$AD$19)*$AL170:$AV170),0)</f>
        <v>0</v>
      </c>
      <c r="CI170" s="290" cm="1">
        <f t="array" aca="1" ref="CI170" ca="1">IF(AK170&lt;0,AK170*SUMPRODUCT(_xlfn.XLOOKUP(AK$23,$C$4:$C$19,$T$4:$AD$19)*$AL170:$AV170),0)</f>
        <v>0</v>
      </c>
      <c r="CJ170" s="289">
        <f t="shared" ca="1" si="202"/>
        <v>0</v>
      </c>
      <c r="CK170" s="286" cm="1">
        <f t="array" aca="1" ref="CK170" ca="1">IF(AA170&lt;0,AA170*SUMPRODUCT(_xlfn.XLOOKUP(AA$23,$C$4:$C$19,$I$4:$S$19)*$AL170:$AV170),0)</f>
        <v>0</v>
      </c>
      <c r="CL170" s="287" cm="1">
        <f t="array" aca="1" ref="CL170" ca="1">IF(AB170&lt;0,AB170*SUMPRODUCT(_xlfn.XLOOKUP(AB$23,$C$4:$C$19,$I$4:$S$19)*$AL170:$AV170),0)</f>
        <v>0</v>
      </c>
      <c r="CM170" s="287" cm="1">
        <f t="array" aca="1" ref="CM170" ca="1">IF(AC170&lt;0,AC170*SUMPRODUCT(_xlfn.XLOOKUP(AC$23,$C$4:$C$19,$I$4:$S$19)*$AL170:$AV170),0)</f>
        <v>0</v>
      </c>
      <c r="CN170" s="287" cm="1">
        <f t="array" aca="1" ref="CN170" ca="1">IF(AD170&lt;0,AD170*SUMPRODUCT(_xlfn.XLOOKUP(AD$23,$C$4:$C$19,$I$4:$S$19)*$AL170:$AV170),0)</f>
        <v>0</v>
      </c>
      <c r="CO170" s="287" cm="1">
        <f t="array" aca="1" ref="CO170" ca="1">IF(AE170&lt;0,AE170*SUMPRODUCT(_xlfn.XLOOKUP(AE$23,$C$4:$C$19,$I$4:$S$19)*$AL170:$AV170),0)</f>
        <v>0</v>
      </c>
      <c r="CP170" s="287" cm="1">
        <f t="array" aca="1" ref="CP170" ca="1">IF(AF170&lt;0,AF170*SUMPRODUCT(_xlfn.XLOOKUP(AF$23,$C$4:$C$19,$I$4:$S$19)*$AL170:$AV170),0)</f>
        <v>0</v>
      </c>
      <c r="CQ170" s="287" cm="1">
        <f t="array" aca="1" ref="CQ170" ca="1">IF(AG170&lt;0,AG170*SUMPRODUCT(_xlfn.XLOOKUP(AG$23,$C$4:$C$19,$I$4:$S$19)*$AL170:$AV170),0)</f>
        <v>0</v>
      </c>
      <c r="CR170" s="287" cm="1">
        <f t="array" aca="1" ref="CR170" ca="1">IF(AH170&lt;0,AH170*SUMPRODUCT(_xlfn.XLOOKUP(AH$23,$C$4:$C$19,$I$4:$S$19)*$AL170:$AV170),0)</f>
        <v>0</v>
      </c>
      <c r="CS170" s="287" cm="1">
        <f t="array" aca="1" ref="CS170" ca="1">IF(AI170&lt;0,AI170*SUMPRODUCT(_xlfn.XLOOKUP(AI$23,$C$4:$C$19,$I$4:$S$19)*$AL170:$AV170),0)</f>
        <v>0</v>
      </c>
      <c r="CT170" s="287" cm="1">
        <f t="array" aca="1" ref="CT170" ca="1">IF(AJ170&lt;0,AJ170*SUMPRODUCT(_xlfn.XLOOKUP(AJ$23,$C$4:$C$19,$I$4:$S$19)*$AL170:$AV170),0)</f>
        <v>0</v>
      </c>
      <c r="CU170" s="288" cm="1">
        <f t="array" aca="1" ref="CU170" ca="1">IF(AK170&lt;0,AK170*SUMPRODUCT(_xlfn.XLOOKUP(AK$23,$C$4:$C$19,$I$4:$S$19)*$AL170:$AV170),0)</f>
        <v>0</v>
      </c>
      <c r="CV170" s="289">
        <f t="shared" ca="1" si="203"/>
        <v>0</v>
      </c>
    </row>
    <row r="171" spans="1:100" x14ac:dyDescent="0.25">
      <c r="A171" s="135">
        <f ca="1">MIN(H169:I187)</f>
        <v>0</v>
      </c>
      <c r="B171" s="731"/>
      <c r="C171" s="292">
        <v>3</v>
      </c>
      <c r="D171" s="293" t="str">
        <f>_xlfn.XLOOKUP($C171,'Load Combinations'!$B$4:$B$22,'Load Combinations'!$C$4:$C$22)</f>
        <v>Component Pressure Test</v>
      </c>
      <c r="E171" s="86"/>
      <c r="F171" s="294"/>
      <c r="G171" s="125"/>
      <c r="H171" s="295">
        <f t="shared" ca="1" si="252"/>
        <v>0.25</v>
      </c>
      <c r="I171" s="295">
        <f t="shared" ca="1" si="253"/>
        <v>0</v>
      </c>
      <c r="J171" s="296"/>
      <c r="K171" s="99">
        <f ca="1">OFFSET(K171,-2,0)</f>
        <v>0</v>
      </c>
      <c r="L171" s="96">
        <f t="shared" ref="L171:AK171" ca="1" si="291">OFFSET(L171,-2,0)</f>
        <v>0</v>
      </c>
      <c r="M171" s="96">
        <f t="shared" ca="1" si="291"/>
        <v>0</v>
      </c>
      <c r="N171" s="96">
        <f t="shared" ca="1" si="291"/>
        <v>0</v>
      </c>
      <c r="O171" s="96">
        <f t="shared" ca="1" si="291"/>
        <v>0</v>
      </c>
      <c r="P171" s="96">
        <f t="shared" ca="1" si="291"/>
        <v>0</v>
      </c>
      <c r="Q171" s="96">
        <f t="shared" ca="1" si="291"/>
        <v>0</v>
      </c>
      <c r="R171" s="96">
        <f t="shared" ca="1" si="291"/>
        <v>0</v>
      </c>
      <c r="S171" s="96">
        <f t="shared" ca="1" si="291"/>
        <v>0</v>
      </c>
      <c r="T171" s="96">
        <f t="shared" ca="1" si="291"/>
        <v>0</v>
      </c>
      <c r="U171" s="96">
        <f t="shared" ca="1" si="291"/>
        <v>0</v>
      </c>
      <c r="V171" s="96">
        <f t="shared" ca="1" si="291"/>
        <v>0</v>
      </c>
      <c r="W171" s="96">
        <f t="shared" ca="1" si="291"/>
        <v>0</v>
      </c>
      <c r="X171" s="96">
        <f t="shared" ca="1" si="291"/>
        <v>0</v>
      </c>
      <c r="Y171" s="96">
        <f t="shared" ca="1" si="291"/>
        <v>0</v>
      </c>
      <c r="Z171" s="138">
        <f t="shared" ca="1" si="291"/>
        <v>0</v>
      </c>
      <c r="AA171" s="99">
        <f t="shared" ca="1" si="291"/>
        <v>0</v>
      </c>
      <c r="AB171" s="96">
        <f t="shared" ca="1" si="291"/>
        <v>0</v>
      </c>
      <c r="AC171" s="96">
        <f t="shared" ca="1" si="291"/>
        <v>0</v>
      </c>
      <c r="AD171" s="96">
        <f t="shared" ca="1" si="291"/>
        <v>0</v>
      </c>
      <c r="AE171" s="96">
        <f t="shared" ca="1" si="291"/>
        <v>0</v>
      </c>
      <c r="AF171" s="96">
        <f t="shared" ca="1" si="291"/>
        <v>0</v>
      </c>
      <c r="AG171" s="96">
        <f t="shared" ca="1" si="291"/>
        <v>1</v>
      </c>
      <c r="AH171" s="96">
        <f t="shared" ca="1" si="291"/>
        <v>0</v>
      </c>
      <c r="AI171" s="96">
        <f t="shared" ca="1" si="291"/>
        <v>0</v>
      </c>
      <c r="AJ171" s="96">
        <f t="shared" ca="1" si="291"/>
        <v>0</v>
      </c>
      <c r="AK171" s="100">
        <f t="shared" ca="1" si="291"/>
        <v>0</v>
      </c>
      <c r="AL171" s="97">
        <f>+INDEX('Load Combinations'!$D$4:$N$22,MATCH(Vertical!$C171,'Load Combinations'!$B$4:$B$22,0),MATCH(Vertical!AL$23,'Load Combinations'!$D$3:$N$3,0))</f>
        <v>1</v>
      </c>
      <c r="AM171" s="96">
        <f>+INDEX('Load Combinations'!$D$4:$N$22,MATCH(Vertical!$C171,'Load Combinations'!$B$4:$B$22,0),MATCH(Vertical!AM$23,'Load Combinations'!$D$3:$N$3,0))</f>
        <v>0</v>
      </c>
      <c r="AN171" s="96">
        <f>+INDEX('Load Combinations'!$D$4:$N$22,MATCH(Vertical!$C171,'Load Combinations'!$B$4:$B$22,0),MATCH(Vertical!AN$23,'Load Combinations'!$D$3:$N$3,0))</f>
        <v>0</v>
      </c>
      <c r="AO171" s="96">
        <f>+INDEX('Load Combinations'!$D$4:$N$22,MATCH(Vertical!$C171,'Load Combinations'!$B$4:$B$22,0),MATCH(Vertical!AO$23,'Load Combinations'!$D$3:$N$3,0))</f>
        <v>0</v>
      </c>
      <c r="AP171" s="96">
        <f>+INDEX('Load Combinations'!$D$4:$N$22,MATCH(Vertical!$C171,'Load Combinations'!$B$4:$B$22,0),MATCH(Vertical!AP$23,'Load Combinations'!$D$3:$N$3,0))</f>
        <v>1</v>
      </c>
      <c r="AQ171" s="96">
        <f>+INDEX('Load Combinations'!$D$4:$N$22,MATCH(Vertical!$C171,'Load Combinations'!$B$4:$B$22,0),MATCH(Vertical!AQ$23,'Load Combinations'!$D$3:$N$3,0))</f>
        <v>0</v>
      </c>
      <c r="AR171" s="96">
        <f>+INDEX('Load Combinations'!$D$4:$N$22,MATCH(Vertical!$C171,'Load Combinations'!$B$4:$B$22,0),MATCH(Vertical!AR$23,'Load Combinations'!$D$3:$N$3,0))</f>
        <v>0</v>
      </c>
      <c r="AS171" s="96">
        <f>+INDEX('Load Combinations'!$D$4:$N$22,MATCH(Vertical!$C171,'Load Combinations'!$B$4:$B$22,0),MATCH(Vertical!AS$23,'Load Combinations'!$D$3:$N$3,0))</f>
        <v>0</v>
      </c>
      <c r="AT171" s="96">
        <f>+INDEX('Load Combinations'!$D$4:$N$22,MATCH(Vertical!$C171,'Load Combinations'!$B$4:$B$22,0),MATCH(Vertical!AT$23,'Load Combinations'!$D$3:$N$3,0))</f>
        <v>0</v>
      </c>
      <c r="AU171" s="138">
        <f>+INDEX('Load Combinations'!$D$4:$N$22,MATCH(Vertical!$C171,'Load Combinations'!$B$4:$B$22,0),MATCH(Vertical!AU$23,'Load Combinations'!$D$3:$N$3,0))</f>
        <v>0</v>
      </c>
      <c r="AV171" s="298">
        <f>+INDEX('Load Combinations'!$D$4:$N$22,MATCH(Vertical!$C171,'Load Combinations'!$B$4:$B$22,0),MATCH(Vertical!AV$23,'Load Combinations'!$D$3:$N$3,0))</f>
        <v>0</v>
      </c>
      <c r="AW171" s="297" cm="1">
        <f t="array" aca="1" ref="AW171" ca="1">SUMPRODUCT(--($K171:$Z171&gt;0),INDEX($H$4:$H$19,MATCH($K$23:$Z$23,$C$4:$C$19,0)))</f>
        <v>0</v>
      </c>
      <c r="AX171" s="298" cm="1">
        <f t="array" aca="1" ref="AX171" ca="1">SUMPRODUCT(--($K171:$Z171&gt;0),INDEX($G$4:$G$19,MATCH($K$23:$Z$23,$C$4:$C$19,0)))</f>
        <v>0</v>
      </c>
      <c r="AY171" s="298" cm="1">
        <f t="array" aca="1" ref="AY171" ca="1">-1*SUMPRODUCT(--($K171:$Z171&lt;0),INDEX($H$4:$H$19,MATCH($K$23:$Z$23,$C$4:$C$19,0)))</f>
        <v>0</v>
      </c>
      <c r="AZ171" s="299" cm="1">
        <f t="array" aca="1" ref="AZ171" ca="1">-1*SUMPRODUCT(--($K171:$Z171&lt;0),INDEX($G$4:$G$19,MATCH($K$23:$Z$23,$C$4:$C$19,0)))</f>
        <v>0</v>
      </c>
      <c r="BA171" s="125" cm="1">
        <f t="array" aca="1" ref="BA171" ca="1">IF(AA171&gt;0,AA171*SUMPRODUCT(_xlfn.XLOOKUP(AA$23,$C$4:$C$19,$T$4:$AD$19)*$AL171:$AV171),0)</f>
        <v>0</v>
      </c>
      <c r="BB171" s="300" cm="1">
        <f t="array" aca="1" ref="BB171" ca="1">IF(AB171&gt;0,AB171*SUMPRODUCT(_xlfn.XLOOKUP(AB$23,$C$4:$C$19,$T$4:$AD$19)*$AL171:$AV171),0)</f>
        <v>0</v>
      </c>
      <c r="BC171" s="300" cm="1">
        <f t="array" aca="1" ref="BC171" ca="1">IF(AC171&gt;0,AC171*SUMPRODUCT(_xlfn.XLOOKUP(AC$23,$C$4:$C$19,$T$4:$AD$19)*$AL171:$AV171),0)</f>
        <v>0</v>
      </c>
      <c r="BD171" s="301" cm="1">
        <f t="array" aca="1" ref="BD171" ca="1">IF(AD171&gt;0,AD171*SUMPRODUCT(_xlfn.XLOOKUP(AD$23,$C$4:$C$19,$T$4:$AD$19)*$AL171:$AV171),0)</f>
        <v>0</v>
      </c>
      <c r="BE171" s="300" cm="1">
        <f t="array" aca="1" ref="BE171" ca="1">IF(AE171&gt;0,AE171*SUMPRODUCT(_xlfn.XLOOKUP(AE$23,$C$4:$C$19,$T$4:$AD$19)*$AL171:$AV171),0)</f>
        <v>0</v>
      </c>
      <c r="BF171" s="300" cm="1">
        <f t="array" aca="1" ref="BF171" ca="1">IF(AF171&gt;0,AF171*SUMPRODUCT(_xlfn.XLOOKUP(AF$23,$C$4:$C$19,$T$4:$AD$19)*$AL171:$AV171),0)</f>
        <v>0</v>
      </c>
      <c r="BG171" s="300" cm="1">
        <f t="array" aca="1" ref="BG171" ca="1">IF(AG171&gt;0,AG171*SUMPRODUCT(_xlfn.XLOOKUP(AG$23,$C$4:$C$19,$T$4:$AD$19)*$AL171:$AV171),0)</f>
        <v>0.25</v>
      </c>
      <c r="BH171" s="300" cm="1">
        <f t="array" aca="1" ref="BH171" ca="1">IF(AH171&gt;0,AH171*SUMPRODUCT(_xlfn.XLOOKUP(AH$23,$C$4:$C$19,$T$4:$AD$19)*$AL171:$AV171),0)</f>
        <v>0</v>
      </c>
      <c r="BI171" s="300" cm="1">
        <f t="array" aca="1" ref="BI171" ca="1">IF(AI171&gt;0,AI171*SUMPRODUCT(_xlfn.XLOOKUP(AI$23,$C$4:$C$19,$T$4:$AD$19)*$AL171:$AV171),0)</f>
        <v>0</v>
      </c>
      <c r="BJ171" s="300" cm="1">
        <f t="array" aca="1" ref="BJ171" ca="1">IF(AJ171&gt;0,AJ171*SUMPRODUCT(_xlfn.XLOOKUP(AJ$23,$C$4:$C$19,$T$4:$AD$19)*$AL171:$AV171),0)</f>
        <v>0</v>
      </c>
      <c r="BK171" s="302" cm="1">
        <f t="array" aca="1" ref="BK171" ca="1">IF(AK171&gt;0,AK171*SUMPRODUCT(_xlfn.XLOOKUP(AK$23,$C$4:$C$19,$T$4:$AD$19)*$AL171:$AV171),0)</f>
        <v>0</v>
      </c>
      <c r="BL171" s="303">
        <f t="shared" ca="1" si="200"/>
        <v>0.25</v>
      </c>
      <c r="BM171" s="125" cm="1">
        <f t="array" aca="1" ref="BM171" ca="1">IF(AA171&gt;0,AA171*SUMPRODUCT(_xlfn.XLOOKUP(AA$23,$C$4:$C$19,$I$4:$S$19)*$AL171:$AV171),0)</f>
        <v>0</v>
      </c>
      <c r="BN171" s="300" cm="1">
        <f t="array" aca="1" ref="BN171" ca="1">IF(AB171&gt;0,AB171*SUMPRODUCT(_xlfn.XLOOKUP(AB$23,$C$4:$C$19,$I$4:$S$19)*$AL171:$AV171),0)</f>
        <v>0</v>
      </c>
      <c r="BO171" s="300" cm="1">
        <f t="array" aca="1" ref="BO171" ca="1">IF(AC171&gt;0,AC171*SUMPRODUCT(_xlfn.XLOOKUP(AC$23,$C$4:$C$19,$I$4:$S$19)*$AL171:$AV171),0)</f>
        <v>0</v>
      </c>
      <c r="BP171" s="301" cm="1">
        <f t="array" aca="1" ref="BP171" ca="1">IF(AD171&gt;0,AD171*SUMPRODUCT(_xlfn.XLOOKUP(AD$23,$C$4:$C$19,$I$4:$S$19)*$AL171:$AV171),0)</f>
        <v>0</v>
      </c>
      <c r="BQ171" s="300" cm="1">
        <f t="array" aca="1" ref="BQ171" ca="1">IF(AE171&gt;0,AE171*SUMPRODUCT(_xlfn.XLOOKUP(AE$23,$C$4:$C$19,$I$4:$S$19)*$AL171:$AV171),0)</f>
        <v>0</v>
      </c>
      <c r="BR171" s="300" cm="1">
        <f t="array" aca="1" ref="BR171" ca="1">IF(AF171&gt;0,AF171*SUMPRODUCT(_xlfn.XLOOKUP(AF$23,$C$4:$C$19,$I$4:$S$19)*$AL171:$AV171),0)</f>
        <v>0</v>
      </c>
      <c r="BS171" s="300" cm="1">
        <f t="array" aca="1" ref="BS171" ca="1">IF(AG171&gt;0,AG171*SUMPRODUCT(_xlfn.XLOOKUP(AG$23,$C$4:$C$19,$I$4:$S$19)*$AL171:$AV171),0)</f>
        <v>0</v>
      </c>
      <c r="BT171" s="300" cm="1">
        <f t="array" aca="1" ref="BT171" ca="1">IF(AH171&gt;0,AH171*SUMPRODUCT(_xlfn.XLOOKUP(AH$23,$C$4:$C$19,$I$4:$S$19)*$AL171:$AV171),0)</f>
        <v>0</v>
      </c>
      <c r="BU171" s="300" cm="1">
        <f t="array" aca="1" ref="BU171" ca="1">IF(AI171&gt;0,AI171*SUMPRODUCT(_xlfn.XLOOKUP(AI$23,$C$4:$C$19,$I$4:$S$19)*$AL171:$AV171),0)</f>
        <v>0</v>
      </c>
      <c r="BV171" s="300" cm="1">
        <f t="array" aca="1" ref="BV171" ca="1">IF(AJ171&gt;0,AJ171*SUMPRODUCT(_xlfn.XLOOKUP(AJ$23,$C$4:$C$19,$I$4:$S$19)*$AL171:$AV171),0)</f>
        <v>0</v>
      </c>
      <c r="BW171" s="304" cm="1">
        <f t="array" aca="1" ref="BW171" ca="1">IF(AK171&gt;0,AK171*SUMPRODUCT(_xlfn.XLOOKUP(AK$23,$C$4:$C$19,$I$4:$S$19)*$AL171:$AV171),0)</f>
        <v>0</v>
      </c>
      <c r="BX171" s="305">
        <f t="shared" ca="1" si="201"/>
        <v>0</v>
      </c>
      <c r="BY171" s="125" cm="1">
        <f t="array" aca="1" ref="BY171" ca="1">IF(AA171&lt;0,AA171*SUMPRODUCT(_xlfn.XLOOKUP(AA$23,$C$4:$C$19,$T$4:$AD$19)*$AL171:$AV171),0)</f>
        <v>0</v>
      </c>
      <c r="BZ171" s="300" cm="1">
        <f t="array" aca="1" ref="BZ171" ca="1">IF(AB171&lt;0,AB171*SUMPRODUCT(_xlfn.XLOOKUP(AB$23,$C$4:$C$19,$T$4:$AD$19)*$AL171:$AV171),0)</f>
        <v>0</v>
      </c>
      <c r="CA171" s="300" cm="1">
        <f t="array" aca="1" ref="CA171" ca="1">IF(AC171&lt;0,AC171*SUMPRODUCT(_xlfn.XLOOKUP(AC$23,$C$4:$C$19,$T$4:$AD$19)*$AL171:$AV171),0)</f>
        <v>0</v>
      </c>
      <c r="CB171" s="301" cm="1">
        <f t="array" aca="1" ref="CB171" ca="1">IF(AD171&lt;0,AD171*SUMPRODUCT(_xlfn.XLOOKUP(AD$23,$C$4:$C$19,$T$4:$AD$19)*$AL171:$AV171),0)</f>
        <v>0</v>
      </c>
      <c r="CC171" s="300" cm="1">
        <f t="array" aca="1" ref="CC171" ca="1">IF(AE171&lt;0,AE171*SUMPRODUCT(_xlfn.XLOOKUP(AE$23,$C$4:$C$19,$T$4:$AD$19)*$AL171:$AV171),0)</f>
        <v>0</v>
      </c>
      <c r="CD171" s="300" cm="1">
        <f t="array" aca="1" ref="CD171" ca="1">IF(AF171&lt;0,AF171*SUMPRODUCT(_xlfn.XLOOKUP(AF$23,$C$4:$C$19,$T$4:$AD$19)*$AL171:$AV171),0)</f>
        <v>0</v>
      </c>
      <c r="CE171" s="300" cm="1">
        <f t="array" aca="1" ref="CE171" ca="1">IF(AG171&lt;0,AG171*SUMPRODUCT(_xlfn.XLOOKUP(AG$23,$C$4:$C$19,$T$4:$AD$19)*$AL171:$AV171),0)</f>
        <v>0</v>
      </c>
      <c r="CF171" s="300" cm="1">
        <f t="array" aca="1" ref="CF171" ca="1">IF(AH171&lt;0,AH171*SUMPRODUCT(_xlfn.XLOOKUP(AH$23,$C$4:$C$19,$T$4:$AD$19)*$AL171:$AV171),0)</f>
        <v>0</v>
      </c>
      <c r="CG171" s="300" cm="1">
        <f t="array" aca="1" ref="CG171" ca="1">IF(AI171&lt;0,AI171*SUMPRODUCT(_xlfn.XLOOKUP(AI$23,$C$4:$C$19,$T$4:$AD$19)*$AL171:$AV171),0)</f>
        <v>0</v>
      </c>
      <c r="CH171" s="300" cm="1">
        <f t="array" aca="1" ref="CH171" ca="1">IF(AJ171&lt;0,AJ171*SUMPRODUCT(_xlfn.XLOOKUP(AJ$23,$C$4:$C$19,$T$4:$AD$19)*$AL171:$AV171),0)</f>
        <v>0</v>
      </c>
      <c r="CI171" s="304" cm="1">
        <f t="array" aca="1" ref="CI171" ca="1">IF(AK171&lt;0,AK171*SUMPRODUCT(_xlfn.XLOOKUP(AK$23,$C$4:$C$19,$T$4:$AD$19)*$AL171:$AV171),0)</f>
        <v>0</v>
      </c>
      <c r="CJ171" s="303">
        <f t="shared" ca="1" si="202"/>
        <v>0</v>
      </c>
      <c r="CK171" s="125" cm="1">
        <f t="array" aca="1" ref="CK171" ca="1">IF(AA171&lt;0,AA171*SUMPRODUCT(_xlfn.XLOOKUP(AA$23,$C$4:$C$19,$I$4:$S$19)*$AL171:$AV171),0)</f>
        <v>0</v>
      </c>
      <c r="CL171" s="300" cm="1">
        <f t="array" aca="1" ref="CL171" ca="1">IF(AB171&lt;0,AB171*SUMPRODUCT(_xlfn.XLOOKUP(AB$23,$C$4:$C$19,$I$4:$S$19)*$AL171:$AV171),0)</f>
        <v>0</v>
      </c>
      <c r="CM171" s="300" cm="1">
        <f t="array" aca="1" ref="CM171" ca="1">IF(AC171&lt;0,AC171*SUMPRODUCT(_xlfn.XLOOKUP(AC$23,$C$4:$C$19,$I$4:$S$19)*$AL171:$AV171),0)</f>
        <v>0</v>
      </c>
      <c r="CN171" s="301" cm="1">
        <f t="array" aca="1" ref="CN171" ca="1">IF(AD171&lt;0,AD171*SUMPRODUCT(_xlfn.XLOOKUP(AD$23,$C$4:$C$19,$I$4:$S$19)*$AL171:$AV171),0)</f>
        <v>0</v>
      </c>
      <c r="CO171" s="300" cm="1">
        <f t="array" aca="1" ref="CO171" ca="1">IF(AE171&lt;0,AE171*SUMPRODUCT(_xlfn.XLOOKUP(AE$23,$C$4:$C$19,$I$4:$S$19)*$AL171:$AV171),0)</f>
        <v>0</v>
      </c>
      <c r="CP171" s="300" cm="1">
        <f t="array" aca="1" ref="CP171" ca="1">IF(AF171&lt;0,AF171*SUMPRODUCT(_xlfn.XLOOKUP(AF$23,$C$4:$C$19,$I$4:$S$19)*$AL171:$AV171),0)</f>
        <v>0</v>
      </c>
      <c r="CQ171" s="300" cm="1">
        <f t="array" aca="1" ref="CQ171" ca="1">IF(AG171&lt;0,AG171*SUMPRODUCT(_xlfn.XLOOKUP(AG$23,$C$4:$C$19,$I$4:$S$19)*$AL171:$AV171),0)</f>
        <v>0</v>
      </c>
      <c r="CR171" s="300" cm="1">
        <f t="array" aca="1" ref="CR171" ca="1">IF(AH171&lt;0,AH171*SUMPRODUCT(_xlfn.XLOOKUP(AH$23,$C$4:$C$19,$I$4:$S$19)*$AL171:$AV171),0)</f>
        <v>0</v>
      </c>
      <c r="CS171" s="300" cm="1">
        <f t="array" aca="1" ref="CS171" ca="1">IF(AI171&lt;0,AI171*SUMPRODUCT(_xlfn.XLOOKUP(AI$23,$C$4:$C$19,$I$4:$S$19)*$AL171:$AV171),0)</f>
        <v>0</v>
      </c>
      <c r="CT171" s="300" cm="1">
        <f t="array" aca="1" ref="CT171" ca="1">IF(AJ171&lt;0,AJ171*SUMPRODUCT(_xlfn.XLOOKUP(AJ$23,$C$4:$C$19,$I$4:$S$19)*$AL171:$AV171),0)</f>
        <v>0</v>
      </c>
      <c r="CU171" s="302" cm="1">
        <f t="array" aca="1" ref="CU171" ca="1">IF(AK171&lt;0,AK171*SUMPRODUCT(_xlfn.XLOOKUP(AK$23,$C$4:$C$19,$I$4:$S$19)*$AL171:$AV171),0)</f>
        <v>0</v>
      </c>
      <c r="CV171" s="303">
        <f t="shared" ca="1" si="203"/>
        <v>0</v>
      </c>
    </row>
    <row r="172" spans="1:100" x14ac:dyDescent="0.25">
      <c r="A172" s="134" t="s">
        <v>166</v>
      </c>
      <c r="B172" s="255"/>
      <c r="C172" s="278">
        <v>4</v>
      </c>
      <c r="D172" s="279" t="str">
        <f>_xlfn.XLOOKUP($C172,'Load Combinations'!$B$4:$B$22,'Load Combinations'!$C$4:$C$22)</f>
        <v>Core Vessel Vacuum, No Beam</v>
      </c>
      <c r="E172" s="280"/>
      <c r="F172" s="281"/>
      <c r="G172" s="111"/>
      <c r="H172" s="282">
        <f t="shared" ca="1" si="252"/>
        <v>0.25</v>
      </c>
      <c r="I172" s="282">
        <f t="shared" ca="1" si="253"/>
        <v>0</v>
      </c>
      <c r="J172" s="283"/>
      <c r="K172" s="87">
        <f ca="1">OFFSET(K172,-3,0)</f>
        <v>0</v>
      </c>
      <c r="L172" s="84">
        <f t="shared" ref="L172:AK172" ca="1" si="292">OFFSET(L172,-3,0)</f>
        <v>0</v>
      </c>
      <c r="M172" s="84">
        <f t="shared" ca="1" si="292"/>
        <v>0</v>
      </c>
      <c r="N172" s="84">
        <f t="shared" ca="1" si="292"/>
        <v>0</v>
      </c>
      <c r="O172" s="84">
        <f t="shared" ca="1" si="292"/>
        <v>0</v>
      </c>
      <c r="P172" s="84">
        <f t="shared" ca="1" si="292"/>
        <v>0</v>
      </c>
      <c r="Q172" s="84">
        <f t="shared" ca="1" si="292"/>
        <v>0</v>
      </c>
      <c r="R172" s="84">
        <f t="shared" ca="1" si="292"/>
        <v>0</v>
      </c>
      <c r="S172" s="84">
        <f t="shared" ca="1" si="292"/>
        <v>0</v>
      </c>
      <c r="T172" s="84">
        <f t="shared" ca="1" si="292"/>
        <v>0</v>
      </c>
      <c r="U172" s="84">
        <f t="shared" ca="1" si="292"/>
        <v>0</v>
      </c>
      <c r="V172" s="84">
        <f t="shared" ca="1" si="292"/>
        <v>0</v>
      </c>
      <c r="W172" s="84">
        <f t="shared" ca="1" si="292"/>
        <v>0</v>
      </c>
      <c r="X172" s="84">
        <f t="shared" ca="1" si="292"/>
        <v>0</v>
      </c>
      <c r="Y172" s="84">
        <f t="shared" ca="1" si="292"/>
        <v>0</v>
      </c>
      <c r="Z172" s="89">
        <f t="shared" ca="1" si="292"/>
        <v>0</v>
      </c>
      <c r="AA172" s="87">
        <f t="shared" ca="1" si="292"/>
        <v>0</v>
      </c>
      <c r="AB172" s="84">
        <f t="shared" ca="1" si="292"/>
        <v>0</v>
      </c>
      <c r="AC172" s="84">
        <f t="shared" ca="1" si="292"/>
        <v>0</v>
      </c>
      <c r="AD172" s="84">
        <f t="shared" ca="1" si="292"/>
        <v>0</v>
      </c>
      <c r="AE172" s="84">
        <f t="shared" ca="1" si="292"/>
        <v>0</v>
      </c>
      <c r="AF172" s="84">
        <f t="shared" ca="1" si="292"/>
        <v>0</v>
      </c>
      <c r="AG172" s="84">
        <f t="shared" ca="1" si="292"/>
        <v>1</v>
      </c>
      <c r="AH172" s="84">
        <f t="shared" ca="1" si="292"/>
        <v>0</v>
      </c>
      <c r="AI172" s="84">
        <f t="shared" ca="1" si="292"/>
        <v>0</v>
      </c>
      <c r="AJ172" s="84">
        <f t="shared" ca="1" si="292"/>
        <v>0</v>
      </c>
      <c r="AK172" s="98">
        <f t="shared" ca="1" si="292"/>
        <v>0</v>
      </c>
      <c r="AL172" s="91">
        <f>+INDEX('Load Combinations'!$D$4:$N$22,MATCH(Vertical!$C172,'Load Combinations'!$B$4:$B$22,0),MATCH(Vertical!AL$23,'Load Combinations'!$D$3:$N$3,0))</f>
        <v>1</v>
      </c>
      <c r="AM172" s="84">
        <f>+INDEX('Load Combinations'!$D$4:$N$22,MATCH(Vertical!$C172,'Load Combinations'!$B$4:$B$22,0),MATCH(Vertical!AM$23,'Load Combinations'!$D$3:$N$3,0))</f>
        <v>1</v>
      </c>
      <c r="AN172" s="84">
        <f>+INDEX('Load Combinations'!$D$4:$N$22,MATCH(Vertical!$C172,'Load Combinations'!$B$4:$B$22,0),MATCH(Vertical!AN$23,'Load Combinations'!$D$3:$N$3,0))</f>
        <v>0</v>
      </c>
      <c r="AO172" s="84">
        <f>+INDEX('Load Combinations'!$D$4:$N$22,MATCH(Vertical!$C172,'Load Combinations'!$B$4:$B$22,0),MATCH(Vertical!AO$23,'Load Combinations'!$D$3:$N$3,0))</f>
        <v>1</v>
      </c>
      <c r="AP172" s="84">
        <f>+INDEX('Load Combinations'!$D$4:$N$22,MATCH(Vertical!$C172,'Load Combinations'!$B$4:$B$22,0),MATCH(Vertical!AP$23,'Load Combinations'!$D$3:$N$3,0))</f>
        <v>0</v>
      </c>
      <c r="AQ172" s="84">
        <f>+INDEX('Load Combinations'!$D$4:$N$22,MATCH(Vertical!$C172,'Load Combinations'!$B$4:$B$22,0),MATCH(Vertical!AQ$23,'Load Combinations'!$D$3:$N$3,0))</f>
        <v>0</v>
      </c>
      <c r="AR172" s="84">
        <f>+INDEX('Load Combinations'!$D$4:$N$22,MATCH(Vertical!$C172,'Load Combinations'!$B$4:$B$22,0),MATCH(Vertical!AR$23,'Load Combinations'!$D$3:$N$3,0))</f>
        <v>0</v>
      </c>
      <c r="AS172" s="84">
        <f>+INDEX('Load Combinations'!$D$4:$N$22,MATCH(Vertical!$C172,'Load Combinations'!$B$4:$B$22,0),MATCH(Vertical!AS$23,'Load Combinations'!$D$3:$N$3,0))</f>
        <v>0</v>
      </c>
      <c r="AT172" s="84">
        <f>+INDEX('Load Combinations'!$D$4:$N$22,MATCH(Vertical!$C172,'Load Combinations'!$B$4:$B$22,0),MATCH(Vertical!AT$23,'Load Combinations'!$D$3:$N$3,0))</f>
        <v>1</v>
      </c>
      <c r="AU172" s="89">
        <f>+INDEX('Load Combinations'!$D$4:$N$22,MATCH(Vertical!$C172,'Load Combinations'!$B$4:$B$22,0),MATCH(Vertical!AU$23,'Load Combinations'!$D$3:$N$3,0))</f>
        <v>0</v>
      </c>
      <c r="AV172" s="194">
        <f>+INDEX('Load Combinations'!$D$4:$N$22,MATCH(Vertical!$C172,'Load Combinations'!$B$4:$B$22,0),MATCH(Vertical!AV$23,'Load Combinations'!$D$3:$N$3,0))</f>
        <v>0</v>
      </c>
      <c r="AW172" s="284" cm="1">
        <f t="array" aca="1" ref="AW172" ca="1">SUMPRODUCT(--($K172:$Z172&gt;0),INDEX($H$4:$H$19,MATCH($K$23:$Z$23,$C$4:$C$19,0)))</f>
        <v>0</v>
      </c>
      <c r="AX172" s="194" cm="1">
        <f t="array" aca="1" ref="AX172" ca="1">SUMPRODUCT(--($K172:$Z172&gt;0),INDEX($G$4:$G$19,MATCH($K$23:$Z$23,$C$4:$C$19,0)))</f>
        <v>0</v>
      </c>
      <c r="AY172" s="194" cm="1">
        <f t="array" aca="1" ref="AY172" ca="1">-1*SUMPRODUCT(--($K172:$Z172&lt;0),INDEX($H$4:$H$19,MATCH($K$23:$Z$23,$C$4:$C$19,0)))</f>
        <v>0</v>
      </c>
      <c r="AZ172" s="285" cm="1">
        <f t="array" aca="1" ref="AZ172" ca="1">-1*SUMPRODUCT(--($K172:$Z172&lt;0),INDEX($G$4:$G$19,MATCH($K$23:$Z$23,$C$4:$C$19,0)))</f>
        <v>0</v>
      </c>
      <c r="BA172" s="286" cm="1">
        <f t="array" aca="1" ref="BA172" ca="1">IF(AA172&gt;0,AA172*SUMPRODUCT(_xlfn.XLOOKUP(AA$23,$C$4:$C$19,$T$4:$AD$19)*$AL172:$AV172),0)</f>
        <v>0</v>
      </c>
      <c r="BB172" s="287" cm="1">
        <f t="array" aca="1" ref="BB172" ca="1">IF(AB172&gt;0,AB172*SUMPRODUCT(_xlfn.XLOOKUP(AB$23,$C$4:$C$19,$T$4:$AD$19)*$AL172:$AV172),0)</f>
        <v>0</v>
      </c>
      <c r="BC172" s="287" cm="1">
        <f t="array" aca="1" ref="BC172" ca="1">IF(AC172&gt;0,AC172*SUMPRODUCT(_xlfn.XLOOKUP(AC$23,$C$4:$C$19,$T$4:$AD$19)*$AL172:$AV172),0)</f>
        <v>0</v>
      </c>
      <c r="BD172" s="287" cm="1">
        <f t="array" aca="1" ref="BD172" ca="1">IF(AD172&gt;0,AD172*SUMPRODUCT(_xlfn.XLOOKUP(AD$23,$C$4:$C$19,$T$4:$AD$19)*$AL172:$AV172),0)</f>
        <v>0</v>
      </c>
      <c r="BE172" s="287" cm="1">
        <f t="array" aca="1" ref="BE172" ca="1">IF(AE172&gt;0,AE172*SUMPRODUCT(_xlfn.XLOOKUP(AE$23,$C$4:$C$19,$T$4:$AD$19)*$AL172:$AV172),0)</f>
        <v>0</v>
      </c>
      <c r="BF172" s="287" cm="1">
        <f t="array" aca="1" ref="BF172" ca="1">IF(AF172&gt;0,AF172*SUMPRODUCT(_xlfn.XLOOKUP(AF$23,$C$4:$C$19,$T$4:$AD$19)*$AL172:$AV172),0)</f>
        <v>0</v>
      </c>
      <c r="BG172" s="287" cm="1">
        <f t="array" aca="1" ref="BG172" ca="1">IF(AG172&gt;0,AG172*SUMPRODUCT(_xlfn.XLOOKUP(AG$23,$C$4:$C$19,$T$4:$AD$19)*$AL172:$AV172),0)</f>
        <v>0.25</v>
      </c>
      <c r="BH172" s="287" cm="1">
        <f t="array" aca="1" ref="BH172" ca="1">IF(AH172&gt;0,AH172*SUMPRODUCT(_xlfn.XLOOKUP(AH$23,$C$4:$C$19,$T$4:$AD$19)*$AL172:$AV172),0)</f>
        <v>0</v>
      </c>
      <c r="BI172" s="287" cm="1">
        <f t="array" aca="1" ref="BI172" ca="1">IF(AI172&gt;0,AI172*SUMPRODUCT(_xlfn.XLOOKUP(AI$23,$C$4:$C$19,$T$4:$AD$19)*$AL172:$AV172),0)</f>
        <v>0</v>
      </c>
      <c r="BJ172" s="287" cm="1">
        <f t="array" aca="1" ref="BJ172" ca="1">IF(AJ172&gt;0,AJ172*SUMPRODUCT(_xlfn.XLOOKUP(AJ$23,$C$4:$C$19,$T$4:$AD$19)*$AL172:$AV172),0)</f>
        <v>0</v>
      </c>
      <c r="BK172" s="288" cm="1">
        <f t="array" aca="1" ref="BK172" ca="1">IF(AK172&gt;0,AK172*SUMPRODUCT(_xlfn.XLOOKUP(AK$23,$C$4:$C$19,$T$4:$AD$19)*$AL172:$AV172),0)</f>
        <v>0</v>
      </c>
      <c r="BL172" s="289">
        <f t="shared" ca="1" si="200"/>
        <v>0.25</v>
      </c>
      <c r="BM172" s="286" cm="1">
        <f t="array" aca="1" ref="BM172" ca="1">IF(AA172&gt;0,AA172*SUMPRODUCT(_xlfn.XLOOKUP(AA$23,$C$4:$C$19,$I$4:$S$19)*$AL172:$AV172),0)</f>
        <v>0</v>
      </c>
      <c r="BN172" s="287" cm="1">
        <f t="array" aca="1" ref="BN172" ca="1">IF(AB172&gt;0,AB172*SUMPRODUCT(_xlfn.XLOOKUP(AB$23,$C$4:$C$19,$I$4:$S$19)*$AL172:$AV172),0)</f>
        <v>0</v>
      </c>
      <c r="BO172" s="287" cm="1">
        <f t="array" aca="1" ref="BO172" ca="1">IF(AC172&gt;0,AC172*SUMPRODUCT(_xlfn.XLOOKUP(AC$23,$C$4:$C$19,$I$4:$S$19)*$AL172:$AV172),0)</f>
        <v>0</v>
      </c>
      <c r="BP172" s="287" cm="1">
        <f t="array" aca="1" ref="BP172" ca="1">IF(AD172&gt;0,AD172*SUMPRODUCT(_xlfn.XLOOKUP(AD$23,$C$4:$C$19,$I$4:$S$19)*$AL172:$AV172),0)</f>
        <v>0</v>
      </c>
      <c r="BQ172" s="287" cm="1">
        <f t="array" aca="1" ref="BQ172" ca="1">IF(AE172&gt;0,AE172*SUMPRODUCT(_xlfn.XLOOKUP(AE$23,$C$4:$C$19,$I$4:$S$19)*$AL172:$AV172),0)</f>
        <v>0</v>
      </c>
      <c r="BR172" s="287" cm="1">
        <f t="array" aca="1" ref="BR172" ca="1">IF(AF172&gt;0,AF172*SUMPRODUCT(_xlfn.XLOOKUP(AF$23,$C$4:$C$19,$I$4:$S$19)*$AL172:$AV172),0)</f>
        <v>0</v>
      </c>
      <c r="BS172" s="287" cm="1">
        <f t="array" aca="1" ref="BS172" ca="1">IF(AG172&gt;0,AG172*SUMPRODUCT(_xlfn.XLOOKUP(AG$23,$C$4:$C$19,$I$4:$S$19)*$AL172:$AV172),0)</f>
        <v>0</v>
      </c>
      <c r="BT172" s="287" cm="1">
        <f t="array" aca="1" ref="BT172" ca="1">IF(AH172&gt;0,AH172*SUMPRODUCT(_xlfn.XLOOKUP(AH$23,$C$4:$C$19,$I$4:$S$19)*$AL172:$AV172),0)</f>
        <v>0</v>
      </c>
      <c r="BU172" s="287" cm="1">
        <f t="array" aca="1" ref="BU172" ca="1">IF(AI172&gt;0,AI172*SUMPRODUCT(_xlfn.XLOOKUP(AI$23,$C$4:$C$19,$I$4:$S$19)*$AL172:$AV172),0)</f>
        <v>0</v>
      </c>
      <c r="BV172" s="287" cm="1">
        <f t="array" aca="1" ref="BV172" ca="1">IF(AJ172&gt;0,AJ172*SUMPRODUCT(_xlfn.XLOOKUP(AJ$23,$C$4:$C$19,$I$4:$S$19)*$AL172:$AV172),0)</f>
        <v>0</v>
      </c>
      <c r="BW172" s="290" cm="1">
        <f t="array" aca="1" ref="BW172" ca="1">IF(AK172&gt;0,AK172*SUMPRODUCT(_xlfn.XLOOKUP(AK$23,$C$4:$C$19,$I$4:$S$19)*$AL172:$AV172),0)</f>
        <v>0</v>
      </c>
      <c r="BX172" s="291">
        <f t="shared" ca="1" si="201"/>
        <v>0</v>
      </c>
      <c r="BY172" s="286" cm="1">
        <f t="array" aca="1" ref="BY172" ca="1">IF(AA172&lt;0,AA172*SUMPRODUCT(_xlfn.XLOOKUP(AA$23,$C$4:$C$19,$T$4:$AD$19)*$AL172:$AV172),0)</f>
        <v>0</v>
      </c>
      <c r="BZ172" s="287" cm="1">
        <f t="array" aca="1" ref="BZ172" ca="1">IF(AB172&lt;0,AB172*SUMPRODUCT(_xlfn.XLOOKUP(AB$23,$C$4:$C$19,$T$4:$AD$19)*$AL172:$AV172),0)</f>
        <v>0</v>
      </c>
      <c r="CA172" s="287" cm="1">
        <f t="array" aca="1" ref="CA172" ca="1">IF(AC172&lt;0,AC172*SUMPRODUCT(_xlfn.XLOOKUP(AC$23,$C$4:$C$19,$T$4:$AD$19)*$AL172:$AV172),0)</f>
        <v>0</v>
      </c>
      <c r="CB172" s="287" cm="1">
        <f t="array" aca="1" ref="CB172" ca="1">IF(AD172&lt;0,AD172*SUMPRODUCT(_xlfn.XLOOKUP(AD$23,$C$4:$C$19,$T$4:$AD$19)*$AL172:$AV172),0)</f>
        <v>0</v>
      </c>
      <c r="CC172" s="287" cm="1">
        <f t="array" aca="1" ref="CC172" ca="1">IF(AE172&lt;0,AE172*SUMPRODUCT(_xlfn.XLOOKUP(AE$23,$C$4:$C$19,$T$4:$AD$19)*$AL172:$AV172),0)</f>
        <v>0</v>
      </c>
      <c r="CD172" s="287" cm="1">
        <f t="array" aca="1" ref="CD172" ca="1">IF(AF172&lt;0,AF172*SUMPRODUCT(_xlfn.XLOOKUP(AF$23,$C$4:$C$19,$T$4:$AD$19)*$AL172:$AV172),0)</f>
        <v>0</v>
      </c>
      <c r="CE172" s="287" cm="1">
        <f t="array" aca="1" ref="CE172" ca="1">IF(AG172&lt;0,AG172*SUMPRODUCT(_xlfn.XLOOKUP(AG$23,$C$4:$C$19,$T$4:$AD$19)*$AL172:$AV172),0)</f>
        <v>0</v>
      </c>
      <c r="CF172" s="287" cm="1">
        <f t="array" aca="1" ref="CF172" ca="1">IF(AH172&lt;0,AH172*SUMPRODUCT(_xlfn.XLOOKUP(AH$23,$C$4:$C$19,$T$4:$AD$19)*$AL172:$AV172),0)</f>
        <v>0</v>
      </c>
      <c r="CG172" s="287" cm="1">
        <f t="array" aca="1" ref="CG172" ca="1">IF(AI172&lt;0,AI172*SUMPRODUCT(_xlfn.XLOOKUP(AI$23,$C$4:$C$19,$T$4:$AD$19)*$AL172:$AV172),0)</f>
        <v>0</v>
      </c>
      <c r="CH172" s="287" cm="1">
        <f t="array" aca="1" ref="CH172" ca="1">IF(AJ172&lt;0,AJ172*SUMPRODUCT(_xlfn.XLOOKUP(AJ$23,$C$4:$C$19,$T$4:$AD$19)*$AL172:$AV172),0)</f>
        <v>0</v>
      </c>
      <c r="CI172" s="290" cm="1">
        <f t="array" aca="1" ref="CI172" ca="1">IF(AK172&lt;0,AK172*SUMPRODUCT(_xlfn.XLOOKUP(AK$23,$C$4:$C$19,$T$4:$AD$19)*$AL172:$AV172),0)</f>
        <v>0</v>
      </c>
      <c r="CJ172" s="289">
        <f t="shared" ca="1" si="202"/>
        <v>0</v>
      </c>
      <c r="CK172" s="286" cm="1">
        <f t="array" aca="1" ref="CK172" ca="1">IF(AA172&lt;0,AA172*SUMPRODUCT(_xlfn.XLOOKUP(AA$23,$C$4:$C$19,$I$4:$S$19)*$AL172:$AV172),0)</f>
        <v>0</v>
      </c>
      <c r="CL172" s="287" cm="1">
        <f t="array" aca="1" ref="CL172" ca="1">IF(AB172&lt;0,AB172*SUMPRODUCT(_xlfn.XLOOKUP(AB$23,$C$4:$C$19,$I$4:$S$19)*$AL172:$AV172),0)</f>
        <v>0</v>
      </c>
      <c r="CM172" s="287" cm="1">
        <f t="array" aca="1" ref="CM172" ca="1">IF(AC172&lt;0,AC172*SUMPRODUCT(_xlfn.XLOOKUP(AC$23,$C$4:$C$19,$I$4:$S$19)*$AL172:$AV172),0)</f>
        <v>0</v>
      </c>
      <c r="CN172" s="287" cm="1">
        <f t="array" aca="1" ref="CN172" ca="1">IF(AD172&lt;0,AD172*SUMPRODUCT(_xlfn.XLOOKUP(AD$23,$C$4:$C$19,$I$4:$S$19)*$AL172:$AV172),0)</f>
        <v>0</v>
      </c>
      <c r="CO172" s="287" cm="1">
        <f t="array" aca="1" ref="CO172" ca="1">IF(AE172&lt;0,AE172*SUMPRODUCT(_xlfn.XLOOKUP(AE$23,$C$4:$C$19,$I$4:$S$19)*$AL172:$AV172),0)</f>
        <v>0</v>
      </c>
      <c r="CP172" s="287" cm="1">
        <f t="array" aca="1" ref="CP172" ca="1">IF(AF172&lt;0,AF172*SUMPRODUCT(_xlfn.XLOOKUP(AF$23,$C$4:$C$19,$I$4:$S$19)*$AL172:$AV172),0)</f>
        <v>0</v>
      </c>
      <c r="CQ172" s="287" cm="1">
        <f t="array" aca="1" ref="CQ172" ca="1">IF(AG172&lt;0,AG172*SUMPRODUCT(_xlfn.XLOOKUP(AG$23,$C$4:$C$19,$I$4:$S$19)*$AL172:$AV172),0)</f>
        <v>0</v>
      </c>
      <c r="CR172" s="287" cm="1">
        <f t="array" aca="1" ref="CR172" ca="1">IF(AH172&lt;0,AH172*SUMPRODUCT(_xlfn.XLOOKUP(AH$23,$C$4:$C$19,$I$4:$S$19)*$AL172:$AV172),0)</f>
        <v>0</v>
      </c>
      <c r="CS172" s="287" cm="1">
        <f t="array" aca="1" ref="CS172" ca="1">IF(AI172&lt;0,AI172*SUMPRODUCT(_xlfn.XLOOKUP(AI$23,$C$4:$C$19,$I$4:$S$19)*$AL172:$AV172),0)</f>
        <v>0</v>
      </c>
      <c r="CT172" s="287" cm="1">
        <f t="array" aca="1" ref="CT172" ca="1">IF(AJ172&lt;0,AJ172*SUMPRODUCT(_xlfn.XLOOKUP(AJ$23,$C$4:$C$19,$I$4:$S$19)*$AL172:$AV172),0)</f>
        <v>0</v>
      </c>
      <c r="CU172" s="288" cm="1">
        <f t="array" aca="1" ref="CU172" ca="1">IF(AK172&lt;0,AK172*SUMPRODUCT(_xlfn.XLOOKUP(AK$23,$C$4:$C$19,$I$4:$S$19)*$AL172:$AV172),0)</f>
        <v>0</v>
      </c>
      <c r="CV172" s="289">
        <f t="shared" ca="1" si="203"/>
        <v>0</v>
      </c>
    </row>
    <row r="173" spans="1:100" x14ac:dyDescent="0.25">
      <c r="A173" s="135">
        <f ca="1">MAX(H169:I187)</f>
        <v>0.75</v>
      </c>
      <c r="B173" s="731"/>
      <c r="C173" s="292">
        <v>5</v>
      </c>
      <c r="D173" s="293" t="str">
        <f>_xlfn.XLOOKUP($C173,'Load Combinations'!$B$4:$B$22,'Load Combinations'!$C$4:$C$22)</f>
        <v>Core Vessel Vacuum, Beam on</v>
      </c>
      <c r="E173" s="86"/>
      <c r="F173" s="294"/>
      <c r="G173" s="125"/>
      <c r="H173" s="295">
        <f t="shared" ca="1" si="252"/>
        <v>0.75</v>
      </c>
      <c r="I173" s="295">
        <f t="shared" ca="1" si="253"/>
        <v>0</v>
      </c>
      <c r="J173" s="296"/>
      <c r="K173" s="99">
        <f ca="1">OFFSET(K173,-4,0)</f>
        <v>0</v>
      </c>
      <c r="L173" s="96">
        <f t="shared" ref="L173:AK173" ca="1" si="293">OFFSET(L173,-4,0)</f>
        <v>0</v>
      </c>
      <c r="M173" s="96">
        <f t="shared" ca="1" si="293"/>
        <v>0</v>
      </c>
      <c r="N173" s="96">
        <f t="shared" ca="1" si="293"/>
        <v>0</v>
      </c>
      <c r="O173" s="96">
        <f t="shared" ca="1" si="293"/>
        <v>0</v>
      </c>
      <c r="P173" s="96">
        <f t="shared" ca="1" si="293"/>
        <v>0</v>
      </c>
      <c r="Q173" s="96">
        <f t="shared" ca="1" si="293"/>
        <v>0</v>
      </c>
      <c r="R173" s="96">
        <f t="shared" ca="1" si="293"/>
        <v>0</v>
      </c>
      <c r="S173" s="96">
        <f t="shared" ca="1" si="293"/>
        <v>0</v>
      </c>
      <c r="T173" s="96">
        <f t="shared" ca="1" si="293"/>
        <v>0</v>
      </c>
      <c r="U173" s="96">
        <f t="shared" ca="1" si="293"/>
        <v>0</v>
      </c>
      <c r="V173" s="96">
        <f t="shared" ca="1" si="293"/>
        <v>0</v>
      </c>
      <c r="W173" s="96">
        <f t="shared" ca="1" si="293"/>
        <v>0</v>
      </c>
      <c r="X173" s="96">
        <f t="shared" ca="1" si="293"/>
        <v>0</v>
      </c>
      <c r="Y173" s="96">
        <f t="shared" ca="1" si="293"/>
        <v>0</v>
      </c>
      <c r="Z173" s="138">
        <f t="shared" ca="1" si="293"/>
        <v>0</v>
      </c>
      <c r="AA173" s="99">
        <f t="shared" ca="1" si="293"/>
        <v>0</v>
      </c>
      <c r="AB173" s="96">
        <f t="shared" ca="1" si="293"/>
        <v>0</v>
      </c>
      <c r="AC173" s="96">
        <f t="shared" ca="1" si="293"/>
        <v>0</v>
      </c>
      <c r="AD173" s="96">
        <f t="shared" ca="1" si="293"/>
        <v>0</v>
      </c>
      <c r="AE173" s="96">
        <f t="shared" ca="1" si="293"/>
        <v>0</v>
      </c>
      <c r="AF173" s="96">
        <f t="shared" ca="1" si="293"/>
        <v>0</v>
      </c>
      <c r="AG173" s="96">
        <f t="shared" ca="1" si="293"/>
        <v>1</v>
      </c>
      <c r="AH173" s="96">
        <f t="shared" ca="1" si="293"/>
        <v>0</v>
      </c>
      <c r="AI173" s="96">
        <f t="shared" ca="1" si="293"/>
        <v>0</v>
      </c>
      <c r="AJ173" s="96">
        <f t="shared" ca="1" si="293"/>
        <v>0</v>
      </c>
      <c r="AK173" s="100">
        <f t="shared" ca="1" si="293"/>
        <v>0</v>
      </c>
      <c r="AL173" s="97">
        <f>+INDEX('Load Combinations'!$D$4:$N$22,MATCH(Vertical!$C173,'Load Combinations'!$B$4:$B$22,0),MATCH(Vertical!AL$23,'Load Combinations'!$D$3:$N$3,0))</f>
        <v>1</v>
      </c>
      <c r="AM173" s="96">
        <f>+INDEX('Load Combinations'!$D$4:$N$22,MATCH(Vertical!$C173,'Load Combinations'!$B$4:$B$22,0),MATCH(Vertical!AM$23,'Load Combinations'!$D$3:$N$3,0))</f>
        <v>1</v>
      </c>
      <c r="AN173" s="96">
        <f>+INDEX('Load Combinations'!$D$4:$N$22,MATCH(Vertical!$C173,'Load Combinations'!$B$4:$B$22,0),MATCH(Vertical!AN$23,'Load Combinations'!$D$3:$N$3,0))</f>
        <v>0</v>
      </c>
      <c r="AO173" s="96">
        <f>+INDEX('Load Combinations'!$D$4:$N$22,MATCH(Vertical!$C173,'Load Combinations'!$B$4:$B$22,0),MATCH(Vertical!AO$23,'Load Combinations'!$D$3:$N$3,0))</f>
        <v>1</v>
      </c>
      <c r="AP173" s="96">
        <f>+INDEX('Load Combinations'!$D$4:$N$22,MATCH(Vertical!$C173,'Load Combinations'!$B$4:$B$22,0),MATCH(Vertical!AP$23,'Load Combinations'!$D$3:$N$3,0))</f>
        <v>0</v>
      </c>
      <c r="AQ173" s="96">
        <f>+INDEX('Load Combinations'!$D$4:$N$22,MATCH(Vertical!$C173,'Load Combinations'!$B$4:$B$22,0),MATCH(Vertical!AQ$23,'Load Combinations'!$D$3:$N$3,0))</f>
        <v>1</v>
      </c>
      <c r="AR173" s="96">
        <f>+INDEX('Load Combinations'!$D$4:$N$22,MATCH(Vertical!$C173,'Load Combinations'!$B$4:$B$22,0),MATCH(Vertical!AR$23,'Load Combinations'!$D$3:$N$3,0))</f>
        <v>0</v>
      </c>
      <c r="AS173" s="96">
        <f>+INDEX('Load Combinations'!$D$4:$N$22,MATCH(Vertical!$C173,'Load Combinations'!$B$4:$B$22,0),MATCH(Vertical!AS$23,'Load Combinations'!$D$3:$N$3,0))</f>
        <v>0</v>
      </c>
      <c r="AT173" s="96">
        <f>+INDEX('Load Combinations'!$D$4:$N$22,MATCH(Vertical!$C173,'Load Combinations'!$B$4:$B$22,0),MATCH(Vertical!AT$23,'Load Combinations'!$D$3:$N$3,0))</f>
        <v>1</v>
      </c>
      <c r="AU173" s="138">
        <f>+INDEX('Load Combinations'!$D$4:$N$22,MATCH(Vertical!$C173,'Load Combinations'!$B$4:$B$22,0),MATCH(Vertical!AU$23,'Load Combinations'!$D$3:$N$3,0))</f>
        <v>0</v>
      </c>
      <c r="AV173" s="298">
        <f>+INDEX('Load Combinations'!$D$4:$N$22,MATCH(Vertical!$C173,'Load Combinations'!$B$4:$B$22,0),MATCH(Vertical!AV$23,'Load Combinations'!$D$3:$N$3,0))</f>
        <v>0</v>
      </c>
      <c r="AW173" s="297" cm="1">
        <f t="array" aca="1" ref="AW173" ca="1">SUMPRODUCT(--($K173:$Z173&gt;0),INDEX($H$4:$H$19,MATCH($K$23:$Z$23,$C$4:$C$19,0)))</f>
        <v>0</v>
      </c>
      <c r="AX173" s="298" cm="1">
        <f t="array" aca="1" ref="AX173" ca="1">SUMPRODUCT(--($K173:$Z173&gt;0),INDEX($G$4:$G$19,MATCH($K$23:$Z$23,$C$4:$C$19,0)))</f>
        <v>0</v>
      </c>
      <c r="AY173" s="298" cm="1">
        <f t="array" aca="1" ref="AY173" ca="1">-1*SUMPRODUCT(--($K173:$Z173&lt;0),INDEX($H$4:$H$19,MATCH($K$23:$Z$23,$C$4:$C$19,0)))</f>
        <v>0</v>
      </c>
      <c r="AZ173" s="299" cm="1">
        <f t="array" aca="1" ref="AZ173" ca="1">-1*SUMPRODUCT(--($K173:$Z173&lt;0),INDEX($G$4:$G$19,MATCH($K$23:$Z$23,$C$4:$C$19,0)))</f>
        <v>0</v>
      </c>
      <c r="BA173" s="125" cm="1">
        <f t="array" aca="1" ref="BA173" ca="1">IF(AA173&gt;0,AA173*SUMPRODUCT(_xlfn.XLOOKUP(AA$23,$C$4:$C$19,$T$4:$AD$19)*$AL173:$AV173),0)</f>
        <v>0</v>
      </c>
      <c r="BB173" s="300" cm="1">
        <f t="array" aca="1" ref="BB173" ca="1">IF(AB173&gt;0,AB173*SUMPRODUCT(_xlfn.XLOOKUP(AB$23,$C$4:$C$19,$T$4:$AD$19)*$AL173:$AV173),0)</f>
        <v>0</v>
      </c>
      <c r="BC173" s="300" cm="1">
        <f t="array" aca="1" ref="BC173" ca="1">IF(AC173&gt;0,AC173*SUMPRODUCT(_xlfn.XLOOKUP(AC$23,$C$4:$C$19,$T$4:$AD$19)*$AL173:$AV173),0)</f>
        <v>0</v>
      </c>
      <c r="BD173" s="301" cm="1">
        <f t="array" aca="1" ref="BD173" ca="1">IF(AD173&gt;0,AD173*SUMPRODUCT(_xlfn.XLOOKUP(AD$23,$C$4:$C$19,$T$4:$AD$19)*$AL173:$AV173),0)</f>
        <v>0</v>
      </c>
      <c r="BE173" s="300" cm="1">
        <f t="array" aca="1" ref="BE173" ca="1">IF(AE173&gt;0,AE173*SUMPRODUCT(_xlfn.XLOOKUP(AE$23,$C$4:$C$19,$T$4:$AD$19)*$AL173:$AV173),0)</f>
        <v>0</v>
      </c>
      <c r="BF173" s="300" cm="1">
        <f t="array" aca="1" ref="BF173" ca="1">IF(AF173&gt;0,AF173*SUMPRODUCT(_xlfn.XLOOKUP(AF$23,$C$4:$C$19,$T$4:$AD$19)*$AL173:$AV173),0)</f>
        <v>0</v>
      </c>
      <c r="BG173" s="300" cm="1">
        <f t="array" aca="1" ref="BG173" ca="1">IF(AG173&gt;0,AG173*SUMPRODUCT(_xlfn.XLOOKUP(AG$23,$C$4:$C$19,$T$4:$AD$19)*$AL173:$AV173),0)</f>
        <v>0.75</v>
      </c>
      <c r="BH173" s="300" cm="1">
        <f t="array" aca="1" ref="BH173" ca="1">IF(AH173&gt;0,AH173*SUMPRODUCT(_xlfn.XLOOKUP(AH$23,$C$4:$C$19,$T$4:$AD$19)*$AL173:$AV173),0)</f>
        <v>0</v>
      </c>
      <c r="BI173" s="300" cm="1">
        <f t="array" aca="1" ref="BI173" ca="1">IF(AI173&gt;0,AI173*SUMPRODUCT(_xlfn.XLOOKUP(AI$23,$C$4:$C$19,$T$4:$AD$19)*$AL173:$AV173),0)</f>
        <v>0</v>
      </c>
      <c r="BJ173" s="300" cm="1">
        <f t="array" aca="1" ref="BJ173" ca="1">IF(AJ173&gt;0,AJ173*SUMPRODUCT(_xlfn.XLOOKUP(AJ$23,$C$4:$C$19,$T$4:$AD$19)*$AL173:$AV173),0)</f>
        <v>0</v>
      </c>
      <c r="BK173" s="302" cm="1">
        <f t="array" aca="1" ref="BK173" ca="1">IF(AK173&gt;0,AK173*SUMPRODUCT(_xlfn.XLOOKUP(AK$23,$C$4:$C$19,$T$4:$AD$19)*$AL173:$AV173),0)</f>
        <v>0</v>
      </c>
      <c r="BL173" s="303">
        <f t="shared" ca="1" si="200"/>
        <v>0.75</v>
      </c>
      <c r="BM173" s="125" cm="1">
        <f t="array" aca="1" ref="BM173" ca="1">IF(AA173&gt;0,AA173*SUMPRODUCT(_xlfn.XLOOKUP(AA$23,$C$4:$C$19,$I$4:$S$19)*$AL173:$AV173),0)</f>
        <v>0</v>
      </c>
      <c r="BN173" s="300" cm="1">
        <f t="array" aca="1" ref="BN173" ca="1">IF(AB173&gt;0,AB173*SUMPRODUCT(_xlfn.XLOOKUP(AB$23,$C$4:$C$19,$I$4:$S$19)*$AL173:$AV173),0)</f>
        <v>0</v>
      </c>
      <c r="BO173" s="300" cm="1">
        <f t="array" aca="1" ref="BO173" ca="1">IF(AC173&gt;0,AC173*SUMPRODUCT(_xlfn.XLOOKUP(AC$23,$C$4:$C$19,$I$4:$S$19)*$AL173:$AV173),0)</f>
        <v>0</v>
      </c>
      <c r="BP173" s="301" cm="1">
        <f t="array" aca="1" ref="BP173" ca="1">IF(AD173&gt;0,AD173*SUMPRODUCT(_xlfn.XLOOKUP(AD$23,$C$4:$C$19,$I$4:$S$19)*$AL173:$AV173),0)</f>
        <v>0</v>
      </c>
      <c r="BQ173" s="300" cm="1">
        <f t="array" aca="1" ref="BQ173" ca="1">IF(AE173&gt;0,AE173*SUMPRODUCT(_xlfn.XLOOKUP(AE$23,$C$4:$C$19,$I$4:$S$19)*$AL173:$AV173),0)</f>
        <v>0</v>
      </c>
      <c r="BR173" s="300" cm="1">
        <f t="array" aca="1" ref="BR173" ca="1">IF(AF173&gt;0,AF173*SUMPRODUCT(_xlfn.XLOOKUP(AF$23,$C$4:$C$19,$I$4:$S$19)*$AL173:$AV173),0)</f>
        <v>0</v>
      </c>
      <c r="BS173" s="300" cm="1">
        <f t="array" aca="1" ref="BS173" ca="1">IF(AG173&gt;0,AG173*SUMPRODUCT(_xlfn.XLOOKUP(AG$23,$C$4:$C$19,$I$4:$S$19)*$AL173:$AV173),0)</f>
        <v>0</v>
      </c>
      <c r="BT173" s="300" cm="1">
        <f t="array" aca="1" ref="BT173" ca="1">IF(AH173&gt;0,AH173*SUMPRODUCT(_xlfn.XLOOKUP(AH$23,$C$4:$C$19,$I$4:$S$19)*$AL173:$AV173),0)</f>
        <v>0</v>
      </c>
      <c r="BU173" s="300" cm="1">
        <f t="array" aca="1" ref="BU173" ca="1">IF(AI173&gt;0,AI173*SUMPRODUCT(_xlfn.XLOOKUP(AI$23,$C$4:$C$19,$I$4:$S$19)*$AL173:$AV173),0)</f>
        <v>0</v>
      </c>
      <c r="BV173" s="300" cm="1">
        <f t="array" aca="1" ref="BV173" ca="1">IF(AJ173&gt;0,AJ173*SUMPRODUCT(_xlfn.XLOOKUP(AJ$23,$C$4:$C$19,$I$4:$S$19)*$AL173:$AV173),0)</f>
        <v>0</v>
      </c>
      <c r="BW173" s="304" cm="1">
        <f t="array" aca="1" ref="BW173" ca="1">IF(AK173&gt;0,AK173*SUMPRODUCT(_xlfn.XLOOKUP(AK$23,$C$4:$C$19,$I$4:$S$19)*$AL173:$AV173),0)</f>
        <v>0</v>
      </c>
      <c r="BX173" s="305">
        <f t="shared" ca="1" si="201"/>
        <v>0</v>
      </c>
      <c r="BY173" s="125" cm="1">
        <f t="array" aca="1" ref="BY173" ca="1">IF(AA173&lt;0,AA173*SUMPRODUCT(_xlfn.XLOOKUP(AA$23,$C$4:$C$19,$T$4:$AD$19)*$AL173:$AV173),0)</f>
        <v>0</v>
      </c>
      <c r="BZ173" s="300" cm="1">
        <f t="array" aca="1" ref="BZ173" ca="1">IF(AB173&lt;0,AB173*SUMPRODUCT(_xlfn.XLOOKUP(AB$23,$C$4:$C$19,$T$4:$AD$19)*$AL173:$AV173),0)</f>
        <v>0</v>
      </c>
      <c r="CA173" s="300" cm="1">
        <f t="array" aca="1" ref="CA173" ca="1">IF(AC173&lt;0,AC173*SUMPRODUCT(_xlfn.XLOOKUP(AC$23,$C$4:$C$19,$T$4:$AD$19)*$AL173:$AV173),0)</f>
        <v>0</v>
      </c>
      <c r="CB173" s="301" cm="1">
        <f t="array" aca="1" ref="CB173" ca="1">IF(AD173&lt;0,AD173*SUMPRODUCT(_xlfn.XLOOKUP(AD$23,$C$4:$C$19,$T$4:$AD$19)*$AL173:$AV173),0)</f>
        <v>0</v>
      </c>
      <c r="CC173" s="300" cm="1">
        <f t="array" aca="1" ref="CC173" ca="1">IF(AE173&lt;0,AE173*SUMPRODUCT(_xlfn.XLOOKUP(AE$23,$C$4:$C$19,$T$4:$AD$19)*$AL173:$AV173),0)</f>
        <v>0</v>
      </c>
      <c r="CD173" s="300" cm="1">
        <f t="array" aca="1" ref="CD173" ca="1">IF(AF173&lt;0,AF173*SUMPRODUCT(_xlfn.XLOOKUP(AF$23,$C$4:$C$19,$T$4:$AD$19)*$AL173:$AV173),0)</f>
        <v>0</v>
      </c>
      <c r="CE173" s="300" cm="1">
        <f t="array" aca="1" ref="CE173" ca="1">IF(AG173&lt;0,AG173*SUMPRODUCT(_xlfn.XLOOKUP(AG$23,$C$4:$C$19,$T$4:$AD$19)*$AL173:$AV173),0)</f>
        <v>0</v>
      </c>
      <c r="CF173" s="300" cm="1">
        <f t="array" aca="1" ref="CF173" ca="1">IF(AH173&lt;0,AH173*SUMPRODUCT(_xlfn.XLOOKUP(AH$23,$C$4:$C$19,$T$4:$AD$19)*$AL173:$AV173),0)</f>
        <v>0</v>
      </c>
      <c r="CG173" s="300" cm="1">
        <f t="array" aca="1" ref="CG173" ca="1">IF(AI173&lt;0,AI173*SUMPRODUCT(_xlfn.XLOOKUP(AI$23,$C$4:$C$19,$T$4:$AD$19)*$AL173:$AV173),0)</f>
        <v>0</v>
      </c>
      <c r="CH173" s="300" cm="1">
        <f t="array" aca="1" ref="CH173" ca="1">IF(AJ173&lt;0,AJ173*SUMPRODUCT(_xlfn.XLOOKUP(AJ$23,$C$4:$C$19,$T$4:$AD$19)*$AL173:$AV173),0)</f>
        <v>0</v>
      </c>
      <c r="CI173" s="304" cm="1">
        <f t="array" aca="1" ref="CI173" ca="1">IF(AK173&lt;0,AK173*SUMPRODUCT(_xlfn.XLOOKUP(AK$23,$C$4:$C$19,$T$4:$AD$19)*$AL173:$AV173),0)</f>
        <v>0</v>
      </c>
      <c r="CJ173" s="303">
        <f t="shared" ca="1" si="202"/>
        <v>0</v>
      </c>
      <c r="CK173" s="125" cm="1">
        <f t="array" aca="1" ref="CK173" ca="1">IF(AA173&lt;0,AA173*SUMPRODUCT(_xlfn.XLOOKUP(AA$23,$C$4:$C$19,$I$4:$S$19)*$AL173:$AV173),0)</f>
        <v>0</v>
      </c>
      <c r="CL173" s="300" cm="1">
        <f t="array" aca="1" ref="CL173" ca="1">IF(AB173&lt;0,AB173*SUMPRODUCT(_xlfn.XLOOKUP(AB$23,$C$4:$C$19,$I$4:$S$19)*$AL173:$AV173),0)</f>
        <v>0</v>
      </c>
      <c r="CM173" s="300" cm="1">
        <f t="array" aca="1" ref="CM173" ca="1">IF(AC173&lt;0,AC173*SUMPRODUCT(_xlfn.XLOOKUP(AC$23,$C$4:$C$19,$I$4:$S$19)*$AL173:$AV173),0)</f>
        <v>0</v>
      </c>
      <c r="CN173" s="301" cm="1">
        <f t="array" aca="1" ref="CN173" ca="1">IF(AD173&lt;0,AD173*SUMPRODUCT(_xlfn.XLOOKUP(AD$23,$C$4:$C$19,$I$4:$S$19)*$AL173:$AV173),0)</f>
        <v>0</v>
      </c>
      <c r="CO173" s="300" cm="1">
        <f t="array" aca="1" ref="CO173" ca="1">IF(AE173&lt;0,AE173*SUMPRODUCT(_xlfn.XLOOKUP(AE$23,$C$4:$C$19,$I$4:$S$19)*$AL173:$AV173),0)</f>
        <v>0</v>
      </c>
      <c r="CP173" s="300" cm="1">
        <f t="array" aca="1" ref="CP173" ca="1">IF(AF173&lt;0,AF173*SUMPRODUCT(_xlfn.XLOOKUP(AF$23,$C$4:$C$19,$I$4:$S$19)*$AL173:$AV173),0)</f>
        <v>0</v>
      </c>
      <c r="CQ173" s="300" cm="1">
        <f t="array" aca="1" ref="CQ173" ca="1">IF(AG173&lt;0,AG173*SUMPRODUCT(_xlfn.XLOOKUP(AG$23,$C$4:$C$19,$I$4:$S$19)*$AL173:$AV173),0)</f>
        <v>0</v>
      </c>
      <c r="CR173" s="300" cm="1">
        <f t="array" aca="1" ref="CR173" ca="1">IF(AH173&lt;0,AH173*SUMPRODUCT(_xlfn.XLOOKUP(AH$23,$C$4:$C$19,$I$4:$S$19)*$AL173:$AV173),0)</f>
        <v>0</v>
      </c>
      <c r="CS173" s="300" cm="1">
        <f t="array" aca="1" ref="CS173" ca="1">IF(AI173&lt;0,AI173*SUMPRODUCT(_xlfn.XLOOKUP(AI$23,$C$4:$C$19,$I$4:$S$19)*$AL173:$AV173),0)</f>
        <v>0</v>
      </c>
      <c r="CT173" s="300" cm="1">
        <f t="array" aca="1" ref="CT173" ca="1">IF(AJ173&lt;0,AJ173*SUMPRODUCT(_xlfn.XLOOKUP(AJ$23,$C$4:$C$19,$I$4:$S$19)*$AL173:$AV173),0)</f>
        <v>0</v>
      </c>
      <c r="CU173" s="302" cm="1">
        <f t="array" aca="1" ref="CU173" ca="1">IF(AK173&lt;0,AK173*SUMPRODUCT(_xlfn.XLOOKUP(AK$23,$C$4:$C$19,$I$4:$S$19)*$AL173:$AV173),0)</f>
        <v>0</v>
      </c>
      <c r="CV173" s="303">
        <f t="shared" ca="1" si="203"/>
        <v>0</v>
      </c>
    </row>
    <row r="174" spans="1:100" x14ac:dyDescent="0.25">
      <c r="A174" s="134"/>
      <c r="B174" s="255"/>
      <c r="C174" s="278">
        <v>6</v>
      </c>
      <c r="D174" s="279" t="str">
        <f>_xlfn.XLOOKUP($C174,'Load Combinations'!$B$4:$B$22,'Load Combinations'!$C$4:$C$22)</f>
        <v>Core Vessel Vaccuum,  No Beam, Seismic</v>
      </c>
      <c r="E174" s="280"/>
      <c r="F174" s="281"/>
      <c r="G174" s="111"/>
      <c r="H174" s="282">
        <f t="shared" ca="1" si="252"/>
        <v>0.25</v>
      </c>
      <c r="I174" s="282">
        <f t="shared" ca="1" si="253"/>
        <v>0</v>
      </c>
      <c r="J174" s="283"/>
      <c r="K174" s="87">
        <f ca="1">OFFSET(K174,-5,0)</f>
        <v>0</v>
      </c>
      <c r="L174" s="84">
        <f t="shared" ref="L174:AK174" ca="1" si="294">OFFSET(L174,-5,0)</f>
        <v>0</v>
      </c>
      <c r="M174" s="84">
        <f t="shared" ca="1" si="294"/>
        <v>0</v>
      </c>
      <c r="N174" s="84">
        <f t="shared" ca="1" si="294"/>
        <v>0</v>
      </c>
      <c r="O174" s="84">
        <f t="shared" ca="1" si="294"/>
        <v>0</v>
      </c>
      <c r="P174" s="84">
        <f t="shared" ca="1" si="294"/>
        <v>0</v>
      </c>
      <c r="Q174" s="84">
        <f t="shared" ca="1" si="294"/>
        <v>0</v>
      </c>
      <c r="R174" s="84">
        <f t="shared" ca="1" si="294"/>
        <v>0</v>
      </c>
      <c r="S174" s="84">
        <f t="shared" ca="1" si="294"/>
        <v>0</v>
      </c>
      <c r="T174" s="84">
        <f t="shared" ca="1" si="294"/>
        <v>0</v>
      </c>
      <c r="U174" s="84">
        <f t="shared" ca="1" si="294"/>
        <v>0</v>
      </c>
      <c r="V174" s="84">
        <f t="shared" ca="1" si="294"/>
        <v>0</v>
      </c>
      <c r="W174" s="84">
        <f t="shared" ca="1" si="294"/>
        <v>0</v>
      </c>
      <c r="X174" s="84">
        <f t="shared" ca="1" si="294"/>
        <v>0</v>
      </c>
      <c r="Y174" s="84">
        <f t="shared" ca="1" si="294"/>
        <v>0</v>
      </c>
      <c r="Z174" s="89">
        <f t="shared" ca="1" si="294"/>
        <v>0</v>
      </c>
      <c r="AA174" s="87">
        <f t="shared" ca="1" si="294"/>
        <v>0</v>
      </c>
      <c r="AB174" s="84">
        <f t="shared" ca="1" si="294"/>
        <v>0</v>
      </c>
      <c r="AC174" s="84">
        <f t="shared" ca="1" si="294"/>
        <v>0</v>
      </c>
      <c r="AD174" s="84">
        <f t="shared" ca="1" si="294"/>
        <v>0</v>
      </c>
      <c r="AE174" s="84">
        <f t="shared" ca="1" si="294"/>
        <v>0</v>
      </c>
      <c r="AF174" s="84">
        <f t="shared" ca="1" si="294"/>
        <v>0</v>
      </c>
      <c r="AG174" s="84">
        <f t="shared" ca="1" si="294"/>
        <v>1</v>
      </c>
      <c r="AH174" s="84">
        <f t="shared" ca="1" si="294"/>
        <v>0</v>
      </c>
      <c r="AI174" s="84">
        <f t="shared" ca="1" si="294"/>
        <v>0</v>
      </c>
      <c r="AJ174" s="84">
        <f t="shared" ca="1" si="294"/>
        <v>0</v>
      </c>
      <c r="AK174" s="98">
        <f t="shared" ca="1" si="294"/>
        <v>0</v>
      </c>
      <c r="AL174" s="91">
        <f>+INDEX('Load Combinations'!$D$4:$N$22,MATCH(Vertical!$C174,'Load Combinations'!$B$4:$B$22,0),MATCH(Vertical!AL$23,'Load Combinations'!$D$3:$N$3,0))</f>
        <v>1</v>
      </c>
      <c r="AM174" s="84">
        <f>+INDEX('Load Combinations'!$D$4:$N$22,MATCH(Vertical!$C174,'Load Combinations'!$B$4:$B$22,0),MATCH(Vertical!AM$23,'Load Combinations'!$D$3:$N$3,0))</f>
        <v>1</v>
      </c>
      <c r="AN174" s="84">
        <f>+INDEX('Load Combinations'!$D$4:$N$22,MATCH(Vertical!$C174,'Load Combinations'!$B$4:$B$22,0),MATCH(Vertical!AN$23,'Load Combinations'!$D$3:$N$3,0))</f>
        <v>0</v>
      </c>
      <c r="AO174" s="84">
        <f>+INDEX('Load Combinations'!$D$4:$N$22,MATCH(Vertical!$C174,'Load Combinations'!$B$4:$B$22,0),MATCH(Vertical!AO$23,'Load Combinations'!$D$3:$N$3,0))</f>
        <v>1</v>
      </c>
      <c r="AP174" s="84">
        <f>+INDEX('Load Combinations'!$D$4:$N$22,MATCH(Vertical!$C174,'Load Combinations'!$B$4:$B$22,0),MATCH(Vertical!AP$23,'Load Combinations'!$D$3:$N$3,0))</f>
        <v>0</v>
      </c>
      <c r="AQ174" s="84">
        <f>+INDEX('Load Combinations'!$D$4:$N$22,MATCH(Vertical!$C174,'Load Combinations'!$B$4:$B$22,0),MATCH(Vertical!AQ$23,'Load Combinations'!$D$3:$N$3,0))</f>
        <v>0</v>
      </c>
      <c r="AR174" s="84">
        <f>+INDEX('Load Combinations'!$D$4:$N$22,MATCH(Vertical!$C174,'Load Combinations'!$B$4:$B$22,0),MATCH(Vertical!AR$23,'Load Combinations'!$D$3:$N$3,0))</f>
        <v>0</v>
      </c>
      <c r="AS174" s="84">
        <f>+INDEX('Load Combinations'!$D$4:$N$22,MATCH(Vertical!$C174,'Load Combinations'!$B$4:$B$22,0),MATCH(Vertical!AS$23,'Load Combinations'!$D$3:$N$3,0))</f>
        <v>0</v>
      </c>
      <c r="AT174" s="84">
        <f>+INDEX('Load Combinations'!$D$4:$N$22,MATCH(Vertical!$C174,'Load Combinations'!$B$4:$B$22,0),MATCH(Vertical!AT$23,'Load Combinations'!$D$3:$N$3,0))</f>
        <v>1</v>
      </c>
      <c r="AU174" s="89">
        <f>+INDEX('Load Combinations'!$D$4:$N$22,MATCH(Vertical!$C174,'Load Combinations'!$B$4:$B$22,0),MATCH(Vertical!AU$23,'Load Combinations'!$D$3:$N$3,0))</f>
        <v>1</v>
      </c>
      <c r="AV174" s="194">
        <f>+INDEX('Load Combinations'!$D$4:$N$22,MATCH(Vertical!$C174,'Load Combinations'!$B$4:$B$22,0),MATCH(Vertical!AV$23,'Load Combinations'!$D$3:$N$3,0))</f>
        <v>0</v>
      </c>
      <c r="AW174" s="284" cm="1">
        <f t="array" aca="1" ref="AW174" ca="1">SUMPRODUCT(--($K174:$Z174&gt;0),INDEX($H$4:$H$19,MATCH($K$23:$Z$23,$C$4:$C$19,0)))</f>
        <v>0</v>
      </c>
      <c r="AX174" s="194" cm="1">
        <f t="array" aca="1" ref="AX174" ca="1">SUMPRODUCT(--($K174:$Z174&gt;0),INDEX($G$4:$G$19,MATCH($K$23:$Z$23,$C$4:$C$19,0)))</f>
        <v>0</v>
      </c>
      <c r="AY174" s="194" cm="1">
        <f t="array" aca="1" ref="AY174" ca="1">-1*SUMPRODUCT(--($K174:$Z174&lt;0),INDEX($H$4:$H$19,MATCH($K$23:$Z$23,$C$4:$C$19,0)))</f>
        <v>0</v>
      </c>
      <c r="AZ174" s="285" cm="1">
        <f t="array" aca="1" ref="AZ174" ca="1">-1*SUMPRODUCT(--($K174:$Z174&lt;0),INDEX($G$4:$G$19,MATCH($K$23:$Z$23,$C$4:$C$19,0)))</f>
        <v>0</v>
      </c>
      <c r="BA174" s="286" cm="1">
        <f t="array" aca="1" ref="BA174" ca="1">IF(AA174&gt;0,AA174*SUMPRODUCT(_xlfn.XLOOKUP(AA$23,$C$4:$C$19,$T$4:$AD$19)*$AL174:$AV174),0)</f>
        <v>0</v>
      </c>
      <c r="BB174" s="287" cm="1">
        <f t="array" aca="1" ref="BB174" ca="1">IF(AB174&gt;0,AB174*SUMPRODUCT(_xlfn.XLOOKUP(AB$23,$C$4:$C$19,$T$4:$AD$19)*$AL174:$AV174),0)</f>
        <v>0</v>
      </c>
      <c r="BC174" s="287" cm="1">
        <f t="array" aca="1" ref="BC174" ca="1">IF(AC174&gt;0,AC174*SUMPRODUCT(_xlfn.XLOOKUP(AC$23,$C$4:$C$19,$T$4:$AD$19)*$AL174:$AV174),0)</f>
        <v>0</v>
      </c>
      <c r="BD174" s="287" cm="1">
        <f t="array" aca="1" ref="BD174" ca="1">IF(AD174&gt;0,AD174*SUMPRODUCT(_xlfn.XLOOKUP(AD$23,$C$4:$C$19,$T$4:$AD$19)*$AL174:$AV174),0)</f>
        <v>0</v>
      </c>
      <c r="BE174" s="287" cm="1">
        <f t="array" aca="1" ref="BE174" ca="1">IF(AE174&gt;0,AE174*SUMPRODUCT(_xlfn.XLOOKUP(AE$23,$C$4:$C$19,$T$4:$AD$19)*$AL174:$AV174),0)</f>
        <v>0</v>
      </c>
      <c r="BF174" s="287" cm="1">
        <f t="array" aca="1" ref="BF174" ca="1">IF(AF174&gt;0,AF174*SUMPRODUCT(_xlfn.XLOOKUP(AF$23,$C$4:$C$19,$T$4:$AD$19)*$AL174:$AV174),0)</f>
        <v>0</v>
      </c>
      <c r="BG174" s="287" cm="1">
        <f t="array" aca="1" ref="BG174" ca="1">IF(AG174&gt;0,AG174*SUMPRODUCT(_xlfn.XLOOKUP(AG$23,$C$4:$C$19,$T$4:$AD$19)*$AL174:$AV174),0)</f>
        <v>0.25</v>
      </c>
      <c r="BH174" s="287" cm="1">
        <f t="array" aca="1" ref="BH174" ca="1">IF(AH174&gt;0,AH174*SUMPRODUCT(_xlfn.XLOOKUP(AH$23,$C$4:$C$19,$T$4:$AD$19)*$AL174:$AV174),0)</f>
        <v>0</v>
      </c>
      <c r="BI174" s="287" cm="1">
        <f t="array" aca="1" ref="BI174" ca="1">IF(AI174&gt;0,AI174*SUMPRODUCT(_xlfn.XLOOKUP(AI$23,$C$4:$C$19,$T$4:$AD$19)*$AL174:$AV174),0)</f>
        <v>0</v>
      </c>
      <c r="BJ174" s="287" cm="1">
        <f t="array" aca="1" ref="BJ174" ca="1">IF(AJ174&gt;0,AJ174*SUMPRODUCT(_xlfn.XLOOKUP(AJ$23,$C$4:$C$19,$T$4:$AD$19)*$AL174:$AV174),0)</f>
        <v>0</v>
      </c>
      <c r="BK174" s="288" cm="1">
        <f t="array" aca="1" ref="BK174" ca="1">IF(AK174&gt;0,AK174*SUMPRODUCT(_xlfn.XLOOKUP(AK$23,$C$4:$C$19,$T$4:$AD$19)*$AL174:$AV174),0)</f>
        <v>0</v>
      </c>
      <c r="BL174" s="289">
        <f t="shared" ca="1" si="200"/>
        <v>0.25</v>
      </c>
      <c r="BM174" s="286" cm="1">
        <f t="array" aca="1" ref="BM174" ca="1">IF(AA174&gt;0,AA174*SUMPRODUCT(_xlfn.XLOOKUP(AA$23,$C$4:$C$19,$I$4:$S$19)*$AL174:$AV174),0)</f>
        <v>0</v>
      </c>
      <c r="BN174" s="287" cm="1">
        <f t="array" aca="1" ref="BN174" ca="1">IF(AB174&gt;0,AB174*SUMPRODUCT(_xlfn.XLOOKUP(AB$23,$C$4:$C$19,$I$4:$S$19)*$AL174:$AV174),0)</f>
        <v>0</v>
      </c>
      <c r="BO174" s="287" cm="1">
        <f t="array" aca="1" ref="BO174" ca="1">IF(AC174&gt;0,AC174*SUMPRODUCT(_xlfn.XLOOKUP(AC$23,$C$4:$C$19,$I$4:$S$19)*$AL174:$AV174),0)</f>
        <v>0</v>
      </c>
      <c r="BP174" s="287" cm="1">
        <f t="array" aca="1" ref="BP174" ca="1">IF(AD174&gt;0,AD174*SUMPRODUCT(_xlfn.XLOOKUP(AD$23,$C$4:$C$19,$I$4:$S$19)*$AL174:$AV174),0)</f>
        <v>0</v>
      </c>
      <c r="BQ174" s="287" cm="1">
        <f t="array" aca="1" ref="BQ174" ca="1">IF(AE174&gt;0,AE174*SUMPRODUCT(_xlfn.XLOOKUP(AE$23,$C$4:$C$19,$I$4:$S$19)*$AL174:$AV174),0)</f>
        <v>0</v>
      </c>
      <c r="BR174" s="287" cm="1">
        <f t="array" aca="1" ref="BR174" ca="1">IF(AF174&gt;0,AF174*SUMPRODUCT(_xlfn.XLOOKUP(AF$23,$C$4:$C$19,$I$4:$S$19)*$AL174:$AV174),0)</f>
        <v>0</v>
      </c>
      <c r="BS174" s="287" cm="1">
        <f t="array" aca="1" ref="BS174" ca="1">IF(AG174&gt;0,AG174*SUMPRODUCT(_xlfn.XLOOKUP(AG$23,$C$4:$C$19,$I$4:$S$19)*$AL174:$AV174),0)</f>
        <v>0</v>
      </c>
      <c r="BT174" s="287" cm="1">
        <f t="array" aca="1" ref="BT174" ca="1">IF(AH174&gt;0,AH174*SUMPRODUCT(_xlfn.XLOOKUP(AH$23,$C$4:$C$19,$I$4:$S$19)*$AL174:$AV174),0)</f>
        <v>0</v>
      </c>
      <c r="BU174" s="287" cm="1">
        <f t="array" aca="1" ref="BU174" ca="1">IF(AI174&gt;0,AI174*SUMPRODUCT(_xlfn.XLOOKUP(AI$23,$C$4:$C$19,$I$4:$S$19)*$AL174:$AV174),0)</f>
        <v>0</v>
      </c>
      <c r="BV174" s="287" cm="1">
        <f t="array" aca="1" ref="BV174" ca="1">IF(AJ174&gt;0,AJ174*SUMPRODUCT(_xlfn.XLOOKUP(AJ$23,$C$4:$C$19,$I$4:$S$19)*$AL174:$AV174),0)</f>
        <v>0</v>
      </c>
      <c r="BW174" s="290" cm="1">
        <f t="array" aca="1" ref="BW174" ca="1">IF(AK174&gt;0,AK174*SUMPRODUCT(_xlfn.XLOOKUP(AK$23,$C$4:$C$19,$I$4:$S$19)*$AL174:$AV174),0)</f>
        <v>0</v>
      </c>
      <c r="BX174" s="291">
        <f t="shared" ca="1" si="201"/>
        <v>0</v>
      </c>
      <c r="BY174" s="286" cm="1">
        <f t="array" aca="1" ref="BY174" ca="1">IF(AA174&lt;0,AA174*SUMPRODUCT(_xlfn.XLOOKUP(AA$23,$C$4:$C$19,$T$4:$AD$19)*$AL174:$AV174),0)</f>
        <v>0</v>
      </c>
      <c r="BZ174" s="287" cm="1">
        <f t="array" aca="1" ref="BZ174" ca="1">IF(AB174&lt;0,AB174*SUMPRODUCT(_xlfn.XLOOKUP(AB$23,$C$4:$C$19,$T$4:$AD$19)*$AL174:$AV174),0)</f>
        <v>0</v>
      </c>
      <c r="CA174" s="287" cm="1">
        <f t="array" aca="1" ref="CA174" ca="1">IF(AC174&lt;0,AC174*SUMPRODUCT(_xlfn.XLOOKUP(AC$23,$C$4:$C$19,$T$4:$AD$19)*$AL174:$AV174),0)</f>
        <v>0</v>
      </c>
      <c r="CB174" s="287" cm="1">
        <f t="array" aca="1" ref="CB174" ca="1">IF(AD174&lt;0,AD174*SUMPRODUCT(_xlfn.XLOOKUP(AD$23,$C$4:$C$19,$T$4:$AD$19)*$AL174:$AV174),0)</f>
        <v>0</v>
      </c>
      <c r="CC174" s="287" cm="1">
        <f t="array" aca="1" ref="CC174" ca="1">IF(AE174&lt;0,AE174*SUMPRODUCT(_xlfn.XLOOKUP(AE$23,$C$4:$C$19,$T$4:$AD$19)*$AL174:$AV174),0)</f>
        <v>0</v>
      </c>
      <c r="CD174" s="287" cm="1">
        <f t="array" aca="1" ref="CD174" ca="1">IF(AF174&lt;0,AF174*SUMPRODUCT(_xlfn.XLOOKUP(AF$23,$C$4:$C$19,$T$4:$AD$19)*$AL174:$AV174),0)</f>
        <v>0</v>
      </c>
      <c r="CE174" s="287" cm="1">
        <f t="array" aca="1" ref="CE174" ca="1">IF(AG174&lt;0,AG174*SUMPRODUCT(_xlfn.XLOOKUP(AG$23,$C$4:$C$19,$T$4:$AD$19)*$AL174:$AV174),0)</f>
        <v>0</v>
      </c>
      <c r="CF174" s="287" cm="1">
        <f t="array" aca="1" ref="CF174" ca="1">IF(AH174&lt;0,AH174*SUMPRODUCT(_xlfn.XLOOKUP(AH$23,$C$4:$C$19,$T$4:$AD$19)*$AL174:$AV174),0)</f>
        <v>0</v>
      </c>
      <c r="CG174" s="287" cm="1">
        <f t="array" aca="1" ref="CG174" ca="1">IF(AI174&lt;0,AI174*SUMPRODUCT(_xlfn.XLOOKUP(AI$23,$C$4:$C$19,$T$4:$AD$19)*$AL174:$AV174),0)</f>
        <v>0</v>
      </c>
      <c r="CH174" s="287" cm="1">
        <f t="array" aca="1" ref="CH174" ca="1">IF(AJ174&lt;0,AJ174*SUMPRODUCT(_xlfn.XLOOKUP(AJ$23,$C$4:$C$19,$T$4:$AD$19)*$AL174:$AV174),0)</f>
        <v>0</v>
      </c>
      <c r="CI174" s="290" cm="1">
        <f t="array" aca="1" ref="CI174" ca="1">IF(AK174&lt;0,AK174*SUMPRODUCT(_xlfn.XLOOKUP(AK$23,$C$4:$C$19,$T$4:$AD$19)*$AL174:$AV174),0)</f>
        <v>0</v>
      </c>
      <c r="CJ174" s="289">
        <f t="shared" ca="1" si="202"/>
        <v>0</v>
      </c>
      <c r="CK174" s="286" cm="1">
        <f t="array" aca="1" ref="CK174" ca="1">IF(AA174&lt;0,AA174*SUMPRODUCT(_xlfn.XLOOKUP(AA$23,$C$4:$C$19,$I$4:$S$19)*$AL174:$AV174),0)</f>
        <v>0</v>
      </c>
      <c r="CL174" s="287" cm="1">
        <f t="array" aca="1" ref="CL174" ca="1">IF(AB174&lt;0,AB174*SUMPRODUCT(_xlfn.XLOOKUP(AB$23,$C$4:$C$19,$I$4:$S$19)*$AL174:$AV174),0)</f>
        <v>0</v>
      </c>
      <c r="CM174" s="287" cm="1">
        <f t="array" aca="1" ref="CM174" ca="1">IF(AC174&lt;0,AC174*SUMPRODUCT(_xlfn.XLOOKUP(AC$23,$C$4:$C$19,$I$4:$S$19)*$AL174:$AV174),0)</f>
        <v>0</v>
      </c>
      <c r="CN174" s="287" cm="1">
        <f t="array" aca="1" ref="CN174" ca="1">IF(AD174&lt;0,AD174*SUMPRODUCT(_xlfn.XLOOKUP(AD$23,$C$4:$C$19,$I$4:$S$19)*$AL174:$AV174),0)</f>
        <v>0</v>
      </c>
      <c r="CO174" s="287" cm="1">
        <f t="array" aca="1" ref="CO174" ca="1">IF(AE174&lt;0,AE174*SUMPRODUCT(_xlfn.XLOOKUP(AE$23,$C$4:$C$19,$I$4:$S$19)*$AL174:$AV174),0)</f>
        <v>0</v>
      </c>
      <c r="CP174" s="287" cm="1">
        <f t="array" aca="1" ref="CP174" ca="1">IF(AF174&lt;0,AF174*SUMPRODUCT(_xlfn.XLOOKUP(AF$23,$C$4:$C$19,$I$4:$S$19)*$AL174:$AV174),0)</f>
        <v>0</v>
      </c>
      <c r="CQ174" s="287" cm="1">
        <f t="array" aca="1" ref="CQ174" ca="1">IF(AG174&lt;0,AG174*SUMPRODUCT(_xlfn.XLOOKUP(AG$23,$C$4:$C$19,$I$4:$S$19)*$AL174:$AV174),0)</f>
        <v>0</v>
      </c>
      <c r="CR174" s="287" cm="1">
        <f t="array" aca="1" ref="CR174" ca="1">IF(AH174&lt;0,AH174*SUMPRODUCT(_xlfn.XLOOKUP(AH$23,$C$4:$C$19,$I$4:$S$19)*$AL174:$AV174),0)</f>
        <v>0</v>
      </c>
      <c r="CS174" s="287" cm="1">
        <f t="array" aca="1" ref="CS174" ca="1">IF(AI174&lt;0,AI174*SUMPRODUCT(_xlfn.XLOOKUP(AI$23,$C$4:$C$19,$I$4:$S$19)*$AL174:$AV174),0)</f>
        <v>0</v>
      </c>
      <c r="CT174" s="287" cm="1">
        <f t="array" aca="1" ref="CT174" ca="1">IF(AJ174&lt;0,AJ174*SUMPRODUCT(_xlfn.XLOOKUP(AJ$23,$C$4:$C$19,$I$4:$S$19)*$AL174:$AV174),0)</f>
        <v>0</v>
      </c>
      <c r="CU174" s="288" cm="1">
        <f t="array" aca="1" ref="CU174" ca="1">IF(AK174&lt;0,AK174*SUMPRODUCT(_xlfn.XLOOKUP(AK$23,$C$4:$C$19,$I$4:$S$19)*$AL174:$AV174),0)</f>
        <v>0</v>
      </c>
      <c r="CV174" s="289">
        <f t="shared" ca="1" si="203"/>
        <v>0</v>
      </c>
    </row>
    <row r="175" spans="1:100" x14ac:dyDescent="0.25">
      <c r="A175" s="135"/>
      <c r="B175" s="731"/>
      <c r="C175" s="292">
        <v>7</v>
      </c>
      <c r="D175" s="293" t="str">
        <f>_xlfn.XLOOKUP($C175,'Load Combinations'!$B$4:$B$22,'Load Combinations'!$C$4:$C$22)</f>
        <v>Core Vessel Vaccuum,  Beam On, Seismic</v>
      </c>
      <c r="E175" s="86"/>
      <c r="F175" s="294"/>
      <c r="G175" s="125"/>
      <c r="H175" s="295">
        <f t="shared" ca="1" si="252"/>
        <v>0.75</v>
      </c>
      <c r="I175" s="295">
        <f t="shared" ca="1" si="253"/>
        <v>0</v>
      </c>
      <c r="J175" s="296"/>
      <c r="K175" s="99">
        <f ca="1">OFFSET(K175,-6,0)</f>
        <v>0</v>
      </c>
      <c r="L175" s="96">
        <f t="shared" ref="L175:AK175" ca="1" si="295">OFFSET(L175,-6,0)</f>
        <v>0</v>
      </c>
      <c r="M175" s="96">
        <f t="shared" ca="1" si="295"/>
        <v>0</v>
      </c>
      <c r="N175" s="96">
        <f t="shared" ca="1" si="295"/>
        <v>0</v>
      </c>
      <c r="O175" s="96">
        <f t="shared" ca="1" si="295"/>
        <v>0</v>
      </c>
      <c r="P175" s="96">
        <f t="shared" ca="1" si="295"/>
        <v>0</v>
      </c>
      <c r="Q175" s="96">
        <f t="shared" ca="1" si="295"/>
        <v>0</v>
      </c>
      <c r="R175" s="96">
        <f t="shared" ca="1" si="295"/>
        <v>0</v>
      </c>
      <c r="S175" s="96">
        <f t="shared" ca="1" si="295"/>
        <v>0</v>
      </c>
      <c r="T175" s="96">
        <f t="shared" ca="1" si="295"/>
        <v>0</v>
      </c>
      <c r="U175" s="96">
        <f t="shared" ca="1" si="295"/>
        <v>0</v>
      </c>
      <c r="V175" s="96">
        <f t="shared" ca="1" si="295"/>
        <v>0</v>
      </c>
      <c r="W175" s="96">
        <f t="shared" ca="1" si="295"/>
        <v>0</v>
      </c>
      <c r="X175" s="96">
        <f t="shared" ca="1" si="295"/>
        <v>0</v>
      </c>
      <c r="Y175" s="96">
        <f t="shared" ca="1" si="295"/>
        <v>0</v>
      </c>
      <c r="Z175" s="138">
        <f t="shared" ca="1" si="295"/>
        <v>0</v>
      </c>
      <c r="AA175" s="99">
        <f t="shared" ca="1" si="295"/>
        <v>0</v>
      </c>
      <c r="AB175" s="96">
        <f t="shared" ca="1" si="295"/>
        <v>0</v>
      </c>
      <c r="AC175" s="96">
        <f t="shared" ca="1" si="295"/>
        <v>0</v>
      </c>
      <c r="AD175" s="96">
        <f t="shared" ca="1" si="295"/>
        <v>0</v>
      </c>
      <c r="AE175" s="96">
        <f t="shared" ca="1" si="295"/>
        <v>0</v>
      </c>
      <c r="AF175" s="96">
        <f t="shared" ca="1" si="295"/>
        <v>0</v>
      </c>
      <c r="AG175" s="96">
        <f t="shared" ca="1" si="295"/>
        <v>1</v>
      </c>
      <c r="AH175" s="96">
        <f t="shared" ca="1" si="295"/>
        <v>0</v>
      </c>
      <c r="AI175" s="96">
        <f t="shared" ca="1" si="295"/>
        <v>0</v>
      </c>
      <c r="AJ175" s="96">
        <f t="shared" ca="1" si="295"/>
        <v>0</v>
      </c>
      <c r="AK175" s="100">
        <f t="shared" ca="1" si="295"/>
        <v>0</v>
      </c>
      <c r="AL175" s="97">
        <f>+INDEX('Load Combinations'!$D$4:$N$22,MATCH(Vertical!$C175,'Load Combinations'!$B$4:$B$22,0),MATCH(Vertical!AL$23,'Load Combinations'!$D$3:$N$3,0))</f>
        <v>1</v>
      </c>
      <c r="AM175" s="96">
        <f>+INDEX('Load Combinations'!$D$4:$N$22,MATCH(Vertical!$C175,'Load Combinations'!$B$4:$B$22,0),MATCH(Vertical!AM$23,'Load Combinations'!$D$3:$N$3,0))</f>
        <v>1</v>
      </c>
      <c r="AN175" s="96">
        <f>+INDEX('Load Combinations'!$D$4:$N$22,MATCH(Vertical!$C175,'Load Combinations'!$B$4:$B$22,0),MATCH(Vertical!AN$23,'Load Combinations'!$D$3:$N$3,0))</f>
        <v>0</v>
      </c>
      <c r="AO175" s="96">
        <f>+INDEX('Load Combinations'!$D$4:$N$22,MATCH(Vertical!$C175,'Load Combinations'!$B$4:$B$22,0),MATCH(Vertical!AO$23,'Load Combinations'!$D$3:$N$3,0))</f>
        <v>1</v>
      </c>
      <c r="AP175" s="96">
        <f>+INDEX('Load Combinations'!$D$4:$N$22,MATCH(Vertical!$C175,'Load Combinations'!$B$4:$B$22,0),MATCH(Vertical!AP$23,'Load Combinations'!$D$3:$N$3,0))</f>
        <v>0</v>
      </c>
      <c r="AQ175" s="96">
        <f>+INDEX('Load Combinations'!$D$4:$N$22,MATCH(Vertical!$C175,'Load Combinations'!$B$4:$B$22,0),MATCH(Vertical!AQ$23,'Load Combinations'!$D$3:$N$3,0))</f>
        <v>1</v>
      </c>
      <c r="AR175" s="96">
        <f>+INDEX('Load Combinations'!$D$4:$N$22,MATCH(Vertical!$C175,'Load Combinations'!$B$4:$B$22,0),MATCH(Vertical!AR$23,'Load Combinations'!$D$3:$N$3,0))</f>
        <v>0</v>
      </c>
      <c r="AS175" s="96">
        <f>+INDEX('Load Combinations'!$D$4:$N$22,MATCH(Vertical!$C175,'Load Combinations'!$B$4:$B$22,0),MATCH(Vertical!AS$23,'Load Combinations'!$D$3:$N$3,0))</f>
        <v>0</v>
      </c>
      <c r="AT175" s="96">
        <f>+INDEX('Load Combinations'!$D$4:$N$22,MATCH(Vertical!$C175,'Load Combinations'!$B$4:$B$22,0),MATCH(Vertical!AT$23,'Load Combinations'!$D$3:$N$3,0))</f>
        <v>1</v>
      </c>
      <c r="AU175" s="138">
        <f>+INDEX('Load Combinations'!$D$4:$N$22,MATCH(Vertical!$C175,'Load Combinations'!$B$4:$B$22,0),MATCH(Vertical!AU$23,'Load Combinations'!$D$3:$N$3,0))</f>
        <v>1</v>
      </c>
      <c r="AV175" s="298">
        <f>+INDEX('Load Combinations'!$D$4:$N$22,MATCH(Vertical!$C175,'Load Combinations'!$B$4:$B$22,0),MATCH(Vertical!AV$23,'Load Combinations'!$D$3:$N$3,0))</f>
        <v>0</v>
      </c>
      <c r="AW175" s="297" cm="1">
        <f t="array" aca="1" ref="AW175" ca="1">SUMPRODUCT(--($K175:$Z175&gt;0),INDEX($H$4:$H$19,MATCH($K$23:$Z$23,$C$4:$C$19,0)))</f>
        <v>0</v>
      </c>
      <c r="AX175" s="298" cm="1">
        <f t="array" aca="1" ref="AX175" ca="1">SUMPRODUCT(--($K175:$Z175&gt;0),INDEX($G$4:$G$19,MATCH($K$23:$Z$23,$C$4:$C$19,0)))</f>
        <v>0</v>
      </c>
      <c r="AY175" s="298" cm="1">
        <f t="array" aca="1" ref="AY175" ca="1">-1*SUMPRODUCT(--($K175:$Z175&lt;0),INDEX($H$4:$H$19,MATCH($K$23:$Z$23,$C$4:$C$19,0)))</f>
        <v>0</v>
      </c>
      <c r="AZ175" s="299" cm="1">
        <f t="array" aca="1" ref="AZ175" ca="1">-1*SUMPRODUCT(--($K175:$Z175&lt;0),INDEX($G$4:$G$19,MATCH($K$23:$Z$23,$C$4:$C$19,0)))</f>
        <v>0</v>
      </c>
      <c r="BA175" s="125" cm="1">
        <f t="array" aca="1" ref="BA175" ca="1">IF(AA175&gt;0,AA175*SUMPRODUCT(_xlfn.XLOOKUP(AA$23,$C$4:$C$19,$T$4:$AD$19)*$AL175:$AV175),0)</f>
        <v>0</v>
      </c>
      <c r="BB175" s="300" cm="1">
        <f t="array" aca="1" ref="BB175" ca="1">IF(AB175&gt;0,AB175*SUMPRODUCT(_xlfn.XLOOKUP(AB$23,$C$4:$C$19,$T$4:$AD$19)*$AL175:$AV175),0)</f>
        <v>0</v>
      </c>
      <c r="BC175" s="300" cm="1">
        <f t="array" aca="1" ref="BC175" ca="1">IF(AC175&gt;0,AC175*SUMPRODUCT(_xlfn.XLOOKUP(AC$23,$C$4:$C$19,$T$4:$AD$19)*$AL175:$AV175),0)</f>
        <v>0</v>
      </c>
      <c r="BD175" s="301" cm="1">
        <f t="array" aca="1" ref="BD175" ca="1">IF(AD175&gt;0,AD175*SUMPRODUCT(_xlfn.XLOOKUP(AD$23,$C$4:$C$19,$T$4:$AD$19)*$AL175:$AV175),0)</f>
        <v>0</v>
      </c>
      <c r="BE175" s="300" cm="1">
        <f t="array" aca="1" ref="BE175" ca="1">IF(AE175&gt;0,AE175*SUMPRODUCT(_xlfn.XLOOKUP(AE$23,$C$4:$C$19,$T$4:$AD$19)*$AL175:$AV175),0)</f>
        <v>0</v>
      </c>
      <c r="BF175" s="300" cm="1">
        <f t="array" aca="1" ref="BF175" ca="1">IF(AF175&gt;0,AF175*SUMPRODUCT(_xlfn.XLOOKUP(AF$23,$C$4:$C$19,$T$4:$AD$19)*$AL175:$AV175),0)</f>
        <v>0</v>
      </c>
      <c r="BG175" s="300" cm="1">
        <f t="array" aca="1" ref="BG175" ca="1">IF(AG175&gt;0,AG175*SUMPRODUCT(_xlfn.XLOOKUP(AG$23,$C$4:$C$19,$T$4:$AD$19)*$AL175:$AV175),0)</f>
        <v>0.75</v>
      </c>
      <c r="BH175" s="300" cm="1">
        <f t="array" aca="1" ref="BH175" ca="1">IF(AH175&gt;0,AH175*SUMPRODUCT(_xlfn.XLOOKUP(AH$23,$C$4:$C$19,$T$4:$AD$19)*$AL175:$AV175),0)</f>
        <v>0</v>
      </c>
      <c r="BI175" s="300" cm="1">
        <f t="array" aca="1" ref="BI175" ca="1">IF(AI175&gt;0,AI175*SUMPRODUCT(_xlfn.XLOOKUP(AI$23,$C$4:$C$19,$T$4:$AD$19)*$AL175:$AV175),0)</f>
        <v>0</v>
      </c>
      <c r="BJ175" s="300" cm="1">
        <f t="array" aca="1" ref="BJ175" ca="1">IF(AJ175&gt;0,AJ175*SUMPRODUCT(_xlfn.XLOOKUP(AJ$23,$C$4:$C$19,$T$4:$AD$19)*$AL175:$AV175),0)</f>
        <v>0</v>
      </c>
      <c r="BK175" s="302" cm="1">
        <f t="array" aca="1" ref="BK175" ca="1">IF(AK175&gt;0,AK175*SUMPRODUCT(_xlfn.XLOOKUP(AK$23,$C$4:$C$19,$T$4:$AD$19)*$AL175:$AV175),0)</f>
        <v>0</v>
      </c>
      <c r="BL175" s="303">
        <f t="shared" ca="1" si="200"/>
        <v>0.75</v>
      </c>
      <c r="BM175" s="125" cm="1">
        <f t="array" aca="1" ref="BM175" ca="1">IF(AA175&gt;0,AA175*SUMPRODUCT(_xlfn.XLOOKUP(AA$23,$C$4:$C$19,$I$4:$S$19)*$AL175:$AV175),0)</f>
        <v>0</v>
      </c>
      <c r="BN175" s="300" cm="1">
        <f t="array" aca="1" ref="BN175" ca="1">IF(AB175&gt;0,AB175*SUMPRODUCT(_xlfn.XLOOKUP(AB$23,$C$4:$C$19,$I$4:$S$19)*$AL175:$AV175),0)</f>
        <v>0</v>
      </c>
      <c r="BO175" s="300" cm="1">
        <f t="array" aca="1" ref="BO175" ca="1">IF(AC175&gt;0,AC175*SUMPRODUCT(_xlfn.XLOOKUP(AC$23,$C$4:$C$19,$I$4:$S$19)*$AL175:$AV175),0)</f>
        <v>0</v>
      </c>
      <c r="BP175" s="301" cm="1">
        <f t="array" aca="1" ref="BP175" ca="1">IF(AD175&gt;0,AD175*SUMPRODUCT(_xlfn.XLOOKUP(AD$23,$C$4:$C$19,$I$4:$S$19)*$AL175:$AV175),0)</f>
        <v>0</v>
      </c>
      <c r="BQ175" s="300" cm="1">
        <f t="array" aca="1" ref="BQ175" ca="1">IF(AE175&gt;0,AE175*SUMPRODUCT(_xlfn.XLOOKUP(AE$23,$C$4:$C$19,$I$4:$S$19)*$AL175:$AV175),0)</f>
        <v>0</v>
      </c>
      <c r="BR175" s="300" cm="1">
        <f t="array" aca="1" ref="BR175" ca="1">IF(AF175&gt;0,AF175*SUMPRODUCT(_xlfn.XLOOKUP(AF$23,$C$4:$C$19,$I$4:$S$19)*$AL175:$AV175),0)</f>
        <v>0</v>
      </c>
      <c r="BS175" s="300" cm="1">
        <f t="array" aca="1" ref="BS175" ca="1">IF(AG175&gt;0,AG175*SUMPRODUCT(_xlfn.XLOOKUP(AG$23,$C$4:$C$19,$I$4:$S$19)*$AL175:$AV175),0)</f>
        <v>0</v>
      </c>
      <c r="BT175" s="300" cm="1">
        <f t="array" aca="1" ref="BT175" ca="1">IF(AH175&gt;0,AH175*SUMPRODUCT(_xlfn.XLOOKUP(AH$23,$C$4:$C$19,$I$4:$S$19)*$AL175:$AV175),0)</f>
        <v>0</v>
      </c>
      <c r="BU175" s="300" cm="1">
        <f t="array" aca="1" ref="BU175" ca="1">IF(AI175&gt;0,AI175*SUMPRODUCT(_xlfn.XLOOKUP(AI$23,$C$4:$C$19,$I$4:$S$19)*$AL175:$AV175),0)</f>
        <v>0</v>
      </c>
      <c r="BV175" s="300" cm="1">
        <f t="array" aca="1" ref="BV175" ca="1">IF(AJ175&gt;0,AJ175*SUMPRODUCT(_xlfn.XLOOKUP(AJ$23,$C$4:$C$19,$I$4:$S$19)*$AL175:$AV175),0)</f>
        <v>0</v>
      </c>
      <c r="BW175" s="304" cm="1">
        <f t="array" aca="1" ref="BW175" ca="1">IF(AK175&gt;0,AK175*SUMPRODUCT(_xlfn.XLOOKUP(AK$23,$C$4:$C$19,$I$4:$S$19)*$AL175:$AV175),0)</f>
        <v>0</v>
      </c>
      <c r="BX175" s="305">
        <f t="shared" ca="1" si="201"/>
        <v>0</v>
      </c>
      <c r="BY175" s="125" cm="1">
        <f t="array" aca="1" ref="BY175" ca="1">IF(AA175&lt;0,AA175*SUMPRODUCT(_xlfn.XLOOKUP(AA$23,$C$4:$C$19,$T$4:$AD$19)*$AL175:$AV175),0)</f>
        <v>0</v>
      </c>
      <c r="BZ175" s="300" cm="1">
        <f t="array" aca="1" ref="BZ175" ca="1">IF(AB175&lt;0,AB175*SUMPRODUCT(_xlfn.XLOOKUP(AB$23,$C$4:$C$19,$T$4:$AD$19)*$AL175:$AV175),0)</f>
        <v>0</v>
      </c>
      <c r="CA175" s="300" cm="1">
        <f t="array" aca="1" ref="CA175" ca="1">IF(AC175&lt;0,AC175*SUMPRODUCT(_xlfn.XLOOKUP(AC$23,$C$4:$C$19,$T$4:$AD$19)*$AL175:$AV175),0)</f>
        <v>0</v>
      </c>
      <c r="CB175" s="301" cm="1">
        <f t="array" aca="1" ref="CB175" ca="1">IF(AD175&lt;0,AD175*SUMPRODUCT(_xlfn.XLOOKUP(AD$23,$C$4:$C$19,$T$4:$AD$19)*$AL175:$AV175),0)</f>
        <v>0</v>
      </c>
      <c r="CC175" s="300" cm="1">
        <f t="array" aca="1" ref="CC175" ca="1">IF(AE175&lt;0,AE175*SUMPRODUCT(_xlfn.XLOOKUP(AE$23,$C$4:$C$19,$T$4:$AD$19)*$AL175:$AV175),0)</f>
        <v>0</v>
      </c>
      <c r="CD175" s="300" cm="1">
        <f t="array" aca="1" ref="CD175" ca="1">IF(AF175&lt;0,AF175*SUMPRODUCT(_xlfn.XLOOKUP(AF$23,$C$4:$C$19,$T$4:$AD$19)*$AL175:$AV175),0)</f>
        <v>0</v>
      </c>
      <c r="CE175" s="300" cm="1">
        <f t="array" aca="1" ref="CE175" ca="1">IF(AG175&lt;0,AG175*SUMPRODUCT(_xlfn.XLOOKUP(AG$23,$C$4:$C$19,$T$4:$AD$19)*$AL175:$AV175),0)</f>
        <v>0</v>
      </c>
      <c r="CF175" s="300" cm="1">
        <f t="array" aca="1" ref="CF175" ca="1">IF(AH175&lt;0,AH175*SUMPRODUCT(_xlfn.XLOOKUP(AH$23,$C$4:$C$19,$T$4:$AD$19)*$AL175:$AV175),0)</f>
        <v>0</v>
      </c>
      <c r="CG175" s="300" cm="1">
        <f t="array" aca="1" ref="CG175" ca="1">IF(AI175&lt;0,AI175*SUMPRODUCT(_xlfn.XLOOKUP(AI$23,$C$4:$C$19,$T$4:$AD$19)*$AL175:$AV175),0)</f>
        <v>0</v>
      </c>
      <c r="CH175" s="300" cm="1">
        <f t="array" aca="1" ref="CH175" ca="1">IF(AJ175&lt;0,AJ175*SUMPRODUCT(_xlfn.XLOOKUP(AJ$23,$C$4:$C$19,$T$4:$AD$19)*$AL175:$AV175),0)</f>
        <v>0</v>
      </c>
      <c r="CI175" s="304" cm="1">
        <f t="array" aca="1" ref="CI175" ca="1">IF(AK175&lt;0,AK175*SUMPRODUCT(_xlfn.XLOOKUP(AK$23,$C$4:$C$19,$T$4:$AD$19)*$AL175:$AV175),0)</f>
        <v>0</v>
      </c>
      <c r="CJ175" s="303">
        <f t="shared" ca="1" si="202"/>
        <v>0</v>
      </c>
      <c r="CK175" s="125" cm="1">
        <f t="array" aca="1" ref="CK175" ca="1">IF(AA175&lt;0,AA175*SUMPRODUCT(_xlfn.XLOOKUP(AA$23,$C$4:$C$19,$I$4:$S$19)*$AL175:$AV175),0)</f>
        <v>0</v>
      </c>
      <c r="CL175" s="300" cm="1">
        <f t="array" aca="1" ref="CL175" ca="1">IF(AB175&lt;0,AB175*SUMPRODUCT(_xlfn.XLOOKUP(AB$23,$C$4:$C$19,$I$4:$S$19)*$AL175:$AV175),0)</f>
        <v>0</v>
      </c>
      <c r="CM175" s="300" cm="1">
        <f t="array" aca="1" ref="CM175" ca="1">IF(AC175&lt;0,AC175*SUMPRODUCT(_xlfn.XLOOKUP(AC$23,$C$4:$C$19,$I$4:$S$19)*$AL175:$AV175),0)</f>
        <v>0</v>
      </c>
      <c r="CN175" s="301" cm="1">
        <f t="array" aca="1" ref="CN175" ca="1">IF(AD175&lt;0,AD175*SUMPRODUCT(_xlfn.XLOOKUP(AD$23,$C$4:$C$19,$I$4:$S$19)*$AL175:$AV175),0)</f>
        <v>0</v>
      </c>
      <c r="CO175" s="300" cm="1">
        <f t="array" aca="1" ref="CO175" ca="1">IF(AE175&lt;0,AE175*SUMPRODUCT(_xlfn.XLOOKUP(AE$23,$C$4:$C$19,$I$4:$S$19)*$AL175:$AV175),0)</f>
        <v>0</v>
      </c>
      <c r="CP175" s="300" cm="1">
        <f t="array" aca="1" ref="CP175" ca="1">IF(AF175&lt;0,AF175*SUMPRODUCT(_xlfn.XLOOKUP(AF$23,$C$4:$C$19,$I$4:$S$19)*$AL175:$AV175),0)</f>
        <v>0</v>
      </c>
      <c r="CQ175" s="300" cm="1">
        <f t="array" aca="1" ref="CQ175" ca="1">IF(AG175&lt;0,AG175*SUMPRODUCT(_xlfn.XLOOKUP(AG$23,$C$4:$C$19,$I$4:$S$19)*$AL175:$AV175),0)</f>
        <v>0</v>
      </c>
      <c r="CR175" s="300" cm="1">
        <f t="array" aca="1" ref="CR175" ca="1">IF(AH175&lt;0,AH175*SUMPRODUCT(_xlfn.XLOOKUP(AH$23,$C$4:$C$19,$I$4:$S$19)*$AL175:$AV175),0)</f>
        <v>0</v>
      </c>
      <c r="CS175" s="300" cm="1">
        <f t="array" aca="1" ref="CS175" ca="1">IF(AI175&lt;0,AI175*SUMPRODUCT(_xlfn.XLOOKUP(AI$23,$C$4:$C$19,$I$4:$S$19)*$AL175:$AV175),0)</f>
        <v>0</v>
      </c>
      <c r="CT175" s="300" cm="1">
        <f t="array" aca="1" ref="CT175" ca="1">IF(AJ175&lt;0,AJ175*SUMPRODUCT(_xlfn.XLOOKUP(AJ$23,$C$4:$C$19,$I$4:$S$19)*$AL175:$AV175),0)</f>
        <v>0</v>
      </c>
      <c r="CU175" s="302" cm="1">
        <f t="array" aca="1" ref="CU175" ca="1">IF(AK175&lt;0,AK175*SUMPRODUCT(_xlfn.XLOOKUP(AK$23,$C$4:$C$19,$I$4:$S$19)*$AL175:$AV175),0)</f>
        <v>0</v>
      </c>
      <c r="CV175" s="303">
        <f t="shared" ca="1" si="203"/>
        <v>0</v>
      </c>
    </row>
    <row r="176" spans="1:100" x14ac:dyDescent="0.25">
      <c r="A176" s="136"/>
      <c r="B176" s="389"/>
      <c r="C176" s="278">
        <v>8</v>
      </c>
      <c r="D176" s="279" t="str">
        <f>_xlfn.XLOOKUP($C176,'Load Combinations'!$B$4:$B$22,'Load Combinations'!$C$4:$C$22)</f>
        <v>CV Vac, Component MAWP, No Beam</v>
      </c>
      <c r="E176" s="280"/>
      <c r="F176" s="281"/>
      <c r="G176" s="111"/>
      <c r="H176" s="282">
        <f t="shared" ca="1" si="252"/>
        <v>0.25</v>
      </c>
      <c r="I176" s="282">
        <f t="shared" ca="1" si="253"/>
        <v>0</v>
      </c>
      <c r="J176" s="283"/>
      <c r="K176" s="87">
        <f ca="1">OFFSET(K176,-7,0)</f>
        <v>0</v>
      </c>
      <c r="L176" s="84">
        <f t="shared" ref="L176:AK176" ca="1" si="296">OFFSET(L176,-7,0)</f>
        <v>0</v>
      </c>
      <c r="M176" s="84">
        <f t="shared" ca="1" si="296"/>
        <v>0</v>
      </c>
      <c r="N176" s="84">
        <f t="shared" ca="1" si="296"/>
        <v>0</v>
      </c>
      <c r="O176" s="84">
        <f t="shared" ca="1" si="296"/>
        <v>0</v>
      </c>
      <c r="P176" s="84">
        <f t="shared" ca="1" si="296"/>
        <v>0</v>
      </c>
      <c r="Q176" s="84">
        <f t="shared" ca="1" si="296"/>
        <v>0</v>
      </c>
      <c r="R176" s="84">
        <f t="shared" ca="1" si="296"/>
        <v>0</v>
      </c>
      <c r="S176" s="84">
        <f t="shared" ca="1" si="296"/>
        <v>0</v>
      </c>
      <c r="T176" s="84">
        <f t="shared" ca="1" si="296"/>
        <v>0</v>
      </c>
      <c r="U176" s="84">
        <f t="shared" ca="1" si="296"/>
        <v>0</v>
      </c>
      <c r="V176" s="84">
        <f t="shared" ca="1" si="296"/>
        <v>0</v>
      </c>
      <c r="W176" s="84">
        <f t="shared" ca="1" si="296"/>
        <v>0</v>
      </c>
      <c r="X176" s="84">
        <f t="shared" ca="1" si="296"/>
        <v>0</v>
      </c>
      <c r="Y176" s="84">
        <f t="shared" ca="1" si="296"/>
        <v>0</v>
      </c>
      <c r="Z176" s="89">
        <f t="shared" ca="1" si="296"/>
        <v>0</v>
      </c>
      <c r="AA176" s="87">
        <f t="shared" ca="1" si="296"/>
        <v>0</v>
      </c>
      <c r="AB176" s="84">
        <f t="shared" ca="1" si="296"/>
        <v>0</v>
      </c>
      <c r="AC176" s="84">
        <f t="shared" ca="1" si="296"/>
        <v>0</v>
      </c>
      <c r="AD176" s="84">
        <f t="shared" ca="1" si="296"/>
        <v>0</v>
      </c>
      <c r="AE176" s="84">
        <f t="shared" ca="1" si="296"/>
        <v>0</v>
      </c>
      <c r="AF176" s="84">
        <f t="shared" ca="1" si="296"/>
        <v>0</v>
      </c>
      <c r="AG176" s="84">
        <f t="shared" ca="1" si="296"/>
        <v>1</v>
      </c>
      <c r="AH176" s="84">
        <f t="shared" ca="1" si="296"/>
        <v>0</v>
      </c>
      <c r="AI176" s="84">
        <f t="shared" ca="1" si="296"/>
        <v>0</v>
      </c>
      <c r="AJ176" s="84">
        <f t="shared" ca="1" si="296"/>
        <v>0</v>
      </c>
      <c r="AK176" s="98">
        <f t="shared" ca="1" si="296"/>
        <v>0</v>
      </c>
      <c r="AL176" s="91">
        <f>+INDEX('Load Combinations'!$D$4:$N$22,MATCH(Vertical!$C176,'Load Combinations'!$B$4:$B$22,0),MATCH(Vertical!AL$23,'Load Combinations'!$D$3:$N$3,0))</f>
        <v>1</v>
      </c>
      <c r="AM176" s="84">
        <f>+INDEX('Load Combinations'!$D$4:$N$22,MATCH(Vertical!$C176,'Load Combinations'!$B$4:$B$22,0),MATCH(Vertical!AM$23,'Load Combinations'!$D$3:$N$3,0))</f>
        <v>1</v>
      </c>
      <c r="AN176" s="84">
        <f>+INDEX('Load Combinations'!$D$4:$N$22,MATCH(Vertical!$C176,'Load Combinations'!$B$4:$B$22,0),MATCH(Vertical!AN$23,'Load Combinations'!$D$3:$N$3,0))</f>
        <v>0</v>
      </c>
      <c r="AO176" s="84">
        <f>+INDEX('Load Combinations'!$D$4:$N$22,MATCH(Vertical!$C176,'Load Combinations'!$B$4:$B$22,0),MATCH(Vertical!AO$23,'Load Combinations'!$D$3:$N$3,0))</f>
        <v>0</v>
      </c>
      <c r="AP176" s="84">
        <f>+INDEX('Load Combinations'!$D$4:$N$22,MATCH(Vertical!$C176,'Load Combinations'!$B$4:$B$22,0),MATCH(Vertical!AP$23,'Load Combinations'!$D$3:$N$3,0))</f>
        <v>1</v>
      </c>
      <c r="AQ176" s="84">
        <f>+INDEX('Load Combinations'!$D$4:$N$22,MATCH(Vertical!$C176,'Load Combinations'!$B$4:$B$22,0),MATCH(Vertical!AQ$23,'Load Combinations'!$D$3:$N$3,0))</f>
        <v>0</v>
      </c>
      <c r="AR176" s="84">
        <f>+INDEX('Load Combinations'!$D$4:$N$22,MATCH(Vertical!$C176,'Load Combinations'!$B$4:$B$22,0),MATCH(Vertical!AR$23,'Load Combinations'!$D$3:$N$3,0))</f>
        <v>0</v>
      </c>
      <c r="AS176" s="84">
        <f>+INDEX('Load Combinations'!$D$4:$N$22,MATCH(Vertical!$C176,'Load Combinations'!$B$4:$B$22,0),MATCH(Vertical!AS$23,'Load Combinations'!$D$3:$N$3,0))</f>
        <v>0</v>
      </c>
      <c r="AT176" s="84">
        <f>+INDEX('Load Combinations'!$D$4:$N$22,MATCH(Vertical!$C176,'Load Combinations'!$B$4:$B$22,0),MATCH(Vertical!AT$23,'Load Combinations'!$D$3:$N$3,0))</f>
        <v>1</v>
      </c>
      <c r="AU176" s="89">
        <f>+INDEX('Load Combinations'!$D$4:$N$22,MATCH(Vertical!$C176,'Load Combinations'!$B$4:$B$22,0),MATCH(Vertical!AU$23,'Load Combinations'!$D$3:$N$3,0))</f>
        <v>0</v>
      </c>
      <c r="AV176" s="194">
        <f>+INDEX('Load Combinations'!$D$4:$N$22,MATCH(Vertical!$C176,'Load Combinations'!$B$4:$B$22,0),MATCH(Vertical!AV$23,'Load Combinations'!$D$3:$N$3,0))</f>
        <v>0</v>
      </c>
      <c r="AW176" s="284" cm="1">
        <f t="array" aca="1" ref="AW176" ca="1">SUMPRODUCT(--($K176:$Z176&gt;0),INDEX($H$4:$H$19,MATCH($K$23:$Z$23,$C$4:$C$19,0)))</f>
        <v>0</v>
      </c>
      <c r="AX176" s="194" cm="1">
        <f t="array" aca="1" ref="AX176" ca="1">SUMPRODUCT(--($K176:$Z176&gt;0),INDEX($G$4:$G$19,MATCH($K$23:$Z$23,$C$4:$C$19,0)))</f>
        <v>0</v>
      </c>
      <c r="AY176" s="194" cm="1">
        <f t="array" aca="1" ref="AY176" ca="1">-1*SUMPRODUCT(--($K176:$Z176&lt;0),INDEX($H$4:$H$19,MATCH($K$23:$Z$23,$C$4:$C$19,0)))</f>
        <v>0</v>
      </c>
      <c r="AZ176" s="285" cm="1">
        <f t="array" aca="1" ref="AZ176" ca="1">-1*SUMPRODUCT(--($K176:$Z176&lt;0),INDEX($G$4:$G$19,MATCH($K$23:$Z$23,$C$4:$C$19,0)))</f>
        <v>0</v>
      </c>
      <c r="BA176" s="286" cm="1">
        <f t="array" aca="1" ref="BA176" ca="1">IF(AA176&gt;0,AA176*SUMPRODUCT(_xlfn.XLOOKUP(AA$23,$C$4:$C$19,$T$4:$AD$19)*$AL176:$AV176),0)</f>
        <v>0</v>
      </c>
      <c r="BB176" s="287" cm="1">
        <f t="array" aca="1" ref="BB176" ca="1">IF(AB176&gt;0,AB176*SUMPRODUCT(_xlfn.XLOOKUP(AB$23,$C$4:$C$19,$T$4:$AD$19)*$AL176:$AV176),0)</f>
        <v>0</v>
      </c>
      <c r="BC176" s="287" cm="1">
        <f t="array" aca="1" ref="BC176" ca="1">IF(AC176&gt;0,AC176*SUMPRODUCT(_xlfn.XLOOKUP(AC$23,$C$4:$C$19,$T$4:$AD$19)*$AL176:$AV176),0)</f>
        <v>0</v>
      </c>
      <c r="BD176" s="287" cm="1">
        <f t="array" aca="1" ref="BD176" ca="1">IF(AD176&gt;0,AD176*SUMPRODUCT(_xlfn.XLOOKUP(AD$23,$C$4:$C$19,$T$4:$AD$19)*$AL176:$AV176),0)</f>
        <v>0</v>
      </c>
      <c r="BE176" s="287" cm="1">
        <f t="array" aca="1" ref="BE176" ca="1">IF(AE176&gt;0,AE176*SUMPRODUCT(_xlfn.XLOOKUP(AE$23,$C$4:$C$19,$T$4:$AD$19)*$AL176:$AV176),0)</f>
        <v>0</v>
      </c>
      <c r="BF176" s="287" cm="1">
        <f t="array" aca="1" ref="BF176" ca="1">IF(AF176&gt;0,AF176*SUMPRODUCT(_xlfn.XLOOKUP(AF$23,$C$4:$C$19,$T$4:$AD$19)*$AL176:$AV176),0)</f>
        <v>0</v>
      </c>
      <c r="BG176" s="287" cm="1">
        <f t="array" aca="1" ref="BG176" ca="1">IF(AG176&gt;0,AG176*SUMPRODUCT(_xlfn.XLOOKUP(AG$23,$C$4:$C$19,$T$4:$AD$19)*$AL176:$AV176),0)</f>
        <v>0.25</v>
      </c>
      <c r="BH176" s="287" cm="1">
        <f t="array" aca="1" ref="BH176" ca="1">IF(AH176&gt;0,AH176*SUMPRODUCT(_xlfn.XLOOKUP(AH$23,$C$4:$C$19,$T$4:$AD$19)*$AL176:$AV176),0)</f>
        <v>0</v>
      </c>
      <c r="BI176" s="287" cm="1">
        <f t="array" aca="1" ref="BI176" ca="1">IF(AI176&gt;0,AI176*SUMPRODUCT(_xlfn.XLOOKUP(AI$23,$C$4:$C$19,$T$4:$AD$19)*$AL176:$AV176),0)</f>
        <v>0</v>
      </c>
      <c r="BJ176" s="287" cm="1">
        <f t="array" aca="1" ref="BJ176" ca="1">IF(AJ176&gt;0,AJ176*SUMPRODUCT(_xlfn.XLOOKUP(AJ$23,$C$4:$C$19,$T$4:$AD$19)*$AL176:$AV176),0)</f>
        <v>0</v>
      </c>
      <c r="BK176" s="288" cm="1">
        <f t="array" aca="1" ref="BK176" ca="1">IF(AK176&gt;0,AK176*SUMPRODUCT(_xlfn.XLOOKUP(AK$23,$C$4:$C$19,$T$4:$AD$19)*$AL176:$AV176),0)</f>
        <v>0</v>
      </c>
      <c r="BL176" s="289">
        <f t="shared" ca="1" si="200"/>
        <v>0.25</v>
      </c>
      <c r="BM176" s="286" cm="1">
        <f t="array" aca="1" ref="BM176" ca="1">IF(AA176&gt;0,AA176*SUMPRODUCT(_xlfn.XLOOKUP(AA$23,$C$4:$C$19,$I$4:$S$19)*$AL176:$AV176),0)</f>
        <v>0</v>
      </c>
      <c r="BN176" s="287" cm="1">
        <f t="array" aca="1" ref="BN176" ca="1">IF(AB176&gt;0,AB176*SUMPRODUCT(_xlfn.XLOOKUP(AB$23,$C$4:$C$19,$I$4:$S$19)*$AL176:$AV176),0)</f>
        <v>0</v>
      </c>
      <c r="BO176" s="287" cm="1">
        <f t="array" aca="1" ref="BO176" ca="1">IF(AC176&gt;0,AC176*SUMPRODUCT(_xlfn.XLOOKUP(AC$23,$C$4:$C$19,$I$4:$S$19)*$AL176:$AV176),0)</f>
        <v>0</v>
      </c>
      <c r="BP176" s="287" cm="1">
        <f t="array" aca="1" ref="BP176" ca="1">IF(AD176&gt;0,AD176*SUMPRODUCT(_xlfn.XLOOKUP(AD$23,$C$4:$C$19,$I$4:$S$19)*$AL176:$AV176),0)</f>
        <v>0</v>
      </c>
      <c r="BQ176" s="287" cm="1">
        <f t="array" aca="1" ref="BQ176" ca="1">IF(AE176&gt;0,AE176*SUMPRODUCT(_xlfn.XLOOKUP(AE$23,$C$4:$C$19,$I$4:$S$19)*$AL176:$AV176),0)</f>
        <v>0</v>
      </c>
      <c r="BR176" s="287" cm="1">
        <f t="array" aca="1" ref="BR176" ca="1">IF(AF176&gt;0,AF176*SUMPRODUCT(_xlfn.XLOOKUP(AF$23,$C$4:$C$19,$I$4:$S$19)*$AL176:$AV176),0)</f>
        <v>0</v>
      </c>
      <c r="BS176" s="287" cm="1">
        <f t="array" aca="1" ref="BS176" ca="1">IF(AG176&gt;0,AG176*SUMPRODUCT(_xlfn.XLOOKUP(AG$23,$C$4:$C$19,$I$4:$S$19)*$AL176:$AV176),0)</f>
        <v>0</v>
      </c>
      <c r="BT176" s="287" cm="1">
        <f t="array" aca="1" ref="BT176" ca="1">IF(AH176&gt;0,AH176*SUMPRODUCT(_xlfn.XLOOKUP(AH$23,$C$4:$C$19,$I$4:$S$19)*$AL176:$AV176),0)</f>
        <v>0</v>
      </c>
      <c r="BU176" s="287" cm="1">
        <f t="array" aca="1" ref="BU176" ca="1">IF(AI176&gt;0,AI176*SUMPRODUCT(_xlfn.XLOOKUP(AI$23,$C$4:$C$19,$I$4:$S$19)*$AL176:$AV176),0)</f>
        <v>0</v>
      </c>
      <c r="BV176" s="287" cm="1">
        <f t="array" aca="1" ref="BV176" ca="1">IF(AJ176&gt;0,AJ176*SUMPRODUCT(_xlfn.XLOOKUP(AJ$23,$C$4:$C$19,$I$4:$S$19)*$AL176:$AV176),0)</f>
        <v>0</v>
      </c>
      <c r="BW176" s="290" cm="1">
        <f t="array" aca="1" ref="BW176" ca="1">IF(AK176&gt;0,AK176*SUMPRODUCT(_xlfn.XLOOKUP(AK$23,$C$4:$C$19,$I$4:$S$19)*$AL176:$AV176),0)</f>
        <v>0</v>
      </c>
      <c r="BX176" s="291">
        <f t="shared" ca="1" si="201"/>
        <v>0</v>
      </c>
      <c r="BY176" s="286" cm="1">
        <f t="array" aca="1" ref="BY176" ca="1">IF(AA176&lt;0,AA176*SUMPRODUCT(_xlfn.XLOOKUP(AA$23,$C$4:$C$19,$T$4:$AD$19)*$AL176:$AV176),0)</f>
        <v>0</v>
      </c>
      <c r="BZ176" s="287" cm="1">
        <f t="array" aca="1" ref="BZ176" ca="1">IF(AB176&lt;0,AB176*SUMPRODUCT(_xlfn.XLOOKUP(AB$23,$C$4:$C$19,$T$4:$AD$19)*$AL176:$AV176),0)</f>
        <v>0</v>
      </c>
      <c r="CA176" s="287" cm="1">
        <f t="array" aca="1" ref="CA176" ca="1">IF(AC176&lt;0,AC176*SUMPRODUCT(_xlfn.XLOOKUP(AC$23,$C$4:$C$19,$T$4:$AD$19)*$AL176:$AV176),0)</f>
        <v>0</v>
      </c>
      <c r="CB176" s="287" cm="1">
        <f t="array" aca="1" ref="CB176" ca="1">IF(AD176&lt;0,AD176*SUMPRODUCT(_xlfn.XLOOKUP(AD$23,$C$4:$C$19,$T$4:$AD$19)*$AL176:$AV176),0)</f>
        <v>0</v>
      </c>
      <c r="CC176" s="287" cm="1">
        <f t="array" aca="1" ref="CC176" ca="1">IF(AE176&lt;0,AE176*SUMPRODUCT(_xlfn.XLOOKUP(AE$23,$C$4:$C$19,$T$4:$AD$19)*$AL176:$AV176),0)</f>
        <v>0</v>
      </c>
      <c r="CD176" s="287" cm="1">
        <f t="array" aca="1" ref="CD176" ca="1">IF(AF176&lt;0,AF176*SUMPRODUCT(_xlfn.XLOOKUP(AF$23,$C$4:$C$19,$T$4:$AD$19)*$AL176:$AV176),0)</f>
        <v>0</v>
      </c>
      <c r="CE176" s="287" cm="1">
        <f t="array" aca="1" ref="CE176" ca="1">IF(AG176&lt;0,AG176*SUMPRODUCT(_xlfn.XLOOKUP(AG$23,$C$4:$C$19,$T$4:$AD$19)*$AL176:$AV176),0)</f>
        <v>0</v>
      </c>
      <c r="CF176" s="287" cm="1">
        <f t="array" aca="1" ref="CF176" ca="1">IF(AH176&lt;0,AH176*SUMPRODUCT(_xlfn.XLOOKUP(AH$23,$C$4:$C$19,$T$4:$AD$19)*$AL176:$AV176),0)</f>
        <v>0</v>
      </c>
      <c r="CG176" s="287" cm="1">
        <f t="array" aca="1" ref="CG176" ca="1">IF(AI176&lt;0,AI176*SUMPRODUCT(_xlfn.XLOOKUP(AI$23,$C$4:$C$19,$T$4:$AD$19)*$AL176:$AV176),0)</f>
        <v>0</v>
      </c>
      <c r="CH176" s="287" cm="1">
        <f t="array" aca="1" ref="CH176" ca="1">IF(AJ176&lt;0,AJ176*SUMPRODUCT(_xlfn.XLOOKUP(AJ$23,$C$4:$C$19,$T$4:$AD$19)*$AL176:$AV176),0)</f>
        <v>0</v>
      </c>
      <c r="CI176" s="290" cm="1">
        <f t="array" aca="1" ref="CI176" ca="1">IF(AK176&lt;0,AK176*SUMPRODUCT(_xlfn.XLOOKUP(AK$23,$C$4:$C$19,$T$4:$AD$19)*$AL176:$AV176),0)</f>
        <v>0</v>
      </c>
      <c r="CJ176" s="289">
        <f t="shared" ca="1" si="202"/>
        <v>0</v>
      </c>
      <c r="CK176" s="286" cm="1">
        <f t="array" aca="1" ref="CK176" ca="1">IF(AA176&lt;0,AA176*SUMPRODUCT(_xlfn.XLOOKUP(AA$23,$C$4:$C$19,$I$4:$S$19)*$AL176:$AV176),0)</f>
        <v>0</v>
      </c>
      <c r="CL176" s="287" cm="1">
        <f t="array" aca="1" ref="CL176" ca="1">IF(AB176&lt;0,AB176*SUMPRODUCT(_xlfn.XLOOKUP(AB$23,$C$4:$C$19,$I$4:$S$19)*$AL176:$AV176),0)</f>
        <v>0</v>
      </c>
      <c r="CM176" s="287" cm="1">
        <f t="array" aca="1" ref="CM176" ca="1">IF(AC176&lt;0,AC176*SUMPRODUCT(_xlfn.XLOOKUP(AC$23,$C$4:$C$19,$I$4:$S$19)*$AL176:$AV176),0)</f>
        <v>0</v>
      </c>
      <c r="CN176" s="287" cm="1">
        <f t="array" aca="1" ref="CN176" ca="1">IF(AD176&lt;0,AD176*SUMPRODUCT(_xlfn.XLOOKUP(AD$23,$C$4:$C$19,$I$4:$S$19)*$AL176:$AV176),0)</f>
        <v>0</v>
      </c>
      <c r="CO176" s="287" cm="1">
        <f t="array" aca="1" ref="CO176" ca="1">IF(AE176&lt;0,AE176*SUMPRODUCT(_xlfn.XLOOKUP(AE$23,$C$4:$C$19,$I$4:$S$19)*$AL176:$AV176),0)</f>
        <v>0</v>
      </c>
      <c r="CP176" s="287" cm="1">
        <f t="array" aca="1" ref="CP176" ca="1">IF(AF176&lt;0,AF176*SUMPRODUCT(_xlfn.XLOOKUP(AF$23,$C$4:$C$19,$I$4:$S$19)*$AL176:$AV176),0)</f>
        <v>0</v>
      </c>
      <c r="CQ176" s="287" cm="1">
        <f t="array" aca="1" ref="CQ176" ca="1">IF(AG176&lt;0,AG176*SUMPRODUCT(_xlfn.XLOOKUP(AG$23,$C$4:$C$19,$I$4:$S$19)*$AL176:$AV176),0)</f>
        <v>0</v>
      </c>
      <c r="CR176" s="287" cm="1">
        <f t="array" aca="1" ref="CR176" ca="1">IF(AH176&lt;0,AH176*SUMPRODUCT(_xlfn.XLOOKUP(AH$23,$C$4:$C$19,$I$4:$S$19)*$AL176:$AV176),0)</f>
        <v>0</v>
      </c>
      <c r="CS176" s="287" cm="1">
        <f t="array" aca="1" ref="CS176" ca="1">IF(AI176&lt;0,AI176*SUMPRODUCT(_xlfn.XLOOKUP(AI$23,$C$4:$C$19,$I$4:$S$19)*$AL176:$AV176),0)</f>
        <v>0</v>
      </c>
      <c r="CT176" s="287" cm="1">
        <f t="array" aca="1" ref="CT176" ca="1">IF(AJ176&lt;0,AJ176*SUMPRODUCT(_xlfn.XLOOKUP(AJ$23,$C$4:$C$19,$I$4:$S$19)*$AL176:$AV176),0)</f>
        <v>0</v>
      </c>
      <c r="CU176" s="288" cm="1">
        <f t="array" aca="1" ref="CU176" ca="1">IF(AK176&lt;0,AK176*SUMPRODUCT(_xlfn.XLOOKUP(AK$23,$C$4:$C$19,$I$4:$S$19)*$AL176:$AV176),0)</f>
        <v>0</v>
      </c>
      <c r="CV176" s="289">
        <f t="shared" ca="1" si="203"/>
        <v>0</v>
      </c>
    </row>
    <row r="177" spans="1:100" x14ac:dyDescent="0.25">
      <c r="A177" s="136"/>
      <c r="B177" s="389"/>
      <c r="C177" s="292">
        <v>9</v>
      </c>
      <c r="D177" s="293" t="str">
        <f>_xlfn.XLOOKUP($C177,'Load Combinations'!$B$4:$B$22,'Load Combinations'!$C$4:$C$22)</f>
        <v>CV Vac, Component MAWP, Beam On</v>
      </c>
      <c r="E177" s="86"/>
      <c r="F177" s="294"/>
      <c r="G177" s="125"/>
      <c r="H177" s="295">
        <f t="shared" ca="1" si="252"/>
        <v>0.75</v>
      </c>
      <c r="I177" s="295">
        <f t="shared" ca="1" si="253"/>
        <v>0</v>
      </c>
      <c r="J177" s="296"/>
      <c r="K177" s="99">
        <f ca="1">OFFSET(K177,-8,0)</f>
        <v>0</v>
      </c>
      <c r="L177" s="96">
        <f t="shared" ref="L177:AK177" ca="1" si="297">OFFSET(L177,-8,0)</f>
        <v>0</v>
      </c>
      <c r="M177" s="96">
        <f t="shared" ca="1" si="297"/>
        <v>0</v>
      </c>
      <c r="N177" s="96">
        <f t="shared" ca="1" si="297"/>
        <v>0</v>
      </c>
      <c r="O177" s="96">
        <f t="shared" ca="1" si="297"/>
        <v>0</v>
      </c>
      <c r="P177" s="96">
        <f t="shared" ca="1" si="297"/>
        <v>0</v>
      </c>
      <c r="Q177" s="96">
        <f t="shared" ca="1" si="297"/>
        <v>0</v>
      </c>
      <c r="R177" s="96">
        <f t="shared" ca="1" si="297"/>
        <v>0</v>
      </c>
      <c r="S177" s="96">
        <f t="shared" ca="1" si="297"/>
        <v>0</v>
      </c>
      <c r="T177" s="96">
        <f t="shared" ca="1" si="297"/>
        <v>0</v>
      </c>
      <c r="U177" s="96">
        <f t="shared" ca="1" si="297"/>
        <v>0</v>
      </c>
      <c r="V177" s="96">
        <f t="shared" ca="1" si="297"/>
        <v>0</v>
      </c>
      <c r="W177" s="96">
        <f t="shared" ca="1" si="297"/>
        <v>0</v>
      </c>
      <c r="X177" s="96">
        <f t="shared" ca="1" si="297"/>
        <v>0</v>
      </c>
      <c r="Y177" s="96">
        <f t="shared" ca="1" si="297"/>
        <v>0</v>
      </c>
      <c r="Z177" s="138">
        <f t="shared" ca="1" si="297"/>
        <v>0</v>
      </c>
      <c r="AA177" s="99">
        <f t="shared" ca="1" si="297"/>
        <v>0</v>
      </c>
      <c r="AB177" s="96">
        <f t="shared" ca="1" si="297"/>
        <v>0</v>
      </c>
      <c r="AC177" s="96">
        <f t="shared" ca="1" si="297"/>
        <v>0</v>
      </c>
      <c r="AD177" s="96">
        <f t="shared" ca="1" si="297"/>
        <v>0</v>
      </c>
      <c r="AE177" s="96">
        <f t="shared" ca="1" si="297"/>
        <v>0</v>
      </c>
      <c r="AF177" s="96">
        <f t="shared" ca="1" si="297"/>
        <v>0</v>
      </c>
      <c r="AG177" s="96">
        <f t="shared" ca="1" si="297"/>
        <v>1</v>
      </c>
      <c r="AH177" s="96">
        <f t="shared" ca="1" si="297"/>
        <v>0</v>
      </c>
      <c r="AI177" s="96">
        <f t="shared" ca="1" si="297"/>
        <v>0</v>
      </c>
      <c r="AJ177" s="96">
        <f t="shared" ca="1" si="297"/>
        <v>0</v>
      </c>
      <c r="AK177" s="100">
        <f t="shared" ca="1" si="297"/>
        <v>0</v>
      </c>
      <c r="AL177" s="97">
        <f>+INDEX('Load Combinations'!$D$4:$N$22,MATCH(Vertical!$C177,'Load Combinations'!$B$4:$B$22,0),MATCH(Vertical!AL$23,'Load Combinations'!$D$3:$N$3,0))</f>
        <v>1</v>
      </c>
      <c r="AM177" s="96">
        <f>+INDEX('Load Combinations'!$D$4:$N$22,MATCH(Vertical!$C177,'Load Combinations'!$B$4:$B$22,0),MATCH(Vertical!AM$23,'Load Combinations'!$D$3:$N$3,0))</f>
        <v>1</v>
      </c>
      <c r="AN177" s="96">
        <f>+INDEX('Load Combinations'!$D$4:$N$22,MATCH(Vertical!$C177,'Load Combinations'!$B$4:$B$22,0),MATCH(Vertical!AN$23,'Load Combinations'!$D$3:$N$3,0))</f>
        <v>0</v>
      </c>
      <c r="AO177" s="96">
        <f>+INDEX('Load Combinations'!$D$4:$N$22,MATCH(Vertical!$C177,'Load Combinations'!$B$4:$B$22,0),MATCH(Vertical!AO$23,'Load Combinations'!$D$3:$N$3,0))</f>
        <v>0</v>
      </c>
      <c r="AP177" s="96">
        <f>+INDEX('Load Combinations'!$D$4:$N$22,MATCH(Vertical!$C177,'Load Combinations'!$B$4:$B$22,0),MATCH(Vertical!AP$23,'Load Combinations'!$D$3:$N$3,0))</f>
        <v>1</v>
      </c>
      <c r="AQ177" s="96">
        <f>+INDEX('Load Combinations'!$D$4:$N$22,MATCH(Vertical!$C177,'Load Combinations'!$B$4:$B$22,0),MATCH(Vertical!AQ$23,'Load Combinations'!$D$3:$N$3,0))</f>
        <v>1</v>
      </c>
      <c r="AR177" s="96">
        <f>+INDEX('Load Combinations'!$D$4:$N$22,MATCH(Vertical!$C177,'Load Combinations'!$B$4:$B$22,0),MATCH(Vertical!AR$23,'Load Combinations'!$D$3:$N$3,0))</f>
        <v>0</v>
      </c>
      <c r="AS177" s="96">
        <f>+INDEX('Load Combinations'!$D$4:$N$22,MATCH(Vertical!$C177,'Load Combinations'!$B$4:$B$22,0),MATCH(Vertical!AS$23,'Load Combinations'!$D$3:$N$3,0))</f>
        <v>0</v>
      </c>
      <c r="AT177" s="96">
        <f>+INDEX('Load Combinations'!$D$4:$N$22,MATCH(Vertical!$C177,'Load Combinations'!$B$4:$B$22,0),MATCH(Vertical!AT$23,'Load Combinations'!$D$3:$N$3,0))</f>
        <v>1</v>
      </c>
      <c r="AU177" s="138">
        <f>+INDEX('Load Combinations'!$D$4:$N$22,MATCH(Vertical!$C177,'Load Combinations'!$B$4:$B$22,0),MATCH(Vertical!AU$23,'Load Combinations'!$D$3:$N$3,0))</f>
        <v>0</v>
      </c>
      <c r="AV177" s="298">
        <f>+INDEX('Load Combinations'!$D$4:$N$22,MATCH(Vertical!$C177,'Load Combinations'!$B$4:$B$22,0),MATCH(Vertical!AV$23,'Load Combinations'!$D$3:$N$3,0))</f>
        <v>0</v>
      </c>
      <c r="AW177" s="297" cm="1">
        <f t="array" aca="1" ref="AW177" ca="1">SUMPRODUCT(--($K177:$Z177&gt;0),INDEX($H$4:$H$19,MATCH($K$23:$Z$23,$C$4:$C$19,0)))</f>
        <v>0</v>
      </c>
      <c r="AX177" s="298" cm="1">
        <f t="array" aca="1" ref="AX177" ca="1">SUMPRODUCT(--($K177:$Z177&gt;0),INDEX($G$4:$G$19,MATCH($K$23:$Z$23,$C$4:$C$19,0)))</f>
        <v>0</v>
      </c>
      <c r="AY177" s="298" cm="1">
        <f t="array" aca="1" ref="AY177" ca="1">-1*SUMPRODUCT(--($K177:$Z177&lt;0),INDEX($H$4:$H$19,MATCH($K$23:$Z$23,$C$4:$C$19,0)))</f>
        <v>0</v>
      </c>
      <c r="AZ177" s="299" cm="1">
        <f t="array" aca="1" ref="AZ177" ca="1">-1*SUMPRODUCT(--($K177:$Z177&lt;0),INDEX($G$4:$G$19,MATCH($K$23:$Z$23,$C$4:$C$19,0)))</f>
        <v>0</v>
      </c>
      <c r="BA177" s="125" cm="1">
        <f t="array" aca="1" ref="BA177" ca="1">IF(AA177&gt;0,AA177*SUMPRODUCT(_xlfn.XLOOKUP(AA$23,$C$4:$C$19,$T$4:$AD$19)*$AL177:$AV177),0)</f>
        <v>0</v>
      </c>
      <c r="BB177" s="300" cm="1">
        <f t="array" aca="1" ref="BB177" ca="1">IF(AB177&gt;0,AB177*SUMPRODUCT(_xlfn.XLOOKUP(AB$23,$C$4:$C$19,$T$4:$AD$19)*$AL177:$AV177),0)</f>
        <v>0</v>
      </c>
      <c r="BC177" s="300" cm="1">
        <f t="array" aca="1" ref="BC177" ca="1">IF(AC177&gt;0,AC177*SUMPRODUCT(_xlfn.XLOOKUP(AC$23,$C$4:$C$19,$T$4:$AD$19)*$AL177:$AV177),0)</f>
        <v>0</v>
      </c>
      <c r="BD177" s="301" cm="1">
        <f t="array" aca="1" ref="BD177" ca="1">IF(AD177&gt;0,AD177*SUMPRODUCT(_xlfn.XLOOKUP(AD$23,$C$4:$C$19,$T$4:$AD$19)*$AL177:$AV177),0)</f>
        <v>0</v>
      </c>
      <c r="BE177" s="300" cm="1">
        <f t="array" aca="1" ref="BE177" ca="1">IF(AE177&gt;0,AE177*SUMPRODUCT(_xlfn.XLOOKUP(AE$23,$C$4:$C$19,$T$4:$AD$19)*$AL177:$AV177),0)</f>
        <v>0</v>
      </c>
      <c r="BF177" s="300" cm="1">
        <f t="array" aca="1" ref="BF177" ca="1">IF(AF177&gt;0,AF177*SUMPRODUCT(_xlfn.XLOOKUP(AF$23,$C$4:$C$19,$T$4:$AD$19)*$AL177:$AV177),0)</f>
        <v>0</v>
      </c>
      <c r="BG177" s="300" cm="1">
        <f t="array" aca="1" ref="BG177" ca="1">IF(AG177&gt;0,AG177*SUMPRODUCT(_xlfn.XLOOKUP(AG$23,$C$4:$C$19,$T$4:$AD$19)*$AL177:$AV177),0)</f>
        <v>0.75</v>
      </c>
      <c r="BH177" s="300" cm="1">
        <f t="array" aca="1" ref="BH177" ca="1">IF(AH177&gt;0,AH177*SUMPRODUCT(_xlfn.XLOOKUP(AH$23,$C$4:$C$19,$T$4:$AD$19)*$AL177:$AV177),0)</f>
        <v>0</v>
      </c>
      <c r="BI177" s="300" cm="1">
        <f t="array" aca="1" ref="BI177" ca="1">IF(AI177&gt;0,AI177*SUMPRODUCT(_xlfn.XLOOKUP(AI$23,$C$4:$C$19,$T$4:$AD$19)*$AL177:$AV177),0)</f>
        <v>0</v>
      </c>
      <c r="BJ177" s="300" cm="1">
        <f t="array" aca="1" ref="BJ177" ca="1">IF(AJ177&gt;0,AJ177*SUMPRODUCT(_xlfn.XLOOKUP(AJ$23,$C$4:$C$19,$T$4:$AD$19)*$AL177:$AV177),0)</f>
        <v>0</v>
      </c>
      <c r="BK177" s="302" cm="1">
        <f t="array" aca="1" ref="BK177" ca="1">IF(AK177&gt;0,AK177*SUMPRODUCT(_xlfn.XLOOKUP(AK$23,$C$4:$C$19,$T$4:$AD$19)*$AL177:$AV177),0)</f>
        <v>0</v>
      </c>
      <c r="BL177" s="303">
        <f t="shared" ref="BL177:BL240" ca="1" si="298">SUM(BA177:BK177)</f>
        <v>0.75</v>
      </c>
      <c r="BM177" s="125" cm="1">
        <f t="array" aca="1" ref="BM177" ca="1">IF(AA177&gt;0,AA177*SUMPRODUCT(_xlfn.XLOOKUP(AA$23,$C$4:$C$19,$I$4:$S$19)*$AL177:$AV177),0)</f>
        <v>0</v>
      </c>
      <c r="BN177" s="300" cm="1">
        <f t="array" aca="1" ref="BN177" ca="1">IF(AB177&gt;0,AB177*SUMPRODUCT(_xlfn.XLOOKUP(AB$23,$C$4:$C$19,$I$4:$S$19)*$AL177:$AV177),0)</f>
        <v>0</v>
      </c>
      <c r="BO177" s="300" cm="1">
        <f t="array" aca="1" ref="BO177" ca="1">IF(AC177&gt;0,AC177*SUMPRODUCT(_xlfn.XLOOKUP(AC$23,$C$4:$C$19,$I$4:$S$19)*$AL177:$AV177),0)</f>
        <v>0</v>
      </c>
      <c r="BP177" s="301" cm="1">
        <f t="array" aca="1" ref="BP177" ca="1">IF(AD177&gt;0,AD177*SUMPRODUCT(_xlfn.XLOOKUP(AD$23,$C$4:$C$19,$I$4:$S$19)*$AL177:$AV177),0)</f>
        <v>0</v>
      </c>
      <c r="BQ177" s="300" cm="1">
        <f t="array" aca="1" ref="BQ177" ca="1">IF(AE177&gt;0,AE177*SUMPRODUCT(_xlfn.XLOOKUP(AE$23,$C$4:$C$19,$I$4:$S$19)*$AL177:$AV177),0)</f>
        <v>0</v>
      </c>
      <c r="BR177" s="300" cm="1">
        <f t="array" aca="1" ref="BR177" ca="1">IF(AF177&gt;0,AF177*SUMPRODUCT(_xlfn.XLOOKUP(AF$23,$C$4:$C$19,$I$4:$S$19)*$AL177:$AV177),0)</f>
        <v>0</v>
      </c>
      <c r="BS177" s="300" cm="1">
        <f t="array" aca="1" ref="BS177" ca="1">IF(AG177&gt;0,AG177*SUMPRODUCT(_xlfn.XLOOKUP(AG$23,$C$4:$C$19,$I$4:$S$19)*$AL177:$AV177),0)</f>
        <v>0</v>
      </c>
      <c r="BT177" s="300" cm="1">
        <f t="array" aca="1" ref="BT177" ca="1">IF(AH177&gt;0,AH177*SUMPRODUCT(_xlfn.XLOOKUP(AH$23,$C$4:$C$19,$I$4:$S$19)*$AL177:$AV177),0)</f>
        <v>0</v>
      </c>
      <c r="BU177" s="300" cm="1">
        <f t="array" aca="1" ref="BU177" ca="1">IF(AI177&gt;0,AI177*SUMPRODUCT(_xlfn.XLOOKUP(AI$23,$C$4:$C$19,$I$4:$S$19)*$AL177:$AV177),0)</f>
        <v>0</v>
      </c>
      <c r="BV177" s="300" cm="1">
        <f t="array" aca="1" ref="BV177" ca="1">IF(AJ177&gt;0,AJ177*SUMPRODUCT(_xlfn.XLOOKUP(AJ$23,$C$4:$C$19,$I$4:$S$19)*$AL177:$AV177),0)</f>
        <v>0</v>
      </c>
      <c r="BW177" s="304" cm="1">
        <f t="array" aca="1" ref="BW177" ca="1">IF(AK177&gt;0,AK177*SUMPRODUCT(_xlfn.XLOOKUP(AK$23,$C$4:$C$19,$I$4:$S$19)*$AL177:$AV177),0)</f>
        <v>0</v>
      </c>
      <c r="BX177" s="305">
        <f t="shared" ref="BX177:BX240" ca="1" si="299">SUM(BM177:BW177)</f>
        <v>0</v>
      </c>
      <c r="BY177" s="125" cm="1">
        <f t="array" aca="1" ref="BY177" ca="1">IF(AA177&lt;0,AA177*SUMPRODUCT(_xlfn.XLOOKUP(AA$23,$C$4:$C$19,$T$4:$AD$19)*$AL177:$AV177),0)</f>
        <v>0</v>
      </c>
      <c r="BZ177" s="300" cm="1">
        <f t="array" aca="1" ref="BZ177" ca="1">IF(AB177&lt;0,AB177*SUMPRODUCT(_xlfn.XLOOKUP(AB$23,$C$4:$C$19,$T$4:$AD$19)*$AL177:$AV177),0)</f>
        <v>0</v>
      </c>
      <c r="CA177" s="300" cm="1">
        <f t="array" aca="1" ref="CA177" ca="1">IF(AC177&lt;0,AC177*SUMPRODUCT(_xlfn.XLOOKUP(AC$23,$C$4:$C$19,$T$4:$AD$19)*$AL177:$AV177),0)</f>
        <v>0</v>
      </c>
      <c r="CB177" s="301" cm="1">
        <f t="array" aca="1" ref="CB177" ca="1">IF(AD177&lt;0,AD177*SUMPRODUCT(_xlfn.XLOOKUP(AD$23,$C$4:$C$19,$T$4:$AD$19)*$AL177:$AV177),0)</f>
        <v>0</v>
      </c>
      <c r="CC177" s="300" cm="1">
        <f t="array" aca="1" ref="CC177" ca="1">IF(AE177&lt;0,AE177*SUMPRODUCT(_xlfn.XLOOKUP(AE$23,$C$4:$C$19,$T$4:$AD$19)*$AL177:$AV177),0)</f>
        <v>0</v>
      </c>
      <c r="CD177" s="300" cm="1">
        <f t="array" aca="1" ref="CD177" ca="1">IF(AF177&lt;0,AF177*SUMPRODUCT(_xlfn.XLOOKUP(AF$23,$C$4:$C$19,$T$4:$AD$19)*$AL177:$AV177),0)</f>
        <v>0</v>
      </c>
      <c r="CE177" s="300" cm="1">
        <f t="array" aca="1" ref="CE177" ca="1">IF(AG177&lt;0,AG177*SUMPRODUCT(_xlfn.XLOOKUP(AG$23,$C$4:$C$19,$T$4:$AD$19)*$AL177:$AV177),0)</f>
        <v>0</v>
      </c>
      <c r="CF177" s="300" cm="1">
        <f t="array" aca="1" ref="CF177" ca="1">IF(AH177&lt;0,AH177*SUMPRODUCT(_xlfn.XLOOKUP(AH$23,$C$4:$C$19,$T$4:$AD$19)*$AL177:$AV177),0)</f>
        <v>0</v>
      </c>
      <c r="CG177" s="300" cm="1">
        <f t="array" aca="1" ref="CG177" ca="1">IF(AI177&lt;0,AI177*SUMPRODUCT(_xlfn.XLOOKUP(AI$23,$C$4:$C$19,$T$4:$AD$19)*$AL177:$AV177),0)</f>
        <v>0</v>
      </c>
      <c r="CH177" s="300" cm="1">
        <f t="array" aca="1" ref="CH177" ca="1">IF(AJ177&lt;0,AJ177*SUMPRODUCT(_xlfn.XLOOKUP(AJ$23,$C$4:$C$19,$T$4:$AD$19)*$AL177:$AV177),0)</f>
        <v>0</v>
      </c>
      <c r="CI177" s="304" cm="1">
        <f t="array" aca="1" ref="CI177" ca="1">IF(AK177&lt;0,AK177*SUMPRODUCT(_xlfn.XLOOKUP(AK$23,$C$4:$C$19,$T$4:$AD$19)*$AL177:$AV177),0)</f>
        <v>0</v>
      </c>
      <c r="CJ177" s="303">
        <f t="shared" ref="CJ177:CJ240" ca="1" si="300">SUM(BY177:CI177)</f>
        <v>0</v>
      </c>
      <c r="CK177" s="125" cm="1">
        <f t="array" aca="1" ref="CK177" ca="1">IF(AA177&lt;0,AA177*SUMPRODUCT(_xlfn.XLOOKUP(AA$23,$C$4:$C$19,$I$4:$S$19)*$AL177:$AV177),0)</f>
        <v>0</v>
      </c>
      <c r="CL177" s="300" cm="1">
        <f t="array" aca="1" ref="CL177" ca="1">IF(AB177&lt;0,AB177*SUMPRODUCT(_xlfn.XLOOKUP(AB$23,$C$4:$C$19,$I$4:$S$19)*$AL177:$AV177),0)</f>
        <v>0</v>
      </c>
      <c r="CM177" s="300" cm="1">
        <f t="array" aca="1" ref="CM177" ca="1">IF(AC177&lt;0,AC177*SUMPRODUCT(_xlfn.XLOOKUP(AC$23,$C$4:$C$19,$I$4:$S$19)*$AL177:$AV177),0)</f>
        <v>0</v>
      </c>
      <c r="CN177" s="301" cm="1">
        <f t="array" aca="1" ref="CN177" ca="1">IF(AD177&lt;0,AD177*SUMPRODUCT(_xlfn.XLOOKUP(AD$23,$C$4:$C$19,$I$4:$S$19)*$AL177:$AV177),0)</f>
        <v>0</v>
      </c>
      <c r="CO177" s="300" cm="1">
        <f t="array" aca="1" ref="CO177" ca="1">IF(AE177&lt;0,AE177*SUMPRODUCT(_xlfn.XLOOKUP(AE$23,$C$4:$C$19,$I$4:$S$19)*$AL177:$AV177),0)</f>
        <v>0</v>
      </c>
      <c r="CP177" s="300" cm="1">
        <f t="array" aca="1" ref="CP177" ca="1">IF(AF177&lt;0,AF177*SUMPRODUCT(_xlfn.XLOOKUP(AF$23,$C$4:$C$19,$I$4:$S$19)*$AL177:$AV177),0)</f>
        <v>0</v>
      </c>
      <c r="CQ177" s="300" cm="1">
        <f t="array" aca="1" ref="CQ177" ca="1">IF(AG177&lt;0,AG177*SUMPRODUCT(_xlfn.XLOOKUP(AG$23,$C$4:$C$19,$I$4:$S$19)*$AL177:$AV177),0)</f>
        <v>0</v>
      </c>
      <c r="CR177" s="300" cm="1">
        <f t="array" aca="1" ref="CR177" ca="1">IF(AH177&lt;0,AH177*SUMPRODUCT(_xlfn.XLOOKUP(AH$23,$C$4:$C$19,$I$4:$S$19)*$AL177:$AV177),0)</f>
        <v>0</v>
      </c>
      <c r="CS177" s="300" cm="1">
        <f t="array" aca="1" ref="CS177" ca="1">IF(AI177&lt;0,AI177*SUMPRODUCT(_xlfn.XLOOKUP(AI$23,$C$4:$C$19,$I$4:$S$19)*$AL177:$AV177),0)</f>
        <v>0</v>
      </c>
      <c r="CT177" s="300" cm="1">
        <f t="array" aca="1" ref="CT177" ca="1">IF(AJ177&lt;0,AJ177*SUMPRODUCT(_xlfn.XLOOKUP(AJ$23,$C$4:$C$19,$I$4:$S$19)*$AL177:$AV177),0)</f>
        <v>0</v>
      </c>
      <c r="CU177" s="302" cm="1">
        <f t="array" aca="1" ref="CU177" ca="1">IF(AK177&lt;0,AK177*SUMPRODUCT(_xlfn.XLOOKUP(AK$23,$C$4:$C$19,$I$4:$S$19)*$AL177:$AV177),0)</f>
        <v>0</v>
      </c>
      <c r="CV177" s="303">
        <f t="shared" ref="CV177:CV240" ca="1" si="301">SUM(CK177:CU177)</f>
        <v>0</v>
      </c>
    </row>
    <row r="178" spans="1:100" x14ac:dyDescent="0.25">
      <c r="A178" s="136"/>
      <c r="B178" s="389"/>
      <c r="C178" s="278">
        <v>10</v>
      </c>
      <c r="D178" s="279" t="str">
        <f>_xlfn.XLOOKUP($C178,'Load Combinations'!$B$4:$B$22,'Load Combinations'!$C$4:$C$22)</f>
        <v>CV Helium Mode, No Beam</v>
      </c>
      <c r="E178" s="280"/>
      <c r="F178" s="281"/>
      <c r="G178" s="111"/>
      <c r="H178" s="282">
        <f t="shared" ca="1" si="252"/>
        <v>0.25</v>
      </c>
      <c r="I178" s="282">
        <f t="shared" ca="1" si="253"/>
        <v>0</v>
      </c>
      <c r="J178" s="283"/>
      <c r="K178" s="87">
        <f ca="1">OFFSET(K178,-9,0)</f>
        <v>0</v>
      </c>
      <c r="L178" s="84">
        <f t="shared" ref="L178:AK178" ca="1" si="302">OFFSET(L178,-9,0)</f>
        <v>0</v>
      </c>
      <c r="M178" s="84">
        <f t="shared" ca="1" si="302"/>
        <v>0</v>
      </c>
      <c r="N178" s="84">
        <f t="shared" ca="1" si="302"/>
        <v>0</v>
      </c>
      <c r="O178" s="84">
        <f t="shared" ca="1" si="302"/>
        <v>0</v>
      </c>
      <c r="P178" s="84">
        <f t="shared" ca="1" si="302"/>
        <v>0</v>
      </c>
      <c r="Q178" s="84">
        <f t="shared" ca="1" si="302"/>
        <v>0</v>
      </c>
      <c r="R178" s="84">
        <f t="shared" ca="1" si="302"/>
        <v>0</v>
      </c>
      <c r="S178" s="84">
        <f t="shared" ca="1" si="302"/>
        <v>0</v>
      </c>
      <c r="T178" s="84">
        <f t="shared" ca="1" si="302"/>
        <v>0</v>
      </c>
      <c r="U178" s="84">
        <f t="shared" ca="1" si="302"/>
        <v>0</v>
      </c>
      <c r="V178" s="84">
        <f t="shared" ca="1" si="302"/>
        <v>0</v>
      </c>
      <c r="W178" s="84">
        <f t="shared" ca="1" si="302"/>
        <v>0</v>
      </c>
      <c r="X178" s="84">
        <f t="shared" ca="1" si="302"/>
        <v>0</v>
      </c>
      <c r="Y178" s="84">
        <f t="shared" ca="1" si="302"/>
        <v>0</v>
      </c>
      <c r="Z178" s="89">
        <f t="shared" ca="1" si="302"/>
        <v>0</v>
      </c>
      <c r="AA178" s="87">
        <f t="shared" ca="1" si="302"/>
        <v>0</v>
      </c>
      <c r="AB178" s="84">
        <f t="shared" ca="1" si="302"/>
        <v>0</v>
      </c>
      <c r="AC178" s="84">
        <f t="shared" ca="1" si="302"/>
        <v>0</v>
      </c>
      <c r="AD178" s="84">
        <f t="shared" ca="1" si="302"/>
        <v>0</v>
      </c>
      <c r="AE178" s="84">
        <f t="shared" ca="1" si="302"/>
        <v>0</v>
      </c>
      <c r="AF178" s="84">
        <f t="shared" ca="1" si="302"/>
        <v>0</v>
      </c>
      <c r="AG178" s="84">
        <f t="shared" ca="1" si="302"/>
        <v>1</v>
      </c>
      <c r="AH178" s="84">
        <f t="shared" ca="1" si="302"/>
        <v>0</v>
      </c>
      <c r="AI178" s="84">
        <f t="shared" ca="1" si="302"/>
        <v>0</v>
      </c>
      <c r="AJ178" s="84">
        <f t="shared" ca="1" si="302"/>
        <v>0</v>
      </c>
      <c r="AK178" s="98">
        <f t="shared" ca="1" si="302"/>
        <v>0</v>
      </c>
      <c r="AL178" s="91">
        <f>+INDEX('Load Combinations'!$D$4:$N$22,MATCH(Vertical!$C178,'Load Combinations'!$B$4:$B$22,0),MATCH(Vertical!AL$23,'Load Combinations'!$D$3:$N$3,0))</f>
        <v>1</v>
      </c>
      <c r="AM178" s="84">
        <f>+INDEX('Load Combinations'!$D$4:$N$22,MATCH(Vertical!$C178,'Load Combinations'!$B$4:$B$22,0),MATCH(Vertical!AM$23,'Load Combinations'!$D$3:$N$3,0))</f>
        <v>1</v>
      </c>
      <c r="AN178" s="84">
        <f>+INDEX('Load Combinations'!$D$4:$N$22,MATCH(Vertical!$C178,'Load Combinations'!$B$4:$B$22,0),MATCH(Vertical!AN$23,'Load Combinations'!$D$3:$N$3,0))</f>
        <v>0</v>
      </c>
      <c r="AO178" s="84">
        <f>+INDEX('Load Combinations'!$D$4:$N$22,MATCH(Vertical!$C178,'Load Combinations'!$B$4:$B$22,0),MATCH(Vertical!AO$23,'Load Combinations'!$D$3:$N$3,0))</f>
        <v>1</v>
      </c>
      <c r="AP178" s="84">
        <f>+INDEX('Load Combinations'!$D$4:$N$22,MATCH(Vertical!$C178,'Load Combinations'!$B$4:$B$22,0),MATCH(Vertical!AP$23,'Load Combinations'!$D$3:$N$3,0))</f>
        <v>0</v>
      </c>
      <c r="AQ178" s="84">
        <f>+INDEX('Load Combinations'!$D$4:$N$22,MATCH(Vertical!$C178,'Load Combinations'!$B$4:$B$22,0),MATCH(Vertical!AQ$23,'Load Combinations'!$D$3:$N$3,0))</f>
        <v>0</v>
      </c>
      <c r="AR178" s="84">
        <f>+INDEX('Load Combinations'!$D$4:$N$22,MATCH(Vertical!$C178,'Load Combinations'!$B$4:$B$22,0),MATCH(Vertical!AR$23,'Load Combinations'!$D$3:$N$3,0))</f>
        <v>0</v>
      </c>
      <c r="AS178" s="84">
        <f>+INDEX('Load Combinations'!$D$4:$N$22,MATCH(Vertical!$C178,'Load Combinations'!$B$4:$B$22,0),MATCH(Vertical!AS$23,'Load Combinations'!$D$3:$N$3,0))</f>
        <v>1</v>
      </c>
      <c r="AT178" s="84">
        <f>+INDEX('Load Combinations'!$D$4:$N$22,MATCH(Vertical!$C178,'Load Combinations'!$B$4:$B$22,0),MATCH(Vertical!AT$23,'Load Combinations'!$D$3:$N$3,0))</f>
        <v>0</v>
      </c>
      <c r="AU178" s="89">
        <f>+INDEX('Load Combinations'!$D$4:$N$22,MATCH(Vertical!$C178,'Load Combinations'!$B$4:$B$22,0),MATCH(Vertical!AU$23,'Load Combinations'!$D$3:$N$3,0))</f>
        <v>0</v>
      </c>
      <c r="AV178" s="194">
        <f>+INDEX('Load Combinations'!$D$4:$N$22,MATCH(Vertical!$C178,'Load Combinations'!$B$4:$B$22,0),MATCH(Vertical!AV$23,'Load Combinations'!$D$3:$N$3,0))</f>
        <v>0</v>
      </c>
      <c r="AW178" s="284" cm="1">
        <f t="array" aca="1" ref="AW178" ca="1">SUMPRODUCT(--($K178:$Z178&gt;0),INDEX($H$4:$H$19,MATCH($K$23:$Z$23,$C$4:$C$19,0)))</f>
        <v>0</v>
      </c>
      <c r="AX178" s="194" cm="1">
        <f t="array" aca="1" ref="AX178" ca="1">SUMPRODUCT(--($K178:$Z178&gt;0),INDEX($G$4:$G$19,MATCH($K$23:$Z$23,$C$4:$C$19,0)))</f>
        <v>0</v>
      </c>
      <c r="AY178" s="194" cm="1">
        <f t="array" aca="1" ref="AY178" ca="1">-1*SUMPRODUCT(--($K178:$Z178&lt;0),INDEX($H$4:$H$19,MATCH($K$23:$Z$23,$C$4:$C$19,0)))</f>
        <v>0</v>
      </c>
      <c r="AZ178" s="285" cm="1">
        <f t="array" aca="1" ref="AZ178" ca="1">-1*SUMPRODUCT(--($K178:$Z178&lt;0),INDEX($G$4:$G$19,MATCH($K$23:$Z$23,$C$4:$C$19,0)))</f>
        <v>0</v>
      </c>
      <c r="BA178" s="286" cm="1">
        <f t="array" aca="1" ref="BA178" ca="1">IF(AA178&gt;0,AA178*SUMPRODUCT(_xlfn.XLOOKUP(AA$23,$C$4:$C$19,$T$4:$AD$19)*$AL178:$AV178),0)</f>
        <v>0</v>
      </c>
      <c r="BB178" s="287" cm="1">
        <f t="array" aca="1" ref="BB178" ca="1">IF(AB178&gt;0,AB178*SUMPRODUCT(_xlfn.XLOOKUP(AB$23,$C$4:$C$19,$T$4:$AD$19)*$AL178:$AV178),0)</f>
        <v>0</v>
      </c>
      <c r="BC178" s="287" cm="1">
        <f t="array" aca="1" ref="BC178" ca="1">IF(AC178&gt;0,AC178*SUMPRODUCT(_xlfn.XLOOKUP(AC$23,$C$4:$C$19,$T$4:$AD$19)*$AL178:$AV178),0)</f>
        <v>0</v>
      </c>
      <c r="BD178" s="287" cm="1">
        <f t="array" aca="1" ref="BD178" ca="1">IF(AD178&gt;0,AD178*SUMPRODUCT(_xlfn.XLOOKUP(AD$23,$C$4:$C$19,$T$4:$AD$19)*$AL178:$AV178),0)</f>
        <v>0</v>
      </c>
      <c r="BE178" s="287" cm="1">
        <f t="array" aca="1" ref="BE178" ca="1">IF(AE178&gt;0,AE178*SUMPRODUCT(_xlfn.XLOOKUP(AE$23,$C$4:$C$19,$T$4:$AD$19)*$AL178:$AV178),0)</f>
        <v>0</v>
      </c>
      <c r="BF178" s="287" cm="1">
        <f t="array" aca="1" ref="BF178" ca="1">IF(AF178&gt;0,AF178*SUMPRODUCT(_xlfn.XLOOKUP(AF$23,$C$4:$C$19,$T$4:$AD$19)*$AL178:$AV178),0)</f>
        <v>0</v>
      </c>
      <c r="BG178" s="287" cm="1">
        <f t="array" aca="1" ref="BG178" ca="1">IF(AG178&gt;0,AG178*SUMPRODUCT(_xlfn.XLOOKUP(AG$23,$C$4:$C$19,$T$4:$AD$19)*$AL178:$AV178),0)</f>
        <v>0.25</v>
      </c>
      <c r="BH178" s="287" cm="1">
        <f t="array" aca="1" ref="BH178" ca="1">IF(AH178&gt;0,AH178*SUMPRODUCT(_xlfn.XLOOKUP(AH$23,$C$4:$C$19,$T$4:$AD$19)*$AL178:$AV178),0)</f>
        <v>0</v>
      </c>
      <c r="BI178" s="287" cm="1">
        <f t="array" aca="1" ref="BI178" ca="1">IF(AI178&gt;0,AI178*SUMPRODUCT(_xlfn.XLOOKUP(AI$23,$C$4:$C$19,$T$4:$AD$19)*$AL178:$AV178),0)</f>
        <v>0</v>
      </c>
      <c r="BJ178" s="287" cm="1">
        <f t="array" aca="1" ref="BJ178" ca="1">IF(AJ178&gt;0,AJ178*SUMPRODUCT(_xlfn.XLOOKUP(AJ$23,$C$4:$C$19,$T$4:$AD$19)*$AL178:$AV178),0)</f>
        <v>0</v>
      </c>
      <c r="BK178" s="288" cm="1">
        <f t="array" aca="1" ref="BK178" ca="1">IF(AK178&gt;0,AK178*SUMPRODUCT(_xlfn.XLOOKUP(AK$23,$C$4:$C$19,$T$4:$AD$19)*$AL178:$AV178),0)</f>
        <v>0</v>
      </c>
      <c r="BL178" s="289">
        <f t="shared" ca="1" si="298"/>
        <v>0.25</v>
      </c>
      <c r="BM178" s="286" cm="1">
        <f t="array" aca="1" ref="BM178" ca="1">IF(AA178&gt;0,AA178*SUMPRODUCT(_xlfn.XLOOKUP(AA$23,$C$4:$C$19,$I$4:$S$19)*$AL178:$AV178),0)</f>
        <v>0</v>
      </c>
      <c r="BN178" s="287" cm="1">
        <f t="array" aca="1" ref="BN178" ca="1">IF(AB178&gt;0,AB178*SUMPRODUCT(_xlfn.XLOOKUP(AB$23,$C$4:$C$19,$I$4:$S$19)*$AL178:$AV178),0)</f>
        <v>0</v>
      </c>
      <c r="BO178" s="287" cm="1">
        <f t="array" aca="1" ref="BO178" ca="1">IF(AC178&gt;0,AC178*SUMPRODUCT(_xlfn.XLOOKUP(AC$23,$C$4:$C$19,$I$4:$S$19)*$AL178:$AV178),0)</f>
        <v>0</v>
      </c>
      <c r="BP178" s="287" cm="1">
        <f t="array" aca="1" ref="BP178" ca="1">IF(AD178&gt;0,AD178*SUMPRODUCT(_xlfn.XLOOKUP(AD$23,$C$4:$C$19,$I$4:$S$19)*$AL178:$AV178),0)</f>
        <v>0</v>
      </c>
      <c r="BQ178" s="287" cm="1">
        <f t="array" aca="1" ref="BQ178" ca="1">IF(AE178&gt;0,AE178*SUMPRODUCT(_xlfn.XLOOKUP(AE$23,$C$4:$C$19,$I$4:$S$19)*$AL178:$AV178),0)</f>
        <v>0</v>
      </c>
      <c r="BR178" s="287" cm="1">
        <f t="array" aca="1" ref="BR178" ca="1">IF(AF178&gt;0,AF178*SUMPRODUCT(_xlfn.XLOOKUP(AF$23,$C$4:$C$19,$I$4:$S$19)*$AL178:$AV178),0)</f>
        <v>0</v>
      </c>
      <c r="BS178" s="287" cm="1">
        <f t="array" aca="1" ref="BS178" ca="1">IF(AG178&gt;0,AG178*SUMPRODUCT(_xlfn.XLOOKUP(AG$23,$C$4:$C$19,$I$4:$S$19)*$AL178:$AV178),0)</f>
        <v>0</v>
      </c>
      <c r="BT178" s="287" cm="1">
        <f t="array" aca="1" ref="BT178" ca="1">IF(AH178&gt;0,AH178*SUMPRODUCT(_xlfn.XLOOKUP(AH$23,$C$4:$C$19,$I$4:$S$19)*$AL178:$AV178),0)</f>
        <v>0</v>
      </c>
      <c r="BU178" s="287" cm="1">
        <f t="array" aca="1" ref="BU178" ca="1">IF(AI178&gt;0,AI178*SUMPRODUCT(_xlfn.XLOOKUP(AI$23,$C$4:$C$19,$I$4:$S$19)*$AL178:$AV178),0)</f>
        <v>0</v>
      </c>
      <c r="BV178" s="287" cm="1">
        <f t="array" aca="1" ref="BV178" ca="1">IF(AJ178&gt;0,AJ178*SUMPRODUCT(_xlfn.XLOOKUP(AJ$23,$C$4:$C$19,$I$4:$S$19)*$AL178:$AV178),0)</f>
        <v>0</v>
      </c>
      <c r="BW178" s="290" cm="1">
        <f t="array" aca="1" ref="BW178" ca="1">IF(AK178&gt;0,AK178*SUMPRODUCT(_xlfn.XLOOKUP(AK$23,$C$4:$C$19,$I$4:$S$19)*$AL178:$AV178),0)</f>
        <v>0</v>
      </c>
      <c r="BX178" s="291">
        <f t="shared" ca="1" si="299"/>
        <v>0</v>
      </c>
      <c r="BY178" s="286" cm="1">
        <f t="array" aca="1" ref="BY178" ca="1">IF(AA178&lt;0,AA178*SUMPRODUCT(_xlfn.XLOOKUP(AA$23,$C$4:$C$19,$T$4:$AD$19)*$AL178:$AV178),0)</f>
        <v>0</v>
      </c>
      <c r="BZ178" s="287" cm="1">
        <f t="array" aca="1" ref="BZ178" ca="1">IF(AB178&lt;0,AB178*SUMPRODUCT(_xlfn.XLOOKUP(AB$23,$C$4:$C$19,$T$4:$AD$19)*$AL178:$AV178),0)</f>
        <v>0</v>
      </c>
      <c r="CA178" s="287" cm="1">
        <f t="array" aca="1" ref="CA178" ca="1">IF(AC178&lt;0,AC178*SUMPRODUCT(_xlfn.XLOOKUP(AC$23,$C$4:$C$19,$T$4:$AD$19)*$AL178:$AV178),0)</f>
        <v>0</v>
      </c>
      <c r="CB178" s="287" cm="1">
        <f t="array" aca="1" ref="CB178" ca="1">IF(AD178&lt;0,AD178*SUMPRODUCT(_xlfn.XLOOKUP(AD$23,$C$4:$C$19,$T$4:$AD$19)*$AL178:$AV178),0)</f>
        <v>0</v>
      </c>
      <c r="CC178" s="287" cm="1">
        <f t="array" aca="1" ref="CC178" ca="1">IF(AE178&lt;0,AE178*SUMPRODUCT(_xlfn.XLOOKUP(AE$23,$C$4:$C$19,$T$4:$AD$19)*$AL178:$AV178),0)</f>
        <v>0</v>
      </c>
      <c r="CD178" s="287" cm="1">
        <f t="array" aca="1" ref="CD178" ca="1">IF(AF178&lt;0,AF178*SUMPRODUCT(_xlfn.XLOOKUP(AF$23,$C$4:$C$19,$T$4:$AD$19)*$AL178:$AV178),0)</f>
        <v>0</v>
      </c>
      <c r="CE178" s="287" cm="1">
        <f t="array" aca="1" ref="CE178" ca="1">IF(AG178&lt;0,AG178*SUMPRODUCT(_xlfn.XLOOKUP(AG$23,$C$4:$C$19,$T$4:$AD$19)*$AL178:$AV178),0)</f>
        <v>0</v>
      </c>
      <c r="CF178" s="287" cm="1">
        <f t="array" aca="1" ref="CF178" ca="1">IF(AH178&lt;0,AH178*SUMPRODUCT(_xlfn.XLOOKUP(AH$23,$C$4:$C$19,$T$4:$AD$19)*$AL178:$AV178),0)</f>
        <v>0</v>
      </c>
      <c r="CG178" s="287" cm="1">
        <f t="array" aca="1" ref="CG178" ca="1">IF(AI178&lt;0,AI178*SUMPRODUCT(_xlfn.XLOOKUP(AI$23,$C$4:$C$19,$T$4:$AD$19)*$AL178:$AV178),0)</f>
        <v>0</v>
      </c>
      <c r="CH178" s="287" cm="1">
        <f t="array" aca="1" ref="CH178" ca="1">IF(AJ178&lt;0,AJ178*SUMPRODUCT(_xlfn.XLOOKUP(AJ$23,$C$4:$C$19,$T$4:$AD$19)*$AL178:$AV178),0)</f>
        <v>0</v>
      </c>
      <c r="CI178" s="290" cm="1">
        <f t="array" aca="1" ref="CI178" ca="1">IF(AK178&lt;0,AK178*SUMPRODUCT(_xlfn.XLOOKUP(AK$23,$C$4:$C$19,$T$4:$AD$19)*$AL178:$AV178),0)</f>
        <v>0</v>
      </c>
      <c r="CJ178" s="289">
        <f t="shared" ca="1" si="300"/>
        <v>0</v>
      </c>
      <c r="CK178" s="286" cm="1">
        <f t="array" aca="1" ref="CK178" ca="1">IF(AA178&lt;0,AA178*SUMPRODUCT(_xlfn.XLOOKUP(AA$23,$C$4:$C$19,$I$4:$S$19)*$AL178:$AV178),0)</f>
        <v>0</v>
      </c>
      <c r="CL178" s="287" cm="1">
        <f t="array" aca="1" ref="CL178" ca="1">IF(AB178&lt;0,AB178*SUMPRODUCT(_xlfn.XLOOKUP(AB$23,$C$4:$C$19,$I$4:$S$19)*$AL178:$AV178),0)</f>
        <v>0</v>
      </c>
      <c r="CM178" s="287" cm="1">
        <f t="array" aca="1" ref="CM178" ca="1">IF(AC178&lt;0,AC178*SUMPRODUCT(_xlfn.XLOOKUP(AC$23,$C$4:$C$19,$I$4:$S$19)*$AL178:$AV178),0)</f>
        <v>0</v>
      </c>
      <c r="CN178" s="287" cm="1">
        <f t="array" aca="1" ref="CN178" ca="1">IF(AD178&lt;0,AD178*SUMPRODUCT(_xlfn.XLOOKUP(AD$23,$C$4:$C$19,$I$4:$S$19)*$AL178:$AV178),0)</f>
        <v>0</v>
      </c>
      <c r="CO178" s="287" cm="1">
        <f t="array" aca="1" ref="CO178" ca="1">IF(AE178&lt;0,AE178*SUMPRODUCT(_xlfn.XLOOKUP(AE$23,$C$4:$C$19,$I$4:$S$19)*$AL178:$AV178),0)</f>
        <v>0</v>
      </c>
      <c r="CP178" s="287" cm="1">
        <f t="array" aca="1" ref="CP178" ca="1">IF(AF178&lt;0,AF178*SUMPRODUCT(_xlfn.XLOOKUP(AF$23,$C$4:$C$19,$I$4:$S$19)*$AL178:$AV178),0)</f>
        <v>0</v>
      </c>
      <c r="CQ178" s="287" cm="1">
        <f t="array" aca="1" ref="CQ178" ca="1">IF(AG178&lt;0,AG178*SUMPRODUCT(_xlfn.XLOOKUP(AG$23,$C$4:$C$19,$I$4:$S$19)*$AL178:$AV178),0)</f>
        <v>0</v>
      </c>
      <c r="CR178" s="287" cm="1">
        <f t="array" aca="1" ref="CR178" ca="1">IF(AH178&lt;0,AH178*SUMPRODUCT(_xlfn.XLOOKUP(AH$23,$C$4:$C$19,$I$4:$S$19)*$AL178:$AV178),0)</f>
        <v>0</v>
      </c>
      <c r="CS178" s="287" cm="1">
        <f t="array" aca="1" ref="CS178" ca="1">IF(AI178&lt;0,AI178*SUMPRODUCT(_xlfn.XLOOKUP(AI$23,$C$4:$C$19,$I$4:$S$19)*$AL178:$AV178),0)</f>
        <v>0</v>
      </c>
      <c r="CT178" s="287" cm="1">
        <f t="array" aca="1" ref="CT178" ca="1">IF(AJ178&lt;0,AJ178*SUMPRODUCT(_xlfn.XLOOKUP(AJ$23,$C$4:$C$19,$I$4:$S$19)*$AL178:$AV178),0)</f>
        <v>0</v>
      </c>
      <c r="CU178" s="288" cm="1">
        <f t="array" aca="1" ref="CU178" ca="1">IF(AK178&lt;0,AK178*SUMPRODUCT(_xlfn.XLOOKUP(AK$23,$C$4:$C$19,$I$4:$S$19)*$AL178:$AV178),0)</f>
        <v>0</v>
      </c>
      <c r="CV178" s="289">
        <f t="shared" ca="1" si="301"/>
        <v>0</v>
      </c>
    </row>
    <row r="179" spans="1:100" x14ac:dyDescent="0.25">
      <c r="A179" s="136"/>
      <c r="B179" s="389"/>
      <c r="C179" s="292">
        <v>11</v>
      </c>
      <c r="D179" s="293" t="str">
        <f>_xlfn.XLOOKUP($C179,'Load Combinations'!$B$4:$B$22,'Load Combinations'!$C$4:$C$22)</f>
        <v>CV Helium Mode, Beam On</v>
      </c>
      <c r="E179" s="86"/>
      <c r="F179" s="294"/>
      <c r="G179" s="125"/>
      <c r="H179" s="295">
        <f t="shared" ca="1" si="252"/>
        <v>0.75</v>
      </c>
      <c r="I179" s="295">
        <f t="shared" ca="1" si="253"/>
        <v>0</v>
      </c>
      <c r="J179" s="296"/>
      <c r="K179" s="99">
        <f ca="1">OFFSET(K179,-10,0)</f>
        <v>0</v>
      </c>
      <c r="L179" s="96">
        <f t="shared" ref="L179:AK179" ca="1" si="303">OFFSET(L179,-10,0)</f>
        <v>0</v>
      </c>
      <c r="M179" s="96">
        <f t="shared" ca="1" si="303"/>
        <v>0</v>
      </c>
      <c r="N179" s="96">
        <f t="shared" ca="1" si="303"/>
        <v>0</v>
      </c>
      <c r="O179" s="96">
        <f t="shared" ca="1" si="303"/>
        <v>0</v>
      </c>
      <c r="P179" s="96">
        <f t="shared" ca="1" si="303"/>
        <v>0</v>
      </c>
      <c r="Q179" s="96">
        <f t="shared" ca="1" si="303"/>
        <v>0</v>
      </c>
      <c r="R179" s="96">
        <f t="shared" ca="1" si="303"/>
        <v>0</v>
      </c>
      <c r="S179" s="96">
        <f t="shared" ca="1" si="303"/>
        <v>0</v>
      </c>
      <c r="T179" s="96">
        <f t="shared" ca="1" si="303"/>
        <v>0</v>
      </c>
      <c r="U179" s="96">
        <f t="shared" ca="1" si="303"/>
        <v>0</v>
      </c>
      <c r="V179" s="96">
        <f t="shared" ca="1" si="303"/>
        <v>0</v>
      </c>
      <c r="W179" s="96">
        <f t="shared" ca="1" si="303"/>
        <v>0</v>
      </c>
      <c r="X179" s="96">
        <f t="shared" ca="1" si="303"/>
        <v>0</v>
      </c>
      <c r="Y179" s="96">
        <f t="shared" ca="1" si="303"/>
        <v>0</v>
      </c>
      <c r="Z179" s="138">
        <f t="shared" ca="1" si="303"/>
        <v>0</v>
      </c>
      <c r="AA179" s="99">
        <f t="shared" ca="1" si="303"/>
        <v>0</v>
      </c>
      <c r="AB179" s="96">
        <f t="shared" ca="1" si="303"/>
        <v>0</v>
      </c>
      <c r="AC179" s="96">
        <f t="shared" ca="1" si="303"/>
        <v>0</v>
      </c>
      <c r="AD179" s="96">
        <f t="shared" ca="1" si="303"/>
        <v>0</v>
      </c>
      <c r="AE179" s="96">
        <f t="shared" ca="1" si="303"/>
        <v>0</v>
      </c>
      <c r="AF179" s="96">
        <f t="shared" ca="1" si="303"/>
        <v>0</v>
      </c>
      <c r="AG179" s="96">
        <f t="shared" ca="1" si="303"/>
        <v>1</v>
      </c>
      <c r="AH179" s="96">
        <f t="shared" ca="1" si="303"/>
        <v>0</v>
      </c>
      <c r="AI179" s="96">
        <f t="shared" ca="1" si="303"/>
        <v>0</v>
      </c>
      <c r="AJ179" s="96">
        <f t="shared" ca="1" si="303"/>
        <v>0</v>
      </c>
      <c r="AK179" s="100">
        <f t="shared" ca="1" si="303"/>
        <v>0</v>
      </c>
      <c r="AL179" s="97">
        <f>+INDEX('Load Combinations'!$D$4:$N$22,MATCH(Vertical!$C179,'Load Combinations'!$B$4:$B$22,0),MATCH(Vertical!AL$23,'Load Combinations'!$D$3:$N$3,0))</f>
        <v>1</v>
      </c>
      <c r="AM179" s="96">
        <f>+INDEX('Load Combinations'!$D$4:$N$22,MATCH(Vertical!$C179,'Load Combinations'!$B$4:$B$22,0),MATCH(Vertical!AM$23,'Load Combinations'!$D$3:$N$3,0))</f>
        <v>1</v>
      </c>
      <c r="AN179" s="96">
        <f>+INDEX('Load Combinations'!$D$4:$N$22,MATCH(Vertical!$C179,'Load Combinations'!$B$4:$B$22,0),MATCH(Vertical!AN$23,'Load Combinations'!$D$3:$N$3,0))</f>
        <v>0</v>
      </c>
      <c r="AO179" s="96">
        <f>+INDEX('Load Combinations'!$D$4:$N$22,MATCH(Vertical!$C179,'Load Combinations'!$B$4:$B$22,0),MATCH(Vertical!AO$23,'Load Combinations'!$D$3:$N$3,0))</f>
        <v>1</v>
      </c>
      <c r="AP179" s="96">
        <f>+INDEX('Load Combinations'!$D$4:$N$22,MATCH(Vertical!$C179,'Load Combinations'!$B$4:$B$22,0),MATCH(Vertical!AP$23,'Load Combinations'!$D$3:$N$3,0))</f>
        <v>0</v>
      </c>
      <c r="AQ179" s="96">
        <f>+INDEX('Load Combinations'!$D$4:$N$22,MATCH(Vertical!$C179,'Load Combinations'!$B$4:$B$22,0),MATCH(Vertical!AQ$23,'Load Combinations'!$D$3:$N$3,0))</f>
        <v>1</v>
      </c>
      <c r="AR179" s="96">
        <f>+INDEX('Load Combinations'!$D$4:$N$22,MATCH(Vertical!$C179,'Load Combinations'!$B$4:$B$22,0),MATCH(Vertical!AR$23,'Load Combinations'!$D$3:$N$3,0))</f>
        <v>0</v>
      </c>
      <c r="AS179" s="96">
        <f>+INDEX('Load Combinations'!$D$4:$N$22,MATCH(Vertical!$C179,'Load Combinations'!$B$4:$B$22,0),MATCH(Vertical!AS$23,'Load Combinations'!$D$3:$N$3,0))</f>
        <v>1</v>
      </c>
      <c r="AT179" s="96">
        <f>+INDEX('Load Combinations'!$D$4:$N$22,MATCH(Vertical!$C179,'Load Combinations'!$B$4:$B$22,0),MATCH(Vertical!AT$23,'Load Combinations'!$D$3:$N$3,0))</f>
        <v>0</v>
      </c>
      <c r="AU179" s="138">
        <f>+INDEX('Load Combinations'!$D$4:$N$22,MATCH(Vertical!$C179,'Load Combinations'!$B$4:$B$22,0),MATCH(Vertical!AU$23,'Load Combinations'!$D$3:$N$3,0))</f>
        <v>0</v>
      </c>
      <c r="AV179" s="298">
        <f>+INDEX('Load Combinations'!$D$4:$N$22,MATCH(Vertical!$C179,'Load Combinations'!$B$4:$B$22,0),MATCH(Vertical!AV$23,'Load Combinations'!$D$3:$N$3,0))</f>
        <v>0</v>
      </c>
      <c r="AW179" s="297" cm="1">
        <f t="array" aca="1" ref="AW179" ca="1">SUMPRODUCT(--($K179:$Z179&gt;0),INDEX($H$4:$H$19,MATCH($K$23:$Z$23,$C$4:$C$19,0)))</f>
        <v>0</v>
      </c>
      <c r="AX179" s="298" cm="1">
        <f t="array" aca="1" ref="AX179" ca="1">SUMPRODUCT(--($K179:$Z179&gt;0),INDEX($G$4:$G$19,MATCH($K$23:$Z$23,$C$4:$C$19,0)))</f>
        <v>0</v>
      </c>
      <c r="AY179" s="298" cm="1">
        <f t="array" aca="1" ref="AY179" ca="1">-1*SUMPRODUCT(--($K179:$Z179&lt;0),INDEX($H$4:$H$19,MATCH($K$23:$Z$23,$C$4:$C$19,0)))</f>
        <v>0</v>
      </c>
      <c r="AZ179" s="299" cm="1">
        <f t="array" aca="1" ref="AZ179" ca="1">-1*SUMPRODUCT(--($K179:$Z179&lt;0),INDEX($G$4:$G$19,MATCH($K$23:$Z$23,$C$4:$C$19,0)))</f>
        <v>0</v>
      </c>
      <c r="BA179" s="125" cm="1">
        <f t="array" aca="1" ref="BA179" ca="1">IF(AA179&gt;0,AA179*SUMPRODUCT(_xlfn.XLOOKUP(AA$23,$C$4:$C$19,$T$4:$AD$19)*$AL179:$AV179),0)</f>
        <v>0</v>
      </c>
      <c r="BB179" s="300" cm="1">
        <f t="array" aca="1" ref="BB179" ca="1">IF(AB179&gt;0,AB179*SUMPRODUCT(_xlfn.XLOOKUP(AB$23,$C$4:$C$19,$T$4:$AD$19)*$AL179:$AV179),0)</f>
        <v>0</v>
      </c>
      <c r="BC179" s="300" cm="1">
        <f t="array" aca="1" ref="BC179" ca="1">IF(AC179&gt;0,AC179*SUMPRODUCT(_xlfn.XLOOKUP(AC$23,$C$4:$C$19,$T$4:$AD$19)*$AL179:$AV179),0)</f>
        <v>0</v>
      </c>
      <c r="BD179" s="301" cm="1">
        <f t="array" aca="1" ref="BD179" ca="1">IF(AD179&gt;0,AD179*SUMPRODUCT(_xlfn.XLOOKUP(AD$23,$C$4:$C$19,$T$4:$AD$19)*$AL179:$AV179),0)</f>
        <v>0</v>
      </c>
      <c r="BE179" s="300" cm="1">
        <f t="array" aca="1" ref="BE179" ca="1">IF(AE179&gt;0,AE179*SUMPRODUCT(_xlfn.XLOOKUP(AE$23,$C$4:$C$19,$T$4:$AD$19)*$AL179:$AV179),0)</f>
        <v>0</v>
      </c>
      <c r="BF179" s="300" cm="1">
        <f t="array" aca="1" ref="BF179" ca="1">IF(AF179&gt;0,AF179*SUMPRODUCT(_xlfn.XLOOKUP(AF$23,$C$4:$C$19,$T$4:$AD$19)*$AL179:$AV179),0)</f>
        <v>0</v>
      </c>
      <c r="BG179" s="300" cm="1">
        <f t="array" aca="1" ref="BG179" ca="1">IF(AG179&gt;0,AG179*SUMPRODUCT(_xlfn.XLOOKUP(AG$23,$C$4:$C$19,$T$4:$AD$19)*$AL179:$AV179),0)</f>
        <v>0.75</v>
      </c>
      <c r="BH179" s="300" cm="1">
        <f t="array" aca="1" ref="BH179" ca="1">IF(AH179&gt;0,AH179*SUMPRODUCT(_xlfn.XLOOKUP(AH$23,$C$4:$C$19,$T$4:$AD$19)*$AL179:$AV179),0)</f>
        <v>0</v>
      </c>
      <c r="BI179" s="300" cm="1">
        <f t="array" aca="1" ref="BI179" ca="1">IF(AI179&gt;0,AI179*SUMPRODUCT(_xlfn.XLOOKUP(AI$23,$C$4:$C$19,$T$4:$AD$19)*$AL179:$AV179),0)</f>
        <v>0</v>
      </c>
      <c r="BJ179" s="300" cm="1">
        <f t="array" aca="1" ref="BJ179" ca="1">IF(AJ179&gt;0,AJ179*SUMPRODUCT(_xlfn.XLOOKUP(AJ$23,$C$4:$C$19,$T$4:$AD$19)*$AL179:$AV179),0)</f>
        <v>0</v>
      </c>
      <c r="BK179" s="302" cm="1">
        <f t="array" aca="1" ref="BK179" ca="1">IF(AK179&gt;0,AK179*SUMPRODUCT(_xlfn.XLOOKUP(AK$23,$C$4:$C$19,$T$4:$AD$19)*$AL179:$AV179),0)</f>
        <v>0</v>
      </c>
      <c r="BL179" s="303">
        <f t="shared" ca="1" si="298"/>
        <v>0.75</v>
      </c>
      <c r="BM179" s="125" cm="1">
        <f t="array" aca="1" ref="BM179" ca="1">IF(AA179&gt;0,AA179*SUMPRODUCT(_xlfn.XLOOKUP(AA$23,$C$4:$C$19,$I$4:$S$19)*$AL179:$AV179),0)</f>
        <v>0</v>
      </c>
      <c r="BN179" s="300" cm="1">
        <f t="array" aca="1" ref="BN179" ca="1">IF(AB179&gt;0,AB179*SUMPRODUCT(_xlfn.XLOOKUP(AB$23,$C$4:$C$19,$I$4:$S$19)*$AL179:$AV179),0)</f>
        <v>0</v>
      </c>
      <c r="BO179" s="300" cm="1">
        <f t="array" aca="1" ref="BO179" ca="1">IF(AC179&gt;0,AC179*SUMPRODUCT(_xlfn.XLOOKUP(AC$23,$C$4:$C$19,$I$4:$S$19)*$AL179:$AV179),0)</f>
        <v>0</v>
      </c>
      <c r="BP179" s="301" cm="1">
        <f t="array" aca="1" ref="BP179" ca="1">IF(AD179&gt;0,AD179*SUMPRODUCT(_xlfn.XLOOKUP(AD$23,$C$4:$C$19,$I$4:$S$19)*$AL179:$AV179),0)</f>
        <v>0</v>
      </c>
      <c r="BQ179" s="300" cm="1">
        <f t="array" aca="1" ref="BQ179" ca="1">IF(AE179&gt;0,AE179*SUMPRODUCT(_xlfn.XLOOKUP(AE$23,$C$4:$C$19,$I$4:$S$19)*$AL179:$AV179),0)</f>
        <v>0</v>
      </c>
      <c r="BR179" s="300" cm="1">
        <f t="array" aca="1" ref="BR179" ca="1">IF(AF179&gt;0,AF179*SUMPRODUCT(_xlfn.XLOOKUP(AF$23,$C$4:$C$19,$I$4:$S$19)*$AL179:$AV179),0)</f>
        <v>0</v>
      </c>
      <c r="BS179" s="300" cm="1">
        <f t="array" aca="1" ref="BS179" ca="1">IF(AG179&gt;0,AG179*SUMPRODUCT(_xlfn.XLOOKUP(AG$23,$C$4:$C$19,$I$4:$S$19)*$AL179:$AV179),0)</f>
        <v>0</v>
      </c>
      <c r="BT179" s="300" cm="1">
        <f t="array" aca="1" ref="BT179" ca="1">IF(AH179&gt;0,AH179*SUMPRODUCT(_xlfn.XLOOKUP(AH$23,$C$4:$C$19,$I$4:$S$19)*$AL179:$AV179),0)</f>
        <v>0</v>
      </c>
      <c r="BU179" s="300" cm="1">
        <f t="array" aca="1" ref="BU179" ca="1">IF(AI179&gt;0,AI179*SUMPRODUCT(_xlfn.XLOOKUP(AI$23,$C$4:$C$19,$I$4:$S$19)*$AL179:$AV179),0)</f>
        <v>0</v>
      </c>
      <c r="BV179" s="300" cm="1">
        <f t="array" aca="1" ref="BV179" ca="1">IF(AJ179&gt;0,AJ179*SUMPRODUCT(_xlfn.XLOOKUP(AJ$23,$C$4:$C$19,$I$4:$S$19)*$AL179:$AV179),0)</f>
        <v>0</v>
      </c>
      <c r="BW179" s="304" cm="1">
        <f t="array" aca="1" ref="BW179" ca="1">IF(AK179&gt;0,AK179*SUMPRODUCT(_xlfn.XLOOKUP(AK$23,$C$4:$C$19,$I$4:$S$19)*$AL179:$AV179),0)</f>
        <v>0</v>
      </c>
      <c r="BX179" s="305">
        <f t="shared" ca="1" si="299"/>
        <v>0</v>
      </c>
      <c r="BY179" s="125" cm="1">
        <f t="array" aca="1" ref="BY179" ca="1">IF(AA179&lt;0,AA179*SUMPRODUCT(_xlfn.XLOOKUP(AA$23,$C$4:$C$19,$T$4:$AD$19)*$AL179:$AV179),0)</f>
        <v>0</v>
      </c>
      <c r="BZ179" s="300" cm="1">
        <f t="array" aca="1" ref="BZ179" ca="1">IF(AB179&lt;0,AB179*SUMPRODUCT(_xlfn.XLOOKUP(AB$23,$C$4:$C$19,$T$4:$AD$19)*$AL179:$AV179),0)</f>
        <v>0</v>
      </c>
      <c r="CA179" s="300" cm="1">
        <f t="array" aca="1" ref="CA179" ca="1">IF(AC179&lt;0,AC179*SUMPRODUCT(_xlfn.XLOOKUP(AC$23,$C$4:$C$19,$T$4:$AD$19)*$AL179:$AV179),0)</f>
        <v>0</v>
      </c>
      <c r="CB179" s="301" cm="1">
        <f t="array" aca="1" ref="CB179" ca="1">IF(AD179&lt;0,AD179*SUMPRODUCT(_xlfn.XLOOKUP(AD$23,$C$4:$C$19,$T$4:$AD$19)*$AL179:$AV179),0)</f>
        <v>0</v>
      </c>
      <c r="CC179" s="300" cm="1">
        <f t="array" aca="1" ref="CC179" ca="1">IF(AE179&lt;0,AE179*SUMPRODUCT(_xlfn.XLOOKUP(AE$23,$C$4:$C$19,$T$4:$AD$19)*$AL179:$AV179),0)</f>
        <v>0</v>
      </c>
      <c r="CD179" s="300" cm="1">
        <f t="array" aca="1" ref="CD179" ca="1">IF(AF179&lt;0,AF179*SUMPRODUCT(_xlfn.XLOOKUP(AF$23,$C$4:$C$19,$T$4:$AD$19)*$AL179:$AV179),0)</f>
        <v>0</v>
      </c>
      <c r="CE179" s="300" cm="1">
        <f t="array" aca="1" ref="CE179" ca="1">IF(AG179&lt;0,AG179*SUMPRODUCT(_xlfn.XLOOKUP(AG$23,$C$4:$C$19,$T$4:$AD$19)*$AL179:$AV179),0)</f>
        <v>0</v>
      </c>
      <c r="CF179" s="300" cm="1">
        <f t="array" aca="1" ref="CF179" ca="1">IF(AH179&lt;0,AH179*SUMPRODUCT(_xlfn.XLOOKUP(AH$23,$C$4:$C$19,$T$4:$AD$19)*$AL179:$AV179),0)</f>
        <v>0</v>
      </c>
      <c r="CG179" s="300" cm="1">
        <f t="array" aca="1" ref="CG179" ca="1">IF(AI179&lt;0,AI179*SUMPRODUCT(_xlfn.XLOOKUP(AI$23,$C$4:$C$19,$T$4:$AD$19)*$AL179:$AV179),0)</f>
        <v>0</v>
      </c>
      <c r="CH179" s="300" cm="1">
        <f t="array" aca="1" ref="CH179" ca="1">IF(AJ179&lt;0,AJ179*SUMPRODUCT(_xlfn.XLOOKUP(AJ$23,$C$4:$C$19,$T$4:$AD$19)*$AL179:$AV179),0)</f>
        <v>0</v>
      </c>
      <c r="CI179" s="304" cm="1">
        <f t="array" aca="1" ref="CI179" ca="1">IF(AK179&lt;0,AK179*SUMPRODUCT(_xlfn.XLOOKUP(AK$23,$C$4:$C$19,$T$4:$AD$19)*$AL179:$AV179),0)</f>
        <v>0</v>
      </c>
      <c r="CJ179" s="303">
        <f t="shared" ca="1" si="300"/>
        <v>0</v>
      </c>
      <c r="CK179" s="125" cm="1">
        <f t="array" aca="1" ref="CK179" ca="1">IF(AA179&lt;0,AA179*SUMPRODUCT(_xlfn.XLOOKUP(AA$23,$C$4:$C$19,$I$4:$S$19)*$AL179:$AV179),0)</f>
        <v>0</v>
      </c>
      <c r="CL179" s="300" cm="1">
        <f t="array" aca="1" ref="CL179" ca="1">IF(AB179&lt;0,AB179*SUMPRODUCT(_xlfn.XLOOKUP(AB$23,$C$4:$C$19,$I$4:$S$19)*$AL179:$AV179),0)</f>
        <v>0</v>
      </c>
      <c r="CM179" s="300" cm="1">
        <f t="array" aca="1" ref="CM179" ca="1">IF(AC179&lt;0,AC179*SUMPRODUCT(_xlfn.XLOOKUP(AC$23,$C$4:$C$19,$I$4:$S$19)*$AL179:$AV179),0)</f>
        <v>0</v>
      </c>
      <c r="CN179" s="301" cm="1">
        <f t="array" aca="1" ref="CN179" ca="1">IF(AD179&lt;0,AD179*SUMPRODUCT(_xlfn.XLOOKUP(AD$23,$C$4:$C$19,$I$4:$S$19)*$AL179:$AV179),0)</f>
        <v>0</v>
      </c>
      <c r="CO179" s="300" cm="1">
        <f t="array" aca="1" ref="CO179" ca="1">IF(AE179&lt;0,AE179*SUMPRODUCT(_xlfn.XLOOKUP(AE$23,$C$4:$C$19,$I$4:$S$19)*$AL179:$AV179),0)</f>
        <v>0</v>
      </c>
      <c r="CP179" s="300" cm="1">
        <f t="array" aca="1" ref="CP179" ca="1">IF(AF179&lt;0,AF179*SUMPRODUCT(_xlfn.XLOOKUP(AF$23,$C$4:$C$19,$I$4:$S$19)*$AL179:$AV179),0)</f>
        <v>0</v>
      </c>
      <c r="CQ179" s="300" cm="1">
        <f t="array" aca="1" ref="CQ179" ca="1">IF(AG179&lt;0,AG179*SUMPRODUCT(_xlfn.XLOOKUP(AG$23,$C$4:$C$19,$I$4:$S$19)*$AL179:$AV179),0)</f>
        <v>0</v>
      </c>
      <c r="CR179" s="300" cm="1">
        <f t="array" aca="1" ref="CR179" ca="1">IF(AH179&lt;0,AH179*SUMPRODUCT(_xlfn.XLOOKUP(AH$23,$C$4:$C$19,$I$4:$S$19)*$AL179:$AV179),0)</f>
        <v>0</v>
      </c>
      <c r="CS179" s="300" cm="1">
        <f t="array" aca="1" ref="CS179" ca="1">IF(AI179&lt;0,AI179*SUMPRODUCT(_xlfn.XLOOKUP(AI$23,$C$4:$C$19,$I$4:$S$19)*$AL179:$AV179),0)</f>
        <v>0</v>
      </c>
      <c r="CT179" s="300" cm="1">
        <f t="array" aca="1" ref="CT179" ca="1">IF(AJ179&lt;0,AJ179*SUMPRODUCT(_xlfn.XLOOKUP(AJ$23,$C$4:$C$19,$I$4:$S$19)*$AL179:$AV179),0)</f>
        <v>0</v>
      </c>
      <c r="CU179" s="302" cm="1">
        <f t="array" aca="1" ref="CU179" ca="1">IF(AK179&lt;0,AK179*SUMPRODUCT(_xlfn.XLOOKUP(AK$23,$C$4:$C$19,$I$4:$S$19)*$AL179:$AV179),0)</f>
        <v>0</v>
      </c>
      <c r="CV179" s="303">
        <f t="shared" ca="1" si="301"/>
        <v>0</v>
      </c>
    </row>
    <row r="180" spans="1:100" x14ac:dyDescent="0.25">
      <c r="A180" s="136"/>
      <c r="B180" s="389"/>
      <c r="C180" s="278">
        <v>12</v>
      </c>
      <c r="D180" s="279" t="str">
        <f>_xlfn.XLOOKUP($C180,'Load Combinations'!$B$4:$B$22,'Load Combinations'!$C$4:$C$22)</f>
        <v>CV Helium Mode, No Beam, Seismic</v>
      </c>
      <c r="E180" s="280"/>
      <c r="F180" s="281"/>
      <c r="G180" s="111"/>
      <c r="H180" s="282">
        <f t="shared" ref="H180:H231" ca="1" si="304">G180+AW180+AZ180+BL180+CV180</f>
        <v>0.25</v>
      </c>
      <c r="I180" s="282">
        <f t="shared" ref="I180:I231" ca="1" si="305">G180+AX180+AY180+BX180+CJ180</f>
        <v>0</v>
      </c>
      <c r="J180" s="283"/>
      <c r="K180" s="87">
        <f ca="1">OFFSET(K180,-11,0)</f>
        <v>0</v>
      </c>
      <c r="L180" s="84">
        <f t="shared" ref="L180:AK180" ca="1" si="306">OFFSET(L180,-11,0)</f>
        <v>0</v>
      </c>
      <c r="M180" s="84">
        <f t="shared" ca="1" si="306"/>
        <v>0</v>
      </c>
      <c r="N180" s="84">
        <f t="shared" ca="1" si="306"/>
        <v>0</v>
      </c>
      <c r="O180" s="84">
        <f t="shared" ca="1" si="306"/>
        <v>0</v>
      </c>
      <c r="P180" s="84">
        <f t="shared" ca="1" si="306"/>
        <v>0</v>
      </c>
      <c r="Q180" s="84">
        <f t="shared" ca="1" si="306"/>
        <v>0</v>
      </c>
      <c r="R180" s="84">
        <f t="shared" ca="1" si="306"/>
        <v>0</v>
      </c>
      <c r="S180" s="84">
        <f t="shared" ca="1" si="306"/>
        <v>0</v>
      </c>
      <c r="T180" s="84">
        <f t="shared" ca="1" si="306"/>
        <v>0</v>
      </c>
      <c r="U180" s="84">
        <f t="shared" ca="1" si="306"/>
        <v>0</v>
      </c>
      <c r="V180" s="84">
        <f t="shared" ca="1" si="306"/>
        <v>0</v>
      </c>
      <c r="W180" s="84">
        <f t="shared" ca="1" si="306"/>
        <v>0</v>
      </c>
      <c r="X180" s="84">
        <f t="shared" ca="1" si="306"/>
        <v>0</v>
      </c>
      <c r="Y180" s="84">
        <f t="shared" ca="1" si="306"/>
        <v>0</v>
      </c>
      <c r="Z180" s="89">
        <f t="shared" ca="1" si="306"/>
        <v>0</v>
      </c>
      <c r="AA180" s="87">
        <f t="shared" ca="1" si="306"/>
        <v>0</v>
      </c>
      <c r="AB180" s="84">
        <f t="shared" ca="1" si="306"/>
        <v>0</v>
      </c>
      <c r="AC180" s="84">
        <f t="shared" ca="1" si="306"/>
        <v>0</v>
      </c>
      <c r="AD180" s="84">
        <f t="shared" ca="1" si="306"/>
        <v>0</v>
      </c>
      <c r="AE180" s="84">
        <f t="shared" ca="1" si="306"/>
        <v>0</v>
      </c>
      <c r="AF180" s="84">
        <f t="shared" ca="1" si="306"/>
        <v>0</v>
      </c>
      <c r="AG180" s="84">
        <f t="shared" ca="1" si="306"/>
        <v>1</v>
      </c>
      <c r="AH180" s="84">
        <f t="shared" ca="1" si="306"/>
        <v>0</v>
      </c>
      <c r="AI180" s="84">
        <f t="shared" ca="1" si="306"/>
        <v>0</v>
      </c>
      <c r="AJ180" s="84">
        <f t="shared" ca="1" si="306"/>
        <v>0</v>
      </c>
      <c r="AK180" s="98">
        <f t="shared" ca="1" si="306"/>
        <v>0</v>
      </c>
      <c r="AL180" s="91">
        <f>+INDEX('Load Combinations'!$D$4:$N$22,MATCH(Vertical!$C180,'Load Combinations'!$B$4:$B$22,0),MATCH(Vertical!AL$23,'Load Combinations'!$D$3:$N$3,0))</f>
        <v>1</v>
      </c>
      <c r="AM180" s="84">
        <f>+INDEX('Load Combinations'!$D$4:$N$22,MATCH(Vertical!$C180,'Load Combinations'!$B$4:$B$22,0),MATCH(Vertical!AM$23,'Load Combinations'!$D$3:$N$3,0))</f>
        <v>1</v>
      </c>
      <c r="AN180" s="84">
        <f>+INDEX('Load Combinations'!$D$4:$N$22,MATCH(Vertical!$C180,'Load Combinations'!$B$4:$B$22,0),MATCH(Vertical!AN$23,'Load Combinations'!$D$3:$N$3,0))</f>
        <v>0</v>
      </c>
      <c r="AO180" s="84">
        <f>+INDEX('Load Combinations'!$D$4:$N$22,MATCH(Vertical!$C180,'Load Combinations'!$B$4:$B$22,0),MATCH(Vertical!AO$23,'Load Combinations'!$D$3:$N$3,0))</f>
        <v>1</v>
      </c>
      <c r="AP180" s="84">
        <f>+INDEX('Load Combinations'!$D$4:$N$22,MATCH(Vertical!$C180,'Load Combinations'!$B$4:$B$22,0),MATCH(Vertical!AP$23,'Load Combinations'!$D$3:$N$3,0))</f>
        <v>0</v>
      </c>
      <c r="AQ180" s="84">
        <f>+INDEX('Load Combinations'!$D$4:$N$22,MATCH(Vertical!$C180,'Load Combinations'!$B$4:$B$22,0),MATCH(Vertical!AQ$23,'Load Combinations'!$D$3:$N$3,0))</f>
        <v>0</v>
      </c>
      <c r="AR180" s="84">
        <f>+INDEX('Load Combinations'!$D$4:$N$22,MATCH(Vertical!$C180,'Load Combinations'!$B$4:$B$22,0),MATCH(Vertical!AR$23,'Load Combinations'!$D$3:$N$3,0))</f>
        <v>0</v>
      </c>
      <c r="AS180" s="84">
        <f>+INDEX('Load Combinations'!$D$4:$N$22,MATCH(Vertical!$C180,'Load Combinations'!$B$4:$B$22,0),MATCH(Vertical!AS$23,'Load Combinations'!$D$3:$N$3,0))</f>
        <v>1</v>
      </c>
      <c r="AT180" s="84">
        <f>+INDEX('Load Combinations'!$D$4:$N$22,MATCH(Vertical!$C180,'Load Combinations'!$B$4:$B$22,0),MATCH(Vertical!AT$23,'Load Combinations'!$D$3:$N$3,0))</f>
        <v>0</v>
      </c>
      <c r="AU180" s="89">
        <f>+INDEX('Load Combinations'!$D$4:$N$22,MATCH(Vertical!$C180,'Load Combinations'!$B$4:$B$22,0),MATCH(Vertical!AU$23,'Load Combinations'!$D$3:$N$3,0))</f>
        <v>1</v>
      </c>
      <c r="AV180" s="194">
        <f>+INDEX('Load Combinations'!$D$4:$N$22,MATCH(Vertical!$C180,'Load Combinations'!$B$4:$B$22,0),MATCH(Vertical!AV$23,'Load Combinations'!$D$3:$N$3,0))</f>
        <v>0</v>
      </c>
      <c r="AW180" s="284" cm="1">
        <f t="array" aca="1" ref="AW180" ca="1">SUMPRODUCT(--($K180:$Z180&gt;0),INDEX($H$4:$H$19,MATCH($K$23:$Z$23,$C$4:$C$19,0)))</f>
        <v>0</v>
      </c>
      <c r="AX180" s="194" cm="1">
        <f t="array" aca="1" ref="AX180" ca="1">SUMPRODUCT(--($K180:$Z180&gt;0),INDEX($G$4:$G$19,MATCH($K$23:$Z$23,$C$4:$C$19,0)))</f>
        <v>0</v>
      </c>
      <c r="AY180" s="194" cm="1">
        <f t="array" aca="1" ref="AY180" ca="1">-1*SUMPRODUCT(--($K180:$Z180&lt;0),INDEX($H$4:$H$19,MATCH($K$23:$Z$23,$C$4:$C$19,0)))</f>
        <v>0</v>
      </c>
      <c r="AZ180" s="285" cm="1">
        <f t="array" aca="1" ref="AZ180" ca="1">-1*SUMPRODUCT(--($K180:$Z180&lt;0),INDEX($G$4:$G$19,MATCH($K$23:$Z$23,$C$4:$C$19,0)))</f>
        <v>0</v>
      </c>
      <c r="BA180" s="286" cm="1">
        <f t="array" aca="1" ref="BA180" ca="1">IF(AA180&gt;0,AA180*SUMPRODUCT(_xlfn.XLOOKUP(AA$23,$C$4:$C$19,$T$4:$AD$19)*$AL180:$AV180),0)</f>
        <v>0</v>
      </c>
      <c r="BB180" s="287" cm="1">
        <f t="array" aca="1" ref="BB180" ca="1">IF(AB180&gt;0,AB180*SUMPRODUCT(_xlfn.XLOOKUP(AB$23,$C$4:$C$19,$T$4:$AD$19)*$AL180:$AV180),0)</f>
        <v>0</v>
      </c>
      <c r="BC180" s="287" cm="1">
        <f t="array" aca="1" ref="BC180" ca="1">IF(AC180&gt;0,AC180*SUMPRODUCT(_xlfn.XLOOKUP(AC$23,$C$4:$C$19,$T$4:$AD$19)*$AL180:$AV180),0)</f>
        <v>0</v>
      </c>
      <c r="BD180" s="287" cm="1">
        <f t="array" aca="1" ref="BD180" ca="1">IF(AD180&gt;0,AD180*SUMPRODUCT(_xlfn.XLOOKUP(AD$23,$C$4:$C$19,$T$4:$AD$19)*$AL180:$AV180),0)</f>
        <v>0</v>
      </c>
      <c r="BE180" s="287" cm="1">
        <f t="array" aca="1" ref="BE180" ca="1">IF(AE180&gt;0,AE180*SUMPRODUCT(_xlfn.XLOOKUP(AE$23,$C$4:$C$19,$T$4:$AD$19)*$AL180:$AV180),0)</f>
        <v>0</v>
      </c>
      <c r="BF180" s="287" cm="1">
        <f t="array" aca="1" ref="BF180" ca="1">IF(AF180&gt;0,AF180*SUMPRODUCT(_xlfn.XLOOKUP(AF$23,$C$4:$C$19,$T$4:$AD$19)*$AL180:$AV180),0)</f>
        <v>0</v>
      </c>
      <c r="BG180" s="287" cm="1">
        <f t="array" aca="1" ref="BG180" ca="1">IF(AG180&gt;0,AG180*SUMPRODUCT(_xlfn.XLOOKUP(AG$23,$C$4:$C$19,$T$4:$AD$19)*$AL180:$AV180),0)</f>
        <v>0.25</v>
      </c>
      <c r="BH180" s="287" cm="1">
        <f t="array" aca="1" ref="BH180" ca="1">IF(AH180&gt;0,AH180*SUMPRODUCT(_xlfn.XLOOKUP(AH$23,$C$4:$C$19,$T$4:$AD$19)*$AL180:$AV180),0)</f>
        <v>0</v>
      </c>
      <c r="BI180" s="287" cm="1">
        <f t="array" aca="1" ref="BI180" ca="1">IF(AI180&gt;0,AI180*SUMPRODUCT(_xlfn.XLOOKUP(AI$23,$C$4:$C$19,$T$4:$AD$19)*$AL180:$AV180),0)</f>
        <v>0</v>
      </c>
      <c r="BJ180" s="287" cm="1">
        <f t="array" aca="1" ref="BJ180" ca="1">IF(AJ180&gt;0,AJ180*SUMPRODUCT(_xlfn.XLOOKUP(AJ$23,$C$4:$C$19,$T$4:$AD$19)*$AL180:$AV180),0)</f>
        <v>0</v>
      </c>
      <c r="BK180" s="288" cm="1">
        <f t="array" aca="1" ref="BK180" ca="1">IF(AK180&gt;0,AK180*SUMPRODUCT(_xlfn.XLOOKUP(AK$23,$C$4:$C$19,$T$4:$AD$19)*$AL180:$AV180),0)</f>
        <v>0</v>
      </c>
      <c r="BL180" s="289">
        <f t="shared" ca="1" si="298"/>
        <v>0.25</v>
      </c>
      <c r="BM180" s="286" cm="1">
        <f t="array" aca="1" ref="BM180" ca="1">IF(AA180&gt;0,AA180*SUMPRODUCT(_xlfn.XLOOKUP(AA$23,$C$4:$C$19,$I$4:$S$19)*$AL180:$AV180),0)</f>
        <v>0</v>
      </c>
      <c r="BN180" s="287" cm="1">
        <f t="array" aca="1" ref="BN180" ca="1">IF(AB180&gt;0,AB180*SUMPRODUCT(_xlfn.XLOOKUP(AB$23,$C$4:$C$19,$I$4:$S$19)*$AL180:$AV180),0)</f>
        <v>0</v>
      </c>
      <c r="BO180" s="287" cm="1">
        <f t="array" aca="1" ref="BO180" ca="1">IF(AC180&gt;0,AC180*SUMPRODUCT(_xlfn.XLOOKUP(AC$23,$C$4:$C$19,$I$4:$S$19)*$AL180:$AV180),0)</f>
        <v>0</v>
      </c>
      <c r="BP180" s="287" cm="1">
        <f t="array" aca="1" ref="BP180" ca="1">IF(AD180&gt;0,AD180*SUMPRODUCT(_xlfn.XLOOKUP(AD$23,$C$4:$C$19,$I$4:$S$19)*$AL180:$AV180),0)</f>
        <v>0</v>
      </c>
      <c r="BQ180" s="287" cm="1">
        <f t="array" aca="1" ref="BQ180" ca="1">IF(AE180&gt;0,AE180*SUMPRODUCT(_xlfn.XLOOKUP(AE$23,$C$4:$C$19,$I$4:$S$19)*$AL180:$AV180),0)</f>
        <v>0</v>
      </c>
      <c r="BR180" s="287" cm="1">
        <f t="array" aca="1" ref="BR180" ca="1">IF(AF180&gt;0,AF180*SUMPRODUCT(_xlfn.XLOOKUP(AF$23,$C$4:$C$19,$I$4:$S$19)*$AL180:$AV180),0)</f>
        <v>0</v>
      </c>
      <c r="BS180" s="287" cm="1">
        <f t="array" aca="1" ref="BS180" ca="1">IF(AG180&gt;0,AG180*SUMPRODUCT(_xlfn.XLOOKUP(AG$23,$C$4:$C$19,$I$4:$S$19)*$AL180:$AV180),0)</f>
        <v>0</v>
      </c>
      <c r="BT180" s="287" cm="1">
        <f t="array" aca="1" ref="BT180" ca="1">IF(AH180&gt;0,AH180*SUMPRODUCT(_xlfn.XLOOKUP(AH$23,$C$4:$C$19,$I$4:$S$19)*$AL180:$AV180),0)</f>
        <v>0</v>
      </c>
      <c r="BU180" s="287" cm="1">
        <f t="array" aca="1" ref="BU180" ca="1">IF(AI180&gt;0,AI180*SUMPRODUCT(_xlfn.XLOOKUP(AI$23,$C$4:$C$19,$I$4:$S$19)*$AL180:$AV180),0)</f>
        <v>0</v>
      </c>
      <c r="BV180" s="287" cm="1">
        <f t="array" aca="1" ref="BV180" ca="1">IF(AJ180&gt;0,AJ180*SUMPRODUCT(_xlfn.XLOOKUP(AJ$23,$C$4:$C$19,$I$4:$S$19)*$AL180:$AV180),0)</f>
        <v>0</v>
      </c>
      <c r="BW180" s="290" cm="1">
        <f t="array" aca="1" ref="BW180" ca="1">IF(AK180&gt;0,AK180*SUMPRODUCT(_xlfn.XLOOKUP(AK$23,$C$4:$C$19,$I$4:$S$19)*$AL180:$AV180),0)</f>
        <v>0</v>
      </c>
      <c r="BX180" s="291">
        <f t="shared" ca="1" si="299"/>
        <v>0</v>
      </c>
      <c r="BY180" s="286" cm="1">
        <f t="array" aca="1" ref="BY180" ca="1">IF(AA180&lt;0,AA180*SUMPRODUCT(_xlfn.XLOOKUP(AA$23,$C$4:$C$19,$T$4:$AD$19)*$AL180:$AV180),0)</f>
        <v>0</v>
      </c>
      <c r="BZ180" s="287" cm="1">
        <f t="array" aca="1" ref="BZ180" ca="1">IF(AB180&lt;0,AB180*SUMPRODUCT(_xlfn.XLOOKUP(AB$23,$C$4:$C$19,$T$4:$AD$19)*$AL180:$AV180),0)</f>
        <v>0</v>
      </c>
      <c r="CA180" s="287" cm="1">
        <f t="array" aca="1" ref="CA180" ca="1">IF(AC180&lt;0,AC180*SUMPRODUCT(_xlfn.XLOOKUP(AC$23,$C$4:$C$19,$T$4:$AD$19)*$AL180:$AV180),0)</f>
        <v>0</v>
      </c>
      <c r="CB180" s="287" cm="1">
        <f t="array" aca="1" ref="CB180" ca="1">IF(AD180&lt;0,AD180*SUMPRODUCT(_xlfn.XLOOKUP(AD$23,$C$4:$C$19,$T$4:$AD$19)*$AL180:$AV180),0)</f>
        <v>0</v>
      </c>
      <c r="CC180" s="287" cm="1">
        <f t="array" aca="1" ref="CC180" ca="1">IF(AE180&lt;0,AE180*SUMPRODUCT(_xlfn.XLOOKUP(AE$23,$C$4:$C$19,$T$4:$AD$19)*$AL180:$AV180),0)</f>
        <v>0</v>
      </c>
      <c r="CD180" s="287" cm="1">
        <f t="array" aca="1" ref="CD180" ca="1">IF(AF180&lt;0,AF180*SUMPRODUCT(_xlfn.XLOOKUP(AF$23,$C$4:$C$19,$T$4:$AD$19)*$AL180:$AV180),0)</f>
        <v>0</v>
      </c>
      <c r="CE180" s="287" cm="1">
        <f t="array" aca="1" ref="CE180" ca="1">IF(AG180&lt;0,AG180*SUMPRODUCT(_xlfn.XLOOKUP(AG$23,$C$4:$C$19,$T$4:$AD$19)*$AL180:$AV180),0)</f>
        <v>0</v>
      </c>
      <c r="CF180" s="287" cm="1">
        <f t="array" aca="1" ref="CF180" ca="1">IF(AH180&lt;0,AH180*SUMPRODUCT(_xlfn.XLOOKUP(AH$23,$C$4:$C$19,$T$4:$AD$19)*$AL180:$AV180),0)</f>
        <v>0</v>
      </c>
      <c r="CG180" s="287" cm="1">
        <f t="array" aca="1" ref="CG180" ca="1">IF(AI180&lt;0,AI180*SUMPRODUCT(_xlfn.XLOOKUP(AI$23,$C$4:$C$19,$T$4:$AD$19)*$AL180:$AV180),0)</f>
        <v>0</v>
      </c>
      <c r="CH180" s="287" cm="1">
        <f t="array" aca="1" ref="CH180" ca="1">IF(AJ180&lt;0,AJ180*SUMPRODUCT(_xlfn.XLOOKUP(AJ$23,$C$4:$C$19,$T$4:$AD$19)*$AL180:$AV180),0)</f>
        <v>0</v>
      </c>
      <c r="CI180" s="290" cm="1">
        <f t="array" aca="1" ref="CI180" ca="1">IF(AK180&lt;0,AK180*SUMPRODUCT(_xlfn.XLOOKUP(AK$23,$C$4:$C$19,$T$4:$AD$19)*$AL180:$AV180),0)</f>
        <v>0</v>
      </c>
      <c r="CJ180" s="289">
        <f t="shared" ca="1" si="300"/>
        <v>0</v>
      </c>
      <c r="CK180" s="286" cm="1">
        <f t="array" aca="1" ref="CK180" ca="1">IF(AA180&lt;0,AA180*SUMPRODUCT(_xlfn.XLOOKUP(AA$23,$C$4:$C$19,$I$4:$S$19)*$AL180:$AV180),0)</f>
        <v>0</v>
      </c>
      <c r="CL180" s="287" cm="1">
        <f t="array" aca="1" ref="CL180" ca="1">IF(AB180&lt;0,AB180*SUMPRODUCT(_xlfn.XLOOKUP(AB$23,$C$4:$C$19,$I$4:$S$19)*$AL180:$AV180),0)</f>
        <v>0</v>
      </c>
      <c r="CM180" s="287" cm="1">
        <f t="array" aca="1" ref="CM180" ca="1">IF(AC180&lt;0,AC180*SUMPRODUCT(_xlfn.XLOOKUP(AC$23,$C$4:$C$19,$I$4:$S$19)*$AL180:$AV180),0)</f>
        <v>0</v>
      </c>
      <c r="CN180" s="287" cm="1">
        <f t="array" aca="1" ref="CN180" ca="1">IF(AD180&lt;0,AD180*SUMPRODUCT(_xlfn.XLOOKUP(AD$23,$C$4:$C$19,$I$4:$S$19)*$AL180:$AV180),0)</f>
        <v>0</v>
      </c>
      <c r="CO180" s="287" cm="1">
        <f t="array" aca="1" ref="CO180" ca="1">IF(AE180&lt;0,AE180*SUMPRODUCT(_xlfn.XLOOKUP(AE$23,$C$4:$C$19,$I$4:$S$19)*$AL180:$AV180),0)</f>
        <v>0</v>
      </c>
      <c r="CP180" s="287" cm="1">
        <f t="array" aca="1" ref="CP180" ca="1">IF(AF180&lt;0,AF180*SUMPRODUCT(_xlfn.XLOOKUP(AF$23,$C$4:$C$19,$I$4:$S$19)*$AL180:$AV180),0)</f>
        <v>0</v>
      </c>
      <c r="CQ180" s="287" cm="1">
        <f t="array" aca="1" ref="CQ180" ca="1">IF(AG180&lt;0,AG180*SUMPRODUCT(_xlfn.XLOOKUP(AG$23,$C$4:$C$19,$I$4:$S$19)*$AL180:$AV180),0)</f>
        <v>0</v>
      </c>
      <c r="CR180" s="287" cm="1">
        <f t="array" aca="1" ref="CR180" ca="1">IF(AH180&lt;0,AH180*SUMPRODUCT(_xlfn.XLOOKUP(AH$23,$C$4:$C$19,$I$4:$S$19)*$AL180:$AV180),0)</f>
        <v>0</v>
      </c>
      <c r="CS180" s="287" cm="1">
        <f t="array" aca="1" ref="CS180" ca="1">IF(AI180&lt;0,AI180*SUMPRODUCT(_xlfn.XLOOKUP(AI$23,$C$4:$C$19,$I$4:$S$19)*$AL180:$AV180),0)</f>
        <v>0</v>
      </c>
      <c r="CT180" s="287" cm="1">
        <f t="array" aca="1" ref="CT180" ca="1">IF(AJ180&lt;0,AJ180*SUMPRODUCT(_xlfn.XLOOKUP(AJ$23,$C$4:$C$19,$I$4:$S$19)*$AL180:$AV180),0)</f>
        <v>0</v>
      </c>
      <c r="CU180" s="288" cm="1">
        <f t="array" aca="1" ref="CU180" ca="1">IF(AK180&lt;0,AK180*SUMPRODUCT(_xlfn.XLOOKUP(AK$23,$C$4:$C$19,$I$4:$S$19)*$AL180:$AV180),0)</f>
        <v>0</v>
      </c>
      <c r="CV180" s="289">
        <f t="shared" ca="1" si="301"/>
        <v>0</v>
      </c>
    </row>
    <row r="181" spans="1:100" x14ac:dyDescent="0.25">
      <c r="A181" s="136"/>
      <c r="B181" s="389"/>
      <c r="C181" s="292">
        <v>13</v>
      </c>
      <c r="D181" s="293" t="str">
        <f>_xlfn.XLOOKUP($C181,'Load Combinations'!$B$4:$B$22,'Load Combinations'!$C$4:$C$22)</f>
        <v>CV Helium Mode, Beam On, Seismic</v>
      </c>
      <c r="E181" s="86"/>
      <c r="F181" s="294"/>
      <c r="G181" s="125"/>
      <c r="H181" s="295">
        <f t="shared" ca="1" si="304"/>
        <v>0.75</v>
      </c>
      <c r="I181" s="295">
        <f t="shared" ca="1" si="305"/>
        <v>0</v>
      </c>
      <c r="J181" s="296"/>
      <c r="K181" s="99">
        <f ca="1">OFFSET(K181,-12,0)</f>
        <v>0</v>
      </c>
      <c r="L181" s="96">
        <f t="shared" ref="L181:AK181" ca="1" si="307">OFFSET(L181,-12,0)</f>
        <v>0</v>
      </c>
      <c r="M181" s="96">
        <f t="shared" ca="1" si="307"/>
        <v>0</v>
      </c>
      <c r="N181" s="96">
        <f t="shared" ca="1" si="307"/>
        <v>0</v>
      </c>
      <c r="O181" s="96">
        <f t="shared" ca="1" si="307"/>
        <v>0</v>
      </c>
      <c r="P181" s="96">
        <f t="shared" ca="1" si="307"/>
        <v>0</v>
      </c>
      <c r="Q181" s="96">
        <f t="shared" ca="1" si="307"/>
        <v>0</v>
      </c>
      <c r="R181" s="96">
        <f t="shared" ca="1" si="307"/>
        <v>0</v>
      </c>
      <c r="S181" s="96">
        <f t="shared" ca="1" si="307"/>
        <v>0</v>
      </c>
      <c r="T181" s="96">
        <f t="shared" ca="1" si="307"/>
        <v>0</v>
      </c>
      <c r="U181" s="96">
        <f t="shared" ca="1" si="307"/>
        <v>0</v>
      </c>
      <c r="V181" s="96">
        <f t="shared" ca="1" si="307"/>
        <v>0</v>
      </c>
      <c r="W181" s="96">
        <f t="shared" ca="1" si="307"/>
        <v>0</v>
      </c>
      <c r="X181" s="96">
        <f t="shared" ca="1" si="307"/>
        <v>0</v>
      </c>
      <c r="Y181" s="96">
        <f t="shared" ca="1" si="307"/>
        <v>0</v>
      </c>
      <c r="Z181" s="138">
        <f t="shared" ca="1" si="307"/>
        <v>0</v>
      </c>
      <c r="AA181" s="99">
        <f t="shared" ca="1" si="307"/>
        <v>0</v>
      </c>
      <c r="AB181" s="96">
        <f t="shared" ca="1" si="307"/>
        <v>0</v>
      </c>
      <c r="AC181" s="96">
        <f t="shared" ca="1" si="307"/>
        <v>0</v>
      </c>
      <c r="AD181" s="96">
        <f t="shared" ca="1" si="307"/>
        <v>0</v>
      </c>
      <c r="AE181" s="96">
        <f t="shared" ca="1" si="307"/>
        <v>0</v>
      </c>
      <c r="AF181" s="96">
        <f t="shared" ca="1" si="307"/>
        <v>0</v>
      </c>
      <c r="AG181" s="96">
        <f t="shared" ca="1" si="307"/>
        <v>1</v>
      </c>
      <c r="AH181" s="96">
        <f t="shared" ca="1" si="307"/>
        <v>0</v>
      </c>
      <c r="AI181" s="96">
        <f t="shared" ca="1" si="307"/>
        <v>0</v>
      </c>
      <c r="AJ181" s="96">
        <f t="shared" ca="1" si="307"/>
        <v>0</v>
      </c>
      <c r="AK181" s="100">
        <f t="shared" ca="1" si="307"/>
        <v>0</v>
      </c>
      <c r="AL181" s="97">
        <f>+INDEX('Load Combinations'!$D$4:$N$22,MATCH(Vertical!$C181,'Load Combinations'!$B$4:$B$22,0),MATCH(Vertical!AL$23,'Load Combinations'!$D$3:$N$3,0))</f>
        <v>1</v>
      </c>
      <c r="AM181" s="96">
        <f>+INDEX('Load Combinations'!$D$4:$N$22,MATCH(Vertical!$C181,'Load Combinations'!$B$4:$B$22,0),MATCH(Vertical!AM$23,'Load Combinations'!$D$3:$N$3,0))</f>
        <v>1</v>
      </c>
      <c r="AN181" s="96">
        <f>+INDEX('Load Combinations'!$D$4:$N$22,MATCH(Vertical!$C181,'Load Combinations'!$B$4:$B$22,0),MATCH(Vertical!AN$23,'Load Combinations'!$D$3:$N$3,0))</f>
        <v>0</v>
      </c>
      <c r="AO181" s="96">
        <f>+INDEX('Load Combinations'!$D$4:$N$22,MATCH(Vertical!$C181,'Load Combinations'!$B$4:$B$22,0),MATCH(Vertical!AO$23,'Load Combinations'!$D$3:$N$3,0))</f>
        <v>1</v>
      </c>
      <c r="AP181" s="96">
        <f>+INDEX('Load Combinations'!$D$4:$N$22,MATCH(Vertical!$C181,'Load Combinations'!$B$4:$B$22,0),MATCH(Vertical!AP$23,'Load Combinations'!$D$3:$N$3,0))</f>
        <v>0</v>
      </c>
      <c r="AQ181" s="96">
        <f>+INDEX('Load Combinations'!$D$4:$N$22,MATCH(Vertical!$C181,'Load Combinations'!$B$4:$B$22,0),MATCH(Vertical!AQ$23,'Load Combinations'!$D$3:$N$3,0))</f>
        <v>1</v>
      </c>
      <c r="AR181" s="96">
        <f>+INDEX('Load Combinations'!$D$4:$N$22,MATCH(Vertical!$C181,'Load Combinations'!$B$4:$B$22,0),MATCH(Vertical!AR$23,'Load Combinations'!$D$3:$N$3,0))</f>
        <v>0</v>
      </c>
      <c r="AS181" s="96">
        <f>+INDEX('Load Combinations'!$D$4:$N$22,MATCH(Vertical!$C181,'Load Combinations'!$B$4:$B$22,0),MATCH(Vertical!AS$23,'Load Combinations'!$D$3:$N$3,0))</f>
        <v>1</v>
      </c>
      <c r="AT181" s="96">
        <f>+INDEX('Load Combinations'!$D$4:$N$22,MATCH(Vertical!$C181,'Load Combinations'!$B$4:$B$22,0),MATCH(Vertical!AT$23,'Load Combinations'!$D$3:$N$3,0))</f>
        <v>0</v>
      </c>
      <c r="AU181" s="138">
        <f>+INDEX('Load Combinations'!$D$4:$N$22,MATCH(Vertical!$C181,'Load Combinations'!$B$4:$B$22,0),MATCH(Vertical!AU$23,'Load Combinations'!$D$3:$N$3,0))</f>
        <v>1</v>
      </c>
      <c r="AV181" s="298">
        <f>+INDEX('Load Combinations'!$D$4:$N$22,MATCH(Vertical!$C181,'Load Combinations'!$B$4:$B$22,0),MATCH(Vertical!AV$23,'Load Combinations'!$D$3:$N$3,0))</f>
        <v>0</v>
      </c>
      <c r="AW181" s="297" cm="1">
        <f t="array" aca="1" ref="AW181" ca="1">SUMPRODUCT(--($K181:$Z181&gt;0),INDEX($H$4:$H$19,MATCH($K$23:$Z$23,$C$4:$C$19,0)))</f>
        <v>0</v>
      </c>
      <c r="AX181" s="298" cm="1">
        <f t="array" aca="1" ref="AX181" ca="1">SUMPRODUCT(--($K181:$Z181&gt;0),INDEX($G$4:$G$19,MATCH($K$23:$Z$23,$C$4:$C$19,0)))</f>
        <v>0</v>
      </c>
      <c r="AY181" s="298" cm="1">
        <f t="array" aca="1" ref="AY181" ca="1">-1*SUMPRODUCT(--($K181:$Z181&lt;0),INDEX($H$4:$H$19,MATCH($K$23:$Z$23,$C$4:$C$19,0)))</f>
        <v>0</v>
      </c>
      <c r="AZ181" s="299" cm="1">
        <f t="array" aca="1" ref="AZ181" ca="1">-1*SUMPRODUCT(--($K181:$Z181&lt;0),INDEX($G$4:$G$19,MATCH($K$23:$Z$23,$C$4:$C$19,0)))</f>
        <v>0</v>
      </c>
      <c r="BA181" s="125" cm="1">
        <f t="array" aca="1" ref="BA181" ca="1">IF(AA181&gt;0,AA181*SUMPRODUCT(_xlfn.XLOOKUP(AA$23,$C$4:$C$19,$T$4:$AD$19)*$AL181:$AV181),0)</f>
        <v>0</v>
      </c>
      <c r="BB181" s="300" cm="1">
        <f t="array" aca="1" ref="BB181" ca="1">IF(AB181&gt;0,AB181*SUMPRODUCT(_xlfn.XLOOKUP(AB$23,$C$4:$C$19,$T$4:$AD$19)*$AL181:$AV181),0)</f>
        <v>0</v>
      </c>
      <c r="BC181" s="300" cm="1">
        <f t="array" aca="1" ref="BC181" ca="1">IF(AC181&gt;0,AC181*SUMPRODUCT(_xlfn.XLOOKUP(AC$23,$C$4:$C$19,$T$4:$AD$19)*$AL181:$AV181),0)</f>
        <v>0</v>
      </c>
      <c r="BD181" s="301" cm="1">
        <f t="array" aca="1" ref="BD181" ca="1">IF(AD181&gt;0,AD181*SUMPRODUCT(_xlfn.XLOOKUP(AD$23,$C$4:$C$19,$T$4:$AD$19)*$AL181:$AV181),0)</f>
        <v>0</v>
      </c>
      <c r="BE181" s="300" cm="1">
        <f t="array" aca="1" ref="BE181" ca="1">IF(AE181&gt;0,AE181*SUMPRODUCT(_xlfn.XLOOKUP(AE$23,$C$4:$C$19,$T$4:$AD$19)*$AL181:$AV181),0)</f>
        <v>0</v>
      </c>
      <c r="BF181" s="300" cm="1">
        <f t="array" aca="1" ref="BF181" ca="1">IF(AF181&gt;0,AF181*SUMPRODUCT(_xlfn.XLOOKUP(AF$23,$C$4:$C$19,$T$4:$AD$19)*$AL181:$AV181),0)</f>
        <v>0</v>
      </c>
      <c r="BG181" s="300" cm="1">
        <f t="array" aca="1" ref="BG181" ca="1">IF(AG181&gt;0,AG181*SUMPRODUCT(_xlfn.XLOOKUP(AG$23,$C$4:$C$19,$T$4:$AD$19)*$AL181:$AV181),0)</f>
        <v>0.75</v>
      </c>
      <c r="BH181" s="300" cm="1">
        <f t="array" aca="1" ref="BH181" ca="1">IF(AH181&gt;0,AH181*SUMPRODUCT(_xlfn.XLOOKUP(AH$23,$C$4:$C$19,$T$4:$AD$19)*$AL181:$AV181),0)</f>
        <v>0</v>
      </c>
      <c r="BI181" s="300" cm="1">
        <f t="array" aca="1" ref="BI181" ca="1">IF(AI181&gt;0,AI181*SUMPRODUCT(_xlfn.XLOOKUP(AI$23,$C$4:$C$19,$T$4:$AD$19)*$AL181:$AV181),0)</f>
        <v>0</v>
      </c>
      <c r="BJ181" s="300" cm="1">
        <f t="array" aca="1" ref="BJ181" ca="1">IF(AJ181&gt;0,AJ181*SUMPRODUCT(_xlfn.XLOOKUP(AJ$23,$C$4:$C$19,$T$4:$AD$19)*$AL181:$AV181),0)</f>
        <v>0</v>
      </c>
      <c r="BK181" s="302" cm="1">
        <f t="array" aca="1" ref="BK181" ca="1">IF(AK181&gt;0,AK181*SUMPRODUCT(_xlfn.XLOOKUP(AK$23,$C$4:$C$19,$T$4:$AD$19)*$AL181:$AV181),0)</f>
        <v>0</v>
      </c>
      <c r="BL181" s="303">
        <f t="shared" ca="1" si="298"/>
        <v>0.75</v>
      </c>
      <c r="BM181" s="125" cm="1">
        <f t="array" aca="1" ref="BM181" ca="1">IF(AA181&gt;0,AA181*SUMPRODUCT(_xlfn.XLOOKUP(AA$23,$C$4:$C$19,$I$4:$S$19)*$AL181:$AV181),0)</f>
        <v>0</v>
      </c>
      <c r="BN181" s="300" cm="1">
        <f t="array" aca="1" ref="BN181" ca="1">IF(AB181&gt;0,AB181*SUMPRODUCT(_xlfn.XLOOKUP(AB$23,$C$4:$C$19,$I$4:$S$19)*$AL181:$AV181),0)</f>
        <v>0</v>
      </c>
      <c r="BO181" s="300" cm="1">
        <f t="array" aca="1" ref="BO181" ca="1">IF(AC181&gt;0,AC181*SUMPRODUCT(_xlfn.XLOOKUP(AC$23,$C$4:$C$19,$I$4:$S$19)*$AL181:$AV181),0)</f>
        <v>0</v>
      </c>
      <c r="BP181" s="301" cm="1">
        <f t="array" aca="1" ref="BP181" ca="1">IF(AD181&gt;0,AD181*SUMPRODUCT(_xlfn.XLOOKUP(AD$23,$C$4:$C$19,$I$4:$S$19)*$AL181:$AV181),0)</f>
        <v>0</v>
      </c>
      <c r="BQ181" s="300" cm="1">
        <f t="array" aca="1" ref="BQ181" ca="1">IF(AE181&gt;0,AE181*SUMPRODUCT(_xlfn.XLOOKUP(AE$23,$C$4:$C$19,$I$4:$S$19)*$AL181:$AV181),0)</f>
        <v>0</v>
      </c>
      <c r="BR181" s="300" cm="1">
        <f t="array" aca="1" ref="BR181" ca="1">IF(AF181&gt;0,AF181*SUMPRODUCT(_xlfn.XLOOKUP(AF$23,$C$4:$C$19,$I$4:$S$19)*$AL181:$AV181),0)</f>
        <v>0</v>
      </c>
      <c r="BS181" s="300" cm="1">
        <f t="array" aca="1" ref="BS181" ca="1">IF(AG181&gt;0,AG181*SUMPRODUCT(_xlfn.XLOOKUP(AG$23,$C$4:$C$19,$I$4:$S$19)*$AL181:$AV181),0)</f>
        <v>0</v>
      </c>
      <c r="BT181" s="300" cm="1">
        <f t="array" aca="1" ref="BT181" ca="1">IF(AH181&gt;0,AH181*SUMPRODUCT(_xlfn.XLOOKUP(AH$23,$C$4:$C$19,$I$4:$S$19)*$AL181:$AV181),0)</f>
        <v>0</v>
      </c>
      <c r="BU181" s="300" cm="1">
        <f t="array" aca="1" ref="BU181" ca="1">IF(AI181&gt;0,AI181*SUMPRODUCT(_xlfn.XLOOKUP(AI$23,$C$4:$C$19,$I$4:$S$19)*$AL181:$AV181),0)</f>
        <v>0</v>
      </c>
      <c r="BV181" s="300" cm="1">
        <f t="array" aca="1" ref="BV181" ca="1">IF(AJ181&gt;0,AJ181*SUMPRODUCT(_xlfn.XLOOKUP(AJ$23,$C$4:$C$19,$I$4:$S$19)*$AL181:$AV181),0)</f>
        <v>0</v>
      </c>
      <c r="BW181" s="304" cm="1">
        <f t="array" aca="1" ref="BW181" ca="1">IF(AK181&gt;0,AK181*SUMPRODUCT(_xlfn.XLOOKUP(AK$23,$C$4:$C$19,$I$4:$S$19)*$AL181:$AV181),0)</f>
        <v>0</v>
      </c>
      <c r="BX181" s="305">
        <f t="shared" ca="1" si="299"/>
        <v>0</v>
      </c>
      <c r="BY181" s="125" cm="1">
        <f t="array" aca="1" ref="BY181" ca="1">IF(AA181&lt;0,AA181*SUMPRODUCT(_xlfn.XLOOKUP(AA$23,$C$4:$C$19,$T$4:$AD$19)*$AL181:$AV181),0)</f>
        <v>0</v>
      </c>
      <c r="BZ181" s="300" cm="1">
        <f t="array" aca="1" ref="BZ181" ca="1">IF(AB181&lt;0,AB181*SUMPRODUCT(_xlfn.XLOOKUP(AB$23,$C$4:$C$19,$T$4:$AD$19)*$AL181:$AV181),0)</f>
        <v>0</v>
      </c>
      <c r="CA181" s="300" cm="1">
        <f t="array" aca="1" ref="CA181" ca="1">IF(AC181&lt;0,AC181*SUMPRODUCT(_xlfn.XLOOKUP(AC$23,$C$4:$C$19,$T$4:$AD$19)*$AL181:$AV181),0)</f>
        <v>0</v>
      </c>
      <c r="CB181" s="301" cm="1">
        <f t="array" aca="1" ref="CB181" ca="1">IF(AD181&lt;0,AD181*SUMPRODUCT(_xlfn.XLOOKUP(AD$23,$C$4:$C$19,$T$4:$AD$19)*$AL181:$AV181),0)</f>
        <v>0</v>
      </c>
      <c r="CC181" s="300" cm="1">
        <f t="array" aca="1" ref="CC181" ca="1">IF(AE181&lt;0,AE181*SUMPRODUCT(_xlfn.XLOOKUP(AE$23,$C$4:$C$19,$T$4:$AD$19)*$AL181:$AV181),0)</f>
        <v>0</v>
      </c>
      <c r="CD181" s="300" cm="1">
        <f t="array" aca="1" ref="CD181" ca="1">IF(AF181&lt;0,AF181*SUMPRODUCT(_xlfn.XLOOKUP(AF$23,$C$4:$C$19,$T$4:$AD$19)*$AL181:$AV181),0)</f>
        <v>0</v>
      </c>
      <c r="CE181" s="300" cm="1">
        <f t="array" aca="1" ref="CE181" ca="1">IF(AG181&lt;0,AG181*SUMPRODUCT(_xlfn.XLOOKUP(AG$23,$C$4:$C$19,$T$4:$AD$19)*$AL181:$AV181),0)</f>
        <v>0</v>
      </c>
      <c r="CF181" s="300" cm="1">
        <f t="array" aca="1" ref="CF181" ca="1">IF(AH181&lt;0,AH181*SUMPRODUCT(_xlfn.XLOOKUP(AH$23,$C$4:$C$19,$T$4:$AD$19)*$AL181:$AV181),0)</f>
        <v>0</v>
      </c>
      <c r="CG181" s="300" cm="1">
        <f t="array" aca="1" ref="CG181" ca="1">IF(AI181&lt;0,AI181*SUMPRODUCT(_xlfn.XLOOKUP(AI$23,$C$4:$C$19,$T$4:$AD$19)*$AL181:$AV181),0)</f>
        <v>0</v>
      </c>
      <c r="CH181" s="300" cm="1">
        <f t="array" aca="1" ref="CH181" ca="1">IF(AJ181&lt;0,AJ181*SUMPRODUCT(_xlfn.XLOOKUP(AJ$23,$C$4:$C$19,$T$4:$AD$19)*$AL181:$AV181),0)</f>
        <v>0</v>
      </c>
      <c r="CI181" s="304" cm="1">
        <f t="array" aca="1" ref="CI181" ca="1">IF(AK181&lt;0,AK181*SUMPRODUCT(_xlfn.XLOOKUP(AK$23,$C$4:$C$19,$T$4:$AD$19)*$AL181:$AV181),0)</f>
        <v>0</v>
      </c>
      <c r="CJ181" s="303">
        <f t="shared" ca="1" si="300"/>
        <v>0</v>
      </c>
      <c r="CK181" s="125" cm="1">
        <f t="array" aca="1" ref="CK181" ca="1">IF(AA181&lt;0,AA181*SUMPRODUCT(_xlfn.XLOOKUP(AA$23,$C$4:$C$19,$I$4:$S$19)*$AL181:$AV181),0)</f>
        <v>0</v>
      </c>
      <c r="CL181" s="300" cm="1">
        <f t="array" aca="1" ref="CL181" ca="1">IF(AB181&lt;0,AB181*SUMPRODUCT(_xlfn.XLOOKUP(AB$23,$C$4:$C$19,$I$4:$S$19)*$AL181:$AV181),0)</f>
        <v>0</v>
      </c>
      <c r="CM181" s="300" cm="1">
        <f t="array" aca="1" ref="CM181" ca="1">IF(AC181&lt;0,AC181*SUMPRODUCT(_xlfn.XLOOKUP(AC$23,$C$4:$C$19,$I$4:$S$19)*$AL181:$AV181),0)</f>
        <v>0</v>
      </c>
      <c r="CN181" s="301" cm="1">
        <f t="array" aca="1" ref="CN181" ca="1">IF(AD181&lt;0,AD181*SUMPRODUCT(_xlfn.XLOOKUP(AD$23,$C$4:$C$19,$I$4:$S$19)*$AL181:$AV181),0)</f>
        <v>0</v>
      </c>
      <c r="CO181" s="300" cm="1">
        <f t="array" aca="1" ref="CO181" ca="1">IF(AE181&lt;0,AE181*SUMPRODUCT(_xlfn.XLOOKUP(AE$23,$C$4:$C$19,$I$4:$S$19)*$AL181:$AV181),0)</f>
        <v>0</v>
      </c>
      <c r="CP181" s="300" cm="1">
        <f t="array" aca="1" ref="CP181" ca="1">IF(AF181&lt;0,AF181*SUMPRODUCT(_xlfn.XLOOKUP(AF$23,$C$4:$C$19,$I$4:$S$19)*$AL181:$AV181),0)</f>
        <v>0</v>
      </c>
      <c r="CQ181" s="300" cm="1">
        <f t="array" aca="1" ref="CQ181" ca="1">IF(AG181&lt;0,AG181*SUMPRODUCT(_xlfn.XLOOKUP(AG$23,$C$4:$C$19,$I$4:$S$19)*$AL181:$AV181),0)</f>
        <v>0</v>
      </c>
      <c r="CR181" s="300" cm="1">
        <f t="array" aca="1" ref="CR181" ca="1">IF(AH181&lt;0,AH181*SUMPRODUCT(_xlfn.XLOOKUP(AH$23,$C$4:$C$19,$I$4:$S$19)*$AL181:$AV181),0)</f>
        <v>0</v>
      </c>
      <c r="CS181" s="300" cm="1">
        <f t="array" aca="1" ref="CS181" ca="1">IF(AI181&lt;0,AI181*SUMPRODUCT(_xlfn.XLOOKUP(AI$23,$C$4:$C$19,$I$4:$S$19)*$AL181:$AV181),0)</f>
        <v>0</v>
      </c>
      <c r="CT181" s="300" cm="1">
        <f t="array" aca="1" ref="CT181" ca="1">IF(AJ181&lt;0,AJ181*SUMPRODUCT(_xlfn.XLOOKUP(AJ$23,$C$4:$C$19,$I$4:$S$19)*$AL181:$AV181),0)</f>
        <v>0</v>
      </c>
      <c r="CU181" s="302" cm="1">
        <f t="array" aca="1" ref="CU181" ca="1">IF(AK181&lt;0,AK181*SUMPRODUCT(_xlfn.XLOOKUP(AK$23,$C$4:$C$19,$I$4:$S$19)*$AL181:$AV181),0)</f>
        <v>0</v>
      </c>
      <c r="CV181" s="303">
        <f t="shared" ca="1" si="301"/>
        <v>0</v>
      </c>
    </row>
    <row r="182" spans="1:100" x14ac:dyDescent="0.25">
      <c r="A182" s="136"/>
      <c r="B182" s="389"/>
      <c r="C182" s="278">
        <v>14</v>
      </c>
      <c r="D182" s="279" t="str">
        <f>_xlfn.XLOOKUP($C182,'Load Combinations'!$B$4:$B$22,'Load Combinations'!$C$4:$C$22)</f>
        <v>CV He, No Beam,Component MAWP</v>
      </c>
      <c r="E182" s="280"/>
      <c r="F182" s="281"/>
      <c r="G182" s="111"/>
      <c r="H182" s="282">
        <f t="shared" ca="1" si="304"/>
        <v>0.25</v>
      </c>
      <c r="I182" s="282">
        <f t="shared" ca="1" si="305"/>
        <v>0</v>
      </c>
      <c r="J182" s="283"/>
      <c r="K182" s="87">
        <f ca="1">OFFSET(K182,-13,0)</f>
        <v>0</v>
      </c>
      <c r="L182" s="84">
        <f t="shared" ref="L182:AK182" ca="1" si="308">OFFSET(L182,-13,0)</f>
        <v>0</v>
      </c>
      <c r="M182" s="84">
        <f t="shared" ca="1" si="308"/>
        <v>0</v>
      </c>
      <c r="N182" s="84">
        <f t="shared" ca="1" si="308"/>
        <v>0</v>
      </c>
      <c r="O182" s="84">
        <f t="shared" ca="1" si="308"/>
        <v>0</v>
      </c>
      <c r="P182" s="84">
        <f t="shared" ca="1" si="308"/>
        <v>0</v>
      </c>
      <c r="Q182" s="84">
        <f t="shared" ca="1" si="308"/>
        <v>0</v>
      </c>
      <c r="R182" s="84">
        <f t="shared" ca="1" si="308"/>
        <v>0</v>
      </c>
      <c r="S182" s="84">
        <f t="shared" ca="1" si="308"/>
        <v>0</v>
      </c>
      <c r="T182" s="84">
        <f t="shared" ca="1" si="308"/>
        <v>0</v>
      </c>
      <c r="U182" s="84">
        <f t="shared" ca="1" si="308"/>
        <v>0</v>
      </c>
      <c r="V182" s="84">
        <f t="shared" ca="1" si="308"/>
        <v>0</v>
      </c>
      <c r="W182" s="84">
        <f t="shared" ca="1" si="308"/>
        <v>0</v>
      </c>
      <c r="X182" s="84">
        <f t="shared" ca="1" si="308"/>
        <v>0</v>
      </c>
      <c r="Y182" s="84">
        <f t="shared" ca="1" si="308"/>
        <v>0</v>
      </c>
      <c r="Z182" s="89">
        <f t="shared" ca="1" si="308"/>
        <v>0</v>
      </c>
      <c r="AA182" s="87">
        <f t="shared" ca="1" si="308"/>
        <v>0</v>
      </c>
      <c r="AB182" s="84">
        <f t="shared" ca="1" si="308"/>
        <v>0</v>
      </c>
      <c r="AC182" s="84">
        <f t="shared" ca="1" si="308"/>
        <v>0</v>
      </c>
      <c r="AD182" s="84">
        <f t="shared" ca="1" si="308"/>
        <v>0</v>
      </c>
      <c r="AE182" s="84">
        <f t="shared" ca="1" si="308"/>
        <v>0</v>
      </c>
      <c r="AF182" s="84">
        <f t="shared" ca="1" si="308"/>
        <v>0</v>
      </c>
      <c r="AG182" s="84">
        <f t="shared" ca="1" si="308"/>
        <v>1</v>
      </c>
      <c r="AH182" s="84">
        <f t="shared" ca="1" si="308"/>
        <v>0</v>
      </c>
      <c r="AI182" s="84">
        <f t="shared" ca="1" si="308"/>
        <v>0</v>
      </c>
      <c r="AJ182" s="84">
        <f t="shared" ca="1" si="308"/>
        <v>0</v>
      </c>
      <c r="AK182" s="98">
        <f t="shared" ca="1" si="308"/>
        <v>0</v>
      </c>
      <c r="AL182" s="91">
        <f>+INDEX('Load Combinations'!$D$4:$N$22,MATCH(Vertical!$C182,'Load Combinations'!$B$4:$B$22,0),MATCH(Vertical!AL$23,'Load Combinations'!$D$3:$N$3,0))</f>
        <v>1</v>
      </c>
      <c r="AM182" s="84">
        <f>+INDEX('Load Combinations'!$D$4:$N$22,MATCH(Vertical!$C182,'Load Combinations'!$B$4:$B$22,0),MATCH(Vertical!AM$23,'Load Combinations'!$D$3:$N$3,0))</f>
        <v>1</v>
      </c>
      <c r="AN182" s="84">
        <f>+INDEX('Load Combinations'!$D$4:$N$22,MATCH(Vertical!$C182,'Load Combinations'!$B$4:$B$22,0),MATCH(Vertical!AN$23,'Load Combinations'!$D$3:$N$3,0))</f>
        <v>0</v>
      </c>
      <c r="AO182" s="84">
        <f>+INDEX('Load Combinations'!$D$4:$N$22,MATCH(Vertical!$C182,'Load Combinations'!$B$4:$B$22,0),MATCH(Vertical!AO$23,'Load Combinations'!$D$3:$N$3,0))</f>
        <v>0</v>
      </c>
      <c r="AP182" s="84">
        <f>+INDEX('Load Combinations'!$D$4:$N$22,MATCH(Vertical!$C182,'Load Combinations'!$B$4:$B$22,0),MATCH(Vertical!AP$23,'Load Combinations'!$D$3:$N$3,0))</f>
        <v>1</v>
      </c>
      <c r="AQ182" s="84">
        <f>+INDEX('Load Combinations'!$D$4:$N$22,MATCH(Vertical!$C182,'Load Combinations'!$B$4:$B$22,0),MATCH(Vertical!AQ$23,'Load Combinations'!$D$3:$N$3,0))</f>
        <v>0</v>
      </c>
      <c r="AR182" s="84">
        <f>+INDEX('Load Combinations'!$D$4:$N$22,MATCH(Vertical!$C182,'Load Combinations'!$B$4:$B$22,0),MATCH(Vertical!AR$23,'Load Combinations'!$D$3:$N$3,0))</f>
        <v>0</v>
      </c>
      <c r="AS182" s="84">
        <f>+INDEX('Load Combinations'!$D$4:$N$22,MATCH(Vertical!$C182,'Load Combinations'!$B$4:$B$22,0),MATCH(Vertical!AS$23,'Load Combinations'!$D$3:$N$3,0))</f>
        <v>1</v>
      </c>
      <c r="AT182" s="84">
        <f>+INDEX('Load Combinations'!$D$4:$N$22,MATCH(Vertical!$C182,'Load Combinations'!$B$4:$B$22,0),MATCH(Vertical!AT$23,'Load Combinations'!$D$3:$N$3,0))</f>
        <v>0</v>
      </c>
      <c r="AU182" s="89">
        <f>+INDEX('Load Combinations'!$D$4:$N$22,MATCH(Vertical!$C182,'Load Combinations'!$B$4:$B$22,0),MATCH(Vertical!AU$23,'Load Combinations'!$D$3:$N$3,0))</f>
        <v>0</v>
      </c>
      <c r="AV182" s="194">
        <f>+INDEX('Load Combinations'!$D$4:$N$22,MATCH(Vertical!$C182,'Load Combinations'!$B$4:$B$22,0),MATCH(Vertical!AV$23,'Load Combinations'!$D$3:$N$3,0))</f>
        <v>0</v>
      </c>
      <c r="AW182" s="284" cm="1">
        <f t="array" aca="1" ref="AW182" ca="1">SUMPRODUCT(--($K182:$Z182&gt;0),INDEX($H$4:$H$19,MATCH($K$23:$Z$23,$C$4:$C$19,0)))</f>
        <v>0</v>
      </c>
      <c r="AX182" s="194" cm="1">
        <f t="array" aca="1" ref="AX182" ca="1">SUMPRODUCT(--($K182:$Z182&gt;0),INDEX($G$4:$G$19,MATCH($K$23:$Z$23,$C$4:$C$19,0)))</f>
        <v>0</v>
      </c>
      <c r="AY182" s="194" cm="1">
        <f t="array" aca="1" ref="AY182" ca="1">-1*SUMPRODUCT(--($K182:$Z182&lt;0),INDEX($H$4:$H$19,MATCH($K$23:$Z$23,$C$4:$C$19,0)))</f>
        <v>0</v>
      </c>
      <c r="AZ182" s="285" cm="1">
        <f t="array" aca="1" ref="AZ182" ca="1">-1*SUMPRODUCT(--($K182:$Z182&lt;0),INDEX($G$4:$G$19,MATCH($K$23:$Z$23,$C$4:$C$19,0)))</f>
        <v>0</v>
      </c>
      <c r="BA182" s="286" cm="1">
        <f t="array" aca="1" ref="BA182" ca="1">IF(AA182&gt;0,AA182*SUMPRODUCT(_xlfn.XLOOKUP(AA$23,$C$4:$C$19,$T$4:$AD$19)*$AL182:$AV182),0)</f>
        <v>0</v>
      </c>
      <c r="BB182" s="287" cm="1">
        <f t="array" aca="1" ref="BB182" ca="1">IF(AB182&gt;0,AB182*SUMPRODUCT(_xlfn.XLOOKUP(AB$23,$C$4:$C$19,$T$4:$AD$19)*$AL182:$AV182),0)</f>
        <v>0</v>
      </c>
      <c r="BC182" s="287" cm="1">
        <f t="array" aca="1" ref="BC182" ca="1">IF(AC182&gt;0,AC182*SUMPRODUCT(_xlfn.XLOOKUP(AC$23,$C$4:$C$19,$T$4:$AD$19)*$AL182:$AV182),0)</f>
        <v>0</v>
      </c>
      <c r="BD182" s="287" cm="1">
        <f t="array" aca="1" ref="BD182" ca="1">IF(AD182&gt;0,AD182*SUMPRODUCT(_xlfn.XLOOKUP(AD$23,$C$4:$C$19,$T$4:$AD$19)*$AL182:$AV182),0)</f>
        <v>0</v>
      </c>
      <c r="BE182" s="287" cm="1">
        <f t="array" aca="1" ref="BE182" ca="1">IF(AE182&gt;0,AE182*SUMPRODUCT(_xlfn.XLOOKUP(AE$23,$C$4:$C$19,$T$4:$AD$19)*$AL182:$AV182),0)</f>
        <v>0</v>
      </c>
      <c r="BF182" s="287" cm="1">
        <f t="array" aca="1" ref="BF182" ca="1">IF(AF182&gt;0,AF182*SUMPRODUCT(_xlfn.XLOOKUP(AF$23,$C$4:$C$19,$T$4:$AD$19)*$AL182:$AV182),0)</f>
        <v>0</v>
      </c>
      <c r="BG182" s="287" cm="1">
        <f t="array" aca="1" ref="BG182" ca="1">IF(AG182&gt;0,AG182*SUMPRODUCT(_xlfn.XLOOKUP(AG$23,$C$4:$C$19,$T$4:$AD$19)*$AL182:$AV182),0)</f>
        <v>0.25</v>
      </c>
      <c r="BH182" s="287" cm="1">
        <f t="array" aca="1" ref="BH182" ca="1">IF(AH182&gt;0,AH182*SUMPRODUCT(_xlfn.XLOOKUP(AH$23,$C$4:$C$19,$T$4:$AD$19)*$AL182:$AV182),0)</f>
        <v>0</v>
      </c>
      <c r="BI182" s="287" cm="1">
        <f t="array" aca="1" ref="BI182" ca="1">IF(AI182&gt;0,AI182*SUMPRODUCT(_xlfn.XLOOKUP(AI$23,$C$4:$C$19,$T$4:$AD$19)*$AL182:$AV182),0)</f>
        <v>0</v>
      </c>
      <c r="BJ182" s="287" cm="1">
        <f t="array" aca="1" ref="BJ182" ca="1">IF(AJ182&gt;0,AJ182*SUMPRODUCT(_xlfn.XLOOKUP(AJ$23,$C$4:$C$19,$T$4:$AD$19)*$AL182:$AV182),0)</f>
        <v>0</v>
      </c>
      <c r="BK182" s="288" cm="1">
        <f t="array" aca="1" ref="BK182" ca="1">IF(AK182&gt;0,AK182*SUMPRODUCT(_xlfn.XLOOKUP(AK$23,$C$4:$C$19,$T$4:$AD$19)*$AL182:$AV182),0)</f>
        <v>0</v>
      </c>
      <c r="BL182" s="289">
        <f t="shared" ca="1" si="298"/>
        <v>0.25</v>
      </c>
      <c r="BM182" s="286" cm="1">
        <f t="array" aca="1" ref="BM182" ca="1">IF(AA182&gt;0,AA182*SUMPRODUCT(_xlfn.XLOOKUP(AA$23,$C$4:$C$19,$I$4:$S$19)*$AL182:$AV182),0)</f>
        <v>0</v>
      </c>
      <c r="BN182" s="287" cm="1">
        <f t="array" aca="1" ref="BN182" ca="1">IF(AB182&gt;0,AB182*SUMPRODUCT(_xlfn.XLOOKUP(AB$23,$C$4:$C$19,$I$4:$S$19)*$AL182:$AV182),0)</f>
        <v>0</v>
      </c>
      <c r="BO182" s="287" cm="1">
        <f t="array" aca="1" ref="BO182" ca="1">IF(AC182&gt;0,AC182*SUMPRODUCT(_xlfn.XLOOKUP(AC$23,$C$4:$C$19,$I$4:$S$19)*$AL182:$AV182),0)</f>
        <v>0</v>
      </c>
      <c r="BP182" s="287" cm="1">
        <f t="array" aca="1" ref="BP182" ca="1">IF(AD182&gt;0,AD182*SUMPRODUCT(_xlfn.XLOOKUP(AD$23,$C$4:$C$19,$I$4:$S$19)*$AL182:$AV182),0)</f>
        <v>0</v>
      </c>
      <c r="BQ182" s="287" cm="1">
        <f t="array" aca="1" ref="BQ182" ca="1">IF(AE182&gt;0,AE182*SUMPRODUCT(_xlfn.XLOOKUP(AE$23,$C$4:$C$19,$I$4:$S$19)*$AL182:$AV182),0)</f>
        <v>0</v>
      </c>
      <c r="BR182" s="287" cm="1">
        <f t="array" aca="1" ref="BR182" ca="1">IF(AF182&gt;0,AF182*SUMPRODUCT(_xlfn.XLOOKUP(AF$23,$C$4:$C$19,$I$4:$S$19)*$AL182:$AV182),0)</f>
        <v>0</v>
      </c>
      <c r="BS182" s="287" cm="1">
        <f t="array" aca="1" ref="BS182" ca="1">IF(AG182&gt;0,AG182*SUMPRODUCT(_xlfn.XLOOKUP(AG$23,$C$4:$C$19,$I$4:$S$19)*$AL182:$AV182),0)</f>
        <v>0</v>
      </c>
      <c r="BT182" s="287" cm="1">
        <f t="array" aca="1" ref="BT182" ca="1">IF(AH182&gt;0,AH182*SUMPRODUCT(_xlfn.XLOOKUP(AH$23,$C$4:$C$19,$I$4:$S$19)*$AL182:$AV182),0)</f>
        <v>0</v>
      </c>
      <c r="BU182" s="287" cm="1">
        <f t="array" aca="1" ref="BU182" ca="1">IF(AI182&gt;0,AI182*SUMPRODUCT(_xlfn.XLOOKUP(AI$23,$C$4:$C$19,$I$4:$S$19)*$AL182:$AV182),0)</f>
        <v>0</v>
      </c>
      <c r="BV182" s="287" cm="1">
        <f t="array" aca="1" ref="BV182" ca="1">IF(AJ182&gt;0,AJ182*SUMPRODUCT(_xlfn.XLOOKUP(AJ$23,$C$4:$C$19,$I$4:$S$19)*$AL182:$AV182),0)</f>
        <v>0</v>
      </c>
      <c r="BW182" s="290" cm="1">
        <f t="array" aca="1" ref="BW182" ca="1">IF(AK182&gt;0,AK182*SUMPRODUCT(_xlfn.XLOOKUP(AK$23,$C$4:$C$19,$I$4:$S$19)*$AL182:$AV182),0)</f>
        <v>0</v>
      </c>
      <c r="BX182" s="291">
        <f t="shared" ca="1" si="299"/>
        <v>0</v>
      </c>
      <c r="BY182" s="286" cm="1">
        <f t="array" aca="1" ref="BY182" ca="1">IF(AA182&lt;0,AA182*SUMPRODUCT(_xlfn.XLOOKUP(AA$23,$C$4:$C$19,$T$4:$AD$19)*$AL182:$AV182),0)</f>
        <v>0</v>
      </c>
      <c r="BZ182" s="287" cm="1">
        <f t="array" aca="1" ref="BZ182" ca="1">IF(AB182&lt;0,AB182*SUMPRODUCT(_xlfn.XLOOKUP(AB$23,$C$4:$C$19,$T$4:$AD$19)*$AL182:$AV182),0)</f>
        <v>0</v>
      </c>
      <c r="CA182" s="287" cm="1">
        <f t="array" aca="1" ref="CA182" ca="1">IF(AC182&lt;0,AC182*SUMPRODUCT(_xlfn.XLOOKUP(AC$23,$C$4:$C$19,$T$4:$AD$19)*$AL182:$AV182),0)</f>
        <v>0</v>
      </c>
      <c r="CB182" s="287" cm="1">
        <f t="array" aca="1" ref="CB182" ca="1">IF(AD182&lt;0,AD182*SUMPRODUCT(_xlfn.XLOOKUP(AD$23,$C$4:$C$19,$T$4:$AD$19)*$AL182:$AV182),0)</f>
        <v>0</v>
      </c>
      <c r="CC182" s="287" cm="1">
        <f t="array" aca="1" ref="CC182" ca="1">IF(AE182&lt;0,AE182*SUMPRODUCT(_xlfn.XLOOKUP(AE$23,$C$4:$C$19,$T$4:$AD$19)*$AL182:$AV182),0)</f>
        <v>0</v>
      </c>
      <c r="CD182" s="287" cm="1">
        <f t="array" aca="1" ref="CD182" ca="1">IF(AF182&lt;0,AF182*SUMPRODUCT(_xlfn.XLOOKUP(AF$23,$C$4:$C$19,$T$4:$AD$19)*$AL182:$AV182),0)</f>
        <v>0</v>
      </c>
      <c r="CE182" s="287" cm="1">
        <f t="array" aca="1" ref="CE182" ca="1">IF(AG182&lt;0,AG182*SUMPRODUCT(_xlfn.XLOOKUP(AG$23,$C$4:$C$19,$T$4:$AD$19)*$AL182:$AV182),0)</f>
        <v>0</v>
      </c>
      <c r="CF182" s="287" cm="1">
        <f t="array" aca="1" ref="CF182" ca="1">IF(AH182&lt;0,AH182*SUMPRODUCT(_xlfn.XLOOKUP(AH$23,$C$4:$C$19,$T$4:$AD$19)*$AL182:$AV182),0)</f>
        <v>0</v>
      </c>
      <c r="CG182" s="287" cm="1">
        <f t="array" aca="1" ref="CG182" ca="1">IF(AI182&lt;0,AI182*SUMPRODUCT(_xlfn.XLOOKUP(AI$23,$C$4:$C$19,$T$4:$AD$19)*$AL182:$AV182),0)</f>
        <v>0</v>
      </c>
      <c r="CH182" s="287" cm="1">
        <f t="array" aca="1" ref="CH182" ca="1">IF(AJ182&lt;0,AJ182*SUMPRODUCT(_xlfn.XLOOKUP(AJ$23,$C$4:$C$19,$T$4:$AD$19)*$AL182:$AV182),0)</f>
        <v>0</v>
      </c>
      <c r="CI182" s="290" cm="1">
        <f t="array" aca="1" ref="CI182" ca="1">IF(AK182&lt;0,AK182*SUMPRODUCT(_xlfn.XLOOKUP(AK$23,$C$4:$C$19,$T$4:$AD$19)*$AL182:$AV182),0)</f>
        <v>0</v>
      </c>
      <c r="CJ182" s="289">
        <f t="shared" ca="1" si="300"/>
        <v>0</v>
      </c>
      <c r="CK182" s="286" cm="1">
        <f t="array" aca="1" ref="CK182" ca="1">IF(AA182&lt;0,AA182*SUMPRODUCT(_xlfn.XLOOKUP(AA$23,$C$4:$C$19,$I$4:$S$19)*$AL182:$AV182),0)</f>
        <v>0</v>
      </c>
      <c r="CL182" s="287" cm="1">
        <f t="array" aca="1" ref="CL182" ca="1">IF(AB182&lt;0,AB182*SUMPRODUCT(_xlfn.XLOOKUP(AB$23,$C$4:$C$19,$I$4:$S$19)*$AL182:$AV182),0)</f>
        <v>0</v>
      </c>
      <c r="CM182" s="287" cm="1">
        <f t="array" aca="1" ref="CM182" ca="1">IF(AC182&lt;0,AC182*SUMPRODUCT(_xlfn.XLOOKUP(AC$23,$C$4:$C$19,$I$4:$S$19)*$AL182:$AV182),0)</f>
        <v>0</v>
      </c>
      <c r="CN182" s="287" cm="1">
        <f t="array" aca="1" ref="CN182" ca="1">IF(AD182&lt;0,AD182*SUMPRODUCT(_xlfn.XLOOKUP(AD$23,$C$4:$C$19,$I$4:$S$19)*$AL182:$AV182),0)</f>
        <v>0</v>
      </c>
      <c r="CO182" s="287" cm="1">
        <f t="array" aca="1" ref="CO182" ca="1">IF(AE182&lt;0,AE182*SUMPRODUCT(_xlfn.XLOOKUP(AE$23,$C$4:$C$19,$I$4:$S$19)*$AL182:$AV182),0)</f>
        <v>0</v>
      </c>
      <c r="CP182" s="287" cm="1">
        <f t="array" aca="1" ref="CP182" ca="1">IF(AF182&lt;0,AF182*SUMPRODUCT(_xlfn.XLOOKUP(AF$23,$C$4:$C$19,$I$4:$S$19)*$AL182:$AV182),0)</f>
        <v>0</v>
      </c>
      <c r="CQ182" s="287" cm="1">
        <f t="array" aca="1" ref="CQ182" ca="1">IF(AG182&lt;0,AG182*SUMPRODUCT(_xlfn.XLOOKUP(AG$23,$C$4:$C$19,$I$4:$S$19)*$AL182:$AV182),0)</f>
        <v>0</v>
      </c>
      <c r="CR182" s="287" cm="1">
        <f t="array" aca="1" ref="CR182" ca="1">IF(AH182&lt;0,AH182*SUMPRODUCT(_xlfn.XLOOKUP(AH$23,$C$4:$C$19,$I$4:$S$19)*$AL182:$AV182),0)</f>
        <v>0</v>
      </c>
      <c r="CS182" s="287" cm="1">
        <f t="array" aca="1" ref="CS182" ca="1">IF(AI182&lt;0,AI182*SUMPRODUCT(_xlfn.XLOOKUP(AI$23,$C$4:$C$19,$I$4:$S$19)*$AL182:$AV182),0)</f>
        <v>0</v>
      </c>
      <c r="CT182" s="287" cm="1">
        <f t="array" aca="1" ref="CT182" ca="1">IF(AJ182&lt;0,AJ182*SUMPRODUCT(_xlfn.XLOOKUP(AJ$23,$C$4:$C$19,$I$4:$S$19)*$AL182:$AV182),0)</f>
        <v>0</v>
      </c>
      <c r="CU182" s="288" cm="1">
        <f t="array" aca="1" ref="CU182" ca="1">IF(AK182&lt;0,AK182*SUMPRODUCT(_xlfn.XLOOKUP(AK$23,$C$4:$C$19,$I$4:$S$19)*$AL182:$AV182),0)</f>
        <v>0</v>
      </c>
      <c r="CV182" s="289">
        <f t="shared" ca="1" si="301"/>
        <v>0</v>
      </c>
    </row>
    <row r="183" spans="1:100" x14ac:dyDescent="0.25">
      <c r="A183" s="136"/>
      <c r="B183" s="389"/>
      <c r="C183" s="292">
        <v>15</v>
      </c>
      <c r="D183" s="293" t="str">
        <f>_xlfn.XLOOKUP($C183,'Load Combinations'!$B$4:$B$22,'Load Combinations'!$C$4:$C$22)</f>
        <v>CV He, Beam On, Component MAWP</v>
      </c>
      <c r="E183" s="86"/>
      <c r="F183" s="294"/>
      <c r="G183" s="125"/>
      <c r="H183" s="295">
        <f t="shared" ca="1" si="304"/>
        <v>0.75</v>
      </c>
      <c r="I183" s="295">
        <f t="shared" ca="1" si="305"/>
        <v>0</v>
      </c>
      <c r="J183" s="296"/>
      <c r="K183" s="99">
        <f ca="1">OFFSET(K183,-14,0)</f>
        <v>0</v>
      </c>
      <c r="L183" s="96">
        <f t="shared" ref="L183:AK183" ca="1" si="309">OFFSET(L183,-14,0)</f>
        <v>0</v>
      </c>
      <c r="M183" s="96">
        <f t="shared" ca="1" si="309"/>
        <v>0</v>
      </c>
      <c r="N183" s="96">
        <f t="shared" ca="1" si="309"/>
        <v>0</v>
      </c>
      <c r="O183" s="96">
        <f t="shared" ca="1" si="309"/>
        <v>0</v>
      </c>
      <c r="P183" s="96">
        <f t="shared" ca="1" si="309"/>
        <v>0</v>
      </c>
      <c r="Q183" s="96">
        <f t="shared" ca="1" si="309"/>
        <v>0</v>
      </c>
      <c r="R183" s="96">
        <f t="shared" ca="1" si="309"/>
        <v>0</v>
      </c>
      <c r="S183" s="96">
        <f t="shared" ca="1" si="309"/>
        <v>0</v>
      </c>
      <c r="T183" s="96">
        <f t="shared" ca="1" si="309"/>
        <v>0</v>
      </c>
      <c r="U183" s="96">
        <f t="shared" ca="1" si="309"/>
        <v>0</v>
      </c>
      <c r="V183" s="96">
        <f t="shared" ca="1" si="309"/>
        <v>0</v>
      </c>
      <c r="W183" s="96">
        <f t="shared" ca="1" si="309"/>
        <v>0</v>
      </c>
      <c r="X183" s="96">
        <f t="shared" ca="1" si="309"/>
        <v>0</v>
      </c>
      <c r="Y183" s="96">
        <f t="shared" ca="1" si="309"/>
        <v>0</v>
      </c>
      <c r="Z183" s="138">
        <f t="shared" ca="1" si="309"/>
        <v>0</v>
      </c>
      <c r="AA183" s="99">
        <f t="shared" ca="1" si="309"/>
        <v>0</v>
      </c>
      <c r="AB183" s="96">
        <f t="shared" ca="1" si="309"/>
        <v>0</v>
      </c>
      <c r="AC183" s="96">
        <f t="shared" ca="1" si="309"/>
        <v>0</v>
      </c>
      <c r="AD183" s="96">
        <f t="shared" ca="1" si="309"/>
        <v>0</v>
      </c>
      <c r="AE183" s="96">
        <f t="shared" ca="1" si="309"/>
        <v>0</v>
      </c>
      <c r="AF183" s="96">
        <f t="shared" ca="1" si="309"/>
        <v>0</v>
      </c>
      <c r="AG183" s="96">
        <f t="shared" ca="1" si="309"/>
        <v>1</v>
      </c>
      <c r="AH183" s="96">
        <f t="shared" ca="1" si="309"/>
        <v>0</v>
      </c>
      <c r="AI183" s="96">
        <f t="shared" ca="1" si="309"/>
        <v>0</v>
      </c>
      <c r="AJ183" s="96">
        <f t="shared" ca="1" si="309"/>
        <v>0</v>
      </c>
      <c r="AK183" s="100">
        <f t="shared" ca="1" si="309"/>
        <v>0</v>
      </c>
      <c r="AL183" s="97">
        <f>+INDEX('Load Combinations'!$D$4:$N$22,MATCH(Vertical!$C183,'Load Combinations'!$B$4:$B$22,0),MATCH(Vertical!AL$23,'Load Combinations'!$D$3:$N$3,0))</f>
        <v>1</v>
      </c>
      <c r="AM183" s="96">
        <f>+INDEX('Load Combinations'!$D$4:$N$22,MATCH(Vertical!$C183,'Load Combinations'!$B$4:$B$22,0),MATCH(Vertical!AM$23,'Load Combinations'!$D$3:$N$3,0))</f>
        <v>1</v>
      </c>
      <c r="AN183" s="96">
        <f>+INDEX('Load Combinations'!$D$4:$N$22,MATCH(Vertical!$C183,'Load Combinations'!$B$4:$B$22,0),MATCH(Vertical!AN$23,'Load Combinations'!$D$3:$N$3,0))</f>
        <v>0</v>
      </c>
      <c r="AO183" s="96">
        <f>+INDEX('Load Combinations'!$D$4:$N$22,MATCH(Vertical!$C183,'Load Combinations'!$B$4:$B$22,0),MATCH(Vertical!AO$23,'Load Combinations'!$D$3:$N$3,0))</f>
        <v>0</v>
      </c>
      <c r="AP183" s="96">
        <f>+INDEX('Load Combinations'!$D$4:$N$22,MATCH(Vertical!$C183,'Load Combinations'!$B$4:$B$22,0),MATCH(Vertical!AP$23,'Load Combinations'!$D$3:$N$3,0))</f>
        <v>1</v>
      </c>
      <c r="AQ183" s="96">
        <f>+INDEX('Load Combinations'!$D$4:$N$22,MATCH(Vertical!$C183,'Load Combinations'!$B$4:$B$22,0),MATCH(Vertical!AQ$23,'Load Combinations'!$D$3:$N$3,0))</f>
        <v>1</v>
      </c>
      <c r="AR183" s="96">
        <f>+INDEX('Load Combinations'!$D$4:$N$22,MATCH(Vertical!$C183,'Load Combinations'!$B$4:$B$22,0),MATCH(Vertical!AR$23,'Load Combinations'!$D$3:$N$3,0))</f>
        <v>0</v>
      </c>
      <c r="AS183" s="96">
        <f>+INDEX('Load Combinations'!$D$4:$N$22,MATCH(Vertical!$C183,'Load Combinations'!$B$4:$B$22,0),MATCH(Vertical!AS$23,'Load Combinations'!$D$3:$N$3,0))</f>
        <v>1</v>
      </c>
      <c r="AT183" s="96">
        <f>+INDEX('Load Combinations'!$D$4:$N$22,MATCH(Vertical!$C183,'Load Combinations'!$B$4:$B$22,0),MATCH(Vertical!AT$23,'Load Combinations'!$D$3:$N$3,0))</f>
        <v>0</v>
      </c>
      <c r="AU183" s="138">
        <f>+INDEX('Load Combinations'!$D$4:$N$22,MATCH(Vertical!$C183,'Load Combinations'!$B$4:$B$22,0),MATCH(Vertical!AU$23,'Load Combinations'!$D$3:$N$3,0))</f>
        <v>0</v>
      </c>
      <c r="AV183" s="298">
        <f>+INDEX('Load Combinations'!$D$4:$N$22,MATCH(Vertical!$C183,'Load Combinations'!$B$4:$B$22,0),MATCH(Vertical!AV$23,'Load Combinations'!$D$3:$N$3,0))</f>
        <v>0</v>
      </c>
      <c r="AW183" s="297" cm="1">
        <f t="array" aca="1" ref="AW183" ca="1">SUMPRODUCT(--($K183:$Z183&gt;0),INDEX($H$4:$H$19,MATCH($K$23:$Z$23,$C$4:$C$19,0)))</f>
        <v>0</v>
      </c>
      <c r="AX183" s="298" cm="1">
        <f t="array" aca="1" ref="AX183" ca="1">SUMPRODUCT(--($K183:$Z183&gt;0),INDEX($G$4:$G$19,MATCH($K$23:$Z$23,$C$4:$C$19,0)))</f>
        <v>0</v>
      </c>
      <c r="AY183" s="298" cm="1">
        <f t="array" aca="1" ref="AY183" ca="1">-1*SUMPRODUCT(--($K183:$Z183&lt;0),INDEX($H$4:$H$19,MATCH($K$23:$Z$23,$C$4:$C$19,0)))</f>
        <v>0</v>
      </c>
      <c r="AZ183" s="299" cm="1">
        <f t="array" aca="1" ref="AZ183" ca="1">-1*SUMPRODUCT(--($K183:$Z183&lt;0),INDEX($G$4:$G$19,MATCH($K$23:$Z$23,$C$4:$C$19,0)))</f>
        <v>0</v>
      </c>
      <c r="BA183" s="125" cm="1">
        <f t="array" aca="1" ref="BA183" ca="1">IF(AA183&gt;0,AA183*SUMPRODUCT(_xlfn.XLOOKUP(AA$23,$C$4:$C$19,$T$4:$AD$19)*$AL183:$AV183),0)</f>
        <v>0</v>
      </c>
      <c r="BB183" s="300" cm="1">
        <f t="array" aca="1" ref="BB183" ca="1">IF(AB183&gt;0,AB183*SUMPRODUCT(_xlfn.XLOOKUP(AB$23,$C$4:$C$19,$T$4:$AD$19)*$AL183:$AV183),0)</f>
        <v>0</v>
      </c>
      <c r="BC183" s="300" cm="1">
        <f t="array" aca="1" ref="BC183" ca="1">IF(AC183&gt;0,AC183*SUMPRODUCT(_xlfn.XLOOKUP(AC$23,$C$4:$C$19,$T$4:$AD$19)*$AL183:$AV183),0)</f>
        <v>0</v>
      </c>
      <c r="BD183" s="301" cm="1">
        <f t="array" aca="1" ref="BD183" ca="1">IF(AD183&gt;0,AD183*SUMPRODUCT(_xlfn.XLOOKUP(AD$23,$C$4:$C$19,$T$4:$AD$19)*$AL183:$AV183),0)</f>
        <v>0</v>
      </c>
      <c r="BE183" s="300" cm="1">
        <f t="array" aca="1" ref="BE183" ca="1">IF(AE183&gt;0,AE183*SUMPRODUCT(_xlfn.XLOOKUP(AE$23,$C$4:$C$19,$T$4:$AD$19)*$AL183:$AV183),0)</f>
        <v>0</v>
      </c>
      <c r="BF183" s="300" cm="1">
        <f t="array" aca="1" ref="BF183" ca="1">IF(AF183&gt;0,AF183*SUMPRODUCT(_xlfn.XLOOKUP(AF$23,$C$4:$C$19,$T$4:$AD$19)*$AL183:$AV183),0)</f>
        <v>0</v>
      </c>
      <c r="BG183" s="300" cm="1">
        <f t="array" aca="1" ref="BG183" ca="1">IF(AG183&gt;0,AG183*SUMPRODUCT(_xlfn.XLOOKUP(AG$23,$C$4:$C$19,$T$4:$AD$19)*$AL183:$AV183),0)</f>
        <v>0.75</v>
      </c>
      <c r="BH183" s="300" cm="1">
        <f t="array" aca="1" ref="BH183" ca="1">IF(AH183&gt;0,AH183*SUMPRODUCT(_xlfn.XLOOKUP(AH$23,$C$4:$C$19,$T$4:$AD$19)*$AL183:$AV183),0)</f>
        <v>0</v>
      </c>
      <c r="BI183" s="300" cm="1">
        <f t="array" aca="1" ref="BI183" ca="1">IF(AI183&gt;0,AI183*SUMPRODUCT(_xlfn.XLOOKUP(AI$23,$C$4:$C$19,$T$4:$AD$19)*$AL183:$AV183),0)</f>
        <v>0</v>
      </c>
      <c r="BJ183" s="300" cm="1">
        <f t="array" aca="1" ref="BJ183" ca="1">IF(AJ183&gt;0,AJ183*SUMPRODUCT(_xlfn.XLOOKUP(AJ$23,$C$4:$C$19,$T$4:$AD$19)*$AL183:$AV183),0)</f>
        <v>0</v>
      </c>
      <c r="BK183" s="302" cm="1">
        <f t="array" aca="1" ref="BK183" ca="1">IF(AK183&gt;0,AK183*SUMPRODUCT(_xlfn.XLOOKUP(AK$23,$C$4:$C$19,$T$4:$AD$19)*$AL183:$AV183),0)</f>
        <v>0</v>
      </c>
      <c r="BL183" s="303">
        <f t="shared" ca="1" si="298"/>
        <v>0.75</v>
      </c>
      <c r="BM183" s="125" cm="1">
        <f t="array" aca="1" ref="BM183" ca="1">IF(AA183&gt;0,AA183*SUMPRODUCT(_xlfn.XLOOKUP(AA$23,$C$4:$C$19,$I$4:$S$19)*$AL183:$AV183),0)</f>
        <v>0</v>
      </c>
      <c r="BN183" s="300" cm="1">
        <f t="array" aca="1" ref="BN183" ca="1">IF(AB183&gt;0,AB183*SUMPRODUCT(_xlfn.XLOOKUP(AB$23,$C$4:$C$19,$I$4:$S$19)*$AL183:$AV183),0)</f>
        <v>0</v>
      </c>
      <c r="BO183" s="300" cm="1">
        <f t="array" aca="1" ref="BO183" ca="1">IF(AC183&gt;0,AC183*SUMPRODUCT(_xlfn.XLOOKUP(AC$23,$C$4:$C$19,$I$4:$S$19)*$AL183:$AV183),0)</f>
        <v>0</v>
      </c>
      <c r="BP183" s="301" cm="1">
        <f t="array" aca="1" ref="BP183" ca="1">IF(AD183&gt;0,AD183*SUMPRODUCT(_xlfn.XLOOKUP(AD$23,$C$4:$C$19,$I$4:$S$19)*$AL183:$AV183),0)</f>
        <v>0</v>
      </c>
      <c r="BQ183" s="300" cm="1">
        <f t="array" aca="1" ref="BQ183" ca="1">IF(AE183&gt;0,AE183*SUMPRODUCT(_xlfn.XLOOKUP(AE$23,$C$4:$C$19,$I$4:$S$19)*$AL183:$AV183),0)</f>
        <v>0</v>
      </c>
      <c r="BR183" s="300" cm="1">
        <f t="array" aca="1" ref="BR183" ca="1">IF(AF183&gt;0,AF183*SUMPRODUCT(_xlfn.XLOOKUP(AF$23,$C$4:$C$19,$I$4:$S$19)*$AL183:$AV183),0)</f>
        <v>0</v>
      </c>
      <c r="BS183" s="300" cm="1">
        <f t="array" aca="1" ref="BS183" ca="1">IF(AG183&gt;0,AG183*SUMPRODUCT(_xlfn.XLOOKUP(AG$23,$C$4:$C$19,$I$4:$S$19)*$AL183:$AV183),0)</f>
        <v>0</v>
      </c>
      <c r="BT183" s="300" cm="1">
        <f t="array" aca="1" ref="BT183" ca="1">IF(AH183&gt;0,AH183*SUMPRODUCT(_xlfn.XLOOKUP(AH$23,$C$4:$C$19,$I$4:$S$19)*$AL183:$AV183),0)</f>
        <v>0</v>
      </c>
      <c r="BU183" s="300" cm="1">
        <f t="array" aca="1" ref="BU183" ca="1">IF(AI183&gt;0,AI183*SUMPRODUCT(_xlfn.XLOOKUP(AI$23,$C$4:$C$19,$I$4:$S$19)*$AL183:$AV183),0)</f>
        <v>0</v>
      </c>
      <c r="BV183" s="300" cm="1">
        <f t="array" aca="1" ref="BV183" ca="1">IF(AJ183&gt;0,AJ183*SUMPRODUCT(_xlfn.XLOOKUP(AJ$23,$C$4:$C$19,$I$4:$S$19)*$AL183:$AV183),0)</f>
        <v>0</v>
      </c>
      <c r="BW183" s="304" cm="1">
        <f t="array" aca="1" ref="BW183" ca="1">IF(AK183&gt;0,AK183*SUMPRODUCT(_xlfn.XLOOKUP(AK$23,$C$4:$C$19,$I$4:$S$19)*$AL183:$AV183),0)</f>
        <v>0</v>
      </c>
      <c r="BX183" s="305">
        <f t="shared" ca="1" si="299"/>
        <v>0</v>
      </c>
      <c r="BY183" s="125" cm="1">
        <f t="array" aca="1" ref="BY183" ca="1">IF(AA183&lt;0,AA183*SUMPRODUCT(_xlfn.XLOOKUP(AA$23,$C$4:$C$19,$T$4:$AD$19)*$AL183:$AV183),0)</f>
        <v>0</v>
      </c>
      <c r="BZ183" s="300" cm="1">
        <f t="array" aca="1" ref="BZ183" ca="1">IF(AB183&lt;0,AB183*SUMPRODUCT(_xlfn.XLOOKUP(AB$23,$C$4:$C$19,$T$4:$AD$19)*$AL183:$AV183),0)</f>
        <v>0</v>
      </c>
      <c r="CA183" s="300" cm="1">
        <f t="array" aca="1" ref="CA183" ca="1">IF(AC183&lt;0,AC183*SUMPRODUCT(_xlfn.XLOOKUP(AC$23,$C$4:$C$19,$T$4:$AD$19)*$AL183:$AV183),0)</f>
        <v>0</v>
      </c>
      <c r="CB183" s="301" cm="1">
        <f t="array" aca="1" ref="CB183" ca="1">IF(AD183&lt;0,AD183*SUMPRODUCT(_xlfn.XLOOKUP(AD$23,$C$4:$C$19,$T$4:$AD$19)*$AL183:$AV183),0)</f>
        <v>0</v>
      </c>
      <c r="CC183" s="300" cm="1">
        <f t="array" aca="1" ref="CC183" ca="1">IF(AE183&lt;0,AE183*SUMPRODUCT(_xlfn.XLOOKUP(AE$23,$C$4:$C$19,$T$4:$AD$19)*$AL183:$AV183),0)</f>
        <v>0</v>
      </c>
      <c r="CD183" s="300" cm="1">
        <f t="array" aca="1" ref="CD183" ca="1">IF(AF183&lt;0,AF183*SUMPRODUCT(_xlfn.XLOOKUP(AF$23,$C$4:$C$19,$T$4:$AD$19)*$AL183:$AV183),0)</f>
        <v>0</v>
      </c>
      <c r="CE183" s="300" cm="1">
        <f t="array" aca="1" ref="CE183" ca="1">IF(AG183&lt;0,AG183*SUMPRODUCT(_xlfn.XLOOKUP(AG$23,$C$4:$C$19,$T$4:$AD$19)*$AL183:$AV183),0)</f>
        <v>0</v>
      </c>
      <c r="CF183" s="300" cm="1">
        <f t="array" aca="1" ref="CF183" ca="1">IF(AH183&lt;0,AH183*SUMPRODUCT(_xlfn.XLOOKUP(AH$23,$C$4:$C$19,$T$4:$AD$19)*$AL183:$AV183),0)</f>
        <v>0</v>
      </c>
      <c r="CG183" s="300" cm="1">
        <f t="array" aca="1" ref="CG183" ca="1">IF(AI183&lt;0,AI183*SUMPRODUCT(_xlfn.XLOOKUP(AI$23,$C$4:$C$19,$T$4:$AD$19)*$AL183:$AV183),0)</f>
        <v>0</v>
      </c>
      <c r="CH183" s="300" cm="1">
        <f t="array" aca="1" ref="CH183" ca="1">IF(AJ183&lt;0,AJ183*SUMPRODUCT(_xlfn.XLOOKUP(AJ$23,$C$4:$C$19,$T$4:$AD$19)*$AL183:$AV183),0)</f>
        <v>0</v>
      </c>
      <c r="CI183" s="304" cm="1">
        <f t="array" aca="1" ref="CI183" ca="1">IF(AK183&lt;0,AK183*SUMPRODUCT(_xlfn.XLOOKUP(AK$23,$C$4:$C$19,$T$4:$AD$19)*$AL183:$AV183),0)</f>
        <v>0</v>
      </c>
      <c r="CJ183" s="303">
        <f t="shared" ca="1" si="300"/>
        <v>0</v>
      </c>
      <c r="CK183" s="125" cm="1">
        <f t="array" aca="1" ref="CK183" ca="1">IF(AA183&lt;0,AA183*SUMPRODUCT(_xlfn.XLOOKUP(AA$23,$C$4:$C$19,$I$4:$S$19)*$AL183:$AV183),0)</f>
        <v>0</v>
      </c>
      <c r="CL183" s="300" cm="1">
        <f t="array" aca="1" ref="CL183" ca="1">IF(AB183&lt;0,AB183*SUMPRODUCT(_xlfn.XLOOKUP(AB$23,$C$4:$C$19,$I$4:$S$19)*$AL183:$AV183),0)</f>
        <v>0</v>
      </c>
      <c r="CM183" s="300" cm="1">
        <f t="array" aca="1" ref="CM183" ca="1">IF(AC183&lt;0,AC183*SUMPRODUCT(_xlfn.XLOOKUP(AC$23,$C$4:$C$19,$I$4:$S$19)*$AL183:$AV183),0)</f>
        <v>0</v>
      </c>
      <c r="CN183" s="301" cm="1">
        <f t="array" aca="1" ref="CN183" ca="1">IF(AD183&lt;0,AD183*SUMPRODUCT(_xlfn.XLOOKUP(AD$23,$C$4:$C$19,$I$4:$S$19)*$AL183:$AV183),0)</f>
        <v>0</v>
      </c>
      <c r="CO183" s="300" cm="1">
        <f t="array" aca="1" ref="CO183" ca="1">IF(AE183&lt;0,AE183*SUMPRODUCT(_xlfn.XLOOKUP(AE$23,$C$4:$C$19,$I$4:$S$19)*$AL183:$AV183),0)</f>
        <v>0</v>
      </c>
      <c r="CP183" s="300" cm="1">
        <f t="array" aca="1" ref="CP183" ca="1">IF(AF183&lt;0,AF183*SUMPRODUCT(_xlfn.XLOOKUP(AF$23,$C$4:$C$19,$I$4:$S$19)*$AL183:$AV183),0)</f>
        <v>0</v>
      </c>
      <c r="CQ183" s="300" cm="1">
        <f t="array" aca="1" ref="CQ183" ca="1">IF(AG183&lt;0,AG183*SUMPRODUCT(_xlfn.XLOOKUP(AG$23,$C$4:$C$19,$I$4:$S$19)*$AL183:$AV183),0)</f>
        <v>0</v>
      </c>
      <c r="CR183" s="300" cm="1">
        <f t="array" aca="1" ref="CR183" ca="1">IF(AH183&lt;0,AH183*SUMPRODUCT(_xlfn.XLOOKUP(AH$23,$C$4:$C$19,$I$4:$S$19)*$AL183:$AV183),0)</f>
        <v>0</v>
      </c>
      <c r="CS183" s="300" cm="1">
        <f t="array" aca="1" ref="CS183" ca="1">IF(AI183&lt;0,AI183*SUMPRODUCT(_xlfn.XLOOKUP(AI$23,$C$4:$C$19,$I$4:$S$19)*$AL183:$AV183),0)</f>
        <v>0</v>
      </c>
      <c r="CT183" s="300" cm="1">
        <f t="array" aca="1" ref="CT183" ca="1">IF(AJ183&lt;0,AJ183*SUMPRODUCT(_xlfn.XLOOKUP(AJ$23,$C$4:$C$19,$I$4:$S$19)*$AL183:$AV183),0)</f>
        <v>0</v>
      </c>
      <c r="CU183" s="302" cm="1">
        <f t="array" aca="1" ref="CU183" ca="1">IF(AK183&lt;0,AK183*SUMPRODUCT(_xlfn.XLOOKUP(AK$23,$C$4:$C$19,$I$4:$S$19)*$AL183:$AV183),0)</f>
        <v>0</v>
      </c>
      <c r="CV183" s="303">
        <f t="shared" ca="1" si="301"/>
        <v>0</v>
      </c>
    </row>
    <row r="184" spans="1:100" x14ac:dyDescent="0.25">
      <c r="A184" s="136"/>
      <c r="B184" s="389"/>
      <c r="C184" s="278">
        <v>16</v>
      </c>
      <c r="D184" s="279" t="str">
        <f>_xlfn.XLOOKUP($C184,'Load Combinations'!$B$4:$B$22,'Load Combinations'!$C$4:$C$22)</f>
        <v>CV MAWP, No Beam</v>
      </c>
      <c r="E184" s="280"/>
      <c r="F184" s="281"/>
      <c r="G184" s="111"/>
      <c r="H184" s="282">
        <f t="shared" ca="1" si="304"/>
        <v>0.25</v>
      </c>
      <c r="I184" s="282">
        <f t="shared" ca="1" si="305"/>
        <v>0</v>
      </c>
      <c r="J184" s="283"/>
      <c r="K184" s="87">
        <f ca="1">OFFSET(K184,-15,0)</f>
        <v>0</v>
      </c>
      <c r="L184" s="84">
        <f t="shared" ref="L184:AK184" ca="1" si="310">OFFSET(L184,-15,0)</f>
        <v>0</v>
      </c>
      <c r="M184" s="84">
        <f t="shared" ca="1" si="310"/>
        <v>0</v>
      </c>
      <c r="N184" s="84">
        <f t="shared" ca="1" si="310"/>
        <v>0</v>
      </c>
      <c r="O184" s="84">
        <f t="shared" ca="1" si="310"/>
        <v>0</v>
      </c>
      <c r="P184" s="84">
        <f t="shared" ca="1" si="310"/>
        <v>0</v>
      </c>
      <c r="Q184" s="84">
        <f t="shared" ca="1" si="310"/>
        <v>0</v>
      </c>
      <c r="R184" s="84">
        <f t="shared" ca="1" si="310"/>
        <v>0</v>
      </c>
      <c r="S184" s="84">
        <f t="shared" ca="1" si="310"/>
        <v>0</v>
      </c>
      <c r="T184" s="84">
        <f t="shared" ca="1" si="310"/>
        <v>0</v>
      </c>
      <c r="U184" s="84">
        <f t="shared" ca="1" si="310"/>
        <v>0</v>
      </c>
      <c r="V184" s="84">
        <f t="shared" ca="1" si="310"/>
        <v>0</v>
      </c>
      <c r="W184" s="84">
        <f t="shared" ca="1" si="310"/>
        <v>0</v>
      </c>
      <c r="X184" s="84">
        <f t="shared" ca="1" si="310"/>
        <v>0</v>
      </c>
      <c r="Y184" s="84">
        <f t="shared" ca="1" si="310"/>
        <v>0</v>
      </c>
      <c r="Z184" s="89">
        <f t="shared" ca="1" si="310"/>
        <v>0</v>
      </c>
      <c r="AA184" s="87">
        <f t="shared" ca="1" si="310"/>
        <v>0</v>
      </c>
      <c r="AB184" s="84">
        <f t="shared" ca="1" si="310"/>
        <v>0</v>
      </c>
      <c r="AC184" s="84">
        <f t="shared" ca="1" si="310"/>
        <v>0</v>
      </c>
      <c r="AD184" s="84">
        <f t="shared" ca="1" si="310"/>
        <v>0</v>
      </c>
      <c r="AE184" s="84">
        <f t="shared" ca="1" si="310"/>
        <v>0</v>
      </c>
      <c r="AF184" s="84">
        <f t="shared" ca="1" si="310"/>
        <v>0</v>
      </c>
      <c r="AG184" s="84">
        <f t="shared" ca="1" si="310"/>
        <v>1</v>
      </c>
      <c r="AH184" s="84">
        <f t="shared" ca="1" si="310"/>
        <v>0</v>
      </c>
      <c r="AI184" s="84">
        <f t="shared" ca="1" si="310"/>
        <v>0</v>
      </c>
      <c r="AJ184" s="84">
        <f t="shared" ca="1" si="310"/>
        <v>0</v>
      </c>
      <c r="AK184" s="98">
        <f t="shared" ca="1" si="310"/>
        <v>0</v>
      </c>
      <c r="AL184" s="91">
        <f>+INDEX('Load Combinations'!$D$4:$N$22,MATCH(Vertical!$C184,'Load Combinations'!$B$4:$B$22,0),MATCH(Vertical!AL$23,'Load Combinations'!$D$3:$N$3,0))</f>
        <v>1</v>
      </c>
      <c r="AM184" s="84">
        <f>+INDEX('Load Combinations'!$D$4:$N$22,MATCH(Vertical!$C184,'Load Combinations'!$B$4:$B$22,0),MATCH(Vertical!AM$23,'Load Combinations'!$D$3:$N$3,0))</f>
        <v>0</v>
      </c>
      <c r="AN184" s="84">
        <f>+INDEX('Load Combinations'!$D$4:$N$22,MATCH(Vertical!$C184,'Load Combinations'!$B$4:$B$22,0),MATCH(Vertical!AN$23,'Load Combinations'!$D$3:$N$3,0))</f>
        <v>0</v>
      </c>
      <c r="AO184" s="84">
        <f>+INDEX('Load Combinations'!$D$4:$N$22,MATCH(Vertical!$C184,'Load Combinations'!$B$4:$B$22,0),MATCH(Vertical!AO$23,'Load Combinations'!$D$3:$N$3,0))</f>
        <v>1</v>
      </c>
      <c r="AP184" s="84">
        <f>+INDEX('Load Combinations'!$D$4:$N$22,MATCH(Vertical!$C184,'Load Combinations'!$B$4:$B$22,0),MATCH(Vertical!AP$23,'Load Combinations'!$D$3:$N$3,0))</f>
        <v>0</v>
      </c>
      <c r="AQ184" s="84">
        <f>+INDEX('Load Combinations'!$D$4:$N$22,MATCH(Vertical!$C184,'Load Combinations'!$B$4:$B$22,0),MATCH(Vertical!AQ$23,'Load Combinations'!$D$3:$N$3,0))</f>
        <v>0</v>
      </c>
      <c r="AR184" s="84">
        <f>+INDEX('Load Combinations'!$D$4:$N$22,MATCH(Vertical!$C184,'Load Combinations'!$B$4:$B$22,0),MATCH(Vertical!AR$23,'Load Combinations'!$D$3:$N$3,0))</f>
        <v>1</v>
      </c>
      <c r="AS184" s="84">
        <f>+INDEX('Load Combinations'!$D$4:$N$22,MATCH(Vertical!$C184,'Load Combinations'!$B$4:$B$22,0),MATCH(Vertical!AS$23,'Load Combinations'!$D$3:$N$3,0))</f>
        <v>0</v>
      </c>
      <c r="AT184" s="84">
        <f>+INDEX('Load Combinations'!$D$4:$N$22,MATCH(Vertical!$C184,'Load Combinations'!$B$4:$B$22,0),MATCH(Vertical!AT$23,'Load Combinations'!$D$3:$N$3,0))</f>
        <v>0</v>
      </c>
      <c r="AU184" s="89">
        <f>+INDEX('Load Combinations'!$D$4:$N$22,MATCH(Vertical!$C184,'Load Combinations'!$B$4:$B$22,0),MATCH(Vertical!AU$23,'Load Combinations'!$D$3:$N$3,0))</f>
        <v>0</v>
      </c>
      <c r="AV184" s="194">
        <f>+INDEX('Load Combinations'!$D$4:$N$22,MATCH(Vertical!$C184,'Load Combinations'!$B$4:$B$22,0),MATCH(Vertical!AV$23,'Load Combinations'!$D$3:$N$3,0))</f>
        <v>0</v>
      </c>
      <c r="AW184" s="284" cm="1">
        <f t="array" aca="1" ref="AW184" ca="1">SUMPRODUCT(--($K184:$Z184&gt;0),INDEX($H$4:$H$19,MATCH($K$23:$Z$23,$C$4:$C$19,0)))</f>
        <v>0</v>
      </c>
      <c r="AX184" s="194" cm="1">
        <f t="array" aca="1" ref="AX184" ca="1">SUMPRODUCT(--($K184:$Z184&gt;0),INDEX($G$4:$G$19,MATCH($K$23:$Z$23,$C$4:$C$19,0)))</f>
        <v>0</v>
      </c>
      <c r="AY184" s="194" cm="1">
        <f t="array" aca="1" ref="AY184" ca="1">-1*SUMPRODUCT(--($K184:$Z184&lt;0),INDEX($H$4:$H$19,MATCH($K$23:$Z$23,$C$4:$C$19,0)))</f>
        <v>0</v>
      </c>
      <c r="AZ184" s="285" cm="1">
        <f t="array" aca="1" ref="AZ184" ca="1">-1*SUMPRODUCT(--($K184:$Z184&lt;0),INDEX($G$4:$G$19,MATCH($K$23:$Z$23,$C$4:$C$19,0)))</f>
        <v>0</v>
      </c>
      <c r="BA184" s="286" cm="1">
        <f t="array" aca="1" ref="BA184" ca="1">IF(AA184&gt;0,AA184*SUMPRODUCT(_xlfn.XLOOKUP(AA$23,$C$4:$C$19,$T$4:$AD$19)*$AL184:$AV184),0)</f>
        <v>0</v>
      </c>
      <c r="BB184" s="287" cm="1">
        <f t="array" aca="1" ref="BB184" ca="1">IF(AB184&gt;0,AB184*SUMPRODUCT(_xlfn.XLOOKUP(AB$23,$C$4:$C$19,$T$4:$AD$19)*$AL184:$AV184),0)</f>
        <v>0</v>
      </c>
      <c r="BC184" s="287" cm="1">
        <f t="array" aca="1" ref="BC184" ca="1">IF(AC184&gt;0,AC184*SUMPRODUCT(_xlfn.XLOOKUP(AC$23,$C$4:$C$19,$T$4:$AD$19)*$AL184:$AV184),0)</f>
        <v>0</v>
      </c>
      <c r="BD184" s="287" cm="1">
        <f t="array" aca="1" ref="BD184" ca="1">IF(AD184&gt;0,AD184*SUMPRODUCT(_xlfn.XLOOKUP(AD$23,$C$4:$C$19,$T$4:$AD$19)*$AL184:$AV184),0)</f>
        <v>0</v>
      </c>
      <c r="BE184" s="287" cm="1">
        <f t="array" aca="1" ref="BE184" ca="1">IF(AE184&gt;0,AE184*SUMPRODUCT(_xlfn.XLOOKUP(AE$23,$C$4:$C$19,$T$4:$AD$19)*$AL184:$AV184),0)</f>
        <v>0</v>
      </c>
      <c r="BF184" s="287" cm="1">
        <f t="array" aca="1" ref="BF184" ca="1">IF(AF184&gt;0,AF184*SUMPRODUCT(_xlfn.XLOOKUP(AF$23,$C$4:$C$19,$T$4:$AD$19)*$AL184:$AV184),0)</f>
        <v>0</v>
      </c>
      <c r="BG184" s="287" cm="1">
        <f t="array" aca="1" ref="BG184" ca="1">IF(AG184&gt;0,AG184*SUMPRODUCT(_xlfn.XLOOKUP(AG$23,$C$4:$C$19,$T$4:$AD$19)*$AL184:$AV184),0)</f>
        <v>0.25</v>
      </c>
      <c r="BH184" s="287" cm="1">
        <f t="array" aca="1" ref="BH184" ca="1">IF(AH184&gt;0,AH184*SUMPRODUCT(_xlfn.XLOOKUP(AH$23,$C$4:$C$19,$T$4:$AD$19)*$AL184:$AV184),0)</f>
        <v>0</v>
      </c>
      <c r="BI184" s="287" cm="1">
        <f t="array" aca="1" ref="BI184" ca="1">IF(AI184&gt;0,AI184*SUMPRODUCT(_xlfn.XLOOKUP(AI$23,$C$4:$C$19,$T$4:$AD$19)*$AL184:$AV184),0)</f>
        <v>0</v>
      </c>
      <c r="BJ184" s="287" cm="1">
        <f t="array" aca="1" ref="BJ184" ca="1">IF(AJ184&gt;0,AJ184*SUMPRODUCT(_xlfn.XLOOKUP(AJ$23,$C$4:$C$19,$T$4:$AD$19)*$AL184:$AV184),0)</f>
        <v>0</v>
      </c>
      <c r="BK184" s="288" cm="1">
        <f t="array" aca="1" ref="BK184" ca="1">IF(AK184&gt;0,AK184*SUMPRODUCT(_xlfn.XLOOKUP(AK$23,$C$4:$C$19,$T$4:$AD$19)*$AL184:$AV184),0)</f>
        <v>0</v>
      </c>
      <c r="BL184" s="289">
        <f t="shared" ca="1" si="298"/>
        <v>0.25</v>
      </c>
      <c r="BM184" s="286" cm="1">
        <f t="array" aca="1" ref="BM184" ca="1">IF(AA184&gt;0,AA184*SUMPRODUCT(_xlfn.XLOOKUP(AA$23,$C$4:$C$19,$I$4:$S$19)*$AL184:$AV184),0)</f>
        <v>0</v>
      </c>
      <c r="BN184" s="287" cm="1">
        <f t="array" aca="1" ref="BN184" ca="1">IF(AB184&gt;0,AB184*SUMPRODUCT(_xlfn.XLOOKUP(AB$23,$C$4:$C$19,$I$4:$S$19)*$AL184:$AV184),0)</f>
        <v>0</v>
      </c>
      <c r="BO184" s="287" cm="1">
        <f t="array" aca="1" ref="BO184" ca="1">IF(AC184&gt;0,AC184*SUMPRODUCT(_xlfn.XLOOKUP(AC$23,$C$4:$C$19,$I$4:$S$19)*$AL184:$AV184),0)</f>
        <v>0</v>
      </c>
      <c r="BP184" s="287" cm="1">
        <f t="array" aca="1" ref="BP184" ca="1">IF(AD184&gt;0,AD184*SUMPRODUCT(_xlfn.XLOOKUP(AD$23,$C$4:$C$19,$I$4:$S$19)*$AL184:$AV184),0)</f>
        <v>0</v>
      </c>
      <c r="BQ184" s="287" cm="1">
        <f t="array" aca="1" ref="BQ184" ca="1">IF(AE184&gt;0,AE184*SUMPRODUCT(_xlfn.XLOOKUP(AE$23,$C$4:$C$19,$I$4:$S$19)*$AL184:$AV184),0)</f>
        <v>0</v>
      </c>
      <c r="BR184" s="287" cm="1">
        <f t="array" aca="1" ref="BR184" ca="1">IF(AF184&gt;0,AF184*SUMPRODUCT(_xlfn.XLOOKUP(AF$23,$C$4:$C$19,$I$4:$S$19)*$AL184:$AV184),0)</f>
        <v>0</v>
      </c>
      <c r="BS184" s="287" cm="1">
        <f t="array" aca="1" ref="BS184" ca="1">IF(AG184&gt;0,AG184*SUMPRODUCT(_xlfn.XLOOKUP(AG$23,$C$4:$C$19,$I$4:$S$19)*$AL184:$AV184),0)</f>
        <v>0</v>
      </c>
      <c r="BT184" s="287" cm="1">
        <f t="array" aca="1" ref="BT184" ca="1">IF(AH184&gt;0,AH184*SUMPRODUCT(_xlfn.XLOOKUP(AH$23,$C$4:$C$19,$I$4:$S$19)*$AL184:$AV184),0)</f>
        <v>0</v>
      </c>
      <c r="BU184" s="287" cm="1">
        <f t="array" aca="1" ref="BU184" ca="1">IF(AI184&gt;0,AI184*SUMPRODUCT(_xlfn.XLOOKUP(AI$23,$C$4:$C$19,$I$4:$S$19)*$AL184:$AV184),0)</f>
        <v>0</v>
      </c>
      <c r="BV184" s="287" cm="1">
        <f t="array" aca="1" ref="BV184" ca="1">IF(AJ184&gt;0,AJ184*SUMPRODUCT(_xlfn.XLOOKUP(AJ$23,$C$4:$C$19,$I$4:$S$19)*$AL184:$AV184),0)</f>
        <v>0</v>
      </c>
      <c r="BW184" s="290" cm="1">
        <f t="array" aca="1" ref="BW184" ca="1">IF(AK184&gt;0,AK184*SUMPRODUCT(_xlfn.XLOOKUP(AK$23,$C$4:$C$19,$I$4:$S$19)*$AL184:$AV184),0)</f>
        <v>0</v>
      </c>
      <c r="BX184" s="291">
        <f t="shared" ca="1" si="299"/>
        <v>0</v>
      </c>
      <c r="BY184" s="286" cm="1">
        <f t="array" aca="1" ref="BY184" ca="1">IF(AA184&lt;0,AA184*SUMPRODUCT(_xlfn.XLOOKUP(AA$23,$C$4:$C$19,$T$4:$AD$19)*$AL184:$AV184),0)</f>
        <v>0</v>
      </c>
      <c r="BZ184" s="287" cm="1">
        <f t="array" aca="1" ref="BZ184" ca="1">IF(AB184&lt;0,AB184*SUMPRODUCT(_xlfn.XLOOKUP(AB$23,$C$4:$C$19,$T$4:$AD$19)*$AL184:$AV184),0)</f>
        <v>0</v>
      </c>
      <c r="CA184" s="287" cm="1">
        <f t="array" aca="1" ref="CA184" ca="1">IF(AC184&lt;0,AC184*SUMPRODUCT(_xlfn.XLOOKUP(AC$23,$C$4:$C$19,$T$4:$AD$19)*$AL184:$AV184),0)</f>
        <v>0</v>
      </c>
      <c r="CB184" s="287" cm="1">
        <f t="array" aca="1" ref="CB184" ca="1">IF(AD184&lt;0,AD184*SUMPRODUCT(_xlfn.XLOOKUP(AD$23,$C$4:$C$19,$T$4:$AD$19)*$AL184:$AV184),0)</f>
        <v>0</v>
      </c>
      <c r="CC184" s="287" cm="1">
        <f t="array" aca="1" ref="CC184" ca="1">IF(AE184&lt;0,AE184*SUMPRODUCT(_xlfn.XLOOKUP(AE$23,$C$4:$C$19,$T$4:$AD$19)*$AL184:$AV184),0)</f>
        <v>0</v>
      </c>
      <c r="CD184" s="287" cm="1">
        <f t="array" aca="1" ref="CD184" ca="1">IF(AF184&lt;0,AF184*SUMPRODUCT(_xlfn.XLOOKUP(AF$23,$C$4:$C$19,$T$4:$AD$19)*$AL184:$AV184),0)</f>
        <v>0</v>
      </c>
      <c r="CE184" s="287" cm="1">
        <f t="array" aca="1" ref="CE184" ca="1">IF(AG184&lt;0,AG184*SUMPRODUCT(_xlfn.XLOOKUP(AG$23,$C$4:$C$19,$T$4:$AD$19)*$AL184:$AV184),0)</f>
        <v>0</v>
      </c>
      <c r="CF184" s="287" cm="1">
        <f t="array" aca="1" ref="CF184" ca="1">IF(AH184&lt;0,AH184*SUMPRODUCT(_xlfn.XLOOKUP(AH$23,$C$4:$C$19,$T$4:$AD$19)*$AL184:$AV184),0)</f>
        <v>0</v>
      </c>
      <c r="CG184" s="287" cm="1">
        <f t="array" aca="1" ref="CG184" ca="1">IF(AI184&lt;0,AI184*SUMPRODUCT(_xlfn.XLOOKUP(AI$23,$C$4:$C$19,$T$4:$AD$19)*$AL184:$AV184),0)</f>
        <v>0</v>
      </c>
      <c r="CH184" s="287" cm="1">
        <f t="array" aca="1" ref="CH184" ca="1">IF(AJ184&lt;0,AJ184*SUMPRODUCT(_xlfn.XLOOKUP(AJ$23,$C$4:$C$19,$T$4:$AD$19)*$AL184:$AV184),0)</f>
        <v>0</v>
      </c>
      <c r="CI184" s="290" cm="1">
        <f t="array" aca="1" ref="CI184" ca="1">IF(AK184&lt;0,AK184*SUMPRODUCT(_xlfn.XLOOKUP(AK$23,$C$4:$C$19,$T$4:$AD$19)*$AL184:$AV184),0)</f>
        <v>0</v>
      </c>
      <c r="CJ184" s="289">
        <f t="shared" ca="1" si="300"/>
        <v>0</v>
      </c>
      <c r="CK184" s="286" cm="1">
        <f t="array" aca="1" ref="CK184" ca="1">IF(AA184&lt;0,AA184*SUMPRODUCT(_xlfn.XLOOKUP(AA$23,$C$4:$C$19,$I$4:$S$19)*$AL184:$AV184),0)</f>
        <v>0</v>
      </c>
      <c r="CL184" s="287" cm="1">
        <f t="array" aca="1" ref="CL184" ca="1">IF(AB184&lt;0,AB184*SUMPRODUCT(_xlfn.XLOOKUP(AB$23,$C$4:$C$19,$I$4:$S$19)*$AL184:$AV184),0)</f>
        <v>0</v>
      </c>
      <c r="CM184" s="287" cm="1">
        <f t="array" aca="1" ref="CM184" ca="1">IF(AC184&lt;0,AC184*SUMPRODUCT(_xlfn.XLOOKUP(AC$23,$C$4:$C$19,$I$4:$S$19)*$AL184:$AV184),0)</f>
        <v>0</v>
      </c>
      <c r="CN184" s="287" cm="1">
        <f t="array" aca="1" ref="CN184" ca="1">IF(AD184&lt;0,AD184*SUMPRODUCT(_xlfn.XLOOKUP(AD$23,$C$4:$C$19,$I$4:$S$19)*$AL184:$AV184),0)</f>
        <v>0</v>
      </c>
      <c r="CO184" s="287" cm="1">
        <f t="array" aca="1" ref="CO184" ca="1">IF(AE184&lt;0,AE184*SUMPRODUCT(_xlfn.XLOOKUP(AE$23,$C$4:$C$19,$I$4:$S$19)*$AL184:$AV184),0)</f>
        <v>0</v>
      </c>
      <c r="CP184" s="287" cm="1">
        <f t="array" aca="1" ref="CP184" ca="1">IF(AF184&lt;0,AF184*SUMPRODUCT(_xlfn.XLOOKUP(AF$23,$C$4:$C$19,$I$4:$S$19)*$AL184:$AV184),0)</f>
        <v>0</v>
      </c>
      <c r="CQ184" s="287" cm="1">
        <f t="array" aca="1" ref="CQ184" ca="1">IF(AG184&lt;0,AG184*SUMPRODUCT(_xlfn.XLOOKUP(AG$23,$C$4:$C$19,$I$4:$S$19)*$AL184:$AV184),0)</f>
        <v>0</v>
      </c>
      <c r="CR184" s="287" cm="1">
        <f t="array" aca="1" ref="CR184" ca="1">IF(AH184&lt;0,AH184*SUMPRODUCT(_xlfn.XLOOKUP(AH$23,$C$4:$C$19,$I$4:$S$19)*$AL184:$AV184),0)</f>
        <v>0</v>
      </c>
      <c r="CS184" s="287" cm="1">
        <f t="array" aca="1" ref="CS184" ca="1">IF(AI184&lt;0,AI184*SUMPRODUCT(_xlfn.XLOOKUP(AI$23,$C$4:$C$19,$I$4:$S$19)*$AL184:$AV184),0)</f>
        <v>0</v>
      </c>
      <c r="CT184" s="287" cm="1">
        <f t="array" aca="1" ref="CT184" ca="1">IF(AJ184&lt;0,AJ184*SUMPRODUCT(_xlfn.XLOOKUP(AJ$23,$C$4:$C$19,$I$4:$S$19)*$AL184:$AV184),0)</f>
        <v>0</v>
      </c>
      <c r="CU184" s="288" cm="1">
        <f t="array" aca="1" ref="CU184" ca="1">IF(AK184&lt;0,AK184*SUMPRODUCT(_xlfn.XLOOKUP(AK$23,$C$4:$C$19,$I$4:$S$19)*$AL184:$AV184),0)</f>
        <v>0</v>
      </c>
      <c r="CV184" s="289">
        <f t="shared" ca="1" si="301"/>
        <v>0</v>
      </c>
    </row>
    <row r="185" spans="1:100" x14ac:dyDescent="0.25">
      <c r="A185" s="136"/>
      <c r="B185" s="389"/>
      <c r="C185" s="292">
        <v>17</v>
      </c>
      <c r="D185" s="293" t="str">
        <f>_xlfn.XLOOKUP($C185,'Load Combinations'!$B$4:$B$22,'Load Combinations'!$C$4:$C$22)</f>
        <v>CV MAWP, Beam On</v>
      </c>
      <c r="E185" s="86"/>
      <c r="F185" s="294"/>
      <c r="G185" s="125"/>
      <c r="H185" s="295">
        <f t="shared" ca="1" si="304"/>
        <v>0.75</v>
      </c>
      <c r="I185" s="295">
        <f t="shared" ca="1" si="305"/>
        <v>0</v>
      </c>
      <c r="J185" s="296"/>
      <c r="K185" s="99">
        <f ca="1">OFFSET(K185,-16,0)</f>
        <v>0</v>
      </c>
      <c r="L185" s="96">
        <f t="shared" ref="L185:AK185" ca="1" si="311">OFFSET(L185,-16,0)</f>
        <v>0</v>
      </c>
      <c r="M185" s="96">
        <f t="shared" ca="1" si="311"/>
        <v>0</v>
      </c>
      <c r="N185" s="96">
        <f t="shared" ca="1" si="311"/>
        <v>0</v>
      </c>
      <c r="O185" s="96">
        <f t="shared" ca="1" si="311"/>
        <v>0</v>
      </c>
      <c r="P185" s="96">
        <f t="shared" ca="1" si="311"/>
        <v>0</v>
      </c>
      <c r="Q185" s="96">
        <f t="shared" ca="1" si="311"/>
        <v>0</v>
      </c>
      <c r="R185" s="96">
        <f t="shared" ca="1" si="311"/>
        <v>0</v>
      </c>
      <c r="S185" s="96">
        <f t="shared" ca="1" si="311"/>
        <v>0</v>
      </c>
      <c r="T185" s="96">
        <f t="shared" ca="1" si="311"/>
        <v>0</v>
      </c>
      <c r="U185" s="96">
        <f t="shared" ca="1" si="311"/>
        <v>0</v>
      </c>
      <c r="V185" s="96">
        <f t="shared" ca="1" si="311"/>
        <v>0</v>
      </c>
      <c r="W185" s="96">
        <f t="shared" ca="1" si="311"/>
        <v>0</v>
      </c>
      <c r="X185" s="96">
        <f t="shared" ca="1" si="311"/>
        <v>0</v>
      </c>
      <c r="Y185" s="96">
        <f t="shared" ca="1" si="311"/>
        <v>0</v>
      </c>
      <c r="Z185" s="138">
        <f t="shared" ca="1" si="311"/>
        <v>0</v>
      </c>
      <c r="AA185" s="99">
        <f t="shared" ca="1" si="311"/>
        <v>0</v>
      </c>
      <c r="AB185" s="96">
        <f t="shared" ca="1" si="311"/>
        <v>0</v>
      </c>
      <c r="AC185" s="96">
        <f t="shared" ca="1" si="311"/>
        <v>0</v>
      </c>
      <c r="AD185" s="96">
        <f t="shared" ca="1" si="311"/>
        <v>0</v>
      </c>
      <c r="AE185" s="96">
        <f t="shared" ca="1" si="311"/>
        <v>0</v>
      </c>
      <c r="AF185" s="96">
        <f t="shared" ca="1" si="311"/>
        <v>0</v>
      </c>
      <c r="AG185" s="96">
        <f t="shared" ca="1" si="311"/>
        <v>1</v>
      </c>
      <c r="AH185" s="96">
        <f t="shared" ca="1" si="311"/>
        <v>0</v>
      </c>
      <c r="AI185" s="96">
        <f t="shared" ca="1" si="311"/>
        <v>0</v>
      </c>
      <c r="AJ185" s="96">
        <f t="shared" ca="1" si="311"/>
        <v>0</v>
      </c>
      <c r="AK185" s="100">
        <f t="shared" ca="1" si="311"/>
        <v>0</v>
      </c>
      <c r="AL185" s="97">
        <f>+INDEX('Load Combinations'!$D$4:$N$22,MATCH(Vertical!$C185,'Load Combinations'!$B$4:$B$22,0),MATCH(Vertical!AL$23,'Load Combinations'!$D$3:$N$3,0))</f>
        <v>1</v>
      </c>
      <c r="AM185" s="96">
        <f>+INDEX('Load Combinations'!$D$4:$N$22,MATCH(Vertical!$C185,'Load Combinations'!$B$4:$B$22,0),MATCH(Vertical!AM$23,'Load Combinations'!$D$3:$N$3,0))</f>
        <v>0</v>
      </c>
      <c r="AN185" s="96">
        <f>+INDEX('Load Combinations'!$D$4:$N$22,MATCH(Vertical!$C185,'Load Combinations'!$B$4:$B$22,0),MATCH(Vertical!AN$23,'Load Combinations'!$D$3:$N$3,0))</f>
        <v>0</v>
      </c>
      <c r="AO185" s="96">
        <f>+INDEX('Load Combinations'!$D$4:$N$22,MATCH(Vertical!$C185,'Load Combinations'!$B$4:$B$22,0),MATCH(Vertical!AO$23,'Load Combinations'!$D$3:$N$3,0))</f>
        <v>1</v>
      </c>
      <c r="AP185" s="96">
        <f>+INDEX('Load Combinations'!$D$4:$N$22,MATCH(Vertical!$C185,'Load Combinations'!$B$4:$B$22,0),MATCH(Vertical!AP$23,'Load Combinations'!$D$3:$N$3,0))</f>
        <v>0</v>
      </c>
      <c r="AQ185" s="96">
        <f>+INDEX('Load Combinations'!$D$4:$N$22,MATCH(Vertical!$C185,'Load Combinations'!$B$4:$B$22,0),MATCH(Vertical!AQ$23,'Load Combinations'!$D$3:$N$3,0))</f>
        <v>1</v>
      </c>
      <c r="AR185" s="96">
        <f>+INDEX('Load Combinations'!$D$4:$N$22,MATCH(Vertical!$C185,'Load Combinations'!$B$4:$B$22,0),MATCH(Vertical!AR$23,'Load Combinations'!$D$3:$N$3,0))</f>
        <v>1</v>
      </c>
      <c r="AS185" s="96">
        <f>+INDEX('Load Combinations'!$D$4:$N$22,MATCH(Vertical!$C185,'Load Combinations'!$B$4:$B$22,0),MATCH(Vertical!AS$23,'Load Combinations'!$D$3:$N$3,0))</f>
        <v>0</v>
      </c>
      <c r="AT185" s="96">
        <f>+INDEX('Load Combinations'!$D$4:$N$22,MATCH(Vertical!$C185,'Load Combinations'!$B$4:$B$22,0),MATCH(Vertical!AT$23,'Load Combinations'!$D$3:$N$3,0))</f>
        <v>0</v>
      </c>
      <c r="AU185" s="138">
        <f>+INDEX('Load Combinations'!$D$4:$N$22,MATCH(Vertical!$C185,'Load Combinations'!$B$4:$B$22,0),MATCH(Vertical!AU$23,'Load Combinations'!$D$3:$N$3,0))</f>
        <v>0</v>
      </c>
      <c r="AV185" s="298">
        <f>+INDEX('Load Combinations'!$D$4:$N$22,MATCH(Vertical!$C185,'Load Combinations'!$B$4:$B$22,0),MATCH(Vertical!AV$23,'Load Combinations'!$D$3:$N$3,0))</f>
        <v>0</v>
      </c>
      <c r="AW185" s="297" cm="1">
        <f t="array" aca="1" ref="AW185" ca="1">SUMPRODUCT(--($K185:$Z185&gt;0),INDEX($H$4:$H$19,MATCH($K$23:$Z$23,$C$4:$C$19,0)))</f>
        <v>0</v>
      </c>
      <c r="AX185" s="298" cm="1">
        <f t="array" aca="1" ref="AX185" ca="1">SUMPRODUCT(--($K185:$Z185&gt;0),INDEX($G$4:$G$19,MATCH($K$23:$Z$23,$C$4:$C$19,0)))</f>
        <v>0</v>
      </c>
      <c r="AY185" s="298" cm="1">
        <f t="array" aca="1" ref="AY185" ca="1">-1*SUMPRODUCT(--($K185:$Z185&lt;0),INDEX($H$4:$H$19,MATCH($K$23:$Z$23,$C$4:$C$19,0)))</f>
        <v>0</v>
      </c>
      <c r="AZ185" s="299" cm="1">
        <f t="array" aca="1" ref="AZ185" ca="1">-1*SUMPRODUCT(--($K185:$Z185&lt;0),INDEX($G$4:$G$19,MATCH($K$23:$Z$23,$C$4:$C$19,0)))</f>
        <v>0</v>
      </c>
      <c r="BA185" s="125" cm="1">
        <f t="array" aca="1" ref="BA185" ca="1">IF(AA185&gt;0,AA185*SUMPRODUCT(_xlfn.XLOOKUP(AA$23,$C$4:$C$19,$T$4:$AD$19)*$AL185:$AV185),0)</f>
        <v>0</v>
      </c>
      <c r="BB185" s="300" cm="1">
        <f t="array" aca="1" ref="BB185" ca="1">IF(AB185&gt;0,AB185*SUMPRODUCT(_xlfn.XLOOKUP(AB$23,$C$4:$C$19,$T$4:$AD$19)*$AL185:$AV185),0)</f>
        <v>0</v>
      </c>
      <c r="BC185" s="300" cm="1">
        <f t="array" aca="1" ref="BC185" ca="1">IF(AC185&gt;0,AC185*SUMPRODUCT(_xlfn.XLOOKUP(AC$23,$C$4:$C$19,$T$4:$AD$19)*$AL185:$AV185),0)</f>
        <v>0</v>
      </c>
      <c r="BD185" s="301" cm="1">
        <f t="array" aca="1" ref="BD185" ca="1">IF(AD185&gt;0,AD185*SUMPRODUCT(_xlfn.XLOOKUP(AD$23,$C$4:$C$19,$T$4:$AD$19)*$AL185:$AV185),0)</f>
        <v>0</v>
      </c>
      <c r="BE185" s="300" cm="1">
        <f t="array" aca="1" ref="BE185" ca="1">IF(AE185&gt;0,AE185*SUMPRODUCT(_xlfn.XLOOKUP(AE$23,$C$4:$C$19,$T$4:$AD$19)*$AL185:$AV185),0)</f>
        <v>0</v>
      </c>
      <c r="BF185" s="300" cm="1">
        <f t="array" aca="1" ref="BF185" ca="1">IF(AF185&gt;0,AF185*SUMPRODUCT(_xlfn.XLOOKUP(AF$23,$C$4:$C$19,$T$4:$AD$19)*$AL185:$AV185),0)</f>
        <v>0</v>
      </c>
      <c r="BG185" s="300" cm="1">
        <f t="array" aca="1" ref="BG185" ca="1">IF(AG185&gt;0,AG185*SUMPRODUCT(_xlfn.XLOOKUP(AG$23,$C$4:$C$19,$T$4:$AD$19)*$AL185:$AV185),0)</f>
        <v>0.75</v>
      </c>
      <c r="BH185" s="300" cm="1">
        <f t="array" aca="1" ref="BH185" ca="1">IF(AH185&gt;0,AH185*SUMPRODUCT(_xlfn.XLOOKUP(AH$23,$C$4:$C$19,$T$4:$AD$19)*$AL185:$AV185),0)</f>
        <v>0</v>
      </c>
      <c r="BI185" s="300" cm="1">
        <f t="array" aca="1" ref="BI185" ca="1">IF(AI185&gt;0,AI185*SUMPRODUCT(_xlfn.XLOOKUP(AI$23,$C$4:$C$19,$T$4:$AD$19)*$AL185:$AV185),0)</f>
        <v>0</v>
      </c>
      <c r="BJ185" s="300" cm="1">
        <f t="array" aca="1" ref="BJ185" ca="1">IF(AJ185&gt;0,AJ185*SUMPRODUCT(_xlfn.XLOOKUP(AJ$23,$C$4:$C$19,$T$4:$AD$19)*$AL185:$AV185),0)</f>
        <v>0</v>
      </c>
      <c r="BK185" s="302" cm="1">
        <f t="array" aca="1" ref="BK185" ca="1">IF(AK185&gt;0,AK185*SUMPRODUCT(_xlfn.XLOOKUP(AK$23,$C$4:$C$19,$T$4:$AD$19)*$AL185:$AV185),0)</f>
        <v>0</v>
      </c>
      <c r="BL185" s="303">
        <f t="shared" ca="1" si="298"/>
        <v>0.75</v>
      </c>
      <c r="BM185" s="125" cm="1">
        <f t="array" aca="1" ref="BM185" ca="1">IF(AA185&gt;0,AA185*SUMPRODUCT(_xlfn.XLOOKUP(AA$23,$C$4:$C$19,$I$4:$S$19)*$AL185:$AV185),0)</f>
        <v>0</v>
      </c>
      <c r="BN185" s="300" cm="1">
        <f t="array" aca="1" ref="BN185" ca="1">IF(AB185&gt;0,AB185*SUMPRODUCT(_xlfn.XLOOKUP(AB$23,$C$4:$C$19,$I$4:$S$19)*$AL185:$AV185),0)</f>
        <v>0</v>
      </c>
      <c r="BO185" s="300" cm="1">
        <f t="array" aca="1" ref="BO185" ca="1">IF(AC185&gt;0,AC185*SUMPRODUCT(_xlfn.XLOOKUP(AC$23,$C$4:$C$19,$I$4:$S$19)*$AL185:$AV185),0)</f>
        <v>0</v>
      </c>
      <c r="BP185" s="301" cm="1">
        <f t="array" aca="1" ref="BP185" ca="1">IF(AD185&gt;0,AD185*SUMPRODUCT(_xlfn.XLOOKUP(AD$23,$C$4:$C$19,$I$4:$S$19)*$AL185:$AV185),0)</f>
        <v>0</v>
      </c>
      <c r="BQ185" s="300" cm="1">
        <f t="array" aca="1" ref="BQ185" ca="1">IF(AE185&gt;0,AE185*SUMPRODUCT(_xlfn.XLOOKUP(AE$23,$C$4:$C$19,$I$4:$S$19)*$AL185:$AV185),0)</f>
        <v>0</v>
      </c>
      <c r="BR185" s="300" cm="1">
        <f t="array" aca="1" ref="BR185" ca="1">IF(AF185&gt;0,AF185*SUMPRODUCT(_xlfn.XLOOKUP(AF$23,$C$4:$C$19,$I$4:$S$19)*$AL185:$AV185),0)</f>
        <v>0</v>
      </c>
      <c r="BS185" s="300" cm="1">
        <f t="array" aca="1" ref="BS185" ca="1">IF(AG185&gt;0,AG185*SUMPRODUCT(_xlfn.XLOOKUP(AG$23,$C$4:$C$19,$I$4:$S$19)*$AL185:$AV185),0)</f>
        <v>0</v>
      </c>
      <c r="BT185" s="300" cm="1">
        <f t="array" aca="1" ref="BT185" ca="1">IF(AH185&gt;0,AH185*SUMPRODUCT(_xlfn.XLOOKUP(AH$23,$C$4:$C$19,$I$4:$S$19)*$AL185:$AV185),0)</f>
        <v>0</v>
      </c>
      <c r="BU185" s="300" cm="1">
        <f t="array" aca="1" ref="BU185" ca="1">IF(AI185&gt;0,AI185*SUMPRODUCT(_xlfn.XLOOKUP(AI$23,$C$4:$C$19,$I$4:$S$19)*$AL185:$AV185),0)</f>
        <v>0</v>
      </c>
      <c r="BV185" s="300" cm="1">
        <f t="array" aca="1" ref="BV185" ca="1">IF(AJ185&gt;0,AJ185*SUMPRODUCT(_xlfn.XLOOKUP(AJ$23,$C$4:$C$19,$I$4:$S$19)*$AL185:$AV185),0)</f>
        <v>0</v>
      </c>
      <c r="BW185" s="304" cm="1">
        <f t="array" aca="1" ref="BW185" ca="1">IF(AK185&gt;0,AK185*SUMPRODUCT(_xlfn.XLOOKUP(AK$23,$C$4:$C$19,$I$4:$S$19)*$AL185:$AV185),0)</f>
        <v>0</v>
      </c>
      <c r="BX185" s="305">
        <f t="shared" ca="1" si="299"/>
        <v>0</v>
      </c>
      <c r="BY185" s="125" cm="1">
        <f t="array" aca="1" ref="BY185" ca="1">IF(AA185&lt;0,AA185*SUMPRODUCT(_xlfn.XLOOKUP(AA$23,$C$4:$C$19,$T$4:$AD$19)*$AL185:$AV185),0)</f>
        <v>0</v>
      </c>
      <c r="BZ185" s="300" cm="1">
        <f t="array" aca="1" ref="BZ185" ca="1">IF(AB185&lt;0,AB185*SUMPRODUCT(_xlfn.XLOOKUP(AB$23,$C$4:$C$19,$T$4:$AD$19)*$AL185:$AV185),0)</f>
        <v>0</v>
      </c>
      <c r="CA185" s="300" cm="1">
        <f t="array" aca="1" ref="CA185" ca="1">IF(AC185&lt;0,AC185*SUMPRODUCT(_xlfn.XLOOKUP(AC$23,$C$4:$C$19,$T$4:$AD$19)*$AL185:$AV185),0)</f>
        <v>0</v>
      </c>
      <c r="CB185" s="301" cm="1">
        <f t="array" aca="1" ref="CB185" ca="1">IF(AD185&lt;0,AD185*SUMPRODUCT(_xlfn.XLOOKUP(AD$23,$C$4:$C$19,$T$4:$AD$19)*$AL185:$AV185),0)</f>
        <v>0</v>
      </c>
      <c r="CC185" s="300" cm="1">
        <f t="array" aca="1" ref="CC185" ca="1">IF(AE185&lt;0,AE185*SUMPRODUCT(_xlfn.XLOOKUP(AE$23,$C$4:$C$19,$T$4:$AD$19)*$AL185:$AV185),0)</f>
        <v>0</v>
      </c>
      <c r="CD185" s="300" cm="1">
        <f t="array" aca="1" ref="CD185" ca="1">IF(AF185&lt;0,AF185*SUMPRODUCT(_xlfn.XLOOKUP(AF$23,$C$4:$C$19,$T$4:$AD$19)*$AL185:$AV185),0)</f>
        <v>0</v>
      </c>
      <c r="CE185" s="300" cm="1">
        <f t="array" aca="1" ref="CE185" ca="1">IF(AG185&lt;0,AG185*SUMPRODUCT(_xlfn.XLOOKUP(AG$23,$C$4:$C$19,$T$4:$AD$19)*$AL185:$AV185),0)</f>
        <v>0</v>
      </c>
      <c r="CF185" s="300" cm="1">
        <f t="array" aca="1" ref="CF185" ca="1">IF(AH185&lt;0,AH185*SUMPRODUCT(_xlfn.XLOOKUP(AH$23,$C$4:$C$19,$T$4:$AD$19)*$AL185:$AV185),0)</f>
        <v>0</v>
      </c>
      <c r="CG185" s="300" cm="1">
        <f t="array" aca="1" ref="CG185" ca="1">IF(AI185&lt;0,AI185*SUMPRODUCT(_xlfn.XLOOKUP(AI$23,$C$4:$C$19,$T$4:$AD$19)*$AL185:$AV185),0)</f>
        <v>0</v>
      </c>
      <c r="CH185" s="300" cm="1">
        <f t="array" aca="1" ref="CH185" ca="1">IF(AJ185&lt;0,AJ185*SUMPRODUCT(_xlfn.XLOOKUP(AJ$23,$C$4:$C$19,$T$4:$AD$19)*$AL185:$AV185),0)</f>
        <v>0</v>
      </c>
      <c r="CI185" s="304" cm="1">
        <f t="array" aca="1" ref="CI185" ca="1">IF(AK185&lt;0,AK185*SUMPRODUCT(_xlfn.XLOOKUP(AK$23,$C$4:$C$19,$T$4:$AD$19)*$AL185:$AV185),0)</f>
        <v>0</v>
      </c>
      <c r="CJ185" s="303">
        <f t="shared" ca="1" si="300"/>
        <v>0</v>
      </c>
      <c r="CK185" s="125" cm="1">
        <f t="array" aca="1" ref="CK185" ca="1">IF(AA185&lt;0,AA185*SUMPRODUCT(_xlfn.XLOOKUP(AA$23,$C$4:$C$19,$I$4:$S$19)*$AL185:$AV185),0)</f>
        <v>0</v>
      </c>
      <c r="CL185" s="300" cm="1">
        <f t="array" aca="1" ref="CL185" ca="1">IF(AB185&lt;0,AB185*SUMPRODUCT(_xlfn.XLOOKUP(AB$23,$C$4:$C$19,$I$4:$S$19)*$AL185:$AV185),0)</f>
        <v>0</v>
      </c>
      <c r="CM185" s="300" cm="1">
        <f t="array" aca="1" ref="CM185" ca="1">IF(AC185&lt;0,AC185*SUMPRODUCT(_xlfn.XLOOKUP(AC$23,$C$4:$C$19,$I$4:$S$19)*$AL185:$AV185),0)</f>
        <v>0</v>
      </c>
      <c r="CN185" s="301" cm="1">
        <f t="array" aca="1" ref="CN185" ca="1">IF(AD185&lt;0,AD185*SUMPRODUCT(_xlfn.XLOOKUP(AD$23,$C$4:$C$19,$I$4:$S$19)*$AL185:$AV185),0)</f>
        <v>0</v>
      </c>
      <c r="CO185" s="300" cm="1">
        <f t="array" aca="1" ref="CO185" ca="1">IF(AE185&lt;0,AE185*SUMPRODUCT(_xlfn.XLOOKUP(AE$23,$C$4:$C$19,$I$4:$S$19)*$AL185:$AV185),0)</f>
        <v>0</v>
      </c>
      <c r="CP185" s="300" cm="1">
        <f t="array" aca="1" ref="CP185" ca="1">IF(AF185&lt;0,AF185*SUMPRODUCT(_xlfn.XLOOKUP(AF$23,$C$4:$C$19,$I$4:$S$19)*$AL185:$AV185),0)</f>
        <v>0</v>
      </c>
      <c r="CQ185" s="300" cm="1">
        <f t="array" aca="1" ref="CQ185" ca="1">IF(AG185&lt;0,AG185*SUMPRODUCT(_xlfn.XLOOKUP(AG$23,$C$4:$C$19,$I$4:$S$19)*$AL185:$AV185),0)</f>
        <v>0</v>
      </c>
      <c r="CR185" s="300" cm="1">
        <f t="array" aca="1" ref="CR185" ca="1">IF(AH185&lt;0,AH185*SUMPRODUCT(_xlfn.XLOOKUP(AH$23,$C$4:$C$19,$I$4:$S$19)*$AL185:$AV185),0)</f>
        <v>0</v>
      </c>
      <c r="CS185" s="300" cm="1">
        <f t="array" aca="1" ref="CS185" ca="1">IF(AI185&lt;0,AI185*SUMPRODUCT(_xlfn.XLOOKUP(AI$23,$C$4:$C$19,$I$4:$S$19)*$AL185:$AV185),0)</f>
        <v>0</v>
      </c>
      <c r="CT185" s="300" cm="1">
        <f t="array" aca="1" ref="CT185" ca="1">IF(AJ185&lt;0,AJ185*SUMPRODUCT(_xlfn.XLOOKUP(AJ$23,$C$4:$C$19,$I$4:$S$19)*$AL185:$AV185),0)</f>
        <v>0</v>
      </c>
      <c r="CU185" s="302" cm="1">
        <f t="array" aca="1" ref="CU185" ca="1">IF(AK185&lt;0,AK185*SUMPRODUCT(_xlfn.XLOOKUP(AK$23,$C$4:$C$19,$I$4:$S$19)*$AL185:$AV185),0)</f>
        <v>0</v>
      </c>
      <c r="CV185" s="303">
        <f t="shared" ca="1" si="301"/>
        <v>0</v>
      </c>
    </row>
    <row r="186" spans="1:100" x14ac:dyDescent="0.25">
      <c r="A186" s="136"/>
      <c r="B186" s="389"/>
      <c r="C186" s="278">
        <v>18</v>
      </c>
      <c r="D186" s="279" t="str">
        <f>_xlfn.XLOOKUP($C186,'Load Combinations'!$B$4:$B$22,'Load Combinations'!$C$4:$C$22)</f>
        <v>Target Change Out</v>
      </c>
      <c r="E186" s="280"/>
      <c r="F186" s="281"/>
      <c r="G186" s="111"/>
      <c r="H186" s="282">
        <f t="shared" ca="1" si="304"/>
        <v>0.25</v>
      </c>
      <c r="I186" s="282">
        <f t="shared" ca="1" si="305"/>
        <v>0</v>
      </c>
      <c r="J186" s="283"/>
      <c r="K186" s="87">
        <f ca="1">OFFSET(K186,-17,0)</f>
        <v>0</v>
      </c>
      <c r="L186" s="84">
        <f t="shared" ref="L186:AK186" ca="1" si="312">OFFSET(L186,-17,0)</f>
        <v>0</v>
      </c>
      <c r="M186" s="84">
        <f t="shared" ca="1" si="312"/>
        <v>0</v>
      </c>
      <c r="N186" s="84">
        <f t="shared" ca="1" si="312"/>
        <v>0</v>
      </c>
      <c r="O186" s="84">
        <f t="shared" ca="1" si="312"/>
        <v>0</v>
      </c>
      <c r="P186" s="84">
        <f t="shared" ca="1" si="312"/>
        <v>0</v>
      </c>
      <c r="Q186" s="84">
        <f t="shared" ca="1" si="312"/>
        <v>0</v>
      </c>
      <c r="R186" s="84">
        <f t="shared" ca="1" si="312"/>
        <v>0</v>
      </c>
      <c r="S186" s="84">
        <f t="shared" ca="1" si="312"/>
        <v>0</v>
      </c>
      <c r="T186" s="84">
        <f t="shared" ca="1" si="312"/>
        <v>0</v>
      </c>
      <c r="U186" s="84">
        <f t="shared" ca="1" si="312"/>
        <v>0</v>
      </c>
      <c r="V186" s="84">
        <f t="shared" ca="1" si="312"/>
        <v>0</v>
      </c>
      <c r="W186" s="84">
        <f t="shared" ca="1" si="312"/>
        <v>0</v>
      </c>
      <c r="X186" s="84">
        <f t="shared" ca="1" si="312"/>
        <v>0</v>
      </c>
      <c r="Y186" s="84">
        <f t="shared" ca="1" si="312"/>
        <v>0</v>
      </c>
      <c r="Z186" s="89">
        <f t="shared" ca="1" si="312"/>
        <v>0</v>
      </c>
      <c r="AA186" s="87">
        <f t="shared" ca="1" si="312"/>
        <v>0</v>
      </c>
      <c r="AB186" s="84">
        <f t="shared" ca="1" si="312"/>
        <v>0</v>
      </c>
      <c r="AC186" s="84">
        <f t="shared" ca="1" si="312"/>
        <v>0</v>
      </c>
      <c r="AD186" s="84">
        <f t="shared" ca="1" si="312"/>
        <v>0</v>
      </c>
      <c r="AE186" s="84">
        <f t="shared" ca="1" si="312"/>
        <v>0</v>
      </c>
      <c r="AF186" s="84">
        <f t="shared" ca="1" si="312"/>
        <v>0</v>
      </c>
      <c r="AG186" s="84">
        <f t="shared" ca="1" si="312"/>
        <v>1</v>
      </c>
      <c r="AH186" s="84">
        <f t="shared" ca="1" si="312"/>
        <v>0</v>
      </c>
      <c r="AI186" s="84">
        <f t="shared" ca="1" si="312"/>
        <v>0</v>
      </c>
      <c r="AJ186" s="84">
        <f t="shared" ca="1" si="312"/>
        <v>0</v>
      </c>
      <c r="AK186" s="98">
        <f t="shared" ca="1" si="312"/>
        <v>0</v>
      </c>
      <c r="AL186" s="91">
        <f>+INDEX('Load Combinations'!$D$4:$N$22,MATCH(Vertical!$C186,'Load Combinations'!$B$4:$B$22,0),MATCH(Vertical!AL$23,'Load Combinations'!$D$3:$N$3,0))</f>
        <v>1</v>
      </c>
      <c r="AM186" s="84">
        <f>+INDEX('Load Combinations'!$D$4:$N$22,MATCH(Vertical!$C186,'Load Combinations'!$B$4:$B$22,0),MATCH(Vertical!AM$23,'Load Combinations'!$D$3:$N$3,0))</f>
        <v>0</v>
      </c>
      <c r="AN186" s="84">
        <f>+INDEX('Load Combinations'!$D$4:$N$22,MATCH(Vertical!$C186,'Load Combinations'!$B$4:$B$22,0),MATCH(Vertical!AN$23,'Load Combinations'!$D$3:$N$3,0))</f>
        <v>1</v>
      </c>
      <c r="AO186" s="84">
        <f>+INDEX('Load Combinations'!$D$4:$N$22,MATCH(Vertical!$C186,'Load Combinations'!$B$4:$B$22,0),MATCH(Vertical!AO$23,'Load Combinations'!$D$3:$N$3,0))</f>
        <v>1</v>
      </c>
      <c r="AP186" s="84">
        <f>+INDEX('Load Combinations'!$D$4:$N$22,MATCH(Vertical!$C186,'Load Combinations'!$B$4:$B$22,0),MATCH(Vertical!AP$23,'Load Combinations'!$D$3:$N$3,0))</f>
        <v>0</v>
      </c>
      <c r="AQ186" s="84">
        <f>+INDEX('Load Combinations'!$D$4:$N$22,MATCH(Vertical!$C186,'Load Combinations'!$B$4:$B$22,0),MATCH(Vertical!AQ$23,'Load Combinations'!$D$3:$N$3,0))</f>
        <v>0</v>
      </c>
      <c r="AR186" s="84">
        <f>+INDEX('Load Combinations'!$D$4:$N$22,MATCH(Vertical!$C186,'Load Combinations'!$B$4:$B$22,0),MATCH(Vertical!AR$23,'Load Combinations'!$D$3:$N$3,0))</f>
        <v>0</v>
      </c>
      <c r="AS186" s="84">
        <f>+INDEX('Load Combinations'!$D$4:$N$22,MATCH(Vertical!$C186,'Load Combinations'!$B$4:$B$22,0),MATCH(Vertical!AS$23,'Load Combinations'!$D$3:$N$3,0))</f>
        <v>0</v>
      </c>
      <c r="AT186" s="84">
        <f>+INDEX('Load Combinations'!$D$4:$N$22,MATCH(Vertical!$C186,'Load Combinations'!$B$4:$B$22,0),MATCH(Vertical!AT$23,'Load Combinations'!$D$3:$N$3,0))</f>
        <v>0</v>
      </c>
      <c r="AU186" s="89">
        <f>+INDEX('Load Combinations'!$D$4:$N$22,MATCH(Vertical!$C186,'Load Combinations'!$B$4:$B$22,0),MATCH(Vertical!AU$23,'Load Combinations'!$D$3:$N$3,0))</f>
        <v>0</v>
      </c>
      <c r="AV186" s="194">
        <f>+INDEX('Load Combinations'!$D$4:$N$22,MATCH(Vertical!$C186,'Load Combinations'!$B$4:$B$22,0),MATCH(Vertical!AV$23,'Load Combinations'!$D$3:$N$3,0))</f>
        <v>0</v>
      </c>
      <c r="AW186" s="284" cm="1">
        <f t="array" aca="1" ref="AW186" ca="1">SUMPRODUCT(--($K186:$Z186&gt;0),INDEX($H$4:$H$19,MATCH($K$23:$Z$23,$C$4:$C$19,0)))</f>
        <v>0</v>
      </c>
      <c r="AX186" s="194" cm="1">
        <f t="array" aca="1" ref="AX186" ca="1">SUMPRODUCT(--($K186:$Z186&gt;0),INDEX($G$4:$G$19,MATCH($K$23:$Z$23,$C$4:$C$19,0)))</f>
        <v>0</v>
      </c>
      <c r="AY186" s="194" cm="1">
        <f t="array" aca="1" ref="AY186" ca="1">-1*SUMPRODUCT(--($K186:$Z186&lt;0),INDEX($H$4:$H$19,MATCH($K$23:$Z$23,$C$4:$C$19,0)))</f>
        <v>0</v>
      </c>
      <c r="AZ186" s="285" cm="1">
        <f t="array" aca="1" ref="AZ186" ca="1">-1*SUMPRODUCT(--($K186:$Z186&lt;0),INDEX($G$4:$G$19,MATCH($K$23:$Z$23,$C$4:$C$19,0)))</f>
        <v>0</v>
      </c>
      <c r="BA186" s="286" cm="1">
        <f t="array" aca="1" ref="BA186" ca="1">IF(AA186&gt;0,AA186*SUMPRODUCT(_xlfn.XLOOKUP(AA$23,$C$4:$C$19,$T$4:$AD$19)*$AL186:$AV186),0)</f>
        <v>0</v>
      </c>
      <c r="BB186" s="287" cm="1">
        <f t="array" aca="1" ref="BB186" ca="1">IF(AB186&gt;0,AB186*SUMPRODUCT(_xlfn.XLOOKUP(AB$23,$C$4:$C$19,$T$4:$AD$19)*$AL186:$AV186),0)</f>
        <v>0</v>
      </c>
      <c r="BC186" s="287" cm="1">
        <f t="array" aca="1" ref="BC186" ca="1">IF(AC186&gt;0,AC186*SUMPRODUCT(_xlfn.XLOOKUP(AC$23,$C$4:$C$19,$T$4:$AD$19)*$AL186:$AV186),0)</f>
        <v>0</v>
      </c>
      <c r="BD186" s="287" cm="1">
        <f t="array" aca="1" ref="BD186" ca="1">IF(AD186&gt;0,AD186*SUMPRODUCT(_xlfn.XLOOKUP(AD$23,$C$4:$C$19,$T$4:$AD$19)*$AL186:$AV186),0)</f>
        <v>0</v>
      </c>
      <c r="BE186" s="287" cm="1">
        <f t="array" aca="1" ref="BE186" ca="1">IF(AE186&gt;0,AE186*SUMPRODUCT(_xlfn.XLOOKUP(AE$23,$C$4:$C$19,$T$4:$AD$19)*$AL186:$AV186),0)</f>
        <v>0</v>
      </c>
      <c r="BF186" s="287" cm="1">
        <f t="array" aca="1" ref="BF186" ca="1">IF(AF186&gt;0,AF186*SUMPRODUCT(_xlfn.XLOOKUP(AF$23,$C$4:$C$19,$T$4:$AD$19)*$AL186:$AV186),0)</f>
        <v>0</v>
      </c>
      <c r="BG186" s="287" cm="1">
        <f t="array" aca="1" ref="BG186" ca="1">IF(AG186&gt;0,AG186*SUMPRODUCT(_xlfn.XLOOKUP(AG$23,$C$4:$C$19,$T$4:$AD$19)*$AL186:$AV186),0)</f>
        <v>0.25</v>
      </c>
      <c r="BH186" s="287" cm="1">
        <f t="array" aca="1" ref="BH186" ca="1">IF(AH186&gt;0,AH186*SUMPRODUCT(_xlfn.XLOOKUP(AH$23,$C$4:$C$19,$T$4:$AD$19)*$AL186:$AV186),0)</f>
        <v>0</v>
      </c>
      <c r="BI186" s="287" cm="1">
        <f t="array" aca="1" ref="BI186" ca="1">IF(AI186&gt;0,AI186*SUMPRODUCT(_xlfn.XLOOKUP(AI$23,$C$4:$C$19,$T$4:$AD$19)*$AL186:$AV186),0)</f>
        <v>0</v>
      </c>
      <c r="BJ186" s="287" cm="1">
        <f t="array" aca="1" ref="BJ186" ca="1">IF(AJ186&gt;0,AJ186*SUMPRODUCT(_xlfn.XLOOKUP(AJ$23,$C$4:$C$19,$T$4:$AD$19)*$AL186:$AV186),0)</f>
        <v>0</v>
      </c>
      <c r="BK186" s="288" cm="1">
        <f t="array" aca="1" ref="BK186" ca="1">IF(AK186&gt;0,AK186*SUMPRODUCT(_xlfn.XLOOKUP(AK$23,$C$4:$C$19,$T$4:$AD$19)*$AL186:$AV186),0)</f>
        <v>0</v>
      </c>
      <c r="BL186" s="289">
        <f t="shared" ca="1" si="298"/>
        <v>0.25</v>
      </c>
      <c r="BM186" s="286" cm="1">
        <f t="array" aca="1" ref="BM186" ca="1">IF(AA186&gt;0,AA186*SUMPRODUCT(_xlfn.XLOOKUP(AA$23,$C$4:$C$19,$I$4:$S$19)*$AL186:$AV186),0)</f>
        <v>0</v>
      </c>
      <c r="BN186" s="287" cm="1">
        <f t="array" aca="1" ref="BN186" ca="1">IF(AB186&gt;0,AB186*SUMPRODUCT(_xlfn.XLOOKUP(AB$23,$C$4:$C$19,$I$4:$S$19)*$AL186:$AV186),0)</f>
        <v>0</v>
      </c>
      <c r="BO186" s="287" cm="1">
        <f t="array" aca="1" ref="BO186" ca="1">IF(AC186&gt;0,AC186*SUMPRODUCT(_xlfn.XLOOKUP(AC$23,$C$4:$C$19,$I$4:$S$19)*$AL186:$AV186),0)</f>
        <v>0</v>
      </c>
      <c r="BP186" s="287" cm="1">
        <f t="array" aca="1" ref="BP186" ca="1">IF(AD186&gt;0,AD186*SUMPRODUCT(_xlfn.XLOOKUP(AD$23,$C$4:$C$19,$I$4:$S$19)*$AL186:$AV186),0)</f>
        <v>0</v>
      </c>
      <c r="BQ186" s="287" cm="1">
        <f t="array" aca="1" ref="BQ186" ca="1">IF(AE186&gt;0,AE186*SUMPRODUCT(_xlfn.XLOOKUP(AE$23,$C$4:$C$19,$I$4:$S$19)*$AL186:$AV186),0)</f>
        <v>0</v>
      </c>
      <c r="BR186" s="287" cm="1">
        <f t="array" aca="1" ref="BR186" ca="1">IF(AF186&gt;0,AF186*SUMPRODUCT(_xlfn.XLOOKUP(AF$23,$C$4:$C$19,$I$4:$S$19)*$AL186:$AV186),0)</f>
        <v>0</v>
      </c>
      <c r="BS186" s="287" cm="1">
        <f t="array" aca="1" ref="BS186" ca="1">IF(AG186&gt;0,AG186*SUMPRODUCT(_xlfn.XLOOKUP(AG$23,$C$4:$C$19,$I$4:$S$19)*$AL186:$AV186),0)</f>
        <v>0</v>
      </c>
      <c r="BT186" s="287" cm="1">
        <f t="array" aca="1" ref="BT186" ca="1">IF(AH186&gt;0,AH186*SUMPRODUCT(_xlfn.XLOOKUP(AH$23,$C$4:$C$19,$I$4:$S$19)*$AL186:$AV186),0)</f>
        <v>0</v>
      </c>
      <c r="BU186" s="287" cm="1">
        <f t="array" aca="1" ref="BU186" ca="1">IF(AI186&gt;0,AI186*SUMPRODUCT(_xlfn.XLOOKUP(AI$23,$C$4:$C$19,$I$4:$S$19)*$AL186:$AV186),0)</f>
        <v>0</v>
      </c>
      <c r="BV186" s="287" cm="1">
        <f t="array" aca="1" ref="BV186" ca="1">IF(AJ186&gt;0,AJ186*SUMPRODUCT(_xlfn.XLOOKUP(AJ$23,$C$4:$C$19,$I$4:$S$19)*$AL186:$AV186),0)</f>
        <v>0</v>
      </c>
      <c r="BW186" s="290" cm="1">
        <f t="array" aca="1" ref="BW186" ca="1">IF(AK186&gt;0,AK186*SUMPRODUCT(_xlfn.XLOOKUP(AK$23,$C$4:$C$19,$I$4:$S$19)*$AL186:$AV186),0)</f>
        <v>0</v>
      </c>
      <c r="BX186" s="291">
        <f t="shared" ca="1" si="299"/>
        <v>0</v>
      </c>
      <c r="BY186" s="286" cm="1">
        <f t="array" aca="1" ref="BY186" ca="1">IF(AA186&lt;0,AA186*SUMPRODUCT(_xlfn.XLOOKUP(AA$23,$C$4:$C$19,$T$4:$AD$19)*$AL186:$AV186),0)</f>
        <v>0</v>
      </c>
      <c r="BZ186" s="287" cm="1">
        <f t="array" aca="1" ref="BZ186" ca="1">IF(AB186&lt;0,AB186*SUMPRODUCT(_xlfn.XLOOKUP(AB$23,$C$4:$C$19,$T$4:$AD$19)*$AL186:$AV186),0)</f>
        <v>0</v>
      </c>
      <c r="CA186" s="287" cm="1">
        <f t="array" aca="1" ref="CA186" ca="1">IF(AC186&lt;0,AC186*SUMPRODUCT(_xlfn.XLOOKUP(AC$23,$C$4:$C$19,$T$4:$AD$19)*$AL186:$AV186),0)</f>
        <v>0</v>
      </c>
      <c r="CB186" s="287" cm="1">
        <f t="array" aca="1" ref="CB186" ca="1">IF(AD186&lt;0,AD186*SUMPRODUCT(_xlfn.XLOOKUP(AD$23,$C$4:$C$19,$T$4:$AD$19)*$AL186:$AV186),0)</f>
        <v>0</v>
      </c>
      <c r="CC186" s="287" cm="1">
        <f t="array" aca="1" ref="CC186" ca="1">IF(AE186&lt;0,AE186*SUMPRODUCT(_xlfn.XLOOKUP(AE$23,$C$4:$C$19,$T$4:$AD$19)*$AL186:$AV186),0)</f>
        <v>0</v>
      </c>
      <c r="CD186" s="287" cm="1">
        <f t="array" aca="1" ref="CD186" ca="1">IF(AF186&lt;0,AF186*SUMPRODUCT(_xlfn.XLOOKUP(AF$23,$C$4:$C$19,$T$4:$AD$19)*$AL186:$AV186),0)</f>
        <v>0</v>
      </c>
      <c r="CE186" s="287" cm="1">
        <f t="array" aca="1" ref="CE186" ca="1">IF(AG186&lt;0,AG186*SUMPRODUCT(_xlfn.XLOOKUP(AG$23,$C$4:$C$19,$T$4:$AD$19)*$AL186:$AV186),0)</f>
        <v>0</v>
      </c>
      <c r="CF186" s="287" cm="1">
        <f t="array" aca="1" ref="CF186" ca="1">IF(AH186&lt;0,AH186*SUMPRODUCT(_xlfn.XLOOKUP(AH$23,$C$4:$C$19,$T$4:$AD$19)*$AL186:$AV186),0)</f>
        <v>0</v>
      </c>
      <c r="CG186" s="287" cm="1">
        <f t="array" aca="1" ref="CG186" ca="1">IF(AI186&lt;0,AI186*SUMPRODUCT(_xlfn.XLOOKUP(AI$23,$C$4:$C$19,$T$4:$AD$19)*$AL186:$AV186),0)</f>
        <v>0</v>
      </c>
      <c r="CH186" s="287" cm="1">
        <f t="array" aca="1" ref="CH186" ca="1">IF(AJ186&lt;0,AJ186*SUMPRODUCT(_xlfn.XLOOKUP(AJ$23,$C$4:$C$19,$T$4:$AD$19)*$AL186:$AV186),0)</f>
        <v>0</v>
      </c>
      <c r="CI186" s="290" cm="1">
        <f t="array" aca="1" ref="CI186" ca="1">IF(AK186&lt;0,AK186*SUMPRODUCT(_xlfn.XLOOKUP(AK$23,$C$4:$C$19,$T$4:$AD$19)*$AL186:$AV186),0)</f>
        <v>0</v>
      </c>
      <c r="CJ186" s="289">
        <f t="shared" ca="1" si="300"/>
        <v>0</v>
      </c>
      <c r="CK186" s="286" cm="1">
        <f t="array" aca="1" ref="CK186" ca="1">IF(AA186&lt;0,AA186*SUMPRODUCT(_xlfn.XLOOKUP(AA$23,$C$4:$C$19,$I$4:$S$19)*$AL186:$AV186),0)</f>
        <v>0</v>
      </c>
      <c r="CL186" s="287" cm="1">
        <f t="array" aca="1" ref="CL186" ca="1">IF(AB186&lt;0,AB186*SUMPRODUCT(_xlfn.XLOOKUP(AB$23,$C$4:$C$19,$I$4:$S$19)*$AL186:$AV186),0)</f>
        <v>0</v>
      </c>
      <c r="CM186" s="287" cm="1">
        <f t="array" aca="1" ref="CM186" ca="1">IF(AC186&lt;0,AC186*SUMPRODUCT(_xlfn.XLOOKUP(AC$23,$C$4:$C$19,$I$4:$S$19)*$AL186:$AV186),0)</f>
        <v>0</v>
      </c>
      <c r="CN186" s="287" cm="1">
        <f t="array" aca="1" ref="CN186" ca="1">IF(AD186&lt;0,AD186*SUMPRODUCT(_xlfn.XLOOKUP(AD$23,$C$4:$C$19,$I$4:$S$19)*$AL186:$AV186),0)</f>
        <v>0</v>
      </c>
      <c r="CO186" s="287" cm="1">
        <f t="array" aca="1" ref="CO186" ca="1">IF(AE186&lt;0,AE186*SUMPRODUCT(_xlfn.XLOOKUP(AE$23,$C$4:$C$19,$I$4:$S$19)*$AL186:$AV186),0)</f>
        <v>0</v>
      </c>
      <c r="CP186" s="287" cm="1">
        <f t="array" aca="1" ref="CP186" ca="1">IF(AF186&lt;0,AF186*SUMPRODUCT(_xlfn.XLOOKUP(AF$23,$C$4:$C$19,$I$4:$S$19)*$AL186:$AV186),0)</f>
        <v>0</v>
      </c>
      <c r="CQ186" s="287" cm="1">
        <f t="array" aca="1" ref="CQ186" ca="1">IF(AG186&lt;0,AG186*SUMPRODUCT(_xlfn.XLOOKUP(AG$23,$C$4:$C$19,$I$4:$S$19)*$AL186:$AV186),0)</f>
        <v>0</v>
      </c>
      <c r="CR186" s="287" cm="1">
        <f t="array" aca="1" ref="CR186" ca="1">IF(AH186&lt;0,AH186*SUMPRODUCT(_xlfn.XLOOKUP(AH$23,$C$4:$C$19,$I$4:$S$19)*$AL186:$AV186),0)</f>
        <v>0</v>
      </c>
      <c r="CS186" s="287" cm="1">
        <f t="array" aca="1" ref="CS186" ca="1">IF(AI186&lt;0,AI186*SUMPRODUCT(_xlfn.XLOOKUP(AI$23,$C$4:$C$19,$I$4:$S$19)*$AL186:$AV186),0)</f>
        <v>0</v>
      </c>
      <c r="CT186" s="287" cm="1">
        <f t="array" aca="1" ref="CT186" ca="1">IF(AJ186&lt;0,AJ186*SUMPRODUCT(_xlfn.XLOOKUP(AJ$23,$C$4:$C$19,$I$4:$S$19)*$AL186:$AV186),0)</f>
        <v>0</v>
      </c>
      <c r="CU186" s="288" cm="1">
        <f t="array" aca="1" ref="CU186" ca="1">IF(AK186&lt;0,AK186*SUMPRODUCT(_xlfn.XLOOKUP(AK$23,$C$4:$C$19,$I$4:$S$19)*$AL186:$AV186),0)</f>
        <v>0</v>
      </c>
      <c r="CV186" s="289">
        <f t="shared" ca="1" si="301"/>
        <v>0</v>
      </c>
    </row>
    <row r="187" spans="1:100" ht="15.75" thickBot="1" x14ac:dyDescent="0.3">
      <c r="A187" s="136"/>
      <c r="B187" s="389"/>
      <c r="C187" s="292">
        <v>19</v>
      </c>
      <c r="D187" s="293" t="str">
        <f>_xlfn.XLOOKUP($C187,'Load Combinations'!$B$4:$B$22,'Load Combinations'!$C$4:$C$22)</f>
        <v>Bearing Change Out (Shaft on lid)</v>
      </c>
      <c r="E187" s="86"/>
      <c r="F187" s="294"/>
      <c r="G187" s="125"/>
      <c r="H187" s="295">
        <f t="shared" ca="1" si="304"/>
        <v>0</v>
      </c>
      <c r="I187" s="295">
        <f t="shared" ca="1" si="305"/>
        <v>0</v>
      </c>
      <c r="J187" s="296"/>
      <c r="K187" s="99">
        <f ca="1">OFFSET(K187,-18,0)</f>
        <v>0</v>
      </c>
      <c r="L187" s="96">
        <f t="shared" ref="L187:AK187" ca="1" si="313">OFFSET(L187,-18,0)</f>
        <v>0</v>
      </c>
      <c r="M187" s="96">
        <f t="shared" ca="1" si="313"/>
        <v>0</v>
      </c>
      <c r="N187" s="96">
        <f t="shared" ca="1" si="313"/>
        <v>0</v>
      </c>
      <c r="O187" s="96">
        <f t="shared" ca="1" si="313"/>
        <v>0</v>
      </c>
      <c r="P187" s="96">
        <f t="shared" ca="1" si="313"/>
        <v>0</v>
      </c>
      <c r="Q187" s="96">
        <f t="shared" ca="1" si="313"/>
        <v>0</v>
      </c>
      <c r="R187" s="96">
        <f t="shared" ca="1" si="313"/>
        <v>0</v>
      </c>
      <c r="S187" s="96">
        <f t="shared" ca="1" si="313"/>
        <v>0</v>
      </c>
      <c r="T187" s="96">
        <f t="shared" ca="1" si="313"/>
        <v>0</v>
      </c>
      <c r="U187" s="96">
        <f t="shared" ca="1" si="313"/>
        <v>0</v>
      </c>
      <c r="V187" s="96">
        <f t="shared" ca="1" si="313"/>
        <v>0</v>
      </c>
      <c r="W187" s="96">
        <f t="shared" ca="1" si="313"/>
        <v>0</v>
      </c>
      <c r="X187" s="96">
        <f t="shared" ca="1" si="313"/>
        <v>0</v>
      </c>
      <c r="Y187" s="96">
        <f t="shared" ca="1" si="313"/>
        <v>0</v>
      </c>
      <c r="Z187" s="138">
        <f t="shared" ca="1" si="313"/>
        <v>0</v>
      </c>
      <c r="AA187" s="99">
        <f t="shared" ca="1" si="313"/>
        <v>0</v>
      </c>
      <c r="AB187" s="96">
        <f t="shared" ca="1" si="313"/>
        <v>0</v>
      </c>
      <c r="AC187" s="96">
        <f t="shared" ca="1" si="313"/>
        <v>0</v>
      </c>
      <c r="AD187" s="96">
        <f t="shared" ca="1" si="313"/>
        <v>0</v>
      </c>
      <c r="AE187" s="96">
        <f t="shared" ca="1" si="313"/>
        <v>0</v>
      </c>
      <c r="AF187" s="96">
        <f t="shared" ca="1" si="313"/>
        <v>0</v>
      </c>
      <c r="AG187" s="96">
        <f t="shared" ca="1" si="313"/>
        <v>1</v>
      </c>
      <c r="AH187" s="96">
        <f t="shared" ca="1" si="313"/>
        <v>0</v>
      </c>
      <c r="AI187" s="96">
        <f t="shared" ca="1" si="313"/>
        <v>0</v>
      </c>
      <c r="AJ187" s="96">
        <f t="shared" ca="1" si="313"/>
        <v>0</v>
      </c>
      <c r="AK187" s="100">
        <f t="shared" ca="1" si="313"/>
        <v>0</v>
      </c>
      <c r="AL187" s="97">
        <f>+INDEX('Load Combinations'!$D$4:$N$22,MATCH(Vertical!$C187,'Load Combinations'!$B$4:$B$22,0),MATCH(Vertical!AL$23,'Load Combinations'!$D$3:$N$3,0))</f>
        <v>1</v>
      </c>
      <c r="AM187" s="96">
        <f>+INDEX('Load Combinations'!$D$4:$N$22,MATCH(Vertical!$C187,'Load Combinations'!$B$4:$B$22,0),MATCH(Vertical!AM$23,'Load Combinations'!$D$3:$N$3,0))</f>
        <v>0</v>
      </c>
      <c r="AN187" s="96">
        <f>+INDEX('Load Combinations'!$D$4:$N$22,MATCH(Vertical!$C187,'Load Combinations'!$B$4:$B$22,0),MATCH(Vertical!AN$23,'Load Combinations'!$D$3:$N$3,0))</f>
        <v>0</v>
      </c>
      <c r="AO187" s="96">
        <f>+INDEX('Load Combinations'!$D$4:$N$22,MATCH(Vertical!$C187,'Load Combinations'!$B$4:$B$22,0),MATCH(Vertical!AO$23,'Load Combinations'!$D$3:$N$3,0))</f>
        <v>0</v>
      </c>
      <c r="AP187" s="96">
        <f>+INDEX('Load Combinations'!$D$4:$N$22,MATCH(Vertical!$C187,'Load Combinations'!$B$4:$B$22,0),MATCH(Vertical!AP$23,'Load Combinations'!$D$3:$N$3,0))</f>
        <v>0</v>
      </c>
      <c r="AQ187" s="96">
        <f>+INDEX('Load Combinations'!$D$4:$N$22,MATCH(Vertical!$C187,'Load Combinations'!$B$4:$B$22,0),MATCH(Vertical!AQ$23,'Load Combinations'!$D$3:$N$3,0))</f>
        <v>0</v>
      </c>
      <c r="AR187" s="96">
        <f>+INDEX('Load Combinations'!$D$4:$N$22,MATCH(Vertical!$C187,'Load Combinations'!$B$4:$B$22,0),MATCH(Vertical!AR$23,'Load Combinations'!$D$3:$N$3,0))</f>
        <v>0</v>
      </c>
      <c r="AS187" s="96">
        <f>+INDEX('Load Combinations'!$D$4:$N$22,MATCH(Vertical!$C187,'Load Combinations'!$B$4:$B$22,0),MATCH(Vertical!AS$23,'Load Combinations'!$D$3:$N$3,0))</f>
        <v>0</v>
      </c>
      <c r="AT187" s="96">
        <f>+INDEX('Load Combinations'!$D$4:$N$22,MATCH(Vertical!$C187,'Load Combinations'!$B$4:$B$22,0),MATCH(Vertical!AT$23,'Load Combinations'!$D$3:$N$3,0))</f>
        <v>0</v>
      </c>
      <c r="AU187" s="138">
        <f>+INDEX('Load Combinations'!$D$4:$N$22,MATCH(Vertical!$C187,'Load Combinations'!$B$4:$B$22,0),MATCH(Vertical!AU$23,'Load Combinations'!$D$3:$N$3,0))</f>
        <v>0</v>
      </c>
      <c r="AV187" s="298">
        <f>+INDEX('Load Combinations'!$D$4:$N$22,MATCH(Vertical!$C187,'Load Combinations'!$B$4:$B$22,0),MATCH(Vertical!AV$23,'Load Combinations'!$D$3:$N$3,0))</f>
        <v>1</v>
      </c>
      <c r="AW187" s="297" cm="1">
        <f t="array" aca="1" ref="AW187" ca="1">SUMPRODUCT(--($K187:$Z187&gt;0),INDEX($H$4:$H$19,MATCH($K$23:$Z$23,$C$4:$C$19,0)))</f>
        <v>0</v>
      </c>
      <c r="AX187" s="298" cm="1">
        <f t="array" aca="1" ref="AX187" ca="1">SUMPRODUCT(--($K187:$Z187&gt;0),INDEX($G$4:$G$19,MATCH($K$23:$Z$23,$C$4:$C$19,0)))</f>
        <v>0</v>
      </c>
      <c r="AY187" s="298" cm="1">
        <f t="array" aca="1" ref="AY187" ca="1">-1*SUMPRODUCT(--($K187:$Z187&lt;0),INDEX($H$4:$H$19,MATCH($K$23:$Z$23,$C$4:$C$19,0)))</f>
        <v>0</v>
      </c>
      <c r="AZ187" s="299" cm="1">
        <f t="array" aca="1" ref="AZ187" ca="1">-1*SUMPRODUCT(--($K187:$Z187&lt;0),INDEX($G$4:$G$19,MATCH($K$23:$Z$23,$C$4:$C$19,0)))</f>
        <v>0</v>
      </c>
      <c r="BA187" s="125" cm="1">
        <f t="array" aca="1" ref="BA187" ca="1">IF(AA187&gt;0,AA187*SUMPRODUCT(_xlfn.XLOOKUP(AA$23,$C$4:$C$19,$T$4:$AD$19)*$AL187:$AV187),0)</f>
        <v>0</v>
      </c>
      <c r="BB187" s="300" cm="1">
        <f t="array" aca="1" ref="BB187" ca="1">IF(AB187&gt;0,AB187*SUMPRODUCT(_xlfn.XLOOKUP(AB$23,$C$4:$C$19,$T$4:$AD$19)*$AL187:$AV187),0)</f>
        <v>0</v>
      </c>
      <c r="BC187" s="300" cm="1">
        <f t="array" aca="1" ref="BC187" ca="1">IF(AC187&gt;0,AC187*SUMPRODUCT(_xlfn.XLOOKUP(AC$23,$C$4:$C$19,$T$4:$AD$19)*$AL187:$AV187),0)</f>
        <v>0</v>
      </c>
      <c r="BD187" s="301" cm="1">
        <f t="array" aca="1" ref="BD187" ca="1">IF(AD187&gt;0,AD187*SUMPRODUCT(_xlfn.XLOOKUP(AD$23,$C$4:$C$19,$T$4:$AD$19)*$AL187:$AV187),0)</f>
        <v>0</v>
      </c>
      <c r="BE187" s="300" cm="1">
        <f t="array" aca="1" ref="BE187" ca="1">IF(AE187&gt;0,AE187*SUMPRODUCT(_xlfn.XLOOKUP(AE$23,$C$4:$C$19,$T$4:$AD$19)*$AL187:$AV187),0)</f>
        <v>0</v>
      </c>
      <c r="BF187" s="300" cm="1">
        <f t="array" aca="1" ref="BF187" ca="1">IF(AF187&gt;0,AF187*SUMPRODUCT(_xlfn.XLOOKUP(AF$23,$C$4:$C$19,$T$4:$AD$19)*$AL187:$AV187),0)</f>
        <v>0</v>
      </c>
      <c r="BG187" s="300" cm="1">
        <f t="array" aca="1" ref="BG187" ca="1">IF(AG187&gt;0,AG187*SUMPRODUCT(_xlfn.XLOOKUP(AG$23,$C$4:$C$19,$T$4:$AD$19)*$AL187:$AV187),0)</f>
        <v>0</v>
      </c>
      <c r="BH187" s="300" cm="1">
        <f t="array" aca="1" ref="BH187" ca="1">IF(AH187&gt;0,AH187*SUMPRODUCT(_xlfn.XLOOKUP(AH$23,$C$4:$C$19,$T$4:$AD$19)*$AL187:$AV187),0)</f>
        <v>0</v>
      </c>
      <c r="BI187" s="300" cm="1">
        <f t="array" aca="1" ref="BI187" ca="1">IF(AI187&gt;0,AI187*SUMPRODUCT(_xlfn.XLOOKUP(AI$23,$C$4:$C$19,$T$4:$AD$19)*$AL187:$AV187),0)</f>
        <v>0</v>
      </c>
      <c r="BJ187" s="300" cm="1">
        <f t="array" aca="1" ref="BJ187" ca="1">IF(AJ187&gt;0,AJ187*SUMPRODUCT(_xlfn.XLOOKUP(AJ$23,$C$4:$C$19,$T$4:$AD$19)*$AL187:$AV187),0)</f>
        <v>0</v>
      </c>
      <c r="BK187" s="302" cm="1">
        <f t="array" aca="1" ref="BK187" ca="1">IF(AK187&gt;0,AK187*SUMPRODUCT(_xlfn.XLOOKUP(AK$23,$C$4:$C$19,$T$4:$AD$19)*$AL187:$AV187),0)</f>
        <v>0</v>
      </c>
      <c r="BL187" s="303">
        <f t="shared" ca="1" si="298"/>
        <v>0</v>
      </c>
      <c r="BM187" s="125" cm="1">
        <f t="array" aca="1" ref="BM187" ca="1">IF(AA187&gt;0,AA187*SUMPRODUCT(_xlfn.XLOOKUP(AA$23,$C$4:$C$19,$I$4:$S$19)*$AL187:$AV187),0)</f>
        <v>0</v>
      </c>
      <c r="BN187" s="300" cm="1">
        <f t="array" aca="1" ref="BN187" ca="1">IF(AB187&gt;0,AB187*SUMPRODUCT(_xlfn.XLOOKUP(AB$23,$C$4:$C$19,$I$4:$S$19)*$AL187:$AV187),0)</f>
        <v>0</v>
      </c>
      <c r="BO187" s="300" cm="1">
        <f t="array" aca="1" ref="BO187" ca="1">IF(AC187&gt;0,AC187*SUMPRODUCT(_xlfn.XLOOKUP(AC$23,$C$4:$C$19,$I$4:$S$19)*$AL187:$AV187),0)</f>
        <v>0</v>
      </c>
      <c r="BP187" s="301" cm="1">
        <f t="array" aca="1" ref="BP187" ca="1">IF(AD187&gt;0,AD187*SUMPRODUCT(_xlfn.XLOOKUP(AD$23,$C$4:$C$19,$I$4:$S$19)*$AL187:$AV187),0)</f>
        <v>0</v>
      </c>
      <c r="BQ187" s="300" cm="1">
        <f t="array" aca="1" ref="BQ187" ca="1">IF(AE187&gt;0,AE187*SUMPRODUCT(_xlfn.XLOOKUP(AE$23,$C$4:$C$19,$I$4:$S$19)*$AL187:$AV187),0)</f>
        <v>0</v>
      </c>
      <c r="BR187" s="300" cm="1">
        <f t="array" aca="1" ref="BR187" ca="1">IF(AF187&gt;0,AF187*SUMPRODUCT(_xlfn.XLOOKUP(AF$23,$C$4:$C$19,$I$4:$S$19)*$AL187:$AV187),0)</f>
        <v>0</v>
      </c>
      <c r="BS187" s="300" cm="1">
        <f t="array" aca="1" ref="BS187" ca="1">IF(AG187&gt;0,AG187*SUMPRODUCT(_xlfn.XLOOKUP(AG$23,$C$4:$C$19,$I$4:$S$19)*$AL187:$AV187),0)</f>
        <v>0</v>
      </c>
      <c r="BT187" s="300" cm="1">
        <f t="array" aca="1" ref="BT187" ca="1">IF(AH187&gt;0,AH187*SUMPRODUCT(_xlfn.XLOOKUP(AH$23,$C$4:$C$19,$I$4:$S$19)*$AL187:$AV187),0)</f>
        <v>0</v>
      </c>
      <c r="BU187" s="300" cm="1">
        <f t="array" aca="1" ref="BU187" ca="1">IF(AI187&gt;0,AI187*SUMPRODUCT(_xlfn.XLOOKUP(AI$23,$C$4:$C$19,$I$4:$S$19)*$AL187:$AV187),0)</f>
        <v>0</v>
      </c>
      <c r="BV187" s="300" cm="1">
        <f t="array" aca="1" ref="BV187" ca="1">IF(AJ187&gt;0,AJ187*SUMPRODUCT(_xlfn.XLOOKUP(AJ$23,$C$4:$C$19,$I$4:$S$19)*$AL187:$AV187),0)</f>
        <v>0</v>
      </c>
      <c r="BW187" s="304" cm="1">
        <f t="array" aca="1" ref="BW187" ca="1">IF(AK187&gt;0,AK187*SUMPRODUCT(_xlfn.XLOOKUP(AK$23,$C$4:$C$19,$I$4:$S$19)*$AL187:$AV187),0)</f>
        <v>0</v>
      </c>
      <c r="BX187" s="305">
        <f t="shared" ca="1" si="299"/>
        <v>0</v>
      </c>
      <c r="BY187" s="125" cm="1">
        <f t="array" aca="1" ref="BY187" ca="1">IF(AA187&lt;0,AA187*SUMPRODUCT(_xlfn.XLOOKUP(AA$23,$C$4:$C$19,$T$4:$AD$19)*$AL187:$AV187),0)</f>
        <v>0</v>
      </c>
      <c r="BZ187" s="300" cm="1">
        <f t="array" aca="1" ref="BZ187" ca="1">IF(AB187&lt;0,AB187*SUMPRODUCT(_xlfn.XLOOKUP(AB$23,$C$4:$C$19,$T$4:$AD$19)*$AL187:$AV187),0)</f>
        <v>0</v>
      </c>
      <c r="CA187" s="300" cm="1">
        <f t="array" aca="1" ref="CA187" ca="1">IF(AC187&lt;0,AC187*SUMPRODUCT(_xlfn.XLOOKUP(AC$23,$C$4:$C$19,$T$4:$AD$19)*$AL187:$AV187),0)</f>
        <v>0</v>
      </c>
      <c r="CB187" s="301" cm="1">
        <f t="array" aca="1" ref="CB187" ca="1">IF(AD187&lt;0,AD187*SUMPRODUCT(_xlfn.XLOOKUP(AD$23,$C$4:$C$19,$T$4:$AD$19)*$AL187:$AV187),0)</f>
        <v>0</v>
      </c>
      <c r="CC187" s="300" cm="1">
        <f t="array" aca="1" ref="CC187" ca="1">IF(AE187&lt;0,AE187*SUMPRODUCT(_xlfn.XLOOKUP(AE$23,$C$4:$C$19,$T$4:$AD$19)*$AL187:$AV187),0)</f>
        <v>0</v>
      </c>
      <c r="CD187" s="300" cm="1">
        <f t="array" aca="1" ref="CD187" ca="1">IF(AF187&lt;0,AF187*SUMPRODUCT(_xlfn.XLOOKUP(AF$23,$C$4:$C$19,$T$4:$AD$19)*$AL187:$AV187),0)</f>
        <v>0</v>
      </c>
      <c r="CE187" s="300" cm="1">
        <f t="array" aca="1" ref="CE187" ca="1">IF(AG187&lt;0,AG187*SUMPRODUCT(_xlfn.XLOOKUP(AG$23,$C$4:$C$19,$T$4:$AD$19)*$AL187:$AV187),0)</f>
        <v>0</v>
      </c>
      <c r="CF187" s="300" cm="1">
        <f t="array" aca="1" ref="CF187" ca="1">IF(AH187&lt;0,AH187*SUMPRODUCT(_xlfn.XLOOKUP(AH$23,$C$4:$C$19,$T$4:$AD$19)*$AL187:$AV187),0)</f>
        <v>0</v>
      </c>
      <c r="CG187" s="300" cm="1">
        <f t="array" aca="1" ref="CG187" ca="1">IF(AI187&lt;0,AI187*SUMPRODUCT(_xlfn.XLOOKUP(AI$23,$C$4:$C$19,$T$4:$AD$19)*$AL187:$AV187),0)</f>
        <v>0</v>
      </c>
      <c r="CH187" s="300" cm="1">
        <f t="array" aca="1" ref="CH187" ca="1">IF(AJ187&lt;0,AJ187*SUMPRODUCT(_xlfn.XLOOKUP(AJ$23,$C$4:$C$19,$T$4:$AD$19)*$AL187:$AV187),0)</f>
        <v>0</v>
      </c>
      <c r="CI187" s="304" cm="1">
        <f t="array" aca="1" ref="CI187" ca="1">IF(AK187&lt;0,AK187*SUMPRODUCT(_xlfn.XLOOKUP(AK$23,$C$4:$C$19,$T$4:$AD$19)*$AL187:$AV187),0)</f>
        <v>0</v>
      </c>
      <c r="CJ187" s="303">
        <f t="shared" ca="1" si="300"/>
        <v>0</v>
      </c>
      <c r="CK187" s="125" cm="1">
        <f t="array" aca="1" ref="CK187" ca="1">IF(AA187&lt;0,AA187*SUMPRODUCT(_xlfn.XLOOKUP(AA$23,$C$4:$C$19,$I$4:$S$19)*$AL187:$AV187),0)</f>
        <v>0</v>
      </c>
      <c r="CL187" s="300" cm="1">
        <f t="array" aca="1" ref="CL187" ca="1">IF(AB187&lt;0,AB187*SUMPRODUCT(_xlfn.XLOOKUP(AB$23,$C$4:$C$19,$I$4:$S$19)*$AL187:$AV187),0)</f>
        <v>0</v>
      </c>
      <c r="CM187" s="300" cm="1">
        <f t="array" aca="1" ref="CM187" ca="1">IF(AC187&lt;0,AC187*SUMPRODUCT(_xlfn.XLOOKUP(AC$23,$C$4:$C$19,$I$4:$S$19)*$AL187:$AV187),0)</f>
        <v>0</v>
      </c>
      <c r="CN187" s="301" cm="1">
        <f t="array" aca="1" ref="CN187" ca="1">IF(AD187&lt;0,AD187*SUMPRODUCT(_xlfn.XLOOKUP(AD$23,$C$4:$C$19,$I$4:$S$19)*$AL187:$AV187),0)</f>
        <v>0</v>
      </c>
      <c r="CO187" s="300" cm="1">
        <f t="array" aca="1" ref="CO187" ca="1">IF(AE187&lt;0,AE187*SUMPRODUCT(_xlfn.XLOOKUP(AE$23,$C$4:$C$19,$I$4:$S$19)*$AL187:$AV187),0)</f>
        <v>0</v>
      </c>
      <c r="CP187" s="300" cm="1">
        <f t="array" aca="1" ref="CP187" ca="1">IF(AF187&lt;0,AF187*SUMPRODUCT(_xlfn.XLOOKUP(AF$23,$C$4:$C$19,$I$4:$S$19)*$AL187:$AV187),0)</f>
        <v>0</v>
      </c>
      <c r="CQ187" s="300" cm="1">
        <f t="array" aca="1" ref="CQ187" ca="1">IF(AG187&lt;0,AG187*SUMPRODUCT(_xlfn.XLOOKUP(AG$23,$C$4:$C$19,$I$4:$S$19)*$AL187:$AV187),0)</f>
        <v>0</v>
      </c>
      <c r="CR187" s="300" cm="1">
        <f t="array" aca="1" ref="CR187" ca="1">IF(AH187&lt;0,AH187*SUMPRODUCT(_xlfn.XLOOKUP(AH$23,$C$4:$C$19,$I$4:$S$19)*$AL187:$AV187),0)</f>
        <v>0</v>
      </c>
      <c r="CS187" s="300" cm="1">
        <f t="array" aca="1" ref="CS187" ca="1">IF(AI187&lt;0,AI187*SUMPRODUCT(_xlfn.XLOOKUP(AI$23,$C$4:$C$19,$I$4:$S$19)*$AL187:$AV187),0)</f>
        <v>0</v>
      </c>
      <c r="CT187" s="300" cm="1">
        <f t="array" aca="1" ref="CT187" ca="1">IF(AJ187&lt;0,AJ187*SUMPRODUCT(_xlfn.XLOOKUP(AJ$23,$C$4:$C$19,$I$4:$S$19)*$AL187:$AV187),0)</f>
        <v>0</v>
      </c>
      <c r="CU187" s="302" cm="1">
        <f t="array" aca="1" ref="CU187" ca="1">IF(AK187&lt;0,AK187*SUMPRODUCT(_xlfn.XLOOKUP(AK$23,$C$4:$C$19,$I$4:$S$19)*$AL187:$AV187),0)</f>
        <v>0</v>
      </c>
      <c r="CV187" s="303">
        <f t="shared" ca="1" si="301"/>
        <v>0</v>
      </c>
    </row>
    <row r="188" spans="1:100" ht="15.75" x14ac:dyDescent="0.25">
      <c r="A188" s="261" t="s">
        <v>167</v>
      </c>
      <c r="B188" s="733"/>
      <c r="C188" s="262">
        <v>1</v>
      </c>
      <c r="D188" s="263" t="str">
        <f>_xlfn.XLOOKUP($C188,'Load Combinations'!$B$4:$B$22,'Load Combinations'!$C$4:$C$22)</f>
        <v xml:space="preserve">Installation - Target Assembly </v>
      </c>
      <c r="E188" s="264">
        <v>1</v>
      </c>
      <c r="F188" s="265">
        <v>14</v>
      </c>
      <c r="G188" s="266">
        <v>0</v>
      </c>
      <c r="H188" s="267">
        <f t="shared" si="304"/>
        <v>0</v>
      </c>
      <c r="I188" s="267">
        <f t="shared" si="305"/>
        <v>0</v>
      </c>
      <c r="J188" s="268"/>
      <c r="K188" s="264"/>
      <c r="L188" s="269"/>
      <c r="M188" s="269"/>
      <c r="N188" s="269"/>
      <c r="O188" s="269"/>
      <c r="P188" s="269"/>
      <c r="Q188" s="269"/>
      <c r="R188" s="269"/>
      <c r="S188" s="269"/>
      <c r="T188" s="269"/>
      <c r="U188" s="269"/>
      <c r="V188" s="269"/>
      <c r="W188" s="269"/>
      <c r="X188" s="269"/>
      <c r="Y188" s="269"/>
      <c r="Z188" s="270"/>
      <c r="AA188" s="264"/>
      <c r="AB188" s="269"/>
      <c r="AC188" s="269"/>
      <c r="AD188" s="269"/>
      <c r="AE188" s="269"/>
      <c r="AF188" s="269"/>
      <c r="AG188" s="269">
        <v>1</v>
      </c>
      <c r="AH188" s="269"/>
      <c r="AI188" s="269"/>
      <c r="AJ188" s="269">
        <v>1</v>
      </c>
      <c r="AK188" s="265">
        <v>1</v>
      </c>
      <c r="AL188" s="271">
        <f>+INDEX('Load Combinations'!$D$4:$N$22,MATCH(Vertical!$C188,'Load Combinations'!$B$4:$B$22,0),MATCH(Vertical!AL$23,'Load Combinations'!$D$3:$N$3,0))</f>
        <v>0</v>
      </c>
      <c r="AM188" s="269">
        <f>+INDEX('Load Combinations'!$D$4:$N$22,MATCH(Vertical!$C188,'Load Combinations'!$B$4:$B$22,0),MATCH(Vertical!AM$23,'Load Combinations'!$D$3:$N$3,0))</f>
        <v>0</v>
      </c>
      <c r="AN188" s="269">
        <f>+INDEX('Load Combinations'!$D$4:$N$22,MATCH(Vertical!$C188,'Load Combinations'!$B$4:$B$22,0),MATCH(Vertical!AN$23,'Load Combinations'!$D$3:$N$3,0))</f>
        <v>0</v>
      </c>
      <c r="AO188" s="269">
        <f>+INDEX('Load Combinations'!$D$4:$N$22,MATCH(Vertical!$C188,'Load Combinations'!$B$4:$B$22,0),MATCH(Vertical!AO$23,'Load Combinations'!$D$3:$N$3,0))</f>
        <v>0</v>
      </c>
      <c r="AP188" s="269">
        <f>+INDEX('Load Combinations'!$D$4:$N$22,MATCH(Vertical!$C188,'Load Combinations'!$B$4:$B$22,0),MATCH(Vertical!AP$23,'Load Combinations'!$D$3:$N$3,0))</f>
        <v>0</v>
      </c>
      <c r="AQ188" s="269">
        <f>+INDEX('Load Combinations'!$D$4:$N$22,MATCH(Vertical!$C188,'Load Combinations'!$B$4:$B$22,0),MATCH(Vertical!AQ$23,'Load Combinations'!$D$3:$N$3,0))</f>
        <v>0</v>
      </c>
      <c r="AR188" s="269">
        <f>+INDEX('Load Combinations'!$D$4:$N$22,MATCH(Vertical!$C188,'Load Combinations'!$B$4:$B$22,0),MATCH(Vertical!AR$23,'Load Combinations'!$D$3:$N$3,0))</f>
        <v>0</v>
      </c>
      <c r="AS188" s="269">
        <f>+INDEX('Load Combinations'!$D$4:$N$22,MATCH(Vertical!$C188,'Load Combinations'!$B$4:$B$22,0),MATCH(Vertical!AS$23,'Load Combinations'!$D$3:$N$3,0))</f>
        <v>0</v>
      </c>
      <c r="AT188" s="269">
        <f>+INDEX('Load Combinations'!$D$4:$N$22,MATCH(Vertical!$C188,'Load Combinations'!$B$4:$B$22,0),MATCH(Vertical!AT$23,'Load Combinations'!$D$3:$N$3,0))</f>
        <v>0</v>
      </c>
      <c r="AU188" s="270">
        <f>+INDEX('Load Combinations'!$D$4:$N$22,MATCH(Vertical!$C188,'Load Combinations'!$B$4:$B$22,0),MATCH(Vertical!AU$23,'Load Combinations'!$D$3:$N$3,0))</f>
        <v>0</v>
      </c>
      <c r="AV188" s="325">
        <f>+INDEX('Load Combinations'!$D$4:$N$22,MATCH(Vertical!$C188,'Load Combinations'!$B$4:$B$22,0),MATCH(Vertical!AV$23,'Load Combinations'!$D$3:$N$3,0))</f>
        <v>0</v>
      </c>
      <c r="AW188" s="264" cm="1">
        <f t="array" ref="AW188">SUMPRODUCT(--($K188:$Z188&gt;0),INDEX($H$4:$H$19,MATCH($K$23:$Z$23,$C$4:$C$19,0)))</f>
        <v>0</v>
      </c>
      <c r="AX188" s="269" cm="1">
        <f t="array" ref="AX188">SUMPRODUCT(--($K188:$Z188&gt;0),INDEX($G$4:$G$19,MATCH($K$23:$Z$23,$C$4:$C$19,0)))</f>
        <v>0</v>
      </c>
      <c r="AY188" s="269" cm="1">
        <f t="array" ref="AY188">-1*SUMPRODUCT(--($K188:$Z188&lt;0),INDEX($H$4:$H$19,MATCH($K$23:$Z$23,$C$4:$C$19,0)))</f>
        <v>0</v>
      </c>
      <c r="AZ188" s="265" cm="1">
        <f t="array" ref="AZ188">-1*SUMPRODUCT(--($K188:$Z188&lt;0),INDEX($G$4:$G$19,MATCH($K$23:$Z$23,$C$4:$C$19,0)))</f>
        <v>0</v>
      </c>
      <c r="BA188" s="272" cm="1">
        <f t="array" ref="BA188">IF(AA188&gt;0,AA188*SUMPRODUCT(_xlfn.XLOOKUP(AA$23,$C$4:$C$19,$T$4:$AD$19)*$AL188:$AV188),0)</f>
        <v>0</v>
      </c>
      <c r="BB188" s="273" cm="1">
        <f t="array" ref="BB188">IF(AB188&gt;0,AB188*SUMPRODUCT(_xlfn.XLOOKUP(AB$23,$C$4:$C$19,$T$4:$AD$19)*$AL188:$AV188),0)</f>
        <v>0</v>
      </c>
      <c r="BC188" s="273" cm="1">
        <f t="array" ref="BC188">IF(AC188&gt;0,AC188*SUMPRODUCT(_xlfn.XLOOKUP(AC$23,$C$4:$C$19,$T$4:$AD$19)*$AL188:$AV188),0)</f>
        <v>0</v>
      </c>
      <c r="BD188" s="273" cm="1">
        <f t="array" ref="BD188">IF(AD188&gt;0,AD188*SUMPRODUCT(_xlfn.XLOOKUP(AD$23,$C$4:$C$19,$T$4:$AD$19)*$AL188:$AV188),0)</f>
        <v>0</v>
      </c>
      <c r="BE188" s="273" cm="1">
        <f t="array" ref="BE188">IF(AE188&gt;0,AE188*SUMPRODUCT(_xlfn.XLOOKUP(AE$23,$C$4:$C$19,$T$4:$AD$19)*$AL188:$AV188),0)</f>
        <v>0</v>
      </c>
      <c r="BF188" s="273" cm="1">
        <f t="array" ref="BF188">IF(AF188&gt;0,AF188*SUMPRODUCT(_xlfn.XLOOKUP(AF$23,$C$4:$C$19,$T$4:$AD$19)*$AL188:$AV188),0)</f>
        <v>0</v>
      </c>
      <c r="BG188" s="273" cm="1">
        <f t="array" ref="BG188">IF(AG188&gt;0,AG188*SUMPRODUCT(_xlfn.XLOOKUP(AG$23,$C$4:$C$19,$T$4:$AD$19)*$AL188:$AV188),0)</f>
        <v>0</v>
      </c>
      <c r="BH188" s="273" cm="1">
        <f t="array" ref="BH188">IF(AH188&gt;0,AH188*SUMPRODUCT(_xlfn.XLOOKUP(AH$23,$C$4:$C$19,$T$4:$AD$19)*$AL188:$AV188),0)</f>
        <v>0</v>
      </c>
      <c r="BI188" s="273" cm="1">
        <f t="array" ref="BI188">IF(AI188&gt;0,AI188*SUMPRODUCT(_xlfn.XLOOKUP(AI$23,$C$4:$C$19,$T$4:$AD$19)*$AL188:$AV188),0)</f>
        <v>0</v>
      </c>
      <c r="BJ188" s="273" cm="1">
        <f t="array" ref="BJ188">IF(AJ188&gt;0,AJ188*SUMPRODUCT(_xlfn.XLOOKUP(AJ$23,$C$4:$C$19,$T$4:$AD$19)*$AL188:$AV188),0)</f>
        <v>0</v>
      </c>
      <c r="BK188" s="274" cm="1">
        <f t="array" ref="BK188">IF(AK188&gt;0,AK188*SUMPRODUCT(_xlfn.XLOOKUP(AK$23,$C$4:$C$19,$T$4:$AD$19)*$AL188:$AV188),0)</f>
        <v>0</v>
      </c>
      <c r="BL188" s="275">
        <f t="shared" si="298"/>
        <v>0</v>
      </c>
      <c r="BM188" s="272" cm="1">
        <f t="array" ref="BM188">IF(AA188&gt;0,AA188*SUMPRODUCT(_xlfn.XLOOKUP(AA$23,$C$4:$C$19,$I$4:$S$19)*$AL188:$AV188),0)</f>
        <v>0</v>
      </c>
      <c r="BN188" s="273" cm="1">
        <f t="array" ref="BN188">IF(AB188&gt;0,AB188*SUMPRODUCT(_xlfn.XLOOKUP(AB$23,$C$4:$C$19,$I$4:$S$19)*$AL188:$AV188),0)</f>
        <v>0</v>
      </c>
      <c r="BO188" s="273" cm="1">
        <f t="array" ref="BO188">IF(AC188&gt;0,AC188*SUMPRODUCT(_xlfn.XLOOKUP(AC$23,$C$4:$C$19,$I$4:$S$19)*$AL188:$AV188),0)</f>
        <v>0</v>
      </c>
      <c r="BP188" s="273" cm="1">
        <f t="array" ref="BP188">IF(AD188&gt;0,AD188*SUMPRODUCT(_xlfn.XLOOKUP(AD$23,$C$4:$C$19,$I$4:$S$19)*$AL188:$AV188),0)</f>
        <v>0</v>
      </c>
      <c r="BQ188" s="273" cm="1">
        <f t="array" ref="BQ188">IF(AE188&gt;0,AE188*SUMPRODUCT(_xlfn.XLOOKUP(AE$23,$C$4:$C$19,$I$4:$S$19)*$AL188:$AV188),0)</f>
        <v>0</v>
      </c>
      <c r="BR188" s="273" cm="1">
        <f t="array" ref="BR188">IF(AF188&gt;0,AF188*SUMPRODUCT(_xlfn.XLOOKUP(AF$23,$C$4:$C$19,$I$4:$S$19)*$AL188:$AV188),0)</f>
        <v>0</v>
      </c>
      <c r="BS188" s="273" cm="1">
        <f t="array" ref="BS188">IF(AG188&gt;0,AG188*SUMPRODUCT(_xlfn.XLOOKUP(AG$23,$C$4:$C$19,$I$4:$S$19)*$AL188:$AV188),0)</f>
        <v>0</v>
      </c>
      <c r="BT188" s="273" cm="1">
        <f t="array" ref="BT188">IF(AH188&gt;0,AH188*SUMPRODUCT(_xlfn.XLOOKUP(AH$23,$C$4:$C$19,$I$4:$S$19)*$AL188:$AV188),0)</f>
        <v>0</v>
      </c>
      <c r="BU188" s="273" cm="1">
        <f t="array" ref="BU188">IF(AI188&gt;0,AI188*SUMPRODUCT(_xlfn.XLOOKUP(AI$23,$C$4:$C$19,$I$4:$S$19)*$AL188:$AV188),0)</f>
        <v>0</v>
      </c>
      <c r="BV188" s="273" cm="1">
        <f t="array" ref="BV188">IF(AJ188&gt;0,AJ188*SUMPRODUCT(_xlfn.XLOOKUP(AJ$23,$C$4:$C$19,$I$4:$S$19)*$AL188:$AV188),0)</f>
        <v>0</v>
      </c>
      <c r="BW188" s="276" cm="1">
        <f t="array" ref="BW188">IF(AK188&gt;0,AK188*SUMPRODUCT(_xlfn.XLOOKUP(AK$23,$C$4:$C$19,$I$4:$S$19)*$AL188:$AV188),0)</f>
        <v>0</v>
      </c>
      <c r="BX188" s="277">
        <f t="shared" si="299"/>
        <v>0</v>
      </c>
      <c r="BY188" s="272" cm="1">
        <f t="array" ref="BY188">IF(AA188&lt;0,AA188*SUMPRODUCT(_xlfn.XLOOKUP(AA$23,$C$4:$C$19,$T$4:$AD$19)*$AL188:$AV188),0)</f>
        <v>0</v>
      </c>
      <c r="BZ188" s="273" cm="1">
        <f t="array" ref="BZ188">IF(AB188&lt;0,AB188*SUMPRODUCT(_xlfn.XLOOKUP(AB$23,$C$4:$C$19,$T$4:$AD$19)*$AL188:$AV188),0)</f>
        <v>0</v>
      </c>
      <c r="CA188" s="273" cm="1">
        <f t="array" ref="CA188">IF(AC188&lt;0,AC188*SUMPRODUCT(_xlfn.XLOOKUP(AC$23,$C$4:$C$19,$T$4:$AD$19)*$AL188:$AV188),0)</f>
        <v>0</v>
      </c>
      <c r="CB188" s="273" cm="1">
        <f t="array" ref="CB188">IF(AD188&lt;0,AD188*SUMPRODUCT(_xlfn.XLOOKUP(AD$23,$C$4:$C$19,$T$4:$AD$19)*$AL188:$AV188),0)</f>
        <v>0</v>
      </c>
      <c r="CC188" s="273" cm="1">
        <f t="array" ref="CC188">IF(AE188&lt;0,AE188*SUMPRODUCT(_xlfn.XLOOKUP(AE$23,$C$4:$C$19,$T$4:$AD$19)*$AL188:$AV188),0)</f>
        <v>0</v>
      </c>
      <c r="CD188" s="273" cm="1">
        <f t="array" ref="CD188">IF(AF188&lt;0,AF188*SUMPRODUCT(_xlfn.XLOOKUP(AF$23,$C$4:$C$19,$T$4:$AD$19)*$AL188:$AV188),0)</f>
        <v>0</v>
      </c>
      <c r="CE188" s="273" cm="1">
        <f t="array" ref="CE188">IF(AG188&lt;0,AG188*SUMPRODUCT(_xlfn.XLOOKUP(AG$23,$C$4:$C$19,$T$4:$AD$19)*$AL188:$AV188),0)</f>
        <v>0</v>
      </c>
      <c r="CF188" s="273" cm="1">
        <f t="array" ref="CF188">IF(AH188&lt;0,AH188*SUMPRODUCT(_xlfn.XLOOKUP(AH$23,$C$4:$C$19,$T$4:$AD$19)*$AL188:$AV188),0)</f>
        <v>0</v>
      </c>
      <c r="CG188" s="273" cm="1">
        <f t="array" ref="CG188">IF(AI188&lt;0,AI188*SUMPRODUCT(_xlfn.XLOOKUP(AI$23,$C$4:$C$19,$T$4:$AD$19)*$AL188:$AV188),0)</f>
        <v>0</v>
      </c>
      <c r="CH188" s="273" cm="1">
        <f t="array" ref="CH188">IF(AJ188&lt;0,AJ188*SUMPRODUCT(_xlfn.XLOOKUP(AJ$23,$C$4:$C$19,$T$4:$AD$19)*$AL188:$AV188),0)</f>
        <v>0</v>
      </c>
      <c r="CI188" s="276" cm="1">
        <f t="array" ref="CI188">IF(AK188&lt;0,AK188*SUMPRODUCT(_xlfn.XLOOKUP(AK$23,$C$4:$C$19,$T$4:$AD$19)*$AL188:$AV188),0)</f>
        <v>0</v>
      </c>
      <c r="CJ188" s="275">
        <f t="shared" si="300"/>
        <v>0</v>
      </c>
      <c r="CK188" s="272" cm="1">
        <f t="array" ref="CK188">IF(AA188&lt;0,AA188*SUMPRODUCT(_xlfn.XLOOKUP(AA$23,$C$4:$C$19,$I$4:$S$19)*$AL188:$AV188),0)</f>
        <v>0</v>
      </c>
      <c r="CL188" s="273" cm="1">
        <f t="array" ref="CL188">IF(AB188&lt;0,AB188*SUMPRODUCT(_xlfn.XLOOKUP(AB$23,$C$4:$C$19,$I$4:$S$19)*$AL188:$AV188),0)</f>
        <v>0</v>
      </c>
      <c r="CM188" s="273" cm="1">
        <f t="array" ref="CM188">IF(AC188&lt;0,AC188*SUMPRODUCT(_xlfn.XLOOKUP(AC$23,$C$4:$C$19,$I$4:$S$19)*$AL188:$AV188),0)</f>
        <v>0</v>
      </c>
      <c r="CN188" s="273" cm="1">
        <f t="array" ref="CN188">IF(AD188&lt;0,AD188*SUMPRODUCT(_xlfn.XLOOKUP(AD$23,$C$4:$C$19,$I$4:$S$19)*$AL188:$AV188),0)</f>
        <v>0</v>
      </c>
      <c r="CO188" s="273" cm="1">
        <f t="array" ref="CO188">IF(AE188&lt;0,AE188*SUMPRODUCT(_xlfn.XLOOKUP(AE$23,$C$4:$C$19,$I$4:$S$19)*$AL188:$AV188),0)</f>
        <v>0</v>
      </c>
      <c r="CP188" s="273" cm="1">
        <f t="array" ref="CP188">IF(AF188&lt;0,AF188*SUMPRODUCT(_xlfn.XLOOKUP(AF$23,$C$4:$C$19,$I$4:$S$19)*$AL188:$AV188),0)</f>
        <v>0</v>
      </c>
      <c r="CQ188" s="273" cm="1">
        <f t="array" ref="CQ188">IF(AG188&lt;0,AG188*SUMPRODUCT(_xlfn.XLOOKUP(AG$23,$C$4:$C$19,$I$4:$S$19)*$AL188:$AV188),0)</f>
        <v>0</v>
      </c>
      <c r="CR188" s="273" cm="1">
        <f t="array" ref="CR188">IF(AH188&lt;0,AH188*SUMPRODUCT(_xlfn.XLOOKUP(AH$23,$C$4:$C$19,$I$4:$S$19)*$AL188:$AV188),0)</f>
        <v>0</v>
      </c>
      <c r="CS188" s="273" cm="1">
        <f t="array" ref="CS188">IF(AI188&lt;0,AI188*SUMPRODUCT(_xlfn.XLOOKUP(AI$23,$C$4:$C$19,$I$4:$S$19)*$AL188:$AV188),0)</f>
        <v>0</v>
      </c>
      <c r="CT188" s="273" cm="1">
        <f t="array" ref="CT188">IF(AJ188&lt;0,AJ188*SUMPRODUCT(_xlfn.XLOOKUP(AJ$23,$C$4:$C$19,$I$4:$S$19)*$AL188:$AV188),0)</f>
        <v>0</v>
      </c>
      <c r="CU188" s="274" cm="1">
        <f t="array" ref="CU188">IF(AK188&lt;0,AK188*SUMPRODUCT(_xlfn.XLOOKUP(AK$23,$C$4:$C$19,$I$4:$S$19)*$AL188:$AV188),0)</f>
        <v>0</v>
      </c>
      <c r="CV188" s="275">
        <f t="shared" si="301"/>
        <v>0</v>
      </c>
    </row>
    <row r="189" spans="1:100" x14ac:dyDescent="0.25">
      <c r="A189" s="134" t="s">
        <v>165</v>
      </c>
      <c r="B189" s="255"/>
      <c r="C189" s="278">
        <v>2</v>
      </c>
      <c r="D189" s="279" t="str">
        <f>_xlfn.XLOOKUP($C189,'Load Combinations'!$B$4:$B$22,'Load Combinations'!$C$4:$C$22)</f>
        <v>Rotation Test, Target Assembly</v>
      </c>
      <c r="E189" s="280"/>
      <c r="F189" s="281"/>
      <c r="G189" s="111"/>
      <c r="H189" s="282">
        <f t="shared" ca="1" si="304"/>
        <v>0</v>
      </c>
      <c r="I189" s="282">
        <f t="shared" ca="1" si="305"/>
        <v>0</v>
      </c>
      <c r="J189" s="283"/>
      <c r="K189" s="87">
        <f ca="1">OFFSET(K189,-1,0)</f>
        <v>0</v>
      </c>
      <c r="L189" s="84">
        <f t="shared" ref="L189:AK189" ca="1" si="314">OFFSET(L189,-1,0)</f>
        <v>0</v>
      </c>
      <c r="M189" s="84">
        <f t="shared" ca="1" si="314"/>
        <v>0</v>
      </c>
      <c r="N189" s="84">
        <f t="shared" ca="1" si="314"/>
        <v>0</v>
      </c>
      <c r="O189" s="84">
        <f t="shared" ca="1" si="314"/>
        <v>0</v>
      </c>
      <c r="P189" s="84">
        <f t="shared" ca="1" si="314"/>
        <v>0</v>
      </c>
      <c r="Q189" s="84">
        <f t="shared" ca="1" si="314"/>
        <v>0</v>
      </c>
      <c r="R189" s="84">
        <f t="shared" ca="1" si="314"/>
        <v>0</v>
      </c>
      <c r="S189" s="84">
        <f t="shared" ca="1" si="314"/>
        <v>0</v>
      </c>
      <c r="T189" s="84">
        <f t="shared" ca="1" si="314"/>
        <v>0</v>
      </c>
      <c r="U189" s="84">
        <f t="shared" ca="1" si="314"/>
        <v>0</v>
      </c>
      <c r="V189" s="84">
        <f t="shared" ca="1" si="314"/>
        <v>0</v>
      </c>
      <c r="W189" s="84">
        <f t="shared" ca="1" si="314"/>
        <v>0</v>
      </c>
      <c r="X189" s="84">
        <f t="shared" ca="1" si="314"/>
        <v>0</v>
      </c>
      <c r="Y189" s="84">
        <f t="shared" ca="1" si="314"/>
        <v>0</v>
      </c>
      <c r="Z189" s="89">
        <f t="shared" ca="1" si="314"/>
        <v>0</v>
      </c>
      <c r="AA189" s="87">
        <f t="shared" ca="1" si="314"/>
        <v>0</v>
      </c>
      <c r="AB189" s="84">
        <f t="shared" ca="1" si="314"/>
        <v>0</v>
      </c>
      <c r="AC189" s="84">
        <f t="shared" ca="1" si="314"/>
        <v>0</v>
      </c>
      <c r="AD189" s="84">
        <f t="shared" ca="1" si="314"/>
        <v>0</v>
      </c>
      <c r="AE189" s="84">
        <f t="shared" ca="1" si="314"/>
        <v>0</v>
      </c>
      <c r="AF189" s="84">
        <f t="shared" ca="1" si="314"/>
        <v>0</v>
      </c>
      <c r="AG189" s="84">
        <f t="shared" ca="1" si="314"/>
        <v>1</v>
      </c>
      <c r="AH189" s="84">
        <f t="shared" ca="1" si="314"/>
        <v>0</v>
      </c>
      <c r="AI189" s="84">
        <f t="shared" ca="1" si="314"/>
        <v>0</v>
      </c>
      <c r="AJ189" s="84">
        <f t="shared" ca="1" si="314"/>
        <v>1</v>
      </c>
      <c r="AK189" s="98">
        <f t="shared" ca="1" si="314"/>
        <v>1</v>
      </c>
      <c r="AL189" s="91">
        <f>+INDEX('Load Combinations'!$D$4:$N$22,MATCH(Vertical!$C189,'Load Combinations'!$B$4:$B$22,0),MATCH(Vertical!AL$23,'Load Combinations'!$D$3:$N$3,0))</f>
        <v>1</v>
      </c>
      <c r="AM189" s="84">
        <f>+INDEX('Load Combinations'!$D$4:$N$22,MATCH(Vertical!$C189,'Load Combinations'!$B$4:$B$22,0),MATCH(Vertical!AM$23,'Load Combinations'!$D$3:$N$3,0))</f>
        <v>1</v>
      </c>
      <c r="AN189" s="84">
        <f>+INDEX('Load Combinations'!$D$4:$N$22,MATCH(Vertical!$C189,'Load Combinations'!$B$4:$B$22,0),MATCH(Vertical!AN$23,'Load Combinations'!$D$3:$N$3,0))</f>
        <v>0</v>
      </c>
      <c r="AO189" s="84">
        <f>+INDEX('Load Combinations'!$D$4:$N$22,MATCH(Vertical!$C189,'Load Combinations'!$B$4:$B$22,0),MATCH(Vertical!AO$23,'Load Combinations'!$D$3:$N$3,0))</f>
        <v>0</v>
      </c>
      <c r="AP189" s="84">
        <f>+INDEX('Load Combinations'!$D$4:$N$22,MATCH(Vertical!$C189,'Load Combinations'!$B$4:$B$22,0),MATCH(Vertical!AP$23,'Load Combinations'!$D$3:$N$3,0))</f>
        <v>0</v>
      </c>
      <c r="AQ189" s="84">
        <f>+INDEX('Load Combinations'!$D$4:$N$22,MATCH(Vertical!$C189,'Load Combinations'!$B$4:$B$22,0),MATCH(Vertical!AQ$23,'Load Combinations'!$D$3:$N$3,0))</f>
        <v>0</v>
      </c>
      <c r="AR189" s="84">
        <f>+INDEX('Load Combinations'!$D$4:$N$22,MATCH(Vertical!$C189,'Load Combinations'!$B$4:$B$22,0),MATCH(Vertical!AR$23,'Load Combinations'!$D$3:$N$3,0))</f>
        <v>0</v>
      </c>
      <c r="AS189" s="84">
        <f>+INDEX('Load Combinations'!$D$4:$N$22,MATCH(Vertical!$C189,'Load Combinations'!$B$4:$B$22,0),MATCH(Vertical!AS$23,'Load Combinations'!$D$3:$N$3,0))</f>
        <v>0</v>
      </c>
      <c r="AT189" s="84">
        <f>+INDEX('Load Combinations'!$D$4:$N$22,MATCH(Vertical!$C189,'Load Combinations'!$B$4:$B$22,0),MATCH(Vertical!AT$23,'Load Combinations'!$D$3:$N$3,0))</f>
        <v>0</v>
      </c>
      <c r="AU189" s="89">
        <f>+INDEX('Load Combinations'!$D$4:$N$22,MATCH(Vertical!$C189,'Load Combinations'!$B$4:$B$22,0),MATCH(Vertical!AU$23,'Load Combinations'!$D$3:$N$3,0))</f>
        <v>0</v>
      </c>
      <c r="AV189" s="194">
        <f>+INDEX('Load Combinations'!$D$4:$N$22,MATCH(Vertical!$C189,'Load Combinations'!$B$4:$B$22,0),MATCH(Vertical!AV$23,'Load Combinations'!$D$3:$N$3,0))</f>
        <v>0</v>
      </c>
      <c r="AW189" s="284" cm="1">
        <f t="array" aca="1" ref="AW189" ca="1">SUMPRODUCT(--($K189:$Z189&gt;0),INDEX($H$4:$H$19,MATCH($K$23:$Z$23,$C$4:$C$19,0)))</f>
        <v>0</v>
      </c>
      <c r="AX189" s="194" cm="1">
        <f t="array" aca="1" ref="AX189" ca="1">SUMPRODUCT(--($K189:$Z189&gt;0),INDEX($G$4:$G$19,MATCH($K$23:$Z$23,$C$4:$C$19,0)))</f>
        <v>0</v>
      </c>
      <c r="AY189" s="194" cm="1">
        <f t="array" aca="1" ref="AY189" ca="1">-1*SUMPRODUCT(--($K189:$Z189&lt;0),INDEX($H$4:$H$19,MATCH($K$23:$Z$23,$C$4:$C$19,0)))</f>
        <v>0</v>
      </c>
      <c r="AZ189" s="285" cm="1">
        <f t="array" aca="1" ref="AZ189" ca="1">-1*SUMPRODUCT(--($K189:$Z189&lt;0),INDEX($G$4:$G$19,MATCH($K$23:$Z$23,$C$4:$C$19,0)))</f>
        <v>0</v>
      </c>
      <c r="BA189" s="286" cm="1">
        <f t="array" aca="1" ref="BA189" ca="1">IF(AA189&gt;0,AA189*SUMPRODUCT(_xlfn.XLOOKUP(AA$23,$C$4:$C$19,$T$4:$AD$19)*$AL189:$AV189),0)</f>
        <v>0</v>
      </c>
      <c r="BB189" s="287" cm="1">
        <f t="array" aca="1" ref="BB189" ca="1">IF(AB189&gt;0,AB189*SUMPRODUCT(_xlfn.XLOOKUP(AB$23,$C$4:$C$19,$T$4:$AD$19)*$AL189:$AV189),0)</f>
        <v>0</v>
      </c>
      <c r="BC189" s="287" cm="1">
        <f t="array" aca="1" ref="BC189" ca="1">IF(AC189&gt;0,AC189*SUMPRODUCT(_xlfn.XLOOKUP(AC$23,$C$4:$C$19,$T$4:$AD$19)*$AL189:$AV189),0)</f>
        <v>0</v>
      </c>
      <c r="BD189" s="287" cm="1">
        <f t="array" aca="1" ref="BD189" ca="1">IF(AD189&gt;0,AD189*SUMPRODUCT(_xlfn.XLOOKUP(AD$23,$C$4:$C$19,$T$4:$AD$19)*$AL189:$AV189),0)</f>
        <v>0</v>
      </c>
      <c r="BE189" s="287" cm="1">
        <f t="array" aca="1" ref="BE189" ca="1">IF(AE189&gt;0,AE189*SUMPRODUCT(_xlfn.XLOOKUP(AE$23,$C$4:$C$19,$T$4:$AD$19)*$AL189:$AV189),0)</f>
        <v>0</v>
      </c>
      <c r="BF189" s="287" cm="1">
        <f t="array" aca="1" ref="BF189" ca="1">IF(AF189&gt;0,AF189*SUMPRODUCT(_xlfn.XLOOKUP(AF$23,$C$4:$C$19,$T$4:$AD$19)*$AL189:$AV189),0)</f>
        <v>0</v>
      </c>
      <c r="BG189" s="287" cm="1">
        <f t="array" aca="1" ref="BG189" ca="1">IF(AG189&gt;0,AG189*SUMPRODUCT(_xlfn.XLOOKUP(AG$23,$C$4:$C$19,$T$4:$AD$19)*$AL189:$AV189),0)</f>
        <v>0</v>
      </c>
      <c r="BH189" s="287" cm="1">
        <f t="array" aca="1" ref="BH189" ca="1">IF(AH189&gt;0,AH189*SUMPRODUCT(_xlfn.XLOOKUP(AH$23,$C$4:$C$19,$T$4:$AD$19)*$AL189:$AV189),0)</f>
        <v>0</v>
      </c>
      <c r="BI189" s="287" cm="1">
        <f t="array" aca="1" ref="BI189" ca="1">IF(AI189&gt;0,AI189*SUMPRODUCT(_xlfn.XLOOKUP(AI$23,$C$4:$C$19,$T$4:$AD$19)*$AL189:$AV189),0)</f>
        <v>0</v>
      </c>
      <c r="BJ189" s="287" cm="1">
        <f t="array" aca="1" ref="BJ189" ca="1">IF(AJ189&gt;0,AJ189*SUMPRODUCT(_xlfn.XLOOKUP(AJ$23,$C$4:$C$19,$T$4:$AD$19)*$AL189:$AV189),0)</f>
        <v>0</v>
      </c>
      <c r="BK189" s="288" cm="1">
        <f t="array" aca="1" ref="BK189" ca="1">IF(AK189&gt;0,AK189*SUMPRODUCT(_xlfn.XLOOKUP(AK$23,$C$4:$C$19,$T$4:$AD$19)*$AL189:$AV189),0)</f>
        <v>0</v>
      </c>
      <c r="BL189" s="289">
        <f t="shared" ca="1" si="298"/>
        <v>0</v>
      </c>
      <c r="BM189" s="286" cm="1">
        <f t="array" aca="1" ref="BM189" ca="1">IF(AA189&gt;0,AA189*SUMPRODUCT(_xlfn.XLOOKUP(AA$23,$C$4:$C$19,$I$4:$S$19)*$AL189:$AV189),0)</f>
        <v>0</v>
      </c>
      <c r="BN189" s="287" cm="1">
        <f t="array" aca="1" ref="BN189" ca="1">IF(AB189&gt;0,AB189*SUMPRODUCT(_xlfn.XLOOKUP(AB$23,$C$4:$C$19,$I$4:$S$19)*$AL189:$AV189),0)</f>
        <v>0</v>
      </c>
      <c r="BO189" s="287" cm="1">
        <f t="array" aca="1" ref="BO189" ca="1">IF(AC189&gt;0,AC189*SUMPRODUCT(_xlfn.XLOOKUP(AC$23,$C$4:$C$19,$I$4:$S$19)*$AL189:$AV189),0)</f>
        <v>0</v>
      </c>
      <c r="BP189" s="287" cm="1">
        <f t="array" aca="1" ref="BP189" ca="1">IF(AD189&gt;0,AD189*SUMPRODUCT(_xlfn.XLOOKUP(AD$23,$C$4:$C$19,$I$4:$S$19)*$AL189:$AV189),0)</f>
        <v>0</v>
      </c>
      <c r="BQ189" s="287" cm="1">
        <f t="array" aca="1" ref="BQ189" ca="1">IF(AE189&gt;0,AE189*SUMPRODUCT(_xlfn.XLOOKUP(AE$23,$C$4:$C$19,$I$4:$S$19)*$AL189:$AV189),0)</f>
        <v>0</v>
      </c>
      <c r="BR189" s="287" cm="1">
        <f t="array" aca="1" ref="BR189" ca="1">IF(AF189&gt;0,AF189*SUMPRODUCT(_xlfn.XLOOKUP(AF$23,$C$4:$C$19,$I$4:$S$19)*$AL189:$AV189),0)</f>
        <v>0</v>
      </c>
      <c r="BS189" s="287" cm="1">
        <f t="array" aca="1" ref="BS189" ca="1">IF(AG189&gt;0,AG189*SUMPRODUCT(_xlfn.XLOOKUP(AG$23,$C$4:$C$19,$I$4:$S$19)*$AL189:$AV189),0)</f>
        <v>0</v>
      </c>
      <c r="BT189" s="287" cm="1">
        <f t="array" aca="1" ref="BT189" ca="1">IF(AH189&gt;0,AH189*SUMPRODUCT(_xlfn.XLOOKUP(AH$23,$C$4:$C$19,$I$4:$S$19)*$AL189:$AV189),0)</f>
        <v>0</v>
      </c>
      <c r="BU189" s="287" cm="1">
        <f t="array" aca="1" ref="BU189" ca="1">IF(AI189&gt;0,AI189*SUMPRODUCT(_xlfn.XLOOKUP(AI$23,$C$4:$C$19,$I$4:$S$19)*$AL189:$AV189),0)</f>
        <v>0</v>
      </c>
      <c r="BV189" s="287" cm="1">
        <f t="array" aca="1" ref="BV189" ca="1">IF(AJ189&gt;0,AJ189*SUMPRODUCT(_xlfn.XLOOKUP(AJ$23,$C$4:$C$19,$I$4:$S$19)*$AL189:$AV189),0)</f>
        <v>0</v>
      </c>
      <c r="BW189" s="290" cm="1">
        <f t="array" aca="1" ref="BW189" ca="1">IF(AK189&gt;0,AK189*SUMPRODUCT(_xlfn.XLOOKUP(AK$23,$C$4:$C$19,$I$4:$S$19)*$AL189:$AV189),0)</f>
        <v>0</v>
      </c>
      <c r="BX189" s="291">
        <f t="shared" ca="1" si="299"/>
        <v>0</v>
      </c>
      <c r="BY189" s="286" cm="1">
        <f t="array" aca="1" ref="BY189" ca="1">IF(AA189&lt;0,AA189*SUMPRODUCT(_xlfn.XLOOKUP(AA$23,$C$4:$C$19,$T$4:$AD$19)*$AL189:$AV189),0)</f>
        <v>0</v>
      </c>
      <c r="BZ189" s="287" cm="1">
        <f t="array" aca="1" ref="BZ189" ca="1">IF(AB189&lt;0,AB189*SUMPRODUCT(_xlfn.XLOOKUP(AB$23,$C$4:$C$19,$T$4:$AD$19)*$AL189:$AV189),0)</f>
        <v>0</v>
      </c>
      <c r="CA189" s="287" cm="1">
        <f t="array" aca="1" ref="CA189" ca="1">IF(AC189&lt;0,AC189*SUMPRODUCT(_xlfn.XLOOKUP(AC$23,$C$4:$C$19,$T$4:$AD$19)*$AL189:$AV189),0)</f>
        <v>0</v>
      </c>
      <c r="CB189" s="287" cm="1">
        <f t="array" aca="1" ref="CB189" ca="1">IF(AD189&lt;0,AD189*SUMPRODUCT(_xlfn.XLOOKUP(AD$23,$C$4:$C$19,$T$4:$AD$19)*$AL189:$AV189),0)</f>
        <v>0</v>
      </c>
      <c r="CC189" s="287" cm="1">
        <f t="array" aca="1" ref="CC189" ca="1">IF(AE189&lt;0,AE189*SUMPRODUCT(_xlfn.XLOOKUP(AE$23,$C$4:$C$19,$T$4:$AD$19)*$AL189:$AV189),0)</f>
        <v>0</v>
      </c>
      <c r="CD189" s="287" cm="1">
        <f t="array" aca="1" ref="CD189" ca="1">IF(AF189&lt;0,AF189*SUMPRODUCT(_xlfn.XLOOKUP(AF$23,$C$4:$C$19,$T$4:$AD$19)*$AL189:$AV189),0)</f>
        <v>0</v>
      </c>
      <c r="CE189" s="287" cm="1">
        <f t="array" aca="1" ref="CE189" ca="1">IF(AG189&lt;0,AG189*SUMPRODUCT(_xlfn.XLOOKUP(AG$23,$C$4:$C$19,$T$4:$AD$19)*$AL189:$AV189),0)</f>
        <v>0</v>
      </c>
      <c r="CF189" s="287" cm="1">
        <f t="array" aca="1" ref="CF189" ca="1">IF(AH189&lt;0,AH189*SUMPRODUCT(_xlfn.XLOOKUP(AH$23,$C$4:$C$19,$T$4:$AD$19)*$AL189:$AV189),0)</f>
        <v>0</v>
      </c>
      <c r="CG189" s="287" cm="1">
        <f t="array" aca="1" ref="CG189" ca="1">IF(AI189&lt;0,AI189*SUMPRODUCT(_xlfn.XLOOKUP(AI$23,$C$4:$C$19,$T$4:$AD$19)*$AL189:$AV189),0)</f>
        <v>0</v>
      </c>
      <c r="CH189" s="287" cm="1">
        <f t="array" aca="1" ref="CH189" ca="1">IF(AJ189&lt;0,AJ189*SUMPRODUCT(_xlfn.XLOOKUP(AJ$23,$C$4:$C$19,$T$4:$AD$19)*$AL189:$AV189),0)</f>
        <v>0</v>
      </c>
      <c r="CI189" s="290" cm="1">
        <f t="array" aca="1" ref="CI189" ca="1">IF(AK189&lt;0,AK189*SUMPRODUCT(_xlfn.XLOOKUP(AK$23,$C$4:$C$19,$T$4:$AD$19)*$AL189:$AV189),0)</f>
        <v>0</v>
      </c>
      <c r="CJ189" s="289">
        <f t="shared" ca="1" si="300"/>
        <v>0</v>
      </c>
      <c r="CK189" s="286" cm="1">
        <f t="array" aca="1" ref="CK189" ca="1">IF(AA189&lt;0,AA189*SUMPRODUCT(_xlfn.XLOOKUP(AA$23,$C$4:$C$19,$I$4:$S$19)*$AL189:$AV189),0)</f>
        <v>0</v>
      </c>
      <c r="CL189" s="287" cm="1">
        <f t="array" aca="1" ref="CL189" ca="1">IF(AB189&lt;0,AB189*SUMPRODUCT(_xlfn.XLOOKUP(AB$23,$C$4:$C$19,$I$4:$S$19)*$AL189:$AV189),0)</f>
        <v>0</v>
      </c>
      <c r="CM189" s="287" cm="1">
        <f t="array" aca="1" ref="CM189" ca="1">IF(AC189&lt;0,AC189*SUMPRODUCT(_xlfn.XLOOKUP(AC$23,$C$4:$C$19,$I$4:$S$19)*$AL189:$AV189),0)</f>
        <v>0</v>
      </c>
      <c r="CN189" s="287" cm="1">
        <f t="array" aca="1" ref="CN189" ca="1">IF(AD189&lt;0,AD189*SUMPRODUCT(_xlfn.XLOOKUP(AD$23,$C$4:$C$19,$I$4:$S$19)*$AL189:$AV189),0)</f>
        <v>0</v>
      </c>
      <c r="CO189" s="287" cm="1">
        <f t="array" aca="1" ref="CO189" ca="1">IF(AE189&lt;0,AE189*SUMPRODUCT(_xlfn.XLOOKUP(AE$23,$C$4:$C$19,$I$4:$S$19)*$AL189:$AV189),0)</f>
        <v>0</v>
      </c>
      <c r="CP189" s="287" cm="1">
        <f t="array" aca="1" ref="CP189" ca="1">IF(AF189&lt;0,AF189*SUMPRODUCT(_xlfn.XLOOKUP(AF$23,$C$4:$C$19,$I$4:$S$19)*$AL189:$AV189),0)</f>
        <v>0</v>
      </c>
      <c r="CQ189" s="287" cm="1">
        <f t="array" aca="1" ref="CQ189" ca="1">IF(AG189&lt;0,AG189*SUMPRODUCT(_xlfn.XLOOKUP(AG$23,$C$4:$C$19,$I$4:$S$19)*$AL189:$AV189),0)</f>
        <v>0</v>
      </c>
      <c r="CR189" s="287" cm="1">
        <f t="array" aca="1" ref="CR189" ca="1">IF(AH189&lt;0,AH189*SUMPRODUCT(_xlfn.XLOOKUP(AH$23,$C$4:$C$19,$I$4:$S$19)*$AL189:$AV189),0)</f>
        <v>0</v>
      </c>
      <c r="CS189" s="287" cm="1">
        <f t="array" aca="1" ref="CS189" ca="1">IF(AI189&lt;0,AI189*SUMPRODUCT(_xlfn.XLOOKUP(AI$23,$C$4:$C$19,$I$4:$S$19)*$AL189:$AV189),0)</f>
        <v>0</v>
      </c>
      <c r="CT189" s="287" cm="1">
        <f t="array" aca="1" ref="CT189" ca="1">IF(AJ189&lt;0,AJ189*SUMPRODUCT(_xlfn.XLOOKUP(AJ$23,$C$4:$C$19,$I$4:$S$19)*$AL189:$AV189),0)</f>
        <v>0</v>
      </c>
      <c r="CU189" s="288" cm="1">
        <f t="array" aca="1" ref="CU189" ca="1">IF(AK189&lt;0,AK189*SUMPRODUCT(_xlfn.XLOOKUP(AK$23,$C$4:$C$19,$I$4:$S$19)*$AL189:$AV189),0)</f>
        <v>0</v>
      </c>
      <c r="CV189" s="289">
        <f t="shared" ca="1" si="301"/>
        <v>0</v>
      </c>
    </row>
    <row r="190" spans="1:100" x14ac:dyDescent="0.25">
      <c r="A190" s="135">
        <f ca="1">MIN(H188:I206)</f>
        <v>0</v>
      </c>
      <c r="B190" s="731"/>
      <c r="C190" s="292">
        <v>3</v>
      </c>
      <c r="D190" s="293" t="str">
        <f>_xlfn.XLOOKUP($C190,'Load Combinations'!$B$4:$B$22,'Load Combinations'!$C$4:$C$22)</f>
        <v>Component Pressure Test</v>
      </c>
      <c r="E190" s="86"/>
      <c r="F190" s="294"/>
      <c r="G190" s="125"/>
      <c r="H190" s="295">
        <f t="shared" ca="1" si="304"/>
        <v>0.75</v>
      </c>
      <c r="I190" s="295">
        <f t="shared" ca="1" si="305"/>
        <v>0</v>
      </c>
      <c r="J190" s="296"/>
      <c r="K190" s="99">
        <f ca="1">OFFSET(K190,-2,0)</f>
        <v>0</v>
      </c>
      <c r="L190" s="96">
        <f t="shared" ref="L190:AK190" ca="1" si="315">OFFSET(L190,-2,0)</f>
        <v>0</v>
      </c>
      <c r="M190" s="96">
        <f t="shared" ca="1" si="315"/>
        <v>0</v>
      </c>
      <c r="N190" s="96">
        <f t="shared" ca="1" si="315"/>
        <v>0</v>
      </c>
      <c r="O190" s="96">
        <f t="shared" ca="1" si="315"/>
        <v>0</v>
      </c>
      <c r="P190" s="96">
        <f t="shared" ca="1" si="315"/>
        <v>0</v>
      </c>
      <c r="Q190" s="96">
        <f t="shared" ca="1" si="315"/>
        <v>0</v>
      </c>
      <c r="R190" s="96">
        <f t="shared" ca="1" si="315"/>
        <v>0</v>
      </c>
      <c r="S190" s="96">
        <f t="shared" ca="1" si="315"/>
        <v>0</v>
      </c>
      <c r="T190" s="96">
        <f t="shared" ca="1" si="315"/>
        <v>0</v>
      </c>
      <c r="U190" s="96">
        <f t="shared" ca="1" si="315"/>
        <v>0</v>
      </c>
      <c r="V190" s="96">
        <f t="shared" ca="1" si="315"/>
        <v>0</v>
      </c>
      <c r="W190" s="96">
        <f t="shared" ca="1" si="315"/>
        <v>0</v>
      </c>
      <c r="X190" s="96">
        <f t="shared" ca="1" si="315"/>
        <v>0</v>
      </c>
      <c r="Y190" s="96">
        <f t="shared" ca="1" si="315"/>
        <v>0</v>
      </c>
      <c r="Z190" s="138">
        <f t="shared" ca="1" si="315"/>
        <v>0</v>
      </c>
      <c r="AA190" s="99">
        <f t="shared" ca="1" si="315"/>
        <v>0</v>
      </c>
      <c r="AB190" s="96">
        <f t="shared" ca="1" si="315"/>
        <v>0</v>
      </c>
      <c r="AC190" s="96">
        <f t="shared" ca="1" si="315"/>
        <v>0</v>
      </c>
      <c r="AD190" s="96">
        <f t="shared" ca="1" si="315"/>
        <v>0</v>
      </c>
      <c r="AE190" s="96">
        <f t="shared" ca="1" si="315"/>
        <v>0</v>
      </c>
      <c r="AF190" s="96">
        <f t="shared" ca="1" si="315"/>
        <v>0</v>
      </c>
      <c r="AG190" s="96">
        <f t="shared" ca="1" si="315"/>
        <v>1</v>
      </c>
      <c r="AH190" s="96">
        <f t="shared" ca="1" si="315"/>
        <v>0</v>
      </c>
      <c r="AI190" s="96">
        <f t="shared" ca="1" si="315"/>
        <v>0</v>
      </c>
      <c r="AJ190" s="96">
        <f t="shared" ca="1" si="315"/>
        <v>1</v>
      </c>
      <c r="AK190" s="100">
        <f t="shared" ca="1" si="315"/>
        <v>1</v>
      </c>
      <c r="AL190" s="97">
        <f>+INDEX('Load Combinations'!$D$4:$N$22,MATCH(Vertical!$C190,'Load Combinations'!$B$4:$B$22,0),MATCH(Vertical!AL$23,'Load Combinations'!$D$3:$N$3,0))</f>
        <v>1</v>
      </c>
      <c r="AM190" s="96">
        <f>+INDEX('Load Combinations'!$D$4:$N$22,MATCH(Vertical!$C190,'Load Combinations'!$B$4:$B$22,0),MATCH(Vertical!AM$23,'Load Combinations'!$D$3:$N$3,0))</f>
        <v>0</v>
      </c>
      <c r="AN190" s="96">
        <f>+INDEX('Load Combinations'!$D$4:$N$22,MATCH(Vertical!$C190,'Load Combinations'!$B$4:$B$22,0),MATCH(Vertical!AN$23,'Load Combinations'!$D$3:$N$3,0))</f>
        <v>0</v>
      </c>
      <c r="AO190" s="96">
        <f>+INDEX('Load Combinations'!$D$4:$N$22,MATCH(Vertical!$C190,'Load Combinations'!$B$4:$B$22,0),MATCH(Vertical!AO$23,'Load Combinations'!$D$3:$N$3,0))</f>
        <v>0</v>
      </c>
      <c r="AP190" s="96">
        <f>+INDEX('Load Combinations'!$D$4:$N$22,MATCH(Vertical!$C190,'Load Combinations'!$B$4:$B$22,0),MATCH(Vertical!AP$23,'Load Combinations'!$D$3:$N$3,0))</f>
        <v>1</v>
      </c>
      <c r="AQ190" s="96">
        <f>+INDEX('Load Combinations'!$D$4:$N$22,MATCH(Vertical!$C190,'Load Combinations'!$B$4:$B$22,0),MATCH(Vertical!AQ$23,'Load Combinations'!$D$3:$N$3,0))</f>
        <v>0</v>
      </c>
      <c r="AR190" s="96">
        <f>+INDEX('Load Combinations'!$D$4:$N$22,MATCH(Vertical!$C190,'Load Combinations'!$B$4:$B$22,0),MATCH(Vertical!AR$23,'Load Combinations'!$D$3:$N$3,0))</f>
        <v>0</v>
      </c>
      <c r="AS190" s="96">
        <f>+INDEX('Load Combinations'!$D$4:$N$22,MATCH(Vertical!$C190,'Load Combinations'!$B$4:$B$22,0),MATCH(Vertical!AS$23,'Load Combinations'!$D$3:$N$3,0))</f>
        <v>0</v>
      </c>
      <c r="AT190" s="96">
        <f>+INDEX('Load Combinations'!$D$4:$N$22,MATCH(Vertical!$C190,'Load Combinations'!$B$4:$B$22,0),MATCH(Vertical!AT$23,'Load Combinations'!$D$3:$N$3,0))</f>
        <v>0</v>
      </c>
      <c r="AU190" s="138">
        <f>+INDEX('Load Combinations'!$D$4:$N$22,MATCH(Vertical!$C190,'Load Combinations'!$B$4:$B$22,0),MATCH(Vertical!AU$23,'Load Combinations'!$D$3:$N$3,0))</f>
        <v>0</v>
      </c>
      <c r="AV190" s="298">
        <f>+INDEX('Load Combinations'!$D$4:$N$22,MATCH(Vertical!$C190,'Load Combinations'!$B$4:$B$22,0),MATCH(Vertical!AV$23,'Load Combinations'!$D$3:$N$3,0))</f>
        <v>0</v>
      </c>
      <c r="AW190" s="297" cm="1">
        <f t="array" aca="1" ref="AW190" ca="1">SUMPRODUCT(--($K190:$Z190&gt;0),INDEX($H$4:$H$19,MATCH($K$23:$Z$23,$C$4:$C$19,0)))</f>
        <v>0</v>
      </c>
      <c r="AX190" s="298" cm="1">
        <f t="array" aca="1" ref="AX190" ca="1">SUMPRODUCT(--($K190:$Z190&gt;0),INDEX($G$4:$G$19,MATCH($K$23:$Z$23,$C$4:$C$19,0)))</f>
        <v>0</v>
      </c>
      <c r="AY190" s="298" cm="1">
        <f t="array" aca="1" ref="AY190" ca="1">-1*SUMPRODUCT(--($K190:$Z190&lt;0),INDEX($H$4:$H$19,MATCH($K$23:$Z$23,$C$4:$C$19,0)))</f>
        <v>0</v>
      </c>
      <c r="AZ190" s="299" cm="1">
        <f t="array" aca="1" ref="AZ190" ca="1">-1*SUMPRODUCT(--($K190:$Z190&lt;0),INDEX($G$4:$G$19,MATCH($K$23:$Z$23,$C$4:$C$19,0)))</f>
        <v>0</v>
      </c>
      <c r="BA190" s="125" cm="1">
        <f t="array" aca="1" ref="BA190" ca="1">IF(AA190&gt;0,AA190*SUMPRODUCT(_xlfn.XLOOKUP(AA$23,$C$4:$C$19,$T$4:$AD$19)*$AL190:$AV190),0)</f>
        <v>0</v>
      </c>
      <c r="BB190" s="300" cm="1">
        <f t="array" aca="1" ref="BB190" ca="1">IF(AB190&gt;0,AB190*SUMPRODUCT(_xlfn.XLOOKUP(AB$23,$C$4:$C$19,$T$4:$AD$19)*$AL190:$AV190),0)</f>
        <v>0</v>
      </c>
      <c r="BC190" s="300" cm="1">
        <f t="array" aca="1" ref="BC190" ca="1">IF(AC190&gt;0,AC190*SUMPRODUCT(_xlfn.XLOOKUP(AC$23,$C$4:$C$19,$T$4:$AD$19)*$AL190:$AV190),0)</f>
        <v>0</v>
      </c>
      <c r="BD190" s="301" cm="1">
        <f t="array" aca="1" ref="BD190" ca="1">IF(AD190&gt;0,AD190*SUMPRODUCT(_xlfn.XLOOKUP(AD$23,$C$4:$C$19,$T$4:$AD$19)*$AL190:$AV190),0)</f>
        <v>0</v>
      </c>
      <c r="BE190" s="300" cm="1">
        <f t="array" aca="1" ref="BE190" ca="1">IF(AE190&gt;0,AE190*SUMPRODUCT(_xlfn.XLOOKUP(AE$23,$C$4:$C$19,$T$4:$AD$19)*$AL190:$AV190),0)</f>
        <v>0</v>
      </c>
      <c r="BF190" s="300" cm="1">
        <f t="array" aca="1" ref="BF190" ca="1">IF(AF190&gt;0,AF190*SUMPRODUCT(_xlfn.XLOOKUP(AF$23,$C$4:$C$19,$T$4:$AD$19)*$AL190:$AV190),0)</f>
        <v>0</v>
      </c>
      <c r="BG190" s="300" cm="1">
        <f t="array" aca="1" ref="BG190" ca="1">IF(AG190&gt;0,AG190*SUMPRODUCT(_xlfn.XLOOKUP(AG$23,$C$4:$C$19,$T$4:$AD$19)*$AL190:$AV190),0)</f>
        <v>0.25</v>
      </c>
      <c r="BH190" s="300" cm="1">
        <f t="array" aca="1" ref="BH190" ca="1">IF(AH190&gt;0,AH190*SUMPRODUCT(_xlfn.XLOOKUP(AH$23,$C$4:$C$19,$T$4:$AD$19)*$AL190:$AV190),0)</f>
        <v>0</v>
      </c>
      <c r="BI190" s="300" cm="1">
        <f t="array" aca="1" ref="BI190" ca="1">IF(AI190&gt;0,AI190*SUMPRODUCT(_xlfn.XLOOKUP(AI$23,$C$4:$C$19,$T$4:$AD$19)*$AL190:$AV190),0)</f>
        <v>0</v>
      </c>
      <c r="BJ190" s="300" cm="1">
        <f t="array" aca="1" ref="BJ190" ca="1">IF(AJ190&gt;0,AJ190*SUMPRODUCT(_xlfn.XLOOKUP(AJ$23,$C$4:$C$19,$T$4:$AD$19)*$AL190:$AV190),0)</f>
        <v>0.25</v>
      </c>
      <c r="BK190" s="302" cm="1">
        <f t="array" aca="1" ref="BK190" ca="1">IF(AK190&gt;0,AK190*SUMPRODUCT(_xlfn.XLOOKUP(AK$23,$C$4:$C$19,$T$4:$AD$19)*$AL190:$AV190),0)</f>
        <v>0.25</v>
      </c>
      <c r="BL190" s="303">
        <f t="shared" ca="1" si="298"/>
        <v>0.75</v>
      </c>
      <c r="BM190" s="125" cm="1">
        <f t="array" aca="1" ref="BM190" ca="1">IF(AA190&gt;0,AA190*SUMPRODUCT(_xlfn.XLOOKUP(AA$23,$C$4:$C$19,$I$4:$S$19)*$AL190:$AV190),0)</f>
        <v>0</v>
      </c>
      <c r="BN190" s="300" cm="1">
        <f t="array" aca="1" ref="BN190" ca="1">IF(AB190&gt;0,AB190*SUMPRODUCT(_xlfn.XLOOKUP(AB$23,$C$4:$C$19,$I$4:$S$19)*$AL190:$AV190),0)</f>
        <v>0</v>
      </c>
      <c r="BO190" s="300" cm="1">
        <f t="array" aca="1" ref="BO190" ca="1">IF(AC190&gt;0,AC190*SUMPRODUCT(_xlfn.XLOOKUP(AC$23,$C$4:$C$19,$I$4:$S$19)*$AL190:$AV190),0)</f>
        <v>0</v>
      </c>
      <c r="BP190" s="301" cm="1">
        <f t="array" aca="1" ref="BP190" ca="1">IF(AD190&gt;0,AD190*SUMPRODUCT(_xlfn.XLOOKUP(AD$23,$C$4:$C$19,$I$4:$S$19)*$AL190:$AV190),0)</f>
        <v>0</v>
      </c>
      <c r="BQ190" s="300" cm="1">
        <f t="array" aca="1" ref="BQ190" ca="1">IF(AE190&gt;0,AE190*SUMPRODUCT(_xlfn.XLOOKUP(AE$23,$C$4:$C$19,$I$4:$S$19)*$AL190:$AV190),0)</f>
        <v>0</v>
      </c>
      <c r="BR190" s="300" cm="1">
        <f t="array" aca="1" ref="BR190" ca="1">IF(AF190&gt;0,AF190*SUMPRODUCT(_xlfn.XLOOKUP(AF$23,$C$4:$C$19,$I$4:$S$19)*$AL190:$AV190),0)</f>
        <v>0</v>
      </c>
      <c r="BS190" s="300" cm="1">
        <f t="array" aca="1" ref="BS190" ca="1">IF(AG190&gt;0,AG190*SUMPRODUCT(_xlfn.XLOOKUP(AG$23,$C$4:$C$19,$I$4:$S$19)*$AL190:$AV190),0)</f>
        <v>0</v>
      </c>
      <c r="BT190" s="300" cm="1">
        <f t="array" aca="1" ref="BT190" ca="1">IF(AH190&gt;0,AH190*SUMPRODUCT(_xlfn.XLOOKUP(AH$23,$C$4:$C$19,$I$4:$S$19)*$AL190:$AV190),0)</f>
        <v>0</v>
      </c>
      <c r="BU190" s="300" cm="1">
        <f t="array" aca="1" ref="BU190" ca="1">IF(AI190&gt;0,AI190*SUMPRODUCT(_xlfn.XLOOKUP(AI$23,$C$4:$C$19,$I$4:$S$19)*$AL190:$AV190),0)</f>
        <v>0</v>
      </c>
      <c r="BV190" s="300" cm="1">
        <f t="array" aca="1" ref="BV190" ca="1">IF(AJ190&gt;0,AJ190*SUMPRODUCT(_xlfn.XLOOKUP(AJ$23,$C$4:$C$19,$I$4:$S$19)*$AL190:$AV190),0)</f>
        <v>0</v>
      </c>
      <c r="BW190" s="304" cm="1">
        <f t="array" aca="1" ref="BW190" ca="1">IF(AK190&gt;0,AK190*SUMPRODUCT(_xlfn.XLOOKUP(AK$23,$C$4:$C$19,$I$4:$S$19)*$AL190:$AV190),0)</f>
        <v>0</v>
      </c>
      <c r="BX190" s="305">
        <f t="shared" ca="1" si="299"/>
        <v>0</v>
      </c>
      <c r="BY190" s="125" cm="1">
        <f t="array" aca="1" ref="BY190" ca="1">IF(AA190&lt;0,AA190*SUMPRODUCT(_xlfn.XLOOKUP(AA$23,$C$4:$C$19,$T$4:$AD$19)*$AL190:$AV190),0)</f>
        <v>0</v>
      </c>
      <c r="BZ190" s="300" cm="1">
        <f t="array" aca="1" ref="BZ190" ca="1">IF(AB190&lt;0,AB190*SUMPRODUCT(_xlfn.XLOOKUP(AB$23,$C$4:$C$19,$T$4:$AD$19)*$AL190:$AV190),0)</f>
        <v>0</v>
      </c>
      <c r="CA190" s="300" cm="1">
        <f t="array" aca="1" ref="CA190" ca="1">IF(AC190&lt;0,AC190*SUMPRODUCT(_xlfn.XLOOKUP(AC$23,$C$4:$C$19,$T$4:$AD$19)*$AL190:$AV190),0)</f>
        <v>0</v>
      </c>
      <c r="CB190" s="301" cm="1">
        <f t="array" aca="1" ref="CB190" ca="1">IF(AD190&lt;0,AD190*SUMPRODUCT(_xlfn.XLOOKUP(AD$23,$C$4:$C$19,$T$4:$AD$19)*$AL190:$AV190),0)</f>
        <v>0</v>
      </c>
      <c r="CC190" s="300" cm="1">
        <f t="array" aca="1" ref="CC190" ca="1">IF(AE190&lt;0,AE190*SUMPRODUCT(_xlfn.XLOOKUP(AE$23,$C$4:$C$19,$T$4:$AD$19)*$AL190:$AV190),0)</f>
        <v>0</v>
      </c>
      <c r="CD190" s="300" cm="1">
        <f t="array" aca="1" ref="CD190" ca="1">IF(AF190&lt;0,AF190*SUMPRODUCT(_xlfn.XLOOKUP(AF$23,$C$4:$C$19,$T$4:$AD$19)*$AL190:$AV190),0)</f>
        <v>0</v>
      </c>
      <c r="CE190" s="300" cm="1">
        <f t="array" aca="1" ref="CE190" ca="1">IF(AG190&lt;0,AG190*SUMPRODUCT(_xlfn.XLOOKUP(AG$23,$C$4:$C$19,$T$4:$AD$19)*$AL190:$AV190),0)</f>
        <v>0</v>
      </c>
      <c r="CF190" s="300" cm="1">
        <f t="array" aca="1" ref="CF190" ca="1">IF(AH190&lt;0,AH190*SUMPRODUCT(_xlfn.XLOOKUP(AH$23,$C$4:$C$19,$T$4:$AD$19)*$AL190:$AV190),0)</f>
        <v>0</v>
      </c>
      <c r="CG190" s="300" cm="1">
        <f t="array" aca="1" ref="CG190" ca="1">IF(AI190&lt;0,AI190*SUMPRODUCT(_xlfn.XLOOKUP(AI$23,$C$4:$C$19,$T$4:$AD$19)*$AL190:$AV190),0)</f>
        <v>0</v>
      </c>
      <c r="CH190" s="300" cm="1">
        <f t="array" aca="1" ref="CH190" ca="1">IF(AJ190&lt;0,AJ190*SUMPRODUCT(_xlfn.XLOOKUP(AJ$23,$C$4:$C$19,$T$4:$AD$19)*$AL190:$AV190),0)</f>
        <v>0</v>
      </c>
      <c r="CI190" s="304" cm="1">
        <f t="array" aca="1" ref="CI190" ca="1">IF(AK190&lt;0,AK190*SUMPRODUCT(_xlfn.XLOOKUP(AK$23,$C$4:$C$19,$T$4:$AD$19)*$AL190:$AV190),0)</f>
        <v>0</v>
      </c>
      <c r="CJ190" s="303">
        <f t="shared" ca="1" si="300"/>
        <v>0</v>
      </c>
      <c r="CK190" s="125" cm="1">
        <f t="array" aca="1" ref="CK190" ca="1">IF(AA190&lt;0,AA190*SUMPRODUCT(_xlfn.XLOOKUP(AA$23,$C$4:$C$19,$I$4:$S$19)*$AL190:$AV190),0)</f>
        <v>0</v>
      </c>
      <c r="CL190" s="300" cm="1">
        <f t="array" aca="1" ref="CL190" ca="1">IF(AB190&lt;0,AB190*SUMPRODUCT(_xlfn.XLOOKUP(AB$23,$C$4:$C$19,$I$4:$S$19)*$AL190:$AV190),0)</f>
        <v>0</v>
      </c>
      <c r="CM190" s="300" cm="1">
        <f t="array" aca="1" ref="CM190" ca="1">IF(AC190&lt;0,AC190*SUMPRODUCT(_xlfn.XLOOKUP(AC$23,$C$4:$C$19,$I$4:$S$19)*$AL190:$AV190),0)</f>
        <v>0</v>
      </c>
      <c r="CN190" s="301" cm="1">
        <f t="array" aca="1" ref="CN190" ca="1">IF(AD190&lt;0,AD190*SUMPRODUCT(_xlfn.XLOOKUP(AD$23,$C$4:$C$19,$I$4:$S$19)*$AL190:$AV190),0)</f>
        <v>0</v>
      </c>
      <c r="CO190" s="300" cm="1">
        <f t="array" aca="1" ref="CO190" ca="1">IF(AE190&lt;0,AE190*SUMPRODUCT(_xlfn.XLOOKUP(AE$23,$C$4:$C$19,$I$4:$S$19)*$AL190:$AV190),0)</f>
        <v>0</v>
      </c>
      <c r="CP190" s="300" cm="1">
        <f t="array" aca="1" ref="CP190" ca="1">IF(AF190&lt;0,AF190*SUMPRODUCT(_xlfn.XLOOKUP(AF$23,$C$4:$C$19,$I$4:$S$19)*$AL190:$AV190),0)</f>
        <v>0</v>
      </c>
      <c r="CQ190" s="300" cm="1">
        <f t="array" aca="1" ref="CQ190" ca="1">IF(AG190&lt;0,AG190*SUMPRODUCT(_xlfn.XLOOKUP(AG$23,$C$4:$C$19,$I$4:$S$19)*$AL190:$AV190),0)</f>
        <v>0</v>
      </c>
      <c r="CR190" s="300" cm="1">
        <f t="array" aca="1" ref="CR190" ca="1">IF(AH190&lt;0,AH190*SUMPRODUCT(_xlfn.XLOOKUP(AH$23,$C$4:$C$19,$I$4:$S$19)*$AL190:$AV190),0)</f>
        <v>0</v>
      </c>
      <c r="CS190" s="300" cm="1">
        <f t="array" aca="1" ref="CS190" ca="1">IF(AI190&lt;0,AI190*SUMPRODUCT(_xlfn.XLOOKUP(AI$23,$C$4:$C$19,$I$4:$S$19)*$AL190:$AV190),0)</f>
        <v>0</v>
      </c>
      <c r="CT190" s="300" cm="1">
        <f t="array" aca="1" ref="CT190" ca="1">IF(AJ190&lt;0,AJ190*SUMPRODUCT(_xlfn.XLOOKUP(AJ$23,$C$4:$C$19,$I$4:$S$19)*$AL190:$AV190),0)</f>
        <v>0</v>
      </c>
      <c r="CU190" s="302" cm="1">
        <f t="array" aca="1" ref="CU190" ca="1">IF(AK190&lt;0,AK190*SUMPRODUCT(_xlfn.XLOOKUP(AK$23,$C$4:$C$19,$I$4:$S$19)*$AL190:$AV190),0)</f>
        <v>0</v>
      </c>
      <c r="CV190" s="303">
        <f t="shared" ca="1" si="301"/>
        <v>0</v>
      </c>
    </row>
    <row r="191" spans="1:100" x14ac:dyDescent="0.25">
      <c r="A191" s="134" t="s">
        <v>166</v>
      </c>
      <c r="B191" s="255"/>
      <c r="C191" s="278">
        <v>4</v>
      </c>
      <c r="D191" s="279" t="str">
        <f>_xlfn.XLOOKUP($C191,'Load Combinations'!$B$4:$B$22,'Load Combinations'!$C$4:$C$22)</f>
        <v>Core Vessel Vacuum, No Beam</v>
      </c>
      <c r="E191" s="280"/>
      <c r="F191" s="281"/>
      <c r="G191" s="111"/>
      <c r="H191" s="282">
        <f t="shared" ca="1" si="304"/>
        <v>1</v>
      </c>
      <c r="I191" s="282">
        <f t="shared" ca="1" si="305"/>
        <v>0</v>
      </c>
      <c r="J191" s="283"/>
      <c r="K191" s="87">
        <f ca="1">OFFSET(K191,-3,0)</f>
        <v>0</v>
      </c>
      <c r="L191" s="84">
        <f t="shared" ref="L191:AK191" ca="1" si="316">OFFSET(L191,-3,0)</f>
        <v>0</v>
      </c>
      <c r="M191" s="84">
        <f t="shared" ca="1" si="316"/>
        <v>0</v>
      </c>
      <c r="N191" s="84">
        <f t="shared" ca="1" si="316"/>
        <v>0</v>
      </c>
      <c r="O191" s="84">
        <f t="shared" ca="1" si="316"/>
        <v>0</v>
      </c>
      <c r="P191" s="84">
        <f t="shared" ca="1" si="316"/>
        <v>0</v>
      </c>
      <c r="Q191" s="84">
        <f t="shared" ca="1" si="316"/>
        <v>0</v>
      </c>
      <c r="R191" s="84">
        <f t="shared" ca="1" si="316"/>
        <v>0</v>
      </c>
      <c r="S191" s="84">
        <f t="shared" ca="1" si="316"/>
        <v>0</v>
      </c>
      <c r="T191" s="84">
        <f t="shared" ca="1" si="316"/>
        <v>0</v>
      </c>
      <c r="U191" s="84">
        <f t="shared" ca="1" si="316"/>
        <v>0</v>
      </c>
      <c r="V191" s="84">
        <f t="shared" ca="1" si="316"/>
        <v>0</v>
      </c>
      <c r="W191" s="84">
        <f t="shared" ca="1" si="316"/>
        <v>0</v>
      </c>
      <c r="X191" s="84">
        <f t="shared" ca="1" si="316"/>
        <v>0</v>
      </c>
      <c r="Y191" s="84">
        <f t="shared" ca="1" si="316"/>
        <v>0</v>
      </c>
      <c r="Z191" s="89">
        <f t="shared" ca="1" si="316"/>
        <v>0</v>
      </c>
      <c r="AA191" s="87">
        <f t="shared" ca="1" si="316"/>
        <v>0</v>
      </c>
      <c r="AB191" s="84">
        <f t="shared" ca="1" si="316"/>
        <v>0</v>
      </c>
      <c r="AC191" s="84">
        <f t="shared" ca="1" si="316"/>
        <v>0</v>
      </c>
      <c r="AD191" s="84">
        <f t="shared" ca="1" si="316"/>
        <v>0</v>
      </c>
      <c r="AE191" s="84">
        <f t="shared" ca="1" si="316"/>
        <v>0</v>
      </c>
      <c r="AF191" s="84">
        <f t="shared" ca="1" si="316"/>
        <v>0</v>
      </c>
      <c r="AG191" s="84">
        <f t="shared" ca="1" si="316"/>
        <v>1</v>
      </c>
      <c r="AH191" s="84">
        <f t="shared" ca="1" si="316"/>
        <v>0</v>
      </c>
      <c r="AI191" s="84">
        <f t="shared" ca="1" si="316"/>
        <v>0</v>
      </c>
      <c r="AJ191" s="84">
        <f t="shared" ca="1" si="316"/>
        <v>1</v>
      </c>
      <c r="AK191" s="98">
        <f t="shared" ca="1" si="316"/>
        <v>1</v>
      </c>
      <c r="AL191" s="91">
        <f>+INDEX('Load Combinations'!$D$4:$N$22,MATCH(Vertical!$C191,'Load Combinations'!$B$4:$B$22,0),MATCH(Vertical!AL$23,'Load Combinations'!$D$3:$N$3,0))</f>
        <v>1</v>
      </c>
      <c r="AM191" s="84">
        <f>+INDEX('Load Combinations'!$D$4:$N$22,MATCH(Vertical!$C191,'Load Combinations'!$B$4:$B$22,0),MATCH(Vertical!AM$23,'Load Combinations'!$D$3:$N$3,0))</f>
        <v>1</v>
      </c>
      <c r="AN191" s="84">
        <f>+INDEX('Load Combinations'!$D$4:$N$22,MATCH(Vertical!$C191,'Load Combinations'!$B$4:$B$22,0),MATCH(Vertical!AN$23,'Load Combinations'!$D$3:$N$3,0))</f>
        <v>0</v>
      </c>
      <c r="AO191" s="84">
        <f>+INDEX('Load Combinations'!$D$4:$N$22,MATCH(Vertical!$C191,'Load Combinations'!$B$4:$B$22,0),MATCH(Vertical!AO$23,'Load Combinations'!$D$3:$N$3,0))</f>
        <v>1</v>
      </c>
      <c r="AP191" s="84">
        <f>+INDEX('Load Combinations'!$D$4:$N$22,MATCH(Vertical!$C191,'Load Combinations'!$B$4:$B$22,0),MATCH(Vertical!AP$23,'Load Combinations'!$D$3:$N$3,0))</f>
        <v>0</v>
      </c>
      <c r="AQ191" s="84">
        <f>+INDEX('Load Combinations'!$D$4:$N$22,MATCH(Vertical!$C191,'Load Combinations'!$B$4:$B$22,0),MATCH(Vertical!AQ$23,'Load Combinations'!$D$3:$N$3,0))</f>
        <v>0</v>
      </c>
      <c r="AR191" s="84">
        <f>+INDEX('Load Combinations'!$D$4:$N$22,MATCH(Vertical!$C191,'Load Combinations'!$B$4:$B$22,0),MATCH(Vertical!AR$23,'Load Combinations'!$D$3:$N$3,0))</f>
        <v>0</v>
      </c>
      <c r="AS191" s="84">
        <f>+INDEX('Load Combinations'!$D$4:$N$22,MATCH(Vertical!$C191,'Load Combinations'!$B$4:$B$22,0),MATCH(Vertical!AS$23,'Load Combinations'!$D$3:$N$3,0))</f>
        <v>0</v>
      </c>
      <c r="AT191" s="84">
        <f>+INDEX('Load Combinations'!$D$4:$N$22,MATCH(Vertical!$C191,'Load Combinations'!$B$4:$B$22,0),MATCH(Vertical!AT$23,'Load Combinations'!$D$3:$N$3,0))</f>
        <v>1</v>
      </c>
      <c r="AU191" s="89">
        <f>+INDEX('Load Combinations'!$D$4:$N$22,MATCH(Vertical!$C191,'Load Combinations'!$B$4:$B$22,0),MATCH(Vertical!AU$23,'Load Combinations'!$D$3:$N$3,0))</f>
        <v>0</v>
      </c>
      <c r="AV191" s="194">
        <f>+INDEX('Load Combinations'!$D$4:$N$22,MATCH(Vertical!$C191,'Load Combinations'!$B$4:$B$22,0),MATCH(Vertical!AV$23,'Load Combinations'!$D$3:$N$3,0))</f>
        <v>0</v>
      </c>
      <c r="AW191" s="284" cm="1">
        <f t="array" aca="1" ref="AW191" ca="1">SUMPRODUCT(--($K191:$Z191&gt;0),INDEX($H$4:$H$19,MATCH($K$23:$Z$23,$C$4:$C$19,0)))</f>
        <v>0</v>
      </c>
      <c r="AX191" s="194" cm="1">
        <f t="array" aca="1" ref="AX191" ca="1">SUMPRODUCT(--($K191:$Z191&gt;0),INDEX($G$4:$G$19,MATCH($K$23:$Z$23,$C$4:$C$19,0)))</f>
        <v>0</v>
      </c>
      <c r="AY191" s="194" cm="1">
        <f t="array" aca="1" ref="AY191" ca="1">-1*SUMPRODUCT(--($K191:$Z191&lt;0),INDEX($H$4:$H$19,MATCH($K$23:$Z$23,$C$4:$C$19,0)))</f>
        <v>0</v>
      </c>
      <c r="AZ191" s="285" cm="1">
        <f t="array" aca="1" ref="AZ191" ca="1">-1*SUMPRODUCT(--($K191:$Z191&lt;0),INDEX($G$4:$G$19,MATCH($K$23:$Z$23,$C$4:$C$19,0)))</f>
        <v>0</v>
      </c>
      <c r="BA191" s="286" cm="1">
        <f t="array" aca="1" ref="BA191" ca="1">IF(AA191&gt;0,AA191*SUMPRODUCT(_xlfn.XLOOKUP(AA$23,$C$4:$C$19,$T$4:$AD$19)*$AL191:$AV191),0)</f>
        <v>0</v>
      </c>
      <c r="BB191" s="287" cm="1">
        <f t="array" aca="1" ref="BB191" ca="1">IF(AB191&gt;0,AB191*SUMPRODUCT(_xlfn.XLOOKUP(AB$23,$C$4:$C$19,$T$4:$AD$19)*$AL191:$AV191),0)</f>
        <v>0</v>
      </c>
      <c r="BC191" s="287" cm="1">
        <f t="array" aca="1" ref="BC191" ca="1">IF(AC191&gt;0,AC191*SUMPRODUCT(_xlfn.XLOOKUP(AC$23,$C$4:$C$19,$T$4:$AD$19)*$AL191:$AV191),0)</f>
        <v>0</v>
      </c>
      <c r="BD191" s="287" cm="1">
        <f t="array" aca="1" ref="BD191" ca="1">IF(AD191&gt;0,AD191*SUMPRODUCT(_xlfn.XLOOKUP(AD$23,$C$4:$C$19,$T$4:$AD$19)*$AL191:$AV191),0)</f>
        <v>0</v>
      </c>
      <c r="BE191" s="287" cm="1">
        <f t="array" aca="1" ref="BE191" ca="1">IF(AE191&gt;0,AE191*SUMPRODUCT(_xlfn.XLOOKUP(AE$23,$C$4:$C$19,$T$4:$AD$19)*$AL191:$AV191),0)</f>
        <v>0</v>
      </c>
      <c r="BF191" s="287" cm="1">
        <f t="array" aca="1" ref="BF191" ca="1">IF(AF191&gt;0,AF191*SUMPRODUCT(_xlfn.XLOOKUP(AF$23,$C$4:$C$19,$T$4:$AD$19)*$AL191:$AV191),0)</f>
        <v>0</v>
      </c>
      <c r="BG191" s="287" cm="1">
        <f t="array" aca="1" ref="BG191" ca="1">IF(AG191&gt;0,AG191*SUMPRODUCT(_xlfn.XLOOKUP(AG$23,$C$4:$C$19,$T$4:$AD$19)*$AL191:$AV191),0)</f>
        <v>0.25</v>
      </c>
      <c r="BH191" s="287" cm="1">
        <f t="array" aca="1" ref="BH191" ca="1">IF(AH191&gt;0,AH191*SUMPRODUCT(_xlfn.XLOOKUP(AH$23,$C$4:$C$19,$T$4:$AD$19)*$AL191:$AV191),0)</f>
        <v>0</v>
      </c>
      <c r="BI191" s="287" cm="1">
        <f t="array" aca="1" ref="BI191" ca="1">IF(AI191&gt;0,AI191*SUMPRODUCT(_xlfn.XLOOKUP(AI$23,$C$4:$C$19,$T$4:$AD$19)*$AL191:$AV191),0)</f>
        <v>0</v>
      </c>
      <c r="BJ191" s="287" cm="1">
        <f t="array" aca="1" ref="BJ191" ca="1">IF(AJ191&gt;0,AJ191*SUMPRODUCT(_xlfn.XLOOKUP(AJ$23,$C$4:$C$19,$T$4:$AD$19)*$AL191:$AV191),0)</f>
        <v>0.25</v>
      </c>
      <c r="BK191" s="288" cm="1">
        <f t="array" aca="1" ref="BK191" ca="1">IF(AK191&gt;0,AK191*SUMPRODUCT(_xlfn.XLOOKUP(AK$23,$C$4:$C$19,$T$4:$AD$19)*$AL191:$AV191),0)</f>
        <v>0.5</v>
      </c>
      <c r="BL191" s="289">
        <f t="shared" ca="1" si="298"/>
        <v>1</v>
      </c>
      <c r="BM191" s="286" cm="1">
        <f t="array" aca="1" ref="BM191" ca="1">IF(AA191&gt;0,AA191*SUMPRODUCT(_xlfn.XLOOKUP(AA$23,$C$4:$C$19,$I$4:$S$19)*$AL191:$AV191),0)</f>
        <v>0</v>
      </c>
      <c r="BN191" s="287" cm="1">
        <f t="array" aca="1" ref="BN191" ca="1">IF(AB191&gt;0,AB191*SUMPRODUCT(_xlfn.XLOOKUP(AB$23,$C$4:$C$19,$I$4:$S$19)*$AL191:$AV191),0)</f>
        <v>0</v>
      </c>
      <c r="BO191" s="287" cm="1">
        <f t="array" aca="1" ref="BO191" ca="1">IF(AC191&gt;0,AC191*SUMPRODUCT(_xlfn.XLOOKUP(AC$23,$C$4:$C$19,$I$4:$S$19)*$AL191:$AV191),0)</f>
        <v>0</v>
      </c>
      <c r="BP191" s="287" cm="1">
        <f t="array" aca="1" ref="BP191" ca="1">IF(AD191&gt;0,AD191*SUMPRODUCT(_xlfn.XLOOKUP(AD$23,$C$4:$C$19,$I$4:$S$19)*$AL191:$AV191),0)</f>
        <v>0</v>
      </c>
      <c r="BQ191" s="287" cm="1">
        <f t="array" aca="1" ref="BQ191" ca="1">IF(AE191&gt;0,AE191*SUMPRODUCT(_xlfn.XLOOKUP(AE$23,$C$4:$C$19,$I$4:$S$19)*$AL191:$AV191),0)</f>
        <v>0</v>
      </c>
      <c r="BR191" s="287" cm="1">
        <f t="array" aca="1" ref="BR191" ca="1">IF(AF191&gt;0,AF191*SUMPRODUCT(_xlfn.XLOOKUP(AF$23,$C$4:$C$19,$I$4:$S$19)*$AL191:$AV191),0)</f>
        <v>0</v>
      </c>
      <c r="BS191" s="287" cm="1">
        <f t="array" aca="1" ref="BS191" ca="1">IF(AG191&gt;0,AG191*SUMPRODUCT(_xlfn.XLOOKUP(AG$23,$C$4:$C$19,$I$4:$S$19)*$AL191:$AV191),0)</f>
        <v>0</v>
      </c>
      <c r="BT191" s="287" cm="1">
        <f t="array" aca="1" ref="BT191" ca="1">IF(AH191&gt;0,AH191*SUMPRODUCT(_xlfn.XLOOKUP(AH$23,$C$4:$C$19,$I$4:$S$19)*$AL191:$AV191),0)</f>
        <v>0</v>
      </c>
      <c r="BU191" s="287" cm="1">
        <f t="array" aca="1" ref="BU191" ca="1">IF(AI191&gt;0,AI191*SUMPRODUCT(_xlfn.XLOOKUP(AI$23,$C$4:$C$19,$I$4:$S$19)*$AL191:$AV191),0)</f>
        <v>0</v>
      </c>
      <c r="BV191" s="287" cm="1">
        <f t="array" aca="1" ref="BV191" ca="1">IF(AJ191&gt;0,AJ191*SUMPRODUCT(_xlfn.XLOOKUP(AJ$23,$C$4:$C$19,$I$4:$S$19)*$AL191:$AV191),0)</f>
        <v>0</v>
      </c>
      <c r="BW191" s="290" cm="1">
        <f t="array" aca="1" ref="BW191" ca="1">IF(AK191&gt;0,AK191*SUMPRODUCT(_xlfn.XLOOKUP(AK$23,$C$4:$C$19,$I$4:$S$19)*$AL191:$AV191),0)</f>
        <v>0</v>
      </c>
      <c r="BX191" s="291">
        <f t="shared" ca="1" si="299"/>
        <v>0</v>
      </c>
      <c r="BY191" s="286" cm="1">
        <f t="array" aca="1" ref="BY191" ca="1">IF(AA191&lt;0,AA191*SUMPRODUCT(_xlfn.XLOOKUP(AA$23,$C$4:$C$19,$T$4:$AD$19)*$AL191:$AV191),0)</f>
        <v>0</v>
      </c>
      <c r="BZ191" s="287" cm="1">
        <f t="array" aca="1" ref="BZ191" ca="1">IF(AB191&lt;0,AB191*SUMPRODUCT(_xlfn.XLOOKUP(AB$23,$C$4:$C$19,$T$4:$AD$19)*$AL191:$AV191),0)</f>
        <v>0</v>
      </c>
      <c r="CA191" s="287" cm="1">
        <f t="array" aca="1" ref="CA191" ca="1">IF(AC191&lt;0,AC191*SUMPRODUCT(_xlfn.XLOOKUP(AC$23,$C$4:$C$19,$T$4:$AD$19)*$AL191:$AV191),0)</f>
        <v>0</v>
      </c>
      <c r="CB191" s="287" cm="1">
        <f t="array" aca="1" ref="CB191" ca="1">IF(AD191&lt;0,AD191*SUMPRODUCT(_xlfn.XLOOKUP(AD$23,$C$4:$C$19,$T$4:$AD$19)*$AL191:$AV191),0)</f>
        <v>0</v>
      </c>
      <c r="CC191" s="287" cm="1">
        <f t="array" aca="1" ref="CC191" ca="1">IF(AE191&lt;0,AE191*SUMPRODUCT(_xlfn.XLOOKUP(AE$23,$C$4:$C$19,$T$4:$AD$19)*$AL191:$AV191),0)</f>
        <v>0</v>
      </c>
      <c r="CD191" s="287" cm="1">
        <f t="array" aca="1" ref="CD191" ca="1">IF(AF191&lt;0,AF191*SUMPRODUCT(_xlfn.XLOOKUP(AF$23,$C$4:$C$19,$T$4:$AD$19)*$AL191:$AV191),0)</f>
        <v>0</v>
      </c>
      <c r="CE191" s="287" cm="1">
        <f t="array" aca="1" ref="CE191" ca="1">IF(AG191&lt;0,AG191*SUMPRODUCT(_xlfn.XLOOKUP(AG$23,$C$4:$C$19,$T$4:$AD$19)*$AL191:$AV191),0)</f>
        <v>0</v>
      </c>
      <c r="CF191" s="287" cm="1">
        <f t="array" aca="1" ref="CF191" ca="1">IF(AH191&lt;0,AH191*SUMPRODUCT(_xlfn.XLOOKUP(AH$23,$C$4:$C$19,$T$4:$AD$19)*$AL191:$AV191),0)</f>
        <v>0</v>
      </c>
      <c r="CG191" s="287" cm="1">
        <f t="array" aca="1" ref="CG191" ca="1">IF(AI191&lt;0,AI191*SUMPRODUCT(_xlfn.XLOOKUP(AI$23,$C$4:$C$19,$T$4:$AD$19)*$AL191:$AV191),0)</f>
        <v>0</v>
      </c>
      <c r="CH191" s="287" cm="1">
        <f t="array" aca="1" ref="CH191" ca="1">IF(AJ191&lt;0,AJ191*SUMPRODUCT(_xlfn.XLOOKUP(AJ$23,$C$4:$C$19,$T$4:$AD$19)*$AL191:$AV191),0)</f>
        <v>0</v>
      </c>
      <c r="CI191" s="290" cm="1">
        <f t="array" aca="1" ref="CI191" ca="1">IF(AK191&lt;0,AK191*SUMPRODUCT(_xlfn.XLOOKUP(AK$23,$C$4:$C$19,$T$4:$AD$19)*$AL191:$AV191),0)</f>
        <v>0</v>
      </c>
      <c r="CJ191" s="289">
        <f t="shared" ca="1" si="300"/>
        <v>0</v>
      </c>
      <c r="CK191" s="286" cm="1">
        <f t="array" aca="1" ref="CK191" ca="1">IF(AA191&lt;0,AA191*SUMPRODUCT(_xlfn.XLOOKUP(AA$23,$C$4:$C$19,$I$4:$S$19)*$AL191:$AV191),0)</f>
        <v>0</v>
      </c>
      <c r="CL191" s="287" cm="1">
        <f t="array" aca="1" ref="CL191" ca="1">IF(AB191&lt;0,AB191*SUMPRODUCT(_xlfn.XLOOKUP(AB$23,$C$4:$C$19,$I$4:$S$19)*$AL191:$AV191),0)</f>
        <v>0</v>
      </c>
      <c r="CM191" s="287" cm="1">
        <f t="array" aca="1" ref="CM191" ca="1">IF(AC191&lt;0,AC191*SUMPRODUCT(_xlfn.XLOOKUP(AC$23,$C$4:$C$19,$I$4:$S$19)*$AL191:$AV191),0)</f>
        <v>0</v>
      </c>
      <c r="CN191" s="287" cm="1">
        <f t="array" aca="1" ref="CN191" ca="1">IF(AD191&lt;0,AD191*SUMPRODUCT(_xlfn.XLOOKUP(AD$23,$C$4:$C$19,$I$4:$S$19)*$AL191:$AV191),0)</f>
        <v>0</v>
      </c>
      <c r="CO191" s="287" cm="1">
        <f t="array" aca="1" ref="CO191" ca="1">IF(AE191&lt;0,AE191*SUMPRODUCT(_xlfn.XLOOKUP(AE$23,$C$4:$C$19,$I$4:$S$19)*$AL191:$AV191),0)</f>
        <v>0</v>
      </c>
      <c r="CP191" s="287" cm="1">
        <f t="array" aca="1" ref="CP191" ca="1">IF(AF191&lt;0,AF191*SUMPRODUCT(_xlfn.XLOOKUP(AF$23,$C$4:$C$19,$I$4:$S$19)*$AL191:$AV191),0)</f>
        <v>0</v>
      </c>
      <c r="CQ191" s="287" cm="1">
        <f t="array" aca="1" ref="CQ191" ca="1">IF(AG191&lt;0,AG191*SUMPRODUCT(_xlfn.XLOOKUP(AG$23,$C$4:$C$19,$I$4:$S$19)*$AL191:$AV191),0)</f>
        <v>0</v>
      </c>
      <c r="CR191" s="287" cm="1">
        <f t="array" aca="1" ref="CR191" ca="1">IF(AH191&lt;0,AH191*SUMPRODUCT(_xlfn.XLOOKUP(AH$23,$C$4:$C$19,$I$4:$S$19)*$AL191:$AV191),0)</f>
        <v>0</v>
      </c>
      <c r="CS191" s="287" cm="1">
        <f t="array" aca="1" ref="CS191" ca="1">IF(AI191&lt;0,AI191*SUMPRODUCT(_xlfn.XLOOKUP(AI$23,$C$4:$C$19,$I$4:$S$19)*$AL191:$AV191),0)</f>
        <v>0</v>
      </c>
      <c r="CT191" s="287" cm="1">
        <f t="array" aca="1" ref="CT191" ca="1">IF(AJ191&lt;0,AJ191*SUMPRODUCT(_xlfn.XLOOKUP(AJ$23,$C$4:$C$19,$I$4:$S$19)*$AL191:$AV191),0)</f>
        <v>0</v>
      </c>
      <c r="CU191" s="288" cm="1">
        <f t="array" aca="1" ref="CU191" ca="1">IF(AK191&lt;0,AK191*SUMPRODUCT(_xlfn.XLOOKUP(AK$23,$C$4:$C$19,$I$4:$S$19)*$AL191:$AV191),0)</f>
        <v>0</v>
      </c>
      <c r="CV191" s="289">
        <f t="shared" ca="1" si="301"/>
        <v>0</v>
      </c>
    </row>
    <row r="192" spans="1:100" x14ac:dyDescent="0.25">
      <c r="A192" s="135">
        <f ca="1">MAX(H188:I206)</f>
        <v>2.5</v>
      </c>
      <c r="B192" s="731"/>
      <c r="C192" s="292">
        <v>5</v>
      </c>
      <c r="D192" s="293" t="str">
        <f>_xlfn.XLOOKUP($C192,'Load Combinations'!$B$4:$B$22,'Load Combinations'!$C$4:$C$22)</f>
        <v>Core Vessel Vacuum, Beam on</v>
      </c>
      <c r="E192" s="86"/>
      <c r="F192" s="294"/>
      <c r="G192" s="125"/>
      <c r="H192" s="295">
        <f t="shared" ca="1" si="304"/>
        <v>2.5</v>
      </c>
      <c r="I192" s="295">
        <f t="shared" ca="1" si="305"/>
        <v>0</v>
      </c>
      <c r="J192" s="296"/>
      <c r="K192" s="99">
        <f ca="1">OFFSET(K192,-4,0)</f>
        <v>0</v>
      </c>
      <c r="L192" s="96">
        <f t="shared" ref="L192:AK192" ca="1" si="317">OFFSET(L192,-4,0)</f>
        <v>0</v>
      </c>
      <c r="M192" s="96">
        <f t="shared" ca="1" si="317"/>
        <v>0</v>
      </c>
      <c r="N192" s="96">
        <f t="shared" ca="1" si="317"/>
        <v>0</v>
      </c>
      <c r="O192" s="96">
        <f t="shared" ca="1" si="317"/>
        <v>0</v>
      </c>
      <c r="P192" s="96">
        <f t="shared" ca="1" si="317"/>
        <v>0</v>
      </c>
      <c r="Q192" s="96">
        <f t="shared" ca="1" si="317"/>
        <v>0</v>
      </c>
      <c r="R192" s="96">
        <f t="shared" ca="1" si="317"/>
        <v>0</v>
      </c>
      <c r="S192" s="96">
        <f t="shared" ca="1" si="317"/>
        <v>0</v>
      </c>
      <c r="T192" s="96">
        <f t="shared" ca="1" si="317"/>
        <v>0</v>
      </c>
      <c r="U192" s="96">
        <f t="shared" ca="1" si="317"/>
        <v>0</v>
      </c>
      <c r="V192" s="96">
        <f t="shared" ca="1" si="317"/>
        <v>0</v>
      </c>
      <c r="W192" s="96">
        <f t="shared" ca="1" si="317"/>
        <v>0</v>
      </c>
      <c r="X192" s="96">
        <f t="shared" ca="1" si="317"/>
        <v>0</v>
      </c>
      <c r="Y192" s="96">
        <f t="shared" ca="1" si="317"/>
        <v>0</v>
      </c>
      <c r="Z192" s="138">
        <f t="shared" ca="1" si="317"/>
        <v>0</v>
      </c>
      <c r="AA192" s="99">
        <f t="shared" ca="1" si="317"/>
        <v>0</v>
      </c>
      <c r="AB192" s="96">
        <f t="shared" ca="1" si="317"/>
        <v>0</v>
      </c>
      <c r="AC192" s="96">
        <f t="shared" ca="1" si="317"/>
        <v>0</v>
      </c>
      <c r="AD192" s="96">
        <f t="shared" ca="1" si="317"/>
        <v>0</v>
      </c>
      <c r="AE192" s="96">
        <f t="shared" ca="1" si="317"/>
        <v>0</v>
      </c>
      <c r="AF192" s="96">
        <f t="shared" ca="1" si="317"/>
        <v>0</v>
      </c>
      <c r="AG192" s="96">
        <f t="shared" ca="1" si="317"/>
        <v>1</v>
      </c>
      <c r="AH192" s="96">
        <f t="shared" ca="1" si="317"/>
        <v>0</v>
      </c>
      <c r="AI192" s="96">
        <f t="shared" ca="1" si="317"/>
        <v>0</v>
      </c>
      <c r="AJ192" s="96">
        <f t="shared" ca="1" si="317"/>
        <v>1</v>
      </c>
      <c r="AK192" s="100">
        <f t="shared" ca="1" si="317"/>
        <v>1</v>
      </c>
      <c r="AL192" s="97">
        <f>+INDEX('Load Combinations'!$D$4:$N$22,MATCH(Vertical!$C192,'Load Combinations'!$B$4:$B$22,0),MATCH(Vertical!AL$23,'Load Combinations'!$D$3:$N$3,0))</f>
        <v>1</v>
      </c>
      <c r="AM192" s="96">
        <f>+INDEX('Load Combinations'!$D$4:$N$22,MATCH(Vertical!$C192,'Load Combinations'!$B$4:$B$22,0),MATCH(Vertical!AM$23,'Load Combinations'!$D$3:$N$3,0))</f>
        <v>1</v>
      </c>
      <c r="AN192" s="96">
        <f>+INDEX('Load Combinations'!$D$4:$N$22,MATCH(Vertical!$C192,'Load Combinations'!$B$4:$B$22,0),MATCH(Vertical!AN$23,'Load Combinations'!$D$3:$N$3,0))</f>
        <v>0</v>
      </c>
      <c r="AO192" s="96">
        <f>+INDEX('Load Combinations'!$D$4:$N$22,MATCH(Vertical!$C192,'Load Combinations'!$B$4:$B$22,0),MATCH(Vertical!AO$23,'Load Combinations'!$D$3:$N$3,0))</f>
        <v>1</v>
      </c>
      <c r="AP192" s="96">
        <f>+INDEX('Load Combinations'!$D$4:$N$22,MATCH(Vertical!$C192,'Load Combinations'!$B$4:$B$22,0),MATCH(Vertical!AP$23,'Load Combinations'!$D$3:$N$3,0))</f>
        <v>0</v>
      </c>
      <c r="AQ192" s="96">
        <f>+INDEX('Load Combinations'!$D$4:$N$22,MATCH(Vertical!$C192,'Load Combinations'!$B$4:$B$22,0),MATCH(Vertical!AQ$23,'Load Combinations'!$D$3:$N$3,0))</f>
        <v>1</v>
      </c>
      <c r="AR192" s="96">
        <f>+INDEX('Load Combinations'!$D$4:$N$22,MATCH(Vertical!$C192,'Load Combinations'!$B$4:$B$22,0),MATCH(Vertical!AR$23,'Load Combinations'!$D$3:$N$3,0))</f>
        <v>0</v>
      </c>
      <c r="AS192" s="96">
        <f>+INDEX('Load Combinations'!$D$4:$N$22,MATCH(Vertical!$C192,'Load Combinations'!$B$4:$B$22,0),MATCH(Vertical!AS$23,'Load Combinations'!$D$3:$N$3,0))</f>
        <v>0</v>
      </c>
      <c r="AT192" s="96">
        <f>+INDEX('Load Combinations'!$D$4:$N$22,MATCH(Vertical!$C192,'Load Combinations'!$B$4:$B$22,0),MATCH(Vertical!AT$23,'Load Combinations'!$D$3:$N$3,0))</f>
        <v>1</v>
      </c>
      <c r="AU192" s="138">
        <f>+INDEX('Load Combinations'!$D$4:$N$22,MATCH(Vertical!$C192,'Load Combinations'!$B$4:$B$22,0),MATCH(Vertical!AU$23,'Load Combinations'!$D$3:$N$3,0))</f>
        <v>0</v>
      </c>
      <c r="AV192" s="298">
        <f>+INDEX('Load Combinations'!$D$4:$N$22,MATCH(Vertical!$C192,'Load Combinations'!$B$4:$B$22,0),MATCH(Vertical!AV$23,'Load Combinations'!$D$3:$N$3,0))</f>
        <v>0</v>
      </c>
      <c r="AW192" s="297" cm="1">
        <f t="array" aca="1" ref="AW192" ca="1">SUMPRODUCT(--($K192:$Z192&gt;0),INDEX($H$4:$H$19,MATCH($K$23:$Z$23,$C$4:$C$19,0)))</f>
        <v>0</v>
      </c>
      <c r="AX192" s="298" cm="1">
        <f t="array" aca="1" ref="AX192" ca="1">SUMPRODUCT(--($K192:$Z192&gt;0),INDEX($G$4:$G$19,MATCH($K$23:$Z$23,$C$4:$C$19,0)))</f>
        <v>0</v>
      </c>
      <c r="AY192" s="298" cm="1">
        <f t="array" aca="1" ref="AY192" ca="1">-1*SUMPRODUCT(--($K192:$Z192&lt;0),INDEX($H$4:$H$19,MATCH($K$23:$Z$23,$C$4:$C$19,0)))</f>
        <v>0</v>
      </c>
      <c r="AZ192" s="299" cm="1">
        <f t="array" aca="1" ref="AZ192" ca="1">-1*SUMPRODUCT(--($K192:$Z192&lt;0),INDEX($G$4:$G$19,MATCH($K$23:$Z$23,$C$4:$C$19,0)))</f>
        <v>0</v>
      </c>
      <c r="BA192" s="125" cm="1">
        <f t="array" aca="1" ref="BA192" ca="1">IF(AA192&gt;0,AA192*SUMPRODUCT(_xlfn.XLOOKUP(AA$23,$C$4:$C$19,$T$4:$AD$19)*$AL192:$AV192),0)</f>
        <v>0</v>
      </c>
      <c r="BB192" s="300" cm="1">
        <f t="array" aca="1" ref="BB192" ca="1">IF(AB192&gt;0,AB192*SUMPRODUCT(_xlfn.XLOOKUP(AB$23,$C$4:$C$19,$T$4:$AD$19)*$AL192:$AV192),0)</f>
        <v>0</v>
      </c>
      <c r="BC192" s="300" cm="1">
        <f t="array" aca="1" ref="BC192" ca="1">IF(AC192&gt;0,AC192*SUMPRODUCT(_xlfn.XLOOKUP(AC$23,$C$4:$C$19,$T$4:$AD$19)*$AL192:$AV192),0)</f>
        <v>0</v>
      </c>
      <c r="BD192" s="301" cm="1">
        <f t="array" aca="1" ref="BD192" ca="1">IF(AD192&gt;0,AD192*SUMPRODUCT(_xlfn.XLOOKUP(AD$23,$C$4:$C$19,$T$4:$AD$19)*$AL192:$AV192),0)</f>
        <v>0</v>
      </c>
      <c r="BE192" s="300" cm="1">
        <f t="array" aca="1" ref="BE192" ca="1">IF(AE192&gt;0,AE192*SUMPRODUCT(_xlfn.XLOOKUP(AE$23,$C$4:$C$19,$T$4:$AD$19)*$AL192:$AV192),0)</f>
        <v>0</v>
      </c>
      <c r="BF192" s="300" cm="1">
        <f t="array" aca="1" ref="BF192" ca="1">IF(AF192&gt;0,AF192*SUMPRODUCT(_xlfn.XLOOKUP(AF$23,$C$4:$C$19,$T$4:$AD$19)*$AL192:$AV192),0)</f>
        <v>0</v>
      </c>
      <c r="BG192" s="300" cm="1">
        <f t="array" aca="1" ref="BG192" ca="1">IF(AG192&gt;0,AG192*SUMPRODUCT(_xlfn.XLOOKUP(AG$23,$C$4:$C$19,$T$4:$AD$19)*$AL192:$AV192),0)</f>
        <v>0.75</v>
      </c>
      <c r="BH192" s="300" cm="1">
        <f t="array" aca="1" ref="BH192" ca="1">IF(AH192&gt;0,AH192*SUMPRODUCT(_xlfn.XLOOKUP(AH$23,$C$4:$C$19,$T$4:$AD$19)*$AL192:$AV192),0)</f>
        <v>0</v>
      </c>
      <c r="BI192" s="300" cm="1">
        <f t="array" aca="1" ref="BI192" ca="1">IF(AI192&gt;0,AI192*SUMPRODUCT(_xlfn.XLOOKUP(AI$23,$C$4:$C$19,$T$4:$AD$19)*$AL192:$AV192),0)</f>
        <v>0</v>
      </c>
      <c r="BJ192" s="300" cm="1">
        <f t="array" aca="1" ref="BJ192" ca="1">IF(AJ192&gt;0,AJ192*SUMPRODUCT(_xlfn.XLOOKUP(AJ$23,$C$4:$C$19,$T$4:$AD$19)*$AL192:$AV192),0)</f>
        <v>0.75</v>
      </c>
      <c r="BK192" s="302" cm="1">
        <f t="array" aca="1" ref="BK192" ca="1">IF(AK192&gt;0,AK192*SUMPRODUCT(_xlfn.XLOOKUP(AK$23,$C$4:$C$19,$T$4:$AD$19)*$AL192:$AV192),0)</f>
        <v>1</v>
      </c>
      <c r="BL192" s="303">
        <f t="shared" ca="1" si="298"/>
        <v>2.5</v>
      </c>
      <c r="BM192" s="125" cm="1">
        <f t="array" aca="1" ref="BM192" ca="1">IF(AA192&gt;0,AA192*SUMPRODUCT(_xlfn.XLOOKUP(AA$23,$C$4:$C$19,$I$4:$S$19)*$AL192:$AV192),0)</f>
        <v>0</v>
      </c>
      <c r="BN192" s="300" cm="1">
        <f t="array" aca="1" ref="BN192" ca="1">IF(AB192&gt;0,AB192*SUMPRODUCT(_xlfn.XLOOKUP(AB$23,$C$4:$C$19,$I$4:$S$19)*$AL192:$AV192),0)</f>
        <v>0</v>
      </c>
      <c r="BO192" s="300" cm="1">
        <f t="array" aca="1" ref="BO192" ca="1">IF(AC192&gt;0,AC192*SUMPRODUCT(_xlfn.XLOOKUP(AC$23,$C$4:$C$19,$I$4:$S$19)*$AL192:$AV192),0)</f>
        <v>0</v>
      </c>
      <c r="BP192" s="301" cm="1">
        <f t="array" aca="1" ref="BP192" ca="1">IF(AD192&gt;0,AD192*SUMPRODUCT(_xlfn.XLOOKUP(AD$23,$C$4:$C$19,$I$4:$S$19)*$AL192:$AV192),0)</f>
        <v>0</v>
      </c>
      <c r="BQ192" s="300" cm="1">
        <f t="array" aca="1" ref="BQ192" ca="1">IF(AE192&gt;0,AE192*SUMPRODUCT(_xlfn.XLOOKUP(AE$23,$C$4:$C$19,$I$4:$S$19)*$AL192:$AV192),0)</f>
        <v>0</v>
      </c>
      <c r="BR192" s="300" cm="1">
        <f t="array" aca="1" ref="BR192" ca="1">IF(AF192&gt;0,AF192*SUMPRODUCT(_xlfn.XLOOKUP(AF$23,$C$4:$C$19,$I$4:$S$19)*$AL192:$AV192),0)</f>
        <v>0</v>
      </c>
      <c r="BS192" s="300" cm="1">
        <f t="array" aca="1" ref="BS192" ca="1">IF(AG192&gt;0,AG192*SUMPRODUCT(_xlfn.XLOOKUP(AG$23,$C$4:$C$19,$I$4:$S$19)*$AL192:$AV192),0)</f>
        <v>0</v>
      </c>
      <c r="BT192" s="300" cm="1">
        <f t="array" aca="1" ref="BT192" ca="1">IF(AH192&gt;0,AH192*SUMPRODUCT(_xlfn.XLOOKUP(AH$23,$C$4:$C$19,$I$4:$S$19)*$AL192:$AV192),0)</f>
        <v>0</v>
      </c>
      <c r="BU192" s="300" cm="1">
        <f t="array" aca="1" ref="BU192" ca="1">IF(AI192&gt;0,AI192*SUMPRODUCT(_xlfn.XLOOKUP(AI$23,$C$4:$C$19,$I$4:$S$19)*$AL192:$AV192),0)</f>
        <v>0</v>
      </c>
      <c r="BV192" s="300" cm="1">
        <f t="array" aca="1" ref="BV192" ca="1">IF(AJ192&gt;0,AJ192*SUMPRODUCT(_xlfn.XLOOKUP(AJ$23,$C$4:$C$19,$I$4:$S$19)*$AL192:$AV192),0)</f>
        <v>0</v>
      </c>
      <c r="BW192" s="304" cm="1">
        <f t="array" aca="1" ref="BW192" ca="1">IF(AK192&gt;0,AK192*SUMPRODUCT(_xlfn.XLOOKUP(AK$23,$C$4:$C$19,$I$4:$S$19)*$AL192:$AV192),0)</f>
        <v>0</v>
      </c>
      <c r="BX192" s="305">
        <f t="shared" ca="1" si="299"/>
        <v>0</v>
      </c>
      <c r="BY192" s="125" cm="1">
        <f t="array" aca="1" ref="BY192" ca="1">IF(AA192&lt;0,AA192*SUMPRODUCT(_xlfn.XLOOKUP(AA$23,$C$4:$C$19,$T$4:$AD$19)*$AL192:$AV192),0)</f>
        <v>0</v>
      </c>
      <c r="BZ192" s="300" cm="1">
        <f t="array" aca="1" ref="BZ192" ca="1">IF(AB192&lt;0,AB192*SUMPRODUCT(_xlfn.XLOOKUP(AB$23,$C$4:$C$19,$T$4:$AD$19)*$AL192:$AV192),0)</f>
        <v>0</v>
      </c>
      <c r="CA192" s="300" cm="1">
        <f t="array" aca="1" ref="CA192" ca="1">IF(AC192&lt;0,AC192*SUMPRODUCT(_xlfn.XLOOKUP(AC$23,$C$4:$C$19,$T$4:$AD$19)*$AL192:$AV192),0)</f>
        <v>0</v>
      </c>
      <c r="CB192" s="301" cm="1">
        <f t="array" aca="1" ref="CB192" ca="1">IF(AD192&lt;0,AD192*SUMPRODUCT(_xlfn.XLOOKUP(AD$23,$C$4:$C$19,$T$4:$AD$19)*$AL192:$AV192),0)</f>
        <v>0</v>
      </c>
      <c r="CC192" s="300" cm="1">
        <f t="array" aca="1" ref="CC192" ca="1">IF(AE192&lt;0,AE192*SUMPRODUCT(_xlfn.XLOOKUP(AE$23,$C$4:$C$19,$T$4:$AD$19)*$AL192:$AV192),0)</f>
        <v>0</v>
      </c>
      <c r="CD192" s="300" cm="1">
        <f t="array" aca="1" ref="CD192" ca="1">IF(AF192&lt;0,AF192*SUMPRODUCT(_xlfn.XLOOKUP(AF$23,$C$4:$C$19,$T$4:$AD$19)*$AL192:$AV192),0)</f>
        <v>0</v>
      </c>
      <c r="CE192" s="300" cm="1">
        <f t="array" aca="1" ref="CE192" ca="1">IF(AG192&lt;0,AG192*SUMPRODUCT(_xlfn.XLOOKUP(AG$23,$C$4:$C$19,$T$4:$AD$19)*$AL192:$AV192),0)</f>
        <v>0</v>
      </c>
      <c r="CF192" s="300" cm="1">
        <f t="array" aca="1" ref="CF192" ca="1">IF(AH192&lt;0,AH192*SUMPRODUCT(_xlfn.XLOOKUP(AH$23,$C$4:$C$19,$T$4:$AD$19)*$AL192:$AV192),0)</f>
        <v>0</v>
      </c>
      <c r="CG192" s="300" cm="1">
        <f t="array" aca="1" ref="CG192" ca="1">IF(AI192&lt;0,AI192*SUMPRODUCT(_xlfn.XLOOKUP(AI$23,$C$4:$C$19,$T$4:$AD$19)*$AL192:$AV192),0)</f>
        <v>0</v>
      </c>
      <c r="CH192" s="300" cm="1">
        <f t="array" aca="1" ref="CH192" ca="1">IF(AJ192&lt;0,AJ192*SUMPRODUCT(_xlfn.XLOOKUP(AJ$23,$C$4:$C$19,$T$4:$AD$19)*$AL192:$AV192),0)</f>
        <v>0</v>
      </c>
      <c r="CI192" s="304" cm="1">
        <f t="array" aca="1" ref="CI192" ca="1">IF(AK192&lt;0,AK192*SUMPRODUCT(_xlfn.XLOOKUP(AK$23,$C$4:$C$19,$T$4:$AD$19)*$AL192:$AV192),0)</f>
        <v>0</v>
      </c>
      <c r="CJ192" s="303">
        <f t="shared" ca="1" si="300"/>
        <v>0</v>
      </c>
      <c r="CK192" s="125" cm="1">
        <f t="array" aca="1" ref="CK192" ca="1">IF(AA192&lt;0,AA192*SUMPRODUCT(_xlfn.XLOOKUP(AA$23,$C$4:$C$19,$I$4:$S$19)*$AL192:$AV192),0)</f>
        <v>0</v>
      </c>
      <c r="CL192" s="300" cm="1">
        <f t="array" aca="1" ref="CL192" ca="1">IF(AB192&lt;0,AB192*SUMPRODUCT(_xlfn.XLOOKUP(AB$23,$C$4:$C$19,$I$4:$S$19)*$AL192:$AV192),0)</f>
        <v>0</v>
      </c>
      <c r="CM192" s="300" cm="1">
        <f t="array" aca="1" ref="CM192" ca="1">IF(AC192&lt;0,AC192*SUMPRODUCT(_xlfn.XLOOKUP(AC$23,$C$4:$C$19,$I$4:$S$19)*$AL192:$AV192),0)</f>
        <v>0</v>
      </c>
      <c r="CN192" s="301" cm="1">
        <f t="array" aca="1" ref="CN192" ca="1">IF(AD192&lt;0,AD192*SUMPRODUCT(_xlfn.XLOOKUP(AD$23,$C$4:$C$19,$I$4:$S$19)*$AL192:$AV192),0)</f>
        <v>0</v>
      </c>
      <c r="CO192" s="300" cm="1">
        <f t="array" aca="1" ref="CO192" ca="1">IF(AE192&lt;0,AE192*SUMPRODUCT(_xlfn.XLOOKUP(AE$23,$C$4:$C$19,$I$4:$S$19)*$AL192:$AV192),0)</f>
        <v>0</v>
      </c>
      <c r="CP192" s="300" cm="1">
        <f t="array" aca="1" ref="CP192" ca="1">IF(AF192&lt;0,AF192*SUMPRODUCT(_xlfn.XLOOKUP(AF$23,$C$4:$C$19,$I$4:$S$19)*$AL192:$AV192),0)</f>
        <v>0</v>
      </c>
      <c r="CQ192" s="300" cm="1">
        <f t="array" aca="1" ref="CQ192" ca="1">IF(AG192&lt;0,AG192*SUMPRODUCT(_xlfn.XLOOKUP(AG$23,$C$4:$C$19,$I$4:$S$19)*$AL192:$AV192),0)</f>
        <v>0</v>
      </c>
      <c r="CR192" s="300" cm="1">
        <f t="array" aca="1" ref="CR192" ca="1">IF(AH192&lt;0,AH192*SUMPRODUCT(_xlfn.XLOOKUP(AH$23,$C$4:$C$19,$I$4:$S$19)*$AL192:$AV192),0)</f>
        <v>0</v>
      </c>
      <c r="CS192" s="300" cm="1">
        <f t="array" aca="1" ref="CS192" ca="1">IF(AI192&lt;0,AI192*SUMPRODUCT(_xlfn.XLOOKUP(AI$23,$C$4:$C$19,$I$4:$S$19)*$AL192:$AV192),0)</f>
        <v>0</v>
      </c>
      <c r="CT192" s="300" cm="1">
        <f t="array" aca="1" ref="CT192" ca="1">IF(AJ192&lt;0,AJ192*SUMPRODUCT(_xlfn.XLOOKUP(AJ$23,$C$4:$C$19,$I$4:$S$19)*$AL192:$AV192),0)</f>
        <v>0</v>
      </c>
      <c r="CU192" s="302" cm="1">
        <f t="array" aca="1" ref="CU192" ca="1">IF(AK192&lt;0,AK192*SUMPRODUCT(_xlfn.XLOOKUP(AK$23,$C$4:$C$19,$I$4:$S$19)*$AL192:$AV192),0)</f>
        <v>0</v>
      </c>
      <c r="CV192" s="303">
        <f t="shared" ca="1" si="301"/>
        <v>0</v>
      </c>
    </row>
    <row r="193" spans="1:100" x14ac:dyDescent="0.25">
      <c r="A193" s="134"/>
      <c r="B193" s="255"/>
      <c r="C193" s="278">
        <v>6</v>
      </c>
      <c r="D193" s="279" t="str">
        <f>_xlfn.XLOOKUP($C193,'Load Combinations'!$B$4:$B$22,'Load Combinations'!$C$4:$C$22)</f>
        <v>Core Vessel Vaccuum,  No Beam, Seismic</v>
      </c>
      <c r="E193" s="280"/>
      <c r="F193" s="281"/>
      <c r="G193" s="111"/>
      <c r="H193" s="282">
        <f t="shared" ca="1" si="304"/>
        <v>1</v>
      </c>
      <c r="I193" s="282">
        <f t="shared" ca="1" si="305"/>
        <v>0</v>
      </c>
      <c r="J193" s="283"/>
      <c r="K193" s="87">
        <f ca="1">OFFSET(K193,-5,0)</f>
        <v>0</v>
      </c>
      <c r="L193" s="84">
        <f t="shared" ref="L193:AK193" ca="1" si="318">OFFSET(L193,-5,0)</f>
        <v>0</v>
      </c>
      <c r="M193" s="84">
        <f t="shared" ca="1" si="318"/>
        <v>0</v>
      </c>
      <c r="N193" s="84">
        <f t="shared" ca="1" si="318"/>
        <v>0</v>
      </c>
      <c r="O193" s="84">
        <f t="shared" ca="1" si="318"/>
        <v>0</v>
      </c>
      <c r="P193" s="84">
        <f t="shared" ca="1" si="318"/>
        <v>0</v>
      </c>
      <c r="Q193" s="84">
        <f t="shared" ca="1" si="318"/>
        <v>0</v>
      </c>
      <c r="R193" s="84">
        <f t="shared" ca="1" si="318"/>
        <v>0</v>
      </c>
      <c r="S193" s="84">
        <f t="shared" ca="1" si="318"/>
        <v>0</v>
      </c>
      <c r="T193" s="84">
        <f t="shared" ca="1" si="318"/>
        <v>0</v>
      </c>
      <c r="U193" s="84">
        <f t="shared" ca="1" si="318"/>
        <v>0</v>
      </c>
      <c r="V193" s="84">
        <f t="shared" ca="1" si="318"/>
        <v>0</v>
      </c>
      <c r="W193" s="84">
        <f t="shared" ca="1" si="318"/>
        <v>0</v>
      </c>
      <c r="X193" s="84">
        <f t="shared" ca="1" si="318"/>
        <v>0</v>
      </c>
      <c r="Y193" s="84">
        <f t="shared" ca="1" si="318"/>
        <v>0</v>
      </c>
      <c r="Z193" s="89">
        <f t="shared" ca="1" si="318"/>
        <v>0</v>
      </c>
      <c r="AA193" s="87">
        <f t="shared" ca="1" si="318"/>
        <v>0</v>
      </c>
      <c r="AB193" s="84">
        <f t="shared" ca="1" si="318"/>
        <v>0</v>
      </c>
      <c r="AC193" s="84">
        <f t="shared" ca="1" si="318"/>
        <v>0</v>
      </c>
      <c r="AD193" s="84">
        <f t="shared" ca="1" si="318"/>
        <v>0</v>
      </c>
      <c r="AE193" s="84">
        <f t="shared" ca="1" si="318"/>
        <v>0</v>
      </c>
      <c r="AF193" s="84">
        <f t="shared" ca="1" si="318"/>
        <v>0</v>
      </c>
      <c r="AG193" s="84">
        <f t="shared" ca="1" si="318"/>
        <v>1</v>
      </c>
      <c r="AH193" s="84">
        <f t="shared" ca="1" si="318"/>
        <v>0</v>
      </c>
      <c r="AI193" s="84">
        <f t="shared" ca="1" si="318"/>
        <v>0</v>
      </c>
      <c r="AJ193" s="84">
        <f t="shared" ca="1" si="318"/>
        <v>1</v>
      </c>
      <c r="AK193" s="98">
        <f t="shared" ca="1" si="318"/>
        <v>1</v>
      </c>
      <c r="AL193" s="91">
        <f>+INDEX('Load Combinations'!$D$4:$N$22,MATCH(Vertical!$C193,'Load Combinations'!$B$4:$B$22,0),MATCH(Vertical!AL$23,'Load Combinations'!$D$3:$N$3,0))</f>
        <v>1</v>
      </c>
      <c r="AM193" s="84">
        <f>+INDEX('Load Combinations'!$D$4:$N$22,MATCH(Vertical!$C193,'Load Combinations'!$B$4:$B$22,0),MATCH(Vertical!AM$23,'Load Combinations'!$D$3:$N$3,0))</f>
        <v>1</v>
      </c>
      <c r="AN193" s="84">
        <f>+INDEX('Load Combinations'!$D$4:$N$22,MATCH(Vertical!$C193,'Load Combinations'!$B$4:$B$22,0),MATCH(Vertical!AN$23,'Load Combinations'!$D$3:$N$3,0))</f>
        <v>0</v>
      </c>
      <c r="AO193" s="84">
        <f>+INDEX('Load Combinations'!$D$4:$N$22,MATCH(Vertical!$C193,'Load Combinations'!$B$4:$B$22,0),MATCH(Vertical!AO$23,'Load Combinations'!$D$3:$N$3,0))</f>
        <v>1</v>
      </c>
      <c r="AP193" s="84">
        <f>+INDEX('Load Combinations'!$D$4:$N$22,MATCH(Vertical!$C193,'Load Combinations'!$B$4:$B$22,0),MATCH(Vertical!AP$23,'Load Combinations'!$D$3:$N$3,0))</f>
        <v>0</v>
      </c>
      <c r="AQ193" s="84">
        <f>+INDEX('Load Combinations'!$D$4:$N$22,MATCH(Vertical!$C193,'Load Combinations'!$B$4:$B$22,0),MATCH(Vertical!AQ$23,'Load Combinations'!$D$3:$N$3,0))</f>
        <v>0</v>
      </c>
      <c r="AR193" s="84">
        <f>+INDEX('Load Combinations'!$D$4:$N$22,MATCH(Vertical!$C193,'Load Combinations'!$B$4:$B$22,0),MATCH(Vertical!AR$23,'Load Combinations'!$D$3:$N$3,0))</f>
        <v>0</v>
      </c>
      <c r="AS193" s="84">
        <f>+INDEX('Load Combinations'!$D$4:$N$22,MATCH(Vertical!$C193,'Load Combinations'!$B$4:$B$22,0),MATCH(Vertical!AS$23,'Load Combinations'!$D$3:$N$3,0))</f>
        <v>0</v>
      </c>
      <c r="AT193" s="84">
        <f>+INDEX('Load Combinations'!$D$4:$N$22,MATCH(Vertical!$C193,'Load Combinations'!$B$4:$B$22,0),MATCH(Vertical!AT$23,'Load Combinations'!$D$3:$N$3,0))</f>
        <v>1</v>
      </c>
      <c r="AU193" s="89">
        <f>+INDEX('Load Combinations'!$D$4:$N$22,MATCH(Vertical!$C193,'Load Combinations'!$B$4:$B$22,0),MATCH(Vertical!AU$23,'Load Combinations'!$D$3:$N$3,0))</f>
        <v>1</v>
      </c>
      <c r="AV193" s="194">
        <f>+INDEX('Load Combinations'!$D$4:$N$22,MATCH(Vertical!$C193,'Load Combinations'!$B$4:$B$22,0),MATCH(Vertical!AV$23,'Load Combinations'!$D$3:$N$3,0))</f>
        <v>0</v>
      </c>
      <c r="AW193" s="284" cm="1">
        <f t="array" aca="1" ref="AW193" ca="1">SUMPRODUCT(--($K193:$Z193&gt;0),INDEX($H$4:$H$19,MATCH($K$23:$Z$23,$C$4:$C$19,0)))</f>
        <v>0</v>
      </c>
      <c r="AX193" s="194" cm="1">
        <f t="array" aca="1" ref="AX193" ca="1">SUMPRODUCT(--($K193:$Z193&gt;0),INDEX($G$4:$G$19,MATCH($K$23:$Z$23,$C$4:$C$19,0)))</f>
        <v>0</v>
      </c>
      <c r="AY193" s="194" cm="1">
        <f t="array" aca="1" ref="AY193" ca="1">-1*SUMPRODUCT(--($K193:$Z193&lt;0),INDEX($H$4:$H$19,MATCH($K$23:$Z$23,$C$4:$C$19,0)))</f>
        <v>0</v>
      </c>
      <c r="AZ193" s="285" cm="1">
        <f t="array" aca="1" ref="AZ193" ca="1">-1*SUMPRODUCT(--($K193:$Z193&lt;0),INDEX($G$4:$G$19,MATCH($K$23:$Z$23,$C$4:$C$19,0)))</f>
        <v>0</v>
      </c>
      <c r="BA193" s="286" cm="1">
        <f t="array" aca="1" ref="BA193" ca="1">IF(AA193&gt;0,AA193*SUMPRODUCT(_xlfn.XLOOKUP(AA$23,$C$4:$C$19,$T$4:$AD$19)*$AL193:$AV193),0)</f>
        <v>0</v>
      </c>
      <c r="BB193" s="287" cm="1">
        <f t="array" aca="1" ref="BB193" ca="1">IF(AB193&gt;0,AB193*SUMPRODUCT(_xlfn.XLOOKUP(AB$23,$C$4:$C$19,$T$4:$AD$19)*$AL193:$AV193),0)</f>
        <v>0</v>
      </c>
      <c r="BC193" s="287" cm="1">
        <f t="array" aca="1" ref="BC193" ca="1">IF(AC193&gt;0,AC193*SUMPRODUCT(_xlfn.XLOOKUP(AC$23,$C$4:$C$19,$T$4:$AD$19)*$AL193:$AV193),0)</f>
        <v>0</v>
      </c>
      <c r="BD193" s="287" cm="1">
        <f t="array" aca="1" ref="BD193" ca="1">IF(AD193&gt;0,AD193*SUMPRODUCT(_xlfn.XLOOKUP(AD$23,$C$4:$C$19,$T$4:$AD$19)*$AL193:$AV193),0)</f>
        <v>0</v>
      </c>
      <c r="BE193" s="287" cm="1">
        <f t="array" aca="1" ref="BE193" ca="1">IF(AE193&gt;0,AE193*SUMPRODUCT(_xlfn.XLOOKUP(AE$23,$C$4:$C$19,$T$4:$AD$19)*$AL193:$AV193),0)</f>
        <v>0</v>
      </c>
      <c r="BF193" s="287" cm="1">
        <f t="array" aca="1" ref="BF193" ca="1">IF(AF193&gt;0,AF193*SUMPRODUCT(_xlfn.XLOOKUP(AF$23,$C$4:$C$19,$T$4:$AD$19)*$AL193:$AV193),0)</f>
        <v>0</v>
      </c>
      <c r="BG193" s="287" cm="1">
        <f t="array" aca="1" ref="BG193" ca="1">IF(AG193&gt;0,AG193*SUMPRODUCT(_xlfn.XLOOKUP(AG$23,$C$4:$C$19,$T$4:$AD$19)*$AL193:$AV193),0)</f>
        <v>0.25</v>
      </c>
      <c r="BH193" s="287" cm="1">
        <f t="array" aca="1" ref="BH193" ca="1">IF(AH193&gt;0,AH193*SUMPRODUCT(_xlfn.XLOOKUP(AH$23,$C$4:$C$19,$T$4:$AD$19)*$AL193:$AV193),0)</f>
        <v>0</v>
      </c>
      <c r="BI193" s="287" cm="1">
        <f t="array" aca="1" ref="BI193" ca="1">IF(AI193&gt;0,AI193*SUMPRODUCT(_xlfn.XLOOKUP(AI$23,$C$4:$C$19,$T$4:$AD$19)*$AL193:$AV193),0)</f>
        <v>0</v>
      </c>
      <c r="BJ193" s="287" cm="1">
        <f t="array" aca="1" ref="BJ193" ca="1">IF(AJ193&gt;0,AJ193*SUMPRODUCT(_xlfn.XLOOKUP(AJ$23,$C$4:$C$19,$T$4:$AD$19)*$AL193:$AV193),0)</f>
        <v>0.25</v>
      </c>
      <c r="BK193" s="288" cm="1">
        <f t="array" aca="1" ref="BK193" ca="1">IF(AK193&gt;0,AK193*SUMPRODUCT(_xlfn.XLOOKUP(AK$23,$C$4:$C$19,$T$4:$AD$19)*$AL193:$AV193),0)</f>
        <v>0.5</v>
      </c>
      <c r="BL193" s="289">
        <f t="shared" ca="1" si="298"/>
        <v>1</v>
      </c>
      <c r="BM193" s="286" cm="1">
        <f t="array" aca="1" ref="BM193" ca="1">IF(AA193&gt;0,AA193*SUMPRODUCT(_xlfn.XLOOKUP(AA$23,$C$4:$C$19,$I$4:$S$19)*$AL193:$AV193),0)</f>
        <v>0</v>
      </c>
      <c r="BN193" s="287" cm="1">
        <f t="array" aca="1" ref="BN193" ca="1">IF(AB193&gt;0,AB193*SUMPRODUCT(_xlfn.XLOOKUP(AB$23,$C$4:$C$19,$I$4:$S$19)*$AL193:$AV193),0)</f>
        <v>0</v>
      </c>
      <c r="BO193" s="287" cm="1">
        <f t="array" aca="1" ref="BO193" ca="1">IF(AC193&gt;0,AC193*SUMPRODUCT(_xlfn.XLOOKUP(AC$23,$C$4:$C$19,$I$4:$S$19)*$AL193:$AV193),0)</f>
        <v>0</v>
      </c>
      <c r="BP193" s="287" cm="1">
        <f t="array" aca="1" ref="BP193" ca="1">IF(AD193&gt;0,AD193*SUMPRODUCT(_xlfn.XLOOKUP(AD$23,$C$4:$C$19,$I$4:$S$19)*$AL193:$AV193),0)</f>
        <v>0</v>
      </c>
      <c r="BQ193" s="287" cm="1">
        <f t="array" aca="1" ref="BQ193" ca="1">IF(AE193&gt;0,AE193*SUMPRODUCT(_xlfn.XLOOKUP(AE$23,$C$4:$C$19,$I$4:$S$19)*$AL193:$AV193),0)</f>
        <v>0</v>
      </c>
      <c r="BR193" s="287" cm="1">
        <f t="array" aca="1" ref="BR193" ca="1">IF(AF193&gt;0,AF193*SUMPRODUCT(_xlfn.XLOOKUP(AF$23,$C$4:$C$19,$I$4:$S$19)*$AL193:$AV193),0)</f>
        <v>0</v>
      </c>
      <c r="BS193" s="287" cm="1">
        <f t="array" aca="1" ref="BS193" ca="1">IF(AG193&gt;0,AG193*SUMPRODUCT(_xlfn.XLOOKUP(AG$23,$C$4:$C$19,$I$4:$S$19)*$AL193:$AV193),0)</f>
        <v>0</v>
      </c>
      <c r="BT193" s="287" cm="1">
        <f t="array" aca="1" ref="BT193" ca="1">IF(AH193&gt;0,AH193*SUMPRODUCT(_xlfn.XLOOKUP(AH$23,$C$4:$C$19,$I$4:$S$19)*$AL193:$AV193),0)</f>
        <v>0</v>
      </c>
      <c r="BU193" s="287" cm="1">
        <f t="array" aca="1" ref="BU193" ca="1">IF(AI193&gt;0,AI193*SUMPRODUCT(_xlfn.XLOOKUP(AI$23,$C$4:$C$19,$I$4:$S$19)*$AL193:$AV193),0)</f>
        <v>0</v>
      </c>
      <c r="BV193" s="287" cm="1">
        <f t="array" aca="1" ref="BV193" ca="1">IF(AJ193&gt;0,AJ193*SUMPRODUCT(_xlfn.XLOOKUP(AJ$23,$C$4:$C$19,$I$4:$S$19)*$AL193:$AV193),0)</f>
        <v>0</v>
      </c>
      <c r="BW193" s="290" cm="1">
        <f t="array" aca="1" ref="BW193" ca="1">IF(AK193&gt;0,AK193*SUMPRODUCT(_xlfn.XLOOKUP(AK$23,$C$4:$C$19,$I$4:$S$19)*$AL193:$AV193),0)</f>
        <v>0</v>
      </c>
      <c r="BX193" s="291">
        <f t="shared" ca="1" si="299"/>
        <v>0</v>
      </c>
      <c r="BY193" s="286" cm="1">
        <f t="array" aca="1" ref="BY193" ca="1">IF(AA193&lt;0,AA193*SUMPRODUCT(_xlfn.XLOOKUP(AA$23,$C$4:$C$19,$T$4:$AD$19)*$AL193:$AV193),0)</f>
        <v>0</v>
      </c>
      <c r="BZ193" s="287" cm="1">
        <f t="array" aca="1" ref="BZ193" ca="1">IF(AB193&lt;0,AB193*SUMPRODUCT(_xlfn.XLOOKUP(AB$23,$C$4:$C$19,$T$4:$AD$19)*$AL193:$AV193),0)</f>
        <v>0</v>
      </c>
      <c r="CA193" s="287" cm="1">
        <f t="array" aca="1" ref="CA193" ca="1">IF(AC193&lt;0,AC193*SUMPRODUCT(_xlfn.XLOOKUP(AC$23,$C$4:$C$19,$T$4:$AD$19)*$AL193:$AV193),0)</f>
        <v>0</v>
      </c>
      <c r="CB193" s="287" cm="1">
        <f t="array" aca="1" ref="CB193" ca="1">IF(AD193&lt;0,AD193*SUMPRODUCT(_xlfn.XLOOKUP(AD$23,$C$4:$C$19,$T$4:$AD$19)*$AL193:$AV193),0)</f>
        <v>0</v>
      </c>
      <c r="CC193" s="287" cm="1">
        <f t="array" aca="1" ref="CC193" ca="1">IF(AE193&lt;0,AE193*SUMPRODUCT(_xlfn.XLOOKUP(AE$23,$C$4:$C$19,$T$4:$AD$19)*$AL193:$AV193),0)</f>
        <v>0</v>
      </c>
      <c r="CD193" s="287" cm="1">
        <f t="array" aca="1" ref="CD193" ca="1">IF(AF193&lt;0,AF193*SUMPRODUCT(_xlfn.XLOOKUP(AF$23,$C$4:$C$19,$T$4:$AD$19)*$AL193:$AV193),0)</f>
        <v>0</v>
      </c>
      <c r="CE193" s="287" cm="1">
        <f t="array" aca="1" ref="CE193" ca="1">IF(AG193&lt;0,AG193*SUMPRODUCT(_xlfn.XLOOKUP(AG$23,$C$4:$C$19,$T$4:$AD$19)*$AL193:$AV193),0)</f>
        <v>0</v>
      </c>
      <c r="CF193" s="287" cm="1">
        <f t="array" aca="1" ref="CF193" ca="1">IF(AH193&lt;0,AH193*SUMPRODUCT(_xlfn.XLOOKUP(AH$23,$C$4:$C$19,$T$4:$AD$19)*$AL193:$AV193),0)</f>
        <v>0</v>
      </c>
      <c r="CG193" s="287" cm="1">
        <f t="array" aca="1" ref="CG193" ca="1">IF(AI193&lt;0,AI193*SUMPRODUCT(_xlfn.XLOOKUP(AI$23,$C$4:$C$19,$T$4:$AD$19)*$AL193:$AV193),0)</f>
        <v>0</v>
      </c>
      <c r="CH193" s="287" cm="1">
        <f t="array" aca="1" ref="CH193" ca="1">IF(AJ193&lt;0,AJ193*SUMPRODUCT(_xlfn.XLOOKUP(AJ$23,$C$4:$C$19,$T$4:$AD$19)*$AL193:$AV193),0)</f>
        <v>0</v>
      </c>
      <c r="CI193" s="290" cm="1">
        <f t="array" aca="1" ref="CI193" ca="1">IF(AK193&lt;0,AK193*SUMPRODUCT(_xlfn.XLOOKUP(AK$23,$C$4:$C$19,$T$4:$AD$19)*$AL193:$AV193),0)</f>
        <v>0</v>
      </c>
      <c r="CJ193" s="289">
        <f t="shared" ca="1" si="300"/>
        <v>0</v>
      </c>
      <c r="CK193" s="286" cm="1">
        <f t="array" aca="1" ref="CK193" ca="1">IF(AA193&lt;0,AA193*SUMPRODUCT(_xlfn.XLOOKUP(AA$23,$C$4:$C$19,$I$4:$S$19)*$AL193:$AV193),0)</f>
        <v>0</v>
      </c>
      <c r="CL193" s="287" cm="1">
        <f t="array" aca="1" ref="CL193" ca="1">IF(AB193&lt;0,AB193*SUMPRODUCT(_xlfn.XLOOKUP(AB$23,$C$4:$C$19,$I$4:$S$19)*$AL193:$AV193),0)</f>
        <v>0</v>
      </c>
      <c r="CM193" s="287" cm="1">
        <f t="array" aca="1" ref="CM193" ca="1">IF(AC193&lt;0,AC193*SUMPRODUCT(_xlfn.XLOOKUP(AC$23,$C$4:$C$19,$I$4:$S$19)*$AL193:$AV193),0)</f>
        <v>0</v>
      </c>
      <c r="CN193" s="287" cm="1">
        <f t="array" aca="1" ref="CN193" ca="1">IF(AD193&lt;0,AD193*SUMPRODUCT(_xlfn.XLOOKUP(AD$23,$C$4:$C$19,$I$4:$S$19)*$AL193:$AV193),0)</f>
        <v>0</v>
      </c>
      <c r="CO193" s="287" cm="1">
        <f t="array" aca="1" ref="CO193" ca="1">IF(AE193&lt;0,AE193*SUMPRODUCT(_xlfn.XLOOKUP(AE$23,$C$4:$C$19,$I$4:$S$19)*$AL193:$AV193),0)</f>
        <v>0</v>
      </c>
      <c r="CP193" s="287" cm="1">
        <f t="array" aca="1" ref="CP193" ca="1">IF(AF193&lt;0,AF193*SUMPRODUCT(_xlfn.XLOOKUP(AF$23,$C$4:$C$19,$I$4:$S$19)*$AL193:$AV193),0)</f>
        <v>0</v>
      </c>
      <c r="CQ193" s="287" cm="1">
        <f t="array" aca="1" ref="CQ193" ca="1">IF(AG193&lt;0,AG193*SUMPRODUCT(_xlfn.XLOOKUP(AG$23,$C$4:$C$19,$I$4:$S$19)*$AL193:$AV193),0)</f>
        <v>0</v>
      </c>
      <c r="CR193" s="287" cm="1">
        <f t="array" aca="1" ref="CR193" ca="1">IF(AH193&lt;0,AH193*SUMPRODUCT(_xlfn.XLOOKUP(AH$23,$C$4:$C$19,$I$4:$S$19)*$AL193:$AV193),0)</f>
        <v>0</v>
      </c>
      <c r="CS193" s="287" cm="1">
        <f t="array" aca="1" ref="CS193" ca="1">IF(AI193&lt;0,AI193*SUMPRODUCT(_xlfn.XLOOKUP(AI$23,$C$4:$C$19,$I$4:$S$19)*$AL193:$AV193),0)</f>
        <v>0</v>
      </c>
      <c r="CT193" s="287" cm="1">
        <f t="array" aca="1" ref="CT193" ca="1">IF(AJ193&lt;0,AJ193*SUMPRODUCT(_xlfn.XLOOKUP(AJ$23,$C$4:$C$19,$I$4:$S$19)*$AL193:$AV193),0)</f>
        <v>0</v>
      </c>
      <c r="CU193" s="288" cm="1">
        <f t="array" aca="1" ref="CU193" ca="1">IF(AK193&lt;0,AK193*SUMPRODUCT(_xlfn.XLOOKUP(AK$23,$C$4:$C$19,$I$4:$S$19)*$AL193:$AV193),0)</f>
        <v>0</v>
      </c>
      <c r="CV193" s="289">
        <f t="shared" ca="1" si="301"/>
        <v>0</v>
      </c>
    </row>
    <row r="194" spans="1:100" x14ac:dyDescent="0.25">
      <c r="A194" s="135"/>
      <c r="B194" s="731"/>
      <c r="C194" s="292">
        <v>7</v>
      </c>
      <c r="D194" s="293" t="str">
        <f>_xlfn.XLOOKUP($C194,'Load Combinations'!$B$4:$B$22,'Load Combinations'!$C$4:$C$22)</f>
        <v>Core Vessel Vaccuum,  Beam On, Seismic</v>
      </c>
      <c r="E194" s="86"/>
      <c r="F194" s="294"/>
      <c r="G194" s="125"/>
      <c r="H194" s="295">
        <f t="shared" ca="1" si="304"/>
        <v>2.5</v>
      </c>
      <c r="I194" s="295">
        <f t="shared" ca="1" si="305"/>
        <v>0</v>
      </c>
      <c r="J194" s="296"/>
      <c r="K194" s="99">
        <f ca="1">OFFSET(K194,-6,0)</f>
        <v>0</v>
      </c>
      <c r="L194" s="96">
        <f t="shared" ref="L194:AK194" ca="1" si="319">OFFSET(L194,-6,0)</f>
        <v>0</v>
      </c>
      <c r="M194" s="96">
        <f t="shared" ca="1" si="319"/>
        <v>0</v>
      </c>
      <c r="N194" s="96">
        <f t="shared" ca="1" si="319"/>
        <v>0</v>
      </c>
      <c r="O194" s="96">
        <f t="shared" ca="1" si="319"/>
        <v>0</v>
      </c>
      <c r="P194" s="96">
        <f t="shared" ca="1" si="319"/>
        <v>0</v>
      </c>
      <c r="Q194" s="96">
        <f t="shared" ca="1" si="319"/>
        <v>0</v>
      </c>
      <c r="R194" s="96">
        <f t="shared" ca="1" si="319"/>
        <v>0</v>
      </c>
      <c r="S194" s="96">
        <f t="shared" ca="1" si="319"/>
        <v>0</v>
      </c>
      <c r="T194" s="96">
        <f t="shared" ca="1" si="319"/>
        <v>0</v>
      </c>
      <c r="U194" s="96">
        <f t="shared" ca="1" si="319"/>
        <v>0</v>
      </c>
      <c r="V194" s="96">
        <f t="shared" ca="1" si="319"/>
        <v>0</v>
      </c>
      <c r="W194" s="96">
        <f t="shared" ca="1" si="319"/>
        <v>0</v>
      </c>
      <c r="X194" s="96">
        <f t="shared" ca="1" si="319"/>
        <v>0</v>
      </c>
      <c r="Y194" s="96">
        <f t="shared" ca="1" si="319"/>
        <v>0</v>
      </c>
      <c r="Z194" s="138">
        <f t="shared" ca="1" si="319"/>
        <v>0</v>
      </c>
      <c r="AA194" s="99">
        <f t="shared" ca="1" si="319"/>
        <v>0</v>
      </c>
      <c r="AB194" s="96">
        <f t="shared" ca="1" si="319"/>
        <v>0</v>
      </c>
      <c r="AC194" s="96">
        <f t="shared" ca="1" si="319"/>
        <v>0</v>
      </c>
      <c r="AD194" s="96">
        <f t="shared" ca="1" si="319"/>
        <v>0</v>
      </c>
      <c r="AE194" s="96">
        <f t="shared" ca="1" si="319"/>
        <v>0</v>
      </c>
      <c r="AF194" s="96">
        <f t="shared" ca="1" si="319"/>
        <v>0</v>
      </c>
      <c r="AG194" s="96">
        <f t="shared" ca="1" si="319"/>
        <v>1</v>
      </c>
      <c r="AH194" s="96">
        <f t="shared" ca="1" si="319"/>
        <v>0</v>
      </c>
      <c r="AI194" s="96">
        <f t="shared" ca="1" si="319"/>
        <v>0</v>
      </c>
      <c r="AJ194" s="96">
        <f t="shared" ca="1" si="319"/>
        <v>1</v>
      </c>
      <c r="AK194" s="100">
        <f t="shared" ca="1" si="319"/>
        <v>1</v>
      </c>
      <c r="AL194" s="97">
        <f>+INDEX('Load Combinations'!$D$4:$N$22,MATCH(Vertical!$C194,'Load Combinations'!$B$4:$B$22,0),MATCH(Vertical!AL$23,'Load Combinations'!$D$3:$N$3,0))</f>
        <v>1</v>
      </c>
      <c r="AM194" s="96">
        <f>+INDEX('Load Combinations'!$D$4:$N$22,MATCH(Vertical!$C194,'Load Combinations'!$B$4:$B$22,0),MATCH(Vertical!AM$23,'Load Combinations'!$D$3:$N$3,0))</f>
        <v>1</v>
      </c>
      <c r="AN194" s="96">
        <f>+INDEX('Load Combinations'!$D$4:$N$22,MATCH(Vertical!$C194,'Load Combinations'!$B$4:$B$22,0),MATCH(Vertical!AN$23,'Load Combinations'!$D$3:$N$3,0))</f>
        <v>0</v>
      </c>
      <c r="AO194" s="96">
        <f>+INDEX('Load Combinations'!$D$4:$N$22,MATCH(Vertical!$C194,'Load Combinations'!$B$4:$B$22,0),MATCH(Vertical!AO$23,'Load Combinations'!$D$3:$N$3,0))</f>
        <v>1</v>
      </c>
      <c r="AP194" s="96">
        <f>+INDEX('Load Combinations'!$D$4:$N$22,MATCH(Vertical!$C194,'Load Combinations'!$B$4:$B$22,0),MATCH(Vertical!AP$23,'Load Combinations'!$D$3:$N$3,0))</f>
        <v>0</v>
      </c>
      <c r="AQ194" s="96">
        <f>+INDEX('Load Combinations'!$D$4:$N$22,MATCH(Vertical!$C194,'Load Combinations'!$B$4:$B$22,0),MATCH(Vertical!AQ$23,'Load Combinations'!$D$3:$N$3,0))</f>
        <v>1</v>
      </c>
      <c r="AR194" s="96">
        <f>+INDEX('Load Combinations'!$D$4:$N$22,MATCH(Vertical!$C194,'Load Combinations'!$B$4:$B$22,0),MATCH(Vertical!AR$23,'Load Combinations'!$D$3:$N$3,0))</f>
        <v>0</v>
      </c>
      <c r="AS194" s="96">
        <f>+INDEX('Load Combinations'!$D$4:$N$22,MATCH(Vertical!$C194,'Load Combinations'!$B$4:$B$22,0),MATCH(Vertical!AS$23,'Load Combinations'!$D$3:$N$3,0))</f>
        <v>0</v>
      </c>
      <c r="AT194" s="96">
        <f>+INDEX('Load Combinations'!$D$4:$N$22,MATCH(Vertical!$C194,'Load Combinations'!$B$4:$B$22,0),MATCH(Vertical!AT$23,'Load Combinations'!$D$3:$N$3,0))</f>
        <v>1</v>
      </c>
      <c r="AU194" s="138">
        <f>+INDEX('Load Combinations'!$D$4:$N$22,MATCH(Vertical!$C194,'Load Combinations'!$B$4:$B$22,0),MATCH(Vertical!AU$23,'Load Combinations'!$D$3:$N$3,0))</f>
        <v>1</v>
      </c>
      <c r="AV194" s="298">
        <f>+INDEX('Load Combinations'!$D$4:$N$22,MATCH(Vertical!$C194,'Load Combinations'!$B$4:$B$22,0),MATCH(Vertical!AV$23,'Load Combinations'!$D$3:$N$3,0))</f>
        <v>0</v>
      </c>
      <c r="AW194" s="297" cm="1">
        <f t="array" aca="1" ref="AW194" ca="1">SUMPRODUCT(--($K194:$Z194&gt;0),INDEX($H$4:$H$19,MATCH($K$23:$Z$23,$C$4:$C$19,0)))</f>
        <v>0</v>
      </c>
      <c r="AX194" s="298" cm="1">
        <f t="array" aca="1" ref="AX194" ca="1">SUMPRODUCT(--($K194:$Z194&gt;0),INDEX($G$4:$G$19,MATCH($K$23:$Z$23,$C$4:$C$19,0)))</f>
        <v>0</v>
      </c>
      <c r="AY194" s="298" cm="1">
        <f t="array" aca="1" ref="AY194" ca="1">-1*SUMPRODUCT(--($K194:$Z194&lt;0),INDEX($H$4:$H$19,MATCH($K$23:$Z$23,$C$4:$C$19,0)))</f>
        <v>0</v>
      </c>
      <c r="AZ194" s="299" cm="1">
        <f t="array" aca="1" ref="AZ194" ca="1">-1*SUMPRODUCT(--($K194:$Z194&lt;0),INDEX($G$4:$G$19,MATCH($K$23:$Z$23,$C$4:$C$19,0)))</f>
        <v>0</v>
      </c>
      <c r="BA194" s="125" cm="1">
        <f t="array" aca="1" ref="BA194" ca="1">IF(AA194&gt;0,AA194*SUMPRODUCT(_xlfn.XLOOKUP(AA$23,$C$4:$C$19,$T$4:$AD$19)*$AL194:$AV194),0)</f>
        <v>0</v>
      </c>
      <c r="BB194" s="300" cm="1">
        <f t="array" aca="1" ref="BB194" ca="1">IF(AB194&gt;0,AB194*SUMPRODUCT(_xlfn.XLOOKUP(AB$23,$C$4:$C$19,$T$4:$AD$19)*$AL194:$AV194),0)</f>
        <v>0</v>
      </c>
      <c r="BC194" s="300" cm="1">
        <f t="array" aca="1" ref="BC194" ca="1">IF(AC194&gt;0,AC194*SUMPRODUCT(_xlfn.XLOOKUP(AC$23,$C$4:$C$19,$T$4:$AD$19)*$AL194:$AV194),0)</f>
        <v>0</v>
      </c>
      <c r="BD194" s="301" cm="1">
        <f t="array" aca="1" ref="BD194" ca="1">IF(AD194&gt;0,AD194*SUMPRODUCT(_xlfn.XLOOKUP(AD$23,$C$4:$C$19,$T$4:$AD$19)*$AL194:$AV194),0)</f>
        <v>0</v>
      </c>
      <c r="BE194" s="300" cm="1">
        <f t="array" aca="1" ref="BE194" ca="1">IF(AE194&gt;0,AE194*SUMPRODUCT(_xlfn.XLOOKUP(AE$23,$C$4:$C$19,$T$4:$AD$19)*$AL194:$AV194),0)</f>
        <v>0</v>
      </c>
      <c r="BF194" s="300" cm="1">
        <f t="array" aca="1" ref="BF194" ca="1">IF(AF194&gt;0,AF194*SUMPRODUCT(_xlfn.XLOOKUP(AF$23,$C$4:$C$19,$T$4:$AD$19)*$AL194:$AV194),0)</f>
        <v>0</v>
      </c>
      <c r="BG194" s="300" cm="1">
        <f t="array" aca="1" ref="BG194" ca="1">IF(AG194&gt;0,AG194*SUMPRODUCT(_xlfn.XLOOKUP(AG$23,$C$4:$C$19,$T$4:$AD$19)*$AL194:$AV194),0)</f>
        <v>0.75</v>
      </c>
      <c r="BH194" s="300" cm="1">
        <f t="array" aca="1" ref="BH194" ca="1">IF(AH194&gt;0,AH194*SUMPRODUCT(_xlfn.XLOOKUP(AH$23,$C$4:$C$19,$T$4:$AD$19)*$AL194:$AV194),0)</f>
        <v>0</v>
      </c>
      <c r="BI194" s="300" cm="1">
        <f t="array" aca="1" ref="BI194" ca="1">IF(AI194&gt;0,AI194*SUMPRODUCT(_xlfn.XLOOKUP(AI$23,$C$4:$C$19,$T$4:$AD$19)*$AL194:$AV194),0)</f>
        <v>0</v>
      </c>
      <c r="BJ194" s="300" cm="1">
        <f t="array" aca="1" ref="BJ194" ca="1">IF(AJ194&gt;0,AJ194*SUMPRODUCT(_xlfn.XLOOKUP(AJ$23,$C$4:$C$19,$T$4:$AD$19)*$AL194:$AV194),0)</f>
        <v>0.75</v>
      </c>
      <c r="BK194" s="302" cm="1">
        <f t="array" aca="1" ref="BK194" ca="1">IF(AK194&gt;0,AK194*SUMPRODUCT(_xlfn.XLOOKUP(AK$23,$C$4:$C$19,$T$4:$AD$19)*$AL194:$AV194),0)</f>
        <v>1</v>
      </c>
      <c r="BL194" s="303">
        <f t="shared" ca="1" si="298"/>
        <v>2.5</v>
      </c>
      <c r="BM194" s="125" cm="1">
        <f t="array" aca="1" ref="BM194" ca="1">IF(AA194&gt;0,AA194*SUMPRODUCT(_xlfn.XLOOKUP(AA$23,$C$4:$C$19,$I$4:$S$19)*$AL194:$AV194),0)</f>
        <v>0</v>
      </c>
      <c r="BN194" s="300" cm="1">
        <f t="array" aca="1" ref="BN194" ca="1">IF(AB194&gt;0,AB194*SUMPRODUCT(_xlfn.XLOOKUP(AB$23,$C$4:$C$19,$I$4:$S$19)*$AL194:$AV194),0)</f>
        <v>0</v>
      </c>
      <c r="BO194" s="300" cm="1">
        <f t="array" aca="1" ref="BO194" ca="1">IF(AC194&gt;0,AC194*SUMPRODUCT(_xlfn.XLOOKUP(AC$23,$C$4:$C$19,$I$4:$S$19)*$AL194:$AV194),0)</f>
        <v>0</v>
      </c>
      <c r="BP194" s="301" cm="1">
        <f t="array" aca="1" ref="BP194" ca="1">IF(AD194&gt;0,AD194*SUMPRODUCT(_xlfn.XLOOKUP(AD$23,$C$4:$C$19,$I$4:$S$19)*$AL194:$AV194),0)</f>
        <v>0</v>
      </c>
      <c r="BQ194" s="300" cm="1">
        <f t="array" aca="1" ref="BQ194" ca="1">IF(AE194&gt;0,AE194*SUMPRODUCT(_xlfn.XLOOKUP(AE$23,$C$4:$C$19,$I$4:$S$19)*$AL194:$AV194),0)</f>
        <v>0</v>
      </c>
      <c r="BR194" s="300" cm="1">
        <f t="array" aca="1" ref="BR194" ca="1">IF(AF194&gt;0,AF194*SUMPRODUCT(_xlfn.XLOOKUP(AF$23,$C$4:$C$19,$I$4:$S$19)*$AL194:$AV194),0)</f>
        <v>0</v>
      </c>
      <c r="BS194" s="300" cm="1">
        <f t="array" aca="1" ref="BS194" ca="1">IF(AG194&gt;0,AG194*SUMPRODUCT(_xlfn.XLOOKUP(AG$23,$C$4:$C$19,$I$4:$S$19)*$AL194:$AV194),0)</f>
        <v>0</v>
      </c>
      <c r="BT194" s="300" cm="1">
        <f t="array" aca="1" ref="BT194" ca="1">IF(AH194&gt;0,AH194*SUMPRODUCT(_xlfn.XLOOKUP(AH$23,$C$4:$C$19,$I$4:$S$19)*$AL194:$AV194),0)</f>
        <v>0</v>
      </c>
      <c r="BU194" s="300" cm="1">
        <f t="array" aca="1" ref="BU194" ca="1">IF(AI194&gt;0,AI194*SUMPRODUCT(_xlfn.XLOOKUP(AI$23,$C$4:$C$19,$I$4:$S$19)*$AL194:$AV194),0)</f>
        <v>0</v>
      </c>
      <c r="BV194" s="300" cm="1">
        <f t="array" aca="1" ref="BV194" ca="1">IF(AJ194&gt;0,AJ194*SUMPRODUCT(_xlfn.XLOOKUP(AJ$23,$C$4:$C$19,$I$4:$S$19)*$AL194:$AV194),0)</f>
        <v>0</v>
      </c>
      <c r="BW194" s="304" cm="1">
        <f t="array" aca="1" ref="BW194" ca="1">IF(AK194&gt;0,AK194*SUMPRODUCT(_xlfn.XLOOKUP(AK$23,$C$4:$C$19,$I$4:$S$19)*$AL194:$AV194),0)</f>
        <v>0</v>
      </c>
      <c r="BX194" s="305">
        <f t="shared" ca="1" si="299"/>
        <v>0</v>
      </c>
      <c r="BY194" s="125" cm="1">
        <f t="array" aca="1" ref="BY194" ca="1">IF(AA194&lt;0,AA194*SUMPRODUCT(_xlfn.XLOOKUP(AA$23,$C$4:$C$19,$T$4:$AD$19)*$AL194:$AV194),0)</f>
        <v>0</v>
      </c>
      <c r="BZ194" s="300" cm="1">
        <f t="array" aca="1" ref="BZ194" ca="1">IF(AB194&lt;0,AB194*SUMPRODUCT(_xlfn.XLOOKUP(AB$23,$C$4:$C$19,$T$4:$AD$19)*$AL194:$AV194),0)</f>
        <v>0</v>
      </c>
      <c r="CA194" s="300" cm="1">
        <f t="array" aca="1" ref="CA194" ca="1">IF(AC194&lt;0,AC194*SUMPRODUCT(_xlfn.XLOOKUP(AC$23,$C$4:$C$19,$T$4:$AD$19)*$AL194:$AV194),0)</f>
        <v>0</v>
      </c>
      <c r="CB194" s="301" cm="1">
        <f t="array" aca="1" ref="CB194" ca="1">IF(AD194&lt;0,AD194*SUMPRODUCT(_xlfn.XLOOKUP(AD$23,$C$4:$C$19,$T$4:$AD$19)*$AL194:$AV194),0)</f>
        <v>0</v>
      </c>
      <c r="CC194" s="300" cm="1">
        <f t="array" aca="1" ref="CC194" ca="1">IF(AE194&lt;0,AE194*SUMPRODUCT(_xlfn.XLOOKUP(AE$23,$C$4:$C$19,$T$4:$AD$19)*$AL194:$AV194),0)</f>
        <v>0</v>
      </c>
      <c r="CD194" s="300" cm="1">
        <f t="array" aca="1" ref="CD194" ca="1">IF(AF194&lt;0,AF194*SUMPRODUCT(_xlfn.XLOOKUP(AF$23,$C$4:$C$19,$T$4:$AD$19)*$AL194:$AV194),0)</f>
        <v>0</v>
      </c>
      <c r="CE194" s="300" cm="1">
        <f t="array" aca="1" ref="CE194" ca="1">IF(AG194&lt;0,AG194*SUMPRODUCT(_xlfn.XLOOKUP(AG$23,$C$4:$C$19,$T$4:$AD$19)*$AL194:$AV194),0)</f>
        <v>0</v>
      </c>
      <c r="CF194" s="300" cm="1">
        <f t="array" aca="1" ref="CF194" ca="1">IF(AH194&lt;0,AH194*SUMPRODUCT(_xlfn.XLOOKUP(AH$23,$C$4:$C$19,$T$4:$AD$19)*$AL194:$AV194),0)</f>
        <v>0</v>
      </c>
      <c r="CG194" s="300" cm="1">
        <f t="array" aca="1" ref="CG194" ca="1">IF(AI194&lt;0,AI194*SUMPRODUCT(_xlfn.XLOOKUP(AI$23,$C$4:$C$19,$T$4:$AD$19)*$AL194:$AV194),0)</f>
        <v>0</v>
      </c>
      <c r="CH194" s="300" cm="1">
        <f t="array" aca="1" ref="CH194" ca="1">IF(AJ194&lt;0,AJ194*SUMPRODUCT(_xlfn.XLOOKUP(AJ$23,$C$4:$C$19,$T$4:$AD$19)*$AL194:$AV194),0)</f>
        <v>0</v>
      </c>
      <c r="CI194" s="304" cm="1">
        <f t="array" aca="1" ref="CI194" ca="1">IF(AK194&lt;0,AK194*SUMPRODUCT(_xlfn.XLOOKUP(AK$23,$C$4:$C$19,$T$4:$AD$19)*$AL194:$AV194),0)</f>
        <v>0</v>
      </c>
      <c r="CJ194" s="303">
        <f t="shared" ca="1" si="300"/>
        <v>0</v>
      </c>
      <c r="CK194" s="125" cm="1">
        <f t="array" aca="1" ref="CK194" ca="1">IF(AA194&lt;0,AA194*SUMPRODUCT(_xlfn.XLOOKUP(AA$23,$C$4:$C$19,$I$4:$S$19)*$AL194:$AV194),0)</f>
        <v>0</v>
      </c>
      <c r="CL194" s="300" cm="1">
        <f t="array" aca="1" ref="CL194" ca="1">IF(AB194&lt;0,AB194*SUMPRODUCT(_xlfn.XLOOKUP(AB$23,$C$4:$C$19,$I$4:$S$19)*$AL194:$AV194),0)</f>
        <v>0</v>
      </c>
      <c r="CM194" s="300" cm="1">
        <f t="array" aca="1" ref="CM194" ca="1">IF(AC194&lt;0,AC194*SUMPRODUCT(_xlfn.XLOOKUP(AC$23,$C$4:$C$19,$I$4:$S$19)*$AL194:$AV194),0)</f>
        <v>0</v>
      </c>
      <c r="CN194" s="301" cm="1">
        <f t="array" aca="1" ref="CN194" ca="1">IF(AD194&lt;0,AD194*SUMPRODUCT(_xlfn.XLOOKUP(AD$23,$C$4:$C$19,$I$4:$S$19)*$AL194:$AV194),0)</f>
        <v>0</v>
      </c>
      <c r="CO194" s="300" cm="1">
        <f t="array" aca="1" ref="CO194" ca="1">IF(AE194&lt;0,AE194*SUMPRODUCT(_xlfn.XLOOKUP(AE$23,$C$4:$C$19,$I$4:$S$19)*$AL194:$AV194),0)</f>
        <v>0</v>
      </c>
      <c r="CP194" s="300" cm="1">
        <f t="array" aca="1" ref="CP194" ca="1">IF(AF194&lt;0,AF194*SUMPRODUCT(_xlfn.XLOOKUP(AF$23,$C$4:$C$19,$I$4:$S$19)*$AL194:$AV194),0)</f>
        <v>0</v>
      </c>
      <c r="CQ194" s="300" cm="1">
        <f t="array" aca="1" ref="CQ194" ca="1">IF(AG194&lt;0,AG194*SUMPRODUCT(_xlfn.XLOOKUP(AG$23,$C$4:$C$19,$I$4:$S$19)*$AL194:$AV194),0)</f>
        <v>0</v>
      </c>
      <c r="CR194" s="300" cm="1">
        <f t="array" aca="1" ref="CR194" ca="1">IF(AH194&lt;0,AH194*SUMPRODUCT(_xlfn.XLOOKUP(AH$23,$C$4:$C$19,$I$4:$S$19)*$AL194:$AV194),0)</f>
        <v>0</v>
      </c>
      <c r="CS194" s="300" cm="1">
        <f t="array" aca="1" ref="CS194" ca="1">IF(AI194&lt;0,AI194*SUMPRODUCT(_xlfn.XLOOKUP(AI$23,$C$4:$C$19,$I$4:$S$19)*$AL194:$AV194),0)</f>
        <v>0</v>
      </c>
      <c r="CT194" s="300" cm="1">
        <f t="array" aca="1" ref="CT194" ca="1">IF(AJ194&lt;0,AJ194*SUMPRODUCT(_xlfn.XLOOKUP(AJ$23,$C$4:$C$19,$I$4:$S$19)*$AL194:$AV194),0)</f>
        <v>0</v>
      </c>
      <c r="CU194" s="302" cm="1">
        <f t="array" aca="1" ref="CU194" ca="1">IF(AK194&lt;0,AK194*SUMPRODUCT(_xlfn.XLOOKUP(AK$23,$C$4:$C$19,$I$4:$S$19)*$AL194:$AV194),0)</f>
        <v>0</v>
      </c>
      <c r="CV194" s="303">
        <f t="shared" ca="1" si="301"/>
        <v>0</v>
      </c>
    </row>
    <row r="195" spans="1:100" x14ac:dyDescent="0.25">
      <c r="A195" s="136"/>
      <c r="B195" s="389"/>
      <c r="C195" s="278">
        <v>8</v>
      </c>
      <c r="D195" s="279" t="str">
        <f>_xlfn.XLOOKUP($C195,'Load Combinations'!$B$4:$B$22,'Load Combinations'!$C$4:$C$22)</f>
        <v>CV Vac, Component MAWP, No Beam</v>
      </c>
      <c r="E195" s="280"/>
      <c r="F195" s="281"/>
      <c r="G195" s="111"/>
      <c r="H195" s="282">
        <f t="shared" ca="1" si="304"/>
        <v>1</v>
      </c>
      <c r="I195" s="282">
        <f t="shared" ca="1" si="305"/>
        <v>0</v>
      </c>
      <c r="J195" s="283"/>
      <c r="K195" s="87">
        <f ca="1">OFFSET(K195,-7,0)</f>
        <v>0</v>
      </c>
      <c r="L195" s="84">
        <f t="shared" ref="L195:AK195" ca="1" si="320">OFFSET(L195,-7,0)</f>
        <v>0</v>
      </c>
      <c r="M195" s="84">
        <f t="shared" ca="1" si="320"/>
        <v>0</v>
      </c>
      <c r="N195" s="84">
        <f t="shared" ca="1" si="320"/>
        <v>0</v>
      </c>
      <c r="O195" s="84">
        <f t="shared" ca="1" si="320"/>
        <v>0</v>
      </c>
      <c r="P195" s="84">
        <f t="shared" ca="1" si="320"/>
        <v>0</v>
      </c>
      <c r="Q195" s="84">
        <f t="shared" ca="1" si="320"/>
        <v>0</v>
      </c>
      <c r="R195" s="84">
        <f t="shared" ca="1" si="320"/>
        <v>0</v>
      </c>
      <c r="S195" s="84">
        <f t="shared" ca="1" si="320"/>
        <v>0</v>
      </c>
      <c r="T195" s="84">
        <f t="shared" ca="1" si="320"/>
        <v>0</v>
      </c>
      <c r="U195" s="84">
        <f t="shared" ca="1" si="320"/>
        <v>0</v>
      </c>
      <c r="V195" s="84">
        <f t="shared" ca="1" si="320"/>
        <v>0</v>
      </c>
      <c r="W195" s="84">
        <f t="shared" ca="1" si="320"/>
        <v>0</v>
      </c>
      <c r="X195" s="84">
        <f t="shared" ca="1" si="320"/>
        <v>0</v>
      </c>
      <c r="Y195" s="84">
        <f t="shared" ca="1" si="320"/>
        <v>0</v>
      </c>
      <c r="Z195" s="89">
        <f t="shared" ca="1" si="320"/>
        <v>0</v>
      </c>
      <c r="AA195" s="87">
        <f t="shared" ca="1" si="320"/>
        <v>0</v>
      </c>
      <c r="AB195" s="84">
        <f t="shared" ca="1" si="320"/>
        <v>0</v>
      </c>
      <c r="AC195" s="84">
        <f t="shared" ca="1" si="320"/>
        <v>0</v>
      </c>
      <c r="AD195" s="84">
        <f t="shared" ca="1" si="320"/>
        <v>0</v>
      </c>
      <c r="AE195" s="84">
        <f t="shared" ca="1" si="320"/>
        <v>0</v>
      </c>
      <c r="AF195" s="84">
        <f t="shared" ca="1" si="320"/>
        <v>0</v>
      </c>
      <c r="AG195" s="84">
        <f t="shared" ca="1" si="320"/>
        <v>1</v>
      </c>
      <c r="AH195" s="84">
        <f t="shared" ca="1" si="320"/>
        <v>0</v>
      </c>
      <c r="AI195" s="84">
        <f t="shared" ca="1" si="320"/>
        <v>0</v>
      </c>
      <c r="AJ195" s="84">
        <f t="shared" ca="1" si="320"/>
        <v>1</v>
      </c>
      <c r="AK195" s="98">
        <f t="shared" ca="1" si="320"/>
        <v>1</v>
      </c>
      <c r="AL195" s="91">
        <f>+INDEX('Load Combinations'!$D$4:$N$22,MATCH(Vertical!$C195,'Load Combinations'!$B$4:$B$22,0),MATCH(Vertical!AL$23,'Load Combinations'!$D$3:$N$3,0))</f>
        <v>1</v>
      </c>
      <c r="AM195" s="84">
        <f>+INDEX('Load Combinations'!$D$4:$N$22,MATCH(Vertical!$C195,'Load Combinations'!$B$4:$B$22,0),MATCH(Vertical!AM$23,'Load Combinations'!$D$3:$N$3,0))</f>
        <v>1</v>
      </c>
      <c r="AN195" s="84">
        <f>+INDEX('Load Combinations'!$D$4:$N$22,MATCH(Vertical!$C195,'Load Combinations'!$B$4:$B$22,0),MATCH(Vertical!AN$23,'Load Combinations'!$D$3:$N$3,0))</f>
        <v>0</v>
      </c>
      <c r="AO195" s="84">
        <f>+INDEX('Load Combinations'!$D$4:$N$22,MATCH(Vertical!$C195,'Load Combinations'!$B$4:$B$22,0),MATCH(Vertical!AO$23,'Load Combinations'!$D$3:$N$3,0))</f>
        <v>0</v>
      </c>
      <c r="AP195" s="84">
        <f>+INDEX('Load Combinations'!$D$4:$N$22,MATCH(Vertical!$C195,'Load Combinations'!$B$4:$B$22,0),MATCH(Vertical!AP$23,'Load Combinations'!$D$3:$N$3,0))</f>
        <v>1</v>
      </c>
      <c r="AQ195" s="84">
        <f>+INDEX('Load Combinations'!$D$4:$N$22,MATCH(Vertical!$C195,'Load Combinations'!$B$4:$B$22,0),MATCH(Vertical!AQ$23,'Load Combinations'!$D$3:$N$3,0))</f>
        <v>0</v>
      </c>
      <c r="AR195" s="84">
        <f>+INDEX('Load Combinations'!$D$4:$N$22,MATCH(Vertical!$C195,'Load Combinations'!$B$4:$B$22,0),MATCH(Vertical!AR$23,'Load Combinations'!$D$3:$N$3,0))</f>
        <v>0</v>
      </c>
      <c r="AS195" s="84">
        <f>+INDEX('Load Combinations'!$D$4:$N$22,MATCH(Vertical!$C195,'Load Combinations'!$B$4:$B$22,0),MATCH(Vertical!AS$23,'Load Combinations'!$D$3:$N$3,0))</f>
        <v>0</v>
      </c>
      <c r="AT195" s="84">
        <f>+INDEX('Load Combinations'!$D$4:$N$22,MATCH(Vertical!$C195,'Load Combinations'!$B$4:$B$22,0),MATCH(Vertical!AT$23,'Load Combinations'!$D$3:$N$3,0))</f>
        <v>1</v>
      </c>
      <c r="AU195" s="89">
        <f>+INDEX('Load Combinations'!$D$4:$N$22,MATCH(Vertical!$C195,'Load Combinations'!$B$4:$B$22,0),MATCH(Vertical!AU$23,'Load Combinations'!$D$3:$N$3,0))</f>
        <v>0</v>
      </c>
      <c r="AV195" s="194">
        <f>+INDEX('Load Combinations'!$D$4:$N$22,MATCH(Vertical!$C195,'Load Combinations'!$B$4:$B$22,0),MATCH(Vertical!AV$23,'Load Combinations'!$D$3:$N$3,0))</f>
        <v>0</v>
      </c>
      <c r="AW195" s="284" cm="1">
        <f t="array" aca="1" ref="AW195" ca="1">SUMPRODUCT(--($K195:$Z195&gt;0),INDEX($H$4:$H$19,MATCH($K$23:$Z$23,$C$4:$C$19,0)))</f>
        <v>0</v>
      </c>
      <c r="AX195" s="194" cm="1">
        <f t="array" aca="1" ref="AX195" ca="1">SUMPRODUCT(--($K195:$Z195&gt;0),INDEX($G$4:$G$19,MATCH($K$23:$Z$23,$C$4:$C$19,0)))</f>
        <v>0</v>
      </c>
      <c r="AY195" s="194" cm="1">
        <f t="array" aca="1" ref="AY195" ca="1">-1*SUMPRODUCT(--($K195:$Z195&lt;0),INDEX($H$4:$H$19,MATCH($K$23:$Z$23,$C$4:$C$19,0)))</f>
        <v>0</v>
      </c>
      <c r="AZ195" s="285" cm="1">
        <f t="array" aca="1" ref="AZ195" ca="1">-1*SUMPRODUCT(--($K195:$Z195&lt;0),INDEX($G$4:$G$19,MATCH($K$23:$Z$23,$C$4:$C$19,0)))</f>
        <v>0</v>
      </c>
      <c r="BA195" s="286" cm="1">
        <f t="array" aca="1" ref="BA195" ca="1">IF(AA195&gt;0,AA195*SUMPRODUCT(_xlfn.XLOOKUP(AA$23,$C$4:$C$19,$T$4:$AD$19)*$AL195:$AV195),0)</f>
        <v>0</v>
      </c>
      <c r="BB195" s="287" cm="1">
        <f t="array" aca="1" ref="BB195" ca="1">IF(AB195&gt;0,AB195*SUMPRODUCT(_xlfn.XLOOKUP(AB$23,$C$4:$C$19,$T$4:$AD$19)*$AL195:$AV195),0)</f>
        <v>0</v>
      </c>
      <c r="BC195" s="287" cm="1">
        <f t="array" aca="1" ref="BC195" ca="1">IF(AC195&gt;0,AC195*SUMPRODUCT(_xlfn.XLOOKUP(AC$23,$C$4:$C$19,$T$4:$AD$19)*$AL195:$AV195),0)</f>
        <v>0</v>
      </c>
      <c r="BD195" s="287" cm="1">
        <f t="array" aca="1" ref="BD195" ca="1">IF(AD195&gt;0,AD195*SUMPRODUCT(_xlfn.XLOOKUP(AD$23,$C$4:$C$19,$T$4:$AD$19)*$AL195:$AV195),0)</f>
        <v>0</v>
      </c>
      <c r="BE195" s="287" cm="1">
        <f t="array" aca="1" ref="BE195" ca="1">IF(AE195&gt;0,AE195*SUMPRODUCT(_xlfn.XLOOKUP(AE$23,$C$4:$C$19,$T$4:$AD$19)*$AL195:$AV195),0)</f>
        <v>0</v>
      </c>
      <c r="BF195" s="287" cm="1">
        <f t="array" aca="1" ref="BF195" ca="1">IF(AF195&gt;0,AF195*SUMPRODUCT(_xlfn.XLOOKUP(AF$23,$C$4:$C$19,$T$4:$AD$19)*$AL195:$AV195),0)</f>
        <v>0</v>
      </c>
      <c r="BG195" s="287" cm="1">
        <f t="array" aca="1" ref="BG195" ca="1">IF(AG195&gt;0,AG195*SUMPRODUCT(_xlfn.XLOOKUP(AG$23,$C$4:$C$19,$T$4:$AD$19)*$AL195:$AV195),0)</f>
        <v>0.25</v>
      </c>
      <c r="BH195" s="287" cm="1">
        <f t="array" aca="1" ref="BH195" ca="1">IF(AH195&gt;0,AH195*SUMPRODUCT(_xlfn.XLOOKUP(AH$23,$C$4:$C$19,$T$4:$AD$19)*$AL195:$AV195),0)</f>
        <v>0</v>
      </c>
      <c r="BI195" s="287" cm="1">
        <f t="array" aca="1" ref="BI195" ca="1">IF(AI195&gt;0,AI195*SUMPRODUCT(_xlfn.XLOOKUP(AI$23,$C$4:$C$19,$T$4:$AD$19)*$AL195:$AV195),0)</f>
        <v>0</v>
      </c>
      <c r="BJ195" s="287" cm="1">
        <f t="array" aca="1" ref="BJ195" ca="1">IF(AJ195&gt;0,AJ195*SUMPRODUCT(_xlfn.XLOOKUP(AJ$23,$C$4:$C$19,$T$4:$AD$19)*$AL195:$AV195),0)</f>
        <v>0.25</v>
      </c>
      <c r="BK195" s="288" cm="1">
        <f t="array" aca="1" ref="BK195" ca="1">IF(AK195&gt;0,AK195*SUMPRODUCT(_xlfn.XLOOKUP(AK$23,$C$4:$C$19,$T$4:$AD$19)*$AL195:$AV195),0)</f>
        <v>0.5</v>
      </c>
      <c r="BL195" s="289">
        <f t="shared" ca="1" si="298"/>
        <v>1</v>
      </c>
      <c r="BM195" s="286" cm="1">
        <f t="array" aca="1" ref="BM195" ca="1">IF(AA195&gt;0,AA195*SUMPRODUCT(_xlfn.XLOOKUP(AA$23,$C$4:$C$19,$I$4:$S$19)*$AL195:$AV195),0)</f>
        <v>0</v>
      </c>
      <c r="BN195" s="287" cm="1">
        <f t="array" aca="1" ref="BN195" ca="1">IF(AB195&gt;0,AB195*SUMPRODUCT(_xlfn.XLOOKUP(AB$23,$C$4:$C$19,$I$4:$S$19)*$AL195:$AV195),0)</f>
        <v>0</v>
      </c>
      <c r="BO195" s="287" cm="1">
        <f t="array" aca="1" ref="BO195" ca="1">IF(AC195&gt;0,AC195*SUMPRODUCT(_xlfn.XLOOKUP(AC$23,$C$4:$C$19,$I$4:$S$19)*$AL195:$AV195),0)</f>
        <v>0</v>
      </c>
      <c r="BP195" s="287" cm="1">
        <f t="array" aca="1" ref="BP195" ca="1">IF(AD195&gt;0,AD195*SUMPRODUCT(_xlfn.XLOOKUP(AD$23,$C$4:$C$19,$I$4:$S$19)*$AL195:$AV195),0)</f>
        <v>0</v>
      </c>
      <c r="BQ195" s="287" cm="1">
        <f t="array" aca="1" ref="BQ195" ca="1">IF(AE195&gt;0,AE195*SUMPRODUCT(_xlfn.XLOOKUP(AE$23,$C$4:$C$19,$I$4:$S$19)*$AL195:$AV195),0)</f>
        <v>0</v>
      </c>
      <c r="BR195" s="287" cm="1">
        <f t="array" aca="1" ref="BR195" ca="1">IF(AF195&gt;0,AF195*SUMPRODUCT(_xlfn.XLOOKUP(AF$23,$C$4:$C$19,$I$4:$S$19)*$AL195:$AV195),0)</f>
        <v>0</v>
      </c>
      <c r="BS195" s="287" cm="1">
        <f t="array" aca="1" ref="BS195" ca="1">IF(AG195&gt;0,AG195*SUMPRODUCT(_xlfn.XLOOKUP(AG$23,$C$4:$C$19,$I$4:$S$19)*$AL195:$AV195),0)</f>
        <v>0</v>
      </c>
      <c r="BT195" s="287" cm="1">
        <f t="array" aca="1" ref="BT195" ca="1">IF(AH195&gt;0,AH195*SUMPRODUCT(_xlfn.XLOOKUP(AH$23,$C$4:$C$19,$I$4:$S$19)*$AL195:$AV195),0)</f>
        <v>0</v>
      </c>
      <c r="BU195" s="287" cm="1">
        <f t="array" aca="1" ref="BU195" ca="1">IF(AI195&gt;0,AI195*SUMPRODUCT(_xlfn.XLOOKUP(AI$23,$C$4:$C$19,$I$4:$S$19)*$AL195:$AV195),0)</f>
        <v>0</v>
      </c>
      <c r="BV195" s="287" cm="1">
        <f t="array" aca="1" ref="BV195" ca="1">IF(AJ195&gt;0,AJ195*SUMPRODUCT(_xlfn.XLOOKUP(AJ$23,$C$4:$C$19,$I$4:$S$19)*$AL195:$AV195),0)</f>
        <v>0</v>
      </c>
      <c r="BW195" s="290" cm="1">
        <f t="array" aca="1" ref="BW195" ca="1">IF(AK195&gt;0,AK195*SUMPRODUCT(_xlfn.XLOOKUP(AK$23,$C$4:$C$19,$I$4:$S$19)*$AL195:$AV195),0)</f>
        <v>0</v>
      </c>
      <c r="BX195" s="291">
        <f t="shared" ca="1" si="299"/>
        <v>0</v>
      </c>
      <c r="BY195" s="286" cm="1">
        <f t="array" aca="1" ref="BY195" ca="1">IF(AA195&lt;0,AA195*SUMPRODUCT(_xlfn.XLOOKUP(AA$23,$C$4:$C$19,$T$4:$AD$19)*$AL195:$AV195),0)</f>
        <v>0</v>
      </c>
      <c r="BZ195" s="287" cm="1">
        <f t="array" aca="1" ref="BZ195" ca="1">IF(AB195&lt;0,AB195*SUMPRODUCT(_xlfn.XLOOKUP(AB$23,$C$4:$C$19,$T$4:$AD$19)*$AL195:$AV195),0)</f>
        <v>0</v>
      </c>
      <c r="CA195" s="287" cm="1">
        <f t="array" aca="1" ref="CA195" ca="1">IF(AC195&lt;0,AC195*SUMPRODUCT(_xlfn.XLOOKUP(AC$23,$C$4:$C$19,$T$4:$AD$19)*$AL195:$AV195),0)</f>
        <v>0</v>
      </c>
      <c r="CB195" s="287" cm="1">
        <f t="array" aca="1" ref="CB195" ca="1">IF(AD195&lt;0,AD195*SUMPRODUCT(_xlfn.XLOOKUP(AD$23,$C$4:$C$19,$T$4:$AD$19)*$AL195:$AV195),0)</f>
        <v>0</v>
      </c>
      <c r="CC195" s="287" cm="1">
        <f t="array" aca="1" ref="CC195" ca="1">IF(AE195&lt;0,AE195*SUMPRODUCT(_xlfn.XLOOKUP(AE$23,$C$4:$C$19,$T$4:$AD$19)*$AL195:$AV195),0)</f>
        <v>0</v>
      </c>
      <c r="CD195" s="287" cm="1">
        <f t="array" aca="1" ref="CD195" ca="1">IF(AF195&lt;0,AF195*SUMPRODUCT(_xlfn.XLOOKUP(AF$23,$C$4:$C$19,$T$4:$AD$19)*$AL195:$AV195),0)</f>
        <v>0</v>
      </c>
      <c r="CE195" s="287" cm="1">
        <f t="array" aca="1" ref="CE195" ca="1">IF(AG195&lt;0,AG195*SUMPRODUCT(_xlfn.XLOOKUP(AG$23,$C$4:$C$19,$T$4:$AD$19)*$AL195:$AV195),0)</f>
        <v>0</v>
      </c>
      <c r="CF195" s="287" cm="1">
        <f t="array" aca="1" ref="CF195" ca="1">IF(AH195&lt;0,AH195*SUMPRODUCT(_xlfn.XLOOKUP(AH$23,$C$4:$C$19,$T$4:$AD$19)*$AL195:$AV195),0)</f>
        <v>0</v>
      </c>
      <c r="CG195" s="287" cm="1">
        <f t="array" aca="1" ref="CG195" ca="1">IF(AI195&lt;0,AI195*SUMPRODUCT(_xlfn.XLOOKUP(AI$23,$C$4:$C$19,$T$4:$AD$19)*$AL195:$AV195),0)</f>
        <v>0</v>
      </c>
      <c r="CH195" s="287" cm="1">
        <f t="array" aca="1" ref="CH195" ca="1">IF(AJ195&lt;0,AJ195*SUMPRODUCT(_xlfn.XLOOKUP(AJ$23,$C$4:$C$19,$T$4:$AD$19)*$AL195:$AV195),0)</f>
        <v>0</v>
      </c>
      <c r="CI195" s="290" cm="1">
        <f t="array" aca="1" ref="CI195" ca="1">IF(AK195&lt;0,AK195*SUMPRODUCT(_xlfn.XLOOKUP(AK$23,$C$4:$C$19,$T$4:$AD$19)*$AL195:$AV195),0)</f>
        <v>0</v>
      </c>
      <c r="CJ195" s="289">
        <f t="shared" ca="1" si="300"/>
        <v>0</v>
      </c>
      <c r="CK195" s="286" cm="1">
        <f t="array" aca="1" ref="CK195" ca="1">IF(AA195&lt;0,AA195*SUMPRODUCT(_xlfn.XLOOKUP(AA$23,$C$4:$C$19,$I$4:$S$19)*$AL195:$AV195),0)</f>
        <v>0</v>
      </c>
      <c r="CL195" s="287" cm="1">
        <f t="array" aca="1" ref="CL195" ca="1">IF(AB195&lt;0,AB195*SUMPRODUCT(_xlfn.XLOOKUP(AB$23,$C$4:$C$19,$I$4:$S$19)*$AL195:$AV195),0)</f>
        <v>0</v>
      </c>
      <c r="CM195" s="287" cm="1">
        <f t="array" aca="1" ref="CM195" ca="1">IF(AC195&lt;0,AC195*SUMPRODUCT(_xlfn.XLOOKUP(AC$23,$C$4:$C$19,$I$4:$S$19)*$AL195:$AV195),0)</f>
        <v>0</v>
      </c>
      <c r="CN195" s="287" cm="1">
        <f t="array" aca="1" ref="CN195" ca="1">IF(AD195&lt;0,AD195*SUMPRODUCT(_xlfn.XLOOKUP(AD$23,$C$4:$C$19,$I$4:$S$19)*$AL195:$AV195),0)</f>
        <v>0</v>
      </c>
      <c r="CO195" s="287" cm="1">
        <f t="array" aca="1" ref="CO195" ca="1">IF(AE195&lt;0,AE195*SUMPRODUCT(_xlfn.XLOOKUP(AE$23,$C$4:$C$19,$I$4:$S$19)*$AL195:$AV195),0)</f>
        <v>0</v>
      </c>
      <c r="CP195" s="287" cm="1">
        <f t="array" aca="1" ref="CP195" ca="1">IF(AF195&lt;0,AF195*SUMPRODUCT(_xlfn.XLOOKUP(AF$23,$C$4:$C$19,$I$4:$S$19)*$AL195:$AV195),0)</f>
        <v>0</v>
      </c>
      <c r="CQ195" s="287" cm="1">
        <f t="array" aca="1" ref="CQ195" ca="1">IF(AG195&lt;0,AG195*SUMPRODUCT(_xlfn.XLOOKUP(AG$23,$C$4:$C$19,$I$4:$S$19)*$AL195:$AV195),0)</f>
        <v>0</v>
      </c>
      <c r="CR195" s="287" cm="1">
        <f t="array" aca="1" ref="CR195" ca="1">IF(AH195&lt;0,AH195*SUMPRODUCT(_xlfn.XLOOKUP(AH$23,$C$4:$C$19,$I$4:$S$19)*$AL195:$AV195),0)</f>
        <v>0</v>
      </c>
      <c r="CS195" s="287" cm="1">
        <f t="array" aca="1" ref="CS195" ca="1">IF(AI195&lt;0,AI195*SUMPRODUCT(_xlfn.XLOOKUP(AI$23,$C$4:$C$19,$I$4:$S$19)*$AL195:$AV195),0)</f>
        <v>0</v>
      </c>
      <c r="CT195" s="287" cm="1">
        <f t="array" aca="1" ref="CT195" ca="1">IF(AJ195&lt;0,AJ195*SUMPRODUCT(_xlfn.XLOOKUP(AJ$23,$C$4:$C$19,$I$4:$S$19)*$AL195:$AV195),0)</f>
        <v>0</v>
      </c>
      <c r="CU195" s="288" cm="1">
        <f t="array" aca="1" ref="CU195" ca="1">IF(AK195&lt;0,AK195*SUMPRODUCT(_xlfn.XLOOKUP(AK$23,$C$4:$C$19,$I$4:$S$19)*$AL195:$AV195),0)</f>
        <v>0</v>
      </c>
      <c r="CV195" s="289">
        <f t="shared" ca="1" si="301"/>
        <v>0</v>
      </c>
    </row>
    <row r="196" spans="1:100" x14ac:dyDescent="0.25">
      <c r="A196" s="136"/>
      <c r="B196" s="389"/>
      <c r="C196" s="292">
        <v>9</v>
      </c>
      <c r="D196" s="293" t="str">
        <f>_xlfn.XLOOKUP($C196,'Load Combinations'!$B$4:$B$22,'Load Combinations'!$C$4:$C$22)</f>
        <v>CV Vac, Component MAWP, Beam On</v>
      </c>
      <c r="E196" s="86"/>
      <c r="F196" s="294"/>
      <c r="G196" s="125"/>
      <c r="H196" s="295">
        <f t="shared" ca="1" si="304"/>
        <v>2.5</v>
      </c>
      <c r="I196" s="295">
        <f t="shared" ca="1" si="305"/>
        <v>0</v>
      </c>
      <c r="J196" s="296"/>
      <c r="K196" s="99">
        <f ca="1">OFFSET(K196,-8,0)</f>
        <v>0</v>
      </c>
      <c r="L196" s="96">
        <f t="shared" ref="L196:AK196" ca="1" si="321">OFFSET(L196,-8,0)</f>
        <v>0</v>
      </c>
      <c r="M196" s="96">
        <f t="shared" ca="1" si="321"/>
        <v>0</v>
      </c>
      <c r="N196" s="96">
        <f t="shared" ca="1" si="321"/>
        <v>0</v>
      </c>
      <c r="O196" s="96">
        <f t="shared" ca="1" si="321"/>
        <v>0</v>
      </c>
      <c r="P196" s="96">
        <f t="shared" ca="1" si="321"/>
        <v>0</v>
      </c>
      <c r="Q196" s="96">
        <f t="shared" ca="1" si="321"/>
        <v>0</v>
      </c>
      <c r="R196" s="96">
        <f t="shared" ca="1" si="321"/>
        <v>0</v>
      </c>
      <c r="S196" s="96">
        <f t="shared" ca="1" si="321"/>
        <v>0</v>
      </c>
      <c r="T196" s="96">
        <f t="shared" ca="1" si="321"/>
        <v>0</v>
      </c>
      <c r="U196" s="96">
        <f t="shared" ca="1" si="321"/>
        <v>0</v>
      </c>
      <c r="V196" s="96">
        <f t="shared" ca="1" si="321"/>
        <v>0</v>
      </c>
      <c r="W196" s="96">
        <f t="shared" ca="1" si="321"/>
        <v>0</v>
      </c>
      <c r="X196" s="96">
        <f t="shared" ca="1" si="321"/>
        <v>0</v>
      </c>
      <c r="Y196" s="96">
        <f t="shared" ca="1" si="321"/>
        <v>0</v>
      </c>
      <c r="Z196" s="138">
        <f t="shared" ca="1" si="321"/>
        <v>0</v>
      </c>
      <c r="AA196" s="99">
        <f t="shared" ca="1" si="321"/>
        <v>0</v>
      </c>
      <c r="AB196" s="96">
        <f t="shared" ca="1" si="321"/>
        <v>0</v>
      </c>
      <c r="AC196" s="96">
        <f t="shared" ca="1" si="321"/>
        <v>0</v>
      </c>
      <c r="AD196" s="96">
        <f t="shared" ca="1" si="321"/>
        <v>0</v>
      </c>
      <c r="AE196" s="96">
        <f t="shared" ca="1" si="321"/>
        <v>0</v>
      </c>
      <c r="AF196" s="96">
        <f t="shared" ca="1" si="321"/>
        <v>0</v>
      </c>
      <c r="AG196" s="96">
        <f t="shared" ca="1" si="321"/>
        <v>1</v>
      </c>
      <c r="AH196" s="96">
        <f t="shared" ca="1" si="321"/>
        <v>0</v>
      </c>
      <c r="AI196" s="96">
        <f t="shared" ca="1" si="321"/>
        <v>0</v>
      </c>
      <c r="AJ196" s="96">
        <f t="shared" ca="1" si="321"/>
        <v>1</v>
      </c>
      <c r="AK196" s="100">
        <f t="shared" ca="1" si="321"/>
        <v>1</v>
      </c>
      <c r="AL196" s="97">
        <f>+INDEX('Load Combinations'!$D$4:$N$22,MATCH(Vertical!$C196,'Load Combinations'!$B$4:$B$22,0),MATCH(Vertical!AL$23,'Load Combinations'!$D$3:$N$3,0))</f>
        <v>1</v>
      </c>
      <c r="AM196" s="96">
        <f>+INDEX('Load Combinations'!$D$4:$N$22,MATCH(Vertical!$C196,'Load Combinations'!$B$4:$B$22,0),MATCH(Vertical!AM$23,'Load Combinations'!$D$3:$N$3,0))</f>
        <v>1</v>
      </c>
      <c r="AN196" s="96">
        <f>+INDEX('Load Combinations'!$D$4:$N$22,MATCH(Vertical!$C196,'Load Combinations'!$B$4:$B$22,0),MATCH(Vertical!AN$23,'Load Combinations'!$D$3:$N$3,0))</f>
        <v>0</v>
      </c>
      <c r="AO196" s="96">
        <f>+INDEX('Load Combinations'!$D$4:$N$22,MATCH(Vertical!$C196,'Load Combinations'!$B$4:$B$22,0),MATCH(Vertical!AO$23,'Load Combinations'!$D$3:$N$3,0))</f>
        <v>0</v>
      </c>
      <c r="AP196" s="96">
        <f>+INDEX('Load Combinations'!$D$4:$N$22,MATCH(Vertical!$C196,'Load Combinations'!$B$4:$B$22,0),MATCH(Vertical!AP$23,'Load Combinations'!$D$3:$N$3,0))</f>
        <v>1</v>
      </c>
      <c r="AQ196" s="96">
        <f>+INDEX('Load Combinations'!$D$4:$N$22,MATCH(Vertical!$C196,'Load Combinations'!$B$4:$B$22,0),MATCH(Vertical!AQ$23,'Load Combinations'!$D$3:$N$3,0))</f>
        <v>1</v>
      </c>
      <c r="AR196" s="96">
        <f>+INDEX('Load Combinations'!$D$4:$N$22,MATCH(Vertical!$C196,'Load Combinations'!$B$4:$B$22,0),MATCH(Vertical!AR$23,'Load Combinations'!$D$3:$N$3,0))</f>
        <v>0</v>
      </c>
      <c r="AS196" s="96">
        <f>+INDEX('Load Combinations'!$D$4:$N$22,MATCH(Vertical!$C196,'Load Combinations'!$B$4:$B$22,0),MATCH(Vertical!AS$23,'Load Combinations'!$D$3:$N$3,0))</f>
        <v>0</v>
      </c>
      <c r="AT196" s="96">
        <f>+INDEX('Load Combinations'!$D$4:$N$22,MATCH(Vertical!$C196,'Load Combinations'!$B$4:$B$22,0),MATCH(Vertical!AT$23,'Load Combinations'!$D$3:$N$3,0))</f>
        <v>1</v>
      </c>
      <c r="AU196" s="138">
        <f>+INDEX('Load Combinations'!$D$4:$N$22,MATCH(Vertical!$C196,'Load Combinations'!$B$4:$B$22,0),MATCH(Vertical!AU$23,'Load Combinations'!$D$3:$N$3,0))</f>
        <v>0</v>
      </c>
      <c r="AV196" s="298">
        <f>+INDEX('Load Combinations'!$D$4:$N$22,MATCH(Vertical!$C196,'Load Combinations'!$B$4:$B$22,0),MATCH(Vertical!AV$23,'Load Combinations'!$D$3:$N$3,0))</f>
        <v>0</v>
      </c>
      <c r="AW196" s="297" cm="1">
        <f t="array" aca="1" ref="AW196" ca="1">SUMPRODUCT(--($K196:$Z196&gt;0),INDEX($H$4:$H$19,MATCH($K$23:$Z$23,$C$4:$C$19,0)))</f>
        <v>0</v>
      </c>
      <c r="AX196" s="298" cm="1">
        <f t="array" aca="1" ref="AX196" ca="1">SUMPRODUCT(--($K196:$Z196&gt;0),INDEX($G$4:$G$19,MATCH($K$23:$Z$23,$C$4:$C$19,0)))</f>
        <v>0</v>
      </c>
      <c r="AY196" s="298" cm="1">
        <f t="array" aca="1" ref="AY196" ca="1">-1*SUMPRODUCT(--($K196:$Z196&lt;0),INDEX($H$4:$H$19,MATCH($K$23:$Z$23,$C$4:$C$19,0)))</f>
        <v>0</v>
      </c>
      <c r="AZ196" s="299" cm="1">
        <f t="array" aca="1" ref="AZ196" ca="1">-1*SUMPRODUCT(--($K196:$Z196&lt;0),INDEX($G$4:$G$19,MATCH($K$23:$Z$23,$C$4:$C$19,0)))</f>
        <v>0</v>
      </c>
      <c r="BA196" s="125" cm="1">
        <f t="array" aca="1" ref="BA196" ca="1">IF(AA196&gt;0,AA196*SUMPRODUCT(_xlfn.XLOOKUP(AA$23,$C$4:$C$19,$T$4:$AD$19)*$AL196:$AV196),0)</f>
        <v>0</v>
      </c>
      <c r="BB196" s="300" cm="1">
        <f t="array" aca="1" ref="BB196" ca="1">IF(AB196&gt;0,AB196*SUMPRODUCT(_xlfn.XLOOKUP(AB$23,$C$4:$C$19,$T$4:$AD$19)*$AL196:$AV196),0)</f>
        <v>0</v>
      </c>
      <c r="BC196" s="300" cm="1">
        <f t="array" aca="1" ref="BC196" ca="1">IF(AC196&gt;0,AC196*SUMPRODUCT(_xlfn.XLOOKUP(AC$23,$C$4:$C$19,$T$4:$AD$19)*$AL196:$AV196),0)</f>
        <v>0</v>
      </c>
      <c r="BD196" s="301" cm="1">
        <f t="array" aca="1" ref="BD196" ca="1">IF(AD196&gt;0,AD196*SUMPRODUCT(_xlfn.XLOOKUP(AD$23,$C$4:$C$19,$T$4:$AD$19)*$AL196:$AV196),0)</f>
        <v>0</v>
      </c>
      <c r="BE196" s="300" cm="1">
        <f t="array" aca="1" ref="BE196" ca="1">IF(AE196&gt;0,AE196*SUMPRODUCT(_xlfn.XLOOKUP(AE$23,$C$4:$C$19,$T$4:$AD$19)*$AL196:$AV196),0)</f>
        <v>0</v>
      </c>
      <c r="BF196" s="300" cm="1">
        <f t="array" aca="1" ref="BF196" ca="1">IF(AF196&gt;0,AF196*SUMPRODUCT(_xlfn.XLOOKUP(AF$23,$C$4:$C$19,$T$4:$AD$19)*$AL196:$AV196),0)</f>
        <v>0</v>
      </c>
      <c r="BG196" s="300" cm="1">
        <f t="array" aca="1" ref="BG196" ca="1">IF(AG196&gt;0,AG196*SUMPRODUCT(_xlfn.XLOOKUP(AG$23,$C$4:$C$19,$T$4:$AD$19)*$AL196:$AV196),0)</f>
        <v>0.75</v>
      </c>
      <c r="BH196" s="300" cm="1">
        <f t="array" aca="1" ref="BH196" ca="1">IF(AH196&gt;0,AH196*SUMPRODUCT(_xlfn.XLOOKUP(AH$23,$C$4:$C$19,$T$4:$AD$19)*$AL196:$AV196),0)</f>
        <v>0</v>
      </c>
      <c r="BI196" s="300" cm="1">
        <f t="array" aca="1" ref="BI196" ca="1">IF(AI196&gt;0,AI196*SUMPRODUCT(_xlfn.XLOOKUP(AI$23,$C$4:$C$19,$T$4:$AD$19)*$AL196:$AV196),0)</f>
        <v>0</v>
      </c>
      <c r="BJ196" s="300" cm="1">
        <f t="array" aca="1" ref="BJ196" ca="1">IF(AJ196&gt;0,AJ196*SUMPRODUCT(_xlfn.XLOOKUP(AJ$23,$C$4:$C$19,$T$4:$AD$19)*$AL196:$AV196),0)</f>
        <v>0.75</v>
      </c>
      <c r="BK196" s="302" cm="1">
        <f t="array" aca="1" ref="BK196" ca="1">IF(AK196&gt;0,AK196*SUMPRODUCT(_xlfn.XLOOKUP(AK$23,$C$4:$C$19,$T$4:$AD$19)*$AL196:$AV196),0)</f>
        <v>1</v>
      </c>
      <c r="BL196" s="303">
        <f t="shared" ca="1" si="298"/>
        <v>2.5</v>
      </c>
      <c r="BM196" s="125" cm="1">
        <f t="array" aca="1" ref="BM196" ca="1">IF(AA196&gt;0,AA196*SUMPRODUCT(_xlfn.XLOOKUP(AA$23,$C$4:$C$19,$I$4:$S$19)*$AL196:$AV196),0)</f>
        <v>0</v>
      </c>
      <c r="BN196" s="300" cm="1">
        <f t="array" aca="1" ref="BN196" ca="1">IF(AB196&gt;0,AB196*SUMPRODUCT(_xlfn.XLOOKUP(AB$23,$C$4:$C$19,$I$4:$S$19)*$AL196:$AV196),0)</f>
        <v>0</v>
      </c>
      <c r="BO196" s="300" cm="1">
        <f t="array" aca="1" ref="BO196" ca="1">IF(AC196&gt;0,AC196*SUMPRODUCT(_xlfn.XLOOKUP(AC$23,$C$4:$C$19,$I$4:$S$19)*$AL196:$AV196),0)</f>
        <v>0</v>
      </c>
      <c r="BP196" s="301" cm="1">
        <f t="array" aca="1" ref="BP196" ca="1">IF(AD196&gt;0,AD196*SUMPRODUCT(_xlfn.XLOOKUP(AD$23,$C$4:$C$19,$I$4:$S$19)*$AL196:$AV196),0)</f>
        <v>0</v>
      </c>
      <c r="BQ196" s="300" cm="1">
        <f t="array" aca="1" ref="BQ196" ca="1">IF(AE196&gt;0,AE196*SUMPRODUCT(_xlfn.XLOOKUP(AE$23,$C$4:$C$19,$I$4:$S$19)*$AL196:$AV196),0)</f>
        <v>0</v>
      </c>
      <c r="BR196" s="300" cm="1">
        <f t="array" aca="1" ref="BR196" ca="1">IF(AF196&gt;0,AF196*SUMPRODUCT(_xlfn.XLOOKUP(AF$23,$C$4:$C$19,$I$4:$S$19)*$AL196:$AV196),0)</f>
        <v>0</v>
      </c>
      <c r="BS196" s="300" cm="1">
        <f t="array" aca="1" ref="BS196" ca="1">IF(AG196&gt;0,AG196*SUMPRODUCT(_xlfn.XLOOKUP(AG$23,$C$4:$C$19,$I$4:$S$19)*$AL196:$AV196),0)</f>
        <v>0</v>
      </c>
      <c r="BT196" s="300" cm="1">
        <f t="array" aca="1" ref="BT196" ca="1">IF(AH196&gt;0,AH196*SUMPRODUCT(_xlfn.XLOOKUP(AH$23,$C$4:$C$19,$I$4:$S$19)*$AL196:$AV196),0)</f>
        <v>0</v>
      </c>
      <c r="BU196" s="300" cm="1">
        <f t="array" aca="1" ref="BU196" ca="1">IF(AI196&gt;0,AI196*SUMPRODUCT(_xlfn.XLOOKUP(AI$23,$C$4:$C$19,$I$4:$S$19)*$AL196:$AV196),0)</f>
        <v>0</v>
      </c>
      <c r="BV196" s="300" cm="1">
        <f t="array" aca="1" ref="BV196" ca="1">IF(AJ196&gt;0,AJ196*SUMPRODUCT(_xlfn.XLOOKUP(AJ$23,$C$4:$C$19,$I$4:$S$19)*$AL196:$AV196),0)</f>
        <v>0</v>
      </c>
      <c r="BW196" s="304" cm="1">
        <f t="array" aca="1" ref="BW196" ca="1">IF(AK196&gt;0,AK196*SUMPRODUCT(_xlfn.XLOOKUP(AK$23,$C$4:$C$19,$I$4:$S$19)*$AL196:$AV196),0)</f>
        <v>0</v>
      </c>
      <c r="BX196" s="305">
        <f t="shared" ca="1" si="299"/>
        <v>0</v>
      </c>
      <c r="BY196" s="125" cm="1">
        <f t="array" aca="1" ref="BY196" ca="1">IF(AA196&lt;0,AA196*SUMPRODUCT(_xlfn.XLOOKUP(AA$23,$C$4:$C$19,$T$4:$AD$19)*$AL196:$AV196),0)</f>
        <v>0</v>
      </c>
      <c r="BZ196" s="300" cm="1">
        <f t="array" aca="1" ref="BZ196" ca="1">IF(AB196&lt;0,AB196*SUMPRODUCT(_xlfn.XLOOKUP(AB$23,$C$4:$C$19,$T$4:$AD$19)*$AL196:$AV196),0)</f>
        <v>0</v>
      </c>
      <c r="CA196" s="300" cm="1">
        <f t="array" aca="1" ref="CA196" ca="1">IF(AC196&lt;0,AC196*SUMPRODUCT(_xlfn.XLOOKUP(AC$23,$C$4:$C$19,$T$4:$AD$19)*$AL196:$AV196),0)</f>
        <v>0</v>
      </c>
      <c r="CB196" s="301" cm="1">
        <f t="array" aca="1" ref="CB196" ca="1">IF(AD196&lt;0,AD196*SUMPRODUCT(_xlfn.XLOOKUP(AD$23,$C$4:$C$19,$T$4:$AD$19)*$AL196:$AV196),0)</f>
        <v>0</v>
      </c>
      <c r="CC196" s="300" cm="1">
        <f t="array" aca="1" ref="CC196" ca="1">IF(AE196&lt;0,AE196*SUMPRODUCT(_xlfn.XLOOKUP(AE$23,$C$4:$C$19,$T$4:$AD$19)*$AL196:$AV196),0)</f>
        <v>0</v>
      </c>
      <c r="CD196" s="300" cm="1">
        <f t="array" aca="1" ref="CD196" ca="1">IF(AF196&lt;0,AF196*SUMPRODUCT(_xlfn.XLOOKUP(AF$23,$C$4:$C$19,$T$4:$AD$19)*$AL196:$AV196),0)</f>
        <v>0</v>
      </c>
      <c r="CE196" s="300" cm="1">
        <f t="array" aca="1" ref="CE196" ca="1">IF(AG196&lt;0,AG196*SUMPRODUCT(_xlfn.XLOOKUP(AG$23,$C$4:$C$19,$T$4:$AD$19)*$AL196:$AV196),0)</f>
        <v>0</v>
      </c>
      <c r="CF196" s="300" cm="1">
        <f t="array" aca="1" ref="CF196" ca="1">IF(AH196&lt;0,AH196*SUMPRODUCT(_xlfn.XLOOKUP(AH$23,$C$4:$C$19,$T$4:$AD$19)*$AL196:$AV196),0)</f>
        <v>0</v>
      </c>
      <c r="CG196" s="300" cm="1">
        <f t="array" aca="1" ref="CG196" ca="1">IF(AI196&lt;0,AI196*SUMPRODUCT(_xlfn.XLOOKUP(AI$23,$C$4:$C$19,$T$4:$AD$19)*$AL196:$AV196),0)</f>
        <v>0</v>
      </c>
      <c r="CH196" s="300" cm="1">
        <f t="array" aca="1" ref="CH196" ca="1">IF(AJ196&lt;0,AJ196*SUMPRODUCT(_xlfn.XLOOKUP(AJ$23,$C$4:$C$19,$T$4:$AD$19)*$AL196:$AV196),0)</f>
        <v>0</v>
      </c>
      <c r="CI196" s="304" cm="1">
        <f t="array" aca="1" ref="CI196" ca="1">IF(AK196&lt;0,AK196*SUMPRODUCT(_xlfn.XLOOKUP(AK$23,$C$4:$C$19,$T$4:$AD$19)*$AL196:$AV196),0)</f>
        <v>0</v>
      </c>
      <c r="CJ196" s="303">
        <f t="shared" ca="1" si="300"/>
        <v>0</v>
      </c>
      <c r="CK196" s="125" cm="1">
        <f t="array" aca="1" ref="CK196" ca="1">IF(AA196&lt;0,AA196*SUMPRODUCT(_xlfn.XLOOKUP(AA$23,$C$4:$C$19,$I$4:$S$19)*$AL196:$AV196),0)</f>
        <v>0</v>
      </c>
      <c r="CL196" s="300" cm="1">
        <f t="array" aca="1" ref="CL196" ca="1">IF(AB196&lt;0,AB196*SUMPRODUCT(_xlfn.XLOOKUP(AB$23,$C$4:$C$19,$I$4:$S$19)*$AL196:$AV196),0)</f>
        <v>0</v>
      </c>
      <c r="CM196" s="300" cm="1">
        <f t="array" aca="1" ref="CM196" ca="1">IF(AC196&lt;0,AC196*SUMPRODUCT(_xlfn.XLOOKUP(AC$23,$C$4:$C$19,$I$4:$S$19)*$AL196:$AV196),0)</f>
        <v>0</v>
      </c>
      <c r="CN196" s="301" cm="1">
        <f t="array" aca="1" ref="CN196" ca="1">IF(AD196&lt;0,AD196*SUMPRODUCT(_xlfn.XLOOKUP(AD$23,$C$4:$C$19,$I$4:$S$19)*$AL196:$AV196),0)</f>
        <v>0</v>
      </c>
      <c r="CO196" s="300" cm="1">
        <f t="array" aca="1" ref="CO196" ca="1">IF(AE196&lt;0,AE196*SUMPRODUCT(_xlfn.XLOOKUP(AE$23,$C$4:$C$19,$I$4:$S$19)*$AL196:$AV196),0)</f>
        <v>0</v>
      </c>
      <c r="CP196" s="300" cm="1">
        <f t="array" aca="1" ref="CP196" ca="1">IF(AF196&lt;0,AF196*SUMPRODUCT(_xlfn.XLOOKUP(AF$23,$C$4:$C$19,$I$4:$S$19)*$AL196:$AV196),0)</f>
        <v>0</v>
      </c>
      <c r="CQ196" s="300" cm="1">
        <f t="array" aca="1" ref="CQ196" ca="1">IF(AG196&lt;0,AG196*SUMPRODUCT(_xlfn.XLOOKUP(AG$23,$C$4:$C$19,$I$4:$S$19)*$AL196:$AV196),0)</f>
        <v>0</v>
      </c>
      <c r="CR196" s="300" cm="1">
        <f t="array" aca="1" ref="CR196" ca="1">IF(AH196&lt;0,AH196*SUMPRODUCT(_xlfn.XLOOKUP(AH$23,$C$4:$C$19,$I$4:$S$19)*$AL196:$AV196),0)</f>
        <v>0</v>
      </c>
      <c r="CS196" s="300" cm="1">
        <f t="array" aca="1" ref="CS196" ca="1">IF(AI196&lt;0,AI196*SUMPRODUCT(_xlfn.XLOOKUP(AI$23,$C$4:$C$19,$I$4:$S$19)*$AL196:$AV196),0)</f>
        <v>0</v>
      </c>
      <c r="CT196" s="300" cm="1">
        <f t="array" aca="1" ref="CT196" ca="1">IF(AJ196&lt;0,AJ196*SUMPRODUCT(_xlfn.XLOOKUP(AJ$23,$C$4:$C$19,$I$4:$S$19)*$AL196:$AV196),0)</f>
        <v>0</v>
      </c>
      <c r="CU196" s="302" cm="1">
        <f t="array" aca="1" ref="CU196" ca="1">IF(AK196&lt;0,AK196*SUMPRODUCT(_xlfn.XLOOKUP(AK$23,$C$4:$C$19,$I$4:$S$19)*$AL196:$AV196),0)</f>
        <v>0</v>
      </c>
      <c r="CV196" s="303">
        <f t="shared" ca="1" si="301"/>
        <v>0</v>
      </c>
    </row>
    <row r="197" spans="1:100" x14ac:dyDescent="0.25">
      <c r="A197" s="136"/>
      <c r="B197" s="389"/>
      <c r="C197" s="278">
        <v>10</v>
      </c>
      <c r="D197" s="279" t="str">
        <f>_xlfn.XLOOKUP($C197,'Load Combinations'!$B$4:$B$22,'Load Combinations'!$C$4:$C$22)</f>
        <v>CV Helium Mode, No Beam</v>
      </c>
      <c r="E197" s="280"/>
      <c r="F197" s="281"/>
      <c r="G197" s="111"/>
      <c r="H197" s="282">
        <f t="shared" ca="1" si="304"/>
        <v>0.75</v>
      </c>
      <c r="I197" s="282">
        <f t="shared" ca="1" si="305"/>
        <v>0</v>
      </c>
      <c r="J197" s="283"/>
      <c r="K197" s="87">
        <f ca="1">OFFSET(K197,-9,0)</f>
        <v>0</v>
      </c>
      <c r="L197" s="84">
        <f t="shared" ref="L197:AK197" ca="1" si="322">OFFSET(L197,-9,0)</f>
        <v>0</v>
      </c>
      <c r="M197" s="84">
        <f t="shared" ca="1" si="322"/>
        <v>0</v>
      </c>
      <c r="N197" s="84">
        <f t="shared" ca="1" si="322"/>
        <v>0</v>
      </c>
      <c r="O197" s="84">
        <f t="shared" ca="1" si="322"/>
        <v>0</v>
      </c>
      <c r="P197" s="84">
        <f t="shared" ca="1" si="322"/>
        <v>0</v>
      </c>
      <c r="Q197" s="84">
        <f t="shared" ca="1" si="322"/>
        <v>0</v>
      </c>
      <c r="R197" s="84">
        <f t="shared" ca="1" si="322"/>
        <v>0</v>
      </c>
      <c r="S197" s="84">
        <f t="shared" ca="1" si="322"/>
        <v>0</v>
      </c>
      <c r="T197" s="84">
        <f t="shared" ca="1" si="322"/>
        <v>0</v>
      </c>
      <c r="U197" s="84">
        <f t="shared" ca="1" si="322"/>
        <v>0</v>
      </c>
      <c r="V197" s="84">
        <f t="shared" ca="1" si="322"/>
        <v>0</v>
      </c>
      <c r="W197" s="84">
        <f t="shared" ca="1" si="322"/>
        <v>0</v>
      </c>
      <c r="X197" s="84">
        <f t="shared" ca="1" si="322"/>
        <v>0</v>
      </c>
      <c r="Y197" s="84">
        <f t="shared" ca="1" si="322"/>
        <v>0</v>
      </c>
      <c r="Z197" s="89">
        <f t="shared" ca="1" si="322"/>
        <v>0</v>
      </c>
      <c r="AA197" s="87">
        <f t="shared" ca="1" si="322"/>
        <v>0</v>
      </c>
      <c r="AB197" s="84">
        <f t="shared" ca="1" si="322"/>
        <v>0</v>
      </c>
      <c r="AC197" s="84">
        <f t="shared" ca="1" si="322"/>
        <v>0</v>
      </c>
      <c r="AD197" s="84">
        <f t="shared" ca="1" si="322"/>
        <v>0</v>
      </c>
      <c r="AE197" s="84">
        <f t="shared" ca="1" si="322"/>
        <v>0</v>
      </c>
      <c r="AF197" s="84">
        <f t="shared" ca="1" si="322"/>
        <v>0</v>
      </c>
      <c r="AG197" s="84">
        <f t="shared" ca="1" si="322"/>
        <v>1</v>
      </c>
      <c r="AH197" s="84">
        <f t="shared" ca="1" si="322"/>
        <v>0</v>
      </c>
      <c r="AI197" s="84">
        <f t="shared" ca="1" si="322"/>
        <v>0</v>
      </c>
      <c r="AJ197" s="84">
        <f t="shared" ca="1" si="322"/>
        <v>1</v>
      </c>
      <c r="AK197" s="98">
        <f t="shared" ca="1" si="322"/>
        <v>1</v>
      </c>
      <c r="AL197" s="91">
        <f>+INDEX('Load Combinations'!$D$4:$N$22,MATCH(Vertical!$C197,'Load Combinations'!$B$4:$B$22,0),MATCH(Vertical!AL$23,'Load Combinations'!$D$3:$N$3,0))</f>
        <v>1</v>
      </c>
      <c r="AM197" s="84">
        <f>+INDEX('Load Combinations'!$D$4:$N$22,MATCH(Vertical!$C197,'Load Combinations'!$B$4:$B$22,0),MATCH(Vertical!AM$23,'Load Combinations'!$D$3:$N$3,0))</f>
        <v>1</v>
      </c>
      <c r="AN197" s="84">
        <f>+INDEX('Load Combinations'!$D$4:$N$22,MATCH(Vertical!$C197,'Load Combinations'!$B$4:$B$22,0),MATCH(Vertical!AN$23,'Load Combinations'!$D$3:$N$3,0))</f>
        <v>0</v>
      </c>
      <c r="AO197" s="84">
        <f>+INDEX('Load Combinations'!$D$4:$N$22,MATCH(Vertical!$C197,'Load Combinations'!$B$4:$B$22,0),MATCH(Vertical!AO$23,'Load Combinations'!$D$3:$N$3,0))</f>
        <v>1</v>
      </c>
      <c r="AP197" s="84">
        <f>+INDEX('Load Combinations'!$D$4:$N$22,MATCH(Vertical!$C197,'Load Combinations'!$B$4:$B$22,0),MATCH(Vertical!AP$23,'Load Combinations'!$D$3:$N$3,0))</f>
        <v>0</v>
      </c>
      <c r="AQ197" s="84">
        <f>+INDEX('Load Combinations'!$D$4:$N$22,MATCH(Vertical!$C197,'Load Combinations'!$B$4:$B$22,0),MATCH(Vertical!AQ$23,'Load Combinations'!$D$3:$N$3,0))</f>
        <v>0</v>
      </c>
      <c r="AR197" s="84">
        <f>+INDEX('Load Combinations'!$D$4:$N$22,MATCH(Vertical!$C197,'Load Combinations'!$B$4:$B$22,0),MATCH(Vertical!AR$23,'Load Combinations'!$D$3:$N$3,0))</f>
        <v>0</v>
      </c>
      <c r="AS197" s="84">
        <f>+INDEX('Load Combinations'!$D$4:$N$22,MATCH(Vertical!$C197,'Load Combinations'!$B$4:$B$22,0),MATCH(Vertical!AS$23,'Load Combinations'!$D$3:$N$3,0))</f>
        <v>1</v>
      </c>
      <c r="AT197" s="84">
        <f>+INDEX('Load Combinations'!$D$4:$N$22,MATCH(Vertical!$C197,'Load Combinations'!$B$4:$B$22,0),MATCH(Vertical!AT$23,'Load Combinations'!$D$3:$N$3,0))</f>
        <v>0</v>
      </c>
      <c r="AU197" s="89">
        <f>+INDEX('Load Combinations'!$D$4:$N$22,MATCH(Vertical!$C197,'Load Combinations'!$B$4:$B$22,0),MATCH(Vertical!AU$23,'Load Combinations'!$D$3:$N$3,0))</f>
        <v>0</v>
      </c>
      <c r="AV197" s="194">
        <f>+INDEX('Load Combinations'!$D$4:$N$22,MATCH(Vertical!$C197,'Load Combinations'!$B$4:$B$22,0),MATCH(Vertical!AV$23,'Load Combinations'!$D$3:$N$3,0))</f>
        <v>0</v>
      </c>
      <c r="AW197" s="284" cm="1">
        <f t="array" aca="1" ref="AW197" ca="1">SUMPRODUCT(--($K197:$Z197&gt;0),INDEX($H$4:$H$19,MATCH($K$23:$Z$23,$C$4:$C$19,0)))</f>
        <v>0</v>
      </c>
      <c r="AX197" s="194" cm="1">
        <f t="array" aca="1" ref="AX197" ca="1">SUMPRODUCT(--($K197:$Z197&gt;0),INDEX($G$4:$G$19,MATCH($K$23:$Z$23,$C$4:$C$19,0)))</f>
        <v>0</v>
      </c>
      <c r="AY197" s="194" cm="1">
        <f t="array" aca="1" ref="AY197" ca="1">-1*SUMPRODUCT(--($K197:$Z197&lt;0),INDEX($H$4:$H$19,MATCH($K$23:$Z$23,$C$4:$C$19,0)))</f>
        <v>0</v>
      </c>
      <c r="AZ197" s="285" cm="1">
        <f t="array" aca="1" ref="AZ197" ca="1">-1*SUMPRODUCT(--($K197:$Z197&lt;0),INDEX($G$4:$G$19,MATCH($K$23:$Z$23,$C$4:$C$19,0)))</f>
        <v>0</v>
      </c>
      <c r="BA197" s="286" cm="1">
        <f t="array" aca="1" ref="BA197" ca="1">IF(AA197&gt;0,AA197*SUMPRODUCT(_xlfn.XLOOKUP(AA$23,$C$4:$C$19,$T$4:$AD$19)*$AL197:$AV197),0)</f>
        <v>0</v>
      </c>
      <c r="BB197" s="287" cm="1">
        <f t="array" aca="1" ref="BB197" ca="1">IF(AB197&gt;0,AB197*SUMPRODUCT(_xlfn.XLOOKUP(AB$23,$C$4:$C$19,$T$4:$AD$19)*$AL197:$AV197),0)</f>
        <v>0</v>
      </c>
      <c r="BC197" s="287" cm="1">
        <f t="array" aca="1" ref="BC197" ca="1">IF(AC197&gt;0,AC197*SUMPRODUCT(_xlfn.XLOOKUP(AC$23,$C$4:$C$19,$T$4:$AD$19)*$AL197:$AV197),0)</f>
        <v>0</v>
      </c>
      <c r="BD197" s="287" cm="1">
        <f t="array" aca="1" ref="BD197" ca="1">IF(AD197&gt;0,AD197*SUMPRODUCT(_xlfn.XLOOKUP(AD$23,$C$4:$C$19,$T$4:$AD$19)*$AL197:$AV197),0)</f>
        <v>0</v>
      </c>
      <c r="BE197" s="287" cm="1">
        <f t="array" aca="1" ref="BE197" ca="1">IF(AE197&gt;0,AE197*SUMPRODUCT(_xlfn.XLOOKUP(AE$23,$C$4:$C$19,$T$4:$AD$19)*$AL197:$AV197),0)</f>
        <v>0</v>
      </c>
      <c r="BF197" s="287" cm="1">
        <f t="array" aca="1" ref="BF197" ca="1">IF(AF197&gt;0,AF197*SUMPRODUCT(_xlfn.XLOOKUP(AF$23,$C$4:$C$19,$T$4:$AD$19)*$AL197:$AV197),0)</f>
        <v>0</v>
      </c>
      <c r="BG197" s="287" cm="1">
        <f t="array" aca="1" ref="BG197" ca="1">IF(AG197&gt;0,AG197*SUMPRODUCT(_xlfn.XLOOKUP(AG$23,$C$4:$C$19,$T$4:$AD$19)*$AL197:$AV197),0)</f>
        <v>0.25</v>
      </c>
      <c r="BH197" s="287" cm="1">
        <f t="array" aca="1" ref="BH197" ca="1">IF(AH197&gt;0,AH197*SUMPRODUCT(_xlfn.XLOOKUP(AH$23,$C$4:$C$19,$T$4:$AD$19)*$AL197:$AV197),0)</f>
        <v>0</v>
      </c>
      <c r="BI197" s="287" cm="1">
        <f t="array" aca="1" ref="BI197" ca="1">IF(AI197&gt;0,AI197*SUMPRODUCT(_xlfn.XLOOKUP(AI$23,$C$4:$C$19,$T$4:$AD$19)*$AL197:$AV197),0)</f>
        <v>0</v>
      </c>
      <c r="BJ197" s="287" cm="1">
        <f t="array" aca="1" ref="BJ197" ca="1">IF(AJ197&gt;0,AJ197*SUMPRODUCT(_xlfn.XLOOKUP(AJ$23,$C$4:$C$19,$T$4:$AD$19)*$AL197:$AV197),0)</f>
        <v>0.25</v>
      </c>
      <c r="BK197" s="288" cm="1">
        <f t="array" aca="1" ref="BK197" ca="1">IF(AK197&gt;0,AK197*SUMPRODUCT(_xlfn.XLOOKUP(AK$23,$C$4:$C$19,$T$4:$AD$19)*$AL197:$AV197),0)</f>
        <v>0.25</v>
      </c>
      <c r="BL197" s="289">
        <f t="shared" ca="1" si="298"/>
        <v>0.75</v>
      </c>
      <c r="BM197" s="286" cm="1">
        <f t="array" aca="1" ref="BM197" ca="1">IF(AA197&gt;0,AA197*SUMPRODUCT(_xlfn.XLOOKUP(AA$23,$C$4:$C$19,$I$4:$S$19)*$AL197:$AV197),0)</f>
        <v>0</v>
      </c>
      <c r="BN197" s="287" cm="1">
        <f t="array" aca="1" ref="BN197" ca="1">IF(AB197&gt;0,AB197*SUMPRODUCT(_xlfn.XLOOKUP(AB$23,$C$4:$C$19,$I$4:$S$19)*$AL197:$AV197),0)</f>
        <v>0</v>
      </c>
      <c r="BO197" s="287" cm="1">
        <f t="array" aca="1" ref="BO197" ca="1">IF(AC197&gt;0,AC197*SUMPRODUCT(_xlfn.XLOOKUP(AC$23,$C$4:$C$19,$I$4:$S$19)*$AL197:$AV197),0)</f>
        <v>0</v>
      </c>
      <c r="BP197" s="287" cm="1">
        <f t="array" aca="1" ref="BP197" ca="1">IF(AD197&gt;0,AD197*SUMPRODUCT(_xlfn.XLOOKUP(AD$23,$C$4:$C$19,$I$4:$S$19)*$AL197:$AV197),0)</f>
        <v>0</v>
      </c>
      <c r="BQ197" s="287" cm="1">
        <f t="array" aca="1" ref="BQ197" ca="1">IF(AE197&gt;0,AE197*SUMPRODUCT(_xlfn.XLOOKUP(AE$23,$C$4:$C$19,$I$4:$S$19)*$AL197:$AV197),0)</f>
        <v>0</v>
      </c>
      <c r="BR197" s="287" cm="1">
        <f t="array" aca="1" ref="BR197" ca="1">IF(AF197&gt;0,AF197*SUMPRODUCT(_xlfn.XLOOKUP(AF$23,$C$4:$C$19,$I$4:$S$19)*$AL197:$AV197),0)</f>
        <v>0</v>
      </c>
      <c r="BS197" s="287" cm="1">
        <f t="array" aca="1" ref="BS197" ca="1">IF(AG197&gt;0,AG197*SUMPRODUCT(_xlfn.XLOOKUP(AG$23,$C$4:$C$19,$I$4:$S$19)*$AL197:$AV197),0)</f>
        <v>0</v>
      </c>
      <c r="BT197" s="287" cm="1">
        <f t="array" aca="1" ref="BT197" ca="1">IF(AH197&gt;0,AH197*SUMPRODUCT(_xlfn.XLOOKUP(AH$23,$C$4:$C$19,$I$4:$S$19)*$AL197:$AV197),0)</f>
        <v>0</v>
      </c>
      <c r="BU197" s="287" cm="1">
        <f t="array" aca="1" ref="BU197" ca="1">IF(AI197&gt;0,AI197*SUMPRODUCT(_xlfn.XLOOKUP(AI$23,$C$4:$C$19,$I$4:$S$19)*$AL197:$AV197),0)</f>
        <v>0</v>
      </c>
      <c r="BV197" s="287" cm="1">
        <f t="array" aca="1" ref="BV197" ca="1">IF(AJ197&gt;0,AJ197*SUMPRODUCT(_xlfn.XLOOKUP(AJ$23,$C$4:$C$19,$I$4:$S$19)*$AL197:$AV197),0)</f>
        <v>0</v>
      </c>
      <c r="BW197" s="290" cm="1">
        <f t="array" aca="1" ref="BW197" ca="1">IF(AK197&gt;0,AK197*SUMPRODUCT(_xlfn.XLOOKUP(AK$23,$C$4:$C$19,$I$4:$S$19)*$AL197:$AV197),0)</f>
        <v>0</v>
      </c>
      <c r="BX197" s="291">
        <f t="shared" ca="1" si="299"/>
        <v>0</v>
      </c>
      <c r="BY197" s="286" cm="1">
        <f t="array" aca="1" ref="BY197" ca="1">IF(AA197&lt;0,AA197*SUMPRODUCT(_xlfn.XLOOKUP(AA$23,$C$4:$C$19,$T$4:$AD$19)*$AL197:$AV197),0)</f>
        <v>0</v>
      </c>
      <c r="BZ197" s="287" cm="1">
        <f t="array" aca="1" ref="BZ197" ca="1">IF(AB197&lt;0,AB197*SUMPRODUCT(_xlfn.XLOOKUP(AB$23,$C$4:$C$19,$T$4:$AD$19)*$AL197:$AV197),0)</f>
        <v>0</v>
      </c>
      <c r="CA197" s="287" cm="1">
        <f t="array" aca="1" ref="CA197" ca="1">IF(AC197&lt;0,AC197*SUMPRODUCT(_xlfn.XLOOKUP(AC$23,$C$4:$C$19,$T$4:$AD$19)*$AL197:$AV197),0)</f>
        <v>0</v>
      </c>
      <c r="CB197" s="287" cm="1">
        <f t="array" aca="1" ref="CB197" ca="1">IF(AD197&lt;0,AD197*SUMPRODUCT(_xlfn.XLOOKUP(AD$23,$C$4:$C$19,$T$4:$AD$19)*$AL197:$AV197),0)</f>
        <v>0</v>
      </c>
      <c r="CC197" s="287" cm="1">
        <f t="array" aca="1" ref="CC197" ca="1">IF(AE197&lt;0,AE197*SUMPRODUCT(_xlfn.XLOOKUP(AE$23,$C$4:$C$19,$T$4:$AD$19)*$AL197:$AV197),0)</f>
        <v>0</v>
      </c>
      <c r="CD197" s="287" cm="1">
        <f t="array" aca="1" ref="CD197" ca="1">IF(AF197&lt;0,AF197*SUMPRODUCT(_xlfn.XLOOKUP(AF$23,$C$4:$C$19,$T$4:$AD$19)*$AL197:$AV197),0)</f>
        <v>0</v>
      </c>
      <c r="CE197" s="287" cm="1">
        <f t="array" aca="1" ref="CE197" ca="1">IF(AG197&lt;0,AG197*SUMPRODUCT(_xlfn.XLOOKUP(AG$23,$C$4:$C$19,$T$4:$AD$19)*$AL197:$AV197),0)</f>
        <v>0</v>
      </c>
      <c r="CF197" s="287" cm="1">
        <f t="array" aca="1" ref="CF197" ca="1">IF(AH197&lt;0,AH197*SUMPRODUCT(_xlfn.XLOOKUP(AH$23,$C$4:$C$19,$T$4:$AD$19)*$AL197:$AV197),0)</f>
        <v>0</v>
      </c>
      <c r="CG197" s="287" cm="1">
        <f t="array" aca="1" ref="CG197" ca="1">IF(AI197&lt;0,AI197*SUMPRODUCT(_xlfn.XLOOKUP(AI$23,$C$4:$C$19,$T$4:$AD$19)*$AL197:$AV197),0)</f>
        <v>0</v>
      </c>
      <c r="CH197" s="287" cm="1">
        <f t="array" aca="1" ref="CH197" ca="1">IF(AJ197&lt;0,AJ197*SUMPRODUCT(_xlfn.XLOOKUP(AJ$23,$C$4:$C$19,$T$4:$AD$19)*$AL197:$AV197),0)</f>
        <v>0</v>
      </c>
      <c r="CI197" s="290" cm="1">
        <f t="array" aca="1" ref="CI197" ca="1">IF(AK197&lt;0,AK197*SUMPRODUCT(_xlfn.XLOOKUP(AK$23,$C$4:$C$19,$T$4:$AD$19)*$AL197:$AV197),0)</f>
        <v>0</v>
      </c>
      <c r="CJ197" s="289">
        <f t="shared" ca="1" si="300"/>
        <v>0</v>
      </c>
      <c r="CK197" s="286" cm="1">
        <f t="array" aca="1" ref="CK197" ca="1">IF(AA197&lt;0,AA197*SUMPRODUCT(_xlfn.XLOOKUP(AA$23,$C$4:$C$19,$I$4:$S$19)*$AL197:$AV197),0)</f>
        <v>0</v>
      </c>
      <c r="CL197" s="287" cm="1">
        <f t="array" aca="1" ref="CL197" ca="1">IF(AB197&lt;0,AB197*SUMPRODUCT(_xlfn.XLOOKUP(AB$23,$C$4:$C$19,$I$4:$S$19)*$AL197:$AV197),0)</f>
        <v>0</v>
      </c>
      <c r="CM197" s="287" cm="1">
        <f t="array" aca="1" ref="CM197" ca="1">IF(AC197&lt;0,AC197*SUMPRODUCT(_xlfn.XLOOKUP(AC$23,$C$4:$C$19,$I$4:$S$19)*$AL197:$AV197),0)</f>
        <v>0</v>
      </c>
      <c r="CN197" s="287" cm="1">
        <f t="array" aca="1" ref="CN197" ca="1">IF(AD197&lt;0,AD197*SUMPRODUCT(_xlfn.XLOOKUP(AD$23,$C$4:$C$19,$I$4:$S$19)*$AL197:$AV197),0)</f>
        <v>0</v>
      </c>
      <c r="CO197" s="287" cm="1">
        <f t="array" aca="1" ref="CO197" ca="1">IF(AE197&lt;0,AE197*SUMPRODUCT(_xlfn.XLOOKUP(AE$23,$C$4:$C$19,$I$4:$S$19)*$AL197:$AV197),0)</f>
        <v>0</v>
      </c>
      <c r="CP197" s="287" cm="1">
        <f t="array" aca="1" ref="CP197" ca="1">IF(AF197&lt;0,AF197*SUMPRODUCT(_xlfn.XLOOKUP(AF$23,$C$4:$C$19,$I$4:$S$19)*$AL197:$AV197),0)</f>
        <v>0</v>
      </c>
      <c r="CQ197" s="287" cm="1">
        <f t="array" aca="1" ref="CQ197" ca="1">IF(AG197&lt;0,AG197*SUMPRODUCT(_xlfn.XLOOKUP(AG$23,$C$4:$C$19,$I$4:$S$19)*$AL197:$AV197),0)</f>
        <v>0</v>
      </c>
      <c r="CR197" s="287" cm="1">
        <f t="array" aca="1" ref="CR197" ca="1">IF(AH197&lt;0,AH197*SUMPRODUCT(_xlfn.XLOOKUP(AH$23,$C$4:$C$19,$I$4:$S$19)*$AL197:$AV197),0)</f>
        <v>0</v>
      </c>
      <c r="CS197" s="287" cm="1">
        <f t="array" aca="1" ref="CS197" ca="1">IF(AI197&lt;0,AI197*SUMPRODUCT(_xlfn.XLOOKUP(AI$23,$C$4:$C$19,$I$4:$S$19)*$AL197:$AV197),0)</f>
        <v>0</v>
      </c>
      <c r="CT197" s="287" cm="1">
        <f t="array" aca="1" ref="CT197" ca="1">IF(AJ197&lt;0,AJ197*SUMPRODUCT(_xlfn.XLOOKUP(AJ$23,$C$4:$C$19,$I$4:$S$19)*$AL197:$AV197),0)</f>
        <v>0</v>
      </c>
      <c r="CU197" s="288" cm="1">
        <f t="array" aca="1" ref="CU197" ca="1">IF(AK197&lt;0,AK197*SUMPRODUCT(_xlfn.XLOOKUP(AK$23,$C$4:$C$19,$I$4:$S$19)*$AL197:$AV197),0)</f>
        <v>0</v>
      </c>
      <c r="CV197" s="289">
        <f t="shared" ca="1" si="301"/>
        <v>0</v>
      </c>
    </row>
    <row r="198" spans="1:100" x14ac:dyDescent="0.25">
      <c r="A198" s="136"/>
      <c r="B198" s="389"/>
      <c r="C198" s="292">
        <v>11</v>
      </c>
      <c r="D198" s="293" t="str">
        <f>_xlfn.XLOOKUP($C198,'Load Combinations'!$B$4:$B$22,'Load Combinations'!$C$4:$C$22)</f>
        <v>CV Helium Mode, Beam On</v>
      </c>
      <c r="E198" s="86"/>
      <c r="F198" s="294"/>
      <c r="G198" s="125"/>
      <c r="H198" s="295">
        <f t="shared" ca="1" si="304"/>
        <v>2.25</v>
      </c>
      <c r="I198" s="295">
        <f t="shared" ca="1" si="305"/>
        <v>0</v>
      </c>
      <c r="J198" s="296"/>
      <c r="K198" s="99">
        <f ca="1">OFFSET(K198,-10,0)</f>
        <v>0</v>
      </c>
      <c r="L198" s="96">
        <f t="shared" ref="L198:AK198" ca="1" si="323">OFFSET(L198,-10,0)</f>
        <v>0</v>
      </c>
      <c r="M198" s="96">
        <f t="shared" ca="1" si="323"/>
        <v>0</v>
      </c>
      <c r="N198" s="96">
        <f t="shared" ca="1" si="323"/>
        <v>0</v>
      </c>
      <c r="O198" s="96">
        <f t="shared" ca="1" si="323"/>
        <v>0</v>
      </c>
      <c r="P198" s="96">
        <f t="shared" ca="1" si="323"/>
        <v>0</v>
      </c>
      <c r="Q198" s="96">
        <f t="shared" ca="1" si="323"/>
        <v>0</v>
      </c>
      <c r="R198" s="96">
        <f t="shared" ca="1" si="323"/>
        <v>0</v>
      </c>
      <c r="S198" s="96">
        <f t="shared" ca="1" si="323"/>
        <v>0</v>
      </c>
      <c r="T198" s="96">
        <f t="shared" ca="1" si="323"/>
        <v>0</v>
      </c>
      <c r="U198" s="96">
        <f t="shared" ca="1" si="323"/>
        <v>0</v>
      </c>
      <c r="V198" s="96">
        <f t="shared" ca="1" si="323"/>
        <v>0</v>
      </c>
      <c r="W198" s="96">
        <f t="shared" ca="1" si="323"/>
        <v>0</v>
      </c>
      <c r="X198" s="96">
        <f t="shared" ca="1" si="323"/>
        <v>0</v>
      </c>
      <c r="Y198" s="96">
        <f t="shared" ca="1" si="323"/>
        <v>0</v>
      </c>
      <c r="Z198" s="138">
        <f t="shared" ca="1" si="323"/>
        <v>0</v>
      </c>
      <c r="AA198" s="99">
        <f t="shared" ca="1" si="323"/>
        <v>0</v>
      </c>
      <c r="AB198" s="96">
        <f t="shared" ca="1" si="323"/>
        <v>0</v>
      </c>
      <c r="AC198" s="96">
        <f t="shared" ca="1" si="323"/>
        <v>0</v>
      </c>
      <c r="AD198" s="96">
        <f t="shared" ca="1" si="323"/>
        <v>0</v>
      </c>
      <c r="AE198" s="96">
        <f t="shared" ca="1" si="323"/>
        <v>0</v>
      </c>
      <c r="AF198" s="96">
        <f t="shared" ca="1" si="323"/>
        <v>0</v>
      </c>
      <c r="AG198" s="96">
        <f t="shared" ca="1" si="323"/>
        <v>1</v>
      </c>
      <c r="AH198" s="96">
        <f t="shared" ca="1" si="323"/>
        <v>0</v>
      </c>
      <c r="AI198" s="96">
        <f t="shared" ca="1" si="323"/>
        <v>0</v>
      </c>
      <c r="AJ198" s="96">
        <f t="shared" ca="1" si="323"/>
        <v>1</v>
      </c>
      <c r="AK198" s="100">
        <f t="shared" ca="1" si="323"/>
        <v>1</v>
      </c>
      <c r="AL198" s="97">
        <f>+INDEX('Load Combinations'!$D$4:$N$22,MATCH(Vertical!$C198,'Load Combinations'!$B$4:$B$22,0),MATCH(Vertical!AL$23,'Load Combinations'!$D$3:$N$3,0))</f>
        <v>1</v>
      </c>
      <c r="AM198" s="96">
        <f>+INDEX('Load Combinations'!$D$4:$N$22,MATCH(Vertical!$C198,'Load Combinations'!$B$4:$B$22,0),MATCH(Vertical!AM$23,'Load Combinations'!$D$3:$N$3,0))</f>
        <v>1</v>
      </c>
      <c r="AN198" s="96">
        <f>+INDEX('Load Combinations'!$D$4:$N$22,MATCH(Vertical!$C198,'Load Combinations'!$B$4:$B$22,0),MATCH(Vertical!AN$23,'Load Combinations'!$D$3:$N$3,0))</f>
        <v>0</v>
      </c>
      <c r="AO198" s="96">
        <f>+INDEX('Load Combinations'!$D$4:$N$22,MATCH(Vertical!$C198,'Load Combinations'!$B$4:$B$22,0),MATCH(Vertical!AO$23,'Load Combinations'!$D$3:$N$3,0))</f>
        <v>1</v>
      </c>
      <c r="AP198" s="96">
        <f>+INDEX('Load Combinations'!$D$4:$N$22,MATCH(Vertical!$C198,'Load Combinations'!$B$4:$B$22,0),MATCH(Vertical!AP$23,'Load Combinations'!$D$3:$N$3,0))</f>
        <v>0</v>
      </c>
      <c r="AQ198" s="96">
        <f>+INDEX('Load Combinations'!$D$4:$N$22,MATCH(Vertical!$C198,'Load Combinations'!$B$4:$B$22,0),MATCH(Vertical!AQ$23,'Load Combinations'!$D$3:$N$3,0))</f>
        <v>1</v>
      </c>
      <c r="AR198" s="96">
        <f>+INDEX('Load Combinations'!$D$4:$N$22,MATCH(Vertical!$C198,'Load Combinations'!$B$4:$B$22,0),MATCH(Vertical!AR$23,'Load Combinations'!$D$3:$N$3,0))</f>
        <v>0</v>
      </c>
      <c r="AS198" s="96">
        <f>+INDEX('Load Combinations'!$D$4:$N$22,MATCH(Vertical!$C198,'Load Combinations'!$B$4:$B$22,0),MATCH(Vertical!AS$23,'Load Combinations'!$D$3:$N$3,0))</f>
        <v>1</v>
      </c>
      <c r="AT198" s="96">
        <f>+INDEX('Load Combinations'!$D$4:$N$22,MATCH(Vertical!$C198,'Load Combinations'!$B$4:$B$22,0),MATCH(Vertical!AT$23,'Load Combinations'!$D$3:$N$3,0))</f>
        <v>0</v>
      </c>
      <c r="AU198" s="138">
        <f>+INDEX('Load Combinations'!$D$4:$N$22,MATCH(Vertical!$C198,'Load Combinations'!$B$4:$B$22,0),MATCH(Vertical!AU$23,'Load Combinations'!$D$3:$N$3,0))</f>
        <v>0</v>
      </c>
      <c r="AV198" s="298">
        <f>+INDEX('Load Combinations'!$D$4:$N$22,MATCH(Vertical!$C198,'Load Combinations'!$B$4:$B$22,0),MATCH(Vertical!AV$23,'Load Combinations'!$D$3:$N$3,0))</f>
        <v>0</v>
      </c>
      <c r="AW198" s="297" cm="1">
        <f t="array" aca="1" ref="AW198" ca="1">SUMPRODUCT(--($K198:$Z198&gt;0),INDEX($H$4:$H$19,MATCH($K$23:$Z$23,$C$4:$C$19,0)))</f>
        <v>0</v>
      </c>
      <c r="AX198" s="298" cm="1">
        <f t="array" aca="1" ref="AX198" ca="1">SUMPRODUCT(--($K198:$Z198&gt;0),INDEX($G$4:$G$19,MATCH($K$23:$Z$23,$C$4:$C$19,0)))</f>
        <v>0</v>
      </c>
      <c r="AY198" s="298" cm="1">
        <f t="array" aca="1" ref="AY198" ca="1">-1*SUMPRODUCT(--($K198:$Z198&lt;0),INDEX($H$4:$H$19,MATCH($K$23:$Z$23,$C$4:$C$19,0)))</f>
        <v>0</v>
      </c>
      <c r="AZ198" s="299" cm="1">
        <f t="array" aca="1" ref="AZ198" ca="1">-1*SUMPRODUCT(--($K198:$Z198&lt;0),INDEX($G$4:$G$19,MATCH($K$23:$Z$23,$C$4:$C$19,0)))</f>
        <v>0</v>
      </c>
      <c r="BA198" s="125" cm="1">
        <f t="array" aca="1" ref="BA198" ca="1">IF(AA198&gt;0,AA198*SUMPRODUCT(_xlfn.XLOOKUP(AA$23,$C$4:$C$19,$T$4:$AD$19)*$AL198:$AV198),0)</f>
        <v>0</v>
      </c>
      <c r="BB198" s="300" cm="1">
        <f t="array" aca="1" ref="BB198" ca="1">IF(AB198&gt;0,AB198*SUMPRODUCT(_xlfn.XLOOKUP(AB$23,$C$4:$C$19,$T$4:$AD$19)*$AL198:$AV198),0)</f>
        <v>0</v>
      </c>
      <c r="BC198" s="300" cm="1">
        <f t="array" aca="1" ref="BC198" ca="1">IF(AC198&gt;0,AC198*SUMPRODUCT(_xlfn.XLOOKUP(AC$23,$C$4:$C$19,$T$4:$AD$19)*$AL198:$AV198),0)</f>
        <v>0</v>
      </c>
      <c r="BD198" s="301" cm="1">
        <f t="array" aca="1" ref="BD198" ca="1">IF(AD198&gt;0,AD198*SUMPRODUCT(_xlfn.XLOOKUP(AD$23,$C$4:$C$19,$T$4:$AD$19)*$AL198:$AV198),0)</f>
        <v>0</v>
      </c>
      <c r="BE198" s="300" cm="1">
        <f t="array" aca="1" ref="BE198" ca="1">IF(AE198&gt;0,AE198*SUMPRODUCT(_xlfn.XLOOKUP(AE$23,$C$4:$C$19,$T$4:$AD$19)*$AL198:$AV198),0)</f>
        <v>0</v>
      </c>
      <c r="BF198" s="300" cm="1">
        <f t="array" aca="1" ref="BF198" ca="1">IF(AF198&gt;0,AF198*SUMPRODUCT(_xlfn.XLOOKUP(AF$23,$C$4:$C$19,$T$4:$AD$19)*$AL198:$AV198),0)</f>
        <v>0</v>
      </c>
      <c r="BG198" s="300" cm="1">
        <f t="array" aca="1" ref="BG198" ca="1">IF(AG198&gt;0,AG198*SUMPRODUCT(_xlfn.XLOOKUP(AG$23,$C$4:$C$19,$T$4:$AD$19)*$AL198:$AV198),0)</f>
        <v>0.75</v>
      </c>
      <c r="BH198" s="300" cm="1">
        <f t="array" aca="1" ref="BH198" ca="1">IF(AH198&gt;0,AH198*SUMPRODUCT(_xlfn.XLOOKUP(AH$23,$C$4:$C$19,$T$4:$AD$19)*$AL198:$AV198),0)</f>
        <v>0</v>
      </c>
      <c r="BI198" s="300" cm="1">
        <f t="array" aca="1" ref="BI198" ca="1">IF(AI198&gt;0,AI198*SUMPRODUCT(_xlfn.XLOOKUP(AI$23,$C$4:$C$19,$T$4:$AD$19)*$AL198:$AV198),0)</f>
        <v>0</v>
      </c>
      <c r="BJ198" s="300" cm="1">
        <f t="array" aca="1" ref="BJ198" ca="1">IF(AJ198&gt;0,AJ198*SUMPRODUCT(_xlfn.XLOOKUP(AJ$23,$C$4:$C$19,$T$4:$AD$19)*$AL198:$AV198),0)</f>
        <v>0.75</v>
      </c>
      <c r="BK198" s="302" cm="1">
        <f t="array" aca="1" ref="BK198" ca="1">IF(AK198&gt;0,AK198*SUMPRODUCT(_xlfn.XLOOKUP(AK$23,$C$4:$C$19,$T$4:$AD$19)*$AL198:$AV198),0)</f>
        <v>0.75</v>
      </c>
      <c r="BL198" s="303">
        <f t="shared" ca="1" si="298"/>
        <v>2.25</v>
      </c>
      <c r="BM198" s="125" cm="1">
        <f t="array" aca="1" ref="BM198" ca="1">IF(AA198&gt;0,AA198*SUMPRODUCT(_xlfn.XLOOKUP(AA$23,$C$4:$C$19,$I$4:$S$19)*$AL198:$AV198),0)</f>
        <v>0</v>
      </c>
      <c r="BN198" s="300" cm="1">
        <f t="array" aca="1" ref="BN198" ca="1">IF(AB198&gt;0,AB198*SUMPRODUCT(_xlfn.XLOOKUP(AB$23,$C$4:$C$19,$I$4:$S$19)*$AL198:$AV198),0)</f>
        <v>0</v>
      </c>
      <c r="BO198" s="300" cm="1">
        <f t="array" aca="1" ref="BO198" ca="1">IF(AC198&gt;0,AC198*SUMPRODUCT(_xlfn.XLOOKUP(AC$23,$C$4:$C$19,$I$4:$S$19)*$AL198:$AV198),0)</f>
        <v>0</v>
      </c>
      <c r="BP198" s="301" cm="1">
        <f t="array" aca="1" ref="BP198" ca="1">IF(AD198&gt;0,AD198*SUMPRODUCT(_xlfn.XLOOKUP(AD$23,$C$4:$C$19,$I$4:$S$19)*$AL198:$AV198),0)</f>
        <v>0</v>
      </c>
      <c r="BQ198" s="300" cm="1">
        <f t="array" aca="1" ref="BQ198" ca="1">IF(AE198&gt;0,AE198*SUMPRODUCT(_xlfn.XLOOKUP(AE$23,$C$4:$C$19,$I$4:$S$19)*$AL198:$AV198),0)</f>
        <v>0</v>
      </c>
      <c r="BR198" s="300" cm="1">
        <f t="array" aca="1" ref="BR198" ca="1">IF(AF198&gt;0,AF198*SUMPRODUCT(_xlfn.XLOOKUP(AF$23,$C$4:$C$19,$I$4:$S$19)*$AL198:$AV198),0)</f>
        <v>0</v>
      </c>
      <c r="BS198" s="300" cm="1">
        <f t="array" aca="1" ref="BS198" ca="1">IF(AG198&gt;0,AG198*SUMPRODUCT(_xlfn.XLOOKUP(AG$23,$C$4:$C$19,$I$4:$S$19)*$AL198:$AV198),0)</f>
        <v>0</v>
      </c>
      <c r="BT198" s="300" cm="1">
        <f t="array" aca="1" ref="BT198" ca="1">IF(AH198&gt;0,AH198*SUMPRODUCT(_xlfn.XLOOKUP(AH$23,$C$4:$C$19,$I$4:$S$19)*$AL198:$AV198),0)</f>
        <v>0</v>
      </c>
      <c r="BU198" s="300" cm="1">
        <f t="array" aca="1" ref="BU198" ca="1">IF(AI198&gt;0,AI198*SUMPRODUCT(_xlfn.XLOOKUP(AI$23,$C$4:$C$19,$I$4:$S$19)*$AL198:$AV198),0)</f>
        <v>0</v>
      </c>
      <c r="BV198" s="300" cm="1">
        <f t="array" aca="1" ref="BV198" ca="1">IF(AJ198&gt;0,AJ198*SUMPRODUCT(_xlfn.XLOOKUP(AJ$23,$C$4:$C$19,$I$4:$S$19)*$AL198:$AV198),0)</f>
        <v>0</v>
      </c>
      <c r="BW198" s="304" cm="1">
        <f t="array" aca="1" ref="BW198" ca="1">IF(AK198&gt;0,AK198*SUMPRODUCT(_xlfn.XLOOKUP(AK$23,$C$4:$C$19,$I$4:$S$19)*$AL198:$AV198),0)</f>
        <v>0</v>
      </c>
      <c r="BX198" s="305">
        <f t="shared" ca="1" si="299"/>
        <v>0</v>
      </c>
      <c r="BY198" s="125" cm="1">
        <f t="array" aca="1" ref="BY198" ca="1">IF(AA198&lt;0,AA198*SUMPRODUCT(_xlfn.XLOOKUP(AA$23,$C$4:$C$19,$T$4:$AD$19)*$AL198:$AV198),0)</f>
        <v>0</v>
      </c>
      <c r="BZ198" s="300" cm="1">
        <f t="array" aca="1" ref="BZ198" ca="1">IF(AB198&lt;0,AB198*SUMPRODUCT(_xlfn.XLOOKUP(AB$23,$C$4:$C$19,$T$4:$AD$19)*$AL198:$AV198),0)</f>
        <v>0</v>
      </c>
      <c r="CA198" s="300" cm="1">
        <f t="array" aca="1" ref="CA198" ca="1">IF(AC198&lt;0,AC198*SUMPRODUCT(_xlfn.XLOOKUP(AC$23,$C$4:$C$19,$T$4:$AD$19)*$AL198:$AV198),0)</f>
        <v>0</v>
      </c>
      <c r="CB198" s="301" cm="1">
        <f t="array" aca="1" ref="CB198" ca="1">IF(AD198&lt;0,AD198*SUMPRODUCT(_xlfn.XLOOKUP(AD$23,$C$4:$C$19,$T$4:$AD$19)*$AL198:$AV198),0)</f>
        <v>0</v>
      </c>
      <c r="CC198" s="300" cm="1">
        <f t="array" aca="1" ref="CC198" ca="1">IF(AE198&lt;0,AE198*SUMPRODUCT(_xlfn.XLOOKUP(AE$23,$C$4:$C$19,$T$4:$AD$19)*$AL198:$AV198),0)</f>
        <v>0</v>
      </c>
      <c r="CD198" s="300" cm="1">
        <f t="array" aca="1" ref="CD198" ca="1">IF(AF198&lt;0,AF198*SUMPRODUCT(_xlfn.XLOOKUP(AF$23,$C$4:$C$19,$T$4:$AD$19)*$AL198:$AV198),0)</f>
        <v>0</v>
      </c>
      <c r="CE198" s="300" cm="1">
        <f t="array" aca="1" ref="CE198" ca="1">IF(AG198&lt;0,AG198*SUMPRODUCT(_xlfn.XLOOKUP(AG$23,$C$4:$C$19,$T$4:$AD$19)*$AL198:$AV198),0)</f>
        <v>0</v>
      </c>
      <c r="CF198" s="300" cm="1">
        <f t="array" aca="1" ref="CF198" ca="1">IF(AH198&lt;0,AH198*SUMPRODUCT(_xlfn.XLOOKUP(AH$23,$C$4:$C$19,$T$4:$AD$19)*$AL198:$AV198),0)</f>
        <v>0</v>
      </c>
      <c r="CG198" s="300" cm="1">
        <f t="array" aca="1" ref="CG198" ca="1">IF(AI198&lt;0,AI198*SUMPRODUCT(_xlfn.XLOOKUP(AI$23,$C$4:$C$19,$T$4:$AD$19)*$AL198:$AV198),0)</f>
        <v>0</v>
      </c>
      <c r="CH198" s="300" cm="1">
        <f t="array" aca="1" ref="CH198" ca="1">IF(AJ198&lt;0,AJ198*SUMPRODUCT(_xlfn.XLOOKUP(AJ$23,$C$4:$C$19,$T$4:$AD$19)*$AL198:$AV198),0)</f>
        <v>0</v>
      </c>
      <c r="CI198" s="304" cm="1">
        <f t="array" aca="1" ref="CI198" ca="1">IF(AK198&lt;0,AK198*SUMPRODUCT(_xlfn.XLOOKUP(AK$23,$C$4:$C$19,$T$4:$AD$19)*$AL198:$AV198),0)</f>
        <v>0</v>
      </c>
      <c r="CJ198" s="303">
        <f t="shared" ca="1" si="300"/>
        <v>0</v>
      </c>
      <c r="CK198" s="125" cm="1">
        <f t="array" aca="1" ref="CK198" ca="1">IF(AA198&lt;0,AA198*SUMPRODUCT(_xlfn.XLOOKUP(AA$23,$C$4:$C$19,$I$4:$S$19)*$AL198:$AV198),0)</f>
        <v>0</v>
      </c>
      <c r="CL198" s="300" cm="1">
        <f t="array" aca="1" ref="CL198" ca="1">IF(AB198&lt;0,AB198*SUMPRODUCT(_xlfn.XLOOKUP(AB$23,$C$4:$C$19,$I$4:$S$19)*$AL198:$AV198),0)</f>
        <v>0</v>
      </c>
      <c r="CM198" s="300" cm="1">
        <f t="array" aca="1" ref="CM198" ca="1">IF(AC198&lt;0,AC198*SUMPRODUCT(_xlfn.XLOOKUP(AC$23,$C$4:$C$19,$I$4:$S$19)*$AL198:$AV198),0)</f>
        <v>0</v>
      </c>
      <c r="CN198" s="301" cm="1">
        <f t="array" aca="1" ref="CN198" ca="1">IF(AD198&lt;0,AD198*SUMPRODUCT(_xlfn.XLOOKUP(AD$23,$C$4:$C$19,$I$4:$S$19)*$AL198:$AV198),0)</f>
        <v>0</v>
      </c>
      <c r="CO198" s="300" cm="1">
        <f t="array" aca="1" ref="CO198" ca="1">IF(AE198&lt;0,AE198*SUMPRODUCT(_xlfn.XLOOKUP(AE$23,$C$4:$C$19,$I$4:$S$19)*$AL198:$AV198),0)</f>
        <v>0</v>
      </c>
      <c r="CP198" s="300" cm="1">
        <f t="array" aca="1" ref="CP198" ca="1">IF(AF198&lt;0,AF198*SUMPRODUCT(_xlfn.XLOOKUP(AF$23,$C$4:$C$19,$I$4:$S$19)*$AL198:$AV198),0)</f>
        <v>0</v>
      </c>
      <c r="CQ198" s="300" cm="1">
        <f t="array" aca="1" ref="CQ198" ca="1">IF(AG198&lt;0,AG198*SUMPRODUCT(_xlfn.XLOOKUP(AG$23,$C$4:$C$19,$I$4:$S$19)*$AL198:$AV198),0)</f>
        <v>0</v>
      </c>
      <c r="CR198" s="300" cm="1">
        <f t="array" aca="1" ref="CR198" ca="1">IF(AH198&lt;0,AH198*SUMPRODUCT(_xlfn.XLOOKUP(AH$23,$C$4:$C$19,$I$4:$S$19)*$AL198:$AV198),0)</f>
        <v>0</v>
      </c>
      <c r="CS198" s="300" cm="1">
        <f t="array" aca="1" ref="CS198" ca="1">IF(AI198&lt;0,AI198*SUMPRODUCT(_xlfn.XLOOKUP(AI$23,$C$4:$C$19,$I$4:$S$19)*$AL198:$AV198),0)</f>
        <v>0</v>
      </c>
      <c r="CT198" s="300" cm="1">
        <f t="array" aca="1" ref="CT198" ca="1">IF(AJ198&lt;0,AJ198*SUMPRODUCT(_xlfn.XLOOKUP(AJ$23,$C$4:$C$19,$I$4:$S$19)*$AL198:$AV198),0)</f>
        <v>0</v>
      </c>
      <c r="CU198" s="302" cm="1">
        <f t="array" aca="1" ref="CU198" ca="1">IF(AK198&lt;0,AK198*SUMPRODUCT(_xlfn.XLOOKUP(AK$23,$C$4:$C$19,$I$4:$S$19)*$AL198:$AV198),0)</f>
        <v>0</v>
      </c>
      <c r="CV198" s="303">
        <f t="shared" ca="1" si="301"/>
        <v>0</v>
      </c>
    </row>
    <row r="199" spans="1:100" x14ac:dyDescent="0.25">
      <c r="A199" s="136"/>
      <c r="B199" s="389"/>
      <c r="C199" s="278">
        <v>12</v>
      </c>
      <c r="D199" s="279" t="str">
        <f>_xlfn.XLOOKUP($C199,'Load Combinations'!$B$4:$B$22,'Load Combinations'!$C$4:$C$22)</f>
        <v>CV Helium Mode, No Beam, Seismic</v>
      </c>
      <c r="E199" s="280"/>
      <c r="F199" s="281"/>
      <c r="G199" s="111"/>
      <c r="H199" s="282">
        <f t="shared" ca="1" si="304"/>
        <v>0.75</v>
      </c>
      <c r="I199" s="282">
        <f t="shared" ca="1" si="305"/>
        <v>0</v>
      </c>
      <c r="J199" s="283"/>
      <c r="K199" s="87">
        <f ca="1">OFFSET(K199,-11,0)</f>
        <v>0</v>
      </c>
      <c r="L199" s="84">
        <f t="shared" ref="L199:AK199" ca="1" si="324">OFFSET(L199,-11,0)</f>
        <v>0</v>
      </c>
      <c r="M199" s="84">
        <f t="shared" ca="1" si="324"/>
        <v>0</v>
      </c>
      <c r="N199" s="84">
        <f t="shared" ca="1" si="324"/>
        <v>0</v>
      </c>
      <c r="O199" s="84">
        <f t="shared" ca="1" si="324"/>
        <v>0</v>
      </c>
      <c r="P199" s="84">
        <f t="shared" ca="1" si="324"/>
        <v>0</v>
      </c>
      <c r="Q199" s="84">
        <f t="shared" ca="1" si="324"/>
        <v>0</v>
      </c>
      <c r="R199" s="84">
        <f t="shared" ca="1" si="324"/>
        <v>0</v>
      </c>
      <c r="S199" s="84">
        <f t="shared" ca="1" si="324"/>
        <v>0</v>
      </c>
      <c r="T199" s="84">
        <f t="shared" ca="1" si="324"/>
        <v>0</v>
      </c>
      <c r="U199" s="84">
        <f t="shared" ca="1" si="324"/>
        <v>0</v>
      </c>
      <c r="V199" s="84">
        <f t="shared" ca="1" si="324"/>
        <v>0</v>
      </c>
      <c r="W199" s="84">
        <f t="shared" ca="1" si="324"/>
        <v>0</v>
      </c>
      <c r="X199" s="84">
        <f t="shared" ca="1" si="324"/>
        <v>0</v>
      </c>
      <c r="Y199" s="84">
        <f t="shared" ca="1" si="324"/>
        <v>0</v>
      </c>
      <c r="Z199" s="89">
        <f t="shared" ca="1" si="324"/>
        <v>0</v>
      </c>
      <c r="AA199" s="87">
        <f t="shared" ca="1" si="324"/>
        <v>0</v>
      </c>
      <c r="AB199" s="84">
        <f t="shared" ca="1" si="324"/>
        <v>0</v>
      </c>
      <c r="AC199" s="84">
        <f t="shared" ca="1" si="324"/>
        <v>0</v>
      </c>
      <c r="AD199" s="84">
        <f t="shared" ca="1" si="324"/>
        <v>0</v>
      </c>
      <c r="AE199" s="84">
        <f t="shared" ca="1" si="324"/>
        <v>0</v>
      </c>
      <c r="AF199" s="84">
        <f t="shared" ca="1" si="324"/>
        <v>0</v>
      </c>
      <c r="AG199" s="84">
        <f t="shared" ca="1" si="324"/>
        <v>1</v>
      </c>
      <c r="AH199" s="84">
        <f t="shared" ca="1" si="324"/>
        <v>0</v>
      </c>
      <c r="AI199" s="84">
        <f t="shared" ca="1" si="324"/>
        <v>0</v>
      </c>
      <c r="AJ199" s="84">
        <f t="shared" ca="1" si="324"/>
        <v>1</v>
      </c>
      <c r="AK199" s="98">
        <f t="shared" ca="1" si="324"/>
        <v>1</v>
      </c>
      <c r="AL199" s="91">
        <f>+INDEX('Load Combinations'!$D$4:$N$22,MATCH(Vertical!$C199,'Load Combinations'!$B$4:$B$22,0),MATCH(Vertical!AL$23,'Load Combinations'!$D$3:$N$3,0))</f>
        <v>1</v>
      </c>
      <c r="AM199" s="84">
        <f>+INDEX('Load Combinations'!$D$4:$N$22,MATCH(Vertical!$C199,'Load Combinations'!$B$4:$B$22,0),MATCH(Vertical!AM$23,'Load Combinations'!$D$3:$N$3,0))</f>
        <v>1</v>
      </c>
      <c r="AN199" s="84">
        <f>+INDEX('Load Combinations'!$D$4:$N$22,MATCH(Vertical!$C199,'Load Combinations'!$B$4:$B$22,0),MATCH(Vertical!AN$23,'Load Combinations'!$D$3:$N$3,0))</f>
        <v>0</v>
      </c>
      <c r="AO199" s="84">
        <f>+INDEX('Load Combinations'!$D$4:$N$22,MATCH(Vertical!$C199,'Load Combinations'!$B$4:$B$22,0),MATCH(Vertical!AO$23,'Load Combinations'!$D$3:$N$3,0))</f>
        <v>1</v>
      </c>
      <c r="AP199" s="84">
        <f>+INDEX('Load Combinations'!$D$4:$N$22,MATCH(Vertical!$C199,'Load Combinations'!$B$4:$B$22,0),MATCH(Vertical!AP$23,'Load Combinations'!$D$3:$N$3,0))</f>
        <v>0</v>
      </c>
      <c r="AQ199" s="84">
        <f>+INDEX('Load Combinations'!$D$4:$N$22,MATCH(Vertical!$C199,'Load Combinations'!$B$4:$B$22,0),MATCH(Vertical!AQ$23,'Load Combinations'!$D$3:$N$3,0))</f>
        <v>0</v>
      </c>
      <c r="AR199" s="84">
        <f>+INDEX('Load Combinations'!$D$4:$N$22,MATCH(Vertical!$C199,'Load Combinations'!$B$4:$B$22,0),MATCH(Vertical!AR$23,'Load Combinations'!$D$3:$N$3,0))</f>
        <v>0</v>
      </c>
      <c r="AS199" s="84">
        <f>+INDEX('Load Combinations'!$D$4:$N$22,MATCH(Vertical!$C199,'Load Combinations'!$B$4:$B$22,0),MATCH(Vertical!AS$23,'Load Combinations'!$D$3:$N$3,0))</f>
        <v>1</v>
      </c>
      <c r="AT199" s="84">
        <f>+INDEX('Load Combinations'!$D$4:$N$22,MATCH(Vertical!$C199,'Load Combinations'!$B$4:$B$22,0),MATCH(Vertical!AT$23,'Load Combinations'!$D$3:$N$3,0))</f>
        <v>0</v>
      </c>
      <c r="AU199" s="89">
        <f>+INDEX('Load Combinations'!$D$4:$N$22,MATCH(Vertical!$C199,'Load Combinations'!$B$4:$B$22,0),MATCH(Vertical!AU$23,'Load Combinations'!$D$3:$N$3,0))</f>
        <v>1</v>
      </c>
      <c r="AV199" s="194">
        <f>+INDEX('Load Combinations'!$D$4:$N$22,MATCH(Vertical!$C199,'Load Combinations'!$B$4:$B$22,0),MATCH(Vertical!AV$23,'Load Combinations'!$D$3:$N$3,0))</f>
        <v>0</v>
      </c>
      <c r="AW199" s="284" cm="1">
        <f t="array" aca="1" ref="AW199" ca="1">SUMPRODUCT(--($K199:$Z199&gt;0),INDEX($H$4:$H$19,MATCH($K$23:$Z$23,$C$4:$C$19,0)))</f>
        <v>0</v>
      </c>
      <c r="AX199" s="194" cm="1">
        <f t="array" aca="1" ref="AX199" ca="1">SUMPRODUCT(--($K199:$Z199&gt;0),INDEX($G$4:$G$19,MATCH($K$23:$Z$23,$C$4:$C$19,0)))</f>
        <v>0</v>
      </c>
      <c r="AY199" s="194" cm="1">
        <f t="array" aca="1" ref="AY199" ca="1">-1*SUMPRODUCT(--($K199:$Z199&lt;0),INDEX($H$4:$H$19,MATCH($K$23:$Z$23,$C$4:$C$19,0)))</f>
        <v>0</v>
      </c>
      <c r="AZ199" s="285" cm="1">
        <f t="array" aca="1" ref="AZ199" ca="1">-1*SUMPRODUCT(--($K199:$Z199&lt;0),INDEX($G$4:$G$19,MATCH($K$23:$Z$23,$C$4:$C$19,0)))</f>
        <v>0</v>
      </c>
      <c r="BA199" s="286" cm="1">
        <f t="array" aca="1" ref="BA199" ca="1">IF(AA199&gt;0,AA199*SUMPRODUCT(_xlfn.XLOOKUP(AA$23,$C$4:$C$19,$T$4:$AD$19)*$AL199:$AV199),0)</f>
        <v>0</v>
      </c>
      <c r="BB199" s="287" cm="1">
        <f t="array" aca="1" ref="BB199" ca="1">IF(AB199&gt;0,AB199*SUMPRODUCT(_xlfn.XLOOKUP(AB$23,$C$4:$C$19,$T$4:$AD$19)*$AL199:$AV199),0)</f>
        <v>0</v>
      </c>
      <c r="BC199" s="287" cm="1">
        <f t="array" aca="1" ref="BC199" ca="1">IF(AC199&gt;0,AC199*SUMPRODUCT(_xlfn.XLOOKUP(AC$23,$C$4:$C$19,$T$4:$AD$19)*$AL199:$AV199),0)</f>
        <v>0</v>
      </c>
      <c r="BD199" s="287" cm="1">
        <f t="array" aca="1" ref="BD199" ca="1">IF(AD199&gt;0,AD199*SUMPRODUCT(_xlfn.XLOOKUP(AD$23,$C$4:$C$19,$T$4:$AD$19)*$AL199:$AV199),0)</f>
        <v>0</v>
      </c>
      <c r="BE199" s="287" cm="1">
        <f t="array" aca="1" ref="BE199" ca="1">IF(AE199&gt;0,AE199*SUMPRODUCT(_xlfn.XLOOKUP(AE$23,$C$4:$C$19,$T$4:$AD$19)*$AL199:$AV199),0)</f>
        <v>0</v>
      </c>
      <c r="BF199" s="287" cm="1">
        <f t="array" aca="1" ref="BF199" ca="1">IF(AF199&gt;0,AF199*SUMPRODUCT(_xlfn.XLOOKUP(AF$23,$C$4:$C$19,$T$4:$AD$19)*$AL199:$AV199),0)</f>
        <v>0</v>
      </c>
      <c r="BG199" s="287" cm="1">
        <f t="array" aca="1" ref="BG199" ca="1">IF(AG199&gt;0,AG199*SUMPRODUCT(_xlfn.XLOOKUP(AG$23,$C$4:$C$19,$T$4:$AD$19)*$AL199:$AV199),0)</f>
        <v>0.25</v>
      </c>
      <c r="BH199" s="287" cm="1">
        <f t="array" aca="1" ref="BH199" ca="1">IF(AH199&gt;0,AH199*SUMPRODUCT(_xlfn.XLOOKUP(AH$23,$C$4:$C$19,$T$4:$AD$19)*$AL199:$AV199),0)</f>
        <v>0</v>
      </c>
      <c r="BI199" s="287" cm="1">
        <f t="array" aca="1" ref="BI199" ca="1">IF(AI199&gt;0,AI199*SUMPRODUCT(_xlfn.XLOOKUP(AI$23,$C$4:$C$19,$T$4:$AD$19)*$AL199:$AV199),0)</f>
        <v>0</v>
      </c>
      <c r="BJ199" s="287" cm="1">
        <f t="array" aca="1" ref="BJ199" ca="1">IF(AJ199&gt;0,AJ199*SUMPRODUCT(_xlfn.XLOOKUP(AJ$23,$C$4:$C$19,$T$4:$AD$19)*$AL199:$AV199),0)</f>
        <v>0.25</v>
      </c>
      <c r="BK199" s="288" cm="1">
        <f t="array" aca="1" ref="BK199" ca="1">IF(AK199&gt;0,AK199*SUMPRODUCT(_xlfn.XLOOKUP(AK$23,$C$4:$C$19,$T$4:$AD$19)*$AL199:$AV199),0)</f>
        <v>0.25</v>
      </c>
      <c r="BL199" s="289">
        <f t="shared" ca="1" si="298"/>
        <v>0.75</v>
      </c>
      <c r="BM199" s="286" cm="1">
        <f t="array" aca="1" ref="BM199" ca="1">IF(AA199&gt;0,AA199*SUMPRODUCT(_xlfn.XLOOKUP(AA$23,$C$4:$C$19,$I$4:$S$19)*$AL199:$AV199),0)</f>
        <v>0</v>
      </c>
      <c r="BN199" s="287" cm="1">
        <f t="array" aca="1" ref="BN199" ca="1">IF(AB199&gt;0,AB199*SUMPRODUCT(_xlfn.XLOOKUP(AB$23,$C$4:$C$19,$I$4:$S$19)*$AL199:$AV199),0)</f>
        <v>0</v>
      </c>
      <c r="BO199" s="287" cm="1">
        <f t="array" aca="1" ref="BO199" ca="1">IF(AC199&gt;0,AC199*SUMPRODUCT(_xlfn.XLOOKUP(AC$23,$C$4:$C$19,$I$4:$S$19)*$AL199:$AV199),0)</f>
        <v>0</v>
      </c>
      <c r="BP199" s="287" cm="1">
        <f t="array" aca="1" ref="BP199" ca="1">IF(AD199&gt;0,AD199*SUMPRODUCT(_xlfn.XLOOKUP(AD$23,$C$4:$C$19,$I$4:$S$19)*$AL199:$AV199),0)</f>
        <v>0</v>
      </c>
      <c r="BQ199" s="287" cm="1">
        <f t="array" aca="1" ref="BQ199" ca="1">IF(AE199&gt;0,AE199*SUMPRODUCT(_xlfn.XLOOKUP(AE$23,$C$4:$C$19,$I$4:$S$19)*$AL199:$AV199),0)</f>
        <v>0</v>
      </c>
      <c r="BR199" s="287" cm="1">
        <f t="array" aca="1" ref="BR199" ca="1">IF(AF199&gt;0,AF199*SUMPRODUCT(_xlfn.XLOOKUP(AF$23,$C$4:$C$19,$I$4:$S$19)*$AL199:$AV199),0)</f>
        <v>0</v>
      </c>
      <c r="BS199" s="287" cm="1">
        <f t="array" aca="1" ref="BS199" ca="1">IF(AG199&gt;0,AG199*SUMPRODUCT(_xlfn.XLOOKUP(AG$23,$C$4:$C$19,$I$4:$S$19)*$AL199:$AV199),0)</f>
        <v>0</v>
      </c>
      <c r="BT199" s="287" cm="1">
        <f t="array" aca="1" ref="BT199" ca="1">IF(AH199&gt;0,AH199*SUMPRODUCT(_xlfn.XLOOKUP(AH$23,$C$4:$C$19,$I$4:$S$19)*$AL199:$AV199),0)</f>
        <v>0</v>
      </c>
      <c r="BU199" s="287" cm="1">
        <f t="array" aca="1" ref="BU199" ca="1">IF(AI199&gt;0,AI199*SUMPRODUCT(_xlfn.XLOOKUP(AI$23,$C$4:$C$19,$I$4:$S$19)*$AL199:$AV199),0)</f>
        <v>0</v>
      </c>
      <c r="BV199" s="287" cm="1">
        <f t="array" aca="1" ref="BV199" ca="1">IF(AJ199&gt;0,AJ199*SUMPRODUCT(_xlfn.XLOOKUP(AJ$23,$C$4:$C$19,$I$4:$S$19)*$AL199:$AV199),0)</f>
        <v>0</v>
      </c>
      <c r="BW199" s="290" cm="1">
        <f t="array" aca="1" ref="BW199" ca="1">IF(AK199&gt;0,AK199*SUMPRODUCT(_xlfn.XLOOKUP(AK$23,$C$4:$C$19,$I$4:$S$19)*$AL199:$AV199),0)</f>
        <v>0</v>
      </c>
      <c r="BX199" s="291">
        <f t="shared" ca="1" si="299"/>
        <v>0</v>
      </c>
      <c r="BY199" s="286" cm="1">
        <f t="array" aca="1" ref="BY199" ca="1">IF(AA199&lt;0,AA199*SUMPRODUCT(_xlfn.XLOOKUP(AA$23,$C$4:$C$19,$T$4:$AD$19)*$AL199:$AV199),0)</f>
        <v>0</v>
      </c>
      <c r="BZ199" s="287" cm="1">
        <f t="array" aca="1" ref="BZ199" ca="1">IF(AB199&lt;0,AB199*SUMPRODUCT(_xlfn.XLOOKUP(AB$23,$C$4:$C$19,$T$4:$AD$19)*$AL199:$AV199),0)</f>
        <v>0</v>
      </c>
      <c r="CA199" s="287" cm="1">
        <f t="array" aca="1" ref="CA199" ca="1">IF(AC199&lt;0,AC199*SUMPRODUCT(_xlfn.XLOOKUP(AC$23,$C$4:$C$19,$T$4:$AD$19)*$AL199:$AV199),0)</f>
        <v>0</v>
      </c>
      <c r="CB199" s="287" cm="1">
        <f t="array" aca="1" ref="CB199" ca="1">IF(AD199&lt;0,AD199*SUMPRODUCT(_xlfn.XLOOKUP(AD$23,$C$4:$C$19,$T$4:$AD$19)*$AL199:$AV199),0)</f>
        <v>0</v>
      </c>
      <c r="CC199" s="287" cm="1">
        <f t="array" aca="1" ref="CC199" ca="1">IF(AE199&lt;0,AE199*SUMPRODUCT(_xlfn.XLOOKUP(AE$23,$C$4:$C$19,$T$4:$AD$19)*$AL199:$AV199),0)</f>
        <v>0</v>
      </c>
      <c r="CD199" s="287" cm="1">
        <f t="array" aca="1" ref="CD199" ca="1">IF(AF199&lt;0,AF199*SUMPRODUCT(_xlfn.XLOOKUP(AF$23,$C$4:$C$19,$T$4:$AD$19)*$AL199:$AV199),0)</f>
        <v>0</v>
      </c>
      <c r="CE199" s="287" cm="1">
        <f t="array" aca="1" ref="CE199" ca="1">IF(AG199&lt;0,AG199*SUMPRODUCT(_xlfn.XLOOKUP(AG$23,$C$4:$C$19,$T$4:$AD$19)*$AL199:$AV199),0)</f>
        <v>0</v>
      </c>
      <c r="CF199" s="287" cm="1">
        <f t="array" aca="1" ref="CF199" ca="1">IF(AH199&lt;0,AH199*SUMPRODUCT(_xlfn.XLOOKUP(AH$23,$C$4:$C$19,$T$4:$AD$19)*$AL199:$AV199),0)</f>
        <v>0</v>
      </c>
      <c r="CG199" s="287" cm="1">
        <f t="array" aca="1" ref="CG199" ca="1">IF(AI199&lt;0,AI199*SUMPRODUCT(_xlfn.XLOOKUP(AI$23,$C$4:$C$19,$T$4:$AD$19)*$AL199:$AV199),0)</f>
        <v>0</v>
      </c>
      <c r="CH199" s="287" cm="1">
        <f t="array" aca="1" ref="CH199" ca="1">IF(AJ199&lt;0,AJ199*SUMPRODUCT(_xlfn.XLOOKUP(AJ$23,$C$4:$C$19,$T$4:$AD$19)*$AL199:$AV199),0)</f>
        <v>0</v>
      </c>
      <c r="CI199" s="290" cm="1">
        <f t="array" aca="1" ref="CI199" ca="1">IF(AK199&lt;0,AK199*SUMPRODUCT(_xlfn.XLOOKUP(AK$23,$C$4:$C$19,$T$4:$AD$19)*$AL199:$AV199),0)</f>
        <v>0</v>
      </c>
      <c r="CJ199" s="289">
        <f t="shared" ca="1" si="300"/>
        <v>0</v>
      </c>
      <c r="CK199" s="286" cm="1">
        <f t="array" aca="1" ref="CK199" ca="1">IF(AA199&lt;0,AA199*SUMPRODUCT(_xlfn.XLOOKUP(AA$23,$C$4:$C$19,$I$4:$S$19)*$AL199:$AV199),0)</f>
        <v>0</v>
      </c>
      <c r="CL199" s="287" cm="1">
        <f t="array" aca="1" ref="CL199" ca="1">IF(AB199&lt;0,AB199*SUMPRODUCT(_xlfn.XLOOKUP(AB$23,$C$4:$C$19,$I$4:$S$19)*$AL199:$AV199),0)</f>
        <v>0</v>
      </c>
      <c r="CM199" s="287" cm="1">
        <f t="array" aca="1" ref="CM199" ca="1">IF(AC199&lt;0,AC199*SUMPRODUCT(_xlfn.XLOOKUP(AC$23,$C$4:$C$19,$I$4:$S$19)*$AL199:$AV199),0)</f>
        <v>0</v>
      </c>
      <c r="CN199" s="287" cm="1">
        <f t="array" aca="1" ref="CN199" ca="1">IF(AD199&lt;0,AD199*SUMPRODUCT(_xlfn.XLOOKUP(AD$23,$C$4:$C$19,$I$4:$S$19)*$AL199:$AV199),0)</f>
        <v>0</v>
      </c>
      <c r="CO199" s="287" cm="1">
        <f t="array" aca="1" ref="CO199" ca="1">IF(AE199&lt;0,AE199*SUMPRODUCT(_xlfn.XLOOKUP(AE$23,$C$4:$C$19,$I$4:$S$19)*$AL199:$AV199),0)</f>
        <v>0</v>
      </c>
      <c r="CP199" s="287" cm="1">
        <f t="array" aca="1" ref="CP199" ca="1">IF(AF199&lt;0,AF199*SUMPRODUCT(_xlfn.XLOOKUP(AF$23,$C$4:$C$19,$I$4:$S$19)*$AL199:$AV199),0)</f>
        <v>0</v>
      </c>
      <c r="CQ199" s="287" cm="1">
        <f t="array" aca="1" ref="CQ199" ca="1">IF(AG199&lt;0,AG199*SUMPRODUCT(_xlfn.XLOOKUP(AG$23,$C$4:$C$19,$I$4:$S$19)*$AL199:$AV199),0)</f>
        <v>0</v>
      </c>
      <c r="CR199" s="287" cm="1">
        <f t="array" aca="1" ref="CR199" ca="1">IF(AH199&lt;0,AH199*SUMPRODUCT(_xlfn.XLOOKUP(AH$23,$C$4:$C$19,$I$4:$S$19)*$AL199:$AV199),0)</f>
        <v>0</v>
      </c>
      <c r="CS199" s="287" cm="1">
        <f t="array" aca="1" ref="CS199" ca="1">IF(AI199&lt;0,AI199*SUMPRODUCT(_xlfn.XLOOKUP(AI$23,$C$4:$C$19,$I$4:$S$19)*$AL199:$AV199),0)</f>
        <v>0</v>
      </c>
      <c r="CT199" s="287" cm="1">
        <f t="array" aca="1" ref="CT199" ca="1">IF(AJ199&lt;0,AJ199*SUMPRODUCT(_xlfn.XLOOKUP(AJ$23,$C$4:$C$19,$I$4:$S$19)*$AL199:$AV199),0)</f>
        <v>0</v>
      </c>
      <c r="CU199" s="288" cm="1">
        <f t="array" aca="1" ref="CU199" ca="1">IF(AK199&lt;0,AK199*SUMPRODUCT(_xlfn.XLOOKUP(AK$23,$C$4:$C$19,$I$4:$S$19)*$AL199:$AV199),0)</f>
        <v>0</v>
      </c>
      <c r="CV199" s="289">
        <f t="shared" ca="1" si="301"/>
        <v>0</v>
      </c>
    </row>
    <row r="200" spans="1:100" x14ac:dyDescent="0.25">
      <c r="A200" s="136"/>
      <c r="B200" s="389"/>
      <c r="C200" s="292">
        <v>13</v>
      </c>
      <c r="D200" s="293" t="str">
        <f>_xlfn.XLOOKUP($C200,'Load Combinations'!$B$4:$B$22,'Load Combinations'!$C$4:$C$22)</f>
        <v>CV Helium Mode, Beam On, Seismic</v>
      </c>
      <c r="E200" s="86"/>
      <c r="F200" s="294"/>
      <c r="G200" s="125"/>
      <c r="H200" s="295">
        <f t="shared" ca="1" si="304"/>
        <v>2.25</v>
      </c>
      <c r="I200" s="295">
        <f t="shared" ca="1" si="305"/>
        <v>0</v>
      </c>
      <c r="J200" s="296"/>
      <c r="K200" s="99">
        <f ca="1">OFFSET(K200,-12,0)</f>
        <v>0</v>
      </c>
      <c r="L200" s="96">
        <f t="shared" ref="L200:AK200" ca="1" si="325">OFFSET(L200,-12,0)</f>
        <v>0</v>
      </c>
      <c r="M200" s="96">
        <f t="shared" ca="1" si="325"/>
        <v>0</v>
      </c>
      <c r="N200" s="96">
        <f t="shared" ca="1" si="325"/>
        <v>0</v>
      </c>
      <c r="O200" s="96">
        <f t="shared" ca="1" si="325"/>
        <v>0</v>
      </c>
      <c r="P200" s="96">
        <f t="shared" ca="1" si="325"/>
        <v>0</v>
      </c>
      <c r="Q200" s="96">
        <f t="shared" ca="1" si="325"/>
        <v>0</v>
      </c>
      <c r="R200" s="96">
        <f t="shared" ca="1" si="325"/>
        <v>0</v>
      </c>
      <c r="S200" s="96">
        <f t="shared" ca="1" si="325"/>
        <v>0</v>
      </c>
      <c r="T200" s="96">
        <f t="shared" ca="1" si="325"/>
        <v>0</v>
      </c>
      <c r="U200" s="96">
        <f t="shared" ca="1" si="325"/>
        <v>0</v>
      </c>
      <c r="V200" s="96">
        <f t="shared" ca="1" si="325"/>
        <v>0</v>
      </c>
      <c r="W200" s="96">
        <f t="shared" ca="1" si="325"/>
        <v>0</v>
      </c>
      <c r="X200" s="96">
        <f t="shared" ca="1" si="325"/>
        <v>0</v>
      </c>
      <c r="Y200" s="96">
        <f t="shared" ca="1" si="325"/>
        <v>0</v>
      </c>
      <c r="Z200" s="138">
        <f t="shared" ca="1" si="325"/>
        <v>0</v>
      </c>
      <c r="AA200" s="99">
        <f t="shared" ca="1" si="325"/>
        <v>0</v>
      </c>
      <c r="AB200" s="96">
        <f t="shared" ca="1" si="325"/>
        <v>0</v>
      </c>
      <c r="AC200" s="96">
        <f t="shared" ca="1" si="325"/>
        <v>0</v>
      </c>
      <c r="AD200" s="96">
        <f t="shared" ca="1" si="325"/>
        <v>0</v>
      </c>
      <c r="AE200" s="96">
        <f t="shared" ca="1" si="325"/>
        <v>0</v>
      </c>
      <c r="AF200" s="96">
        <f t="shared" ca="1" si="325"/>
        <v>0</v>
      </c>
      <c r="AG200" s="96">
        <f t="shared" ca="1" si="325"/>
        <v>1</v>
      </c>
      <c r="AH200" s="96">
        <f t="shared" ca="1" si="325"/>
        <v>0</v>
      </c>
      <c r="AI200" s="96">
        <f t="shared" ca="1" si="325"/>
        <v>0</v>
      </c>
      <c r="AJ200" s="96">
        <f t="shared" ca="1" si="325"/>
        <v>1</v>
      </c>
      <c r="AK200" s="100">
        <f t="shared" ca="1" si="325"/>
        <v>1</v>
      </c>
      <c r="AL200" s="97">
        <f>+INDEX('Load Combinations'!$D$4:$N$22,MATCH(Vertical!$C200,'Load Combinations'!$B$4:$B$22,0),MATCH(Vertical!AL$23,'Load Combinations'!$D$3:$N$3,0))</f>
        <v>1</v>
      </c>
      <c r="AM200" s="96">
        <f>+INDEX('Load Combinations'!$D$4:$N$22,MATCH(Vertical!$C200,'Load Combinations'!$B$4:$B$22,0),MATCH(Vertical!AM$23,'Load Combinations'!$D$3:$N$3,0))</f>
        <v>1</v>
      </c>
      <c r="AN200" s="96">
        <f>+INDEX('Load Combinations'!$D$4:$N$22,MATCH(Vertical!$C200,'Load Combinations'!$B$4:$B$22,0),MATCH(Vertical!AN$23,'Load Combinations'!$D$3:$N$3,0))</f>
        <v>0</v>
      </c>
      <c r="AO200" s="96">
        <f>+INDEX('Load Combinations'!$D$4:$N$22,MATCH(Vertical!$C200,'Load Combinations'!$B$4:$B$22,0),MATCH(Vertical!AO$23,'Load Combinations'!$D$3:$N$3,0))</f>
        <v>1</v>
      </c>
      <c r="AP200" s="96">
        <f>+INDEX('Load Combinations'!$D$4:$N$22,MATCH(Vertical!$C200,'Load Combinations'!$B$4:$B$22,0),MATCH(Vertical!AP$23,'Load Combinations'!$D$3:$N$3,0))</f>
        <v>0</v>
      </c>
      <c r="AQ200" s="96">
        <f>+INDEX('Load Combinations'!$D$4:$N$22,MATCH(Vertical!$C200,'Load Combinations'!$B$4:$B$22,0),MATCH(Vertical!AQ$23,'Load Combinations'!$D$3:$N$3,0))</f>
        <v>1</v>
      </c>
      <c r="AR200" s="96">
        <f>+INDEX('Load Combinations'!$D$4:$N$22,MATCH(Vertical!$C200,'Load Combinations'!$B$4:$B$22,0),MATCH(Vertical!AR$23,'Load Combinations'!$D$3:$N$3,0))</f>
        <v>0</v>
      </c>
      <c r="AS200" s="96">
        <f>+INDEX('Load Combinations'!$D$4:$N$22,MATCH(Vertical!$C200,'Load Combinations'!$B$4:$B$22,0),MATCH(Vertical!AS$23,'Load Combinations'!$D$3:$N$3,0))</f>
        <v>1</v>
      </c>
      <c r="AT200" s="96">
        <f>+INDEX('Load Combinations'!$D$4:$N$22,MATCH(Vertical!$C200,'Load Combinations'!$B$4:$B$22,0),MATCH(Vertical!AT$23,'Load Combinations'!$D$3:$N$3,0))</f>
        <v>0</v>
      </c>
      <c r="AU200" s="138">
        <f>+INDEX('Load Combinations'!$D$4:$N$22,MATCH(Vertical!$C200,'Load Combinations'!$B$4:$B$22,0),MATCH(Vertical!AU$23,'Load Combinations'!$D$3:$N$3,0))</f>
        <v>1</v>
      </c>
      <c r="AV200" s="298">
        <f>+INDEX('Load Combinations'!$D$4:$N$22,MATCH(Vertical!$C200,'Load Combinations'!$B$4:$B$22,0),MATCH(Vertical!AV$23,'Load Combinations'!$D$3:$N$3,0))</f>
        <v>0</v>
      </c>
      <c r="AW200" s="297" cm="1">
        <f t="array" aca="1" ref="AW200" ca="1">SUMPRODUCT(--($K200:$Z200&gt;0),INDEX($H$4:$H$19,MATCH($K$23:$Z$23,$C$4:$C$19,0)))</f>
        <v>0</v>
      </c>
      <c r="AX200" s="298" cm="1">
        <f t="array" aca="1" ref="AX200" ca="1">SUMPRODUCT(--($K200:$Z200&gt;0),INDEX($G$4:$G$19,MATCH($K$23:$Z$23,$C$4:$C$19,0)))</f>
        <v>0</v>
      </c>
      <c r="AY200" s="298" cm="1">
        <f t="array" aca="1" ref="AY200" ca="1">-1*SUMPRODUCT(--($K200:$Z200&lt;0),INDEX($H$4:$H$19,MATCH($K$23:$Z$23,$C$4:$C$19,0)))</f>
        <v>0</v>
      </c>
      <c r="AZ200" s="299" cm="1">
        <f t="array" aca="1" ref="AZ200" ca="1">-1*SUMPRODUCT(--($K200:$Z200&lt;0),INDEX($G$4:$G$19,MATCH($K$23:$Z$23,$C$4:$C$19,0)))</f>
        <v>0</v>
      </c>
      <c r="BA200" s="125" cm="1">
        <f t="array" aca="1" ref="BA200" ca="1">IF(AA200&gt;0,AA200*SUMPRODUCT(_xlfn.XLOOKUP(AA$23,$C$4:$C$19,$T$4:$AD$19)*$AL200:$AV200),0)</f>
        <v>0</v>
      </c>
      <c r="BB200" s="300" cm="1">
        <f t="array" aca="1" ref="BB200" ca="1">IF(AB200&gt;0,AB200*SUMPRODUCT(_xlfn.XLOOKUP(AB$23,$C$4:$C$19,$T$4:$AD$19)*$AL200:$AV200),0)</f>
        <v>0</v>
      </c>
      <c r="BC200" s="300" cm="1">
        <f t="array" aca="1" ref="BC200" ca="1">IF(AC200&gt;0,AC200*SUMPRODUCT(_xlfn.XLOOKUP(AC$23,$C$4:$C$19,$T$4:$AD$19)*$AL200:$AV200),0)</f>
        <v>0</v>
      </c>
      <c r="BD200" s="301" cm="1">
        <f t="array" aca="1" ref="BD200" ca="1">IF(AD200&gt;0,AD200*SUMPRODUCT(_xlfn.XLOOKUP(AD$23,$C$4:$C$19,$T$4:$AD$19)*$AL200:$AV200),0)</f>
        <v>0</v>
      </c>
      <c r="BE200" s="300" cm="1">
        <f t="array" aca="1" ref="BE200" ca="1">IF(AE200&gt;0,AE200*SUMPRODUCT(_xlfn.XLOOKUP(AE$23,$C$4:$C$19,$T$4:$AD$19)*$AL200:$AV200),0)</f>
        <v>0</v>
      </c>
      <c r="BF200" s="300" cm="1">
        <f t="array" aca="1" ref="BF200" ca="1">IF(AF200&gt;0,AF200*SUMPRODUCT(_xlfn.XLOOKUP(AF$23,$C$4:$C$19,$T$4:$AD$19)*$AL200:$AV200),0)</f>
        <v>0</v>
      </c>
      <c r="BG200" s="300" cm="1">
        <f t="array" aca="1" ref="BG200" ca="1">IF(AG200&gt;0,AG200*SUMPRODUCT(_xlfn.XLOOKUP(AG$23,$C$4:$C$19,$T$4:$AD$19)*$AL200:$AV200),0)</f>
        <v>0.75</v>
      </c>
      <c r="BH200" s="300" cm="1">
        <f t="array" aca="1" ref="BH200" ca="1">IF(AH200&gt;0,AH200*SUMPRODUCT(_xlfn.XLOOKUP(AH$23,$C$4:$C$19,$T$4:$AD$19)*$AL200:$AV200),0)</f>
        <v>0</v>
      </c>
      <c r="BI200" s="300" cm="1">
        <f t="array" aca="1" ref="BI200" ca="1">IF(AI200&gt;0,AI200*SUMPRODUCT(_xlfn.XLOOKUP(AI$23,$C$4:$C$19,$T$4:$AD$19)*$AL200:$AV200),0)</f>
        <v>0</v>
      </c>
      <c r="BJ200" s="300" cm="1">
        <f t="array" aca="1" ref="BJ200" ca="1">IF(AJ200&gt;0,AJ200*SUMPRODUCT(_xlfn.XLOOKUP(AJ$23,$C$4:$C$19,$T$4:$AD$19)*$AL200:$AV200),0)</f>
        <v>0.75</v>
      </c>
      <c r="BK200" s="302" cm="1">
        <f t="array" aca="1" ref="BK200" ca="1">IF(AK200&gt;0,AK200*SUMPRODUCT(_xlfn.XLOOKUP(AK$23,$C$4:$C$19,$T$4:$AD$19)*$AL200:$AV200),0)</f>
        <v>0.75</v>
      </c>
      <c r="BL200" s="303">
        <f t="shared" ca="1" si="298"/>
        <v>2.25</v>
      </c>
      <c r="BM200" s="125" cm="1">
        <f t="array" aca="1" ref="BM200" ca="1">IF(AA200&gt;0,AA200*SUMPRODUCT(_xlfn.XLOOKUP(AA$23,$C$4:$C$19,$I$4:$S$19)*$AL200:$AV200),0)</f>
        <v>0</v>
      </c>
      <c r="BN200" s="300" cm="1">
        <f t="array" aca="1" ref="BN200" ca="1">IF(AB200&gt;0,AB200*SUMPRODUCT(_xlfn.XLOOKUP(AB$23,$C$4:$C$19,$I$4:$S$19)*$AL200:$AV200),0)</f>
        <v>0</v>
      </c>
      <c r="BO200" s="300" cm="1">
        <f t="array" aca="1" ref="BO200" ca="1">IF(AC200&gt;0,AC200*SUMPRODUCT(_xlfn.XLOOKUP(AC$23,$C$4:$C$19,$I$4:$S$19)*$AL200:$AV200),0)</f>
        <v>0</v>
      </c>
      <c r="BP200" s="301" cm="1">
        <f t="array" aca="1" ref="BP200" ca="1">IF(AD200&gt;0,AD200*SUMPRODUCT(_xlfn.XLOOKUP(AD$23,$C$4:$C$19,$I$4:$S$19)*$AL200:$AV200),0)</f>
        <v>0</v>
      </c>
      <c r="BQ200" s="300" cm="1">
        <f t="array" aca="1" ref="BQ200" ca="1">IF(AE200&gt;0,AE200*SUMPRODUCT(_xlfn.XLOOKUP(AE$23,$C$4:$C$19,$I$4:$S$19)*$AL200:$AV200),0)</f>
        <v>0</v>
      </c>
      <c r="BR200" s="300" cm="1">
        <f t="array" aca="1" ref="BR200" ca="1">IF(AF200&gt;0,AF200*SUMPRODUCT(_xlfn.XLOOKUP(AF$23,$C$4:$C$19,$I$4:$S$19)*$AL200:$AV200),0)</f>
        <v>0</v>
      </c>
      <c r="BS200" s="300" cm="1">
        <f t="array" aca="1" ref="BS200" ca="1">IF(AG200&gt;0,AG200*SUMPRODUCT(_xlfn.XLOOKUP(AG$23,$C$4:$C$19,$I$4:$S$19)*$AL200:$AV200),0)</f>
        <v>0</v>
      </c>
      <c r="BT200" s="300" cm="1">
        <f t="array" aca="1" ref="BT200" ca="1">IF(AH200&gt;0,AH200*SUMPRODUCT(_xlfn.XLOOKUP(AH$23,$C$4:$C$19,$I$4:$S$19)*$AL200:$AV200),0)</f>
        <v>0</v>
      </c>
      <c r="BU200" s="300" cm="1">
        <f t="array" aca="1" ref="BU200" ca="1">IF(AI200&gt;0,AI200*SUMPRODUCT(_xlfn.XLOOKUP(AI$23,$C$4:$C$19,$I$4:$S$19)*$AL200:$AV200),0)</f>
        <v>0</v>
      </c>
      <c r="BV200" s="300" cm="1">
        <f t="array" aca="1" ref="BV200" ca="1">IF(AJ200&gt;0,AJ200*SUMPRODUCT(_xlfn.XLOOKUP(AJ$23,$C$4:$C$19,$I$4:$S$19)*$AL200:$AV200),0)</f>
        <v>0</v>
      </c>
      <c r="BW200" s="304" cm="1">
        <f t="array" aca="1" ref="BW200" ca="1">IF(AK200&gt;0,AK200*SUMPRODUCT(_xlfn.XLOOKUP(AK$23,$C$4:$C$19,$I$4:$S$19)*$AL200:$AV200),0)</f>
        <v>0</v>
      </c>
      <c r="BX200" s="305">
        <f t="shared" ca="1" si="299"/>
        <v>0</v>
      </c>
      <c r="BY200" s="125" cm="1">
        <f t="array" aca="1" ref="BY200" ca="1">IF(AA200&lt;0,AA200*SUMPRODUCT(_xlfn.XLOOKUP(AA$23,$C$4:$C$19,$T$4:$AD$19)*$AL200:$AV200),0)</f>
        <v>0</v>
      </c>
      <c r="BZ200" s="300" cm="1">
        <f t="array" aca="1" ref="BZ200" ca="1">IF(AB200&lt;0,AB200*SUMPRODUCT(_xlfn.XLOOKUP(AB$23,$C$4:$C$19,$T$4:$AD$19)*$AL200:$AV200),0)</f>
        <v>0</v>
      </c>
      <c r="CA200" s="300" cm="1">
        <f t="array" aca="1" ref="CA200" ca="1">IF(AC200&lt;0,AC200*SUMPRODUCT(_xlfn.XLOOKUP(AC$23,$C$4:$C$19,$T$4:$AD$19)*$AL200:$AV200),0)</f>
        <v>0</v>
      </c>
      <c r="CB200" s="301" cm="1">
        <f t="array" aca="1" ref="CB200" ca="1">IF(AD200&lt;0,AD200*SUMPRODUCT(_xlfn.XLOOKUP(AD$23,$C$4:$C$19,$T$4:$AD$19)*$AL200:$AV200),0)</f>
        <v>0</v>
      </c>
      <c r="CC200" s="300" cm="1">
        <f t="array" aca="1" ref="CC200" ca="1">IF(AE200&lt;0,AE200*SUMPRODUCT(_xlfn.XLOOKUP(AE$23,$C$4:$C$19,$T$4:$AD$19)*$AL200:$AV200),0)</f>
        <v>0</v>
      </c>
      <c r="CD200" s="300" cm="1">
        <f t="array" aca="1" ref="CD200" ca="1">IF(AF200&lt;0,AF200*SUMPRODUCT(_xlfn.XLOOKUP(AF$23,$C$4:$C$19,$T$4:$AD$19)*$AL200:$AV200),0)</f>
        <v>0</v>
      </c>
      <c r="CE200" s="300" cm="1">
        <f t="array" aca="1" ref="CE200" ca="1">IF(AG200&lt;0,AG200*SUMPRODUCT(_xlfn.XLOOKUP(AG$23,$C$4:$C$19,$T$4:$AD$19)*$AL200:$AV200),0)</f>
        <v>0</v>
      </c>
      <c r="CF200" s="300" cm="1">
        <f t="array" aca="1" ref="CF200" ca="1">IF(AH200&lt;0,AH200*SUMPRODUCT(_xlfn.XLOOKUP(AH$23,$C$4:$C$19,$T$4:$AD$19)*$AL200:$AV200),0)</f>
        <v>0</v>
      </c>
      <c r="CG200" s="300" cm="1">
        <f t="array" aca="1" ref="CG200" ca="1">IF(AI200&lt;0,AI200*SUMPRODUCT(_xlfn.XLOOKUP(AI$23,$C$4:$C$19,$T$4:$AD$19)*$AL200:$AV200),0)</f>
        <v>0</v>
      </c>
      <c r="CH200" s="300" cm="1">
        <f t="array" aca="1" ref="CH200" ca="1">IF(AJ200&lt;0,AJ200*SUMPRODUCT(_xlfn.XLOOKUP(AJ$23,$C$4:$C$19,$T$4:$AD$19)*$AL200:$AV200),0)</f>
        <v>0</v>
      </c>
      <c r="CI200" s="304" cm="1">
        <f t="array" aca="1" ref="CI200" ca="1">IF(AK200&lt;0,AK200*SUMPRODUCT(_xlfn.XLOOKUP(AK$23,$C$4:$C$19,$T$4:$AD$19)*$AL200:$AV200),0)</f>
        <v>0</v>
      </c>
      <c r="CJ200" s="303">
        <f t="shared" ca="1" si="300"/>
        <v>0</v>
      </c>
      <c r="CK200" s="125" cm="1">
        <f t="array" aca="1" ref="CK200" ca="1">IF(AA200&lt;0,AA200*SUMPRODUCT(_xlfn.XLOOKUP(AA$23,$C$4:$C$19,$I$4:$S$19)*$AL200:$AV200),0)</f>
        <v>0</v>
      </c>
      <c r="CL200" s="300" cm="1">
        <f t="array" aca="1" ref="CL200" ca="1">IF(AB200&lt;0,AB200*SUMPRODUCT(_xlfn.XLOOKUP(AB$23,$C$4:$C$19,$I$4:$S$19)*$AL200:$AV200),0)</f>
        <v>0</v>
      </c>
      <c r="CM200" s="300" cm="1">
        <f t="array" aca="1" ref="CM200" ca="1">IF(AC200&lt;0,AC200*SUMPRODUCT(_xlfn.XLOOKUP(AC$23,$C$4:$C$19,$I$4:$S$19)*$AL200:$AV200),0)</f>
        <v>0</v>
      </c>
      <c r="CN200" s="301" cm="1">
        <f t="array" aca="1" ref="CN200" ca="1">IF(AD200&lt;0,AD200*SUMPRODUCT(_xlfn.XLOOKUP(AD$23,$C$4:$C$19,$I$4:$S$19)*$AL200:$AV200),0)</f>
        <v>0</v>
      </c>
      <c r="CO200" s="300" cm="1">
        <f t="array" aca="1" ref="CO200" ca="1">IF(AE200&lt;0,AE200*SUMPRODUCT(_xlfn.XLOOKUP(AE$23,$C$4:$C$19,$I$4:$S$19)*$AL200:$AV200),0)</f>
        <v>0</v>
      </c>
      <c r="CP200" s="300" cm="1">
        <f t="array" aca="1" ref="CP200" ca="1">IF(AF200&lt;0,AF200*SUMPRODUCT(_xlfn.XLOOKUP(AF$23,$C$4:$C$19,$I$4:$S$19)*$AL200:$AV200),0)</f>
        <v>0</v>
      </c>
      <c r="CQ200" s="300" cm="1">
        <f t="array" aca="1" ref="CQ200" ca="1">IF(AG200&lt;0,AG200*SUMPRODUCT(_xlfn.XLOOKUP(AG$23,$C$4:$C$19,$I$4:$S$19)*$AL200:$AV200),0)</f>
        <v>0</v>
      </c>
      <c r="CR200" s="300" cm="1">
        <f t="array" aca="1" ref="CR200" ca="1">IF(AH200&lt;0,AH200*SUMPRODUCT(_xlfn.XLOOKUP(AH$23,$C$4:$C$19,$I$4:$S$19)*$AL200:$AV200),0)</f>
        <v>0</v>
      </c>
      <c r="CS200" s="300" cm="1">
        <f t="array" aca="1" ref="CS200" ca="1">IF(AI200&lt;0,AI200*SUMPRODUCT(_xlfn.XLOOKUP(AI$23,$C$4:$C$19,$I$4:$S$19)*$AL200:$AV200),0)</f>
        <v>0</v>
      </c>
      <c r="CT200" s="300" cm="1">
        <f t="array" aca="1" ref="CT200" ca="1">IF(AJ200&lt;0,AJ200*SUMPRODUCT(_xlfn.XLOOKUP(AJ$23,$C$4:$C$19,$I$4:$S$19)*$AL200:$AV200),0)</f>
        <v>0</v>
      </c>
      <c r="CU200" s="302" cm="1">
        <f t="array" aca="1" ref="CU200" ca="1">IF(AK200&lt;0,AK200*SUMPRODUCT(_xlfn.XLOOKUP(AK$23,$C$4:$C$19,$I$4:$S$19)*$AL200:$AV200),0)</f>
        <v>0</v>
      </c>
      <c r="CV200" s="303">
        <f t="shared" ca="1" si="301"/>
        <v>0</v>
      </c>
    </row>
    <row r="201" spans="1:100" x14ac:dyDescent="0.25">
      <c r="A201" s="136"/>
      <c r="B201" s="389"/>
      <c r="C201" s="278">
        <v>14</v>
      </c>
      <c r="D201" s="279" t="str">
        <f>_xlfn.XLOOKUP($C201,'Load Combinations'!$B$4:$B$22,'Load Combinations'!$C$4:$C$22)</f>
        <v>CV He, No Beam,Component MAWP</v>
      </c>
      <c r="E201" s="280"/>
      <c r="F201" s="281"/>
      <c r="G201" s="111"/>
      <c r="H201" s="282">
        <f t="shared" ca="1" si="304"/>
        <v>0.75</v>
      </c>
      <c r="I201" s="282">
        <f t="shared" ca="1" si="305"/>
        <v>0</v>
      </c>
      <c r="J201" s="283"/>
      <c r="K201" s="87">
        <f ca="1">OFFSET(K201,-13,0)</f>
        <v>0</v>
      </c>
      <c r="L201" s="84">
        <f t="shared" ref="L201:AK201" ca="1" si="326">OFFSET(L201,-13,0)</f>
        <v>0</v>
      </c>
      <c r="M201" s="84">
        <f t="shared" ca="1" si="326"/>
        <v>0</v>
      </c>
      <c r="N201" s="84">
        <f t="shared" ca="1" si="326"/>
        <v>0</v>
      </c>
      <c r="O201" s="84">
        <f t="shared" ca="1" si="326"/>
        <v>0</v>
      </c>
      <c r="P201" s="84">
        <f t="shared" ca="1" si="326"/>
        <v>0</v>
      </c>
      <c r="Q201" s="84">
        <f t="shared" ca="1" si="326"/>
        <v>0</v>
      </c>
      <c r="R201" s="84">
        <f t="shared" ca="1" si="326"/>
        <v>0</v>
      </c>
      <c r="S201" s="84">
        <f t="shared" ca="1" si="326"/>
        <v>0</v>
      </c>
      <c r="T201" s="84">
        <f t="shared" ca="1" si="326"/>
        <v>0</v>
      </c>
      <c r="U201" s="84">
        <f t="shared" ca="1" si="326"/>
        <v>0</v>
      </c>
      <c r="V201" s="84">
        <f t="shared" ca="1" si="326"/>
        <v>0</v>
      </c>
      <c r="W201" s="84">
        <f t="shared" ca="1" si="326"/>
        <v>0</v>
      </c>
      <c r="X201" s="84">
        <f t="shared" ca="1" si="326"/>
        <v>0</v>
      </c>
      <c r="Y201" s="84">
        <f t="shared" ca="1" si="326"/>
        <v>0</v>
      </c>
      <c r="Z201" s="89">
        <f t="shared" ca="1" si="326"/>
        <v>0</v>
      </c>
      <c r="AA201" s="87">
        <f t="shared" ca="1" si="326"/>
        <v>0</v>
      </c>
      <c r="AB201" s="84">
        <f t="shared" ca="1" si="326"/>
        <v>0</v>
      </c>
      <c r="AC201" s="84">
        <f t="shared" ca="1" si="326"/>
        <v>0</v>
      </c>
      <c r="AD201" s="84">
        <f t="shared" ca="1" si="326"/>
        <v>0</v>
      </c>
      <c r="AE201" s="84">
        <f t="shared" ca="1" si="326"/>
        <v>0</v>
      </c>
      <c r="AF201" s="84">
        <f t="shared" ca="1" si="326"/>
        <v>0</v>
      </c>
      <c r="AG201" s="84">
        <f t="shared" ca="1" si="326"/>
        <v>1</v>
      </c>
      <c r="AH201" s="84">
        <f t="shared" ca="1" si="326"/>
        <v>0</v>
      </c>
      <c r="AI201" s="84">
        <f t="shared" ca="1" si="326"/>
        <v>0</v>
      </c>
      <c r="AJ201" s="84">
        <f t="shared" ca="1" si="326"/>
        <v>1</v>
      </c>
      <c r="AK201" s="98">
        <f t="shared" ca="1" si="326"/>
        <v>1</v>
      </c>
      <c r="AL201" s="91">
        <f>+INDEX('Load Combinations'!$D$4:$N$22,MATCH(Vertical!$C201,'Load Combinations'!$B$4:$B$22,0),MATCH(Vertical!AL$23,'Load Combinations'!$D$3:$N$3,0))</f>
        <v>1</v>
      </c>
      <c r="AM201" s="84">
        <f>+INDEX('Load Combinations'!$D$4:$N$22,MATCH(Vertical!$C201,'Load Combinations'!$B$4:$B$22,0),MATCH(Vertical!AM$23,'Load Combinations'!$D$3:$N$3,0))</f>
        <v>1</v>
      </c>
      <c r="AN201" s="84">
        <f>+INDEX('Load Combinations'!$D$4:$N$22,MATCH(Vertical!$C201,'Load Combinations'!$B$4:$B$22,0),MATCH(Vertical!AN$23,'Load Combinations'!$D$3:$N$3,0))</f>
        <v>0</v>
      </c>
      <c r="AO201" s="84">
        <f>+INDEX('Load Combinations'!$D$4:$N$22,MATCH(Vertical!$C201,'Load Combinations'!$B$4:$B$22,0),MATCH(Vertical!AO$23,'Load Combinations'!$D$3:$N$3,0))</f>
        <v>0</v>
      </c>
      <c r="AP201" s="84">
        <f>+INDEX('Load Combinations'!$D$4:$N$22,MATCH(Vertical!$C201,'Load Combinations'!$B$4:$B$22,0),MATCH(Vertical!AP$23,'Load Combinations'!$D$3:$N$3,0))</f>
        <v>1</v>
      </c>
      <c r="AQ201" s="84">
        <f>+INDEX('Load Combinations'!$D$4:$N$22,MATCH(Vertical!$C201,'Load Combinations'!$B$4:$B$22,0),MATCH(Vertical!AQ$23,'Load Combinations'!$D$3:$N$3,0))</f>
        <v>0</v>
      </c>
      <c r="AR201" s="84">
        <f>+INDEX('Load Combinations'!$D$4:$N$22,MATCH(Vertical!$C201,'Load Combinations'!$B$4:$B$22,0),MATCH(Vertical!AR$23,'Load Combinations'!$D$3:$N$3,0))</f>
        <v>0</v>
      </c>
      <c r="AS201" s="84">
        <f>+INDEX('Load Combinations'!$D$4:$N$22,MATCH(Vertical!$C201,'Load Combinations'!$B$4:$B$22,0),MATCH(Vertical!AS$23,'Load Combinations'!$D$3:$N$3,0))</f>
        <v>1</v>
      </c>
      <c r="AT201" s="84">
        <f>+INDEX('Load Combinations'!$D$4:$N$22,MATCH(Vertical!$C201,'Load Combinations'!$B$4:$B$22,0),MATCH(Vertical!AT$23,'Load Combinations'!$D$3:$N$3,0))</f>
        <v>0</v>
      </c>
      <c r="AU201" s="89">
        <f>+INDEX('Load Combinations'!$D$4:$N$22,MATCH(Vertical!$C201,'Load Combinations'!$B$4:$B$22,0),MATCH(Vertical!AU$23,'Load Combinations'!$D$3:$N$3,0))</f>
        <v>0</v>
      </c>
      <c r="AV201" s="194">
        <f>+INDEX('Load Combinations'!$D$4:$N$22,MATCH(Vertical!$C201,'Load Combinations'!$B$4:$B$22,0),MATCH(Vertical!AV$23,'Load Combinations'!$D$3:$N$3,0))</f>
        <v>0</v>
      </c>
      <c r="AW201" s="284" cm="1">
        <f t="array" aca="1" ref="AW201" ca="1">SUMPRODUCT(--($K201:$Z201&gt;0),INDEX($H$4:$H$19,MATCH($K$23:$Z$23,$C$4:$C$19,0)))</f>
        <v>0</v>
      </c>
      <c r="AX201" s="194" cm="1">
        <f t="array" aca="1" ref="AX201" ca="1">SUMPRODUCT(--($K201:$Z201&gt;0),INDEX($G$4:$G$19,MATCH($K$23:$Z$23,$C$4:$C$19,0)))</f>
        <v>0</v>
      </c>
      <c r="AY201" s="194" cm="1">
        <f t="array" aca="1" ref="AY201" ca="1">-1*SUMPRODUCT(--($K201:$Z201&lt;0),INDEX($H$4:$H$19,MATCH($K$23:$Z$23,$C$4:$C$19,0)))</f>
        <v>0</v>
      </c>
      <c r="AZ201" s="285" cm="1">
        <f t="array" aca="1" ref="AZ201" ca="1">-1*SUMPRODUCT(--($K201:$Z201&lt;0),INDEX($G$4:$G$19,MATCH($K$23:$Z$23,$C$4:$C$19,0)))</f>
        <v>0</v>
      </c>
      <c r="BA201" s="286" cm="1">
        <f t="array" aca="1" ref="BA201" ca="1">IF(AA201&gt;0,AA201*SUMPRODUCT(_xlfn.XLOOKUP(AA$23,$C$4:$C$19,$T$4:$AD$19)*$AL201:$AV201),0)</f>
        <v>0</v>
      </c>
      <c r="BB201" s="287" cm="1">
        <f t="array" aca="1" ref="BB201" ca="1">IF(AB201&gt;0,AB201*SUMPRODUCT(_xlfn.XLOOKUP(AB$23,$C$4:$C$19,$T$4:$AD$19)*$AL201:$AV201),0)</f>
        <v>0</v>
      </c>
      <c r="BC201" s="287" cm="1">
        <f t="array" aca="1" ref="BC201" ca="1">IF(AC201&gt;0,AC201*SUMPRODUCT(_xlfn.XLOOKUP(AC$23,$C$4:$C$19,$T$4:$AD$19)*$AL201:$AV201),0)</f>
        <v>0</v>
      </c>
      <c r="BD201" s="287" cm="1">
        <f t="array" aca="1" ref="BD201" ca="1">IF(AD201&gt;0,AD201*SUMPRODUCT(_xlfn.XLOOKUP(AD$23,$C$4:$C$19,$T$4:$AD$19)*$AL201:$AV201),0)</f>
        <v>0</v>
      </c>
      <c r="BE201" s="287" cm="1">
        <f t="array" aca="1" ref="BE201" ca="1">IF(AE201&gt;0,AE201*SUMPRODUCT(_xlfn.XLOOKUP(AE$23,$C$4:$C$19,$T$4:$AD$19)*$AL201:$AV201),0)</f>
        <v>0</v>
      </c>
      <c r="BF201" s="287" cm="1">
        <f t="array" aca="1" ref="BF201" ca="1">IF(AF201&gt;0,AF201*SUMPRODUCT(_xlfn.XLOOKUP(AF$23,$C$4:$C$19,$T$4:$AD$19)*$AL201:$AV201),0)</f>
        <v>0</v>
      </c>
      <c r="BG201" s="287" cm="1">
        <f t="array" aca="1" ref="BG201" ca="1">IF(AG201&gt;0,AG201*SUMPRODUCT(_xlfn.XLOOKUP(AG$23,$C$4:$C$19,$T$4:$AD$19)*$AL201:$AV201),0)</f>
        <v>0.25</v>
      </c>
      <c r="BH201" s="287" cm="1">
        <f t="array" aca="1" ref="BH201" ca="1">IF(AH201&gt;0,AH201*SUMPRODUCT(_xlfn.XLOOKUP(AH$23,$C$4:$C$19,$T$4:$AD$19)*$AL201:$AV201),0)</f>
        <v>0</v>
      </c>
      <c r="BI201" s="287" cm="1">
        <f t="array" aca="1" ref="BI201" ca="1">IF(AI201&gt;0,AI201*SUMPRODUCT(_xlfn.XLOOKUP(AI$23,$C$4:$C$19,$T$4:$AD$19)*$AL201:$AV201),0)</f>
        <v>0</v>
      </c>
      <c r="BJ201" s="287" cm="1">
        <f t="array" aca="1" ref="BJ201" ca="1">IF(AJ201&gt;0,AJ201*SUMPRODUCT(_xlfn.XLOOKUP(AJ$23,$C$4:$C$19,$T$4:$AD$19)*$AL201:$AV201),0)</f>
        <v>0.25</v>
      </c>
      <c r="BK201" s="288" cm="1">
        <f t="array" aca="1" ref="BK201" ca="1">IF(AK201&gt;0,AK201*SUMPRODUCT(_xlfn.XLOOKUP(AK$23,$C$4:$C$19,$T$4:$AD$19)*$AL201:$AV201),0)</f>
        <v>0.25</v>
      </c>
      <c r="BL201" s="289">
        <f t="shared" ca="1" si="298"/>
        <v>0.75</v>
      </c>
      <c r="BM201" s="286" cm="1">
        <f t="array" aca="1" ref="BM201" ca="1">IF(AA201&gt;0,AA201*SUMPRODUCT(_xlfn.XLOOKUP(AA$23,$C$4:$C$19,$I$4:$S$19)*$AL201:$AV201),0)</f>
        <v>0</v>
      </c>
      <c r="BN201" s="287" cm="1">
        <f t="array" aca="1" ref="BN201" ca="1">IF(AB201&gt;0,AB201*SUMPRODUCT(_xlfn.XLOOKUP(AB$23,$C$4:$C$19,$I$4:$S$19)*$AL201:$AV201),0)</f>
        <v>0</v>
      </c>
      <c r="BO201" s="287" cm="1">
        <f t="array" aca="1" ref="BO201" ca="1">IF(AC201&gt;0,AC201*SUMPRODUCT(_xlfn.XLOOKUP(AC$23,$C$4:$C$19,$I$4:$S$19)*$AL201:$AV201),0)</f>
        <v>0</v>
      </c>
      <c r="BP201" s="287" cm="1">
        <f t="array" aca="1" ref="BP201" ca="1">IF(AD201&gt;0,AD201*SUMPRODUCT(_xlfn.XLOOKUP(AD$23,$C$4:$C$19,$I$4:$S$19)*$AL201:$AV201),0)</f>
        <v>0</v>
      </c>
      <c r="BQ201" s="287" cm="1">
        <f t="array" aca="1" ref="BQ201" ca="1">IF(AE201&gt;0,AE201*SUMPRODUCT(_xlfn.XLOOKUP(AE$23,$C$4:$C$19,$I$4:$S$19)*$AL201:$AV201),0)</f>
        <v>0</v>
      </c>
      <c r="BR201" s="287" cm="1">
        <f t="array" aca="1" ref="BR201" ca="1">IF(AF201&gt;0,AF201*SUMPRODUCT(_xlfn.XLOOKUP(AF$23,$C$4:$C$19,$I$4:$S$19)*$AL201:$AV201),0)</f>
        <v>0</v>
      </c>
      <c r="BS201" s="287" cm="1">
        <f t="array" aca="1" ref="BS201" ca="1">IF(AG201&gt;0,AG201*SUMPRODUCT(_xlfn.XLOOKUP(AG$23,$C$4:$C$19,$I$4:$S$19)*$AL201:$AV201),0)</f>
        <v>0</v>
      </c>
      <c r="BT201" s="287" cm="1">
        <f t="array" aca="1" ref="BT201" ca="1">IF(AH201&gt;0,AH201*SUMPRODUCT(_xlfn.XLOOKUP(AH$23,$C$4:$C$19,$I$4:$S$19)*$AL201:$AV201),0)</f>
        <v>0</v>
      </c>
      <c r="BU201" s="287" cm="1">
        <f t="array" aca="1" ref="BU201" ca="1">IF(AI201&gt;0,AI201*SUMPRODUCT(_xlfn.XLOOKUP(AI$23,$C$4:$C$19,$I$4:$S$19)*$AL201:$AV201),0)</f>
        <v>0</v>
      </c>
      <c r="BV201" s="287" cm="1">
        <f t="array" aca="1" ref="BV201" ca="1">IF(AJ201&gt;0,AJ201*SUMPRODUCT(_xlfn.XLOOKUP(AJ$23,$C$4:$C$19,$I$4:$S$19)*$AL201:$AV201),0)</f>
        <v>0</v>
      </c>
      <c r="BW201" s="290" cm="1">
        <f t="array" aca="1" ref="BW201" ca="1">IF(AK201&gt;0,AK201*SUMPRODUCT(_xlfn.XLOOKUP(AK$23,$C$4:$C$19,$I$4:$S$19)*$AL201:$AV201),0)</f>
        <v>0</v>
      </c>
      <c r="BX201" s="291">
        <f t="shared" ca="1" si="299"/>
        <v>0</v>
      </c>
      <c r="BY201" s="286" cm="1">
        <f t="array" aca="1" ref="BY201" ca="1">IF(AA201&lt;0,AA201*SUMPRODUCT(_xlfn.XLOOKUP(AA$23,$C$4:$C$19,$T$4:$AD$19)*$AL201:$AV201),0)</f>
        <v>0</v>
      </c>
      <c r="BZ201" s="287" cm="1">
        <f t="array" aca="1" ref="BZ201" ca="1">IF(AB201&lt;0,AB201*SUMPRODUCT(_xlfn.XLOOKUP(AB$23,$C$4:$C$19,$T$4:$AD$19)*$AL201:$AV201),0)</f>
        <v>0</v>
      </c>
      <c r="CA201" s="287" cm="1">
        <f t="array" aca="1" ref="CA201" ca="1">IF(AC201&lt;0,AC201*SUMPRODUCT(_xlfn.XLOOKUP(AC$23,$C$4:$C$19,$T$4:$AD$19)*$AL201:$AV201),0)</f>
        <v>0</v>
      </c>
      <c r="CB201" s="287" cm="1">
        <f t="array" aca="1" ref="CB201" ca="1">IF(AD201&lt;0,AD201*SUMPRODUCT(_xlfn.XLOOKUP(AD$23,$C$4:$C$19,$T$4:$AD$19)*$AL201:$AV201),0)</f>
        <v>0</v>
      </c>
      <c r="CC201" s="287" cm="1">
        <f t="array" aca="1" ref="CC201" ca="1">IF(AE201&lt;0,AE201*SUMPRODUCT(_xlfn.XLOOKUP(AE$23,$C$4:$C$19,$T$4:$AD$19)*$AL201:$AV201),0)</f>
        <v>0</v>
      </c>
      <c r="CD201" s="287" cm="1">
        <f t="array" aca="1" ref="CD201" ca="1">IF(AF201&lt;0,AF201*SUMPRODUCT(_xlfn.XLOOKUP(AF$23,$C$4:$C$19,$T$4:$AD$19)*$AL201:$AV201),0)</f>
        <v>0</v>
      </c>
      <c r="CE201" s="287" cm="1">
        <f t="array" aca="1" ref="CE201" ca="1">IF(AG201&lt;0,AG201*SUMPRODUCT(_xlfn.XLOOKUP(AG$23,$C$4:$C$19,$T$4:$AD$19)*$AL201:$AV201),0)</f>
        <v>0</v>
      </c>
      <c r="CF201" s="287" cm="1">
        <f t="array" aca="1" ref="CF201" ca="1">IF(AH201&lt;0,AH201*SUMPRODUCT(_xlfn.XLOOKUP(AH$23,$C$4:$C$19,$T$4:$AD$19)*$AL201:$AV201),0)</f>
        <v>0</v>
      </c>
      <c r="CG201" s="287" cm="1">
        <f t="array" aca="1" ref="CG201" ca="1">IF(AI201&lt;0,AI201*SUMPRODUCT(_xlfn.XLOOKUP(AI$23,$C$4:$C$19,$T$4:$AD$19)*$AL201:$AV201),0)</f>
        <v>0</v>
      </c>
      <c r="CH201" s="287" cm="1">
        <f t="array" aca="1" ref="CH201" ca="1">IF(AJ201&lt;0,AJ201*SUMPRODUCT(_xlfn.XLOOKUP(AJ$23,$C$4:$C$19,$T$4:$AD$19)*$AL201:$AV201),0)</f>
        <v>0</v>
      </c>
      <c r="CI201" s="290" cm="1">
        <f t="array" aca="1" ref="CI201" ca="1">IF(AK201&lt;0,AK201*SUMPRODUCT(_xlfn.XLOOKUP(AK$23,$C$4:$C$19,$T$4:$AD$19)*$AL201:$AV201),0)</f>
        <v>0</v>
      </c>
      <c r="CJ201" s="289">
        <f t="shared" ca="1" si="300"/>
        <v>0</v>
      </c>
      <c r="CK201" s="286" cm="1">
        <f t="array" aca="1" ref="CK201" ca="1">IF(AA201&lt;0,AA201*SUMPRODUCT(_xlfn.XLOOKUP(AA$23,$C$4:$C$19,$I$4:$S$19)*$AL201:$AV201),0)</f>
        <v>0</v>
      </c>
      <c r="CL201" s="287" cm="1">
        <f t="array" aca="1" ref="CL201" ca="1">IF(AB201&lt;0,AB201*SUMPRODUCT(_xlfn.XLOOKUP(AB$23,$C$4:$C$19,$I$4:$S$19)*$AL201:$AV201),0)</f>
        <v>0</v>
      </c>
      <c r="CM201" s="287" cm="1">
        <f t="array" aca="1" ref="CM201" ca="1">IF(AC201&lt;0,AC201*SUMPRODUCT(_xlfn.XLOOKUP(AC$23,$C$4:$C$19,$I$4:$S$19)*$AL201:$AV201),0)</f>
        <v>0</v>
      </c>
      <c r="CN201" s="287" cm="1">
        <f t="array" aca="1" ref="CN201" ca="1">IF(AD201&lt;0,AD201*SUMPRODUCT(_xlfn.XLOOKUP(AD$23,$C$4:$C$19,$I$4:$S$19)*$AL201:$AV201),0)</f>
        <v>0</v>
      </c>
      <c r="CO201" s="287" cm="1">
        <f t="array" aca="1" ref="CO201" ca="1">IF(AE201&lt;0,AE201*SUMPRODUCT(_xlfn.XLOOKUP(AE$23,$C$4:$C$19,$I$4:$S$19)*$AL201:$AV201),0)</f>
        <v>0</v>
      </c>
      <c r="CP201" s="287" cm="1">
        <f t="array" aca="1" ref="CP201" ca="1">IF(AF201&lt;0,AF201*SUMPRODUCT(_xlfn.XLOOKUP(AF$23,$C$4:$C$19,$I$4:$S$19)*$AL201:$AV201),0)</f>
        <v>0</v>
      </c>
      <c r="CQ201" s="287" cm="1">
        <f t="array" aca="1" ref="CQ201" ca="1">IF(AG201&lt;0,AG201*SUMPRODUCT(_xlfn.XLOOKUP(AG$23,$C$4:$C$19,$I$4:$S$19)*$AL201:$AV201),0)</f>
        <v>0</v>
      </c>
      <c r="CR201" s="287" cm="1">
        <f t="array" aca="1" ref="CR201" ca="1">IF(AH201&lt;0,AH201*SUMPRODUCT(_xlfn.XLOOKUP(AH$23,$C$4:$C$19,$I$4:$S$19)*$AL201:$AV201),0)</f>
        <v>0</v>
      </c>
      <c r="CS201" s="287" cm="1">
        <f t="array" aca="1" ref="CS201" ca="1">IF(AI201&lt;0,AI201*SUMPRODUCT(_xlfn.XLOOKUP(AI$23,$C$4:$C$19,$I$4:$S$19)*$AL201:$AV201),0)</f>
        <v>0</v>
      </c>
      <c r="CT201" s="287" cm="1">
        <f t="array" aca="1" ref="CT201" ca="1">IF(AJ201&lt;0,AJ201*SUMPRODUCT(_xlfn.XLOOKUP(AJ$23,$C$4:$C$19,$I$4:$S$19)*$AL201:$AV201),0)</f>
        <v>0</v>
      </c>
      <c r="CU201" s="288" cm="1">
        <f t="array" aca="1" ref="CU201" ca="1">IF(AK201&lt;0,AK201*SUMPRODUCT(_xlfn.XLOOKUP(AK$23,$C$4:$C$19,$I$4:$S$19)*$AL201:$AV201),0)</f>
        <v>0</v>
      </c>
      <c r="CV201" s="289">
        <f t="shared" ca="1" si="301"/>
        <v>0</v>
      </c>
    </row>
    <row r="202" spans="1:100" x14ac:dyDescent="0.25">
      <c r="A202" s="136"/>
      <c r="B202" s="389"/>
      <c r="C202" s="292">
        <v>15</v>
      </c>
      <c r="D202" s="293" t="str">
        <f>_xlfn.XLOOKUP($C202,'Load Combinations'!$B$4:$B$22,'Load Combinations'!$C$4:$C$22)</f>
        <v>CV He, Beam On, Component MAWP</v>
      </c>
      <c r="E202" s="86"/>
      <c r="F202" s="294"/>
      <c r="G202" s="125"/>
      <c r="H202" s="295">
        <f t="shared" ca="1" si="304"/>
        <v>2.25</v>
      </c>
      <c r="I202" s="295">
        <f t="shared" ca="1" si="305"/>
        <v>0</v>
      </c>
      <c r="J202" s="296"/>
      <c r="K202" s="99">
        <f ca="1">OFFSET(K202,-14,0)</f>
        <v>0</v>
      </c>
      <c r="L202" s="96">
        <f t="shared" ref="L202:AK202" ca="1" si="327">OFFSET(L202,-14,0)</f>
        <v>0</v>
      </c>
      <c r="M202" s="96">
        <f t="shared" ca="1" si="327"/>
        <v>0</v>
      </c>
      <c r="N202" s="96">
        <f t="shared" ca="1" si="327"/>
        <v>0</v>
      </c>
      <c r="O202" s="96">
        <f t="shared" ca="1" si="327"/>
        <v>0</v>
      </c>
      <c r="P202" s="96">
        <f t="shared" ca="1" si="327"/>
        <v>0</v>
      </c>
      <c r="Q202" s="96">
        <f t="shared" ca="1" si="327"/>
        <v>0</v>
      </c>
      <c r="R202" s="96">
        <f t="shared" ca="1" si="327"/>
        <v>0</v>
      </c>
      <c r="S202" s="96">
        <f t="shared" ca="1" si="327"/>
        <v>0</v>
      </c>
      <c r="T202" s="96">
        <f t="shared" ca="1" si="327"/>
        <v>0</v>
      </c>
      <c r="U202" s="96">
        <f t="shared" ca="1" si="327"/>
        <v>0</v>
      </c>
      <c r="V202" s="96">
        <f t="shared" ca="1" si="327"/>
        <v>0</v>
      </c>
      <c r="W202" s="96">
        <f t="shared" ca="1" si="327"/>
        <v>0</v>
      </c>
      <c r="X202" s="96">
        <f t="shared" ca="1" si="327"/>
        <v>0</v>
      </c>
      <c r="Y202" s="96">
        <f t="shared" ca="1" si="327"/>
        <v>0</v>
      </c>
      <c r="Z202" s="138">
        <f t="shared" ca="1" si="327"/>
        <v>0</v>
      </c>
      <c r="AA202" s="99">
        <f t="shared" ca="1" si="327"/>
        <v>0</v>
      </c>
      <c r="AB202" s="96">
        <f t="shared" ca="1" si="327"/>
        <v>0</v>
      </c>
      <c r="AC202" s="96">
        <f t="shared" ca="1" si="327"/>
        <v>0</v>
      </c>
      <c r="AD202" s="96">
        <f t="shared" ca="1" si="327"/>
        <v>0</v>
      </c>
      <c r="AE202" s="96">
        <f t="shared" ca="1" si="327"/>
        <v>0</v>
      </c>
      <c r="AF202" s="96">
        <f t="shared" ca="1" si="327"/>
        <v>0</v>
      </c>
      <c r="AG202" s="96">
        <f t="shared" ca="1" si="327"/>
        <v>1</v>
      </c>
      <c r="AH202" s="96">
        <f t="shared" ca="1" si="327"/>
        <v>0</v>
      </c>
      <c r="AI202" s="96">
        <f t="shared" ca="1" si="327"/>
        <v>0</v>
      </c>
      <c r="AJ202" s="96">
        <f t="shared" ca="1" si="327"/>
        <v>1</v>
      </c>
      <c r="AK202" s="100">
        <f t="shared" ca="1" si="327"/>
        <v>1</v>
      </c>
      <c r="AL202" s="97">
        <f>+INDEX('Load Combinations'!$D$4:$N$22,MATCH(Vertical!$C202,'Load Combinations'!$B$4:$B$22,0),MATCH(Vertical!AL$23,'Load Combinations'!$D$3:$N$3,0))</f>
        <v>1</v>
      </c>
      <c r="AM202" s="96">
        <f>+INDEX('Load Combinations'!$D$4:$N$22,MATCH(Vertical!$C202,'Load Combinations'!$B$4:$B$22,0),MATCH(Vertical!AM$23,'Load Combinations'!$D$3:$N$3,0))</f>
        <v>1</v>
      </c>
      <c r="AN202" s="96">
        <f>+INDEX('Load Combinations'!$D$4:$N$22,MATCH(Vertical!$C202,'Load Combinations'!$B$4:$B$22,0),MATCH(Vertical!AN$23,'Load Combinations'!$D$3:$N$3,0))</f>
        <v>0</v>
      </c>
      <c r="AO202" s="96">
        <f>+INDEX('Load Combinations'!$D$4:$N$22,MATCH(Vertical!$C202,'Load Combinations'!$B$4:$B$22,0),MATCH(Vertical!AO$23,'Load Combinations'!$D$3:$N$3,0))</f>
        <v>0</v>
      </c>
      <c r="AP202" s="96">
        <f>+INDEX('Load Combinations'!$D$4:$N$22,MATCH(Vertical!$C202,'Load Combinations'!$B$4:$B$22,0),MATCH(Vertical!AP$23,'Load Combinations'!$D$3:$N$3,0))</f>
        <v>1</v>
      </c>
      <c r="AQ202" s="96">
        <f>+INDEX('Load Combinations'!$D$4:$N$22,MATCH(Vertical!$C202,'Load Combinations'!$B$4:$B$22,0),MATCH(Vertical!AQ$23,'Load Combinations'!$D$3:$N$3,0))</f>
        <v>1</v>
      </c>
      <c r="AR202" s="96">
        <f>+INDEX('Load Combinations'!$D$4:$N$22,MATCH(Vertical!$C202,'Load Combinations'!$B$4:$B$22,0),MATCH(Vertical!AR$23,'Load Combinations'!$D$3:$N$3,0))</f>
        <v>0</v>
      </c>
      <c r="AS202" s="96">
        <f>+INDEX('Load Combinations'!$D$4:$N$22,MATCH(Vertical!$C202,'Load Combinations'!$B$4:$B$22,0),MATCH(Vertical!AS$23,'Load Combinations'!$D$3:$N$3,0))</f>
        <v>1</v>
      </c>
      <c r="AT202" s="96">
        <f>+INDEX('Load Combinations'!$D$4:$N$22,MATCH(Vertical!$C202,'Load Combinations'!$B$4:$B$22,0),MATCH(Vertical!AT$23,'Load Combinations'!$D$3:$N$3,0))</f>
        <v>0</v>
      </c>
      <c r="AU202" s="138">
        <f>+INDEX('Load Combinations'!$D$4:$N$22,MATCH(Vertical!$C202,'Load Combinations'!$B$4:$B$22,0),MATCH(Vertical!AU$23,'Load Combinations'!$D$3:$N$3,0))</f>
        <v>0</v>
      </c>
      <c r="AV202" s="298">
        <f>+INDEX('Load Combinations'!$D$4:$N$22,MATCH(Vertical!$C202,'Load Combinations'!$B$4:$B$22,0),MATCH(Vertical!AV$23,'Load Combinations'!$D$3:$N$3,0))</f>
        <v>0</v>
      </c>
      <c r="AW202" s="297" cm="1">
        <f t="array" aca="1" ref="AW202" ca="1">SUMPRODUCT(--($K202:$Z202&gt;0),INDEX($H$4:$H$19,MATCH($K$23:$Z$23,$C$4:$C$19,0)))</f>
        <v>0</v>
      </c>
      <c r="AX202" s="298" cm="1">
        <f t="array" aca="1" ref="AX202" ca="1">SUMPRODUCT(--($K202:$Z202&gt;0),INDEX($G$4:$G$19,MATCH($K$23:$Z$23,$C$4:$C$19,0)))</f>
        <v>0</v>
      </c>
      <c r="AY202" s="298" cm="1">
        <f t="array" aca="1" ref="AY202" ca="1">-1*SUMPRODUCT(--($K202:$Z202&lt;0),INDEX($H$4:$H$19,MATCH($K$23:$Z$23,$C$4:$C$19,0)))</f>
        <v>0</v>
      </c>
      <c r="AZ202" s="299" cm="1">
        <f t="array" aca="1" ref="AZ202" ca="1">-1*SUMPRODUCT(--($K202:$Z202&lt;0),INDEX($G$4:$G$19,MATCH($K$23:$Z$23,$C$4:$C$19,0)))</f>
        <v>0</v>
      </c>
      <c r="BA202" s="125" cm="1">
        <f t="array" aca="1" ref="BA202" ca="1">IF(AA202&gt;0,AA202*SUMPRODUCT(_xlfn.XLOOKUP(AA$23,$C$4:$C$19,$T$4:$AD$19)*$AL202:$AV202),0)</f>
        <v>0</v>
      </c>
      <c r="BB202" s="300" cm="1">
        <f t="array" aca="1" ref="BB202" ca="1">IF(AB202&gt;0,AB202*SUMPRODUCT(_xlfn.XLOOKUP(AB$23,$C$4:$C$19,$T$4:$AD$19)*$AL202:$AV202),0)</f>
        <v>0</v>
      </c>
      <c r="BC202" s="300" cm="1">
        <f t="array" aca="1" ref="BC202" ca="1">IF(AC202&gt;0,AC202*SUMPRODUCT(_xlfn.XLOOKUP(AC$23,$C$4:$C$19,$T$4:$AD$19)*$AL202:$AV202),0)</f>
        <v>0</v>
      </c>
      <c r="BD202" s="301" cm="1">
        <f t="array" aca="1" ref="BD202" ca="1">IF(AD202&gt;0,AD202*SUMPRODUCT(_xlfn.XLOOKUP(AD$23,$C$4:$C$19,$T$4:$AD$19)*$AL202:$AV202),0)</f>
        <v>0</v>
      </c>
      <c r="BE202" s="300" cm="1">
        <f t="array" aca="1" ref="BE202" ca="1">IF(AE202&gt;0,AE202*SUMPRODUCT(_xlfn.XLOOKUP(AE$23,$C$4:$C$19,$T$4:$AD$19)*$AL202:$AV202),0)</f>
        <v>0</v>
      </c>
      <c r="BF202" s="300" cm="1">
        <f t="array" aca="1" ref="BF202" ca="1">IF(AF202&gt;0,AF202*SUMPRODUCT(_xlfn.XLOOKUP(AF$23,$C$4:$C$19,$T$4:$AD$19)*$AL202:$AV202),0)</f>
        <v>0</v>
      </c>
      <c r="BG202" s="300" cm="1">
        <f t="array" aca="1" ref="BG202" ca="1">IF(AG202&gt;0,AG202*SUMPRODUCT(_xlfn.XLOOKUP(AG$23,$C$4:$C$19,$T$4:$AD$19)*$AL202:$AV202),0)</f>
        <v>0.75</v>
      </c>
      <c r="BH202" s="300" cm="1">
        <f t="array" aca="1" ref="BH202" ca="1">IF(AH202&gt;0,AH202*SUMPRODUCT(_xlfn.XLOOKUP(AH$23,$C$4:$C$19,$T$4:$AD$19)*$AL202:$AV202),0)</f>
        <v>0</v>
      </c>
      <c r="BI202" s="300" cm="1">
        <f t="array" aca="1" ref="BI202" ca="1">IF(AI202&gt;0,AI202*SUMPRODUCT(_xlfn.XLOOKUP(AI$23,$C$4:$C$19,$T$4:$AD$19)*$AL202:$AV202),0)</f>
        <v>0</v>
      </c>
      <c r="BJ202" s="300" cm="1">
        <f t="array" aca="1" ref="BJ202" ca="1">IF(AJ202&gt;0,AJ202*SUMPRODUCT(_xlfn.XLOOKUP(AJ$23,$C$4:$C$19,$T$4:$AD$19)*$AL202:$AV202),0)</f>
        <v>0.75</v>
      </c>
      <c r="BK202" s="302" cm="1">
        <f t="array" aca="1" ref="BK202" ca="1">IF(AK202&gt;0,AK202*SUMPRODUCT(_xlfn.XLOOKUP(AK$23,$C$4:$C$19,$T$4:$AD$19)*$AL202:$AV202),0)</f>
        <v>0.75</v>
      </c>
      <c r="BL202" s="303">
        <f t="shared" ca="1" si="298"/>
        <v>2.25</v>
      </c>
      <c r="BM202" s="125" cm="1">
        <f t="array" aca="1" ref="BM202" ca="1">IF(AA202&gt;0,AA202*SUMPRODUCT(_xlfn.XLOOKUP(AA$23,$C$4:$C$19,$I$4:$S$19)*$AL202:$AV202),0)</f>
        <v>0</v>
      </c>
      <c r="BN202" s="300" cm="1">
        <f t="array" aca="1" ref="BN202" ca="1">IF(AB202&gt;0,AB202*SUMPRODUCT(_xlfn.XLOOKUP(AB$23,$C$4:$C$19,$I$4:$S$19)*$AL202:$AV202),0)</f>
        <v>0</v>
      </c>
      <c r="BO202" s="300" cm="1">
        <f t="array" aca="1" ref="BO202" ca="1">IF(AC202&gt;0,AC202*SUMPRODUCT(_xlfn.XLOOKUP(AC$23,$C$4:$C$19,$I$4:$S$19)*$AL202:$AV202),0)</f>
        <v>0</v>
      </c>
      <c r="BP202" s="301" cm="1">
        <f t="array" aca="1" ref="BP202" ca="1">IF(AD202&gt;0,AD202*SUMPRODUCT(_xlfn.XLOOKUP(AD$23,$C$4:$C$19,$I$4:$S$19)*$AL202:$AV202),0)</f>
        <v>0</v>
      </c>
      <c r="BQ202" s="300" cm="1">
        <f t="array" aca="1" ref="BQ202" ca="1">IF(AE202&gt;0,AE202*SUMPRODUCT(_xlfn.XLOOKUP(AE$23,$C$4:$C$19,$I$4:$S$19)*$AL202:$AV202),0)</f>
        <v>0</v>
      </c>
      <c r="BR202" s="300" cm="1">
        <f t="array" aca="1" ref="BR202" ca="1">IF(AF202&gt;0,AF202*SUMPRODUCT(_xlfn.XLOOKUP(AF$23,$C$4:$C$19,$I$4:$S$19)*$AL202:$AV202),0)</f>
        <v>0</v>
      </c>
      <c r="BS202" s="300" cm="1">
        <f t="array" aca="1" ref="BS202" ca="1">IF(AG202&gt;0,AG202*SUMPRODUCT(_xlfn.XLOOKUP(AG$23,$C$4:$C$19,$I$4:$S$19)*$AL202:$AV202),0)</f>
        <v>0</v>
      </c>
      <c r="BT202" s="300" cm="1">
        <f t="array" aca="1" ref="BT202" ca="1">IF(AH202&gt;0,AH202*SUMPRODUCT(_xlfn.XLOOKUP(AH$23,$C$4:$C$19,$I$4:$S$19)*$AL202:$AV202),0)</f>
        <v>0</v>
      </c>
      <c r="BU202" s="300" cm="1">
        <f t="array" aca="1" ref="BU202" ca="1">IF(AI202&gt;0,AI202*SUMPRODUCT(_xlfn.XLOOKUP(AI$23,$C$4:$C$19,$I$4:$S$19)*$AL202:$AV202),0)</f>
        <v>0</v>
      </c>
      <c r="BV202" s="300" cm="1">
        <f t="array" aca="1" ref="BV202" ca="1">IF(AJ202&gt;0,AJ202*SUMPRODUCT(_xlfn.XLOOKUP(AJ$23,$C$4:$C$19,$I$4:$S$19)*$AL202:$AV202),0)</f>
        <v>0</v>
      </c>
      <c r="BW202" s="304" cm="1">
        <f t="array" aca="1" ref="BW202" ca="1">IF(AK202&gt;0,AK202*SUMPRODUCT(_xlfn.XLOOKUP(AK$23,$C$4:$C$19,$I$4:$S$19)*$AL202:$AV202),0)</f>
        <v>0</v>
      </c>
      <c r="BX202" s="305">
        <f t="shared" ca="1" si="299"/>
        <v>0</v>
      </c>
      <c r="BY202" s="125" cm="1">
        <f t="array" aca="1" ref="BY202" ca="1">IF(AA202&lt;0,AA202*SUMPRODUCT(_xlfn.XLOOKUP(AA$23,$C$4:$C$19,$T$4:$AD$19)*$AL202:$AV202),0)</f>
        <v>0</v>
      </c>
      <c r="BZ202" s="300" cm="1">
        <f t="array" aca="1" ref="BZ202" ca="1">IF(AB202&lt;0,AB202*SUMPRODUCT(_xlfn.XLOOKUP(AB$23,$C$4:$C$19,$T$4:$AD$19)*$AL202:$AV202),0)</f>
        <v>0</v>
      </c>
      <c r="CA202" s="300" cm="1">
        <f t="array" aca="1" ref="CA202" ca="1">IF(AC202&lt;0,AC202*SUMPRODUCT(_xlfn.XLOOKUP(AC$23,$C$4:$C$19,$T$4:$AD$19)*$AL202:$AV202),0)</f>
        <v>0</v>
      </c>
      <c r="CB202" s="301" cm="1">
        <f t="array" aca="1" ref="CB202" ca="1">IF(AD202&lt;0,AD202*SUMPRODUCT(_xlfn.XLOOKUP(AD$23,$C$4:$C$19,$T$4:$AD$19)*$AL202:$AV202),0)</f>
        <v>0</v>
      </c>
      <c r="CC202" s="300" cm="1">
        <f t="array" aca="1" ref="CC202" ca="1">IF(AE202&lt;0,AE202*SUMPRODUCT(_xlfn.XLOOKUP(AE$23,$C$4:$C$19,$T$4:$AD$19)*$AL202:$AV202),0)</f>
        <v>0</v>
      </c>
      <c r="CD202" s="300" cm="1">
        <f t="array" aca="1" ref="CD202" ca="1">IF(AF202&lt;0,AF202*SUMPRODUCT(_xlfn.XLOOKUP(AF$23,$C$4:$C$19,$T$4:$AD$19)*$AL202:$AV202),0)</f>
        <v>0</v>
      </c>
      <c r="CE202" s="300" cm="1">
        <f t="array" aca="1" ref="CE202" ca="1">IF(AG202&lt;0,AG202*SUMPRODUCT(_xlfn.XLOOKUP(AG$23,$C$4:$C$19,$T$4:$AD$19)*$AL202:$AV202),0)</f>
        <v>0</v>
      </c>
      <c r="CF202" s="300" cm="1">
        <f t="array" aca="1" ref="CF202" ca="1">IF(AH202&lt;0,AH202*SUMPRODUCT(_xlfn.XLOOKUP(AH$23,$C$4:$C$19,$T$4:$AD$19)*$AL202:$AV202),0)</f>
        <v>0</v>
      </c>
      <c r="CG202" s="300" cm="1">
        <f t="array" aca="1" ref="CG202" ca="1">IF(AI202&lt;0,AI202*SUMPRODUCT(_xlfn.XLOOKUP(AI$23,$C$4:$C$19,$T$4:$AD$19)*$AL202:$AV202),0)</f>
        <v>0</v>
      </c>
      <c r="CH202" s="300" cm="1">
        <f t="array" aca="1" ref="CH202" ca="1">IF(AJ202&lt;0,AJ202*SUMPRODUCT(_xlfn.XLOOKUP(AJ$23,$C$4:$C$19,$T$4:$AD$19)*$AL202:$AV202),0)</f>
        <v>0</v>
      </c>
      <c r="CI202" s="304" cm="1">
        <f t="array" aca="1" ref="CI202" ca="1">IF(AK202&lt;0,AK202*SUMPRODUCT(_xlfn.XLOOKUP(AK$23,$C$4:$C$19,$T$4:$AD$19)*$AL202:$AV202),0)</f>
        <v>0</v>
      </c>
      <c r="CJ202" s="303">
        <f t="shared" ca="1" si="300"/>
        <v>0</v>
      </c>
      <c r="CK202" s="125" cm="1">
        <f t="array" aca="1" ref="CK202" ca="1">IF(AA202&lt;0,AA202*SUMPRODUCT(_xlfn.XLOOKUP(AA$23,$C$4:$C$19,$I$4:$S$19)*$AL202:$AV202),0)</f>
        <v>0</v>
      </c>
      <c r="CL202" s="300" cm="1">
        <f t="array" aca="1" ref="CL202" ca="1">IF(AB202&lt;0,AB202*SUMPRODUCT(_xlfn.XLOOKUP(AB$23,$C$4:$C$19,$I$4:$S$19)*$AL202:$AV202),0)</f>
        <v>0</v>
      </c>
      <c r="CM202" s="300" cm="1">
        <f t="array" aca="1" ref="CM202" ca="1">IF(AC202&lt;0,AC202*SUMPRODUCT(_xlfn.XLOOKUP(AC$23,$C$4:$C$19,$I$4:$S$19)*$AL202:$AV202),0)</f>
        <v>0</v>
      </c>
      <c r="CN202" s="301" cm="1">
        <f t="array" aca="1" ref="CN202" ca="1">IF(AD202&lt;0,AD202*SUMPRODUCT(_xlfn.XLOOKUP(AD$23,$C$4:$C$19,$I$4:$S$19)*$AL202:$AV202),0)</f>
        <v>0</v>
      </c>
      <c r="CO202" s="300" cm="1">
        <f t="array" aca="1" ref="CO202" ca="1">IF(AE202&lt;0,AE202*SUMPRODUCT(_xlfn.XLOOKUP(AE$23,$C$4:$C$19,$I$4:$S$19)*$AL202:$AV202),0)</f>
        <v>0</v>
      </c>
      <c r="CP202" s="300" cm="1">
        <f t="array" aca="1" ref="CP202" ca="1">IF(AF202&lt;0,AF202*SUMPRODUCT(_xlfn.XLOOKUP(AF$23,$C$4:$C$19,$I$4:$S$19)*$AL202:$AV202),0)</f>
        <v>0</v>
      </c>
      <c r="CQ202" s="300" cm="1">
        <f t="array" aca="1" ref="CQ202" ca="1">IF(AG202&lt;0,AG202*SUMPRODUCT(_xlfn.XLOOKUP(AG$23,$C$4:$C$19,$I$4:$S$19)*$AL202:$AV202),0)</f>
        <v>0</v>
      </c>
      <c r="CR202" s="300" cm="1">
        <f t="array" aca="1" ref="CR202" ca="1">IF(AH202&lt;0,AH202*SUMPRODUCT(_xlfn.XLOOKUP(AH$23,$C$4:$C$19,$I$4:$S$19)*$AL202:$AV202),0)</f>
        <v>0</v>
      </c>
      <c r="CS202" s="300" cm="1">
        <f t="array" aca="1" ref="CS202" ca="1">IF(AI202&lt;0,AI202*SUMPRODUCT(_xlfn.XLOOKUP(AI$23,$C$4:$C$19,$I$4:$S$19)*$AL202:$AV202),0)</f>
        <v>0</v>
      </c>
      <c r="CT202" s="300" cm="1">
        <f t="array" aca="1" ref="CT202" ca="1">IF(AJ202&lt;0,AJ202*SUMPRODUCT(_xlfn.XLOOKUP(AJ$23,$C$4:$C$19,$I$4:$S$19)*$AL202:$AV202),0)</f>
        <v>0</v>
      </c>
      <c r="CU202" s="302" cm="1">
        <f t="array" aca="1" ref="CU202" ca="1">IF(AK202&lt;0,AK202*SUMPRODUCT(_xlfn.XLOOKUP(AK$23,$C$4:$C$19,$I$4:$S$19)*$AL202:$AV202),0)</f>
        <v>0</v>
      </c>
      <c r="CV202" s="303">
        <f t="shared" ca="1" si="301"/>
        <v>0</v>
      </c>
    </row>
    <row r="203" spans="1:100" x14ac:dyDescent="0.25">
      <c r="A203" s="136"/>
      <c r="B203" s="389"/>
      <c r="C203" s="278">
        <v>16</v>
      </c>
      <c r="D203" s="279" t="str">
        <f>_xlfn.XLOOKUP($C203,'Load Combinations'!$B$4:$B$22,'Load Combinations'!$C$4:$C$22)</f>
        <v>CV MAWP, No Beam</v>
      </c>
      <c r="E203" s="280"/>
      <c r="F203" s="281"/>
      <c r="G203" s="111"/>
      <c r="H203" s="282">
        <f t="shared" ca="1" si="304"/>
        <v>0.75</v>
      </c>
      <c r="I203" s="282">
        <f t="shared" ca="1" si="305"/>
        <v>0</v>
      </c>
      <c r="J203" s="283"/>
      <c r="K203" s="87">
        <f ca="1">OFFSET(K203,-15,0)</f>
        <v>0</v>
      </c>
      <c r="L203" s="84">
        <f t="shared" ref="L203:AK203" ca="1" si="328">OFFSET(L203,-15,0)</f>
        <v>0</v>
      </c>
      <c r="M203" s="84">
        <f t="shared" ca="1" si="328"/>
        <v>0</v>
      </c>
      <c r="N203" s="84">
        <f t="shared" ca="1" si="328"/>
        <v>0</v>
      </c>
      <c r="O203" s="84">
        <f t="shared" ca="1" si="328"/>
        <v>0</v>
      </c>
      <c r="P203" s="84">
        <f t="shared" ca="1" si="328"/>
        <v>0</v>
      </c>
      <c r="Q203" s="84">
        <f t="shared" ca="1" si="328"/>
        <v>0</v>
      </c>
      <c r="R203" s="84">
        <f t="shared" ca="1" si="328"/>
        <v>0</v>
      </c>
      <c r="S203" s="84">
        <f t="shared" ca="1" si="328"/>
        <v>0</v>
      </c>
      <c r="T203" s="84">
        <f t="shared" ca="1" si="328"/>
        <v>0</v>
      </c>
      <c r="U203" s="84">
        <f t="shared" ca="1" si="328"/>
        <v>0</v>
      </c>
      <c r="V203" s="84">
        <f t="shared" ca="1" si="328"/>
        <v>0</v>
      </c>
      <c r="W203" s="84">
        <f t="shared" ca="1" si="328"/>
        <v>0</v>
      </c>
      <c r="X203" s="84">
        <f t="shared" ca="1" si="328"/>
        <v>0</v>
      </c>
      <c r="Y203" s="84">
        <f t="shared" ca="1" si="328"/>
        <v>0</v>
      </c>
      <c r="Z203" s="89">
        <f t="shared" ca="1" si="328"/>
        <v>0</v>
      </c>
      <c r="AA203" s="87">
        <f t="shared" ca="1" si="328"/>
        <v>0</v>
      </c>
      <c r="AB203" s="84">
        <f t="shared" ca="1" si="328"/>
        <v>0</v>
      </c>
      <c r="AC203" s="84">
        <f t="shared" ca="1" si="328"/>
        <v>0</v>
      </c>
      <c r="AD203" s="84">
        <f t="shared" ca="1" si="328"/>
        <v>0</v>
      </c>
      <c r="AE203" s="84">
        <f t="shared" ca="1" si="328"/>
        <v>0</v>
      </c>
      <c r="AF203" s="84">
        <f t="shared" ca="1" si="328"/>
        <v>0</v>
      </c>
      <c r="AG203" s="84">
        <f t="shared" ca="1" si="328"/>
        <v>1</v>
      </c>
      <c r="AH203" s="84">
        <f t="shared" ca="1" si="328"/>
        <v>0</v>
      </c>
      <c r="AI203" s="84">
        <f t="shared" ca="1" si="328"/>
        <v>0</v>
      </c>
      <c r="AJ203" s="84">
        <f t="shared" ca="1" si="328"/>
        <v>1</v>
      </c>
      <c r="AK203" s="98">
        <f t="shared" ca="1" si="328"/>
        <v>1</v>
      </c>
      <c r="AL203" s="91">
        <f>+INDEX('Load Combinations'!$D$4:$N$22,MATCH(Vertical!$C203,'Load Combinations'!$B$4:$B$22,0),MATCH(Vertical!AL$23,'Load Combinations'!$D$3:$N$3,0))</f>
        <v>1</v>
      </c>
      <c r="AM203" s="84">
        <f>+INDEX('Load Combinations'!$D$4:$N$22,MATCH(Vertical!$C203,'Load Combinations'!$B$4:$B$22,0),MATCH(Vertical!AM$23,'Load Combinations'!$D$3:$N$3,0))</f>
        <v>0</v>
      </c>
      <c r="AN203" s="84">
        <f>+INDEX('Load Combinations'!$D$4:$N$22,MATCH(Vertical!$C203,'Load Combinations'!$B$4:$B$22,0),MATCH(Vertical!AN$23,'Load Combinations'!$D$3:$N$3,0))</f>
        <v>0</v>
      </c>
      <c r="AO203" s="84">
        <f>+INDEX('Load Combinations'!$D$4:$N$22,MATCH(Vertical!$C203,'Load Combinations'!$B$4:$B$22,0),MATCH(Vertical!AO$23,'Load Combinations'!$D$3:$N$3,0))</f>
        <v>1</v>
      </c>
      <c r="AP203" s="84">
        <f>+INDEX('Load Combinations'!$D$4:$N$22,MATCH(Vertical!$C203,'Load Combinations'!$B$4:$B$22,0),MATCH(Vertical!AP$23,'Load Combinations'!$D$3:$N$3,0))</f>
        <v>0</v>
      </c>
      <c r="AQ203" s="84">
        <f>+INDEX('Load Combinations'!$D$4:$N$22,MATCH(Vertical!$C203,'Load Combinations'!$B$4:$B$22,0),MATCH(Vertical!AQ$23,'Load Combinations'!$D$3:$N$3,0))</f>
        <v>0</v>
      </c>
      <c r="AR203" s="84">
        <f>+INDEX('Load Combinations'!$D$4:$N$22,MATCH(Vertical!$C203,'Load Combinations'!$B$4:$B$22,0),MATCH(Vertical!AR$23,'Load Combinations'!$D$3:$N$3,0))</f>
        <v>1</v>
      </c>
      <c r="AS203" s="84">
        <f>+INDEX('Load Combinations'!$D$4:$N$22,MATCH(Vertical!$C203,'Load Combinations'!$B$4:$B$22,0),MATCH(Vertical!AS$23,'Load Combinations'!$D$3:$N$3,0))</f>
        <v>0</v>
      </c>
      <c r="AT203" s="84">
        <f>+INDEX('Load Combinations'!$D$4:$N$22,MATCH(Vertical!$C203,'Load Combinations'!$B$4:$B$22,0),MATCH(Vertical!AT$23,'Load Combinations'!$D$3:$N$3,0))</f>
        <v>0</v>
      </c>
      <c r="AU203" s="89">
        <f>+INDEX('Load Combinations'!$D$4:$N$22,MATCH(Vertical!$C203,'Load Combinations'!$B$4:$B$22,0),MATCH(Vertical!AU$23,'Load Combinations'!$D$3:$N$3,0))</f>
        <v>0</v>
      </c>
      <c r="AV203" s="194">
        <f>+INDEX('Load Combinations'!$D$4:$N$22,MATCH(Vertical!$C203,'Load Combinations'!$B$4:$B$22,0),MATCH(Vertical!AV$23,'Load Combinations'!$D$3:$N$3,0))</f>
        <v>0</v>
      </c>
      <c r="AW203" s="284" cm="1">
        <f t="array" aca="1" ref="AW203" ca="1">SUMPRODUCT(--($K203:$Z203&gt;0),INDEX($H$4:$H$19,MATCH($K$23:$Z$23,$C$4:$C$19,0)))</f>
        <v>0</v>
      </c>
      <c r="AX203" s="194" cm="1">
        <f t="array" aca="1" ref="AX203" ca="1">SUMPRODUCT(--($K203:$Z203&gt;0),INDEX($G$4:$G$19,MATCH($K$23:$Z$23,$C$4:$C$19,0)))</f>
        <v>0</v>
      </c>
      <c r="AY203" s="194" cm="1">
        <f t="array" aca="1" ref="AY203" ca="1">-1*SUMPRODUCT(--($K203:$Z203&lt;0),INDEX($H$4:$H$19,MATCH($K$23:$Z$23,$C$4:$C$19,0)))</f>
        <v>0</v>
      </c>
      <c r="AZ203" s="285" cm="1">
        <f t="array" aca="1" ref="AZ203" ca="1">-1*SUMPRODUCT(--($K203:$Z203&lt;0),INDEX($G$4:$G$19,MATCH($K$23:$Z$23,$C$4:$C$19,0)))</f>
        <v>0</v>
      </c>
      <c r="BA203" s="286" cm="1">
        <f t="array" aca="1" ref="BA203" ca="1">IF(AA203&gt;0,AA203*SUMPRODUCT(_xlfn.XLOOKUP(AA$23,$C$4:$C$19,$T$4:$AD$19)*$AL203:$AV203),0)</f>
        <v>0</v>
      </c>
      <c r="BB203" s="287" cm="1">
        <f t="array" aca="1" ref="BB203" ca="1">IF(AB203&gt;0,AB203*SUMPRODUCT(_xlfn.XLOOKUP(AB$23,$C$4:$C$19,$T$4:$AD$19)*$AL203:$AV203),0)</f>
        <v>0</v>
      </c>
      <c r="BC203" s="287" cm="1">
        <f t="array" aca="1" ref="BC203" ca="1">IF(AC203&gt;0,AC203*SUMPRODUCT(_xlfn.XLOOKUP(AC$23,$C$4:$C$19,$T$4:$AD$19)*$AL203:$AV203),0)</f>
        <v>0</v>
      </c>
      <c r="BD203" s="287" cm="1">
        <f t="array" aca="1" ref="BD203" ca="1">IF(AD203&gt;0,AD203*SUMPRODUCT(_xlfn.XLOOKUP(AD$23,$C$4:$C$19,$T$4:$AD$19)*$AL203:$AV203),0)</f>
        <v>0</v>
      </c>
      <c r="BE203" s="287" cm="1">
        <f t="array" aca="1" ref="BE203" ca="1">IF(AE203&gt;0,AE203*SUMPRODUCT(_xlfn.XLOOKUP(AE$23,$C$4:$C$19,$T$4:$AD$19)*$AL203:$AV203),0)</f>
        <v>0</v>
      </c>
      <c r="BF203" s="287" cm="1">
        <f t="array" aca="1" ref="BF203" ca="1">IF(AF203&gt;0,AF203*SUMPRODUCT(_xlfn.XLOOKUP(AF$23,$C$4:$C$19,$T$4:$AD$19)*$AL203:$AV203),0)</f>
        <v>0</v>
      </c>
      <c r="BG203" s="287" cm="1">
        <f t="array" aca="1" ref="BG203" ca="1">IF(AG203&gt;0,AG203*SUMPRODUCT(_xlfn.XLOOKUP(AG$23,$C$4:$C$19,$T$4:$AD$19)*$AL203:$AV203),0)</f>
        <v>0.25</v>
      </c>
      <c r="BH203" s="287" cm="1">
        <f t="array" aca="1" ref="BH203" ca="1">IF(AH203&gt;0,AH203*SUMPRODUCT(_xlfn.XLOOKUP(AH$23,$C$4:$C$19,$T$4:$AD$19)*$AL203:$AV203),0)</f>
        <v>0</v>
      </c>
      <c r="BI203" s="287" cm="1">
        <f t="array" aca="1" ref="BI203" ca="1">IF(AI203&gt;0,AI203*SUMPRODUCT(_xlfn.XLOOKUP(AI$23,$C$4:$C$19,$T$4:$AD$19)*$AL203:$AV203),0)</f>
        <v>0</v>
      </c>
      <c r="BJ203" s="287" cm="1">
        <f t="array" aca="1" ref="BJ203" ca="1">IF(AJ203&gt;0,AJ203*SUMPRODUCT(_xlfn.XLOOKUP(AJ$23,$C$4:$C$19,$T$4:$AD$19)*$AL203:$AV203),0)</f>
        <v>0.25</v>
      </c>
      <c r="BK203" s="288" cm="1">
        <f t="array" aca="1" ref="BK203" ca="1">IF(AK203&gt;0,AK203*SUMPRODUCT(_xlfn.XLOOKUP(AK$23,$C$4:$C$19,$T$4:$AD$19)*$AL203:$AV203),0)</f>
        <v>0.25</v>
      </c>
      <c r="BL203" s="289">
        <f t="shared" ca="1" si="298"/>
        <v>0.75</v>
      </c>
      <c r="BM203" s="286" cm="1">
        <f t="array" aca="1" ref="BM203" ca="1">IF(AA203&gt;0,AA203*SUMPRODUCT(_xlfn.XLOOKUP(AA$23,$C$4:$C$19,$I$4:$S$19)*$AL203:$AV203),0)</f>
        <v>0</v>
      </c>
      <c r="BN203" s="287" cm="1">
        <f t="array" aca="1" ref="BN203" ca="1">IF(AB203&gt;0,AB203*SUMPRODUCT(_xlfn.XLOOKUP(AB$23,$C$4:$C$19,$I$4:$S$19)*$AL203:$AV203),0)</f>
        <v>0</v>
      </c>
      <c r="BO203" s="287" cm="1">
        <f t="array" aca="1" ref="BO203" ca="1">IF(AC203&gt;0,AC203*SUMPRODUCT(_xlfn.XLOOKUP(AC$23,$C$4:$C$19,$I$4:$S$19)*$AL203:$AV203),0)</f>
        <v>0</v>
      </c>
      <c r="BP203" s="287" cm="1">
        <f t="array" aca="1" ref="BP203" ca="1">IF(AD203&gt;0,AD203*SUMPRODUCT(_xlfn.XLOOKUP(AD$23,$C$4:$C$19,$I$4:$S$19)*$AL203:$AV203),0)</f>
        <v>0</v>
      </c>
      <c r="BQ203" s="287" cm="1">
        <f t="array" aca="1" ref="BQ203" ca="1">IF(AE203&gt;0,AE203*SUMPRODUCT(_xlfn.XLOOKUP(AE$23,$C$4:$C$19,$I$4:$S$19)*$AL203:$AV203),0)</f>
        <v>0</v>
      </c>
      <c r="BR203" s="287" cm="1">
        <f t="array" aca="1" ref="BR203" ca="1">IF(AF203&gt;0,AF203*SUMPRODUCT(_xlfn.XLOOKUP(AF$23,$C$4:$C$19,$I$4:$S$19)*$AL203:$AV203),0)</f>
        <v>0</v>
      </c>
      <c r="BS203" s="287" cm="1">
        <f t="array" aca="1" ref="BS203" ca="1">IF(AG203&gt;0,AG203*SUMPRODUCT(_xlfn.XLOOKUP(AG$23,$C$4:$C$19,$I$4:$S$19)*$AL203:$AV203),0)</f>
        <v>0</v>
      </c>
      <c r="BT203" s="287" cm="1">
        <f t="array" aca="1" ref="BT203" ca="1">IF(AH203&gt;0,AH203*SUMPRODUCT(_xlfn.XLOOKUP(AH$23,$C$4:$C$19,$I$4:$S$19)*$AL203:$AV203),0)</f>
        <v>0</v>
      </c>
      <c r="BU203" s="287" cm="1">
        <f t="array" aca="1" ref="BU203" ca="1">IF(AI203&gt;0,AI203*SUMPRODUCT(_xlfn.XLOOKUP(AI$23,$C$4:$C$19,$I$4:$S$19)*$AL203:$AV203),0)</f>
        <v>0</v>
      </c>
      <c r="BV203" s="287" cm="1">
        <f t="array" aca="1" ref="BV203" ca="1">IF(AJ203&gt;0,AJ203*SUMPRODUCT(_xlfn.XLOOKUP(AJ$23,$C$4:$C$19,$I$4:$S$19)*$AL203:$AV203),0)</f>
        <v>0</v>
      </c>
      <c r="BW203" s="290" cm="1">
        <f t="array" aca="1" ref="BW203" ca="1">IF(AK203&gt;0,AK203*SUMPRODUCT(_xlfn.XLOOKUP(AK$23,$C$4:$C$19,$I$4:$S$19)*$AL203:$AV203),0)</f>
        <v>0</v>
      </c>
      <c r="BX203" s="291">
        <f t="shared" ca="1" si="299"/>
        <v>0</v>
      </c>
      <c r="BY203" s="286" cm="1">
        <f t="array" aca="1" ref="BY203" ca="1">IF(AA203&lt;0,AA203*SUMPRODUCT(_xlfn.XLOOKUP(AA$23,$C$4:$C$19,$T$4:$AD$19)*$AL203:$AV203),0)</f>
        <v>0</v>
      </c>
      <c r="BZ203" s="287" cm="1">
        <f t="array" aca="1" ref="BZ203" ca="1">IF(AB203&lt;0,AB203*SUMPRODUCT(_xlfn.XLOOKUP(AB$23,$C$4:$C$19,$T$4:$AD$19)*$AL203:$AV203),0)</f>
        <v>0</v>
      </c>
      <c r="CA203" s="287" cm="1">
        <f t="array" aca="1" ref="CA203" ca="1">IF(AC203&lt;0,AC203*SUMPRODUCT(_xlfn.XLOOKUP(AC$23,$C$4:$C$19,$T$4:$AD$19)*$AL203:$AV203),0)</f>
        <v>0</v>
      </c>
      <c r="CB203" s="287" cm="1">
        <f t="array" aca="1" ref="CB203" ca="1">IF(AD203&lt;0,AD203*SUMPRODUCT(_xlfn.XLOOKUP(AD$23,$C$4:$C$19,$T$4:$AD$19)*$AL203:$AV203),0)</f>
        <v>0</v>
      </c>
      <c r="CC203" s="287" cm="1">
        <f t="array" aca="1" ref="CC203" ca="1">IF(AE203&lt;0,AE203*SUMPRODUCT(_xlfn.XLOOKUP(AE$23,$C$4:$C$19,$T$4:$AD$19)*$AL203:$AV203),0)</f>
        <v>0</v>
      </c>
      <c r="CD203" s="287" cm="1">
        <f t="array" aca="1" ref="CD203" ca="1">IF(AF203&lt;0,AF203*SUMPRODUCT(_xlfn.XLOOKUP(AF$23,$C$4:$C$19,$T$4:$AD$19)*$AL203:$AV203),0)</f>
        <v>0</v>
      </c>
      <c r="CE203" s="287" cm="1">
        <f t="array" aca="1" ref="CE203" ca="1">IF(AG203&lt;0,AG203*SUMPRODUCT(_xlfn.XLOOKUP(AG$23,$C$4:$C$19,$T$4:$AD$19)*$AL203:$AV203),0)</f>
        <v>0</v>
      </c>
      <c r="CF203" s="287" cm="1">
        <f t="array" aca="1" ref="CF203" ca="1">IF(AH203&lt;0,AH203*SUMPRODUCT(_xlfn.XLOOKUP(AH$23,$C$4:$C$19,$T$4:$AD$19)*$AL203:$AV203),0)</f>
        <v>0</v>
      </c>
      <c r="CG203" s="287" cm="1">
        <f t="array" aca="1" ref="CG203" ca="1">IF(AI203&lt;0,AI203*SUMPRODUCT(_xlfn.XLOOKUP(AI$23,$C$4:$C$19,$T$4:$AD$19)*$AL203:$AV203),0)</f>
        <v>0</v>
      </c>
      <c r="CH203" s="287" cm="1">
        <f t="array" aca="1" ref="CH203" ca="1">IF(AJ203&lt;0,AJ203*SUMPRODUCT(_xlfn.XLOOKUP(AJ$23,$C$4:$C$19,$T$4:$AD$19)*$AL203:$AV203),0)</f>
        <v>0</v>
      </c>
      <c r="CI203" s="290" cm="1">
        <f t="array" aca="1" ref="CI203" ca="1">IF(AK203&lt;0,AK203*SUMPRODUCT(_xlfn.XLOOKUP(AK$23,$C$4:$C$19,$T$4:$AD$19)*$AL203:$AV203),0)</f>
        <v>0</v>
      </c>
      <c r="CJ203" s="289">
        <f t="shared" ca="1" si="300"/>
        <v>0</v>
      </c>
      <c r="CK203" s="286" cm="1">
        <f t="array" aca="1" ref="CK203" ca="1">IF(AA203&lt;0,AA203*SUMPRODUCT(_xlfn.XLOOKUP(AA$23,$C$4:$C$19,$I$4:$S$19)*$AL203:$AV203),0)</f>
        <v>0</v>
      </c>
      <c r="CL203" s="287" cm="1">
        <f t="array" aca="1" ref="CL203" ca="1">IF(AB203&lt;0,AB203*SUMPRODUCT(_xlfn.XLOOKUP(AB$23,$C$4:$C$19,$I$4:$S$19)*$AL203:$AV203),0)</f>
        <v>0</v>
      </c>
      <c r="CM203" s="287" cm="1">
        <f t="array" aca="1" ref="CM203" ca="1">IF(AC203&lt;0,AC203*SUMPRODUCT(_xlfn.XLOOKUP(AC$23,$C$4:$C$19,$I$4:$S$19)*$AL203:$AV203),0)</f>
        <v>0</v>
      </c>
      <c r="CN203" s="287" cm="1">
        <f t="array" aca="1" ref="CN203" ca="1">IF(AD203&lt;0,AD203*SUMPRODUCT(_xlfn.XLOOKUP(AD$23,$C$4:$C$19,$I$4:$S$19)*$AL203:$AV203),0)</f>
        <v>0</v>
      </c>
      <c r="CO203" s="287" cm="1">
        <f t="array" aca="1" ref="CO203" ca="1">IF(AE203&lt;0,AE203*SUMPRODUCT(_xlfn.XLOOKUP(AE$23,$C$4:$C$19,$I$4:$S$19)*$AL203:$AV203),0)</f>
        <v>0</v>
      </c>
      <c r="CP203" s="287" cm="1">
        <f t="array" aca="1" ref="CP203" ca="1">IF(AF203&lt;0,AF203*SUMPRODUCT(_xlfn.XLOOKUP(AF$23,$C$4:$C$19,$I$4:$S$19)*$AL203:$AV203),0)</f>
        <v>0</v>
      </c>
      <c r="CQ203" s="287" cm="1">
        <f t="array" aca="1" ref="CQ203" ca="1">IF(AG203&lt;0,AG203*SUMPRODUCT(_xlfn.XLOOKUP(AG$23,$C$4:$C$19,$I$4:$S$19)*$AL203:$AV203),0)</f>
        <v>0</v>
      </c>
      <c r="CR203" s="287" cm="1">
        <f t="array" aca="1" ref="CR203" ca="1">IF(AH203&lt;0,AH203*SUMPRODUCT(_xlfn.XLOOKUP(AH$23,$C$4:$C$19,$I$4:$S$19)*$AL203:$AV203),0)</f>
        <v>0</v>
      </c>
      <c r="CS203" s="287" cm="1">
        <f t="array" aca="1" ref="CS203" ca="1">IF(AI203&lt;0,AI203*SUMPRODUCT(_xlfn.XLOOKUP(AI$23,$C$4:$C$19,$I$4:$S$19)*$AL203:$AV203),0)</f>
        <v>0</v>
      </c>
      <c r="CT203" s="287" cm="1">
        <f t="array" aca="1" ref="CT203" ca="1">IF(AJ203&lt;0,AJ203*SUMPRODUCT(_xlfn.XLOOKUP(AJ$23,$C$4:$C$19,$I$4:$S$19)*$AL203:$AV203),0)</f>
        <v>0</v>
      </c>
      <c r="CU203" s="288" cm="1">
        <f t="array" aca="1" ref="CU203" ca="1">IF(AK203&lt;0,AK203*SUMPRODUCT(_xlfn.XLOOKUP(AK$23,$C$4:$C$19,$I$4:$S$19)*$AL203:$AV203),0)</f>
        <v>0</v>
      </c>
      <c r="CV203" s="289">
        <f t="shared" ca="1" si="301"/>
        <v>0</v>
      </c>
    </row>
    <row r="204" spans="1:100" x14ac:dyDescent="0.25">
      <c r="A204" s="136"/>
      <c r="B204" s="389"/>
      <c r="C204" s="292">
        <v>17</v>
      </c>
      <c r="D204" s="293" t="str">
        <f>_xlfn.XLOOKUP($C204,'Load Combinations'!$B$4:$B$22,'Load Combinations'!$C$4:$C$22)</f>
        <v>CV MAWP, Beam On</v>
      </c>
      <c r="E204" s="86"/>
      <c r="F204" s="294"/>
      <c r="G204" s="125"/>
      <c r="H204" s="295">
        <f t="shared" ca="1" si="304"/>
        <v>2.25</v>
      </c>
      <c r="I204" s="295">
        <f t="shared" ca="1" si="305"/>
        <v>0</v>
      </c>
      <c r="J204" s="296"/>
      <c r="K204" s="99">
        <f ca="1">OFFSET(K204,-16,0)</f>
        <v>0</v>
      </c>
      <c r="L204" s="96">
        <f t="shared" ref="L204:AK204" ca="1" si="329">OFFSET(L204,-16,0)</f>
        <v>0</v>
      </c>
      <c r="M204" s="96">
        <f t="shared" ca="1" si="329"/>
        <v>0</v>
      </c>
      <c r="N204" s="96">
        <f t="shared" ca="1" si="329"/>
        <v>0</v>
      </c>
      <c r="O204" s="96">
        <f t="shared" ca="1" si="329"/>
        <v>0</v>
      </c>
      <c r="P204" s="96">
        <f t="shared" ca="1" si="329"/>
        <v>0</v>
      </c>
      <c r="Q204" s="96">
        <f t="shared" ca="1" si="329"/>
        <v>0</v>
      </c>
      <c r="R204" s="96">
        <f t="shared" ca="1" si="329"/>
        <v>0</v>
      </c>
      <c r="S204" s="96">
        <f t="shared" ca="1" si="329"/>
        <v>0</v>
      </c>
      <c r="T204" s="96">
        <f t="shared" ca="1" si="329"/>
        <v>0</v>
      </c>
      <c r="U204" s="96">
        <f t="shared" ca="1" si="329"/>
        <v>0</v>
      </c>
      <c r="V204" s="96">
        <f t="shared" ca="1" si="329"/>
        <v>0</v>
      </c>
      <c r="W204" s="96">
        <f t="shared" ca="1" si="329"/>
        <v>0</v>
      </c>
      <c r="X204" s="96">
        <f t="shared" ca="1" si="329"/>
        <v>0</v>
      </c>
      <c r="Y204" s="96">
        <f t="shared" ca="1" si="329"/>
        <v>0</v>
      </c>
      <c r="Z204" s="138">
        <f t="shared" ca="1" si="329"/>
        <v>0</v>
      </c>
      <c r="AA204" s="99">
        <f t="shared" ca="1" si="329"/>
        <v>0</v>
      </c>
      <c r="AB204" s="96">
        <f t="shared" ca="1" si="329"/>
        <v>0</v>
      </c>
      <c r="AC204" s="96">
        <f t="shared" ca="1" si="329"/>
        <v>0</v>
      </c>
      <c r="AD204" s="96">
        <f t="shared" ca="1" si="329"/>
        <v>0</v>
      </c>
      <c r="AE204" s="96">
        <f t="shared" ca="1" si="329"/>
        <v>0</v>
      </c>
      <c r="AF204" s="96">
        <f t="shared" ca="1" si="329"/>
        <v>0</v>
      </c>
      <c r="AG204" s="96">
        <f t="shared" ca="1" si="329"/>
        <v>1</v>
      </c>
      <c r="AH204" s="96">
        <f t="shared" ca="1" si="329"/>
        <v>0</v>
      </c>
      <c r="AI204" s="96">
        <f t="shared" ca="1" si="329"/>
        <v>0</v>
      </c>
      <c r="AJ204" s="96">
        <f t="shared" ca="1" si="329"/>
        <v>1</v>
      </c>
      <c r="AK204" s="100">
        <f t="shared" ca="1" si="329"/>
        <v>1</v>
      </c>
      <c r="AL204" s="97">
        <f>+INDEX('Load Combinations'!$D$4:$N$22,MATCH(Vertical!$C204,'Load Combinations'!$B$4:$B$22,0),MATCH(Vertical!AL$23,'Load Combinations'!$D$3:$N$3,0))</f>
        <v>1</v>
      </c>
      <c r="AM204" s="96">
        <f>+INDEX('Load Combinations'!$D$4:$N$22,MATCH(Vertical!$C204,'Load Combinations'!$B$4:$B$22,0),MATCH(Vertical!AM$23,'Load Combinations'!$D$3:$N$3,0))</f>
        <v>0</v>
      </c>
      <c r="AN204" s="96">
        <f>+INDEX('Load Combinations'!$D$4:$N$22,MATCH(Vertical!$C204,'Load Combinations'!$B$4:$B$22,0),MATCH(Vertical!AN$23,'Load Combinations'!$D$3:$N$3,0))</f>
        <v>0</v>
      </c>
      <c r="AO204" s="96">
        <f>+INDEX('Load Combinations'!$D$4:$N$22,MATCH(Vertical!$C204,'Load Combinations'!$B$4:$B$22,0),MATCH(Vertical!AO$23,'Load Combinations'!$D$3:$N$3,0))</f>
        <v>1</v>
      </c>
      <c r="AP204" s="96">
        <f>+INDEX('Load Combinations'!$D$4:$N$22,MATCH(Vertical!$C204,'Load Combinations'!$B$4:$B$22,0),MATCH(Vertical!AP$23,'Load Combinations'!$D$3:$N$3,0))</f>
        <v>0</v>
      </c>
      <c r="AQ204" s="96">
        <f>+INDEX('Load Combinations'!$D$4:$N$22,MATCH(Vertical!$C204,'Load Combinations'!$B$4:$B$22,0),MATCH(Vertical!AQ$23,'Load Combinations'!$D$3:$N$3,0))</f>
        <v>1</v>
      </c>
      <c r="AR204" s="96">
        <f>+INDEX('Load Combinations'!$D$4:$N$22,MATCH(Vertical!$C204,'Load Combinations'!$B$4:$B$22,0),MATCH(Vertical!AR$23,'Load Combinations'!$D$3:$N$3,0))</f>
        <v>1</v>
      </c>
      <c r="AS204" s="96">
        <f>+INDEX('Load Combinations'!$D$4:$N$22,MATCH(Vertical!$C204,'Load Combinations'!$B$4:$B$22,0),MATCH(Vertical!AS$23,'Load Combinations'!$D$3:$N$3,0))</f>
        <v>0</v>
      </c>
      <c r="AT204" s="96">
        <f>+INDEX('Load Combinations'!$D$4:$N$22,MATCH(Vertical!$C204,'Load Combinations'!$B$4:$B$22,0),MATCH(Vertical!AT$23,'Load Combinations'!$D$3:$N$3,0))</f>
        <v>0</v>
      </c>
      <c r="AU204" s="138">
        <f>+INDEX('Load Combinations'!$D$4:$N$22,MATCH(Vertical!$C204,'Load Combinations'!$B$4:$B$22,0),MATCH(Vertical!AU$23,'Load Combinations'!$D$3:$N$3,0))</f>
        <v>0</v>
      </c>
      <c r="AV204" s="298">
        <f>+INDEX('Load Combinations'!$D$4:$N$22,MATCH(Vertical!$C204,'Load Combinations'!$B$4:$B$22,0),MATCH(Vertical!AV$23,'Load Combinations'!$D$3:$N$3,0))</f>
        <v>0</v>
      </c>
      <c r="AW204" s="297" cm="1">
        <f t="array" aca="1" ref="AW204" ca="1">SUMPRODUCT(--($K204:$Z204&gt;0),INDEX($H$4:$H$19,MATCH($K$23:$Z$23,$C$4:$C$19,0)))</f>
        <v>0</v>
      </c>
      <c r="AX204" s="298" cm="1">
        <f t="array" aca="1" ref="AX204" ca="1">SUMPRODUCT(--($K204:$Z204&gt;0),INDEX($G$4:$G$19,MATCH($K$23:$Z$23,$C$4:$C$19,0)))</f>
        <v>0</v>
      </c>
      <c r="AY204" s="298" cm="1">
        <f t="array" aca="1" ref="AY204" ca="1">-1*SUMPRODUCT(--($K204:$Z204&lt;0),INDEX($H$4:$H$19,MATCH($K$23:$Z$23,$C$4:$C$19,0)))</f>
        <v>0</v>
      </c>
      <c r="AZ204" s="299" cm="1">
        <f t="array" aca="1" ref="AZ204" ca="1">-1*SUMPRODUCT(--($K204:$Z204&lt;0),INDEX($G$4:$G$19,MATCH($K$23:$Z$23,$C$4:$C$19,0)))</f>
        <v>0</v>
      </c>
      <c r="BA204" s="125" cm="1">
        <f t="array" aca="1" ref="BA204" ca="1">IF(AA204&gt;0,AA204*SUMPRODUCT(_xlfn.XLOOKUP(AA$23,$C$4:$C$19,$T$4:$AD$19)*$AL204:$AV204),0)</f>
        <v>0</v>
      </c>
      <c r="BB204" s="300" cm="1">
        <f t="array" aca="1" ref="BB204" ca="1">IF(AB204&gt;0,AB204*SUMPRODUCT(_xlfn.XLOOKUP(AB$23,$C$4:$C$19,$T$4:$AD$19)*$AL204:$AV204),0)</f>
        <v>0</v>
      </c>
      <c r="BC204" s="300" cm="1">
        <f t="array" aca="1" ref="BC204" ca="1">IF(AC204&gt;0,AC204*SUMPRODUCT(_xlfn.XLOOKUP(AC$23,$C$4:$C$19,$T$4:$AD$19)*$AL204:$AV204),0)</f>
        <v>0</v>
      </c>
      <c r="BD204" s="301" cm="1">
        <f t="array" aca="1" ref="BD204" ca="1">IF(AD204&gt;0,AD204*SUMPRODUCT(_xlfn.XLOOKUP(AD$23,$C$4:$C$19,$T$4:$AD$19)*$AL204:$AV204),0)</f>
        <v>0</v>
      </c>
      <c r="BE204" s="300" cm="1">
        <f t="array" aca="1" ref="BE204" ca="1">IF(AE204&gt;0,AE204*SUMPRODUCT(_xlfn.XLOOKUP(AE$23,$C$4:$C$19,$T$4:$AD$19)*$AL204:$AV204),0)</f>
        <v>0</v>
      </c>
      <c r="BF204" s="300" cm="1">
        <f t="array" aca="1" ref="BF204" ca="1">IF(AF204&gt;0,AF204*SUMPRODUCT(_xlfn.XLOOKUP(AF$23,$C$4:$C$19,$T$4:$AD$19)*$AL204:$AV204),0)</f>
        <v>0</v>
      </c>
      <c r="BG204" s="300" cm="1">
        <f t="array" aca="1" ref="BG204" ca="1">IF(AG204&gt;0,AG204*SUMPRODUCT(_xlfn.XLOOKUP(AG$23,$C$4:$C$19,$T$4:$AD$19)*$AL204:$AV204),0)</f>
        <v>0.75</v>
      </c>
      <c r="BH204" s="300" cm="1">
        <f t="array" aca="1" ref="BH204" ca="1">IF(AH204&gt;0,AH204*SUMPRODUCT(_xlfn.XLOOKUP(AH$23,$C$4:$C$19,$T$4:$AD$19)*$AL204:$AV204),0)</f>
        <v>0</v>
      </c>
      <c r="BI204" s="300" cm="1">
        <f t="array" aca="1" ref="BI204" ca="1">IF(AI204&gt;0,AI204*SUMPRODUCT(_xlfn.XLOOKUP(AI$23,$C$4:$C$19,$T$4:$AD$19)*$AL204:$AV204),0)</f>
        <v>0</v>
      </c>
      <c r="BJ204" s="300" cm="1">
        <f t="array" aca="1" ref="BJ204" ca="1">IF(AJ204&gt;0,AJ204*SUMPRODUCT(_xlfn.XLOOKUP(AJ$23,$C$4:$C$19,$T$4:$AD$19)*$AL204:$AV204),0)</f>
        <v>0.75</v>
      </c>
      <c r="BK204" s="302" cm="1">
        <f t="array" aca="1" ref="BK204" ca="1">IF(AK204&gt;0,AK204*SUMPRODUCT(_xlfn.XLOOKUP(AK$23,$C$4:$C$19,$T$4:$AD$19)*$AL204:$AV204),0)</f>
        <v>0.75</v>
      </c>
      <c r="BL204" s="303">
        <f t="shared" ca="1" si="298"/>
        <v>2.25</v>
      </c>
      <c r="BM204" s="125" cm="1">
        <f t="array" aca="1" ref="BM204" ca="1">IF(AA204&gt;0,AA204*SUMPRODUCT(_xlfn.XLOOKUP(AA$23,$C$4:$C$19,$I$4:$S$19)*$AL204:$AV204),0)</f>
        <v>0</v>
      </c>
      <c r="BN204" s="300" cm="1">
        <f t="array" aca="1" ref="BN204" ca="1">IF(AB204&gt;0,AB204*SUMPRODUCT(_xlfn.XLOOKUP(AB$23,$C$4:$C$19,$I$4:$S$19)*$AL204:$AV204),0)</f>
        <v>0</v>
      </c>
      <c r="BO204" s="300" cm="1">
        <f t="array" aca="1" ref="BO204" ca="1">IF(AC204&gt;0,AC204*SUMPRODUCT(_xlfn.XLOOKUP(AC$23,$C$4:$C$19,$I$4:$S$19)*$AL204:$AV204),0)</f>
        <v>0</v>
      </c>
      <c r="BP204" s="301" cm="1">
        <f t="array" aca="1" ref="BP204" ca="1">IF(AD204&gt;0,AD204*SUMPRODUCT(_xlfn.XLOOKUP(AD$23,$C$4:$C$19,$I$4:$S$19)*$AL204:$AV204),0)</f>
        <v>0</v>
      </c>
      <c r="BQ204" s="300" cm="1">
        <f t="array" aca="1" ref="BQ204" ca="1">IF(AE204&gt;0,AE204*SUMPRODUCT(_xlfn.XLOOKUP(AE$23,$C$4:$C$19,$I$4:$S$19)*$AL204:$AV204),0)</f>
        <v>0</v>
      </c>
      <c r="BR204" s="300" cm="1">
        <f t="array" aca="1" ref="BR204" ca="1">IF(AF204&gt;0,AF204*SUMPRODUCT(_xlfn.XLOOKUP(AF$23,$C$4:$C$19,$I$4:$S$19)*$AL204:$AV204),0)</f>
        <v>0</v>
      </c>
      <c r="BS204" s="300" cm="1">
        <f t="array" aca="1" ref="BS204" ca="1">IF(AG204&gt;0,AG204*SUMPRODUCT(_xlfn.XLOOKUP(AG$23,$C$4:$C$19,$I$4:$S$19)*$AL204:$AV204),0)</f>
        <v>0</v>
      </c>
      <c r="BT204" s="300" cm="1">
        <f t="array" aca="1" ref="BT204" ca="1">IF(AH204&gt;0,AH204*SUMPRODUCT(_xlfn.XLOOKUP(AH$23,$C$4:$C$19,$I$4:$S$19)*$AL204:$AV204),0)</f>
        <v>0</v>
      </c>
      <c r="BU204" s="300" cm="1">
        <f t="array" aca="1" ref="BU204" ca="1">IF(AI204&gt;0,AI204*SUMPRODUCT(_xlfn.XLOOKUP(AI$23,$C$4:$C$19,$I$4:$S$19)*$AL204:$AV204),0)</f>
        <v>0</v>
      </c>
      <c r="BV204" s="300" cm="1">
        <f t="array" aca="1" ref="BV204" ca="1">IF(AJ204&gt;0,AJ204*SUMPRODUCT(_xlfn.XLOOKUP(AJ$23,$C$4:$C$19,$I$4:$S$19)*$AL204:$AV204),0)</f>
        <v>0</v>
      </c>
      <c r="BW204" s="304" cm="1">
        <f t="array" aca="1" ref="BW204" ca="1">IF(AK204&gt;0,AK204*SUMPRODUCT(_xlfn.XLOOKUP(AK$23,$C$4:$C$19,$I$4:$S$19)*$AL204:$AV204),0)</f>
        <v>0</v>
      </c>
      <c r="BX204" s="305">
        <f t="shared" ca="1" si="299"/>
        <v>0</v>
      </c>
      <c r="BY204" s="125" cm="1">
        <f t="array" aca="1" ref="BY204" ca="1">IF(AA204&lt;0,AA204*SUMPRODUCT(_xlfn.XLOOKUP(AA$23,$C$4:$C$19,$T$4:$AD$19)*$AL204:$AV204),0)</f>
        <v>0</v>
      </c>
      <c r="BZ204" s="300" cm="1">
        <f t="array" aca="1" ref="BZ204" ca="1">IF(AB204&lt;0,AB204*SUMPRODUCT(_xlfn.XLOOKUP(AB$23,$C$4:$C$19,$T$4:$AD$19)*$AL204:$AV204),0)</f>
        <v>0</v>
      </c>
      <c r="CA204" s="300" cm="1">
        <f t="array" aca="1" ref="CA204" ca="1">IF(AC204&lt;0,AC204*SUMPRODUCT(_xlfn.XLOOKUP(AC$23,$C$4:$C$19,$T$4:$AD$19)*$AL204:$AV204),0)</f>
        <v>0</v>
      </c>
      <c r="CB204" s="301" cm="1">
        <f t="array" aca="1" ref="CB204" ca="1">IF(AD204&lt;0,AD204*SUMPRODUCT(_xlfn.XLOOKUP(AD$23,$C$4:$C$19,$T$4:$AD$19)*$AL204:$AV204),0)</f>
        <v>0</v>
      </c>
      <c r="CC204" s="300" cm="1">
        <f t="array" aca="1" ref="CC204" ca="1">IF(AE204&lt;0,AE204*SUMPRODUCT(_xlfn.XLOOKUP(AE$23,$C$4:$C$19,$T$4:$AD$19)*$AL204:$AV204),0)</f>
        <v>0</v>
      </c>
      <c r="CD204" s="300" cm="1">
        <f t="array" aca="1" ref="CD204" ca="1">IF(AF204&lt;0,AF204*SUMPRODUCT(_xlfn.XLOOKUP(AF$23,$C$4:$C$19,$T$4:$AD$19)*$AL204:$AV204),0)</f>
        <v>0</v>
      </c>
      <c r="CE204" s="300" cm="1">
        <f t="array" aca="1" ref="CE204" ca="1">IF(AG204&lt;0,AG204*SUMPRODUCT(_xlfn.XLOOKUP(AG$23,$C$4:$C$19,$T$4:$AD$19)*$AL204:$AV204),0)</f>
        <v>0</v>
      </c>
      <c r="CF204" s="300" cm="1">
        <f t="array" aca="1" ref="CF204" ca="1">IF(AH204&lt;0,AH204*SUMPRODUCT(_xlfn.XLOOKUP(AH$23,$C$4:$C$19,$T$4:$AD$19)*$AL204:$AV204),0)</f>
        <v>0</v>
      </c>
      <c r="CG204" s="300" cm="1">
        <f t="array" aca="1" ref="CG204" ca="1">IF(AI204&lt;0,AI204*SUMPRODUCT(_xlfn.XLOOKUP(AI$23,$C$4:$C$19,$T$4:$AD$19)*$AL204:$AV204),0)</f>
        <v>0</v>
      </c>
      <c r="CH204" s="300" cm="1">
        <f t="array" aca="1" ref="CH204" ca="1">IF(AJ204&lt;0,AJ204*SUMPRODUCT(_xlfn.XLOOKUP(AJ$23,$C$4:$C$19,$T$4:$AD$19)*$AL204:$AV204),0)</f>
        <v>0</v>
      </c>
      <c r="CI204" s="304" cm="1">
        <f t="array" aca="1" ref="CI204" ca="1">IF(AK204&lt;0,AK204*SUMPRODUCT(_xlfn.XLOOKUP(AK$23,$C$4:$C$19,$T$4:$AD$19)*$AL204:$AV204),0)</f>
        <v>0</v>
      </c>
      <c r="CJ204" s="303">
        <f t="shared" ca="1" si="300"/>
        <v>0</v>
      </c>
      <c r="CK204" s="125" cm="1">
        <f t="array" aca="1" ref="CK204" ca="1">IF(AA204&lt;0,AA204*SUMPRODUCT(_xlfn.XLOOKUP(AA$23,$C$4:$C$19,$I$4:$S$19)*$AL204:$AV204),0)</f>
        <v>0</v>
      </c>
      <c r="CL204" s="300" cm="1">
        <f t="array" aca="1" ref="CL204" ca="1">IF(AB204&lt;0,AB204*SUMPRODUCT(_xlfn.XLOOKUP(AB$23,$C$4:$C$19,$I$4:$S$19)*$AL204:$AV204),0)</f>
        <v>0</v>
      </c>
      <c r="CM204" s="300" cm="1">
        <f t="array" aca="1" ref="CM204" ca="1">IF(AC204&lt;0,AC204*SUMPRODUCT(_xlfn.XLOOKUP(AC$23,$C$4:$C$19,$I$4:$S$19)*$AL204:$AV204),0)</f>
        <v>0</v>
      </c>
      <c r="CN204" s="301" cm="1">
        <f t="array" aca="1" ref="CN204" ca="1">IF(AD204&lt;0,AD204*SUMPRODUCT(_xlfn.XLOOKUP(AD$23,$C$4:$C$19,$I$4:$S$19)*$AL204:$AV204),0)</f>
        <v>0</v>
      </c>
      <c r="CO204" s="300" cm="1">
        <f t="array" aca="1" ref="CO204" ca="1">IF(AE204&lt;0,AE204*SUMPRODUCT(_xlfn.XLOOKUP(AE$23,$C$4:$C$19,$I$4:$S$19)*$AL204:$AV204),0)</f>
        <v>0</v>
      </c>
      <c r="CP204" s="300" cm="1">
        <f t="array" aca="1" ref="CP204" ca="1">IF(AF204&lt;0,AF204*SUMPRODUCT(_xlfn.XLOOKUP(AF$23,$C$4:$C$19,$I$4:$S$19)*$AL204:$AV204),0)</f>
        <v>0</v>
      </c>
      <c r="CQ204" s="300" cm="1">
        <f t="array" aca="1" ref="CQ204" ca="1">IF(AG204&lt;0,AG204*SUMPRODUCT(_xlfn.XLOOKUP(AG$23,$C$4:$C$19,$I$4:$S$19)*$AL204:$AV204),0)</f>
        <v>0</v>
      </c>
      <c r="CR204" s="300" cm="1">
        <f t="array" aca="1" ref="CR204" ca="1">IF(AH204&lt;0,AH204*SUMPRODUCT(_xlfn.XLOOKUP(AH$23,$C$4:$C$19,$I$4:$S$19)*$AL204:$AV204),0)</f>
        <v>0</v>
      </c>
      <c r="CS204" s="300" cm="1">
        <f t="array" aca="1" ref="CS204" ca="1">IF(AI204&lt;0,AI204*SUMPRODUCT(_xlfn.XLOOKUP(AI$23,$C$4:$C$19,$I$4:$S$19)*$AL204:$AV204),0)</f>
        <v>0</v>
      </c>
      <c r="CT204" s="300" cm="1">
        <f t="array" aca="1" ref="CT204" ca="1">IF(AJ204&lt;0,AJ204*SUMPRODUCT(_xlfn.XLOOKUP(AJ$23,$C$4:$C$19,$I$4:$S$19)*$AL204:$AV204),0)</f>
        <v>0</v>
      </c>
      <c r="CU204" s="302" cm="1">
        <f t="array" aca="1" ref="CU204" ca="1">IF(AK204&lt;0,AK204*SUMPRODUCT(_xlfn.XLOOKUP(AK$23,$C$4:$C$19,$I$4:$S$19)*$AL204:$AV204),0)</f>
        <v>0</v>
      </c>
      <c r="CV204" s="303">
        <f t="shared" ca="1" si="301"/>
        <v>0</v>
      </c>
    </row>
    <row r="205" spans="1:100" x14ac:dyDescent="0.25">
      <c r="A205" s="136"/>
      <c r="B205" s="389"/>
      <c r="C205" s="278">
        <v>18</v>
      </c>
      <c r="D205" s="279" t="str">
        <f>_xlfn.XLOOKUP($C205,'Load Combinations'!$B$4:$B$22,'Load Combinations'!$C$4:$C$22)</f>
        <v>Target Change Out</v>
      </c>
      <c r="E205" s="280"/>
      <c r="F205" s="281"/>
      <c r="G205" s="111"/>
      <c r="H205" s="282">
        <f t="shared" ca="1" si="304"/>
        <v>0.75</v>
      </c>
      <c r="I205" s="282">
        <f t="shared" ca="1" si="305"/>
        <v>0</v>
      </c>
      <c r="J205" s="283"/>
      <c r="K205" s="87">
        <f ca="1">OFFSET(K205,-17,0)</f>
        <v>0</v>
      </c>
      <c r="L205" s="84">
        <f t="shared" ref="L205:AK205" ca="1" si="330">OFFSET(L205,-17,0)</f>
        <v>0</v>
      </c>
      <c r="M205" s="84">
        <f t="shared" ca="1" si="330"/>
        <v>0</v>
      </c>
      <c r="N205" s="84">
        <f t="shared" ca="1" si="330"/>
        <v>0</v>
      </c>
      <c r="O205" s="84">
        <f t="shared" ca="1" si="330"/>
        <v>0</v>
      </c>
      <c r="P205" s="84">
        <f t="shared" ca="1" si="330"/>
        <v>0</v>
      </c>
      <c r="Q205" s="84">
        <f t="shared" ca="1" si="330"/>
        <v>0</v>
      </c>
      <c r="R205" s="84">
        <f t="shared" ca="1" si="330"/>
        <v>0</v>
      </c>
      <c r="S205" s="84">
        <f t="shared" ca="1" si="330"/>
        <v>0</v>
      </c>
      <c r="T205" s="84">
        <f t="shared" ca="1" si="330"/>
        <v>0</v>
      </c>
      <c r="U205" s="84">
        <f t="shared" ca="1" si="330"/>
        <v>0</v>
      </c>
      <c r="V205" s="84">
        <f t="shared" ca="1" si="330"/>
        <v>0</v>
      </c>
      <c r="W205" s="84">
        <f t="shared" ca="1" si="330"/>
        <v>0</v>
      </c>
      <c r="X205" s="84">
        <f t="shared" ca="1" si="330"/>
        <v>0</v>
      </c>
      <c r="Y205" s="84">
        <f t="shared" ca="1" si="330"/>
        <v>0</v>
      </c>
      <c r="Z205" s="89">
        <f t="shared" ca="1" si="330"/>
        <v>0</v>
      </c>
      <c r="AA205" s="87">
        <f t="shared" ca="1" si="330"/>
        <v>0</v>
      </c>
      <c r="AB205" s="84">
        <f t="shared" ca="1" si="330"/>
        <v>0</v>
      </c>
      <c r="AC205" s="84">
        <f t="shared" ca="1" si="330"/>
        <v>0</v>
      </c>
      <c r="AD205" s="84">
        <f t="shared" ca="1" si="330"/>
        <v>0</v>
      </c>
      <c r="AE205" s="84">
        <f t="shared" ca="1" si="330"/>
        <v>0</v>
      </c>
      <c r="AF205" s="84">
        <f t="shared" ca="1" si="330"/>
        <v>0</v>
      </c>
      <c r="AG205" s="84">
        <f t="shared" ca="1" si="330"/>
        <v>1</v>
      </c>
      <c r="AH205" s="84">
        <f t="shared" ca="1" si="330"/>
        <v>0</v>
      </c>
      <c r="AI205" s="84">
        <f t="shared" ca="1" si="330"/>
        <v>0</v>
      </c>
      <c r="AJ205" s="84">
        <f t="shared" ca="1" si="330"/>
        <v>1</v>
      </c>
      <c r="AK205" s="98">
        <f t="shared" ca="1" si="330"/>
        <v>1</v>
      </c>
      <c r="AL205" s="91">
        <f>+INDEX('Load Combinations'!$D$4:$N$22,MATCH(Vertical!$C205,'Load Combinations'!$B$4:$B$22,0),MATCH(Vertical!AL$23,'Load Combinations'!$D$3:$N$3,0))</f>
        <v>1</v>
      </c>
      <c r="AM205" s="84">
        <f>+INDEX('Load Combinations'!$D$4:$N$22,MATCH(Vertical!$C205,'Load Combinations'!$B$4:$B$22,0),MATCH(Vertical!AM$23,'Load Combinations'!$D$3:$N$3,0))</f>
        <v>0</v>
      </c>
      <c r="AN205" s="84">
        <f>+INDEX('Load Combinations'!$D$4:$N$22,MATCH(Vertical!$C205,'Load Combinations'!$B$4:$B$22,0),MATCH(Vertical!AN$23,'Load Combinations'!$D$3:$N$3,0))</f>
        <v>1</v>
      </c>
      <c r="AO205" s="84">
        <f>+INDEX('Load Combinations'!$D$4:$N$22,MATCH(Vertical!$C205,'Load Combinations'!$B$4:$B$22,0),MATCH(Vertical!AO$23,'Load Combinations'!$D$3:$N$3,0))</f>
        <v>1</v>
      </c>
      <c r="AP205" s="84">
        <f>+INDEX('Load Combinations'!$D$4:$N$22,MATCH(Vertical!$C205,'Load Combinations'!$B$4:$B$22,0),MATCH(Vertical!AP$23,'Load Combinations'!$D$3:$N$3,0))</f>
        <v>0</v>
      </c>
      <c r="AQ205" s="84">
        <f>+INDEX('Load Combinations'!$D$4:$N$22,MATCH(Vertical!$C205,'Load Combinations'!$B$4:$B$22,0),MATCH(Vertical!AQ$23,'Load Combinations'!$D$3:$N$3,0))</f>
        <v>0</v>
      </c>
      <c r="AR205" s="84">
        <f>+INDEX('Load Combinations'!$D$4:$N$22,MATCH(Vertical!$C205,'Load Combinations'!$B$4:$B$22,0),MATCH(Vertical!AR$23,'Load Combinations'!$D$3:$N$3,0))</f>
        <v>0</v>
      </c>
      <c r="AS205" s="84">
        <f>+INDEX('Load Combinations'!$D$4:$N$22,MATCH(Vertical!$C205,'Load Combinations'!$B$4:$B$22,0),MATCH(Vertical!AS$23,'Load Combinations'!$D$3:$N$3,0))</f>
        <v>0</v>
      </c>
      <c r="AT205" s="84">
        <f>+INDEX('Load Combinations'!$D$4:$N$22,MATCH(Vertical!$C205,'Load Combinations'!$B$4:$B$22,0),MATCH(Vertical!AT$23,'Load Combinations'!$D$3:$N$3,0))</f>
        <v>0</v>
      </c>
      <c r="AU205" s="89">
        <f>+INDEX('Load Combinations'!$D$4:$N$22,MATCH(Vertical!$C205,'Load Combinations'!$B$4:$B$22,0),MATCH(Vertical!AU$23,'Load Combinations'!$D$3:$N$3,0))</f>
        <v>0</v>
      </c>
      <c r="AV205" s="194">
        <f>+INDEX('Load Combinations'!$D$4:$N$22,MATCH(Vertical!$C205,'Load Combinations'!$B$4:$B$22,0),MATCH(Vertical!AV$23,'Load Combinations'!$D$3:$N$3,0))</f>
        <v>0</v>
      </c>
      <c r="AW205" s="284" cm="1">
        <f t="array" aca="1" ref="AW205" ca="1">SUMPRODUCT(--($K205:$Z205&gt;0),INDEX($H$4:$H$19,MATCH($K$23:$Z$23,$C$4:$C$19,0)))</f>
        <v>0</v>
      </c>
      <c r="AX205" s="194" cm="1">
        <f t="array" aca="1" ref="AX205" ca="1">SUMPRODUCT(--($K205:$Z205&gt;0),INDEX($G$4:$G$19,MATCH($K$23:$Z$23,$C$4:$C$19,0)))</f>
        <v>0</v>
      </c>
      <c r="AY205" s="194" cm="1">
        <f t="array" aca="1" ref="AY205" ca="1">-1*SUMPRODUCT(--($K205:$Z205&lt;0),INDEX($H$4:$H$19,MATCH($K$23:$Z$23,$C$4:$C$19,0)))</f>
        <v>0</v>
      </c>
      <c r="AZ205" s="285" cm="1">
        <f t="array" aca="1" ref="AZ205" ca="1">-1*SUMPRODUCT(--($K205:$Z205&lt;0),INDEX($G$4:$G$19,MATCH($K$23:$Z$23,$C$4:$C$19,0)))</f>
        <v>0</v>
      </c>
      <c r="BA205" s="286" cm="1">
        <f t="array" aca="1" ref="BA205" ca="1">IF(AA205&gt;0,AA205*SUMPRODUCT(_xlfn.XLOOKUP(AA$23,$C$4:$C$19,$T$4:$AD$19)*$AL205:$AV205),0)</f>
        <v>0</v>
      </c>
      <c r="BB205" s="287" cm="1">
        <f t="array" aca="1" ref="BB205" ca="1">IF(AB205&gt;0,AB205*SUMPRODUCT(_xlfn.XLOOKUP(AB$23,$C$4:$C$19,$T$4:$AD$19)*$AL205:$AV205),0)</f>
        <v>0</v>
      </c>
      <c r="BC205" s="287" cm="1">
        <f t="array" aca="1" ref="BC205" ca="1">IF(AC205&gt;0,AC205*SUMPRODUCT(_xlfn.XLOOKUP(AC$23,$C$4:$C$19,$T$4:$AD$19)*$AL205:$AV205),0)</f>
        <v>0</v>
      </c>
      <c r="BD205" s="287" cm="1">
        <f t="array" aca="1" ref="BD205" ca="1">IF(AD205&gt;0,AD205*SUMPRODUCT(_xlfn.XLOOKUP(AD$23,$C$4:$C$19,$T$4:$AD$19)*$AL205:$AV205),0)</f>
        <v>0</v>
      </c>
      <c r="BE205" s="287" cm="1">
        <f t="array" aca="1" ref="BE205" ca="1">IF(AE205&gt;0,AE205*SUMPRODUCT(_xlfn.XLOOKUP(AE$23,$C$4:$C$19,$T$4:$AD$19)*$AL205:$AV205),0)</f>
        <v>0</v>
      </c>
      <c r="BF205" s="287" cm="1">
        <f t="array" aca="1" ref="BF205" ca="1">IF(AF205&gt;0,AF205*SUMPRODUCT(_xlfn.XLOOKUP(AF$23,$C$4:$C$19,$T$4:$AD$19)*$AL205:$AV205),0)</f>
        <v>0</v>
      </c>
      <c r="BG205" s="287" cm="1">
        <f t="array" aca="1" ref="BG205" ca="1">IF(AG205&gt;0,AG205*SUMPRODUCT(_xlfn.XLOOKUP(AG$23,$C$4:$C$19,$T$4:$AD$19)*$AL205:$AV205),0)</f>
        <v>0.25</v>
      </c>
      <c r="BH205" s="287" cm="1">
        <f t="array" aca="1" ref="BH205" ca="1">IF(AH205&gt;0,AH205*SUMPRODUCT(_xlfn.XLOOKUP(AH$23,$C$4:$C$19,$T$4:$AD$19)*$AL205:$AV205),0)</f>
        <v>0</v>
      </c>
      <c r="BI205" s="287" cm="1">
        <f t="array" aca="1" ref="BI205" ca="1">IF(AI205&gt;0,AI205*SUMPRODUCT(_xlfn.XLOOKUP(AI$23,$C$4:$C$19,$T$4:$AD$19)*$AL205:$AV205),0)</f>
        <v>0</v>
      </c>
      <c r="BJ205" s="287" cm="1">
        <f t="array" aca="1" ref="BJ205" ca="1">IF(AJ205&gt;0,AJ205*SUMPRODUCT(_xlfn.XLOOKUP(AJ$23,$C$4:$C$19,$T$4:$AD$19)*$AL205:$AV205),0)</f>
        <v>0.25</v>
      </c>
      <c r="BK205" s="288" cm="1">
        <f t="array" aca="1" ref="BK205" ca="1">IF(AK205&gt;0,AK205*SUMPRODUCT(_xlfn.XLOOKUP(AK$23,$C$4:$C$19,$T$4:$AD$19)*$AL205:$AV205),0)</f>
        <v>0.25</v>
      </c>
      <c r="BL205" s="289">
        <f t="shared" ca="1" si="298"/>
        <v>0.75</v>
      </c>
      <c r="BM205" s="286" cm="1">
        <f t="array" aca="1" ref="BM205" ca="1">IF(AA205&gt;0,AA205*SUMPRODUCT(_xlfn.XLOOKUP(AA$23,$C$4:$C$19,$I$4:$S$19)*$AL205:$AV205),0)</f>
        <v>0</v>
      </c>
      <c r="BN205" s="287" cm="1">
        <f t="array" aca="1" ref="BN205" ca="1">IF(AB205&gt;0,AB205*SUMPRODUCT(_xlfn.XLOOKUP(AB$23,$C$4:$C$19,$I$4:$S$19)*$AL205:$AV205),0)</f>
        <v>0</v>
      </c>
      <c r="BO205" s="287" cm="1">
        <f t="array" aca="1" ref="BO205" ca="1">IF(AC205&gt;0,AC205*SUMPRODUCT(_xlfn.XLOOKUP(AC$23,$C$4:$C$19,$I$4:$S$19)*$AL205:$AV205),0)</f>
        <v>0</v>
      </c>
      <c r="BP205" s="287" cm="1">
        <f t="array" aca="1" ref="BP205" ca="1">IF(AD205&gt;0,AD205*SUMPRODUCT(_xlfn.XLOOKUP(AD$23,$C$4:$C$19,$I$4:$S$19)*$AL205:$AV205),0)</f>
        <v>0</v>
      </c>
      <c r="BQ205" s="287" cm="1">
        <f t="array" aca="1" ref="BQ205" ca="1">IF(AE205&gt;0,AE205*SUMPRODUCT(_xlfn.XLOOKUP(AE$23,$C$4:$C$19,$I$4:$S$19)*$AL205:$AV205),0)</f>
        <v>0</v>
      </c>
      <c r="BR205" s="287" cm="1">
        <f t="array" aca="1" ref="BR205" ca="1">IF(AF205&gt;0,AF205*SUMPRODUCT(_xlfn.XLOOKUP(AF$23,$C$4:$C$19,$I$4:$S$19)*$AL205:$AV205),0)</f>
        <v>0</v>
      </c>
      <c r="BS205" s="287" cm="1">
        <f t="array" aca="1" ref="BS205" ca="1">IF(AG205&gt;0,AG205*SUMPRODUCT(_xlfn.XLOOKUP(AG$23,$C$4:$C$19,$I$4:$S$19)*$AL205:$AV205),0)</f>
        <v>0</v>
      </c>
      <c r="BT205" s="287" cm="1">
        <f t="array" aca="1" ref="BT205" ca="1">IF(AH205&gt;0,AH205*SUMPRODUCT(_xlfn.XLOOKUP(AH$23,$C$4:$C$19,$I$4:$S$19)*$AL205:$AV205),0)</f>
        <v>0</v>
      </c>
      <c r="BU205" s="287" cm="1">
        <f t="array" aca="1" ref="BU205" ca="1">IF(AI205&gt;0,AI205*SUMPRODUCT(_xlfn.XLOOKUP(AI$23,$C$4:$C$19,$I$4:$S$19)*$AL205:$AV205),0)</f>
        <v>0</v>
      </c>
      <c r="BV205" s="287" cm="1">
        <f t="array" aca="1" ref="BV205" ca="1">IF(AJ205&gt;0,AJ205*SUMPRODUCT(_xlfn.XLOOKUP(AJ$23,$C$4:$C$19,$I$4:$S$19)*$AL205:$AV205),0)</f>
        <v>0</v>
      </c>
      <c r="BW205" s="290" cm="1">
        <f t="array" aca="1" ref="BW205" ca="1">IF(AK205&gt;0,AK205*SUMPRODUCT(_xlfn.XLOOKUP(AK$23,$C$4:$C$19,$I$4:$S$19)*$AL205:$AV205),0)</f>
        <v>0</v>
      </c>
      <c r="BX205" s="291">
        <f t="shared" ca="1" si="299"/>
        <v>0</v>
      </c>
      <c r="BY205" s="286" cm="1">
        <f t="array" aca="1" ref="BY205" ca="1">IF(AA205&lt;0,AA205*SUMPRODUCT(_xlfn.XLOOKUP(AA$23,$C$4:$C$19,$T$4:$AD$19)*$AL205:$AV205),0)</f>
        <v>0</v>
      </c>
      <c r="BZ205" s="287" cm="1">
        <f t="array" aca="1" ref="BZ205" ca="1">IF(AB205&lt;0,AB205*SUMPRODUCT(_xlfn.XLOOKUP(AB$23,$C$4:$C$19,$T$4:$AD$19)*$AL205:$AV205),0)</f>
        <v>0</v>
      </c>
      <c r="CA205" s="287" cm="1">
        <f t="array" aca="1" ref="CA205" ca="1">IF(AC205&lt;0,AC205*SUMPRODUCT(_xlfn.XLOOKUP(AC$23,$C$4:$C$19,$T$4:$AD$19)*$AL205:$AV205),0)</f>
        <v>0</v>
      </c>
      <c r="CB205" s="287" cm="1">
        <f t="array" aca="1" ref="CB205" ca="1">IF(AD205&lt;0,AD205*SUMPRODUCT(_xlfn.XLOOKUP(AD$23,$C$4:$C$19,$T$4:$AD$19)*$AL205:$AV205),0)</f>
        <v>0</v>
      </c>
      <c r="CC205" s="287" cm="1">
        <f t="array" aca="1" ref="CC205" ca="1">IF(AE205&lt;0,AE205*SUMPRODUCT(_xlfn.XLOOKUP(AE$23,$C$4:$C$19,$T$4:$AD$19)*$AL205:$AV205),0)</f>
        <v>0</v>
      </c>
      <c r="CD205" s="287" cm="1">
        <f t="array" aca="1" ref="CD205" ca="1">IF(AF205&lt;0,AF205*SUMPRODUCT(_xlfn.XLOOKUP(AF$23,$C$4:$C$19,$T$4:$AD$19)*$AL205:$AV205),0)</f>
        <v>0</v>
      </c>
      <c r="CE205" s="287" cm="1">
        <f t="array" aca="1" ref="CE205" ca="1">IF(AG205&lt;0,AG205*SUMPRODUCT(_xlfn.XLOOKUP(AG$23,$C$4:$C$19,$T$4:$AD$19)*$AL205:$AV205),0)</f>
        <v>0</v>
      </c>
      <c r="CF205" s="287" cm="1">
        <f t="array" aca="1" ref="CF205" ca="1">IF(AH205&lt;0,AH205*SUMPRODUCT(_xlfn.XLOOKUP(AH$23,$C$4:$C$19,$T$4:$AD$19)*$AL205:$AV205),0)</f>
        <v>0</v>
      </c>
      <c r="CG205" s="287" cm="1">
        <f t="array" aca="1" ref="CG205" ca="1">IF(AI205&lt;0,AI205*SUMPRODUCT(_xlfn.XLOOKUP(AI$23,$C$4:$C$19,$T$4:$AD$19)*$AL205:$AV205),0)</f>
        <v>0</v>
      </c>
      <c r="CH205" s="287" cm="1">
        <f t="array" aca="1" ref="CH205" ca="1">IF(AJ205&lt;0,AJ205*SUMPRODUCT(_xlfn.XLOOKUP(AJ$23,$C$4:$C$19,$T$4:$AD$19)*$AL205:$AV205),0)</f>
        <v>0</v>
      </c>
      <c r="CI205" s="290" cm="1">
        <f t="array" aca="1" ref="CI205" ca="1">IF(AK205&lt;0,AK205*SUMPRODUCT(_xlfn.XLOOKUP(AK$23,$C$4:$C$19,$T$4:$AD$19)*$AL205:$AV205),0)</f>
        <v>0</v>
      </c>
      <c r="CJ205" s="289">
        <f t="shared" ca="1" si="300"/>
        <v>0</v>
      </c>
      <c r="CK205" s="286" cm="1">
        <f t="array" aca="1" ref="CK205" ca="1">IF(AA205&lt;0,AA205*SUMPRODUCT(_xlfn.XLOOKUP(AA$23,$C$4:$C$19,$I$4:$S$19)*$AL205:$AV205),0)</f>
        <v>0</v>
      </c>
      <c r="CL205" s="287" cm="1">
        <f t="array" aca="1" ref="CL205" ca="1">IF(AB205&lt;0,AB205*SUMPRODUCT(_xlfn.XLOOKUP(AB$23,$C$4:$C$19,$I$4:$S$19)*$AL205:$AV205),0)</f>
        <v>0</v>
      </c>
      <c r="CM205" s="287" cm="1">
        <f t="array" aca="1" ref="CM205" ca="1">IF(AC205&lt;0,AC205*SUMPRODUCT(_xlfn.XLOOKUP(AC$23,$C$4:$C$19,$I$4:$S$19)*$AL205:$AV205),0)</f>
        <v>0</v>
      </c>
      <c r="CN205" s="287" cm="1">
        <f t="array" aca="1" ref="CN205" ca="1">IF(AD205&lt;0,AD205*SUMPRODUCT(_xlfn.XLOOKUP(AD$23,$C$4:$C$19,$I$4:$S$19)*$AL205:$AV205),0)</f>
        <v>0</v>
      </c>
      <c r="CO205" s="287" cm="1">
        <f t="array" aca="1" ref="CO205" ca="1">IF(AE205&lt;0,AE205*SUMPRODUCT(_xlfn.XLOOKUP(AE$23,$C$4:$C$19,$I$4:$S$19)*$AL205:$AV205),0)</f>
        <v>0</v>
      </c>
      <c r="CP205" s="287" cm="1">
        <f t="array" aca="1" ref="CP205" ca="1">IF(AF205&lt;0,AF205*SUMPRODUCT(_xlfn.XLOOKUP(AF$23,$C$4:$C$19,$I$4:$S$19)*$AL205:$AV205),0)</f>
        <v>0</v>
      </c>
      <c r="CQ205" s="287" cm="1">
        <f t="array" aca="1" ref="CQ205" ca="1">IF(AG205&lt;0,AG205*SUMPRODUCT(_xlfn.XLOOKUP(AG$23,$C$4:$C$19,$I$4:$S$19)*$AL205:$AV205),0)</f>
        <v>0</v>
      </c>
      <c r="CR205" s="287" cm="1">
        <f t="array" aca="1" ref="CR205" ca="1">IF(AH205&lt;0,AH205*SUMPRODUCT(_xlfn.XLOOKUP(AH$23,$C$4:$C$19,$I$4:$S$19)*$AL205:$AV205),0)</f>
        <v>0</v>
      </c>
      <c r="CS205" s="287" cm="1">
        <f t="array" aca="1" ref="CS205" ca="1">IF(AI205&lt;0,AI205*SUMPRODUCT(_xlfn.XLOOKUP(AI$23,$C$4:$C$19,$I$4:$S$19)*$AL205:$AV205),0)</f>
        <v>0</v>
      </c>
      <c r="CT205" s="287" cm="1">
        <f t="array" aca="1" ref="CT205" ca="1">IF(AJ205&lt;0,AJ205*SUMPRODUCT(_xlfn.XLOOKUP(AJ$23,$C$4:$C$19,$I$4:$S$19)*$AL205:$AV205),0)</f>
        <v>0</v>
      </c>
      <c r="CU205" s="288" cm="1">
        <f t="array" aca="1" ref="CU205" ca="1">IF(AK205&lt;0,AK205*SUMPRODUCT(_xlfn.XLOOKUP(AK$23,$C$4:$C$19,$I$4:$S$19)*$AL205:$AV205),0)</f>
        <v>0</v>
      </c>
      <c r="CV205" s="289">
        <f t="shared" ca="1" si="301"/>
        <v>0</v>
      </c>
    </row>
    <row r="206" spans="1:100" ht="15.75" thickBot="1" x14ac:dyDescent="0.3">
      <c r="A206" s="136"/>
      <c r="B206" s="389"/>
      <c r="C206" s="292">
        <v>19</v>
      </c>
      <c r="D206" s="293" t="str">
        <f>_xlfn.XLOOKUP($C206,'Load Combinations'!$B$4:$B$22,'Load Combinations'!$C$4:$C$22)</f>
        <v>Bearing Change Out (Shaft on lid)</v>
      </c>
      <c r="E206" s="86"/>
      <c r="F206" s="294"/>
      <c r="G206" s="125"/>
      <c r="H206" s="295">
        <f t="shared" ca="1" si="304"/>
        <v>0</v>
      </c>
      <c r="I206" s="295">
        <f t="shared" ca="1" si="305"/>
        <v>0</v>
      </c>
      <c r="J206" s="296"/>
      <c r="K206" s="99">
        <f ca="1">OFFSET(K206,-18,0)</f>
        <v>0</v>
      </c>
      <c r="L206" s="96">
        <f t="shared" ref="L206:AK206" ca="1" si="331">OFFSET(L206,-18,0)</f>
        <v>0</v>
      </c>
      <c r="M206" s="96">
        <f t="shared" ca="1" si="331"/>
        <v>0</v>
      </c>
      <c r="N206" s="96">
        <f t="shared" ca="1" si="331"/>
        <v>0</v>
      </c>
      <c r="O206" s="96">
        <f t="shared" ca="1" si="331"/>
        <v>0</v>
      </c>
      <c r="P206" s="96">
        <f t="shared" ca="1" si="331"/>
        <v>0</v>
      </c>
      <c r="Q206" s="96">
        <f t="shared" ca="1" si="331"/>
        <v>0</v>
      </c>
      <c r="R206" s="96">
        <f t="shared" ca="1" si="331"/>
        <v>0</v>
      </c>
      <c r="S206" s="96">
        <f t="shared" ca="1" si="331"/>
        <v>0</v>
      </c>
      <c r="T206" s="96">
        <f t="shared" ca="1" si="331"/>
        <v>0</v>
      </c>
      <c r="U206" s="96">
        <f t="shared" ca="1" si="331"/>
        <v>0</v>
      </c>
      <c r="V206" s="96">
        <f t="shared" ca="1" si="331"/>
        <v>0</v>
      </c>
      <c r="W206" s="96">
        <f t="shared" ca="1" si="331"/>
        <v>0</v>
      </c>
      <c r="X206" s="96">
        <f t="shared" ca="1" si="331"/>
        <v>0</v>
      </c>
      <c r="Y206" s="96">
        <f t="shared" ca="1" si="331"/>
        <v>0</v>
      </c>
      <c r="Z206" s="138">
        <f t="shared" ca="1" si="331"/>
        <v>0</v>
      </c>
      <c r="AA206" s="99">
        <f t="shared" ca="1" si="331"/>
        <v>0</v>
      </c>
      <c r="AB206" s="96">
        <f t="shared" ca="1" si="331"/>
        <v>0</v>
      </c>
      <c r="AC206" s="96">
        <f t="shared" ca="1" si="331"/>
        <v>0</v>
      </c>
      <c r="AD206" s="96">
        <f t="shared" ca="1" si="331"/>
        <v>0</v>
      </c>
      <c r="AE206" s="96">
        <f t="shared" ca="1" si="331"/>
        <v>0</v>
      </c>
      <c r="AF206" s="96">
        <f t="shared" ca="1" si="331"/>
        <v>0</v>
      </c>
      <c r="AG206" s="96">
        <f t="shared" ca="1" si="331"/>
        <v>1</v>
      </c>
      <c r="AH206" s="96">
        <f t="shared" ca="1" si="331"/>
        <v>0</v>
      </c>
      <c r="AI206" s="96">
        <f t="shared" ca="1" si="331"/>
        <v>0</v>
      </c>
      <c r="AJ206" s="96">
        <f t="shared" ca="1" si="331"/>
        <v>1</v>
      </c>
      <c r="AK206" s="100">
        <f t="shared" ca="1" si="331"/>
        <v>1</v>
      </c>
      <c r="AL206" s="97">
        <f>+INDEX('Load Combinations'!$D$4:$N$22,MATCH(Vertical!$C206,'Load Combinations'!$B$4:$B$22,0),MATCH(Vertical!AL$23,'Load Combinations'!$D$3:$N$3,0))</f>
        <v>1</v>
      </c>
      <c r="AM206" s="96">
        <f>+INDEX('Load Combinations'!$D$4:$N$22,MATCH(Vertical!$C206,'Load Combinations'!$B$4:$B$22,0),MATCH(Vertical!AM$23,'Load Combinations'!$D$3:$N$3,0))</f>
        <v>0</v>
      </c>
      <c r="AN206" s="96">
        <f>+INDEX('Load Combinations'!$D$4:$N$22,MATCH(Vertical!$C206,'Load Combinations'!$B$4:$B$22,0),MATCH(Vertical!AN$23,'Load Combinations'!$D$3:$N$3,0))</f>
        <v>0</v>
      </c>
      <c r="AO206" s="96">
        <f>+INDEX('Load Combinations'!$D$4:$N$22,MATCH(Vertical!$C206,'Load Combinations'!$B$4:$B$22,0),MATCH(Vertical!AO$23,'Load Combinations'!$D$3:$N$3,0))</f>
        <v>0</v>
      </c>
      <c r="AP206" s="96">
        <f>+INDEX('Load Combinations'!$D$4:$N$22,MATCH(Vertical!$C206,'Load Combinations'!$B$4:$B$22,0),MATCH(Vertical!AP$23,'Load Combinations'!$D$3:$N$3,0))</f>
        <v>0</v>
      </c>
      <c r="AQ206" s="96">
        <f>+INDEX('Load Combinations'!$D$4:$N$22,MATCH(Vertical!$C206,'Load Combinations'!$B$4:$B$22,0),MATCH(Vertical!AQ$23,'Load Combinations'!$D$3:$N$3,0))</f>
        <v>0</v>
      </c>
      <c r="AR206" s="96">
        <f>+INDEX('Load Combinations'!$D$4:$N$22,MATCH(Vertical!$C206,'Load Combinations'!$B$4:$B$22,0),MATCH(Vertical!AR$23,'Load Combinations'!$D$3:$N$3,0))</f>
        <v>0</v>
      </c>
      <c r="AS206" s="96">
        <f>+INDEX('Load Combinations'!$D$4:$N$22,MATCH(Vertical!$C206,'Load Combinations'!$B$4:$B$22,0),MATCH(Vertical!AS$23,'Load Combinations'!$D$3:$N$3,0))</f>
        <v>0</v>
      </c>
      <c r="AT206" s="96">
        <f>+INDEX('Load Combinations'!$D$4:$N$22,MATCH(Vertical!$C206,'Load Combinations'!$B$4:$B$22,0),MATCH(Vertical!AT$23,'Load Combinations'!$D$3:$N$3,0))</f>
        <v>0</v>
      </c>
      <c r="AU206" s="138">
        <f>+INDEX('Load Combinations'!$D$4:$N$22,MATCH(Vertical!$C206,'Load Combinations'!$B$4:$B$22,0),MATCH(Vertical!AU$23,'Load Combinations'!$D$3:$N$3,0))</f>
        <v>0</v>
      </c>
      <c r="AV206" s="298">
        <f>+INDEX('Load Combinations'!$D$4:$N$22,MATCH(Vertical!$C206,'Load Combinations'!$B$4:$B$22,0),MATCH(Vertical!AV$23,'Load Combinations'!$D$3:$N$3,0))</f>
        <v>1</v>
      </c>
      <c r="AW206" s="297" cm="1">
        <f t="array" aca="1" ref="AW206" ca="1">SUMPRODUCT(--($K206:$Z206&gt;0),INDEX($H$4:$H$19,MATCH($K$23:$Z$23,$C$4:$C$19,0)))</f>
        <v>0</v>
      </c>
      <c r="AX206" s="298" cm="1">
        <f t="array" aca="1" ref="AX206" ca="1">SUMPRODUCT(--($K206:$Z206&gt;0),INDEX($G$4:$G$19,MATCH($K$23:$Z$23,$C$4:$C$19,0)))</f>
        <v>0</v>
      </c>
      <c r="AY206" s="298" cm="1">
        <f t="array" aca="1" ref="AY206" ca="1">-1*SUMPRODUCT(--($K206:$Z206&lt;0),INDEX($H$4:$H$19,MATCH($K$23:$Z$23,$C$4:$C$19,0)))</f>
        <v>0</v>
      </c>
      <c r="AZ206" s="299" cm="1">
        <f t="array" aca="1" ref="AZ206" ca="1">-1*SUMPRODUCT(--($K206:$Z206&lt;0),INDEX($G$4:$G$19,MATCH($K$23:$Z$23,$C$4:$C$19,0)))</f>
        <v>0</v>
      </c>
      <c r="BA206" s="125" cm="1">
        <f t="array" aca="1" ref="BA206" ca="1">IF(AA206&gt;0,AA206*SUMPRODUCT(_xlfn.XLOOKUP(AA$23,$C$4:$C$19,$T$4:$AD$19)*$AL206:$AV206),0)</f>
        <v>0</v>
      </c>
      <c r="BB206" s="300" cm="1">
        <f t="array" aca="1" ref="BB206" ca="1">IF(AB206&gt;0,AB206*SUMPRODUCT(_xlfn.XLOOKUP(AB$23,$C$4:$C$19,$T$4:$AD$19)*$AL206:$AV206),0)</f>
        <v>0</v>
      </c>
      <c r="BC206" s="300" cm="1">
        <f t="array" aca="1" ref="BC206" ca="1">IF(AC206&gt;0,AC206*SUMPRODUCT(_xlfn.XLOOKUP(AC$23,$C$4:$C$19,$T$4:$AD$19)*$AL206:$AV206),0)</f>
        <v>0</v>
      </c>
      <c r="BD206" s="301" cm="1">
        <f t="array" aca="1" ref="BD206" ca="1">IF(AD206&gt;0,AD206*SUMPRODUCT(_xlfn.XLOOKUP(AD$23,$C$4:$C$19,$T$4:$AD$19)*$AL206:$AV206),0)</f>
        <v>0</v>
      </c>
      <c r="BE206" s="300" cm="1">
        <f t="array" aca="1" ref="BE206" ca="1">IF(AE206&gt;0,AE206*SUMPRODUCT(_xlfn.XLOOKUP(AE$23,$C$4:$C$19,$T$4:$AD$19)*$AL206:$AV206),0)</f>
        <v>0</v>
      </c>
      <c r="BF206" s="300" cm="1">
        <f t="array" aca="1" ref="BF206" ca="1">IF(AF206&gt;0,AF206*SUMPRODUCT(_xlfn.XLOOKUP(AF$23,$C$4:$C$19,$T$4:$AD$19)*$AL206:$AV206),0)</f>
        <v>0</v>
      </c>
      <c r="BG206" s="300" cm="1">
        <f t="array" aca="1" ref="BG206" ca="1">IF(AG206&gt;0,AG206*SUMPRODUCT(_xlfn.XLOOKUP(AG$23,$C$4:$C$19,$T$4:$AD$19)*$AL206:$AV206),0)</f>
        <v>0</v>
      </c>
      <c r="BH206" s="300" cm="1">
        <f t="array" aca="1" ref="BH206" ca="1">IF(AH206&gt;0,AH206*SUMPRODUCT(_xlfn.XLOOKUP(AH$23,$C$4:$C$19,$T$4:$AD$19)*$AL206:$AV206),0)</f>
        <v>0</v>
      </c>
      <c r="BI206" s="300" cm="1">
        <f t="array" aca="1" ref="BI206" ca="1">IF(AI206&gt;0,AI206*SUMPRODUCT(_xlfn.XLOOKUP(AI$23,$C$4:$C$19,$T$4:$AD$19)*$AL206:$AV206),0)</f>
        <v>0</v>
      </c>
      <c r="BJ206" s="300" cm="1">
        <f t="array" aca="1" ref="BJ206" ca="1">IF(AJ206&gt;0,AJ206*SUMPRODUCT(_xlfn.XLOOKUP(AJ$23,$C$4:$C$19,$T$4:$AD$19)*$AL206:$AV206),0)</f>
        <v>0</v>
      </c>
      <c r="BK206" s="302" cm="1">
        <f t="array" aca="1" ref="BK206" ca="1">IF(AK206&gt;0,AK206*SUMPRODUCT(_xlfn.XLOOKUP(AK$23,$C$4:$C$19,$T$4:$AD$19)*$AL206:$AV206),0)</f>
        <v>0</v>
      </c>
      <c r="BL206" s="303">
        <f t="shared" ca="1" si="298"/>
        <v>0</v>
      </c>
      <c r="BM206" s="125" cm="1">
        <f t="array" aca="1" ref="BM206" ca="1">IF(AA206&gt;0,AA206*SUMPRODUCT(_xlfn.XLOOKUP(AA$23,$C$4:$C$19,$I$4:$S$19)*$AL206:$AV206),0)</f>
        <v>0</v>
      </c>
      <c r="BN206" s="300" cm="1">
        <f t="array" aca="1" ref="BN206" ca="1">IF(AB206&gt;0,AB206*SUMPRODUCT(_xlfn.XLOOKUP(AB$23,$C$4:$C$19,$I$4:$S$19)*$AL206:$AV206),0)</f>
        <v>0</v>
      </c>
      <c r="BO206" s="300" cm="1">
        <f t="array" aca="1" ref="BO206" ca="1">IF(AC206&gt;0,AC206*SUMPRODUCT(_xlfn.XLOOKUP(AC$23,$C$4:$C$19,$I$4:$S$19)*$AL206:$AV206),0)</f>
        <v>0</v>
      </c>
      <c r="BP206" s="301" cm="1">
        <f t="array" aca="1" ref="BP206" ca="1">IF(AD206&gt;0,AD206*SUMPRODUCT(_xlfn.XLOOKUP(AD$23,$C$4:$C$19,$I$4:$S$19)*$AL206:$AV206),0)</f>
        <v>0</v>
      </c>
      <c r="BQ206" s="300" cm="1">
        <f t="array" aca="1" ref="BQ206" ca="1">IF(AE206&gt;0,AE206*SUMPRODUCT(_xlfn.XLOOKUP(AE$23,$C$4:$C$19,$I$4:$S$19)*$AL206:$AV206),0)</f>
        <v>0</v>
      </c>
      <c r="BR206" s="300" cm="1">
        <f t="array" aca="1" ref="BR206" ca="1">IF(AF206&gt;0,AF206*SUMPRODUCT(_xlfn.XLOOKUP(AF$23,$C$4:$C$19,$I$4:$S$19)*$AL206:$AV206),0)</f>
        <v>0</v>
      </c>
      <c r="BS206" s="300" cm="1">
        <f t="array" aca="1" ref="BS206" ca="1">IF(AG206&gt;0,AG206*SUMPRODUCT(_xlfn.XLOOKUP(AG$23,$C$4:$C$19,$I$4:$S$19)*$AL206:$AV206),0)</f>
        <v>0</v>
      </c>
      <c r="BT206" s="300" cm="1">
        <f t="array" aca="1" ref="BT206" ca="1">IF(AH206&gt;0,AH206*SUMPRODUCT(_xlfn.XLOOKUP(AH$23,$C$4:$C$19,$I$4:$S$19)*$AL206:$AV206),0)</f>
        <v>0</v>
      </c>
      <c r="BU206" s="300" cm="1">
        <f t="array" aca="1" ref="BU206" ca="1">IF(AI206&gt;0,AI206*SUMPRODUCT(_xlfn.XLOOKUP(AI$23,$C$4:$C$19,$I$4:$S$19)*$AL206:$AV206),0)</f>
        <v>0</v>
      </c>
      <c r="BV206" s="300" cm="1">
        <f t="array" aca="1" ref="BV206" ca="1">IF(AJ206&gt;0,AJ206*SUMPRODUCT(_xlfn.XLOOKUP(AJ$23,$C$4:$C$19,$I$4:$S$19)*$AL206:$AV206),0)</f>
        <v>0</v>
      </c>
      <c r="BW206" s="304" cm="1">
        <f t="array" aca="1" ref="BW206" ca="1">IF(AK206&gt;0,AK206*SUMPRODUCT(_xlfn.XLOOKUP(AK$23,$C$4:$C$19,$I$4:$S$19)*$AL206:$AV206),0)</f>
        <v>0</v>
      </c>
      <c r="BX206" s="305">
        <f t="shared" ca="1" si="299"/>
        <v>0</v>
      </c>
      <c r="BY206" s="125" cm="1">
        <f t="array" aca="1" ref="BY206" ca="1">IF(AA206&lt;0,AA206*SUMPRODUCT(_xlfn.XLOOKUP(AA$23,$C$4:$C$19,$T$4:$AD$19)*$AL206:$AV206),0)</f>
        <v>0</v>
      </c>
      <c r="BZ206" s="300" cm="1">
        <f t="array" aca="1" ref="BZ206" ca="1">IF(AB206&lt;0,AB206*SUMPRODUCT(_xlfn.XLOOKUP(AB$23,$C$4:$C$19,$T$4:$AD$19)*$AL206:$AV206),0)</f>
        <v>0</v>
      </c>
      <c r="CA206" s="300" cm="1">
        <f t="array" aca="1" ref="CA206" ca="1">IF(AC206&lt;0,AC206*SUMPRODUCT(_xlfn.XLOOKUP(AC$23,$C$4:$C$19,$T$4:$AD$19)*$AL206:$AV206),0)</f>
        <v>0</v>
      </c>
      <c r="CB206" s="301" cm="1">
        <f t="array" aca="1" ref="CB206" ca="1">IF(AD206&lt;0,AD206*SUMPRODUCT(_xlfn.XLOOKUP(AD$23,$C$4:$C$19,$T$4:$AD$19)*$AL206:$AV206),0)</f>
        <v>0</v>
      </c>
      <c r="CC206" s="300" cm="1">
        <f t="array" aca="1" ref="CC206" ca="1">IF(AE206&lt;0,AE206*SUMPRODUCT(_xlfn.XLOOKUP(AE$23,$C$4:$C$19,$T$4:$AD$19)*$AL206:$AV206),0)</f>
        <v>0</v>
      </c>
      <c r="CD206" s="300" cm="1">
        <f t="array" aca="1" ref="CD206" ca="1">IF(AF206&lt;0,AF206*SUMPRODUCT(_xlfn.XLOOKUP(AF$23,$C$4:$C$19,$T$4:$AD$19)*$AL206:$AV206),0)</f>
        <v>0</v>
      </c>
      <c r="CE206" s="300" cm="1">
        <f t="array" aca="1" ref="CE206" ca="1">IF(AG206&lt;0,AG206*SUMPRODUCT(_xlfn.XLOOKUP(AG$23,$C$4:$C$19,$T$4:$AD$19)*$AL206:$AV206),0)</f>
        <v>0</v>
      </c>
      <c r="CF206" s="300" cm="1">
        <f t="array" aca="1" ref="CF206" ca="1">IF(AH206&lt;0,AH206*SUMPRODUCT(_xlfn.XLOOKUP(AH$23,$C$4:$C$19,$T$4:$AD$19)*$AL206:$AV206),0)</f>
        <v>0</v>
      </c>
      <c r="CG206" s="300" cm="1">
        <f t="array" aca="1" ref="CG206" ca="1">IF(AI206&lt;0,AI206*SUMPRODUCT(_xlfn.XLOOKUP(AI$23,$C$4:$C$19,$T$4:$AD$19)*$AL206:$AV206),0)</f>
        <v>0</v>
      </c>
      <c r="CH206" s="300" cm="1">
        <f t="array" aca="1" ref="CH206" ca="1">IF(AJ206&lt;0,AJ206*SUMPRODUCT(_xlfn.XLOOKUP(AJ$23,$C$4:$C$19,$T$4:$AD$19)*$AL206:$AV206),0)</f>
        <v>0</v>
      </c>
      <c r="CI206" s="304" cm="1">
        <f t="array" aca="1" ref="CI206" ca="1">IF(AK206&lt;0,AK206*SUMPRODUCT(_xlfn.XLOOKUP(AK$23,$C$4:$C$19,$T$4:$AD$19)*$AL206:$AV206),0)</f>
        <v>0</v>
      </c>
      <c r="CJ206" s="303">
        <f t="shared" ca="1" si="300"/>
        <v>0</v>
      </c>
      <c r="CK206" s="125" cm="1">
        <f t="array" aca="1" ref="CK206" ca="1">IF(AA206&lt;0,AA206*SUMPRODUCT(_xlfn.XLOOKUP(AA$23,$C$4:$C$19,$I$4:$S$19)*$AL206:$AV206),0)</f>
        <v>0</v>
      </c>
      <c r="CL206" s="300" cm="1">
        <f t="array" aca="1" ref="CL206" ca="1">IF(AB206&lt;0,AB206*SUMPRODUCT(_xlfn.XLOOKUP(AB$23,$C$4:$C$19,$I$4:$S$19)*$AL206:$AV206),0)</f>
        <v>0</v>
      </c>
      <c r="CM206" s="300" cm="1">
        <f t="array" aca="1" ref="CM206" ca="1">IF(AC206&lt;0,AC206*SUMPRODUCT(_xlfn.XLOOKUP(AC$23,$C$4:$C$19,$I$4:$S$19)*$AL206:$AV206),0)</f>
        <v>0</v>
      </c>
      <c r="CN206" s="301" cm="1">
        <f t="array" aca="1" ref="CN206" ca="1">IF(AD206&lt;0,AD206*SUMPRODUCT(_xlfn.XLOOKUP(AD$23,$C$4:$C$19,$I$4:$S$19)*$AL206:$AV206),0)</f>
        <v>0</v>
      </c>
      <c r="CO206" s="300" cm="1">
        <f t="array" aca="1" ref="CO206" ca="1">IF(AE206&lt;0,AE206*SUMPRODUCT(_xlfn.XLOOKUP(AE$23,$C$4:$C$19,$I$4:$S$19)*$AL206:$AV206),0)</f>
        <v>0</v>
      </c>
      <c r="CP206" s="300" cm="1">
        <f t="array" aca="1" ref="CP206" ca="1">IF(AF206&lt;0,AF206*SUMPRODUCT(_xlfn.XLOOKUP(AF$23,$C$4:$C$19,$I$4:$S$19)*$AL206:$AV206),0)</f>
        <v>0</v>
      </c>
      <c r="CQ206" s="300" cm="1">
        <f t="array" aca="1" ref="CQ206" ca="1">IF(AG206&lt;0,AG206*SUMPRODUCT(_xlfn.XLOOKUP(AG$23,$C$4:$C$19,$I$4:$S$19)*$AL206:$AV206),0)</f>
        <v>0</v>
      </c>
      <c r="CR206" s="300" cm="1">
        <f t="array" aca="1" ref="CR206" ca="1">IF(AH206&lt;0,AH206*SUMPRODUCT(_xlfn.XLOOKUP(AH$23,$C$4:$C$19,$I$4:$S$19)*$AL206:$AV206),0)</f>
        <v>0</v>
      </c>
      <c r="CS206" s="300" cm="1">
        <f t="array" aca="1" ref="CS206" ca="1">IF(AI206&lt;0,AI206*SUMPRODUCT(_xlfn.XLOOKUP(AI$23,$C$4:$C$19,$I$4:$S$19)*$AL206:$AV206),0)</f>
        <v>0</v>
      </c>
      <c r="CT206" s="300" cm="1">
        <f t="array" aca="1" ref="CT206" ca="1">IF(AJ206&lt;0,AJ206*SUMPRODUCT(_xlfn.XLOOKUP(AJ$23,$C$4:$C$19,$I$4:$S$19)*$AL206:$AV206),0)</f>
        <v>0</v>
      </c>
      <c r="CU206" s="302" cm="1">
        <f t="array" aca="1" ref="CU206" ca="1">IF(AK206&lt;0,AK206*SUMPRODUCT(_xlfn.XLOOKUP(AK$23,$C$4:$C$19,$I$4:$S$19)*$AL206:$AV206),0)</f>
        <v>0</v>
      </c>
      <c r="CV206" s="303">
        <f t="shared" ca="1" si="301"/>
        <v>0</v>
      </c>
    </row>
    <row r="207" spans="1:100" ht="15.75" x14ac:dyDescent="0.25">
      <c r="A207" s="261" t="s">
        <v>168</v>
      </c>
      <c r="B207" s="733"/>
      <c r="C207" s="262">
        <v>1</v>
      </c>
      <c r="D207" s="263" t="str">
        <f>_xlfn.XLOOKUP($C207,'Load Combinations'!$B$4:$B$22,'Load Combinations'!$C$4:$C$22)</f>
        <v xml:space="preserve">Installation - Target Assembly </v>
      </c>
      <c r="E207" s="264">
        <v>1</v>
      </c>
      <c r="F207" s="265">
        <v>14</v>
      </c>
      <c r="G207" s="266">
        <v>0</v>
      </c>
      <c r="H207" s="267">
        <f t="shared" si="304"/>
        <v>0</v>
      </c>
      <c r="I207" s="267">
        <f t="shared" si="305"/>
        <v>0</v>
      </c>
      <c r="J207" s="268"/>
      <c r="K207" s="264"/>
      <c r="L207" s="269"/>
      <c r="M207" s="269"/>
      <c r="N207" s="269"/>
      <c r="O207" s="269"/>
      <c r="P207" s="269"/>
      <c r="Q207" s="269"/>
      <c r="R207" s="269"/>
      <c r="S207" s="269"/>
      <c r="T207" s="269"/>
      <c r="U207" s="269"/>
      <c r="V207" s="269"/>
      <c r="W207" s="269"/>
      <c r="X207" s="269"/>
      <c r="Y207" s="269"/>
      <c r="Z207" s="270"/>
      <c r="AA207" s="264"/>
      <c r="AB207" s="269"/>
      <c r="AC207" s="269">
        <v>1</v>
      </c>
      <c r="AD207" s="269">
        <v>1</v>
      </c>
      <c r="AE207" s="269"/>
      <c r="AF207" s="269"/>
      <c r="AG207" s="269"/>
      <c r="AH207" s="269"/>
      <c r="AI207" s="269"/>
      <c r="AJ207" s="269"/>
      <c r="AK207" s="265"/>
      <c r="AL207" s="271">
        <f>+INDEX('Load Combinations'!$D$4:$N$22,MATCH(Vertical!$C207,'Load Combinations'!$B$4:$B$22,0),MATCH(Vertical!AL$23,'Load Combinations'!$D$3:$N$3,0))</f>
        <v>0</v>
      </c>
      <c r="AM207" s="269">
        <f>+INDEX('Load Combinations'!$D$4:$N$22,MATCH(Vertical!$C207,'Load Combinations'!$B$4:$B$22,0),MATCH(Vertical!AM$23,'Load Combinations'!$D$3:$N$3,0))</f>
        <v>0</v>
      </c>
      <c r="AN207" s="269">
        <f>+INDEX('Load Combinations'!$D$4:$N$22,MATCH(Vertical!$C207,'Load Combinations'!$B$4:$B$22,0),MATCH(Vertical!AN$23,'Load Combinations'!$D$3:$N$3,0))</f>
        <v>0</v>
      </c>
      <c r="AO207" s="269">
        <f>+INDEX('Load Combinations'!$D$4:$N$22,MATCH(Vertical!$C207,'Load Combinations'!$B$4:$B$22,0),MATCH(Vertical!AO$23,'Load Combinations'!$D$3:$N$3,0))</f>
        <v>0</v>
      </c>
      <c r="AP207" s="269">
        <f>+INDEX('Load Combinations'!$D$4:$N$22,MATCH(Vertical!$C207,'Load Combinations'!$B$4:$B$22,0),MATCH(Vertical!AP$23,'Load Combinations'!$D$3:$N$3,0))</f>
        <v>0</v>
      </c>
      <c r="AQ207" s="269">
        <f>+INDEX('Load Combinations'!$D$4:$N$22,MATCH(Vertical!$C207,'Load Combinations'!$B$4:$B$22,0),MATCH(Vertical!AQ$23,'Load Combinations'!$D$3:$N$3,0))</f>
        <v>0</v>
      </c>
      <c r="AR207" s="269">
        <f>+INDEX('Load Combinations'!$D$4:$N$22,MATCH(Vertical!$C207,'Load Combinations'!$B$4:$B$22,0),MATCH(Vertical!AR$23,'Load Combinations'!$D$3:$N$3,0))</f>
        <v>0</v>
      </c>
      <c r="AS207" s="269">
        <f>+INDEX('Load Combinations'!$D$4:$N$22,MATCH(Vertical!$C207,'Load Combinations'!$B$4:$B$22,0),MATCH(Vertical!AS$23,'Load Combinations'!$D$3:$N$3,0))</f>
        <v>0</v>
      </c>
      <c r="AT207" s="269">
        <f>+INDEX('Load Combinations'!$D$4:$N$22,MATCH(Vertical!$C207,'Load Combinations'!$B$4:$B$22,0),MATCH(Vertical!AT$23,'Load Combinations'!$D$3:$N$3,0))</f>
        <v>0</v>
      </c>
      <c r="AU207" s="270">
        <f>+INDEX('Load Combinations'!$D$4:$N$22,MATCH(Vertical!$C207,'Load Combinations'!$B$4:$B$22,0),MATCH(Vertical!AU$23,'Load Combinations'!$D$3:$N$3,0))</f>
        <v>0</v>
      </c>
      <c r="AV207" s="325">
        <f>+INDEX('Load Combinations'!$D$4:$N$22,MATCH(Vertical!$C207,'Load Combinations'!$B$4:$B$22,0),MATCH(Vertical!AV$23,'Load Combinations'!$D$3:$N$3,0))</f>
        <v>0</v>
      </c>
      <c r="AW207" s="264" cm="1">
        <f t="array" ref="AW207">SUMPRODUCT(--($K207:$Z207&gt;0),INDEX($H$4:$H$19,MATCH($K$23:$Z$23,$C$4:$C$19,0)))</f>
        <v>0</v>
      </c>
      <c r="AX207" s="269" cm="1">
        <f t="array" ref="AX207">SUMPRODUCT(--($K207:$Z207&gt;0),INDEX($G$4:$G$19,MATCH($K$23:$Z$23,$C$4:$C$19,0)))</f>
        <v>0</v>
      </c>
      <c r="AY207" s="269" cm="1">
        <f t="array" ref="AY207">-1*SUMPRODUCT(--($K207:$Z207&lt;0),INDEX($H$4:$H$19,MATCH($K$23:$Z$23,$C$4:$C$19,0)))</f>
        <v>0</v>
      </c>
      <c r="AZ207" s="265" cm="1">
        <f t="array" ref="AZ207">-1*SUMPRODUCT(--($K207:$Z207&lt;0),INDEX($G$4:$G$19,MATCH($K$23:$Z$23,$C$4:$C$19,0)))</f>
        <v>0</v>
      </c>
      <c r="BA207" s="272" cm="1">
        <f t="array" ref="BA207">IF(AA207&gt;0,AA207*SUMPRODUCT(_xlfn.XLOOKUP(AA$23,$C$4:$C$19,$T$4:$AD$19)*$AL207:$AV207),0)</f>
        <v>0</v>
      </c>
      <c r="BB207" s="273" cm="1">
        <f t="array" ref="BB207">IF(AB207&gt;0,AB207*SUMPRODUCT(_xlfn.XLOOKUP(AB$23,$C$4:$C$19,$T$4:$AD$19)*$AL207:$AV207),0)</f>
        <v>0</v>
      </c>
      <c r="BC207" s="273" cm="1">
        <f t="array" ref="BC207">IF(AC207&gt;0,AC207*SUMPRODUCT(_xlfn.XLOOKUP(AC$23,$C$4:$C$19,$T$4:$AD$19)*$AL207:$AV207),0)</f>
        <v>0</v>
      </c>
      <c r="BD207" s="273" cm="1">
        <f t="array" ref="BD207">IF(AD207&gt;0,AD207*SUMPRODUCT(_xlfn.XLOOKUP(AD$23,$C$4:$C$19,$T$4:$AD$19)*$AL207:$AV207),0)</f>
        <v>0</v>
      </c>
      <c r="BE207" s="273" cm="1">
        <f t="array" ref="BE207">IF(AE207&gt;0,AE207*SUMPRODUCT(_xlfn.XLOOKUP(AE$23,$C$4:$C$19,$T$4:$AD$19)*$AL207:$AV207),0)</f>
        <v>0</v>
      </c>
      <c r="BF207" s="273" cm="1">
        <f t="array" ref="BF207">IF(AF207&gt;0,AF207*SUMPRODUCT(_xlfn.XLOOKUP(AF$23,$C$4:$C$19,$T$4:$AD$19)*$AL207:$AV207),0)</f>
        <v>0</v>
      </c>
      <c r="BG207" s="273" cm="1">
        <f t="array" ref="BG207">IF(AG207&gt;0,AG207*SUMPRODUCT(_xlfn.XLOOKUP(AG$23,$C$4:$C$19,$T$4:$AD$19)*$AL207:$AV207),0)</f>
        <v>0</v>
      </c>
      <c r="BH207" s="273" cm="1">
        <f t="array" ref="BH207">IF(AH207&gt;0,AH207*SUMPRODUCT(_xlfn.XLOOKUP(AH$23,$C$4:$C$19,$T$4:$AD$19)*$AL207:$AV207),0)</f>
        <v>0</v>
      </c>
      <c r="BI207" s="273" cm="1">
        <f t="array" ref="BI207">IF(AI207&gt;0,AI207*SUMPRODUCT(_xlfn.XLOOKUP(AI$23,$C$4:$C$19,$T$4:$AD$19)*$AL207:$AV207),0)</f>
        <v>0</v>
      </c>
      <c r="BJ207" s="273" cm="1">
        <f t="array" ref="BJ207">IF(AJ207&gt;0,AJ207*SUMPRODUCT(_xlfn.XLOOKUP(AJ$23,$C$4:$C$19,$T$4:$AD$19)*$AL207:$AV207),0)</f>
        <v>0</v>
      </c>
      <c r="BK207" s="274" cm="1">
        <f t="array" ref="BK207">IF(AK207&gt;0,AK207*SUMPRODUCT(_xlfn.XLOOKUP(AK$23,$C$4:$C$19,$T$4:$AD$19)*$AL207:$AV207),0)</f>
        <v>0</v>
      </c>
      <c r="BL207" s="275">
        <f t="shared" si="298"/>
        <v>0</v>
      </c>
      <c r="BM207" s="272" cm="1">
        <f t="array" ref="BM207">IF(AA207&gt;0,AA207*SUMPRODUCT(_xlfn.XLOOKUP(AA$23,$C$4:$C$19,$I$4:$S$19)*$AL207:$AV207),0)</f>
        <v>0</v>
      </c>
      <c r="BN207" s="273" cm="1">
        <f t="array" ref="BN207">IF(AB207&gt;0,AB207*SUMPRODUCT(_xlfn.XLOOKUP(AB$23,$C$4:$C$19,$I$4:$S$19)*$AL207:$AV207),0)</f>
        <v>0</v>
      </c>
      <c r="BO207" s="273" cm="1">
        <f t="array" ref="BO207">IF(AC207&gt;0,AC207*SUMPRODUCT(_xlfn.XLOOKUP(AC$23,$C$4:$C$19,$I$4:$S$19)*$AL207:$AV207),0)</f>
        <v>0</v>
      </c>
      <c r="BP207" s="273" cm="1">
        <f t="array" ref="BP207">IF(AD207&gt;0,AD207*SUMPRODUCT(_xlfn.XLOOKUP(AD$23,$C$4:$C$19,$I$4:$S$19)*$AL207:$AV207),0)</f>
        <v>0</v>
      </c>
      <c r="BQ207" s="273" cm="1">
        <f t="array" ref="BQ207">IF(AE207&gt;0,AE207*SUMPRODUCT(_xlfn.XLOOKUP(AE$23,$C$4:$C$19,$I$4:$S$19)*$AL207:$AV207),0)</f>
        <v>0</v>
      </c>
      <c r="BR207" s="273" cm="1">
        <f t="array" ref="BR207">IF(AF207&gt;0,AF207*SUMPRODUCT(_xlfn.XLOOKUP(AF$23,$C$4:$C$19,$I$4:$S$19)*$AL207:$AV207),0)</f>
        <v>0</v>
      </c>
      <c r="BS207" s="273" cm="1">
        <f t="array" ref="BS207">IF(AG207&gt;0,AG207*SUMPRODUCT(_xlfn.XLOOKUP(AG$23,$C$4:$C$19,$I$4:$S$19)*$AL207:$AV207),0)</f>
        <v>0</v>
      </c>
      <c r="BT207" s="273" cm="1">
        <f t="array" ref="BT207">IF(AH207&gt;0,AH207*SUMPRODUCT(_xlfn.XLOOKUP(AH$23,$C$4:$C$19,$I$4:$S$19)*$AL207:$AV207),0)</f>
        <v>0</v>
      </c>
      <c r="BU207" s="273" cm="1">
        <f t="array" ref="BU207">IF(AI207&gt;0,AI207*SUMPRODUCT(_xlfn.XLOOKUP(AI$23,$C$4:$C$19,$I$4:$S$19)*$AL207:$AV207),0)</f>
        <v>0</v>
      </c>
      <c r="BV207" s="273" cm="1">
        <f t="array" ref="BV207">IF(AJ207&gt;0,AJ207*SUMPRODUCT(_xlfn.XLOOKUP(AJ$23,$C$4:$C$19,$I$4:$S$19)*$AL207:$AV207),0)</f>
        <v>0</v>
      </c>
      <c r="BW207" s="276" cm="1">
        <f t="array" ref="BW207">IF(AK207&gt;0,AK207*SUMPRODUCT(_xlfn.XLOOKUP(AK$23,$C$4:$C$19,$I$4:$S$19)*$AL207:$AV207),0)</f>
        <v>0</v>
      </c>
      <c r="BX207" s="277">
        <f t="shared" si="299"/>
        <v>0</v>
      </c>
      <c r="BY207" s="272" cm="1">
        <f t="array" ref="BY207">IF(AA207&lt;0,AA207*SUMPRODUCT(_xlfn.XLOOKUP(AA$23,$C$4:$C$19,$T$4:$AD$19)*$AL207:$AV207),0)</f>
        <v>0</v>
      </c>
      <c r="BZ207" s="273" cm="1">
        <f t="array" ref="BZ207">IF(AB207&lt;0,AB207*SUMPRODUCT(_xlfn.XLOOKUP(AB$23,$C$4:$C$19,$T$4:$AD$19)*$AL207:$AV207),0)</f>
        <v>0</v>
      </c>
      <c r="CA207" s="273" cm="1">
        <f t="array" ref="CA207">IF(AC207&lt;0,AC207*SUMPRODUCT(_xlfn.XLOOKUP(AC$23,$C$4:$C$19,$T$4:$AD$19)*$AL207:$AV207),0)</f>
        <v>0</v>
      </c>
      <c r="CB207" s="273" cm="1">
        <f t="array" ref="CB207">IF(AD207&lt;0,AD207*SUMPRODUCT(_xlfn.XLOOKUP(AD$23,$C$4:$C$19,$T$4:$AD$19)*$AL207:$AV207),0)</f>
        <v>0</v>
      </c>
      <c r="CC207" s="273" cm="1">
        <f t="array" ref="CC207">IF(AE207&lt;0,AE207*SUMPRODUCT(_xlfn.XLOOKUP(AE$23,$C$4:$C$19,$T$4:$AD$19)*$AL207:$AV207),0)</f>
        <v>0</v>
      </c>
      <c r="CD207" s="273" cm="1">
        <f t="array" ref="CD207">IF(AF207&lt;0,AF207*SUMPRODUCT(_xlfn.XLOOKUP(AF$23,$C$4:$C$19,$T$4:$AD$19)*$AL207:$AV207),0)</f>
        <v>0</v>
      </c>
      <c r="CE207" s="273" cm="1">
        <f t="array" ref="CE207">IF(AG207&lt;0,AG207*SUMPRODUCT(_xlfn.XLOOKUP(AG$23,$C$4:$C$19,$T$4:$AD$19)*$AL207:$AV207),0)</f>
        <v>0</v>
      </c>
      <c r="CF207" s="273" cm="1">
        <f t="array" ref="CF207">IF(AH207&lt;0,AH207*SUMPRODUCT(_xlfn.XLOOKUP(AH$23,$C$4:$C$19,$T$4:$AD$19)*$AL207:$AV207),0)</f>
        <v>0</v>
      </c>
      <c r="CG207" s="273" cm="1">
        <f t="array" ref="CG207">IF(AI207&lt;0,AI207*SUMPRODUCT(_xlfn.XLOOKUP(AI$23,$C$4:$C$19,$T$4:$AD$19)*$AL207:$AV207),0)</f>
        <v>0</v>
      </c>
      <c r="CH207" s="273" cm="1">
        <f t="array" ref="CH207">IF(AJ207&lt;0,AJ207*SUMPRODUCT(_xlfn.XLOOKUP(AJ$23,$C$4:$C$19,$T$4:$AD$19)*$AL207:$AV207),0)</f>
        <v>0</v>
      </c>
      <c r="CI207" s="276" cm="1">
        <f t="array" ref="CI207">IF(AK207&lt;0,AK207*SUMPRODUCT(_xlfn.XLOOKUP(AK$23,$C$4:$C$19,$T$4:$AD$19)*$AL207:$AV207),0)</f>
        <v>0</v>
      </c>
      <c r="CJ207" s="275">
        <f t="shared" si="300"/>
        <v>0</v>
      </c>
      <c r="CK207" s="272" cm="1">
        <f t="array" ref="CK207">IF(AA207&lt;0,AA207*SUMPRODUCT(_xlfn.XLOOKUP(AA$23,$C$4:$C$19,$I$4:$S$19)*$AL207:$AV207),0)</f>
        <v>0</v>
      </c>
      <c r="CL207" s="273" cm="1">
        <f t="array" ref="CL207">IF(AB207&lt;0,AB207*SUMPRODUCT(_xlfn.XLOOKUP(AB$23,$C$4:$C$19,$I$4:$S$19)*$AL207:$AV207),0)</f>
        <v>0</v>
      </c>
      <c r="CM207" s="273" cm="1">
        <f t="array" ref="CM207">IF(AC207&lt;0,AC207*SUMPRODUCT(_xlfn.XLOOKUP(AC$23,$C$4:$C$19,$I$4:$S$19)*$AL207:$AV207),0)</f>
        <v>0</v>
      </c>
      <c r="CN207" s="273" cm="1">
        <f t="array" ref="CN207">IF(AD207&lt;0,AD207*SUMPRODUCT(_xlfn.XLOOKUP(AD$23,$C$4:$C$19,$I$4:$S$19)*$AL207:$AV207),0)</f>
        <v>0</v>
      </c>
      <c r="CO207" s="273" cm="1">
        <f t="array" ref="CO207">IF(AE207&lt;0,AE207*SUMPRODUCT(_xlfn.XLOOKUP(AE$23,$C$4:$C$19,$I$4:$S$19)*$AL207:$AV207),0)</f>
        <v>0</v>
      </c>
      <c r="CP207" s="273" cm="1">
        <f t="array" ref="CP207">IF(AF207&lt;0,AF207*SUMPRODUCT(_xlfn.XLOOKUP(AF$23,$C$4:$C$19,$I$4:$S$19)*$AL207:$AV207),0)</f>
        <v>0</v>
      </c>
      <c r="CQ207" s="273" cm="1">
        <f t="array" ref="CQ207">IF(AG207&lt;0,AG207*SUMPRODUCT(_xlfn.XLOOKUP(AG$23,$C$4:$C$19,$I$4:$S$19)*$AL207:$AV207),0)</f>
        <v>0</v>
      </c>
      <c r="CR207" s="273" cm="1">
        <f t="array" ref="CR207">IF(AH207&lt;0,AH207*SUMPRODUCT(_xlfn.XLOOKUP(AH$23,$C$4:$C$19,$I$4:$S$19)*$AL207:$AV207),0)</f>
        <v>0</v>
      </c>
      <c r="CS207" s="273" cm="1">
        <f t="array" ref="CS207">IF(AI207&lt;0,AI207*SUMPRODUCT(_xlfn.XLOOKUP(AI$23,$C$4:$C$19,$I$4:$S$19)*$AL207:$AV207),0)</f>
        <v>0</v>
      </c>
      <c r="CT207" s="273" cm="1">
        <f t="array" ref="CT207">IF(AJ207&lt;0,AJ207*SUMPRODUCT(_xlfn.XLOOKUP(AJ$23,$C$4:$C$19,$I$4:$S$19)*$AL207:$AV207),0)</f>
        <v>0</v>
      </c>
      <c r="CU207" s="274" cm="1">
        <f t="array" ref="CU207">IF(AK207&lt;0,AK207*SUMPRODUCT(_xlfn.XLOOKUP(AK$23,$C$4:$C$19,$I$4:$S$19)*$AL207:$AV207),0)</f>
        <v>0</v>
      </c>
      <c r="CV207" s="275">
        <f t="shared" si="301"/>
        <v>0</v>
      </c>
    </row>
    <row r="208" spans="1:100" x14ac:dyDescent="0.25">
      <c r="A208" s="134" t="s">
        <v>165</v>
      </c>
      <c r="B208" s="255"/>
      <c r="C208" s="278">
        <v>2</v>
      </c>
      <c r="D208" s="279" t="str">
        <f>_xlfn.XLOOKUP($C208,'Load Combinations'!$B$4:$B$22,'Load Combinations'!$C$4:$C$22)</f>
        <v>Rotation Test, Target Assembly</v>
      </c>
      <c r="E208" s="280"/>
      <c r="F208" s="281"/>
      <c r="G208" s="111"/>
      <c r="H208" s="282">
        <f t="shared" ca="1" si="304"/>
        <v>0.2</v>
      </c>
      <c r="I208" s="282">
        <f t="shared" ca="1" si="305"/>
        <v>-0.2</v>
      </c>
      <c r="J208" s="283"/>
      <c r="K208" s="87">
        <f ca="1">OFFSET(K208,-1,0)</f>
        <v>0</v>
      </c>
      <c r="L208" s="84">
        <f t="shared" ref="L208:AK208" ca="1" si="332">OFFSET(L208,-1,0)</f>
        <v>0</v>
      </c>
      <c r="M208" s="84">
        <f t="shared" ca="1" si="332"/>
        <v>0</v>
      </c>
      <c r="N208" s="84">
        <f t="shared" ca="1" si="332"/>
        <v>0</v>
      </c>
      <c r="O208" s="84">
        <f t="shared" ca="1" si="332"/>
        <v>0</v>
      </c>
      <c r="P208" s="84">
        <f t="shared" ca="1" si="332"/>
        <v>0</v>
      </c>
      <c r="Q208" s="84">
        <f t="shared" ca="1" si="332"/>
        <v>0</v>
      </c>
      <c r="R208" s="84">
        <f t="shared" ca="1" si="332"/>
        <v>0</v>
      </c>
      <c r="S208" s="84">
        <f t="shared" ca="1" si="332"/>
        <v>0</v>
      </c>
      <c r="T208" s="84">
        <f t="shared" ca="1" si="332"/>
        <v>0</v>
      </c>
      <c r="U208" s="84">
        <f t="shared" ca="1" si="332"/>
        <v>0</v>
      </c>
      <c r="V208" s="84">
        <f t="shared" ca="1" si="332"/>
        <v>0</v>
      </c>
      <c r="W208" s="84">
        <f t="shared" ca="1" si="332"/>
        <v>0</v>
      </c>
      <c r="X208" s="84">
        <f t="shared" ca="1" si="332"/>
        <v>0</v>
      </c>
      <c r="Y208" s="84">
        <f t="shared" ca="1" si="332"/>
        <v>0</v>
      </c>
      <c r="Z208" s="89">
        <f t="shared" ca="1" si="332"/>
        <v>0</v>
      </c>
      <c r="AA208" s="87">
        <f t="shared" ca="1" si="332"/>
        <v>0</v>
      </c>
      <c r="AB208" s="84">
        <f t="shared" ca="1" si="332"/>
        <v>0</v>
      </c>
      <c r="AC208" s="84">
        <f t="shared" ca="1" si="332"/>
        <v>1</v>
      </c>
      <c r="AD208" s="84">
        <f t="shared" ca="1" si="332"/>
        <v>1</v>
      </c>
      <c r="AE208" s="84">
        <f t="shared" ca="1" si="332"/>
        <v>0</v>
      </c>
      <c r="AF208" s="84">
        <f t="shared" ca="1" si="332"/>
        <v>0</v>
      </c>
      <c r="AG208" s="84">
        <f t="shared" ca="1" si="332"/>
        <v>0</v>
      </c>
      <c r="AH208" s="84">
        <f t="shared" ca="1" si="332"/>
        <v>0</v>
      </c>
      <c r="AI208" s="84">
        <f t="shared" ca="1" si="332"/>
        <v>0</v>
      </c>
      <c r="AJ208" s="84">
        <f t="shared" ca="1" si="332"/>
        <v>0</v>
      </c>
      <c r="AK208" s="98">
        <f t="shared" ca="1" si="332"/>
        <v>0</v>
      </c>
      <c r="AL208" s="91">
        <f>+INDEX('Load Combinations'!$D$4:$N$22,MATCH(Vertical!$C208,'Load Combinations'!$B$4:$B$22,0),MATCH(Vertical!AL$23,'Load Combinations'!$D$3:$N$3,0))</f>
        <v>1</v>
      </c>
      <c r="AM208" s="84">
        <f>+INDEX('Load Combinations'!$D$4:$N$22,MATCH(Vertical!$C208,'Load Combinations'!$B$4:$B$22,0),MATCH(Vertical!AM$23,'Load Combinations'!$D$3:$N$3,0))</f>
        <v>1</v>
      </c>
      <c r="AN208" s="84">
        <f>+INDEX('Load Combinations'!$D$4:$N$22,MATCH(Vertical!$C208,'Load Combinations'!$B$4:$B$22,0),MATCH(Vertical!AN$23,'Load Combinations'!$D$3:$N$3,0))</f>
        <v>0</v>
      </c>
      <c r="AO208" s="84">
        <f>+INDEX('Load Combinations'!$D$4:$N$22,MATCH(Vertical!$C208,'Load Combinations'!$B$4:$B$22,0),MATCH(Vertical!AO$23,'Load Combinations'!$D$3:$N$3,0))</f>
        <v>0</v>
      </c>
      <c r="AP208" s="84">
        <f>+INDEX('Load Combinations'!$D$4:$N$22,MATCH(Vertical!$C208,'Load Combinations'!$B$4:$B$22,0),MATCH(Vertical!AP$23,'Load Combinations'!$D$3:$N$3,0))</f>
        <v>0</v>
      </c>
      <c r="AQ208" s="84">
        <f>+INDEX('Load Combinations'!$D$4:$N$22,MATCH(Vertical!$C208,'Load Combinations'!$B$4:$B$22,0),MATCH(Vertical!AQ$23,'Load Combinations'!$D$3:$N$3,0))</f>
        <v>0</v>
      </c>
      <c r="AR208" s="84">
        <f>+INDEX('Load Combinations'!$D$4:$N$22,MATCH(Vertical!$C208,'Load Combinations'!$B$4:$B$22,0),MATCH(Vertical!AR$23,'Load Combinations'!$D$3:$N$3,0))</f>
        <v>0</v>
      </c>
      <c r="AS208" s="84">
        <f>+INDEX('Load Combinations'!$D$4:$N$22,MATCH(Vertical!$C208,'Load Combinations'!$B$4:$B$22,0),MATCH(Vertical!AS$23,'Load Combinations'!$D$3:$N$3,0))</f>
        <v>0</v>
      </c>
      <c r="AT208" s="84">
        <f>+INDEX('Load Combinations'!$D$4:$N$22,MATCH(Vertical!$C208,'Load Combinations'!$B$4:$B$22,0),MATCH(Vertical!AT$23,'Load Combinations'!$D$3:$N$3,0))</f>
        <v>0</v>
      </c>
      <c r="AU208" s="89">
        <f>+INDEX('Load Combinations'!$D$4:$N$22,MATCH(Vertical!$C208,'Load Combinations'!$B$4:$B$22,0),MATCH(Vertical!AU$23,'Load Combinations'!$D$3:$N$3,0))</f>
        <v>0</v>
      </c>
      <c r="AV208" s="194">
        <f>+INDEX('Load Combinations'!$D$4:$N$22,MATCH(Vertical!$C208,'Load Combinations'!$B$4:$B$22,0),MATCH(Vertical!AV$23,'Load Combinations'!$D$3:$N$3,0))</f>
        <v>0</v>
      </c>
      <c r="AW208" s="284" cm="1">
        <f t="array" aca="1" ref="AW208" ca="1">SUMPRODUCT(--($K208:$Z208&gt;0),INDEX($H$4:$H$19,MATCH($K$23:$Z$23,$C$4:$C$19,0)))</f>
        <v>0</v>
      </c>
      <c r="AX208" s="194" cm="1">
        <f t="array" aca="1" ref="AX208" ca="1">SUMPRODUCT(--($K208:$Z208&gt;0),INDEX($G$4:$G$19,MATCH($K$23:$Z$23,$C$4:$C$19,0)))</f>
        <v>0</v>
      </c>
      <c r="AY208" s="194" cm="1">
        <f t="array" aca="1" ref="AY208" ca="1">-1*SUMPRODUCT(--($K208:$Z208&lt;0),INDEX($H$4:$H$19,MATCH($K$23:$Z$23,$C$4:$C$19,0)))</f>
        <v>0</v>
      </c>
      <c r="AZ208" s="285" cm="1">
        <f t="array" aca="1" ref="AZ208" ca="1">-1*SUMPRODUCT(--($K208:$Z208&lt;0),INDEX($G$4:$G$19,MATCH($K$23:$Z$23,$C$4:$C$19,0)))</f>
        <v>0</v>
      </c>
      <c r="BA208" s="286" cm="1">
        <f t="array" aca="1" ref="BA208" ca="1">IF(AA208&gt;0,AA208*SUMPRODUCT(_xlfn.XLOOKUP(AA$23,$C$4:$C$19,$T$4:$AD$19)*$AL208:$AV208),0)</f>
        <v>0</v>
      </c>
      <c r="BB208" s="287" cm="1">
        <f t="array" aca="1" ref="BB208" ca="1">IF(AB208&gt;0,AB208*SUMPRODUCT(_xlfn.XLOOKUP(AB$23,$C$4:$C$19,$T$4:$AD$19)*$AL208:$AV208),0)</f>
        <v>0</v>
      </c>
      <c r="BC208" s="287" cm="1">
        <f t="array" aca="1" ref="BC208" ca="1">IF(AC208&gt;0,AC208*SUMPRODUCT(_xlfn.XLOOKUP(AC$23,$C$4:$C$19,$T$4:$AD$19)*$AL208:$AV208),0)</f>
        <v>0.1</v>
      </c>
      <c r="BD208" s="287" cm="1">
        <f t="array" aca="1" ref="BD208" ca="1">IF(AD208&gt;0,AD208*SUMPRODUCT(_xlfn.XLOOKUP(AD$23,$C$4:$C$19,$T$4:$AD$19)*$AL208:$AV208),0)</f>
        <v>0.1</v>
      </c>
      <c r="BE208" s="287" cm="1">
        <f t="array" aca="1" ref="BE208" ca="1">IF(AE208&gt;0,AE208*SUMPRODUCT(_xlfn.XLOOKUP(AE$23,$C$4:$C$19,$T$4:$AD$19)*$AL208:$AV208),0)</f>
        <v>0</v>
      </c>
      <c r="BF208" s="287" cm="1">
        <f t="array" aca="1" ref="BF208" ca="1">IF(AF208&gt;0,AF208*SUMPRODUCT(_xlfn.XLOOKUP(AF$23,$C$4:$C$19,$T$4:$AD$19)*$AL208:$AV208),0)</f>
        <v>0</v>
      </c>
      <c r="BG208" s="287" cm="1">
        <f t="array" aca="1" ref="BG208" ca="1">IF(AG208&gt;0,AG208*SUMPRODUCT(_xlfn.XLOOKUP(AG$23,$C$4:$C$19,$T$4:$AD$19)*$AL208:$AV208),0)</f>
        <v>0</v>
      </c>
      <c r="BH208" s="287" cm="1">
        <f t="array" aca="1" ref="BH208" ca="1">IF(AH208&gt;0,AH208*SUMPRODUCT(_xlfn.XLOOKUP(AH$23,$C$4:$C$19,$T$4:$AD$19)*$AL208:$AV208),0)</f>
        <v>0</v>
      </c>
      <c r="BI208" s="287" cm="1">
        <f t="array" aca="1" ref="BI208" ca="1">IF(AI208&gt;0,AI208*SUMPRODUCT(_xlfn.XLOOKUP(AI$23,$C$4:$C$19,$T$4:$AD$19)*$AL208:$AV208),0)</f>
        <v>0</v>
      </c>
      <c r="BJ208" s="287" cm="1">
        <f t="array" aca="1" ref="BJ208" ca="1">IF(AJ208&gt;0,AJ208*SUMPRODUCT(_xlfn.XLOOKUP(AJ$23,$C$4:$C$19,$T$4:$AD$19)*$AL208:$AV208),0)</f>
        <v>0</v>
      </c>
      <c r="BK208" s="288" cm="1">
        <f t="array" aca="1" ref="BK208" ca="1">IF(AK208&gt;0,AK208*SUMPRODUCT(_xlfn.XLOOKUP(AK$23,$C$4:$C$19,$T$4:$AD$19)*$AL208:$AV208),0)</f>
        <v>0</v>
      </c>
      <c r="BL208" s="289">
        <f t="shared" ca="1" si="298"/>
        <v>0.2</v>
      </c>
      <c r="BM208" s="286" cm="1">
        <f t="array" aca="1" ref="BM208" ca="1">IF(AA208&gt;0,AA208*SUMPRODUCT(_xlfn.XLOOKUP(AA$23,$C$4:$C$19,$I$4:$S$19)*$AL208:$AV208),0)</f>
        <v>0</v>
      </c>
      <c r="BN208" s="287" cm="1">
        <f t="array" aca="1" ref="BN208" ca="1">IF(AB208&gt;0,AB208*SUMPRODUCT(_xlfn.XLOOKUP(AB$23,$C$4:$C$19,$I$4:$S$19)*$AL208:$AV208),0)</f>
        <v>0</v>
      </c>
      <c r="BO208" s="287" cm="1">
        <f t="array" aca="1" ref="BO208" ca="1">IF(AC208&gt;0,AC208*SUMPRODUCT(_xlfn.XLOOKUP(AC$23,$C$4:$C$19,$I$4:$S$19)*$AL208:$AV208),0)</f>
        <v>-0.1</v>
      </c>
      <c r="BP208" s="287" cm="1">
        <f t="array" aca="1" ref="BP208" ca="1">IF(AD208&gt;0,AD208*SUMPRODUCT(_xlfn.XLOOKUP(AD$23,$C$4:$C$19,$I$4:$S$19)*$AL208:$AV208),0)</f>
        <v>-0.1</v>
      </c>
      <c r="BQ208" s="287" cm="1">
        <f t="array" aca="1" ref="BQ208" ca="1">IF(AE208&gt;0,AE208*SUMPRODUCT(_xlfn.XLOOKUP(AE$23,$C$4:$C$19,$I$4:$S$19)*$AL208:$AV208),0)</f>
        <v>0</v>
      </c>
      <c r="BR208" s="287" cm="1">
        <f t="array" aca="1" ref="BR208" ca="1">IF(AF208&gt;0,AF208*SUMPRODUCT(_xlfn.XLOOKUP(AF$23,$C$4:$C$19,$I$4:$S$19)*$AL208:$AV208),0)</f>
        <v>0</v>
      </c>
      <c r="BS208" s="287" cm="1">
        <f t="array" aca="1" ref="BS208" ca="1">IF(AG208&gt;0,AG208*SUMPRODUCT(_xlfn.XLOOKUP(AG$23,$C$4:$C$19,$I$4:$S$19)*$AL208:$AV208),0)</f>
        <v>0</v>
      </c>
      <c r="BT208" s="287" cm="1">
        <f t="array" aca="1" ref="BT208" ca="1">IF(AH208&gt;0,AH208*SUMPRODUCT(_xlfn.XLOOKUP(AH$23,$C$4:$C$19,$I$4:$S$19)*$AL208:$AV208),0)</f>
        <v>0</v>
      </c>
      <c r="BU208" s="287" cm="1">
        <f t="array" aca="1" ref="BU208" ca="1">IF(AI208&gt;0,AI208*SUMPRODUCT(_xlfn.XLOOKUP(AI$23,$C$4:$C$19,$I$4:$S$19)*$AL208:$AV208),0)</f>
        <v>0</v>
      </c>
      <c r="BV208" s="287" cm="1">
        <f t="array" aca="1" ref="BV208" ca="1">IF(AJ208&gt;0,AJ208*SUMPRODUCT(_xlfn.XLOOKUP(AJ$23,$C$4:$C$19,$I$4:$S$19)*$AL208:$AV208),0)</f>
        <v>0</v>
      </c>
      <c r="BW208" s="290" cm="1">
        <f t="array" aca="1" ref="BW208" ca="1">IF(AK208&gt;0,AK208*SUMPRODUCT(_xlfn.XLOOKUP(AK$23,$C$4:$C$19,$I$4:$S$19)*$AL208:$AV208),0)</f>
        <v>0</v>
      </c>
      <c r="BX208" s="291">
        <f t="shared" ca="1" si="299"/>
        <v>-0.2</v>
      </c>
      <c r="BY208" s="286" cm="1">
        <f t="array" aca="1" ref="BY208" ca="1">IF(AA208&lt;0,AA208*SUMPRODUCT(_xlfn.XLOOKUP(AA$23,$C$4:$C$19,$T$4:$AD$19)*$AL208:$AV208),0)</f>
        <v>0</v>
      </c>
      <c r="BZ208" s="287" cm="1">
        <f t="array" aca="1" ref="BZ208" ca="1">IF(AB208&lt;0,AB208*SUMPRODUCT(_xlfn.XLOOKUP(AB$23,$C$4:$C$19,$T$4:$AD$19)*$AL208:$AV208),0)</f>
        <v>0</v>
      </c>
      <c r="CA208" s="287" cm="1">
        <f t="array" aca="1" ref="CA208" ca="1">IF(AC208&lt;0,AC208*SUMPRODUCT(_xlfn.XLOOKUP(AC$23,$C$4:$C$19,$T$4:$AD$19)*$AL208:$AV208),0)</f>
        <v>0</v>
      </c>
      <c r="CB208" s="287" cm="1">
        <f t="array" aca="1" ref="CB208" ca="1">IF(AD208&lt;0,AD208*SUMPRODUCT(_xlfn.XLOOKUP(AD$23,$C$4:$C$19,$T$4:$AD$19)*$AL208:$AV208),0)</f>
        <v>0</v>
      </c>
      <c r="CC208" s="287" cm="1">
        <f t="array" aca="1" ref="CC208" ca="1">IF(AE208&lt;0,AE208*SUMPRODUCT(_xlfn.XLOOKUP(AE$23,$C$4:$C$19,$T$4:$AD$19)*$AL208:$AV208),0)</f>
        <v>0</v>
      </c>
      <c r="CD208" s="287" cm="1">
        <f t="array" aca="1" ref="CD208" ca="1">IF(AF208&lt;0,AF208*SUMPRODUCT(_xlfn.XLOOKUP(AF$23,$C$4:$C$19,$T$4:$AD$19)*$AL208:$AV208),0)</f>
        <v>0</v>
      </c>
      <c r="CE208" s="287" cm="1">
        <f t="array" aca="1" ref="CE208" ca="1">IF(AG208&lt;0,AG208*SUMPRODUCT(_xlfn.XLOOKUP(AG$23,$C$4:$C$19,$T$4:$AD$19)*$AL208:$AV208),0)</f>
        <v>0</v>
      </c>
      <c r="CF208" s="287" cm="1">
        <f t="array" aca="1" ref="CF208" ca="1">IF(AH208&lt;0,AH208*SUMPRODUCT(_xlfn.XLOOKUP(AH$23,$C$4:$C$19,$T$4:$AD$19)*$AL208:$AV208),0)</f>
        <v>0</v>
      </c>
      <c r="CG208" s="287" cm="1">
        <f t="array" aca="1" ref="CG208" ca="1">IF(AI208&lt;0,AI208*SUMPRODUCT(_xlfn.XLOOKUP(AI$23,$C$4:$C$19,$T$4:$AD$19)*$AL208:$AV208),0)</f>
        <v>0</v>
      </c>
      <c r="CH208" s="287" cm="1">
        <f t="array" aca="1" ref="CH208" ca="1">IF(AJ208&lt;0,AJ208*SUMPRODUCT(_xlfn.XLOOKUP(AJ$23,$C$4:$C$19,$T$4:$AD$19)*$AL208:$AV208),0)</f>
        <v>0</v>
      </c>
      <c r="CI208" s="290" cm="1">
        <f t="array" aca="1" ref="CI208" ca="1">IF(AK208&lt;0,AK208*SUMPRODUCT(_xlfn.XLOOKUP(AK$23,$C$4:$C$19,$T$4:$AD$19)*$AL208:$AV208),0)</f>
        <v>0</v>
      </c>
      <c r="CJ208" s="289">
        <f t="shared" ca="1" si="300"/>
        <v>0</v>
      </c>
      <c r="CK208" s="286" cm="1">
        <f t="array" aca="1" ref="CK208" ca="1">IF(AA208&lt;0,AA208*SUMPRODUCT(_xlfn.XLOOKUP(AA$23,$C$4:$C$19,$I$4:$S$19)*$AL208:$AV208),0)</f>
        <v>0</v>
      </c>
      <c r="CL208" s="287" cm="1">
        <f t="array" aca="1" ref="CL208" ca="1">IF(AB208&lt;0,AB208*SUMPRODUCT(_xlfn.XLOOKUP(AB$23,$C$4:$C$19,$I$4:$S$19)*$AL208:$AV208),0)</f>
        <v>0</v>
      </c>
      <c r="CM208" s="287" cm="1">
        <f t="array" aca="1" ref="CM208" ca="1">IF(AC208&lt;0,AC208*SUMPRODUCT(_xlfn.XLOOKUP(AC$23,$C$4:$C$19,$I$4:$S$19)*$AL208:$AV208),0)</f>
        <v>0</v>
      </c>
      <c r="CN208" s="287" cm="1">
        <f t="array" aca="1" ref="CN208" ca="1">IF(AD208&lt;0,AD208*SUMPRODUCT(_xlfn.XLOOKUP(AD$23,$C$4:$C$19,$I$4:$S$19)*$AL208:$AV208),0)</f>
        <v>0</v>
      </c>
      <c r="CO208" s="287" cm="1">
        <f t="array" aca="1" ref="CO208" ca="1">IF(AE208&lt;0,AE208*SUMPRODUCT(_xlfn.XLOOKUP(AE$23,$C$4:$C$19,$I$4:$S$19)*$AL208:$AV208),0)</f>
        <v>0</v>
      </c>
      <c r="CP208" s="287" cm="1">
        <f t="array" aca="1" ref="CP208" ca="1">IF(AF208&lt;0,AF208*SUMPRODUCT(_xlfn.XLOOKUP(AF$23,$C$4:$C$19,$I$4:$S$19)*$AL208:$AV208),0)</f>
        <v>0</v>
      </c>
      <c r="CQ208" s="287" cm="1">
        <f t="array" aca="1" ref="CQ208" ca="1">IF(AG208&lt;0,AG208*SUMPRODUCT(_xlfn.XLOOKUP(AG$23,$C$4:$C$19,$I$4:$S$19)*$AL208:$AV208),0)</f>
        <v>0</v>
      </c>
      <c r="CR208" s="287" cm="1">
        <f t="array" aca="1" ref="CR208" ca="1">IF(AH208&lt;0,AH208*SUMPRODUCT(_xlfn.XLOOKUP(AH$23,$C$4:$C$19,$I$4:$S$19)*$AL208:$AV208),0)</f>
        <v>0</v>
      </c>
      <c r="CS208" s="287" cm="1">
        <f t="array" aca="1" ref="CS208" ca="1">IF(AI208&lt;0,AI208*SUMPRODUCT(_xlfn.XLOOKUP(AI$23,$C$4:$C$19,$I$4:$S$19)*$AL208:$AV208),0)</f>
        <v>0</v>
      </c>
      <c r="CT208" s="287" cm="1">
        <f t="array" aca="1" ref="CT208" ca="1">IF(AJ208&lt;0,AJ208*SUMPRODUCT(_xlfn.XLOOKUP(AJ$23,$C$4:$C$19,$I$4:$S$19)*$AL208:$AV208),0)</f>
        <v>0</v>
      </c>
      <c r="CU208" s="288" cm="1">
        <f t="array" aca="1" ref="CU208" ca="1">IF(AK208&lt;0,AK208*SUMPRODUCT(_xlfn.XLOOKUP(AK$23,$C$4:$C$19,$I$4:$S$19)*$AL208:$AV208),0)</f>
        <v>0</v>
      </c>
      <c r="CV208" s="289">
        <f t="shared" ca="1" si="301"/>
        <v>0</v>
      </c>
    </row>
    <row r="209" spans="1:100" x14ac:dyDescent="0.25">
      <c r="A209" s="135">
        <f ca="1">MIN(H207:I225)</f>
        <v>-2</v>
      </c>
      <c r="B209" s="731"/>
      <c r="C209" s="292">
        <v>3</v>
      </c>
      <c r="D209" s="293" t="str">
        <f>_xlfn.XLOOKUP($C209,'Load Combinations'!$B$4:$B$22,'Load Combinations'!$C$4:$C$22)</f>
        <v>Component Pressure Test</v>
      </c>
      <c r="E209" s="86"/>
      <c r="F209" s="294"/>
      <c r="G209" s="125"/>
      <c r="H209" s="295">
        <f t="shared" ca="1" si="304"/>
        <v>0.1</v>
      </c>
      <c r="I209" s="295">
        <f t="shared" ca="1" si="305"/>
        <v>0</v>
      </c>
      <c r="J209" s="296"/>
      <c r="K209" s="99">
        <f ca="1">OFFSET(K209,-2,0)</f>
        <v>0</v>
      </c>
      <c r="L209" s="96">
        <f t="shared" ref="L209:AK209" ca="1" si="333">OFFSET(L209,-2,0)</f>
        <v>0</v>
      </c>
      <c r="M209" s="96">
        <f t="shared" ca="1" si="333"/>
        <v>0</v>
      </c>
      <c r="N209" s="96">
        <f t="shared" ca="1" si="333"/>
        <v>0</v>
      </c>
      <c r="O209" s="96">
        <f t="shared" ca="1" si="333"/>
        <v>0</v>
      </c>
      <c r="P209" s="96">
        <f t="shared" ca="1" si="333"/>
        <v>0</v>
      </c>
      <c r="Q209" s="96">
        <f t="shared" ca="1" si="333"/>
        <v>0</v>
      </c>
      <c r="R209" s="96">
        <f t="shared" ca="1" si="333"/>
        <v>0</v>
      </c>
      <c r="S209" s="96">
        <f t="shared" ca="1" si="333"/>
        <v>0</v>
      </c>
      <c r="T209" s="96">
        <f t="shared" ca="1" si="333"/>
        <v>0</v>
      </c>
      <c r="U209" s="96">
        <f t="shared" ca="1" si="333"/>
        <v>0</v>
      </c>
      <c r="V209" s="96">
        <f t="shared" ca="1" si="333"/>
        <v>0</v>
      </c>
      <c r="W209" s="96">
        <f t="shared" ca="1" si="333"/>
        <v>0</v>
      </c>
      <c r="X209" s="96">
        <f t="shared" ca="1" si="333"/>
        <v>0</v>
      </c>
      <c r="Y209" s="96">
        <f t="shared" ca="1" si="333"/>
        <v>0</v>
      </c>
      <c r="Z209" s="138">
        <f t="shared" ca="1" si="333"/>
        <v>0</v>
      </c>
      <c r="AA209" s="99">
        <f t="shared" ca="1" si="333"/>
        <v>0</v>
      </c>
      <c r="AB209" s="96">
        <f t="shared" ca="1" si="333"/>
        <v>0</v>
      </c>
      <c r="AC209" s="96">
        <f t="shared" ca="1" si="333"/>
        <v>1</v>
      </c>
      <c r="AD209" s="96">
        <f t="shared" ca="1" si="333"/>
        <v>1</v>
      </c>
      <c r="AE209" s="96">
        <f t="shared" ca="1" si="333"/>
        <v>0</v>
      </c>
      <c r="AF209" s="96">
        <f t="shared" ca="1" si="333"/>
        <v>0</v>
      </c>
      <c r="AG209" s="96">
        <f t="shared" ca="1" si="333"/>
        <v>0</v>
      </c>
      <c r="AH209" s="96">
        <f t="shared" ca="1" si="333"/>
        <v>0</v>
      </c>
      <c r="AI209" s="96">
        <f t="shared" ca="1" si="333"/>
        <v>0</v>
      </c>
      <c r="AJ209" s="96">
        <f t="shared" ca="1" si="333"/>
        <v>0</v>
      </c>
      <c r="AK209" s="100">
        <f t="shared" ca="1" si="333"/>
        <v>0</v>
      </c>
      <c r="AL209" s="97">
        <f>+INDEX('Load Combinations'!$D$4:$N$22,MATCH(Vertical!$C209,'Load Combinations'!$B$4:$B$22,0),MATCH(Vertical!AL$23,'Load Combinations'!$D$3:$N$3,0))</f>
        <v>1</v>
      </c>
      <c r="AM209" s="96">
        <f>+INDEX('Load Combinations'!$D$4:$N$22,MATCH(Vertical!$C209,'Load Combinations'!$B$4:$B$22,0),MATCH(Vertical!AM$23,'Load Combinations'!$D$3:$N$3,0))</f>
        <v>0</v>
      </c>
      <c r="AN209" s="96">
        <f>+INDEX('Load Combinations'!$D$4:$N$22,MATCH(Vertical!$C209,'Load Combinations'!$B$4:$B$22,0),MATCH(Vertical!AN$23,'Load Combinations'!$D$3:$N$3,0))</f>
        <v>0</v>
      </c>
      <c r="AO209" s="96">
        <f>+INDEX('Load Combinations'!$D$4:$N$22,MATCH(Vertical!$C209,'Load Combinations'!$B$4:$B$22,0),MATCH(Vertical!AO$23,'Load Combinations'!$D$3:$N$3,0))</f>
        <v>0</v>
      </c>
      <c r="AP209" s="96">
        <f>+INDEX('Load Combinations'!$D$4:$N$22,MATCH(Vertical!$C209,'Load Combinations'!$B$4:$B$22,0),MATCH(Vertical!AP$23,'Load Combinations'!$D$3:$N$3,0))</f>
        <v>1</v>
      </c>
      <c r="AQ209" s="96">
        <f>+INDEX('Load Combinations'!$D$4:$N$22,MATCH(Vertical!$C209,'Load Combinations'!$B$4:$B$22,0),MATCH(Vertical!AQ$23,'Load Combinations'!$D$3:$N$3,0))</f>
        <v>0</v>
      </c>
      <c r="AR209" s="96">
        <f>+INDEX('Load Combinations'!$D$4:$N$22,MATCH(Vertical!$C209,'Load Combinations'!$B$4:$B$22,0),MATCH(Vertical!AR$23,'Load Combinations'!$D$3:$N$3,0))</f>
        <v>0</v>
      </c>
      <c r="AS209" s="96">
        <f>+INDEX('Load Combinations'!$D$4:$N$22,MATCH(Vertical!$C209,'Load Combinations'!$B$4:$B$22,0),MATCH(Vertical!AS$23,'Load Combinations'!$D$3:$N$3,0))</f>
        <v>0</v>
      </c>
      <c r="AT209" s="96">
        <f>+INDEX('Load Combinations'!$D$4:$N$22,MATCH(Vertical!$C209,'Load Combinations'!$B$4:$B$22,0),MATCH(Vertical!AT$23,'Load Combinations'!$D$3:$N$3,0))</f>
        <v>0</v>
      </c>
      <c r="AU209" s="138">
        <f>+INDEX('Load Combinations'!$D$4:$N$22,MATCH(Vertical!$C209,'Load Combinations'!$B$4:$B$22,0),MATCH(Vertical!AU$23,'Load Combinations'!$D$3:$N$3,0))</f>
        <v>0</v>
      </c>
      <c r="AV209" s="298">
        <f>+INDEX('Load Combinations'!$D$4:$N$22,MATCH(Vertical!$C209,'Load Combinations'!$B$4:$B$22,0),MATCH(Vertical!AV$23,'Load Combinations'!$D$3:$N$3,0))</f>
        <v>0</v>
      </c>
      <c r="AW209" s="297" cm="1">
        <f t="array" aca="1" ref="AW209" ca="1">SUMPRODUCT(--($K209:$Z209&gt;0),INDEX($H$4:$H$19,MATCH($K$23:$Z$23,$C$4:$C$19,0)))</f>
        <v>0</v>
      </c>
      <c r="AX209" s="298" cm="1">
        <f t="array" aca="1" ref="AX209" ca="1">SUMPRODUCT(--($K209:$Z209&gt;0),INDEX($G$4:$G$19,MATCH($K$23:$Z$23,$C$4:$C$19,0)))</f>
        <v>0</v>
      </c>
      <c r="AY209" s="298" cm="1">
        <f t="array" aca="1" ref="AY209" ca="1">-1*SUMPRODUCT(--($K209:$Z209&lt;0),INDEX($H$4:$H$19,MATCH($K$23:$Z$23,$C$4:$C$19,0)))</f>
        <v>0</v>
      </c>
      <c r="AZ209" s="299" cm="1">
        <f t="array" aca="1" ref="AZ209" ca="1">-1*SUMPRODUCT(--($K209:$Z209&lt;0),INDEX($G$4:$G$19,MATCH($K$23:$Z$23,$C$4:$C$19,0)))</f>
        <v>0</v>
      </c>
      <c r="BA209" s="125" cm="1">
        <f t="array" aca="1" ref="BA209" ca="1">IF(AA209&gt;0,AA209*SUMPRODUCT(_xlfn.XLOOKUP(AA$23,$C$4:$C$19,$T$4:$AD$19)*$AL209:$AV209),0)</f>
        <v>0</v>
      </c>
      <c r="BB209" s="300" cm="1">
        <f t="array" aca="1" ref="BB209" ca="1">IF(AB209&gt;0,AB209*SUMPRODUCT(_xlfn.XLOOKUP(AB$23,$C$4:$C$19,$T$4:$AD$19)*$AL209:$AV209),0)</f>
        <v>0</v>
      </c>
      <c r="BC209" s="300" cm="1">
        <f t="array" aca="1" ref="BC209" ca="1">IF(AC209&gt;0,AC209*SUMPRODUCT(_xlfn.XLOOKUP(AC$23,$C$4:$C$19,$T$4:$AD$19)*$AL209:$AV209),0)</f>
        <v>0</v>
      </c>
      <c r="BD209" s="301" cm="1">
        <f t="array" aca="1" ref="BD209" ca="1">IF(AD209&gt;0,AD209*SUMPRODUCT(_xlfn.XLOOKUP(AD$23,$C$4:$C$19,$T$4:$AD$19)*$AL209:$AV209),0)</f>
        <v>0.1</v>
      </c>
      <c r="BE209" s="300" cm="1">
        <f t="array" aca="1" ref="BE209" ca="1">IF(AE209&gt;0,AE209*SUMPRODUCT(_xlfn.XLOOKUP(AE$23,$C$4:$C$19,$T$4:$AD$19)*$AL209:$AV209),0)</f>
        <v>0</v>
      </c>
      <c r="BF209" s="300" cm="1">
        <f t="array" aca="1" ref="BF209" ca="1">IF(AF209&gt;0,AF209*SUMPRODUCT(_xlfn.XLOOKUP(AF$23,$C$4:$C$19,$T$4:$AD$19)*$AL209:$AV209),0)</f>
        <v>0</v>
      </c>
      <c r="BG209" s="300" cm="1">
        <f t="array" aca="1" ref="BG209" ca="1">IF(AG209&gt;0,AG209*SUMPRODUCT(_xlfn.XLOOKUP(AG$23,$C$4:$C$19,$T$4:$AD$19)*$AL209:$AV209),0)</f>
        <v>0</v>
      </c>
      <c r="BH209" s="300" cm="1">
        <f t="array" aca="1" ref="BH209" ca="1">IF(AH209&gt;0,AH209*SUMPRODUCT(_xlfn.XLOOKUP(AH$23,$C$4:$C$19,$T$4:$AD$19)*$AL209:$AV209),0)</f>
        <v>0</v>
      </c>
      <c r="BI209" s="300" cm="1">
        <f t="array" aca="1" ref="BI209" ca="1">IF(AI209&gt;0,AI209*SUMPRODUCT(_xlfn.XLOOKUP(AI$23,$C$4:$C$19,$T$4:$AD$19)*$AL209:$AV209),0)</f>
        <v>0</v>
      </c>
      <c r="BJ209" s="300" cm="1">
        <f t="array" aca="1" ref="BJ209" ca="1">IF(AJ209&gt;0,AJ209*SUMPRODUCT(_xlfn.XLOOKUP(AJ$23,$C$4:$C$19,$T$4:$AD$19)*$AL209:$AV209),0)</f>
        <v>0</v>
      </c>
      <c r="BK209" s="302" cm="1">
        <f t="array" aca="1" ref="BK209" ca="1">IF(AK209&gt;0,AK209*SUMPRODUCT(_xlfn.XLOOKUP(AK$23,$C$4:$C$19,$T$4:$AD$19)*$AL209:$AV209),0)</f>
        <v>0</v>
      </c>
      <c r="BL209" s="303">
        <f t="shared" ca="1" si="298"/>
        <v>0.1</v>
      </c>
      <c r="BM209" s="125" cm="1">
        <f t="array" aca="1" ref="BM209" ca="1">IF(AA209&gt;0,AA209*SUMPRODUCT(_xlfn.XLOOKUP(AA$23,$C$4:$C$19,$I$4:$S$19)*$AL209:$AV209),0)</f>
        <v>0</v>
      </c>
      <c r="BN209" s="300" cm="1">
        <f t="array" aca="1" ref="BN209" ca="1">IF(AB209&gt;0,AB209*SUMPRODUCT(_xlfn.XLOOKUP(AB$23,$C$4:$C$19,$I$4:$S$19)*$AL209:$AV209),0)</f>
        <v>0</v>
      </c>
      <c r="BO209" s="300" cm="1">
        <f t="array" aca="1" ref="BO209" ca="1">IF(AC209&gt;0,AC209*SUMPRODUCT(_xlfn.XLOOKUP(AC$23,$C$4:$C$19,$I$4:$S$19)*$AL209:$AV209),0)</f>
        <v>0</v>
      </c>
      <c r="BP209" s="301" cm="1">
        <f t="array" aca="1" ref="BP209" ca="1">IF(AD209&gt;0,AD209*SUMPRODUCT(_xlfn.XLOOKUP(AD$23,$C$4:$C$19,$I$4:$S$19)*$AL209:$AV209),0)</f>
        <v>0</v>
      </c>
      <c r="BQ209" s="300" cm="1">
        <f t="array" aca="1" ref="BQ209" ca="1">IF(AE209&gt;0,AE209*SUMPRODUCT(_xlfn.XLOOKUP(AE$23,$C$4:$C$19,$I$4:$S$19)*$AL209:$AV209),0)</f>
        <v>0</v>
      </c>
      <c r="BR209" s="300" cm="1">
        <f t="array" aca="1" ref="BR209" ca="1">IF(AF209&gt;0,AF209*SUMPRODUCT(_xlfn.XLOOKUP(AF$23,$C$4:$C$19,$I$4:$S$19)*$AL209:$AV209),0)</f>
        <v>0</v>
      </c>
      <c r="BS209" s="300" cm="1">
        <f t="array" aca="1" ref="BS209" ca="1">IF(AG209&gt;0,AG209*SUMPRODUCT(_xlfn.XLOOKUP(AG$23,$C$4:$C$19,$I$4:$S$19)*$AL209:$AV209),0)</f>
        <v>0</v>
      </c>
      <c r="BT209" s="300" cm="1">
        <f t="array" aca="1" ref="BT209" ca="1">IF(AH209&gt;0,AH209*SUMPRODUCT(_xlfn.XLOOKUP(AH$23,$C$4:$C$19,$I$4:$S$19)*$AL209:$AV209),0)</f>
        <v>0</v>
      </c>
      <c r="BU209" s="300" cm="1">
        <f t="array" aca="1" ref="BU209" ca="1">IF(AI209&gt;0,AI209*SUMPRODUCT(_xlfn.XLOOKUP(AI$23,$C$4:$C$19,$I$4:$S$19)*$AL209:$AV209),0)</f>
        <v>0</v>
      </c>
      <c r="BV209" s="300" cm="1">
        <f t="array" aca="1" ref="BV209" ca="1">IF(AJ209&gt;0,AJ209*SUMPRODUCT(_xlfn.XLOOKUP(AJ$23,$C$4:$C$19,$I$4:$S$19)*$AL209:$AV209),0)</f>
        <v>0</v>
      </c>
      <c r="BW209" s="304" cm="1">
        <f t="array" aca="1" ref="BW209" ca="1">IF(AK209&gt;0,AK209*SUMPRODUCT(_xlfn.XLOOKUP(AK$23,$C$4:$C$19,$I$4:$S$19)*$AL209:$AV209),0)</f>
        <v>0</v>
      </c>
      <c r="BX209" s="305">
        <f t="shared" ca="1" si="299"/>
        <v>0</v>
      </c>
      <c r="BY209" s="125" cm="1">
        <f t="array" aca="1" ref="BY209" ca="1">IF(AA209&lt;0,AA209*SUMPRODUCT(_xlfn.XLOOKUP(AA$23,$C$4:$C$19,$T$4:$AD$19)*$AL209:$AV209),0)</f>
        <v>0</v>
      </c>
      <c r="BZ209" s="300" cm="1">
        <f t="array" aca="1" ref="BZ209" ca="1">IF(AB209&lt;0,AB209*SUMPRODUCT(_xlfn.XLOOKUP(AB$23,$C$4:$C$19,$T$4:$AD$19)*$AL209:$AV209),0)</f>
        <v>0</v>
      </c>
      <c r="CA209" s="300" cm="1">
        <f t="array" aca="1" ref="CA209" ca="1">IF(AC209&lt;0,AC209*SUMPRODUCT(_xlfn.XLOOKUP(AC$23,$C$4:$C$19,$T$4:$AD$19)*$AL209:$AV209),0)</f>
        <v>0</v>
      </c>
      <c r="CB209" s="301" cm="1">
        <f t="array" aca="1" ref="CB209" ca="1">IF(AD209&lt;0,AD209*SUMPRODUCT(_xlfn.XLOOKUP(AD$23,$C$4:$C$19,$T$4:$AD$19)*$AL209:$AV209),0)</f>
        <v>0</v>
      </c>
      <c r="CC209" s="300" cm="1">
        <f t="array" aca="1" ref="CC209" ca="1">IF(AE209&lt;0,AE209*SUMPRODUCT(_xlfn.XLOOKUP(AE$23,$C$4:$C$19,$T$4:$AD$19)*$AL209:$AV209),0)</f>
        <v>0</v>
      </c>
      <c r="CD209" s="300" cm="1">
        <f t="array" aca="1" ref="CD209" ca="1">IF(AF209&lt;0,AF209*SUMPRODUCT(_xlfn.XLOOKUP(AF$23,$C$4:$C$19,$T$4:$AD$19)*$AL209:$AV209),0)</f>
        <v>0</v>
      </c>
      <c r="CE209" s="300" cm="1">
        <f t="array" aca="1" ref="CE209" ca="1">IF(AG209&lt;0,AG209*SUMPRODUCT(_xlfn.XLOOKUP(AG$23,$C$4:$C$19,$T$4:$AD$19)*$AL209:$AV209),0)</f>
        <v>0</v>
      </c>
      <c r="CF209" s="300" cm="1">
        <f t="array" aca="1" ref="CF209" ca="1">IF(AH209&lt;0,AH209*SUMPRODUCT(_xlfn.XLOOKUP(AH$23,$C$4:$C$19,$T$4:$AD$19)*$AL209:$AV209),0)</f>
        <v>0</v>
      </c>
      <c r="CG209" s="300" cm="1">
        <f t="array" aca="1" ref="CG209" ca="1">IF(AI209&lt;0,AI209*SUMPRODUCT(_xlfn.XLOOKUP(AI$23,$C$4:$C$19,$T$4:$AD$19)*$AL209:$AV209),0)</f>
        <v>0</v>
      </c>
      <c r="CH209" s="300" cm="1">
        <f t="array" aca="1" ref="CH209" ca="1">IF(AJ209&lt;0,AJ209*SUMPRODUCT(_xlfn.XLOOKUP(AJ$23,$C$4:$C$19,$T$4:$AD$19)*$AL209:$AV209),0)</f>
        <v>0</v>
      </c>
      <c r="CI209" s="304" cm="1">
        <f t="array" aca="1" ref="CI209" ca="1">IF(AK209&lt;0,AK209*SUMPRODUCT(_xlfn.XLOOKUP(AK$23,$C$4:$C$19,$T$4:$AD$19)*$AL209:$AV209),0)</f>
        <v>0</v>
      </c>
      <c r="CJ209" s="303">
        <f t="shared" ca="1" si="300"/>
        <v>0</v>
      </c>
      <c r="CK209" s="125" cm="1">
        <f t="array" aca="1" ref="CK209" ca="1">IF(AA209&lt;0,AA209*SUMPRODUCT(_xlfn.XLOOKUP(AA$23,$C$4:$C$19,$I$4:$S$19)*$AL209:$AV209),0)</f>
        <v>0</v>
      </c>
      <c r="CL209" s="300" cm="1">
        <f t="array" aca="1" ref="CL209" ca="1">IF(AB209&lt;0,AB209*SUMPRODUCT(_xlfn.XLOOKUP(AB$23,$C$4:$C$19,$I$4:$S$19)*$AL209:$AV209),0)</f>
        <v>0</v>
      </c>
      <c r="CM209" s="300" cm="1">
        <f t="array" aca="1" ref="CM209" ca="1">IF(AC209&lt;0,AC209*SUMPRODUCT(_xlfn.XLOOKUP(AC$23,$C$4:$C$19,$I$4:$S$19)*$AL209:$AV209),0)</f>
        <v>0</v>
      </c>
      <c r="CN209" s="301" cm="1">
        <f t="array" aca="1" ref="CN209" ca="1">IF(AD209&lt;0,AD209*SUMPRODUCT(_xlfn.XLOOKUP(AD$23,$C$4:$C$19,$I$4:$S$19)*$AL209:$AV209),0)</f>
        <v>0</v>
      </c>
      <c r="CO209" s="300" cm="1">
        <f t="array" aca="1" ref="CO209" ca="1">IF(AE209&lt;0,AE209*SUMPRODUCT(_xlfn.XLOOKUP(AE$23,$C$4:$C$19,$I$4:$S$19)*$AL209:$AV209),0)</f>
        <v>0</v>
      </c>
      <c r="CP209" s="300" cm="1">
        <f t="array" aca="1" ref="CP209" ca="1">IF(AF209&lt;0,AF209*SUMPRODUCT(_xlfn.XLOOKUP(AF$23,$C$4:$C$19,$I$4:$S$19)*$AL209:$AV209),0)</f>
        <v>0</v>
      </c>
      <c r="CQ209" s="300" cm="1">
        <f t="array" aca="1" ref="CQ209" ca="1">IF(AG209&lt;0,AG209*SUMPRODUCT(_xlfn.XLOOKUP(AG$23,$C$4:$C$19,$I$4:$S$19)*$AL209:$AV209),0)</f>
        <v>0</v>
      </c>
      <c r="CR209" s="300" cm="1">
        <f t="array" aca="1" ref="CR209" ca="1">IF(AH209&lt;0,AH209*SUMPRODUCT(_xlfn.XLOOKUP(AH$23,$C$4:$C$19,$I$4:$S$19)*$AL209:$AV209),0)</f>
        <v>0</v>
      </c>
      <c r="CS209" s="300" cm="1">
        <f t="array" aca="1" ref="CS209" ca="1">IF(AI209&lt;0,AI209*SUMPRODUCT(_xlfn.XLOOKUP(AI$23,$C$4:$C$19,$I$4:$S$19)*$AL209:$AV209),0)</f>
        <v>0</v>
      </c>
      <c r="CT209" s="300" cm="1">
        <f t="array" aca="1" ref="CT209" ca="1">IF(AJ209&lt;0,AJ209*SUMPRODUCT(_xlfn.XLOOKUP(AJ$23,$C$4:$C$19,$I$4:$S$19)*$AL209:$AV209),0)</f>
        <v>0</v>
      </c>
      <c r="CU209" s="302" cm="1">
        <f t="array" aca="1" ref="CU209" ca="1">IF(AK209&lt;0,AK209*SUMPRODUCT(_xlfn.XLOOKUP(AK$23,$C$4:$C$19,$I$4:$S$19)*$AL209:$AV209),0)</f>
        <v>0</v>
      </c>
      <c r="CV209" s="303">
        <f t="shared" ca="1" si="301"/>
        <v>0</v>
      </c>
    </row>
    <row r="210" spans="1:100" x14ac:dyDescent="0.25">
      <c r="A210" s="134" t="s">
        <v>166</v>
      </c>
      <c r="B210" s="255"/>
      <c r="C210" s="278">
        <v>4</v>
      </c>
      <c r="D210" s="279" t="str">
        <f>_xlfn.XLOOKUP($C210,'Load Combinations'!$B$4:$B$22,'Load Combinations'!$C$4:$C$22)</f>
        <v>Core Vessel Vacuum, No Beam</v>
      </c>
      <c r="E210" s="280"/>
      <c r="F210" s="281"/>
      <c r="G210" s="111"/>
      <c r="H210" s="282">
        <f t="shared" ca="1" si="304"/>
        <v>0.21000000000000002</v>
      </c>
      <c r="I210" s="282">
        <f t="shared" ca="1" si="305"/>
        <v>-0.2</v>
      </c>
      <c r="J210" s="283"/>
      <c r="K210" s="87">
        <f ca="1">OFFSET(K210,-3,0)</f>
        <v>0</v>
      </c>
      <c r="L210" s="84">
        <f t="shared" ref="L210:AK210" ca="1" si="334">OFFSET(L210,-3,0)</f>
        <v>0</v>
      </c>
      <c r="M210" s="84">
        <f t="shared" ca="1" si="334"/>
        <v>0</v>
      </c>
      <c r="N210" s="84">
        <f t="shared" ca="1" si="334"/>
        <v>0</v>
      </c>
      <c r="O210" s="84">
        <f t="shared" ca="1" si="334"/>
        <v>0</v>
      </c>
      <c r="P210" s="84">
        <f t="shared" ca="1" si="334"/>
        <v>0</v>
      </c>
      <c r="Q210" s="84">
        <f t="shared" ca="1" si="334"/>
        <v>0</v>
      </c>
      <c r="R210" s="84">
        <f t="shared" ca="1" si="334"/>
        <v>0</v>
      </c>
      <c r="S210" s="84">
        <f t="shared" ca="1" si="334"/>
        <v>0</v>
      </c>
      <c r="T210" s="84">
        <f t="shared" ca="1" si="334"/>
        <v>0</v>
      </c>
      <c r="U210" s="84">
        <f t="shared" ca="1" si="334"/>
        <v>0</v>
      </c>
      <c r="V210" s="84">
        <f t="shared" ca="1" si="334"/>
        <v>0</v>
      </c>
      <c r="W210" s="84">
        <f t="shared" ca="1" si="334"/>
        <v>0</v>
      </c>
      <c r="X210" s="84">
        <f t="shared" ca="1" si="334"/>
        <v>0</v>
      </c>
      <c r="Y210" s="84">
        <f t="shared" ca="1" si="334"/>
        <v>0</v>
      </c>
      <c r="Z210" s="89">
        <f t="shared" ca="1" si="334"/>
        <v>0</v>
      </c>
      <c r="AA210" s="87">
        <f t="shared" ca="1" si="334"/>
        <v>0</v>
      </c>
      <c r="AB210" s="84">
        <f t="shared" ca="1" si="334"/>
        <v>0</v>
      </c>
      <c r="AC210" s="84">
        <f t="shared" ca="1" si="334"/>
        <v>1</v>
      </c>
      <c r="AD210" s="84">
        <f t="shared" ca="1" si="334"/>
        <v>1</v>
      </c>
      <c r="AE210" s="84">
        <f t="shared" ca="1" si="334"/>
        <v>0</v>
      </c>
      <c r="AF210" s="84">
        <f t="shared" ca="1" si="334"/>
        <v>0</v>
      </c>
      <c r="AG210" s="84">
        <f t="shared" ca="1" si="334"/>
        <v>0</v>
      </c>
      <c r="AH210" s="84">
        <f t="shared" ca="1" si="334"/>
        <v>0</v>
      </c>
      <c r="AI210" s="84">
        <f t="shared" ca="1" si="334"/>
        <v>0</v>
      </c>
      <c r="AJ210" s="84">
        <f t="shared" ca="1" si="334"/>
        <v>0</v>
      </c>
      <c r="AK210" s="98">
        <f t="shared" ca="1" si="334"/>
        <v>0</v>
      </c>
      <c r="AL210" s="91">
        <f>+INDEX('Load Combinations'!$D$4:$N$22,MATCH(Vertical!$C210,'Load Combinations'!$B$4:$B$22,0),MATCH(Vertical!AL$23,'Load Combinations'!$D$3:$N$3,0))</f>
        <v>1</v>
      </c>
      <c r="AM210" s="84">
        <f>+INDEX('Load Combinations'!$D$4:$N$22,MATCH(Vertical!$C210,'Load Combinations'!$B$4:$B$22,0),MATCH(Vertical!AM$23,'Load Combinations'!$D$3:$N$3,0))</f>
        <v>1</v>
      </c>
      <c r="AN210" s="84">
        <f>+INDEX('Load Combinations'!$D$4:$N$22,MATCH(Vertical!$C210,'Load Combinations'!$B$4:$B$22,0),MATCH(Vertical!AN$23,'Load Combinations'!$D$3:$N$3,0))</f>
        <v>0</v>
      </c>
      <c r="AO210" s="84">
        <f>+INDEX('Load Combinations'!$D$4:$N$22,MATCH(Vertical!$C210,'Load Combinations'!$B$4:$B$22,0),MATCH(Vertical!AO$23,'Load Combinations'!$D$3:$N$3,0))</f>
        <v>1</v>
      </c>
      <c r="AP210" s="84">
        <f>+INDEX('Load Combinations'!$D$4:$N$22,MATCH(Vertical!$C210,'Load Combinations'!$B$4:$B$22,0),MATCH(Vertical!AP$23,'Load Combinations'!$D$3:$N$3,0))</f>
        <v>0</v>
      </c>
      <c r="AQ210" s="84">
        <f>+INDEX('Load Combinations'!$D$4:$N$22,MATCH(Vertical!$C210,'Load Combinations'!$B$4:$B$22,0),MATCH(Vertical!AQ$23,'Load Combinations'!$D$3:$N$3,0))</f>
        <v>0</v>
      </c>
      <c r="AR210" s="84">
        <f>+INDEX('Load Combinations'!$D$4:$N$22,MATCH(Vertical!$C210,'Load Combinations'!$B$4:$B$22,0),MATCH(Vertical!AR$23,'Load Combinations'!$D$3:$N$3,0))</f>
        <v>0</v>
      </c>
      <c r="AS210" s="84">
        <f>+INDEX('Load Combinations'!$D$4:$N$22,MATCH(Vertical!$C210,'Load Combinations'!$B$4:$B$22,0),MATCH(Vertical!AS$23,'Load Combinations'!$D$3:$N$3,0))</f>
        <v>0</v>
      </c>
      <c r="AT210" s="84">
        <f>+INDEX('Load Combinations'!$D$4:$N$22,MATCH(Vertical!$C210,'Load Combinations'!$B$4:$B$22,0),MATCH(Vertical!AT$23,'Load Combinations'!$D$3:$N$3,0))</f>
        <v>1</v>
      </c>
      <c r="AU210" s="89">
        <f>+INDEX('Load Combinations'!$D$4:$N$22,MATCH(Vertical!$C210,'Load Combinations'!$B$4:$B$22,0),MATCH(Vertical!AU$23,'Load Combinations'!$D$3:$N$3,0))</f>
        <v>0</v>
      </c>
      <c r="AV210" s="194">
        <f>+INDEX('Load Combinations'!$D$4:$N$22,MATCH(Vertical!$C210,'Load Combinations'!$B$4:$B$22,0),MATCH(Vertical!AV$23,'Load Combinations'!$D$3:$N$3,0))</f>
        <v>0</v>
      </c>
      <c r="AW210" s="284" cm="1">
        <f t="array" aca="1" ref="AW210" ca="1">SUMPRODUCT(--($K210:$Z210&gt;0),INDEX($H$4:$H$19,MATCH($K$23:$Z$23,$C$4:$C$19,0)))</f>
        <v>0</v>
      </c>
      <c r="AX210" s="194" cm="1">
        <f t="array" aca="1" ref="AX210" ca="1">SUMPRODUCT(--($K210:$Z210&gt;0),INDEX($G$4:$G$19,MATCH($K$23:$Z$23,$C$4:$C$19,0)))</f>
        <v>0</v>
      </c>
      <c r="AY210" s="194" cm="1">
        <f t="array" aca="1" ref="AY210" ca="1">-1*SUMPRODUCT(--($K210:$Z210&lt;0),INDEX($H$4:$H$19,MATCH($K$23:$Z$23,$C$4:$C$19,0)))</f>
        <v>0</v>
      </c>
      <c r="AZ210" s="285" cm="1">
        <f t="array" aca="1" ref="AZ210" ca="1">-1*SUMPRODUCT(--($K210:$Z210&lt;0),INDEX($G$4:$G$19,MATCH($K$23:$Z$23,$C$4:$C$19,0)))</f>
        <v>0</v>
      </c>
      <c r="BA210" s="286" cm="1">
        <f t="array" aca="1" ref="BA210" ca="1">IF(AA210&gt;0,AA210*SUMPRODUCT(_xlfn.XLOOKUP(AA$23,$C$4:$C$19,$T$4:$AD$19)*$AL210:$AV210),0)</f>
        <v>0</v>
      </c>
      <c r="BB210" s="287" cm="1">
        <f t="array" aca="1" ref="BB210" ca="1">IF(AB210&gt;0,AB210*SUMPRODUCT(_xlfn.XLOOKUP(AB$23,$C$4:$C$19,$T$4:$AD$19)*$AL210:$AV210),0)</f>
        <v>0</v>
      </c>
      <c r="BC210" s="287" cm="1">
        <f t="array" aca="1" ref="BC210" ca="1">IF(AC210&gt;0,AC210*SUMPRODUCT(_xlfn.XLOOKUP(AC$23,$C$4:$C$19,$T$4:$AD$19)*$AL210:$AV210),0)</f>
        <v>0.1</v>
      </c>
      <c r="BD210" s="287" cm="1">
        <f t="array" aca="1" ref="BD210" ca="1">IF(AD210&gt;0,AD210*SUMPRODUCT(_xlfn.XLOOKUP(AD$23,$C$4:$C$19,$T$4:$AD$19)*$AL210:$AV210),0)</f>
        <v>0.11</v>
      </c>
      <c r="BE210" s="287" cm="1">
        <f t="array" aca="1" ref="BE210" ca="1">IF(AE210&gt;0,AE210*SUMPRODUCT(_xlfn.XLOOKUP(AE$23,$C$4:$C$19,$T$4:$AD$19)*$AL210:$AV210),0)</f>
        <v>0</v>
      </c>
      <c r="BF210" s="287" cm="1">
        <f t="array" aca="1" ref="BF210" ca="1">IF(AF210&gt;0,AF210*SUMPRODUCT(_xlfn.XLOOKUP(AF$23,$C$4:$C$19,$T$4:$AD$19)*$AL210:$AV210),0)</f>
        <v>0</v>
      </c>
      <c r="BG210" s="287" cm="1">
        <f t="array" aca="1" ref="BG210" ca="1">IF(AG210&gt;0,AG210*SUMPRODUCT(_xlfn.XLOOKUP(AG$23,$C$4:$C$19,$T$4:$AD$19)*$AL210:$AV210),0)</f>
        <v>0</v>
      </c>
      <c r="BH210" s="287" cm="1">
        <f t="array" aca="1" ref="BH210" ca="1">IF(AH210&gt;0,AH210*SUMPRODUCT(_xlfn.XLOOKUP(AH$23,$C$4:$C$19,$T$4:$AD$19)*$AL210:$AV210),0)</f>
        <v>0</v>
      </c>
      <c r="BI210" s="287" cm="1">
        <f t="array" aca="1" ref="BI210" ca="1">IF(AI210&gt;0,AI210*SUMPRODUCT(_xlfn.XLOOKUP(AI$23,$C$4:$C$19,$T$4:$AD$19)*$AL210:$AV210),0)</f>
        <v>0</v>
      </c>
      <c r="BJ210" s="287" cm="1">
        <f t="array" aca="1" ref="BJ210" ca="1">IF(AJ210&gt;0,AJ210*SUMPRODUCT(_xlfn.XLOOKUP(AJ$23,$C$4:$C$19,$T$4:$AD$19)*$AL210:$AV210),0)</f>
        <v>0</v>
      </c>
      <c r="BK210" s="288" cm="1">
        <f t="array" aca="1" ref="BK210" ca="1">IF(AK210&gt;0,AK210*SUMPRODUCT(_xlfn.XLOOKUP(AK$23,$C$4:$C$19,$T$4:$AD$19)*$AL210:$AV210),0)</f>
        <v>0</v>
      </c>
      <c r="BL210" s="289">
        <f t="shared" ca="1" si="298"/>
        <v>0.21000000000000002</v>
      </c>
      <c r="BM210" s="286" cm="1">
        <f t="array" aca="1" ref="BM210" ca="1">IF(AA210&gt;0,AA210*SUMPRODUCT(_xlfn.XLOOKUP(AA$23,$C$4:$C$19,$I$4:$S$19)*$AL210:$AV210),0)</f>
        <v>0</v>
      </c>
      <c r="BN210" s="287" cm="1">
        <f t="array" aca="1" ref="BN210" ca="1">IF(AB210&gt;0,AB210*SUMPRODUCT(_xlfn.XLOOKUP(AB$23,$C$4:$C$19,$I$4:$S$19)*$AL210:$AV210),0)</f>
        <v>0</v>
      </c>
      <c r="BO210" s="287" cm="1">
        <f t="array" aca="1" ref="BO210" ca="1">IF(AC210&gt;0,AC210*SUMPRODUCT(_xlfn.XLOOKUP(AC$23,$C$4:$C$19,$I$4:$S$19)*$AL210:$AV210),0)</f>
        <v>-0.1</v>
      </c>
      <c r="BP210" s="287" cm="1">
        <f t="array" aca="1" ref="BP210" ca="1">IF(AD210&gt;0,AD210*SUMPRODUCT(_xlfn.XLOOKUP(AD$23,$C$4:$C$19,$I$4:$S$19)*$AL210:$AV210),0)</f>
        <v>-0.1</v>
      </c>
      <c r="BQ210" s="287" cm="1">
        <f t="array" aca="1" ref="BQ210" ca="1">IF(AE210&gt;0,AE210*SUMPRODUCT(_xlfn.XLOOKUP(AE$23,$C$4:$C$19,$I$4:$S$19)*$AL210:$AV210),0)</f>
        <v>0</v>
      </c>
      <c r="BR210" s="287" cm="1">
        <f t="array" aca="1" ref="BR210" ca="1">IF(AF210&gt;0,AF210*SUMPRODUCT(_xlfn.XLOOKUP(AF$23,$C$4:$C$19,$I$4:$S$19)*$AL210:$AV210),0)</f>
        <v>0</v>
      </c>
      <c r="BS210" s="287" cm="1">
        <f t="array" aca="1" ref="BS210" ca="1">IF(AG210&gt;0,AG210*SUMPRODUCT(_xlfn.XLOOKUP(AG$23,$C$4:$C$19,$I$4:$S$19)*$AL210:$AV210),0)</f>
        <v>0</v>
      </c>
      <c r="BT210" s="287" cm="1">
        <f t="array" aca="1" ref="BT210" ca="1">IF(AH210&gt;0,AH210*SUMPRODUCT(_xlfn.XLOOKUP(AH$23,$C$4:$C$19,$I$4:$S$19)*$AL210:$AV210),0)</f>
        <v>0</v>
      </c>
      <c r="BU210" s="287" cm="1">
        <f t="array" aca="1" ref="BU210" ca="1">IF(AI210&gt;0,AI210*SUMPRODUCT(_xlfn.XLOOKUP(AI$23,$C$4:$C$19,$I$4:$S$19)*$AL210:$AV210),0)</f>
        <v>0</v>
      </c>
      <c r="BV210" s="287" cm="1">
        <f t="array" aca="1" ref="BV210" ca="1">IF(AJ210&gt;0,AJ210*SUMPRODUCT(_xlfn.XLOOKUP(AJ$23,$C$4:$C$19,$I$4:$S$19)*$AL210:$AV210),0)</f>
        <v>0</v>
      </c>
      <c r="BW210" s="290" cm="1">
        <f t="array" aca="1" ref="BW210" ca="1">IF(AK210&gt;0,AK210*SUMPRODUCT(_xlfn.XLOOKUP(AK$23,$C$4:$C$19,$I$4:$S$19)*$AL210:$AV210),0)</f>
        <v>0</v>
      </c>
      <c r="BX210" s="291">
        <f t="shared" ca="1" si="299"/>
        <v>-0.2</v>
      </c>
      <c r="BY210" s="286" cm="1">
        <f t="array" aca="1" ref="BY210" ca="1">IF(AA210&lt;0,AA210*SUMPRODUCT(_xlfn.XLOOKUP(AA$23,$C$4:$C$19,$T$4:$AD$19)*$AL210:$AV210),0)</f>
        <v>0</v>
      </c>
      <c r="BZ210" s="287" cm="1">
        <f t="array" aca="1" ref="BZ210" ca="1">IF(AB210&lt;0,AB210*SUMPRODUCT(_xlfn.XLOOKUP(AB$23,$C$4:$C$19,$T$4:$AD$19)*$AL210:$AV210),0)</f>
        <v>0</v>
      </c>
      <c r="CA210" s="287" cm="1">
        <f t="array" aca="1" ref="CA210" ca="1">IF(AC210&lt;0,AC210*SUMPRODUCT(_xlfn.XLOOKUP(AC$23,$C$4:$C$19,$T$4:$AD$19)*$AL210:$AV210),0)</f>
        <v>0</v>
      </c>
      <c r="CB210" s="287" cm="1">
        <f t="array" aca="1" ref="CB210" ca="1">IF(AD210&lt;0,AD210*SUMPRODUCT(_xlfn.XLOOKUP(AD$23,$C$4:$C$19,$T$4:$AD$19)*$AL210:$AV210),0)</f>
        <v>0</v>
      </c>
      <c r="CC210" s="287" cm="1">
        <f t="array" aca="1" ref="CC210" ca="1">IF(AE210&lt;0,AE210*SUMPRODUCT(_xlfn.XLOOKUP(AE$23,$C$4:$C$19,$T$4:$AD$19)*$AL210:$AV210),0)</f>
        <v>0</v>
      </c>
      <c r="CD210" s="287" cm="1">
        <f t="array" aca="1" ref="CD210" ca="1">IF(AF210&lt;0,AF210*SUMPRODUCT(_xlfn.XLOOKUP(AF$23,$C$4:$C$19,$T$4:$AD$19)*$AL210:$AV210),0)</f>
        <v>0</v>
      </c>
      <c r="CE210" s="287" cm="1">
        <f t="array" aca="1" ref="CE210" ca="1">IF(AG210&lt;0,AG210*SUMPRODUCT(_xlfn.XLOOKUP(AG$23,$C$4:$C$19,$T$4:$AD$19)*$AL210:$AV210),0)</f>
        <v>0</v>
      </c>
      <c r="CF210" s="287" cm="1">
        <f t="array" aca="1" ref="CF210" ca="1">IF(AH210&lt;0,AH210*SUMPRODUCT(_xlfn.XLOOKUP(AH$23,$C$4:$C$19,$T$4:$AD$19)*$AL210:$AV210),0)</f>
        <v>0</v>
      </c>
      <c r="CG210" s="287" cm="1">
        <f t="array" aca="1" ref="CG210" ca="1">IF(AI210&lt;0,AI210*SUMPRODUCT(_xlfn.XLOOKUP(AI$23,$C$4:$C$19,$T$4:$AD$19)*$AL210:$AV210),0)</f>
        <v>0</v>
      </c>
      <c r="CH210" s="287" cm="1">
        <f t="array" aca="1" ref="CH210" ca="1">IF(AJ210&lt;0,AJ210*SUMPRODUCT(_xlfn.XLOOKUP(AJ$23,$C$4:$C$19,$T$4:$AD$19)*$AL210:$AV210),0)</f>
        <v>0</v>
      </c>
      <c r="CI210" s="290" cm="1">
        <f t="array" aca="1" ref="CI210" ca="1">IF(AK210&lt;0,AK210*SUMPRODUCT(_xlfn.XLOOKUP(AK$23,$C$4:$C$19,$T$4:$AD$19)*$AL210:$AV210),0)</f>
        <v>0</v>
      </c>
      <c r="CJ210" s="289">
        <f t="shared" ca="1" si="300"/>
        <v>0</v>
      </c>
      <c r="CK210" s="286" cm="1">
        <f t="array" aca="1" ref="CK210" ca="1">IF(AA210&lt;0,AA210*SUMPRODUCT(_xlfn.XLOOKUP(AA$23,$C$4:$C$19,$I$4:$S$19)*$AL210:$AV210),0)</f>
        <v>0</v>
      </c>
      <c r="CL210" s="287" cm="1">
        <f t="array" aca="1" ref="CL210" ca="1">IF(AB210&lt;0,AB210*SUMPRODUCT(_xlfn.XLOOKUP(AB$23,$C$4:$C$19,$I$4:$S$19)*$AL210:$AV210),0)</f>
        <v>0</v>
      </c>
      <c r="CM210" s="287" cm="1">
        <f t="array" aca="1" ref="CM210" ca="1">IF(AC210&lt;0,AC210*SUMPRODUCT(_xlfn.XLOOKUP(AC$23,$C$4:$C$19,$I$4:$S$19)*$AL210:$AV210),0)</f>
        <v>0</v>
      </c>
      <c r="CN210" s="287" cm="1">
        <f t="array" aca="1" ref="CN210" ca="1">IF(AD210&lt;0,AD210*SUMPRODUCT(_xlfn.XLOOKUP(AD$23,$C$4:$C$19,$I$4:$S$19)*$AL210:$AV210),0)</f>
        <v>0</v>
      </c>
      <c r="CO210" s="287" cm="1">
        <f t="array" aca="1" ref="CO210" ca="1">IF(AE210&lt;0,AE210*SUMPRODUCT(_xlfn.XLOOKUP(AE$23,$C$4:$C$19,$I$4:$S$19)*$AL210:$AV210),0)</f>
        <v>0</v>
      </c>
      <c r="CP210" s="287" cm="1">
        <f t="array" aca="1" ref="CP210" ca="1">IF(AF210&lt;0,AF210*SUMPRODUCT(_xlfn.XLOOKUP(AF$23,$C$4:$C$19,$I$4:$S$19)*$AL210:$AV210),0)</f>
        <v>0</v>
      </c>
      <c r="CQ210" s="287" cm="1">
        <f t="array" aca="1" ref="CQ210" ca="1">IF(AG210&lt;0,AG210*SUMPRODUCT(_xlfn.XLOOKUP(AG$23,$C$4:$C$19,$I$4:$S$19)*$AL210:$AV210),0)</f>
        <v>0</v>
      </c>
      <c r="CR210" s="287" cm="1">
        <f t="array" aca="1" ref="CR210" ca="1">IF(AH210&lt;0,AH210*SUMPRODUCT(_xlfn.XLOOKUP(AH$23,$C$4:$C$19,$I$4:$S$19)*$AL210:$AV210),0)</f>
        <v>0</v>
      </c>
      <c r="CS210" s="287" cm="1">
        <f t="array" aca="1" ref="CS210" ca="1">IF(AI210&lt;0,AI210*SUMPRODUCT(_xlfn.XLOOKUP(AI$23,$C$4:$C$19,$I$4:$S$19)*$AL210:$AV210),0)</f>
        <v>0</v>
      </c>
      <c r="CT210" s="287" cm="1">
        <f t="array" aca="1" ref="CT210" ca="1">IF(AJ210&lt;0,AJ210*SUMPRODUCT(_xlfn.XLOOKUP(AJ$23,$C$4:$C$19,$I$4:$S$19)*$AL210:$AV210),0)</f>
        <v>0</v>
      </c>
      <c r="CU210" s="288" cm="1">
        <f t="array" aca="1" ref="CU210" ca="1">IF(AK210&lt;0,AK210*SUMPRODUCT(_xlfn.XLOOKUP(AK$23,$C$4:$C$19,$I$4:$S$19)*$AL210:$AV210),0)</f>
        <v>0</v>
      </c>
      <c r="CV210" s="289">
        <f t="shared" ca="1" si="301"/>
        <v>0</v>
      </c>
    </row>
    <row r="211" spans="1:100" x14ac:dyDescent="0.25">
      <c r="A211" s="135">
        <f ca="1">MAX(H207:I225)</f>
        <v>2.06</v>
      </c>
      <c r="B211" s="731"/>
      <c r="C211" s="292">
        <v>5</v>
      </c>
      <c r="D211" s="293" t="str">
        <f>_xlfn.XLOOKUP($C211,'Load Combinations'!$B$4:$B$22,'Load Combinations'!$C$4:$C$22)</f>
        <v>Core Vessel Vacuum, Beam on</v>
      </c>
      <c r="E211" s="86"/>
      <c r="F211" s="294"/>
      <c r="G211" s="125"/>
      <c r="H211" s="295">
        <f t="shared" ca="1" si="304"/>
        <v>1.9600000000000002</v>
      </c>
      <c r="I211" s="295">
        <f t="shared" ca="1" si="305"/>
        <v>-0.2</v>
      </c>
      <c r="J211" s="296"/>
      <c r="K211" s="99">
        <f ca="1">OFFSET(K211,-4,0)</f>
        <v>0</v>
      </c>
      <c r="L211" s="96">
        <f t="shared" ref="L211:AK211" ca="1" si="335">OFFSET(L211,-4,0)</f>
        <v>0</v>
      </c>
      <c r="M211" s="96">
        <f t="shared" ca="1" si="335"/>
        <v>0</v>
      </c>
      <c r="N211" s="96">
        <f t="shared" ca="1" si="335"/>
        <v>0</v>
      </c>
      <c r="O211" s="96">
        <f t="shared" ca="1" si="335"/>
        <v>0</v>
      </c>
      <c r="P211" s="96">
        <f t="shared" ca="1" si="335"/>
        <v>0</v>
      </c>
      <c r="Q211" s="96">
        <f t="shared" ca="1" si="335"/>
        <v>0</v>
      </c>
      <c r="R211" s="96">
        <f t="shared" ca="1" si="335"/>
        <v>0</v>
      </c>
      <c r="S211" s="96">
        <f t="shared" ca="1" si="335"/>
        <v>0</v>
      </c>
      <c r="T211" s="96">
        <f t="shared" ca="1" si="335"/>
        <v>0</v>
      </c>
      <c r="U211" s="96">
        <f t="shared" ca="1" si="335"/>
        <v>0</v>
      </c>
      <c r="V211" s="96">
        <f t="shared" ca="1" si="335"/>
        <v>0</v>
      </c>
      <c r="W211" s="96">
        <f t="shared" ca="1" si="335"/>
        <v>0</v>
      </c>
      <c r="X211" s="96">
        <f t="shared" ca="1" si="335"/>
        <v>0</v>
      </c>
      <c r="Y211" s="96">
        <f t="shared" ca="1" si="335"/>
        <v>0</v>
      </c>
      <c r="Z211" s="138">
        <f t="shared" ca="1" si="335"/>
        <v>0</v>
      </c>
      <c r="AA211" s="99">
        <f t="shared" ca="1" si="335"/>
        <v>0</v>
      </c>
      <c r="AB211" s="96">
        <f t="shared" ca="1" si="335"/>
        <v>0</v>
      </c>
      <c r="AC211" s="96">
        <f t="shared" ca="1" si="335"/>
        <v>1</v>
      </c>
      <c r="AD211" s="96">
        <f t="shared" ca="1" si="335"/>
        <v>1</v>
      </c>
      <c r="AE211" s="96">
        <f t="shared" ca="1" si="335"/>
        <v>0</v>
      </c>
      <c r="AF211" s="96">
        <f t="shared" ca="1" si="335"/>
        <v>0</v>
      </c>
      <c r="AG211" s="96">
        <f t="shared" ca="1" si="335"/>
        <v>0</v>
      </c>
      <c r="AH211" s="96">
        <f t="shared" ca="1" si="335"/>
        <v>0</v>
      </c>
      <c r="AI211" s="96">
        <f t="shared" ca="1" si="335"/>
        <v>0</v>
      </c>
      <c r="AJ211" s="96">
        <f t="shared" ca="1" si="335"/>
        <v>0</v>
      </c>
      <c r="AK211" s="100">
        <f t="shared" ca="1" si="335"/>
        <v>0</v>
      </c>
      <c r="AL211" s="97">
        <f>+INDEX('Load Combinations'!$D$4:$N$22,MATCH(Vertical!$C211,'Load Combinations'!$B$4:$B$22,0),MATCH(Vertical!AL$23,'Load Combinations'!$D$3:$N$3,0))</f>
        <v>1</v>
      </c>
      <c r="AM211" s="96">
        <f>+INDEX('Load Combinations'!$D$4:$N$22,MATCH(Vertical!$C211,'Load Combinations'!$B$4:$B$22,0),MATCH(Vertical!AM$23,'Load Combinations'!$D$3:$N$3,0))</f>
        <v>1</v>
      </c>
      <c r="AN211" s="96">
        <f>+INDEX('Load Combinations'!$D$4:$N$22,MATCH(Vertical!$C211,'Load Combinations'!$B$4:$B$22,0),MATCH(Vertical!AN$23,'Load Combinations'!$D$3:$N$3,0))</f>
        <v>0</v>
      </c>
      <c r="AO211" s="96">
        <f>+INDEX('Load Combinations'!$D$4:$N$22,MATCH(Vertical!$C211,'Load Combinations'!$B$4:$B$22,0),MATCH(Vertical!AO$23,'Load Combinations'!$D$3:$N$3,0))</f>
        <v>1</v>
      </c>
      <c r="AP211" s="96">
        <f>+INDEX('Load Combinations'!$D$4:$N$22,MATCH(Vertical!$C211,'Load Combinations'!$B$4:$B$22,0),MATCH(Vertical!AP$23,'Load Combinations'!$D$3:$N$3,0))</f>
        <v>0</v>
      </c>
      <c r="AQ211" s="96">
        <f>+INDEX('Load Combinations'!$D$4:$N$22,MATCH(Vertical!$C211,'Load Combinations'!$B$4:$B$22,0),MATCH(Vertical!AQ$23,'Load Combinations'!$D$3:$N$3,0))</f>
        <v>1</v>
      </c>
      <c r="AR211" s="96">
        <f>+INDEX('Load Combinations'!$D$4:$N$22,MATCH(Vertical!$C211,'Load Combinations'!$B$4:$B$22,0),MATCH(Vertical!AR$23,'Load Combinations'!$D$3:$N$3,0))</f>
        <v>0</v>
      </c>
      <c r="AS211" s="96">
        <f>+INDEX('Load Combinations'!$D$4:$N$22,MATCH(Vertical!$C211,'Load Combinations'!$B$4:$B$22,0),MATCH(Vertical!AS$23,'Load Combinations'!$D$3:$N$3,0))</f>
        <v>0</v>
      </c>
      <c r="AT211" s="96">
        <f>+INDEX('Load Combinations'!$D$4:$N$22,MATCH(Vertical!$C211,'Load Combinations'!$B$4:$B$22,0),MATCH(Vertical!AT$23,'Load Combinations'!$D$3:$N$3,0))</f>
        <v>1</v>
      </c>
      <c r="AU211" s="138">
        <f>+INDEX('Load Combinations'!$D$4:$N$22,MATCH(Vertical!$C211,'Load Combinations'!$B$4:$B$22,0),MATCH(Vertical!AU$23,'Load Combinations'!$D$3:$N$3,0))</f>
        <v>0</v>
      </c>
      <c r="AV211" s="298">
        <f>+INDEX('Load Combinations'!$D$4:$N$22,MATCH(Vertical!$C211,'Load Combinations'!$B$4:$B$22,0),MATCH(Vertical!AV$23,'Load Combinations'!$D$3:$N$3,0))</f>
        <v>0</v>
      </c>
      <c r="AW211" s="297" cm="1">
        <f t="array" aca="1" ref="AW211" ca="1">SUMPRODUCT(--($K211:$Z211&gt;0),INDEX($H$4:$H$19,MATCH($K$23:$Z$23,$C$4:$C$19,0)))</f>
        <v>0</v>
      </c>
      <c r="AX211" s="298" cm="1">
        <f t="array" aca="1" ref="AX211" ca="1">SUMPRODUCT(--($K211:$Z211&gt;0),INDEX($G$4:$G$19,MATCH($K$23:$Z$23,$C$4:$C$19,0)))</f>
        <v>0</v>
      </c>
      <c r="AY211" s="298" cm="1">
        <f t="array" aca="1" ref="AY211" ca="1">-1*SUMPRODUCT(--($K211:$Z211&lt;0),INDEX($H$4:$H$19,MATCH($K$23:$Z$23,$C$4:$C$19,0)))</f>
        <v>0</v>
      </c>
      <c r="AZ211" s="299" cm="1">
        <f t="array" aca="1" ref="AZ211" ca="1">-1*SUMPRODUCT(--($K211:$Z211&lt;0),INDEX($G$4:$G$19,MATCH($K$23:$Z$23,$C$4:$C$19,0)))</f>
        <v>0</v>
      </c>
      <c r="BA211" s="125" cm="1">
        <f t="array" aca="1" ref="BA211" ca="1">IF(AA211&gt;0,AA211*SUMPRODUCT(_xlfn.XLOOKUP(AA$23,$C$4:$C$19,$T$4:$AD$19)*$AL211:$AV211),0)</f>
        <v>0</v>
      </c>
      <c r="BB211" s="300" cm="1">
        <f t="array" aca="1" ref="BB211" ca="1">IF(AB211&gt;0,AB211*SUMPRODUCT(_xlfn.XLOOKUP(AB$23,$C$4:$C$19,$T$4:$AD$19)*$AL211:$AV211),0)</f>
        <v>0</v>
      </c>
      <c r="BC211" s="300" cm="1">
        <f t="array" aca="1" ref="BC211" ca="1">IF(AC211&gt;0,AC211*SUMPRODUCT(_xlfn.XLOOKUP(AC$23,$C$4:$C$19,$T$4:$AD$19)*$AL211:$AV211),0)</f>
        <v>0.1</v>
      </c>
      <c r="BD211" s="301" cm="1">
        <f t="array" aca="1" ref="BD211" ca="1">IF(AD211&gt;0,AD211*SUMPRODUCT(_xlfn.XLOOKUP(AD$23,$C$4:$C$19,$T$4:$AD$19)*$AL211:$AV211),0)</f>
        <v>1.86</v>
      </c>
      <c r="BE211" s="300" cm="1">
        <f t="array" aca="1" ref="BE211" ca="1">IF(AE211&gt;0,AE211*SUMPRODUCT(_xlfn.XLOOKUP(AE$23,$C$4:$C$19,$T$4:$AD$19)*$AL211:$AV211),0)</f>
        <v>0</v>
      </c>
      <c r="BF211" s="300" cm="1">
        <f t="array" aca="1" ref="BF211" ca="1">IF(AF211&gt;0,AF211*SUMPRODUCT(_xlfn.XLOOKUP(AF$23,$C$4:$C$19,$T$4:$AD$19)*$AL211:$AV211),0)</f>
        <v>0</v>
      </c>
      <c r="BG211" s="300" cm="1">
        <f t="array" aca="1" ref="BG211" ca="1">IF(AG211&gt;0,AG211*SUMPRODUCT(_xlfn.XLOOKUP(AG$23,$C$4:$C$19,$T$4:$AD$19)*$AL211:$AV211),0)</f>
        <v>0</v>
      </c>
      <c r="BH211" s="300" cm="1">
        <f t="array" aca="1" ref="BH211" ca="1">IF(AH211&gt;0,AH211*SUMPRODUCT(_xlfn.XLOOKUP(AH$23,$C$4:$C$19,$T$4:$AD$19)*$AL211:$AV211),0)</f>
        <v>0</v>
      </c>
      <c r="BI211" s="300" cm="1">
        <f t="array" aca="1" ref="BI211" ca="1">IF(AI211&gt;0,AI211*SUMPRODUCT(_xlfn.XLOOKUP(AI$23,$C$4:$C$19,$T$4:$AD$19)*$AL211:$AV211),0)</f>
        <v>0</v>
      </c>
      <c r="BJ211" s="300" cm="1">
        <f t="array" aca="1" ref="BJ211" ca="1">IF(AJ211&gt;0,AJ211*SUMPRODUCT(_xlfn.XLOOKUP(AJ$23,$C$4:$C$19,$T$4:$AD$19)*$AL211:$AV211),0)</f>
        <v>0</v>
      </c>
      <c r="BK211" s="302" cm="1">
        <f t="array" aca="1" ref="BK211" ca="1">IF(AK211&gt;0,AK211*SUMPRODUCT(_xlfn.XLOOKUP(AK$23,$C$4:$C$19,$T$4:$AD$19)*$AL211:$AV211),0)</f>
        <v>0</v>
      </c>
      <c r="BL211" s="303">
        <f t="shared" ca="1" si="298"/>
        <v>1.9600000000000002</v>
      </c>
      <c r="BM211" s="125" cm="1">
        <f t="array" aca="1" ref="BM211" ca="1">IF(AA211&gt;0,AA211*SUMPRODUCT(_xlfn.XLOOKUP(AA$23,$C$4:$C$19,$I$4:$S$19)*$AL211:$AV211),0)</f>
        <v>0</v>
      </c>
      <c r="BN211" s="300" cm="1">
        <f t="array" aca="1" ref="BN211" ca="1">IF(AB211&gt;0,AB211*SUMPRODUCT(_xlfn.XLOOKUP(AB$23,$C$4:$C$19,$I$4:$S$19)*$AL211:$AV211),0)</f>
        <v>0</v>
      </c>
      <c r="BO211" s="300" cm="1">
        <f t="array" aca="1" ref="BO211" ca="1">IF(AC211&gt;0,AC211*SUMPRODUCT(_xlfn.XLOOKUP(AC$23,$C$4:$C$19,$I$4:$S$19)*$AL211:$AV211),0)</f>
        <v>-0.1</v>
      </c>
      <c r="BP211" s="301" cm="1">
        <f t="array" aca="1" ref="BP211" ca="1">IF(AD211&gt;0,AD211*SUMPRODUCT(_xlfn.XLOOKUP(AD$23,$C$4:$C$19,$I$4:$S$19)*$AL211:$AV211),0)</f>
        <v>-0.1</v>
      </c>
      <c r="BQ211" s="300" cm="1">
        <f t="array" aca="1" ref="BQ211" ca="1">IF(AE211&gt;0,AE211*SUMPRODUCT(_xlfn.XLOOKUP(AE$23,$C$4:$C$19,$I$4:$S$19)*$AL211:$AV211),0)</f>
        <v>0</v>
      </c>
      <c r="BR211" s="300" cm="1">
        <f t="array" aca="1" ref="BR211" ca="1">IF(AF211&gt;0,AF211*SUMPRODUCT(_xlfn.XLOOKUP(AF$23,$C$4:$C$19,$I$4:$S$19)*$AL211:$AV211),0)</f>
        <v>0</v>
      </c>
      <c r="BS211" s="300" cm="1">
        <f t="array" aca="1" ref="BS211" ca="1">IF(AG211&gt;0,AG211*SUMPRODUCT(_xlfn.XLOOKUP(AG$23,$C$4:$C$19,$I$4:$S$19)*$AL211:$AV211),0)</f>
        <v>0</v>
      </c>
      <c r="BT211" s="300" cm="1">
        <f t="array" aca="1" ref="BT211" ca="1">IF(AH211&gt;0,AH211*SUMPRODUCT(_xlfn.XLOOKUP(AH$23,$C$4:$C$19,$I$4:$S$19)*$AL211:$AV211),0)</f>
        <v>0</v>
      </c>
      <c r="BU211" s="300" cm="1">
        <f t="array" aca="1" ref="BU211" ca="1">IF(AI211&gt;0,AI211*SUMPRODUCT(_xlfn.XLOOKUP(AI$23,$C$4:$C$19,$I$4:$S$19)*$AL211:$AV211),0)</f>
        <v>0</v>
      </c>
      <c r="BV211" s="300" cm="1">
        <f t="array" aca="1" ref="BV211" ca="1">IF(AJ211&gt;0,AJ211*SUMPRODUCT(_xlfn.XLOOKUP(AJ$23,$C$4:$C$19,$I$4:$S$19)*$AL211:$AV211),0)</f>
        <v>0</v>
      </c>
      <c r="BW211" s="304" cm="1">
        <f t="array" aca="1" ref="BW211" ca="1">IF(AK211&gt;0,AK211*SUMPRODUCT(_xlfn.XLOOKUP(AK$23,$C$4:$C$19,$I$4:$S$19)*$AL211:$AV211),0)</f>
        <v>0</v>
      </c>
      <c r="BX211" s="305">
        <f t="shared" ca="1" si="299"/>
        <v>-0.2</v>
      </c>
      <c r="BY211" s="125" cm="1">
        <f t="array" aca="1" ref="BY211" ca="1">IF(AA211&lt;0,AA211*SUMPRODUCT(_xlfn.XLOOKUP(AA$23,$C$4:$C$19,$T$4:$AD$19)*$AL211:$AV211),0)</f>
        <v>0</v>
      </c>
      <c r="BZ211" s="300" cm="1">
        <f t="array" aca="1" ref="BZ211" ca="1">IF(AB211&lt;0,AB211*SUMPRODUCT(_xlfn.XLOOKUP(AB$23,$C$4:$C$19,$T$4:$AD$19)*$AL211:$AV211),0)</f>
        <v>0</v>
      </c>
      <c r="CA211" s="300" cm="1">
        <f t="array" aca="1" ref="CA211" ca="1">IF(AC211&lt;0,AC211*SUMPRODUCT(_xlfn.XLOOKUP(AC$23,$C$4:$C$19,$T$4:$AD$19)*$AL211:$AV211),0)</f>
        <v>0</v>
      </c>
      <c r="CB211" s="301" cm="1">
        <f t="array" aca="1" ref="CB211" ca="1">IF(AD211&lt;0,AD211*SUMPRODUCT(_xlfn.XLOOKUP(AD$23,$C$4:$C$19,$T$4:$AD$19)*$AL211:$AV211),0)</f>
        <v>0</v>
      </c>
      <c r="CC211" s="300" cm="1">
        <f t="array" aca="1" ref="CC211" ca="1">IF(AE211&lt;0,AE211*SUMPRODUCT(_xlfn.XLOOKUP(AE$23,$C$4:$C$19,$T$4:$AD$19)*$AL211:$AV211),0)</f>
        <v>0</v>
      </c>
      <c r="CD211" s="300" cm="1">
        <f t="array" aca="1" ref="CD211" ca="1">IF(AF211&lt;0,AF211*SUMPRODUCT(_xlfn.XLOOKUP(AF$23,$C$4:$C$19,$T$4:$AD$19)*$AL211:$AV211),0)</f>
        <v>0</v>
      </c>
      <c r="CE211" s="300" cm="1">
        <f t="array" aca="1" ref="CE211" ca="1">IF(AG211&lt;0,AG211*SUMPRODUCT(_xlfn.XLOOKUP(AG$23,$C$4:$C$19,$T$4:$AD$19)*$AL211:$AV211),0)</f>
        <v>0</v>
      </c>
      <c r="CF211" s="300" cm="1">
        <f t="array" aca="1" ref="CF211" ca="1">IF(AH211&lt;0,AH211*SUMPRODUCT(_xlfn.XLOOKUP(AH$23,$C$4:$C$19,$T$4:$AD$19)*$AL211:$AV211),0)</f>
        <v>0</v>
      </c>
      <c r="CG211" s="300" cm="1">
        <f t="array" aca="1" ref="CG211" ca="1">IF(AI211&lt;0,AI211*SUMPRODUCT(_xlfn.XLOOKUP(AI$23,$C$4:$C$19,$T$4:$AD$19)*$AL211:$AV211),0)</f>
        <v>0</v>
      </c>
      <c r="CH211" s="300" cm="1">
        <f t="array" aca="1" ref="CH211" ca="1">IF(AJ211&lt;0,AJ211*SUMPRODUCT(_xlfn.XLOOKUP(AJ$23,$C$4:$C$19,$T$4:$AD$19)*$AL211:$AV211),0)</f>
        <v>0</v>
      </c>
      <c r="CI211" s="304" cm="1">
        <f t="array" aca="1" ref="CI211" ca="1">IF(AK211&lt;0,AK211*SUMPRODUCT(_xlfn.XLOOKUP(AK$23,$C$4:$C$19,$T$4:$AD$19)*$AL211:$AV211),0)</f>
        <v>0</v>
      </c>
      <c r="CJ211" s="303">
        <f t="shared" ca="1" si="300"/>
        <v>0</v>
      </c>
      <c r="CK211" s="125" cm="1">
        <f t="array" aca="1" ref="CK211" ca="1">IF(AA211&lt;0,AA211*SUMPRODUCT(_xlfn.XLOOKUP(AA$23,$C$4:$C$19,$I$4:$S$19)*$AL211:$AV211),0)</f>
        <v>0</v>
      </c>
      <c r="CL211" s="300" cm="1">
        <f t="array" aca="1" ref="CL211" ca="1">IF(AB211&lt;0,AB211*SUMPRODUCT(_xlfn.XLOOKUP(AB$23,$C$4:$C$19,$I$4:$S$19)*$AL211:$AV211),0)</f>
        <v>0</v>
      </c>
      <c r="CM211" s="300" cm="1">
        <f t="array" aca="1" ref="CM211" ca="1">IF(AC211&lt;0,AC211*SUMPRODUCT(_xlfn.XLOOKUP(AC$23,$C$4:$C$19,$I$4:$S$19)*$AL211:$AV211),0)</f>
        <v>0</v>
      </c>
      <c r="CN211" s="301" cm="1">
        <f t="array" aca="1" ref="CN211" ca="1">IF(AD211&lt;0,AD211*SUMPRODUCT(_xlfn.XLOOKUP(AD$23,$C$4:$C$19,$I$4:$S$19)*$AL211:$AV211),0)</f>
        <v>0</v>
      </c>
      <c r="CO211" s="300" cm="1">
        <f t="array" aca="1" ref="CO211" ca="1">IF(AE211&lt;0,AE211*SUMPRODUCT(_xlfn.XLOOKUP(AE$23,$C$4:$C$19,$I$4:$S$19)*$AL211:$AV211),0)</f>
        <v>0</v>
      </c>
      <c r="CP211" s="300" cm="1">
        <f t="array" aca="1" ref="CP211" ca="1">IF(AF211&lt;0,AF211*SUMPRODUCT(_xlfn.XLOOKUP(AF$23,$C$4:$C$19,$I$4:$S$19)*$AL211:$AV211),0)</f>
        <v>0</v>
      </c>
      <c r="CQ211" s="300" cm="1">
        <f t="array" aca="1" ref="CQ211" ca="1">IF(AG211&lt;0,AG211*SUMPRODUCT(_xlfn.XLOOKUP(AG$23,$C$4:$C$19,$I$4:$S$19)*$AL211:$AV211),0)</f>
        <v>0</v>
      </c>
      <c r="CR211" s="300" cm="1">
        <f t="array" aca="1" ref="CR211" ca="1">IF(AH211&lt;0,AH211*SUMPRODUCT(_xlfn.XLOOKUP(AH$23,$C$4:$C$19,$I$4:$S$19)*$AL211:$AV211),0)</f>
        <v>0</v>
      </c>
      <c r="CS211" s="300" cm="1">
        <f t="array" aca="1" ref="CS211" ca="1">IF(AI211&lt;0,AI211*SUMPRODUCT(_xlfn.XLOOKUP(AI$23,$C$4:$C$19,$I$4:$S$19)*$AL211:$AV211),0)</f>
        <v>0</v>
      </c>
      <c r="CT211" s="300" cm="1">
        <f t="array" aca="1" ref="CT211" ca="1">IF(AJ211&lt;0,AJ211*SUMPRODUCT(_xlfn.XLOOKUP(AJ$23,$C$4:$C$19,$I$4:$S$19)*$AL211:$AV211),0)</f>
        <v>0</v>
      </c>
      <c r="CU211" s="302" cm="1">
        <f t="array" aca="1" ref="CU211" ca="1">IF(AK211&lt;0,AK211*SUMPRODUCT(_xlfn.XLOOKUP(AK$23,$C$4:$C$19,$I$4:$S$19)*$AL211:$AV211),0)</f>
        <v>0</v>
      </c>
      <c r="CV211" s="303">
        <f t="shared" ca="1" si="301"/>
        <v>0</v>
      </c>
    </row>
    <row r="212" spans="1:100" x14ac:dyDescent="0.25">
      <c r="A212" s="134"/>
      <c r="B212" s="255"/>
      <c r="C212" s="278">
        <v>6</v>
      </c>
      <c r="D212" s="279" t="str">
        <f>_xlfn.XLOOKUP($C212,'Load Combinations'!$B$4:$B$22,'Load Combinations'!$C$4:$C$22)</f>
        <v>Core Vessel Vaccuum,  No Beam, Seismic</v>
      </c>
      <c r="E212" s="280"/>
      <c r="F212" s="281"/>
      <c r="G212" s="111"/>
      <c r="H212" s="282">
        <f t="shared" ca="1" si="304"/>
        <v>0.31000000000000005</v>
      </c>
      <c r="I212" s="282">
        <f t="shared" ca="1" si="305"/>
        <v>-0.30000000000000004</v>
      </c>
      <c r="J212" s="283"/>
      <c r="K212" s="87">
        <f ca="1">OFFSET(K212,-5,0)</f>
        <v>0</v>
      </c>
      <c r="L212" s="84">
        <f t="shared" ref="L212:AK212" ca="1" si="336">OFFSET(L212,-5,0)</f>
        <v>0</v>
      </c>
      <c r="M212" s="84">
        <f t="shared" ca="1" si="336"/>
        <v>0</v>
      </c>
      <c r="N212" s="84">
        <f t="shared" ca="1" si="336"/>
        <v>0</v>
      </c>
      <c r="O212" s="84">
        <f t="shared" ca="1" si="336"/>
        <v>0</v>
      </c>
      <c r="P212" s="84">
        <f t="shared" ca="1" si="336"/>
        <v>0</v>
      </c>
      <c r="Q212" s="84">
        <f t="shared" ca="1" si="336"/>
        <v>0</v>
      </c>
      <c r="R212" s="84">
        <f t="shared" ca="1" si="336"/>
        <v>0</v>
      </c>
      <c r="S212" s="84">
        <f t="shared" ca="1" si="336"/>
        <v>0</v>
      </c>
      <c r="T212" s="84">
        <f t="shared" ca="1" si="336"/>
        <v>0</v>
      </c>
      <c r="U212" s="84">
        <f t="shared" ca="1" si="336"/>
        <v>0</v>
      </c>
      <c r="V212" s="84">
        <f t="shared" ca="1" si="336"/>
        <v>0</v>
      </c>
      <c r="W212" s="84">
        <f t="shared" ca="1" si="336"/>
        <v>0</v>
      </c>
      <c r="X212" s="84">
        <f t="shared" ca="1" si="336"/>
        <v>0</v>
      </c>
      <c r="Y212" s="84">
        <f t="shared" ca="1" si="336"/>
        <v>0</v>
      </c>
      <c r="Z212" s="89">
        <f t="shared" ca="1" si="336"/>
        <v>0</v>
      </c>
      <c r="AA212" s="87">
        <f t="shared" ca="1" si="336"/>
        <v>0</v>
      </c>
      <c r="AB212" s="84">
        <f t="shared" ca="1" si="336"/>
        <v>0</v>
      </c>
      <c r="AC212" s="84">
        <f t="shared" ca="1" si="336"/>
        <v>1</v>
      </c>
      <c r="AD212" s="84">
        <f t="shared" ca="1" si="336"/>
        <v>1</v>
      </c>
      <c r="AE212" s="84">
        <f t="shared" ca="1" si="336"/>
        <v>0</v>
      </c>
      <c r="AF212" s="84">
        <f t="shared" ca="1" si="336"/>
        <v>0</v>
      </c>
      <c r="AG212" s="84">
        <f t="shared" ca="1" si="336"/>
        <v>0</v>
      </c>
      <c r="AH212" s="84">
        <f t="shared" ca="1" si="336"/>
        <v>0</v>
      </c>
      <c r="AI212" s="84">
        <f t="shared" ca="1" si="336"/>
        <v>0</v>
      </c>
      <c r="AJ212" s="84">
        <f t="shared" ca="1" si="336"/>
        <v>0</v>
      </c>
      <c r="AK212" s="98">
        <f t="shared" ca="1" si="336"/>
        <v>0</v>
      </c>
      <c r="AL212" s="91">
        <f>+INDEX('Load Combinations'!$D$4:$N$22,MATCH(Vertical!$C212,'Load Combinations'!$B$4:$B$22,0),MATCH(Vertical!AL$23,'Load Combinations'!$D$3:$N$3,0))</f>
        <v>1</v>
      </c>
      <c r="AM212" s="84">
        <f>+INDEX('Load Combinations'!$D$4:$N$22,MATCH(Vertical!$C212,'Load Combinations'!$B$4:$B$22,0),MATCH(Vertical!AM$23,'Load Combinations'!$D$3:$N$3,0))</f>
        <v>1</v>
      </c>
      <c r="AN212" s="84">
        <f>+INDEX('Load Combinations'!$D$4:$N$22,MATCH(Vertical!$C212,'Load Combinations'!$B$4:$B$22,0),MATCH(Vertical!AN$23,'Load Combinations'!$D$3:$N$3,0))</f>
        <v>0</v>
      </c>
      <c r="AO212" s="84">
        <f>+INDEX('Load Combinations'!$D$4:$N$22,MATCH(Vertical!$C212,'Load Combinations'!$B$4:$B$22,0),MATCH(Vertical!AO$23,'Load Combinations'!$D$3:$N$3,0))</f>
        <v>1</v>
      </c>
      <c r="AP212" s="84">
        <f>+INDEX('Load Combinations'!$D$4:$N$22,MATCH(Vertical!$C212,'Load Combinations'!$B$4:$B$22,0),MATCH(Vertical!AP$23,'Load Combinations'!$D$3:$N$3,0))</f>
        <v>0</v>
      </c>
      <c r="AQ212" s="84">
        <f>+INDEX('Load Combinations'!$D$4:$N$22,MATCH(Vertical!$C212,'Load Combinations'!$B$4:$B$22,0),MATCH(Vertical!AQ$23,'Load Combinations'!$D$3:$N$3,0))</f>
        <v>0</v>
      </c>
      <c r="AR212" s="84">
        <f>+INDEX('Load Combinations'!$D$4:$N$22,MATCH(Vertical!$C212,'Load Combinations'!$B$4:$B$22,0),MATCH(Vertical!AR$23,'Load Combinations'!$D$3:$N$3,0))</f>
        <v>0</v>
      </c>
      <c r="AS212" s="84">
        <f>+INDEX('Load Combinations'!$D$4:$N$22,MATCH(Vertical!$C212,'Load Combinations'!$B$4:$B$22,0),MATCH(Vertical!AS$23,'Load Combinations'!$D$3:$N$3,0))</f>
        <v>0</v>
      </c>
      <c r="AT212" s="84">
        <f>+INDEX('Load Combinations'!$D$4:$N$22,MATCH(Vertical!$C212,'Load Combinations'!$B$4:$B$22,0),MATCH(Vertical!AT$23,'Load Combinations'!$D$3:$N$3,0))</f>
        <v>1</v>
      </c>
      <c r="AU212" s="89">
        <f>+INDEX('Load Combinations'!$D$4:$N$22,MATCH(Vertical!$C212,'Load Combinations'!$B$4:$B$22,0),MATCH(Vertical!AU$23,'Load Combinations'!$D$3:$N$3,0))</f>
        <v>1</v>
      </c>
      <c r="AV212" s="194">
        <f>+INDEX('Load Combinations'!$D$4:$N$22,MATCH(Vertical!$C212,'Load Combinations'!$B$4:$B$22,0),MATCH(Vertical!AV$23,'Load Combinations'!$D$3:$N$3,0))</f>
        <v>0</v>
      </c>
      <c r="AW212" s="284" cm="1">
        <f t="array" aca="1" ref="AW212" ca="1">SUMPRODUCT(--($K212:$Z212&gt;0),INDEX($H$4:$H$19,MATCH($K$23:$Z$23,$C$4:$C$19,0)))</f>
        <v>0</v>
      </c>
      <c r="AX212" s="194" cm="1">
        <f t="array" aca="1" ref="AX212" ca="1">SUMPRODUCT(--($K212:$Z212&gt;0),INDEX($G$4:$G$19,MATCH($K$23:$Z$23,$C$4:$C$19,0)))</f>
        <v>0</v>
      </c>
      <c r="AY212" s="194" cm="1">
        <f t="array" aca="1" ref="AY212" ca="1">-1*SUMPRODUCT(--($K212:$Z212&lt;0),INDEX($H$4:$H$19,MATCH($K$23:$Z$23,$C$4:$C$19,0)))</f>
        <v>0</v>
      </c>
      <c r="AZ212" s="285" cm="1">
        <f t="array" aca="1" ref="AZ212" ca="1">-1*SUMPRODUCT(--($K212:$Z212&lt;0),INDEX($G$4:$G$19,MATCH($K$23:$Z$23,$C$4:$C$19,0)))</f>
        <v>0</v>
      </c>
      <c r="BA212" s="286" cm="1">
        <f t="array" aca="1" ref="BA212" ca="1">IF(AA212&gt;0,AA212*SUMPRODUCT(_xlfn.XLOOKUP(AA$23,$C$4:$C$19,$T$4:$AD$19)*$AL212:$AV212),0)</f>
        <v>0</v>
      </c>
      <c r="BB212" s="287" cm="1">
        <f t="array" aca="1" ref="BB212" ca="1">IF(AB212&gt;0,AB212*SUMPRODUCT(_xlfn.XLOOKUP(AB$23,$C$4:$C$19,$T$4:$AD$19)*$AL212:$AV212),0)</f>
        <v>0</v>
      </c>
      <c r="BC212" s="287" cm="1">
        <f t="array" aca="1" ref="BC212" ca="1">IF(AC212&gt;0,AC212*SUMPRODUCT(_xlfn.XLOOKUP(AC$23,$C$4:$C$19,$T$4:$AD$19)*$AL212:$AV212),0)</f>
        <v>0.1</v>
      </c>
      <c r="BD212" s="287" cm="1">
        <f t="array" aca="1" ref="BD212" ca="1">IF(AD212&gt;0,AD212*SUMPRODUCT(_xlfn.XLOOKUP(AD$23,$C$4:$C$19,$T$4:$AD$19)*$AL212:$AV212),0)</f>
        <v>0.21000000000000002</v>
      </c>
      <c r="BE212" s="287" cm="1">
        <f t="array" aca="1" ref="BE212" ca="1">IF(AE212&gt;0,AE212*SUMPRODUCT(_xlfn.XLOOKUP(AE$23,$C$4:$C$19,$T$4:$AD$19)*$AL212:$AV212),0)</f>
        <v>0</v>
      </c>
      <c r="BF212" s="287" cm="1">
        <f t="array" aca="1" ref="BF212" ca="1">IF(AF212&gt;0,AF212*SUMPRODUCT(_xlfn.XLOOKUP(AF$23,$C$4:$C$19,$T$4:$AD$19)*$AL212:$AV212),0)</f>
        <v>0</v>
      </c>
      <c r="BG212" s="287" cm="1">
        <f t="array" aca="1" ref="BG212" ca="1">IF(AG212&gt;0,AG212*SUMPRODUCT(_xlfn.XLOOKUP(AG$23,$C$4:$C$19,$T$4:$AD$19)*$AL212:$AV212),0)</f>
        <v>0</v>
      </c>
      <c r="BH212" s="287" cm="1">
        <f t="array" aca="1" ref="BH212" ca="1">IF(AH212&gt;0,AH212*SUMPRODUCT(_xlfn.XLOOKUP(AH$23,$C$4:$C$19,$T$4:$AD$19)*$AL212:$AV212),0)</f>
        <v>0</v>
      </c>
      <c r="BI212" s="287" cm="1">
        <f t="array" aca="1" ref="BI212" ca="1">IF(AI212&gt;0,AI212*SUMPRODUCT(_xlfn.XLOOKUP(AI$23,$C$4:$C$19,$T$4:$AD$19)*$AL212:$AV212),0)</f>
        <v>0</v>
      </c>
      <c r="BJ212" s="287" cm="1">
        <f t="array" aca="1" ref="BJ212" ca="1">IF(AJ212&gt;0,AJ212*SUMPRODUCT(_xlfn.XLOOKUP(AJ$23,$C$4:$C$19,$T$4:$AD$19)*$AL212:$AV212),0)</f>
        <v>0</v>
      </c>
      <c r="BK212" s="288" cm="1">
        <f t="array" aca="1" ref="BK212" ca="1">IF(AK212&gt;0,AK212*SUMPRODUCT(_xlfn.XLOOKUP(AK$23,$C$4:$C$19,$T$4:$AD$19)*$AL212:$AV212),0)</f>
        <v>0</v>
      </c>
      <c r="BL212" s="289">
        <f t="shared" ca="1" si="298"/>
        <v>0.31000000000000005</v>
      </c>
      <c r="BM212" s="286" cm="1">
        <f t="array" aca="1" ref="BM212" ca="1">IF(AA212&gt;0,AA212*SUMPRODUCT(_xlfn.XLOOKUP(AA$23,$C$4:$C$19,$I$4:$S$19)*$AL212:$AV212),0)</f>
        <v>0</v>
      </c>
      <c r="BN212" s="287" cm="1">
        <f t="array" aca="1" ref="BN212" ca="1">IF(AB212&gt;0,AB212*SUMPRODUCT(_xlfn.XLOOKUP(AB$23,$C$4:$C$19,$I$4:$S$19)*$AL212:$AV212),0)</f>
        <v>0</v>
      </c>
      <c r="BO212" s="287" cm="1">
        <f t="array" aca="1" ref="BO212" ca="1">IF(AC212&gt;0,AC212*SUMPRODUCT(_xlfn.XLOOKUP(AC$23,$C$4:$C$19,$I$4:$S$19)*$AL212:$AV212),0)</f>
        <v>-0.1</v>
      </c>
      <c r="BP212" s="287" cm="1">
        <f t="array" aca="1" ref="BP212" ca="1">IF(AD212&gt;0,AD212*SUMPRODUCT(_xlfn.XLOOKUP(AD$23,$C$4:$C$19,$I$4:$S$19)*$AL212:$AV212),0)</f>
        <v>-0.2</v>
      </c>
      <c r="BQ212" s="287" cm="1">
        <f t="array" aca="1" ref="BQ212" ca="1">IF(AE212&gt;0,AE212*SUMPRODUCT(_xlfn.XLOOKUP(AE$23,$C$4:$C$19,$I$4:$S$19)*$AL212:$AV212),0)</f>
        <v>0</v>
      </c>
      <c r="BR212" s="287" cm="1">
        <f t="array" aca="1" ref="BR212" ca="1">IF(AF212&gt;0,AF212*SUMPRODUCT(_xlfn.XLOOKUP(AF$23,$C$4:$C$19,$I$4:$S$19)*$AL212:$AV212),0)</f>
        <v>0</v>
      </c>
      <c r="BS212" s="287" cm="1">
        <f t="array" aca="1" ref="BS212" ca="1">IF(AG212&gt;0,AG212*SUMPRODUCT(_xlfn.XLOOKUP(AG$23,$C$4:$C$19,$I$4:$S$19)*$AL212:$AV212),0)</f>
        <v>0</v>
      </c>
      <c r="BT212" s="287" cm="1">
        <f t="array" aca="1" ref="BT212" ca="1">IF(AH212&gt;0,AH212*SUMPRODUCT(_xlfn.XLOOKUP(AH$23,$C$4:$C$19,$I$4:$S$19)*$AL212:$AV212),0)</f>
        <v>0</v>
      </c>
      <c r="BU212" s="287" cm="1">
        <f t="array" aca="1" ref="BU212" ca="1">IF(AI212&gt;0,AI212*SUMPRODUCT(_xlfn.XLOOKUP(AI$23,$C$4:$C$19,$I$4:$S$19)*$AL212:$AV212),0)</f>
        <v>0</v>
      </c>
      <c r="BV212" s="287" cm="1">
        <f t="array" aca="1" ref="BV212" ca="1">IF(AJ212&gt;0,AJ212*SUMPRODUCT(_xlfn.XLOOKUP(AJ$23,$C$4:$C$19,$I$4:$S$19)*$AL212:$AV212),0)</f>
        <v>0</v>
      </c>
      <c r="BW212" s="290" cm="1">
        <f t="array" aca="1" ref="BW212" ca="1">IF(AK212&gt;0,AK212*SUMPRODUCT(_xlfn.XLOOKUP(AK$23,$C$4:$C$19,$I$4:$S$19)*$AL212:$AV212),0)</f>
        <v>0</v>
      </c>
      <c r="BX212" s="291">
        <f t="shared" ca="1" si="299"/>
        <v>-0.30000000000000004</v>
      </c>
      <c r="BY212" s="286" cm="1">
        <f t="array" aca="1" ref="BY212" ca="1">IF(AA212&lt;0,AA212*SUMPRODUCT(_xlfn.XLOOKUP(AA$23,$C$4:$C$19,$T$4:$AD$19)*$AL212:$AV212),0)</f>
        <v>0</v>
      </c>
      <c r="BZ212" s="287" cm="1">
        <f t="array" aca="1" ref="BZ212" ca="1">IF(AB212&lt;0,AB212*SUMPRODUCT(_xlfn.XLOOKUP(AB$23,$C$4:$C$19,$T$4:$AD$19)*$AL212:$AV212),0)</f>
        <v>0</v>
      </c>
      <c r="CA212" s="287" cm="1">
        <f t="array" aca="1" ref="CA212" ca="1">IF(AC212&lt;0,AC212*SUMPRODUCT(_xlfn.XLOOKUP(AC$23,$C$4:$C$19,$T$4:$AD$19)*$AL212:$AV212),0)</f>
        <v>0</v>
      </c>
      <c r="CB212" s="287" cm="1">
        <f t="array" aca="1" ref="CB212" ca="1">IF(AD212&lt;0,AD212*SUMPRODUCT(_xlfn.XLOOKUP(AD$23,$C$4:$C$19,$T$4:$AD$19)*$AL212:$AV212),0)</f>
        <v>0</v>
      </c>
      <c r="CC212" s="287" cm="1">
        <f t="array" aca="1" ref="CC212" ca="1">IF(AE212&lt;0,AE212*SUMPRODUCT(_xlfn.XLOOKUP(AE$23,$C$4:$C$19,$T$4:$AD$19)*$AL212:$AV212),0)</f>
        <v>0</v>
      </c>
      <c r="CD212" s="287" cm="1">
        <f t="array" aca="1" ref="CD212" ca="1">IF(AF212&lt;0,AF212*SUMPRODUCT(_xlfn.XLOOKUP(AF$23,$C$4:$C$19,$T$4:$AD$19)*$AL212:$AV212),0)</f>
        <v>0</v>
      </c>
      <c r="CE212" s="287" cm="1">
        <f t="array" aca="1" ref="CE212" ca="1">IF(AG212&lt;0,AG212*SUMPRODUCT(_xlfn.XLOOKUP(AG$23,$C$4:$C$19,$T$4:$AD$19)*$AL212:$AV212),0)</f>
        <v>0</v>
      </c>
      <c r="CF212" s="287" cm="1">
        <f t="array" aca="1" ref="CF212" ca="1">IF(AH212&lt;0,AH212*SUMPRODUCT(_xlfn.XLOOKUP(AH$23,$C$4:$C$19,$T$4:$AD$19)*$AL212:$AV212),0)</f>
        <v>0</v>
      </c>
      <c r="CG212" s="287" cm="1">
        <f t="array" aca="1" ref="CG212" ca="1">IF(AI212&lt;0,AI212*SUMPRODUCT(_xlfn.XLOOKUP(AI$23,$C$4:$C$19,$T$4:$AD$19)*$AL212:$AV212),0)</f>
        <v>0</v>
      </c>
      <c r="CH212" s="287" cm="1">
        <f t="array" aca="1" ref="CH212" ca="1">IF(AJ212&lt;0,AJ212*SUMPRODUCT(_xlfn.XLOOKUP(AJ$23,$C$4:$C$19,$T$4:$AD$19)*$AL212:$AV212),0)</f>
        <v>0</v>
      </c>
      <c r="CI212" s="290" cm="1">
        <f t="array" aca="1" ref="CI212" ca="1">IF(AK212&lt;0,AK212*SUMPRODUCT(_xlfn.XLOOKUP(AK$23,$C$4:$C$19,$T$4:$AD$19)*$AL212:$AV212),0)</f>
        <v>0</v>
      </c>
      <c r="CJ212" s="289">
        <f t="shared" ca="1" si="300"/>
        <v>0</v>
      </c>
      <c r="CK212" s="286" cm="1">
        <f t="array" aca="1" ref="CK212" ca="1">IF(AA212&lt;0,AA212*SUMPRODUCT(_xlfn.XLOOKUP(AA$23,$C$4:$C$19,$I$4:$S$19)*$AL212:$AV212),0)</f>
        <v>0</v>
      </c>
      <c r="CL212" s="287" cm="1">
        <f t="array" aca="1" ref="CL212" ca="1">IF(AB212&lt;0,AB212*SUMPRODUCT(_xlfn.XLOOKUP(AB$23,$C$4:$C$19,$I$4:$S$19)*$AL212:$AV212),0)</f>
        <v>0</v>
      </c>
      <c r="CM212" s="287" cm="1">
        <f t="array" aca="1" ref="CM212" ca="1">IF(AC212&lt;0,AC212*SUMPRODUCT(_xlfn.XLOOKUP(AC$23,$C$4:$C$19,$I$4:$S$19)*$AL212:$AV212),0)</f>
        <v>0</v>
      </c>
      <c r="CN212" s="287" cm="1">
        <f t="array" aca="1" ref="CN212" ca="1">IF(AD212&lt;0,AD212*SUMPRODUCT(_xlfn.XLOOKUP(AD$23,$C$4:$C$19,$I$4:$S$19)*$AL212:$AV212),0)</f>
        <v>0</v>
      </c>
      <c r="CO212" s="287" cm="1">
        <f t="array" aca="1" ref="CO212" ca="1">IF(AE212&lt;0,AE212*SUMPRODUCT(_xlfn.XLOOKUP(AE$23,$C$4:$C$19,$I$4:$S$19)*$AL212:$AV212),0)</f>
        <v>0</v>
      </c>
      <c r="CP212" s="287" cm="1">
        <f t="array" aca="1" ref="CP212" ca="1">IF(AF212&lt;0,AF212*SUMPRODUCT(_xlfn.XLOOKUP(AF$23,$C$4:$C$19,$I$4:$S$19)*$AL212:$AV212),0)</f>
        <v>0</v>
      </c>
      <c r="CQ212" s="287" cm="1">
        <f t="array" aca="1" ref="CQ212" ca="1">IF(AG212&lt;0,AG212*SUMPRODUCT(_xlfn.XLOOKUP(AG$23,$C$4:$C$19,$I$4:$S$19)*$AL212:$AV212),0)</f>
        <v>0</v>
      </c>
      <c r="CR212" s="287" cm="1">
        <f t="array" aca="1" ref="CR212" ca="1">IF(AH212&lt;0,AH212*SUMPRODUCT(_xlfn.XLOOKUP(AH$23,$C$4:$C$19,$I$4:$S$19)*$AL212:$AV212),0)</f>
        <v>0</v>
      </c>
      <c r="CS212" s="287" cm="1">
        <f t="array" aca="1" ref="CS212" ca="1">IF(AI212&lt;0,AI212*SUMPRODUCT(_xlfn.XLOOKUP(AI$23,$C$4:$C$19,$I$4:$S$19)*$AL212:$AV212),0)</f>
        <v>0</v>
      </c>
      <c r="CT212" s="287" cm="1">
        <f t="array" aca="1" ref="CT212" ca="1">IF(AJ212&lt;0,AJ212*SUMPRODUCT(_xlfn.XLOOKUP(AJ$23,$C$4:$C$19,$I$4:$S$19)*$AL212:$AV212),0)</f>
        <v>0</v>
      </c>
      <c r="CU212" s="288" cm="1">
        <f t="array" aca="1" ref="CU212" ca="1">IF(AK212&lt;0,AK212*SUMPRODUCT(_xlfn.XLOOKUP(AK$23,$C$4:$C$19,$I$4:$S$19)*$AL212:$AV212),0)</f>
        <v>0</v>
      </c>
      <c r="CV212" s="289">
        <f t="shared" ca="1" si="301"/>
        <v>0</v>
      </c>
    </row>
    <row r="213" spans="1:100" x14ac:dyDescent="0.25">
      <c r="A213" s="135"/>
      <c r="B213" s="731"/>
      <c r="C213" s="292">
        <v>7</v>
      </c>
      <c r="D213" s="293" t="str">
        <f>_xlfn.XLOOKUP($C213,'Load Combinations'!$B$4:$B$22,'Load Combinations'!$C$4:$C$22)</f>
        <v>Core Vessel Vaccuum,  Beam On, Seismic</v>
      </c>
      <c r="E213" s="86"/>
      <c r="F213" s="294"/>
      <c r="G213" s="125"/>
      <c r="H213" s="295">
        <f t="shared" ca="1" si="304"/>
        <v>2.06</v>
      </c>
      <c r="I213" s="295">
        <f t="shared" ca="1" si="305"/>
        <v>-0.30000000000000004</v>
      </c>
      <c r="J213" s="296"/>
      <c r="K213" s="99">
        <f ca="1">OFFSET(K213,-6,0)</f>
        <v>0</v>
      </c>
      <c r="L213" s="96">
        <f t="shared" ref="L213:AK213" ca="1" si="337">OFFSET(L213,-6,0)</f>
        <v>0</v>
      </c>
      <c r="M213" s="96">
        <f t="shared" ca="1" si="337"/>
        <v>0</v>
      </c>
      <c r="N213" s="96">
        <f t="shared" ca="1" si="337"/>
        <v>0</v>
      </c>
      <c r="O213" s="96">
        <f t="shared" ca="1" si="337"/>
        <v>0</v>
      </c>
      <c r="P213" s="96">
        <f t="shared" ca="1" si="337"/>
        <v>0</v>
      </c>
      <c r="Q213" s="96">
        <f t="shared" ca="1" si="337"/>
        <v>0</v>
      </c>
      <c r="R213" s="96">
        <f t="shared" ca="1" si="337"/>
        <v>0</v>
      </c>
      <c r="S213" s="96">
        <f t="shared" ca="1" si="337"/>
        <v>0</v>
      </c>
      <c r="T213" s="96">
        <f t="shared" ca="1" si="337"/>
        <v>0</v>
      </c>
      <c r="U213" s="96">
        <f t="shared" ca="1" si="337"/>
        <v>0</v>
      </c>
      <c r="V213" s="96">
        <f t="shared" ca="1" si="337"/>
        <v>0</v>
      </c>
      <c r="W213" s="96">
        <f t="shared" ca="1" si="337"/>
        <v>0</v>
      </c>
      <c r="X213" s="96">
        <f t="shared" ca="1" si="337"/>
        <v>0</v>
      </c>
      <c r="Y213" s="96">
        <f t="shared" ca="1" si="337"/>
        <v>0</v>
      </c>
      <c r="Z213" s="138">
        <f t="shared" ca="1" si="337"/>
        <v>0</v>
      </c>
      <c r="AA213" s="99">
        <f t="shared" ca="1" si="337"/>
        <v>0</v>
      </c>
      <c r="AB213" s="96">
        <f t="shared" ca="1" si="337"/>
        <v>0</v>
      </c>
      <c r="AC213" s="96">
        <f t="shared" ca="1" si="337"/>
        <v>1</v>
      </c>
      <c r="AD213" s="96">
        <f t="shared" ca="1" si="337"/>
        <v>1</v>
      </c>
      <c r="AE213" s="96">
        <f t="shared" ca="1" si="337"/>
        <v>0</v>
      </c>
      <c r="AF213" s="96">
        <f t="shared" ca="1" si="337"/>
        <v>0</v>
      </c>
      <c r="AG213" s="96">
        <f t="shared" ca="1" si="337"/>
        <v>0</v>
      </c>
      <c r="AH213" s="96">
        <f t="shared" ca="1" si="337"/>
        <v>0</v>
      </c>
      <c r="AI213" s="96">
        <f t="shared" ca="1" si="337"/>
        <v>0</v>
      </c>
      <c r="AJ213" s="96">
        <f t="shared" ca="1" si="337"/>
        <v>0</v>
      </c>
      <c r="AK213" s="100">
        <f t="shared" ca="1" si="337"/>
        <v>0</v>
      </c>
      <c r="AL213" s="97">
        <f>+INDEX('Load Combinations'!$D$4:$N$22,MATCH(Vertical!$C213,'Load Combinations'!$B$4:$B$22,0),MATCH(Vertical!AL$23,'Load Combinations'!$D$3:$N$3,0))</f>
        <v>1</v>
      </c>
      <c r="AM213" s="96">
        <f>+INDEX('Load Combinations'!$D$4:$N$22,MATCH(Vertical!$C213,'Load Combinations'!$B$4:$B$22,0),MATCH(Vertical!AM$23,'Load Combinations'!$D$3:$N$3,0))</f>
        <v>1</v>
      </c>
      <c r="AN213" s="96">
        <f>+INDEX('Load Combinations'!$D$4:$N$22,MATCH(Vertical!$C213,'Load Combinations'!$B$4:$B$22,0),MATCH(Vertical!AN$23,'Load Combinations'!$D$3:$N$3,0))</f>
        <v>0</v>
      </c>
      <c r="AO213" s="96">
        <f>+INDEX('Load Combinations'!$D$4:$N$22,MATCH(Vertical!$C213,'Load Combinations'!$B$4:$B$22,0),MATCH(Vertical!AO$23,'Load Combinations'!$D$3:$N$3,0))</f>
        <v>1</v>
      </c>
      <c r="AP213" s="96">
        <f>+INDEX('Load Combinations'!$D$4:$N$22,MATCH(Vertical!$C213,'Load Combinations'!$B$4:$B$22,0),MATCH(Vertical!AP$23,'Load Combinations'!$D$3:$N$3,0))</f>
        <v>0</v>
      </c>
      <c r="AQ213" s="96">
        <f>+INDEX('Load Combinations'!$D$4:$N$22,MATCH(Vertical!$C213,'Load Combinations'!$B$4:$B$22,0),MATCH(Vertical!AQ$23,'Load Combinations'!$D$3:$N$3,0))</f>
        <v>1</v>
      </c>
      <c r="AR213" s="96">
        <f>+INDEX('Load Combinations'!$D$4:$N$22,MATCH(Vertical!$C213,'Load Combinations'!$B$4:$B$22,0),MATCH(Vertical!AR$23,'Load Combinations'!$D$3:$N$3,0))</f>
        <v>0</v>
      </c>
      <c r="AS213" s="96">
        <f>+INDEX('Load Combinations'!$D$4:$N$22,MATCH(Vertical!$C213,'Load Combinations'!$B$4:$B$22,0),MATCH(Vertical!AS$23,'Load Combinations'!$D$3:$N$3,0))</f>
        <v>0</v>
      </c>
      <c r="AT213" s="96">
        <f>+INDEX('Load Combinations'!$D$4:$N$22,MATCH(Vertical!$C213,'Load Combinations'!$B$4:$B$22,0),MATCH(Vertical!AT$23,'Load Combinations'!$D$3:$N$3,0))</f>
        <v>1</v>
      </c>
      <c r="AU213" s="138">
        <f>+INDEX('Load Combinations'!$D$4:$N$22,MATCH(Vertical!$C213,'Load Combinations'!$B$4:$B$22,0),MATCH(Vertical!AU$23,'Load Combinations'!$D$3:$N$3,0))</f>
        <v>1</v>
      </c>
      <c r="AV213" s="298">
        <f>+INDEX('Load Combinations'!$D$4:$N$22,MATCH(Vertical!$C213,'Load Combinations'!$B$4:$B$22,0),MATCH(Vertical!AV$23,'Load Combinations'!$D$3:$N$3,0))</f>
        <v>0</v>
      </c>
      <c r="AW213" s="297" cm="1">
        <f t="array" aca="1" ref="AW213" ca="1">SUMPRODUCT(--($K213:$Z213&gt;0),INDEX($H$4:$H$19,MATCH($K$23:$Z$23,$C$4:$C$19,0)))</f>
        <v>0</v>
      </c>
      <c r="AX213" s="298" cm="1">
        <f t="array" aca="1" ref="AX213" ca="1">SUMPRODUCT(--($K213:$Z213&gt;0),INDEX($G$4:$G$19,MATCH($K$23:$Z$23,$C$4:$C$19,0)))</f>
        <v>0</v>
      </c>
      <c r="AY213" s="298" cm="1">
        <f t="array" aca="1" ref="AY213" ca="1">-1*SUMPRODUCT(--($K213:$Z213&lt;0),INDEX($H$4:$H$19,MATCH($K$23:$Z$23,$C$4:$C$19,0)))</f>
        <v>0</v>
      </c>
      <c r="AZ213" s="299" cm="1">
        <f t="array" aca="1" ref="AZ213" ca="1">-1*SUMPRODUCT(--($K213:$Z213&lt;0),INDEX($G$4:$G$19,MATCH($K$23:$Z$23,$C$4:$C$19,0)))</f>
        <v>0</v>
      </c>
      <c r="BA213" s="125" cm="1">
        <f t="array" aca="1" ref="BA213" ca="1">IF(AA213&gt;0,AA213*SUMPRODUCT(_xlfn.XLOOKUP(AA$23,$C$4:$C$19,$T$4:$AD$19)*$AL213:$AV213),0)</f>
        <v>0</v>
      </c>
      <c r="BB213" s="300" cm="1">
        <f t="array" aca="1" ref="BB213" ca="1">IF(AB213&gt;0,AB213*SUMPRODUCT(_xlfn.XLOOKUP(AB$23,$C$4:$C$19,$T$4:$AD$19)*$AL213:$AV213),0)</f>
        <v>0</v>
      </c>
      <c r="BC213" s="300" cm="1">
        <f t="array" aca="1" ref="BC213" ca="1">IF(AC213&gt;0,AC213*SUMPRODUCT(_xlfn.XLOOKUP(AC$23,$C$4:$C$19,$T$4:$AD$19)*$AL213:$AV213),0)</f>
        <v>0.1</v>
      </c>
      <c r="BD213" s="301" cm="1">
        <f t="array" aca="1" ref="BD213" ca="1">IF(AD213&gt;0,AD213*SUMPRODUCT(_xlfn.XLOOKUP(AD$23,$C$4:$C$19,$T$4:$AD$19)*$AL213:$AV213),0)</f>
        <v>1.9600000000000002</v>
      </c>
      <c r="BE213" s="300" cm="1">
        <f t="array" aca="1" ref="BE213" ca="1">IF(AE213&gt;0,AE213*SUMPRODUCT(_xlfn.XLOOKUP(AE$23,$C$4:$C$19,$T$4:$AD$19)*$AL213:$AV213),0)</f>
        <v>0</v>
      </c>
      <c r="BF213" s="300" cm="1">
        <f t="array" aca="1" ref="BF213" ca="1">IF(AF213&gt;0,AF213*SUMPRODUCT(_xlfn.XLOOKUP(AF$23,$C$4:$C$19,$T$4:$AD$19)*$AL213:$AV213),0)</f>
        <v>0</v>
      </c>
      <c r="BG213" s="300" cm="1">
        <f t="array" aca="1" ref="BG213" ca="1">IF(AG213&gt;0,AG213*SUMPRODUCT(_xlfn.XLOOKUP(AG$23,$C$4:$C$19,$T$4:$AD$19)*$AL213:$AV213),0)</f>
        <v>0</v>
      </c>
      <c r="BH213" s="300" cm="1">
        <f t="array" aca="1" ref="BH213" ca="1">IF(AH213&gt;0,AH213*SUMPRODUCT(_xlfn.XLOOKUP(AH$23,$C$4:$C$19,$T$4:$AD$19)*$AL213:$AV213),0)</f>
        <v>0</v>
      </c>
      <c r="BI213" s="300" cm="1">
        <f t="array" aca="1" ref="BI213" ca="1">IF(AI213&gt;0,AI213*SUMPRODUCT(_xlfn.XLOOKUP(AI$23,$C$4:$C$19,$T$4:$AD$19)*$AL213:$AV213),0)</f>
        <v>0</v>
      </c>
      <c r="BJ213" s="300" cm="1">
        <f t="array" aca="1" ref="BJ213" ca="1">IF(AJ213&gt;0,AJ213*SUMPRODUCT(_xlfn.XLOOKUP(AJ$23,$C$4:$C$19,$T$4:$AD$19)*$AL213:$AV213),0)</f>
        <v>0</v>
      </c>
      <c r="BK213" s="302" cm="1">
        <f t="array" aca="1" ref="BK213" ca="1">IF(AK213&gt;0,AK213*SUMPRODUCT(_xlfn.XLOOKUP(AK$23,$C$4:$C$19,$T$4:$AD$19)*$AL213:$AV213),0)</f>
        <v>0</v>
      </c>
      <c r="BL213" s="303">
        <f t="shared" ca="1" si="298"/>
        <v>2.06</v>
      </c>
      <c r="BM213" s="125" cm="1">
        <f t="array" aca="1" ref="BM213" ca="1">IF(AA213&gt;0,AA213*SUMPRODUCT(_xlfn.XLOOKUP(AA$23,$C$4:$C$19,$I$4:$S$19)*$AL213:$AV213),0)</f>
        <v>0</v>
      </c>
      <c r="BN213" s="300" cm="1">
        <f t="array" aca="1" ref="BN213" ca="1">IF(AB213&gt;0,AB213*SUMPRODUCT(_xlfn.XLOOKUP(AB$23,$C$4:$C$19,$I$4:$S$19)*$AL213:$AV213),0)</f>
        <v>0</v>
      </c>
      <c r="BO213" s="300" cm="1">
        <f t="array" aca="1" ref="BO213" ca="1">IF(AC213&gt;0,AC213*SUMPRODUCT(_xlfn.XLOOKUP(AC$23,$C$4:$C$19,$I$4:$S$19)*$AL213:$AV213),0)</f>
        <v>-0.1</v>
      </c>
      <c r="BP213" s="301" cm="1">
        <f t="array" aca="1" ref="BP213" ca="1">IF(AD213&gt;0,AD213*SUMPRODUCT(_xlfn.XLOOKUP(AD$23,$C$4:$C$19,$I$4:$S$19)*$AL213:$AV213),0)</f>
        <v>-0.2</v>
      </c>
      <c r="BQ213" s="300" cm="1">
        <f t="array" aca="1" ref="BQ213" ca="1">IF(AE213&gt;0,AE213*SUMPRODUCT(_xlfn.XLOOKUP(AE$23,$C$4:$C$19,$I$4:$S$19)*$AL213:$AV213),0)</f>
        <v>0</v>
      </c>
      <c r="BR213" s="300" cm="1">
        <f t="array" aca="1" ref="BR213" ca="1">IF(AF213&gt;0,AF213*SUMPRODUCT(_xlfn.XLOOKUP(AF$23,$C$4:$C$19,$I$4:$S$19)*$AL213:$AV213),0)</f>
        <v>0</v>
      </c>
      <c r="BS213" s="300" cm="1">
        <f t="array" aca="1" ref="BS213" ca="1">IF(AG213&gt;0,AG213*SUMPRODUCT(_xlfn.XLOOKUP(AG$23,$C$4:$C$19,$I$4:$S$19)*$AL213:$AV213),0)</f>
        <v>0</v>
      </c>
      <c r="BT213" s="300" cm="1">
        <f t="array" aca="1" ref="BT213" ca="1">IF(AH213&gt;0,AH213*SUMPRODUCT(_xlfn.XLOOKUP(AH$23,$C$4:$C$19,$I$4:$S$19)*$AL213:$AV213),0)</f>
        <v>0</v>
      </c>
      <c r="BU213" s="300" cm="1">
        <f t="array" aca="1" ref="BU213" ca="1">IF(AI213&gt;0,AI213*SUMPRODUCT(_xlfn.XLOOKUP(AI$23,$C$4:$C$19,$I$4:$S$19)*$AL213:$AV213),0)</f>
        <v>0</v>
      </c>
      <c r="BV213" s="300" cm="1">
        <f t="array" aca="1" ref="BV213" ca="1">IF(AJ213&gt;0,AJ213*SUMPRODUCT(_xlfn.XLOOKUP(AJ$23,$C$4:$C$19,$I$4:$S$19)*$AL213:$AV213),0)</f>
        <v>0</v>
      </c>
      <c r="BW213" s="304" cm="1">
        <f t="array" aca="1" ref="BW213" ca="1">IF(AK213&gt;0,AK213*SUMPRODUCT(_xlfn.XLOOKUP(AK$23,$C$4:$C$19,$I$4:$S$19)*$AL213:$AV213),0)</f>
        <v>0</v>
      </c>
      <c r="BX213" s="305">
        <f t="shared" ca="1" si="299"/>
        <v>-0.30000000000000004</v>
      </c>
      <c r="BY213" s="125" cm="1">
        <f t="array" aca="1" ref="BY213" ca="1">IF(AA213&lt;0,AA213*SUMPRODUCT(_xlfn.XLOOKUP(AA$23,$C$4:$C$19,$T$4:$AD$19)*$AL213:$AV213),0)</f>
        <v>0</v>
      </c>
      <c r="BZ213" s="300" cm="1">
        <f t="array" aca="1" ref="BZ213" ca="1">IF(AB213&lt;0,AB213*SUMPRODUCT(_xlfn.XLOOKUP(AB$23,$C$4:$C$19,$T$4:$AD$19)*$AL213:$AV213),0)</f>
        <v>0</v>
      </c>
      <c r="CA213" s="300" cm="1">
        <f t="array" aca="1" ref="CA213" ca="1">IF(AC213&lt;0,AC213*SUMPRODUCT(_xlfn.XLOOKUP(AC$23,$C$4:$C$19,$T$4:$AD$19)*$AL213:$AV213),0)</f>
        <v>0</v>
      </c>
      <c r="CB213" s="301" cm="1">
        <f t="array" aca="1" ref="CB213" ca="1">IF(AD213&lt;0,AD213*SUMPRODUCT(_xlfn.XLOOKUP(AD$23,$C$4:$C$19,$T$4:$AD$19)*$AL213:$AV213),0)</f>
        <v>0</v>
      </c>
      <c r="CC213" s="300" cm="1">
        <f t="array" aca="1" ref="CC213" ca="1">IF(AE213&lt;0,AE213*SUMPRODUCT(_xlfn.XLOOKUP(AE$23,$C$4:$C$19,$T$4:$AD$19)*$AL213:$AV213),0)</f>
        <v>0</v>
      </c>
      <c r="CD213" s="300" cm="1">
        <f t="array" aca="1" ref="CD213" ca="1">IF(AF213&lt;0,AF213*SUMPRODUCT(_xlfn.XLOOKUP(AF$23,$C$4:$C$19,$T$4:$AD$19)*$AL213:$AV213),0)</f>
        <v>0</v>
      </c>
      <c r="CE213" s="300" cm="1">
        <f t="array" aca="1" ref="CE213" ca="1">IF(AG213&lt;0,AG213*SUMPRODUCT(_xlfn.XLOOKUP(AG$23,$C$4:$C$19,$T$4:$AD$19)*$AL213:$AV213),0)</f>
        <v>0</v>
      </c>
      <c r="CF213" s="300" cm="1">
        <f t="array" aca="1" ref="CF213" ca="1">IF(AH213&lt;0,AH213*SUMPRODUCT(_xlfn.XLOOKUP(AH$23,$C$4:$C$19,$T$4:$AD$19)*$AL213:$AV213),0)</f>
        <v>0</v>
      </c>
      <c r="CG213" s="300" cm="1">
        <f t="array" aca="1" ref="CG213" ca="1">IF(AI213&lt;0,AI213*SUMPRODUCT(_xlfn.XLOOKUP(AI$23,$C$4:$C$19,$T$4:$AD$19)*$AL213:$AV213),0)</f>
        <v>0</v>
      </c>
      <c r="CH213" s="300" cm="1">
        <f t="array" aca="1" ref="CH213" ca="1">IF(AJ213&lt;0,AJ213*SUMPRODUCT(_xlfn.XLOOKUP(AJ$23,$C$4:$C$19,$T$4:$AD$19)*$AL213:$AV213),0)</f>
        <v>0</v>
      </c>
      <c r="CI213" s="304" cm="1">
        <f t="array" aca="1" ref="CI213" ca="1">IF(AK213&lt;0,AK213*SUMPRODUCT(_xlfn.XLOOKUP(AK$23,$C$4:$C$19,$T$4:$AD$19)*$AL213:$AV213),0)</f>
        <v>0</v>
      </c>
      <c r="CJ213" s="303">
        <f t="shared" ca="1" si="300"/>
        <v>0</v>
      </c>
      <c r="CK213" s="125" cm="1">
        <f t="array" aca="1" ref="CK213" ca="1">IF(AA213&lt;0,AA213*SUMPRODUCT(_xlfn.XLOOKUP(AA$23,$C$4:$C$19,$I$4:$S$19)*$AL213:$AV213),0)</f>
        <v>0</v>
      </c>
      <c r="CL213" s="300" cm="1">
        <f t="array" aca="1" ref="CL213" ca="1">IF(AB213&lt;0,AB213*SUMPRODUCT(_xlfn.XLOOKUP(AB$23,$C$4:$C$19,$I$4:$S$19)*$AL213:$AV213),0)</f>
        <v>0</v>
      </c>
      <c r="CM213" s="300" cm="1">
        <f t="array" aca="1" ref="CM213" ca="1">IF(AC213&lt;0,AC213*SUMPRODUCT(_xlfn.XLOOKUP(AC$23,$C$4:$C$19,$I$4:$S$19)*$AL213:$AV213),0)</f>
        <v>0</v>
      </c>
      <c r="CN213" s="301" cm="1">
        <f t="array" aca="1" ref="CN213" ca="1">IF(AD213&lt;0,AD213*SUMPRODUCT(_xlfn.XLOOKUP(AD$23,$C$4:$C$19,$I$4:$S$19)*$AL213:$AV213),0)</f>
        <v>0</v>
      </c>
      <c r="CO213" s="300" cm="1">
        <f t="array" aca="1" ref="CO213" ca="1">IF(AE213&lt;0,AE213*SUMPRODUCT(_xlfn.XLOOKUP(AE$23,$C$4:$C$19,$I$4:$S$19)*$AL213:$AV213),0)</f>
        <v>0</v>
      </c>
      <c r="CP213" s="300" cm="1">
        <f t="array" aca="1" ref="CP213" ca="1">IF(AF213&lt;0,AF213*SUMPRODUCT(_xlfn.XLOOKUP(AF$23,$C$4:$C$19,$I$4:$S$19)*$AL213:$AV213),0)</f>
        <v>0</v>
      </c>
      <c r="CQ213" s="300" cm="1">
        <f t="array" aca="1" ref="CQ213" ca="1">IF(AG213&lt;0,AG213*SUMPRODUCT(_xlfn.XLOOKUP(AG$23,$C$4:$C$19,$I$4:$S$19)*$AL213:$AV213),0)</f>
        <v>0</v>
      </c>
      <c r="CR213" s="300" cm="1">
        <f t="array" aca="1" ref="CR213" ca="1">IF(AH213&lt;0,AH213*SUMPRODUCT(_xlfn.XLOOKUP(AH$23,$C$4:$C$19,$I$4:$S$19)*$AL213:$AV213),0)</f>
        <v>0</v>
      </c>
      <c r="CS213" s="300" cm="1">
        <f t="array" aca="1" ref="CS213" ca="1">IF(AI213&lt;0,AI213*SUMPRODUCT(_xlfn.XLOOKUP(AI$23,$C$4:$C$19,$I$4:$S$19)*$AL213:$AV213),0)</f>
        <v>0</v>
      </c>
      <c r="CT213" s="300" cm="1">
        <f t="array" aca="1" ref="CT213" ca="1">IF(AJ213&lt;0,AJ213*SUMPRODUCT(_xlfn.XLOOKUP(AJ$23,$C$4:$C$19,$I$4:$S$19)*$AL213:$AV213),0)</f>
        <v>0</v>
      </c>
      <c r="CU213" s="302" cm="1">
        <f t="array" aca="1" ref="CU213" ca="1">IF(AK213&lt;0,AK213*SUMPRODUCT(_xlfn.XLOOKUP(AK$23,$C$4:$C$19,$I$4:$S$19)*$AL213:$AV213),0)</f>
        <v>0</v>
      </c>
      <c r="CV213" s="303">
        <f t="shared" ca="1" si="301"/>
        <v>0</v>
      </c>
    </row>
    <row r="214" spans="1:100" x14ac:dyDescent="0.25">
      <c r="A214" s="136"/>
      <c r="B214" s="389"/>
      <c r="C214" s="278">
        <v>8</v>
      </c>
      <c r="D214" s="279" t="str">
        <f>_xlfn.XLOOKUP($C214,'Load Combinations'!$B$4:$B$22,'Load Combinations'!$C$4:$C$22)</f>
        <v>CV Vac, Component MAWP, No Beam</v>
      </c>
      <c r="E214" s="280"/>
      <c r="F214" s="281"/>
      <c r="G214" s="111"/>
      <c r="H214" s="282">
        <f t="shared" ca="1" si="304"/>
        <v>0.30000000000000004</v>
      </c>
      <c r="I214" s="282">
        <f t="shared" ca="1" si="305"/>
        <v>-0.2</v>
      </c>
      <c r="J214" s="283"/>
      <c r="K214" s="87">
        <f ca="1">OFFSET(K214,-7,0)</f>
        <v>0</v>
      </c>
      <c r="L214" s="84">
        <f t="shared" ref="L214:AK214" ca="1" si="338">OFFSET(L214,-7,0)</f>
        <v>0</v>
      </c>
      <c r="M214" s="84">
        <f t="shared" ca="1" si="338"/>
        <v>0</v>
      </c>
      <c r="N214" s="84">
        <f t="shared" ca="1" si="338"/>
        <v>0</v>
      </c>
      <c r="O214" s="84">
        <f t="shared" ca="1" si="338"/>
        <v>0</v>
      </c>
      <c r="P214" s="84">
        <f t="shared" ca="1" si="338"/>
        <v>0</v>
      </c>
      <c r="Q214" s="84">
        <f t="shared" ca="1" si="338"/>
        <v>0</v>
      </c>
      <c r="R214" s="84">
        <f t="shared" ca="1" si="338"/>
        <v>0</v>
      </c>
      <c r="S214" s="84">
        <f t="shared" ca="1" si="338"/>
        <v>0</v>
      </c>
      <c r="T214" s="84">
        <f t="shared" ca="1" si="338"/>
        <v>0</v>
      </c>
      <c r="U214" s="84">
        <f t="shared" ca="1" si="338"/>
        <v>0</v>
      </c>
      <c r="V214" s="84">
        <f t="shared" ca="1" si="338"/>
        <v>0</v>
      </c>
      <c r="W214" s="84">
        <f t="shared" ca="1" si="338"/>
        <v>0</v>
      </c>
      <c r="X214" s="84">
        <f t="shared" ca="1" si="338"/>
        <v>0</v>
      </c>
      <c r="Y214" s="84">
        <f t="shared" ca="1" si="338"/>
        <v>0</v>
      </c>
      <c r="Z214" s="89">
        <f t="shared" ca="1" si="338"/>
        <v>0</v>
      </c>
      <c r="AA214" s="87">
        <f t="shared" ca="1" si="338"/>
        <v>0</v>
      </c>
      <c r="AB214" s="84">
        <f t="shared" ca="1" si="338"/>
        <v>0</v>
      </c>
      <c r="AC214" s="84">
        <f t="shared" ca="1" si="338"/>
        <v>1</v>
      </c>
      <c r="AD214" s="84">
        <f t="shared" ca="1" si="338"/>
        <v>1</v>
      </c>
      <c r="AE214" s="84">
        <f t="shared" ca="1" si="338"/>
        <v>0</v>
      </c>
      <c r="AF214" s="84">
        <f t="shared" ca="1" si="338"/>
        <v>0</v>
      </c>
      <c r="AG214" s="84">
        <f t="shared" ca="1" si="338"/>
        <v>0</v>
      </c>
      <c r="AH214" s="84">
        <f t="shared" ca="1" si="338"/>
        <v>0</v>
      </c>
      <c r="AI214" s="84">
        <f t="shared" ca="1" si="338"/>
        <v>0</v>
      </c>
      <c r="AJ214" s="84">
        <f t="shared" ca="1" si="338"/>
        <v>0</v>
      </c>
      <c r="AK214" s="98">
        <f t="shared" ca="1" si="338"/>
        <v>0</v>
      </c>
      <c r="AL214" s="91">
        <f>+INDEX('Load Combinations'!$D$4:$N$22,MATCH(Vertical!$C214,'Load Combinations'!$B$4:$B$22,0),MATCH(Vertical!AL$23,'Load Combinations'!$D$3:$N$3,0))</f>
        <v>1</v>
      </c>
      <c r="AM214" s="84">
        <f>+INDEX('Load Combinations'!$D$4:$N$22,MATCH(Vertical!$C214,'Load Combinations'!$B$4:$B$22,0),MATCH(Vertical!AM$23,'Load Combinations'!$D$3:$N$3,0))</f>
        <v>1</v>
      </c>
      <c r="AN214" s="84">
        <f>+INDEX('Load Combinations'!$D$4:$N$22,MATCH(Vertical!$C214,'Load Combinations'!$B$4:$B$22,0),MATCH(Vertical!AN$23,'Load Combinations'!$D$3:$N$3,0))</f>
        <v>0</v>
      </c>
      <c r="AO214" s="84">
        <f>+INDEX('Load Combinations'!$D$4:$N$22,MATCH(Vertical!$C214,'Load Combinations'!$B$4:$B$22,0),MATCH(Vertical!AO$23,'Load Combinations'!$D$3:$N$3,0))</f>
        <v>0</v>
      </c>
      <c r="AP214" s="84">
        <f>+INDEX('Load Combinations'!$D$4:$N$22,MATCH(Vertical!$C214,'Load Combinations'!$B$4:$B$22,0),MATCH(Vertical!AP$23,'Load Combinations'!$D$3:$N$3,0))</f>
        <v>1</v>
      </c>
      <c r="AQ214" s="84">
        <f>+INDEX('Load Combinations'!$D$4:$N$22,MATCH(Vertical!$C214,'Load Combinations'!$B$4:$B$22,0),MATCH(Vertical!AQ$23,'Load Combinations'!$D$3:$N$3,0))</f>
        <v>0</v>
      </c>
      <c r="AR214" s="84">
        <f>+INDEX('Load Combinations'!$D$4:$N$22,MATCH(Vertical!$C214,'Load Combinations'!$B$4:$B$22,0),MATCH(Vertical!AR$23,'Load Combinations'!$D$3:$N$3,0))</f>
        <v>0</v>
      </c>
      <c r="AS214" s="84">
        <f>+INDEX('Load Combinations'!$D$4:$N$22,MATCH(Vertical!$C214,'Load Combinations'!$B$4:$B$22,0),MATCH(Vertical!AS$23,'Load Combinations'!$D$3:$N$3,0))</f>
        <v>0</v>
      </c>
      <c r="AT214" s="84">
        <f>+INDEX('Load Combinations'!$D$4:$N$22,MATCH(Vertical!$C214,'Load Combinations'!$B$4:$B$22,0),MATCH(Vertical!AT$23,'Load Combinations'!$D$3:$N$3,0))</f>
        <v>1</v>
      </c>
      <c r="AU214" s="89">
        <f>+INDEX('Load Combinations'!$D$4:$N$22,MATCH(Vertical!$C214,'Load Combinations'!$B$4:$B$22,0),MATCH(Vertical!AU$23,'Load Combinations'!$D$3:$N$3,0))</f>
        <v>0</v>
      </c>
      <c r="AV214" s="194">
        <f>+INDEX('Load Combinations'!$D$4:$N$22,MATCH(Vertical!$C214,'Load Combinations'!$B$4:$B$22,0),MATCH(Vertical!AV$23,'Load Combinations'!$D$3:$N$3,0))</f>
        <v>0</v>
      </c>
      <c r="AW214" s="284" cm="1">
        <f t="array" aca="1" ref="AW214" ca="1">SUMPRODUCT(--($K214:$Z214&gt;0),INDEX($H$4:$H$19,MATCH($K$23:$Z$23,$C$4:$C$19,0)))</f>
        <v>0</v>
      </c>
      <c r="AX214" s="194" cm="1">
        <f t="array" aca="1" ref="AX214" ca="1">SUMPRODUCT(--($K214:$Z214&gt;0),INDEX($G$4:$G$19,MATCH($K$23:$Z$23,$C$4:$C$19,0)))</f>
        <v>0</v>
      </c>
      <c r="AY214" s="194" cm="1">
        <f t="array" aca="1" ref="AY214" ca="1">-1*SUMPRODUCT(--($K214:$Z214&lt;0),INDEX($H$4:$H$19,MATCH($K$23:$Z$23,$C$4:$C$19,0)))</f>
        <v>0</v>
      </c>
      <c r="AZ214" s="285" cm="1">
        <f t="array" aca="1" ref="AZ214" ca="1">-1*SUMPRODUCT(--($K214:$Z214&lt;0),INDEX($G$4:$G$19,MATCH($K$23:$Z$23,$C$4:$C$19,0)))</f>
        <v>0</v>
      </c>
      <c r="BA214" s="286" cm="1">
        <f t="array" aca="1" ref="BA214" ca="1">IF(AA214&gt;0,AA214*SUMPRODUCT(_xlfn.XLOOKUP(AA$23,$C$4:$C$19,$T$4:$AD$19)*$AL214:$AV214),0)</f>
        <v>0</v>
      </c>
      <c r="BB214" s="287" cm="1">
        <f t="array" aca="1" ref="BB214" ca="1">IF(AB214&gt;0,AB214*SUMPRODUCT(_xlfn.XLOOKUP(AB$23,$C$4:$C$19,$T$4:$AD$19)*$AL214:$AV214),0)</f>
        <v>0</v>
      </c>
      <c r="BC214" s="287" cm="1">
        <f t="array" aca="1" ref="BC214" ca="1">IF(AC214&gt;0,AC214*SUMPRODUCT(_xlfn.XLOOKUP(AC$23,$C$4:$C$19,$T$4:$AD$19)*$AL214:$AV214),0)</f>
        <v>0.1</v>
      </c>
      <c r="BD214" s="287" cm="1">
        <f t="array" aca="1" ref="BD214" ca="1">IF(AD214&gt;0,AD214*SUMPRODUCT(_xlfn.XLOOKUP(AD$23,$C$4:$C$19,$T$4:$AD$19)*$AL214:$AV214),0)</f>
        <v>0.2</v>
      </c>
      <c r="BE214" s="287" cm="1">
        <f t="array" aca="1" ref="BE214" ca="1">IF(AE214&gt;0,AE214*SUMPRODUCT(_xlfn.XLOOKUP(AE$23,$C$4:$C$19,$T$4:$AD$19)*$AL214:$AV214),0)</f>
        <v>0</v>
      </c>
      <c r="BF214" s="287" cm="1">
        <f t="array" aca="1" ref="BF214" ca="1">IF(AF214&gt;0,AF214*SUMPRODUCT(_xlfn.XLOOKUP(AF$23,$C$4:$C$19,$T$4:$AD$19)*$AL214:$AV214),0)</f>
        <v>0</v>
      </c>
      <c r="BG214" s="287" cm="1">
        <f t="array" aca="1" ref="BG214" ca="1">IF(AG214&gt;0,AG214*SUMPRODUCT(_xlfn.XLOOKUP(AG$23,$C$4:$C$19,$T$4:$AD$19)*$AL214:$AV214),0)</f>
        <v>0</v>
      </c>
      <c r="BH214" s="287" cm="1">
        <f t="array" aca="1" ref="BH214" ca="1">IF(AH214&gt;0,AH214*SUMPRODUCT(_xlfn.XLOOKUP(AH$23,$C$4:$C$19,$T$4:$AD$19)*$AL214:$AV214),0)</f>
        <v>0</v>
      </c>
      <c r="BI214" s="287" cm="1">
        <f t="array" aca="1" ref="BI214" ca="1">IF(AI214&gt;0,AI214*SUMPRODUCT(_xlfn.XLOOKUP(AI$23,$C$4:$C$19,$T$4:$AD$19)*$AL214:$AV214),0)</f>
        <v>0</v>
      </c>
      <c r="BJ214" s="287" cm="1">
        <f t="array" aca="1" ref="BJ214" ca="1">IF(AJ214&gt;0,AJ214*SUMPRODUCT(_xlfn.XLOOKUP(AJ$23,$C$4:$C$19,$T$4:$AD$19)*$AL214:$AV214),0)</f>
        <v>0</v>
      </c>
      <c r="BK214" s="288" cm="1">
        <f t="array" aca="1" ref="BK214" ca="1">IF(AK214&gt;0,AK214*SUMPRODUCT(_xlfn.XLOOKUP(AK$23,$C$4:$C$19,$T$4:$AD$19)*$AL214:$AV214),0)</f>
        <v>0</v>
      </c>
      <c r="BL214" s="289">
        <f t="shared" ca="1" si="298"/>
        <v>0.30000000000000004</v>
      </c>
      <c r="BM214" s="286" cm="1">
        <f t="array" aca="1" ref="BM214" ca="1">IF(AA214&gt;0,AA214*SUMPRODUCT(_xlfn.XLOOKUP(AA$23,$C$4:$C$19,$I$4:$S$19)*$AL214:$AV214),0)</f>
        <v>0</v>
      </c>
      <c r="BN214" s="287" cm="1">
        <f t="array" aca="1" ref="BN214" ca="1">IF(AB214&gt;0,AB214*SUMPRODUCT(_xlfn.XLOOKUP(AB$23,$C$4:$C$19,$I$4:$S$19)*$AL214:$AV214),0)</f>
        <v>0</v>
      </c>
      <c r="BO214" s="287" cm="1">
        <f t="array" aca="1" ref="BO214" ca="1">IF(AC214&gt;0,AC214*SUMPRODUCT(_xlfn.XLOOKUP(AC$23,$C$4:$C$19,$I$4:$S$19)*$AL214:$AV214),0)</f>
        <v>-0.1</v>
      </c>
      <c r="BP214" s="287" cm="1">
        <f t="array" aca="1" ref="BP214" ca="1">IF(AD214&gt;0,AD214*SUMPRODUCT(_xlfn.XLOOKUP(AD$23,$C$4:$C$19,$I$4:$S$19)*$AL214:$AV214),0)</f>
        <v>-0.1</v>
      </c>
      <c r="BQ214" s="287" cm="1">
        <f t="array" aca="1" ref="BQ214" ca="1">IF(AE214&gt;0,AE214*SUMPRODUCT(_xlfn.XLOOKUP(AE$23,$C$4:$C$19,$I$4:$S$19)*$AL214:$AV214),0)</f>
        <v>0</v>
      </c>
      <c r="BR214" s="287" cm="1">
        <f t="array" aca="1" ref="BR214" ca="1">IF(AF214&gt;0,AF214*SUMPRODUCT(_xlfn.XLOOKUP(AF$23,$C$4:$C$19,$I$4:$S$19)*$AL214:$AV214),0)</f>
        <v>0</v>
      </c>
      <c r="BS214" s="287" cm="1">
        <f t="array" aca="1" ref="BS214" ca="1">IF(AG214&gt;0,AG214*SUMPRODUCT(_xlfn.XLOOKUP(AG$23,$C$4:$C$19,$I$4:$S$19)*$AL214:$AV214),0)</f>
        <v>0</v>
      </c>
      <c r="BT214" s="287" cm="1">
        <f t="array" aca="1" ref="BT214" ca="1">IF(AH214&gt;0,AH214*SUMPRODUCT(_xlfn.XLOOKUP(AH$23,$C$4:$C$19,$I$4:$S$19)*$AL214:$AV214),0)</f>
        <v>0</v>
      </c>
      <c r="BU214" s="287" cm="1">
        <f t="array" aca="1" ref="BU214" ca="1">IF(AI214&gt;0,AI214*SUMPRODUCT(_xlfn.XLOOKUP(AI$23,$C$4:$C$19,$I$4:$S$19)*$AL214:$AV214),0)</f>
        <v>0</v>
      </c>
      <c r="BV214" s="287" cm="1">
        <f t="array" aca="1" ref="BV214" ca="1">IF(AJ214&gt;0,AJ214*SUMPRODUCT(_xlfn.XLOOKUP(AJ$23,$C$4:$C$19,$I$4:$S$19)*$AL214:$AV214),0)</f>
        <v>0</v>
      </c>
      <c r="BW214" s="290" cm="1">
        <f t="array" aca="1" ref="BW214" ca="1">IF(AK214&gt;0,AK214*SUMPRODUCT(_xlfn.XLOOKUP(AK$23,$C$4:$C$19,$I$4:$S$19)*$AL214:$AV214),0)</f>
        <v>0</v>
      </c>
      <c r="BX214" s="291">
        <f t="shared" ca="1" si="299"/>
        <v>-0.2</v>
      </c>
      <c r="BY214" s="286" cm="1">
        <f t="array" aca="1" ref="BY214" ca="1">IF(AA214&lt;0,AA214*SUMPRODUCT(_xlfn.XLOOKUP(AA$23,$C$4:$C$19,$T$4:$AD$19)*$AL214:$AV214),0)</f>
        <v>0</v>
      </c>
      <c r="BZ214" s="287" cm="1">
        <f t="array" aca="1" ref="BZ214" ca="1">IF(AB214&lt;0,AB214*SUMPRODUCT(_xlfn.XLOOKUP(AB$23,$C$4:$C$19,$T$4:$AD$19)*$AL214:$AV214),0)</f>
        <v>0</v>
      </c>
      <c r="CA214" s="287" cm="1">
        <f t="array" aca="1" ref="CA214" ca="1">IF(AC214&lt;0,AC214*SUMPRODUCT(_xlfn.XLOOKUP(AC$23,$C$4:$C$19,$T$4:$AD$19)*$AL214:$AV214),0)</f>
        <v>0</v>
      </c>
      <c r="CB214" s="287" cm="1">
        <f t="array" aca="1" ref="CB214" ca="1">IF(AD214&lt;0,AD214*SUMPRODUCT(_xlfn.XLOOKUP(AD$23,$C$4:$C$19,$T$4:$AD$19)*$AL214:$AV214),0)</f>
        <v>0</v>
      </c>
      <c r="CC214" s="287" cm="1">
        <f t="array" aca="1" ref="CC214" ca="1">IF(AE214&lt;0,AE214*SUMPRODUCT(_xlfn.XLOOKUP(AE$23,$C$4:$C$19,$T$4:$AD$19)*$AL214:$AV214),0)</f>
        <v>0</v>
      </c>
      <c r="CD214" s="287" cm="1">
        <f t="array" aca="1" ref="CD214" ca="1">IF(AF214&lt;0,AF214*SUMPRODUCT(_xlfn.XLOOKUP(AF$23,$C$4:$C$19,$T$4:$AD$19)*$AL214:$AV214),0)</f>
        <v>0</v>
      </c>
      <c r="CE214" s="287" cm="1">
        <f t="array" aca="1" ref="CE214" ca="1">IF(AG214&lt;0,AG214*SUMPRODUCT(_xlfn.XLOOKUP(AG$23,$C$4:$C$19,$T$4:$AD$19)*$AL214:$AV214),0)</f>
        <v>0</v>
      </c>
      <c r="CF214" s="287" cm="1">
        <f t="array" aca="1" ref="CF214" ca="1">IF(AH214&lt;0,AH214*SUMPRODUCT(_xlfn.XLOOKUP(AH$23,$C$4:$C$19,$T$4:$AD$19)*$AL214:$AV214),0)</f>
        <v>0</v>
      </c>
      <c r="CG214" s="287" cm="1">
        <f t="array" aca="1" ref="CG214" ca="1">IF(AI214&lt;0,AI214*SUMPRODUCT(_xlfn.XLOOKUP(AI$23,$C$4:$C$19,$T$4:$AD$19)*$AL214:$AV214),0)</f>
        <v>0</v>
      </c>
      <c r="CH214" s="287" cm="1">
        <f t="array" aca="1" ref="CH214" ca="1">IF(AJ214&lt;0,AJ214*SUMPRODUCT(_xlfn.XLOOKUP(AJ$23,$C$4:$C$19,$T$4:$AD$19)*$AL214:$AV214),0)</f>
        <v>0</v>
      </c>
      <c r="CI214" s="290" cm="1">
        <f t="array" aca="1" ref="CI214" ca="1">IF(AK214&lt;0,AK214*SUMPRODUCT(_xlfn.XLOOKUP(AK$23,$C$4:$C$19,$T$4:$AD$19)*$AL214:$AV214),0)</f>
        <v>0</v>
      </c>
      <c r="CJ214" s="289">
        <f t="shared" ca="1" si="300"/>
        <v>0</v>
      </c>
      <c r="CK214" s="286" cm="1">
        <f t="array" aca="1" ref="CK214" ca="1">IF(AA214&lt;0,AA214*SUMPRODUCT(_xlfn.XLOOKUP(AA$23,$C$4:$C$19,$I$4:$S$19)*$AL214:$AV214),0)</f>
        <v>0</v>
      </c>
      <c r="CL214" s="287" cm="1">
        <f t="array" aca="1" ref="CL214" ca="1">IF(AB214&lt;0,AB214*SUMPRODUCT(_xlfn.XLOOKUP(AB$23,$C$4:$C$19,$I$4:$S$19)*$AL214:$AV214),0)</f>
        <v>0</v>
      </c>
      <c r="CM214" s="287" cm="1">
        <f t="array" aca="1" ref="CM214" ca="1">IF(AC214&lt;0,AC214*SUMPRODUCT(_xlfn.XLOOKUP(AC$23,$C$4:$C$19,$I$4:$S$19)*$AL214:$AV214),0)</f>
        <v>0</v>
      </c>
      <c r="CN214" s="287" cm="1">
        <f t="array" aca="1" ref="CN214" ca="1">IF(AD214&lt;0,AD214*SUMPRODUCT(_xlfn.XLOOKUP(AD$23,$C$4:$C$19,$I$4:$S$19)*$AL214:$AV214),0)</f>
        <v>0</v>
      </c>
      <c r="CO214" s="287" cm="1">
        <f t="array" aca="1" ref="CO214" ca="1">IF(AE214&lt;0,AE214*SUMPRODUCT(_xlfn.XLOOKUP(AE$23,$C$4:$C$19,$I$4:$S$19)*$AL214:$AV214),0)</f>
        <v>0</v>
      </c>
      <c r="CP214" s="287" cm="1">
        <f t="array" aca="1" ref="CP214" ca="1">IF(AF214&lt;0,AF214*SUMPRODUCT(_xlfn.XLOOKUP(AF$23,$C$4:$C$19,$I$4:$S$19)*$AL214:$AV214),0)</f>
        <v>0</v>
      </c>
      <c r="CQ214" s="287" cm="1">
        <f t="array" aca="1" ref="CQ214" ca="1">IF(AG214&lt;0,AG214*SUMPRODUCT(_xlfn.XLOOKUP(AG$23,$C$4:$C$19,$I$4:$S$19)*$AL214:$AV214),0)</f>
        <v>0</v>
      </c>
      <c r="CR214" s="287" cm="1">
        <f t="array" aca="1" ref="CR214" ca="1">IF(AH214&lt;0,AH214*SUMPRODUCT(_xlfn.XLOOKUP(AH$23,$C$4:$C$19,$I$4:$S$19)*$AL214:$AV214),0)</f>
        <v>0</v>
      </c>
      <c r="CS214" s="287" cm="1">
        <f t="array" aca="1" ref="CS214" ca="1">IF(AI214&lt;0,AI214*SUMPRODUCT(_xlfn.XLOOKUP(AI$23,$C$4:$C$19,$I$4:$S$19)*$AL214:$AV214),0)</f>
        <v>0</v>
      </c>
      <c r="CT214" s="287" cm="1">
        <f t="array" aca="1" ref="CT214" ca="1">IF(AJ214&lt;0,AJ214*SUMPRODUCT(_xlfn.XLOOKUP(AJ$23,$C$4:$C$19,$I$4:$S$19)*$AL214:$AV214),0)</f>
        <v>0</v>
      </c>
      <c r="CU214" s="288" cm="1">
        <f t="array" aca="1" ref="CU214" ca="1">IF(AK214&lt;0,AK214*SUMPRODUCT(_xlfn.XLOOKUP(AK$23,$C$4:$C$19,$I$4:$S$19)*$AL214:$AV214),0)</f>
        <v>0</v>
      </c>
      <c r="CV214" s="289">
        <f t="shared" ca="1" si="301"/>
        <v>0</v>
      </c>
    </row>
    <row r="215" spans="1:100" x14ac:dyDescent="0.25">
      <c r="A215" s="136"/>
      <c r="B215" s="389"/>
      <c r="C215" s="292">
        <v>9</v>
      </c>
      <c r="D215" s="293" t="str">
        <f>_xlfn.XLOOKUP($C215,'Load Combinations'!$B$4:$B$22,'Load Combinations'!$C$4:$C$22)</f>
        <v>CV Vac, Component MAWP, Beam On</v>
      </c>
      <c r="E215" s="86"/>
      <c r="F215" s="294"/>
      <c r="G215" s="125"/>
      <c r="H215" s="295">
        <f t="shared" ca="1" si="304"/>
        <v>2.0499999999999998</v>
      </c>
      <c r="I215" s="295">
        <f t="shared" ca="1" si="305"/>
        <v>-0.2</v>
      </c>
      <c r="J215" s="296"/>
      <c r="K215" s="99">
        <f ca="1">OFFSET(K215,-8,0)</f>
        <v>0</v>
      </c>
      <c r="L215" s="96">
        <f t="shared" ref="L215:AK215" ca="1" si="339">OFFSET(L215,-8,0)</f>
        <v>0</v>
      </c>
      <c r="M215" s="96">
        <f t="shared" ca="1" si="339"/>
        <v>0</v>
      </c>
      <c r="N215" s="96">
        <f t="shared" ca="1" si="339"/>
        <v>0</v>
      </c>
      <c r="O215" s="96">
        <f t="shared" ca="1" si="339"/>
        <v>0</v>
      </c>
      <c r="P215" s="96">
        <f t="shared" ca="1" si="339"/>
        <v>0</v>
      </c>
      <c r="Q215" s="96">
        <f t="shared" ca="1" si="339"/>
        <v>0</v>
      </c>
      <c r="R215" s="96">
        <f t="shared" ca="1" si="339"/>
        <v>0</v>
      </c>
      <c r="S215" s="96">
        <f t="shared" ca="1" si="339"/>
        <v>0</v>
      </c>
      <c r="T215" s="96">
        <f t="shared" ca="1" si="339"/>
        <v>0</v>
      </c>
      <c r="U215" s="96">
        <f t="shared" ca="1" si="339"/>
        <v>0</v>
      </c>
      <c r="V215" s="96">
        <f t="shared" ca="1" si="339"/>
        <v>0</v>
      </c>
      <c r="W215" s="96">
        <f t="shared" ca="1" si="339"/>
        <v>0</v>
      </c>
      <c r="X215" s="96">
        <f t="shared" ca="1" si="339"/>
        <v>0</v>
      </c>
      <c r="Y215" s="96">
        <f t="shared" ca="1" si="339"/>
        <v>0</v>
      </c>
      <c r="Z215" s="138">
        <f t="shared" ca="1" si="339"/>
        <v>0</v>
      </c>
      <c r="AA215" s="99">
        <f t="shared" ca="1" si="339"/>
        <v>0</v>
      </c>
      <c r="AB215" s="96">
        <f t="shared" ca="1" si="339"/>
        <v>0</v>
      </c>
      <c r="AC215" s="96">
        <f t="shared" ca="1" si="339"/>
        <v>1</v>
      </c>
      <c r="AD215" s="96">
        <f t="shared" ca="1" si="339"/>
        <v>1</v>
      </c>
      <c r="AE215" s="96">
        <f t="shared" ca="1" si="339"/>
        <v>0</v>
      </c>
      <c r="AF215" s="96">
        <f t="shared" ca="1" si="339"/>
        <v>0</v>
      </c>
      <c r="AG215" s="96">
        <f t="shared" ca="1" si="339"/>
        <v>0</v>
      </c>
      <c r="AH215" s="96">
        <f t="shared" ca="1" si="339"/>
        <v>0</v>
      </c>
      <c r="AI215" s="96">
        <f t="shared" ca="1" si="339"/>
        <v>0</v>
      </c>
      <c r="AJ215" s="96">
        <f t="shared" ca="1" si="339"/>
        <v>0</v>
      </c>
      <c r="AK215" s="100">
        <f t="shared" ca="1" si="339"/>
        <v>0</v>
      </c>
      <c r="AL215" s="97">
        <f>+INDEX('Load Combinations'!$D$4:$N$22,MATCH(Vertical!$C215,'Load Combinations'!$B$4:$B$22,0),MATCH(Vertical!AL$23,'Load Combinations'!$D$3:$N$3,0))</f>
        <v>1</v>
      </c>
      <c r="AM215" s="96">
        <f>+INDEX('Load Combinations'!$D$4:$N$22,MATCH(Vertical!$C215,'Load Combinations'!$B$4:$B$22,0),MATCH(Vertical!AM$23,'Load Combinations'!$D$3:$N$3,0))</f>
        <v>1</v>
      </c>
      <c r="AN215" s="96">
        <f>+INDEX('Load Combinations'!$D$4:$N$22,MATCH(Vertical!$C215,'Load Combinations'!$B$4:$B$22,0),MATCH(Vertical!AN$23,'Load Combinations'!$D$3:$N$3,0))</f>
        <v>0</v>
      </c>
      <c r="AO215" s="96">
        <f>+INDEX('Load Combinations'!$D$4:$N$22,MATCH(Vertical!$C215,'Load Combinations'!$B$4:$B$22,0),MATCH(Vertical!AO$23,'Load Combinations'!$D$3:$N$3,0))</f>
        <v>0</v>
      </c>
      <c r="AP215" s="96">
        <f>+INDEX('Load Combinations'!$D$4:$N$22,MATCH(Vertical!$C215,'Load Combinations'!$B$4:$B$22,0),MATCH(Vertical!AP$23,'Load Combinations'!$D$3:$N$3,0))</f>
        <v>1</v>
      </c>
      <c r="AQ215" s="96">
        <f>+INDEX('Load Combinations'!$D$4:$N$22,MATCH(Vertical!$C215,'Load Combinations'!$B$4:$B$22,0),MATCH(Vertical!AQ$23,'Load Combinations'!$D$3:$N$3,0))</f>
        <v>1</v>
      </c>
      <c r="AR215" s="96">
        <f>+INDEX('Load Combinations'!$D$4:$N$22,MATCH(Vertical!$C215,'Load Combinations'!$B$4:$B$22,0),MATCH(Vertical!AR$23,'Load Combinations'!$D$3:$N$3,0))</f>
        <v>0</v>
      </c>
      <c r="AS215" s="96">
        <f>+INDEX('Load Combinations'!$D$4:$N$22,MATCH(Vertical!$C215,'Load Combinations'!$B$4:$B$22,0),MATCH(Vertical!AS$23,'Load Combinations'!$D$3:$N$3,0))</f>
        <v>0</v>
      </c>
      <c r="AT215" s="96">
        <f>+INDEX('Load Combinations'!$D$4:$N$22,MATCH(Vertical!$C215,'Load Combinations'!$B$4:$B$22,0),MATCH(Vertical!AT$23,'Load Combinations'!$D$3:$N$3,0))</f>
        <v>1</v>
      </c>
      <c r="AU215" s="138">
        <f>+INDEX('Load Combinations'!$D$4:$N$22,MATCH(Vertical!$C215,'Load Combinations'!$B$4:$B$22,0),MATCH(Vertical!AU$23,'Load Combinations'!$D$3:$N$3,0))</f>
        <v>0</v>
      </c>
      <c r="AV215" s="298">
        <f>+INDEX('Load Combinations'!$D$4:$N$22,MATCH(Vertical!$C215,'Load Combinations'!$B$4:$B$22,0),MATCH(Vertical!AV$23,'Load Combinations'!$D$3:$N$3,0))</f>
        <v>0</v>
      </c>
      <c r="AW215" s="297" cm="1">
        <f t="array" aca="1" ref="AW215" ca="1">SUMPRODUCT(--($K215:$Z215&gt;0),INDEX($H$4:$H$19,MATCH($K$23:$Z$23,$C$4:$C$19,0)))</f>
        <v>0</v>
      </c>
      <c r="AX215" s="298" cm="1">
        <f t="array" aca="1" ref="AX215" ca="1">SUMPRODUCT(--($K215:$Z215&gt;0),INDEX($G$4:$G$19,MATCH($K$23:$Z$23,$C$4:$C$19,0)))</f>
        <v>0</v>
      </c>
      <c r="AY215" s="298" cm="1">
        <f t="array" aca="1" ref="AY215" ca="1">-1*SUMPRODUCT(--($K215:$Z215&lt;0),INDEX($H$4:$H$19,MATCH($K$23:$Z$23,$C$4:$C$19,0)))</f>
        <v>0</v>
      </c>
      <c r="AZ215" s="299" cm="1">
        <f t="array" aca="1" ref="AZ215" ca="1">-1*SUMPRODUCT(--($K215:$Z215&lt;0),INDEX($G$4:$G$19,MATCH($K$23:$Z$23,$C$4:$C$19,0)))</f>
        <v>0</v>
      </c>
      <c r="BA215" s="125" cm="1">
        <f t="array" aca="1" ref="BA215" ca="1">IF(AA215&gt;0,AA215*SUMPRODUCT(_xlfn.XLOOKUP(AA$23,$C$4:$C$19,$T$4:$AD$19)*$AL215:$AV215),0)</f>
        <v>0</v>
      </c>
      <c r="BB215" s="300" cm="1">
        <f t="array" aca="1" ref="BB215" ca="1">IF(AB215&gt;0,AB215*SUMPRODUCT(_xlfn.XLOOKUP(AB$23,$C$4:$C$19,$T$4:$AD$19)*$AL215:$AV215),0)</f>
        <v>0</v>
      </c>
      <c r="BC215" s="300" cm="1">
        <f t="array" aca="1" ref="BC215" ca="1">IF(AC215&gt;0,AC215*SUMPRODUCT(_xlfn.XLOOKUP(AC$23,$C$4:$C$19,$T$4:$AD$19)*$AL215:$AV215),0)</f>
        <v>0.1</v>
      </c>
      <c r="BD215" s="301" cm="1">
        <f t="array" aca="1" ref="BD215" ca="1">IF(AD215&gt;0,AD215*SUMPRODUCT(_xlfn.XLOOKUP(AD$23,$C$4:$C$19,$T$4:$AD$19)*$AL215:$AV215),0)</f>
        <v>1.95</v>
      </c>
      <c r="BE215" s="300" cm="1">
        <f t="array" aca="1" ref="BE215" ca="1">IF(AE215&gt;0,AE215*SUMPRODUCT(_xlfn.XLOOKUP(AE$23,$C$4:$C$19,$T$4:$AD$19)*$AL215:$AV215),0)</f>
        <v>0</v>
      </c>
      <c r="BF215" s="300" cm="1">
        <f t="array" aca="1" ref="BF215" ca="1">IF(AF215&gt;0,AF215*SUMPRODUCT(_xlfn.XLOOKUP(AF$23,$C$4:$C$19,$T$4:$AD$19)*$AL215:$AV215),0)</f>
        <v>0</v>
      </c>
      <c r="BG215" s="300" cm="1">
        <f t="array" aca="1" ref="BG215" ca="1">IF(AG215&gt;0,AG215*SUMPRODUCT(_xlfn.XLOOKUP(AG$23,$C$4:$C$19,$T$4:$AD$19)*$AL215:$AV215),0)</f>
        <v>0</v>
      </c>
      <c r="BH215" s="300" cm="1">
        <f t="array" aca="1" ref="BH215" ca="1">IF(AH215&gt;0,AH215*SUMPRODUCT(_xlfn.XLOOKUP(AH$23,$C$4:$C$19,$T$4:$AD$19)*$AL215:$AV215),0)</f>
        <v>0</v>
      </c>
      <c r="BI215" s="300" cm="1">
        <f t="array" aca="1" ref="BI215" ca="1">IF(AI215&gt;0,AI215*SUMPRODUCT(_xlfn.XLOOKUP(AI$23,$C$4:$C$19,$T$4:$AD$19)*$AL215:$AV215),0)</f>
        <v>0</v>
      </c>
      <c r="BJ215" s="300" cm="1">
        <f t="array" aca="1" ref="BJ215" ca="1">IF(AJ215&gt;0,AJ215*SUMPRODUCT(_xlfn.XLOOKUP(AJ$23,$C$4:$C$19,$T$4:$AD$19)*$AL215:$AV215),0)</f>
        <v>0</v>
      </c>
      <c r="BK215" s="302" cm="1">
        <f t="array" aca="1" ref="BK215" ca="1">IF(AK215&gt;0,AK215*SUMPRODUCT(_xlfn.XLOOKUP(AK$23,$C$4:$C$19,$T$4:$AD$19)*$AL215:$AV215),0)</f>
        <v>0</v>
      </c>
      <c r="BL215" s="303">
        <f t="shared" ca="1" si="298"/>
        <v>2.0499999999999998</v>
      </c>
      <c r="BM215" s="125" cm="1">
        <f t="array" aca="1" ref="BM215" ca="1">IF(AA215&gt;0,AA215*SUMPRODUCT(_xlfn.XLOOKUP(AA$23,$C$4:$C$19,$I$4:$S$19)*$AL215:$AV215),0)</f>
        <v>0</v>
      </c>
      <c r="BN215" s="300" cm="1">
        <f t="array" aca="1" ref="BN215" ca="1">IF(AB215&gt;0,AB215*SUMPRODUCT(_xlfn.XLOOKUP(AB$23,$C$4:$C$19,$I$4:$S$19)*$AL215:$AV215),0)</f>
        <v>0</v>
      </c>
      <c r="BO215" s="300" cm="1">
        <f t="array" aca="1" ref="BO215" ca="1">IF(AC215&gt;0,AC215*SUMPRODUCT(_xlfn.XLOOKUP(AC$23,$C$4:$C$19,$I$4:$S$19)*$AL215:$AV215),0)</f>
        <v>-0.1</v>
      </c>
      <c r="BP215" s="301" cm="1">
        <f t="array" aca="1" ref="BP215" ca="1">IF(AD215&gt;0,AD215*SUMPRODUCT(_xlfn.XLOOKUP(AD$23,$C$4:$C$19,$I$4:$S$19)*$AL215:$AV215),0)</f>
        <v>-0.1</v>
      </c>
      <c r="BQ215" s="300" cm="1">
        <f t="array" aca="1" ref="BQ215" ca="1">IF(AE215&gt;0,AE215*SUMPRODUCT(_xlfn.XLOOKUP(AE$23,$C$4:$C$19,$I$4:$S$19)*$AL215:$AV215),0)</f>
        <v>0</v>
      </c>
      <c r="BR215" s="300" cm="1">
        <f t="array" aca="1" ref="BR215" ca="1">IF(AF215&gt;0,AF215*SUMPRODUCT(_xlfn.XLOOKUP(AF$23,$C$4:$C$19,$I$4:$S$19)*$AL215:$AV215),0)</f>
        <v>0</v>
      </c>
      <c r="BS215" s="300" cm="1">
        <f t="array" aca="1" ref="BS215" ca="1">IF(AG215&gt;0,AG215*SUMPRODUCT(_xlfn.XLOOKUP(AG$23,$C$4:$C$19,$I$4:$S$19)*$AL215:$AV215),0)</f>
        <v>0</v>
      </c>
      <c r="BT215" s="300" cm="1">
        <f t="array" aca="1" ref="BT215" ca="1">IF(AH215&gt;0,AH215*SUMPRODUCT(_xlfn.XLOOKUP(AH$23,$C$4:$C$19,$I$4:$S$19)*$AL215:$AV215),0)</f>
        <v>0</v>
      </c>
      <c r="BU215" s="300" cm="1">
        <f t="array" aca="1" ref="BU215" ca="1">IF(AI215&gt;0,AI215*SUMPRODUCT(_xlfn.XLOOKUP(AI$23,$C$4:$C$19,$I$4:$S$19)*$AL215:$AV215),0)</f>
        <v>0</v>
      </c>
      <c r="BV215" s="300" cm="1">
        <f t="array" aca="1" ref="BV215" ca="1">IF(AJ215&gt;0,AJ215*SUMPRODUCT(_xlfn.XLOOKUP(AJ$23,$C$4:$C$19,$I$4:$S$19)*$AL215:$AV215),0)</f>
        <v>0</v>
      </c>
      <c r="BW215" s="304" cm="1">
        <f t="array" aca="1" ref="BW215" ca="1">IF(AK215&gt;0,AK215*SUMPRODUCT(_xlfn.XLOOKUP(AK$23,$C$4:$C$19,$I$4:$S$19)*$AL215:$AV215),0)</f>
        <v>0</v>
      </c>
      <c r="BX215" s="305">
        <f t="shared" ca="1" si="299"/>
        <v>-0.2</v>
      </c>
      <c r="BY215" s="125" cm="1">
        <f t="array" aca="1" ref="BY215" ca="1">IF(AA215&lt;0,AA215*SUMPRODUCT(_xlfn.XLOOKUP(AA$23,$C$4:$C$19,$T$4:$AD$19)*$AL215:$AV215),0)</f>
        <v>0</v>
      </c>
      <c r="BZ215" s="300" cm="1">
        <f t="array" aca="1" ref="BZ215" ca="1">IF(AB215&lt;0,AB215*SUMPRODUCT(_xlfn.XLOOKUP(AB$23,$C$4:$C$19,$T$4:$AD$19)*$AL215:$AV215),0)</f>
        <v>0</v>
      </c>
      <c r="CA215" s="300" cm="1">
        <f t="array" aca="1" ref="CA215" ca="1">IF(AC215&lt;0,AC215*SUMPRODUCT(_xlfn.XLOOKUP(AC$23,$C$4:$C$19,$T$4:$AD$19)*$AL215:$AV215),0)</f>
        <v>0</v>
      </c>
      <c r="CB215" s="301" cm="1">
        <f t="array" aca="1" ref="CB215" ca="1">IF(AD215&lt;0,AD215*SUMPRODUCT(_xlfn.XLOOKUP(AD$23,$C$4:$C$19,$T$4:$AD$19)*$AL215:$AV215),0)</f>
        <v>0</v>
      </c>
      <c r="CC215" s="300" cm="1">
        <f t="array" aca="1" ref="CC215" ca="1">IF(AE215&lt;0,AE215*SUMPRODUCT(_xlfn.XLOOKUP(AE$23,$C$4:$C$19,$T$4:$AD$19)*$AL215:$AV215),0)</f>
        <v>0</v>
      </c>
      <c r="CD215" s="300" cm="1">
        <f t="array" aca="1" ref="CD215" ca="1">IF(AF215&lt;0,AF215*SUMPRODUCT(_xlfn.XLOOKUP(AF$23,$C$4:$C$19,$T$4:$AD$19)*$AL215:$AV215),0)</f>
        <v>0</v>
      </c>
      <c r="CE215" s="300" cm="1">
        <f t="array" aca="1" ref="CE215" ca="1">IF(AG215&lt;0,AG215*SUMPRODUCT(_xlfn.XLOOKUP(AG$23,$C$4:$C$19,$T$4:$AD$19)*$AL215:$AV215),0)</f>
        <v>0</v>
      </c>
      <c r="CF215" s="300" cm="1">
        <f t="array" aca="1" ref="CF215" ca="1">IF(AH215&lt;0,AH215*SUMPRODUCT(_xlfn.XLOOKUP(AH$23,$C$4:$C$19,$T$4:$AD$19)*$AL215:$AV215),0)</f>
        <v>0</v>
      </c>
      <c r="CG215" s="300" cm="1">
        <f t="array" aca="1" ref="CG215" ca="1">IF(AI215&lt;0,AI215*SUMPRODUCT(_xlfn.XLOOKUP(AI$23,$C$4:$C$19,$T$4:$AD$19)*$AL215:$AV215),0)</f>
        <v>0</v>
      </c>
      <c r="CH215" s="300" cm="1">
        <f t="array" aca="1" ref="CH215" ca="1">IF(AJ215&lt;0,AJ215*SUMPRODUCT(_xlfn.XLOOKUP(AJ$23,$C$4:$C$19,$T$4:$AD$19)*$AL215:$AV215),0)</f>
        <v>0</v>
      </c>
      <c r="CI215" s="304" cm="1">
        <f t="array" aca="1" ref="CI215" ca="1">IF(AK215&lt;0,AK215*SUMPRODUCT(_xlfn.XLOOKUP(AK$23,$C$4:$C$19,$T$4:$AD$19)*$AL215:$AV215),0)</f>
        <v>0</v>
      </c>
      <c r="CJ215" s="303">
        <f t="shared" ca="1" si="300"/>
        <v>0</v>
      </c>
      <c r="CK215" s="125" cm="1">
        <f t="array" aca="1" ref="CK215" ca="1">IF(AA215&lt;0,AA215*SUMPRODUCT(_xlfn.XLOOKUP(AA$23,$C$4:$C$19,$I$4:$S$19)*$AL215:$AV215),0)</f>
        <v>0</v>
      </c>
      <c r="CL215" s="300" cm="1">
        <f t="array" aca="1" ref="CL215" ca="1">IF(AB215&lt;0,AB215*SUMPRODUCT(_xlfn.XLOOKUP(AB$23,$C$4:$C$19,$I$4:$S$19)*$AL215:$AV215),0)</f>
        <v>0</v>
      </c>
      <c r="CM215" s="300" cm="1">
        <f t="array" aca="1" ref="CM215" ca="1">IF(AC215&lt;0,AC215*SUMPRODUCT(_xlfn.XLOOKUP(AC$23,$C$4:$C$19,$I$4:$S$19)*$AL215:$AV215),0)</f>
        <v>0</v>
      </c>
      <c r="CN215" s="301" cm="1">
        <f t="array" aca="1" ref="CN215" ca="1">IF(AD215&lt;0,AD215*SUMPRODUCT(_xlfn.XLOOKUP(AD$23,$C$4:$C$19,$I$4:$S$19)*$AL215:$AV215),0)</f>
        <v>0</v>
      </c>
      <c r="CO215" s="300" cm="1">
        <f t="array" aca="1" ref="CO215" ca="1">IF(AE215&lt;0,AE215*SUMPRODUCT(_xlfn.XLOOKUP(AE$23,$C$4:$C$19,$I$4:$S$19)*$AL215:$AV215),0)</f>
        <v>0</v>
      </c>
      <c r="CP215" s="300" cm="1">
        <f t="array" aca="1" ref="CP215" ca="1">IF(AF215&lt;0,AF215*SUMPRODUCT(_xlfn.XLOOKUP(AF$23,$C$4:$C$19,$I$4:$S$19)*$AL215:$AV215),0)</f>
        <v>0</v>
      </c>
      <c r="CQ215" s="300" cm="1">
        <f t="array" aca="1" ref="CQ215" ca="1">IF(AG215&lt;0,AG215*SUMPRODUCT(_xlfn.XLOOKUP(AG$23,$C$4:$C$19,$I$4:$S$19)*$AL215:$AV215),0)</f>
        <v>0</v>
      </c>
      <c r="CR215" s="300" cm="1">
        <f t="array" aca="1" ref="CR215" ca="1">IF(AH215&lt;0,AH215*SUMPRODUCT(_xlfn.XLOOKUP(AH$23,$C$4:$C$19,$I$4:$S$19)*$AL215:$AV215),0)</f>
        <v>0</v>
      </c>
      <c r="CS215" s="300" cm="1">
        <f t="array" aca="1" ref="CS215" ca="1">IF(AI215&lt;0,AI215*SUMPRODUCT(_xlfn.XLOOKUP(AI$23,$C$4:$C$19,$I$4:$S$19)*$AL215:$AV215),0)</f>
        <v>0</v>
      </c>
      <c r="CT215" s="300" cm="1">
        <f t="array" aca="1" ref="CT215" ca="1">IF(AJ215&lt;0,AJ215*SUMPRODUCT(_xlfn.XLOOKUP(AJ$23,$C$4:$C$19,$I$4:$S$19)*$AL215:$AV215),0)</f>
        <v>0</v>
      </c>
      <c r="CU215" s="302" cm="1">
        <f t="array" aca="1" ref="CU215" ca="1">IF(AK215&lt;0,AK215*SUMPRODUCT(_xlfn.XLOOKUP(AK$23,$C$4:$C$19,$I$4:$S$19)*$AL215:$AV215),0)</f>
        <v>0</v>
      </c>
      <c r="CV215" s="303">
        <f t="shared" ca="1" si="301"/>
        <v>0</v>
      </c>
    </row>
    <row r="216" spans="1:100" x14ac:dyDescent="0.25">
      <c r="A216" s="136"/>
      <c r="B216" s="389"/>
      <c r="C216" s="278">
        <v>10</v>
      </c>
      <c r="D216" s="279" t="str">
        <f>_xlfn.XLOOKUP($C216,'Load Combinations'!$B$4:$B$22,'Load Combinations'!$C$4:$C$22)</f>
        <v>CV Helium Mode, No Beam</v>
      </c>
      <c r="E216" s="280"/>
      <c r="F216" s="281"/>
      <c r="G216" s="111"/>
      <c r="H216" s="282">
        <f t="shared" ca="1" si="304"/>
        <v>0.21000000000000002</v>
      </c>
      <c r="I216" s="282">
        <f t="shared" ca="1" si="305"/>
        <v>-0.2</v>
      </c>
      <c r="J216" s="283"/>
      <c r="K216" s="87">
        <f ca="1">OFFSET(K216,-9,0)</f>
        <v>0</v>
      </c>
      <c r="L216" s="84">
        <f t="shared" ref="L216:AK216" ca="1" si="340">OFFSET(L216,-9,0)</f>
        <v>0</v>
      </c>
      <c r="M216" s="84">
        <f t="shared" ca="1" si="340"/>
        <v>0</v>
      </c>
      <c r="N216" s="84">
        <f t="shared" ca="1" si="340"/>
        <v>0</v>
      </c>
      <c r="O216" s="84">
        <f t="shared" ca="1" si="340"/>
        <v>0</v>
      </c>
      <c r="P216" s="84">
        <f t="shared" ca="1" si="340"/>
        <v>0</v>
      </c>
      <c r="Q216" s="84">
        <f t="shared" ca="1" si="340"/>
        <v>0</v>
      </c>
      <c r="R216" s="84">
        <f t="shared" ca="1" si="340"/>
        <v>0</v>
      </c>
      <c r="S216" s="84">
        <f t="shared" ca="1" si="340"/>
        <v>0</v>
      </c>
      <c r="T216" s="84">
        <f t="shared" ca="1" si="340"/>
        <v>0</v>
      </c>
      <c r="U216" s="84">
        <f t="shared" ca="1" si="340"/>
        <v>0</v>
      </c>
      <c r="V216" s="84">
        <f t="shared" ca="1" si="340"/>
        <v>0</v>
      </c>
      <c r="W216" s="84">
        <f t="shared" ca="1" si="340"/>
        <v>0</v>
      </c>
      <c r="X216" s="84">
        <f t="shared" ca="1" si="340"/>
        <v>0</v>
      </c>
      <c r="Y216" s="84">
        <f t="shared" ca="1" si="340"/>
        <v>0</v>
      </c>
      <c r="Z216" s="89">
        <f t="shared" ca="1" si="340"/>
        <v>0</v>
      </c>
      <c r="AA216" s="87">
        <f t="shared" ca="1" si="340"/>
        <v>0</v>
      </c>
      <c r="AB216" s="84">
        <f t="shared" ca="1" si="340"/>
        <v>0</v>
      </c>
      <c r="AC216" s="84">
        <f t="shared" ca="1" si="340"/>
        <v>1</v>
      </c>
      <c r="AD216" s="84">
        <f t="shared" ca="1" si="340"/>
        <v>1</v>
      </c>
      <c r="AE216" s="84">
        <f t="shared" ca="1" si="340"/>
        <v>0</v>
      </c>
      <c r="AF216" s="84">
        <f t="shared" ca="1" si="340"/>
        <v>0</v>
      </c>
      <c r="AG216" s="84">
        <f t="shared" ca="1" si="340"/>
        <v>0</v>
      </c>
      <c r="AH216" s="84">
        <f t="shared" ca="1" si="340"/>
        <v>0</v>
      </c>
      <c r="AI216" s="84">
        <f t="shared" ca="1" si="340"/>
        <v>0</v>
      </c>
      <c r="AJ216" s="84">
        <f t="shared" ca="1" si="340"/>
        <v>0</v>
      </c>
      <c r="AK216" s="98">
        <f t="shared" ca="1" si="340"/>
        <v>0</v>
      </c>
      <c r="AL216" s="91">
        <f>+INDEX('Load Combinations'!$D$4:$N$22,MATCH(Vertical!$C216,'Load Combinations'!$B$4:$B$22,0),MATCH(Vertical!AL$23,'Load Combinations'!$D$3:$N$3,0))</f>
        <v>1</v>
      </c>
      <c r="AM216" s="84">
        <f>+INDEX('Load Combinations'!$D$4:$N$22,MATCH(Vertical!$C216,'Load Combinations'!$B$4:$B$22,0),MATCH(Vertical!AM$23,'Load Combinations'!$D$3:$N$3,0))</f>
        <v>1</v>
      </c>
      <c r="AN216" s="84">
        <f>+INDEX('Load Combinations'!$D$4:$N$22,MATCH(Vertical!$C216,'Load Combinations'!$B$4:$B$22,0),MATCH(Vertical!AN$23,'Load Combinations'!$D$3:$N$3,0))</f>
        <v>0</v>
      </c>
      <c r="AO216" s="84">
        <f>+INDEX('Load Combinations'!$D$4:$N$22,MATCH(Vertical!$C216,'Load Combinations'!$B$4:$B$22,0),MATCH(Vertical!AO$23,'Load Combinations'!$D$3:$N$3,0))</f>
        <v>1</v>
      </c>
      <c r="AP216" s="84">
        <f>+INDEX('Load Combinations'!$D$4:$N$22,MATCH(Vertical!$C216,'Load Combinations'!$B$4:$B$22,0),MATCH(Vertical!AP$23,'Load Combinations'!$D$3:$N$3,0))</f>
        <v>0</v>
      </c>
      <c r="AQ216" s="84">
        <f>+INDEX('Load Combinations'!$D$4:$N$22,MATCH(Vertical!$C216,'Load Combinations'!$B$4:$B$22,0),MATCH(Vertical!AQ$23,'Load Combinations'!$D$3:$N$3,0))</f>
        <v>0</v>
      </c>
      <c r="AR216" s="84">
        <f>+INDEX('Load Combinations'!$D$4:$N$22,MATCH(Vertical!$C216,'Load Combinations'!$B$4:$B$22,0),MATCH(Vertical!AR$23,'Load Combinations'!$D$3:$N$3,0))</f>
        <v>0</v>
      </c>
      <c r="AS216" s="84">
        <f>+INDEX('Load Combinations'!$D$4:$N$22,MATCH(Vertical!$C216,'Load Combinations'!$B$4:$B$22,0),MATCH(Vertical!AS$23,'Load Combinations'!$D$3:$N$3,0))</f>
        <v>1</v>
      </c>
      <c r="AT216" s="84">
        <f>+INDEX('Load Combinations'!$D$4:$N$22,MATCH(Vertical!$C216,'Load Combinations'!$B$4:$B$22,0),MATCH(Vertical!AT$23,'Load Combinations'!$D$3:$N$3,0))</f>
        <v>0</v>
      </c>
      <c r="AU216" s="89">
        <f>+INDEX('Load Combinations'!$D$4:$N$22,MATCH(Vertical!$C216,'Load Combinations'!$B$4:$B$22,0),MATCH(Vertical!AU$23,'Load Combinations'!$D$3:$N$3,0))</f>
        <v>0</v>
      </c>
      <c r="AV216" s="194">
        <f>+INDEX('Load Combinations'!$D$4:$N$22,MATCH(Vertical!$C216,'Load Combinations'!$B$4:$B$22,0),MATCH(Vertical!AV$23,'Load Combinations'!$D$3:$N$3,0))</f>
        <v>0</v>
      </c>
      <c r="AW216" s="284" cm="1">
        <f t="array" aca="1" ref="AW216" ca="1">SUMPRODUCT(--($K216:$Z216&gt;0),INDEX($H$4:$H$19,MATCH($K$23:$Z$23,$C$4:$C$19,0)))</f>
        <v>0</v>
      </c>
      <c r="AX216" s="194" cm="1">
        <f t="array" aca="1" ref="AX216" ca="1">SUMPRODUCT(--($K216:$Z216&gt;0),INDEX($G$4:$G$19,MATCH($K$23:$Z$23,$C$4:$C$19,0)))</f>
        <v>0</v>
      </c>
      <c r="AY216" s="194" cm="1">
        <f t="array" aca="1" ref="AY216" ca="1">-1*SUMPRODUCT(--($K216:$Z216&lt;0),INDEX($H$4:$H$19,MATCH($K$23:$Z$23,$C$4:$C$19,0)))</f>
        <v>0</v>
      </c>
      <c r="AZ216" s="285" cm="1">
        <f t="array" aca="1" ref="AZ216" ca="1">-1*SUMPRODUCT(--($K216:$Z216&lt;0),INDEX($G$4:$G$19,MATCH($K$23:$Z$23,$C$4:$C$19,0)))</f>
        <v>0</v>
      </c>
      <c r="BA216" s="286" cm="1">
        <f t="array" aca="1" ref="BA216" ca="1">IF(AA216&gt;0,AA216*SUMPRODUCT(_xlfn.XLOOKUP(AA$23,$C$4:$C$19,$T$4:$AD$19)*$AL216:$AV216),0)</f>
        <v>0</v>
      </c>
      <c r="BB216" s="287" cm="1">
        <f t="array" aca="1" ref="BB216" ca="1">IF(AB216&gt;0,AB216*SUMPRODUCT(_xlfn.XLOOKUP(AB$23,$C$4:$C$19,$T$4:$AD$19)*$AL216:$AV216),0)</f>
        <v>0</v>
      </c>
      <c r="BC216" s="287" cm="1">
        <f t="array" aca="1" ref="BC216" ca="1">IF(AC216&gt;0,AC216*SUMPRODUCT(_xlfn.XLOOKUP(AC$23,$C$4:$C$19,$T$4:$AD$19)*$AL216:$AV216),0)</f>
        <v>0.1</v>
      </c>
      <c r="BD216" s="287" cm="1">
        <f t="array" aca="1" ref="BD216" ca="1">IF(AD216&gt;0,AD216*SUMPRODUCT(_xlfn.XLOOKUP(AD$23,$C$4:$C$19,$T$4:$AD$19)*$AL216:$AV216),0)</f>
        <v>0.11</v>
      </c>
      <c r="BE216" s="287" cm="1">
        <f t="array" aca="1" ref="BE216" ca="1">IF(AE216&gt;0,AE216*SUMPRODUCT(_xlfn.XLOOKUP(AE$23,$C$4:$C$19,$T$4:$AD$19)*$AL216:$AV216),0)</f>
        <v>0</v>
      </c>
      <c r="BF216" s="287" cm="1">
        <f t="array" aca="1" ref="BF216" ca="1">IF(AF216&gt;0,AF216*SUMPRODUCT(_xlfn.XLOOKUP(AF$23,$C$4:$C$19,$T$4:$AD$19)*$AL216:$AV216),0)</f>
        <v>0</v>
      </c>
      <c r="BG216" s="287" cm="1">
        <f t="array" aca="1" ref="BG216" ca="1">IF(AG216&gt;0,AG216*SUMPRODUCT(_xlfn.XLOOKUP(AG$23,$C$4:$C$19,$T$4:$AD$19)*$AL216:$AV216),0)</f>
        <v>0</v>
      </c>
      <c r="BH216" s="287" cm="1">
        <f t="array" aca="1" ref="BH216" ca="1">IF(AH216&gt;0,AH216*SUMPRODUCT(_xlfn.XLOOKUP(AH$23,$C$4:$C$19,$T$4:$AD$19)*$AL216:$AV216),0)</f>
        <v>0</v>
      </c>
      <c r="BI216" s="287" cm="1">
        <f t="array" aca="1" ref="BI216" ca="1">IF(AI216&gt;0,AI216*SUMPRODUCT(_xlfn.XLOOKUP(AI$23,$C$4:$C$19,$T$4:$AD$19)*$AL216:$AV216),0)</f>
        <v>0</v>
      </c>
      <c r="BJ216" s="287" cm="1">
        <f t="array" aca="1" ref="BJ216" ca="1">IF(AJ216&gt;0,AJ216*SUMPRODUCT(_xlfn.XLOOKUP(AJ$23,$C$4:$C$19,$T$4:$AD$19)*$AL216:$AV216),0)</f>
        <v>0</v>
      </c>
      <c r="BK216" s="288" cm="1">
        <f t="array" aca="1" ref="BK216" ca="1">IF(AK216&gt;0,AK216*SUMPRODUCT(_xlfn.XLOOKUP(AK$23,$C$4:$C$19,$T$4:$AD$19)*$AL216:$AV216),0)</f>
        <v>0</v>
      </c>
      <c r="BL216" s="289">
        <f t="shared" ca="1" si="298"/>
        <v>0.21000000000000002</v>
      </c>
      <c r="BM216" s="286" cm="1">
        <f t="array" aca="1" ref="BM216" ca="1">IF(AA216&gt;0,AA216*SUMPRODUCT(_xlfn.XLOOKUP(AA$23,$C$4:$C$19,$I$4:$S$19)*$AL216:$AV216),0)</f>
        <v>0</v>
      </c>
      <c r="BN216" s="287" cm="1">
        <f t="array" aca="1" ref="BN216" ca="1">IF(AB216&gt;0,AB216*SUMPRODUCT(_xlfn.XLOOKUP(AB$23,$C$4:$C$19,$I$4:$S$19)*$AL216:$AV216),0)</f>
        <v>0</v>
      </c>
      <c r="BO216" s="287" cm="1">
        <f t="array" aca="1" ref="BO216" ca="1">IF(AC216&gt;0,AC216*SUMPRODUCT(_xlfn.XLOOKUP(AC$23,$C$4:$C$19,$I$4:$S$19)*$AL216:$AV216),0)</f>
        <v>-0.1</v>
      </c>
      <c r="BP216" s="287" cm="1">
        <f t="array" aca="1" ref="BP216" ca="1">IF(AD216&gt;0,AD216*SUMPRODUCT(_xlfn.XLOOKUP(AD$23,$C$4:$C$19,$I$4:$S$19)*$AL216:$AV216),0)</f>
        <v>-0.1</v>
      </c>
      <c r="BQ216" s="287" cm="1">
        <f t="array" aca="1" ref="BQ216" ca="1">IF(AE216&gt;0,AE216*SUMPRODUCT(_xlfn.XLOOKUP(AE$23,$C$4:$C$19,$I$4:$S$19)*$AL216:$AV216),0)</f>
        <v>0</v>
      </c>
      <c r="BR216" s="287" cm="1">
        <f t="array" aca="1" ref="BR216" ca="1">IF(AF216&gt;0,AF216*SUMPRODUCT(_xlfn.XLOOKUP(AF$23,$C$4:$C$19,$I$4:$S$19)*$AL216:$AV216),0)</f>
        <v>0</v>
      </c>
      <c r="BS216" s="287" cm="1">
        <f t="array" aca="1" ref="BS216" ca="1">IF(AG216&gt;0,AG216*SUMPRODUCT(_xlfn.XLOOKUP(AG$23,$C$4:$C$19,$I$4:$S$19)*$AL216:$AV216),0)</f>
        <v>0</v>
      </c>
      <c r="BT216" s="287" cm="1">
        <f t="array" aca="1" ref="BT216" ca="1">IF(AH216&gt;0,AH216*SUMPRODUCT(_xlfn.XLOOKUP(AH$23,$C$4:$C$19,$I$4:$S$19)*$AL216:$AV216),0)</f>
        <v>0</v>
      </c>
      <c r="BU216" s="287" cm="1">
        <f t="array" aca="1" ref="BU216" ca="1">IF(AI216&gt;0,AI216*SUMPRODUCT(_xlfn.XLOOKUP(AI$23,$C$4:$C$19,$I$4:$S$19)*$AL216:$AV216),0)</f>
        <v>0</v>
      </c>
      <c r="BV216" s="287" cm="1">
        <f t="array" aca="1" ref="BV216" ca="1">IF(AJ216&gt;0,AJ216*SUMPRODUCT(_xlfn.XLOOKUP(AJ$23,$C$4:$C$19,$I$4:$S$19)*$AL216:$AV216),0)</f>
        <v>0</v>
      </c>
      <c r="BW216" s="290" cm="1">
        <f t="array" aca="1" ref="BW216" ca="1">IF(AK216&gt;0,AK216*SUMPRODUCT(_xlfn.XLOOKUP(AK$23,$C$4:$C$19,$I$4:$S$19)*$AL216:$AV216),0)</f>
        <v>0</v>
      </c>
      <c r="BX216" s="291">
        <f t="shared" ca="1" si="299"/>
        <v>-0.2</v>
      </c>
      <c r="BY216" s="286" cm="1">
        <f t="array" aca="1" ref="BY216" ca="1">IF(AA216&lt;0,AA216*SUMPRODUCT(_xlfn.XLOOKUP(AA$23,$C$4:$C$19,$T$4:$AD$19)*$AL216:$AV216),0)</f>
        <v>0</v>
      </c>
      <c r="BZ216" s="287" cm="1">
        <f t="array" aca="1" ref="BZ216" ca="1">IF(AB216&lt;0,AB216*SUMPRODUCT(_xlfn.XLOOKUP(AB$23,$C$4:$C$19,$T$4:$AD$19)*$AL216:$AV216),0)</f>
        <v>0</v>
      </c>
      <c r="CA216" s="287" cm="1">
        <f t="array" aca="1" ref="CA216" ca="1">IF(AC216&lt;0,AC216*SUMPRODUCT(_xlfn.XLOOKUP(AC$23,$C$4:$C$19,$T$4:$AD$19)*$AL216:$AV216),0)</f>
        <v>0</v>
      </c>
      <c r="CB216" s="287" cm="1">
        <f t="array" aca="1" ref="CB216" ca="1">IF(AD216&lt;0,AD216*SUMPRODUCT(_xlfn.XLOOKUP(AD$23,$C$4:$C$19,$T$4:$AD$19)*$AL216:$AV216),0)</f>
        <v>0</v>
      </c>
      <c r="CC216" s="287" cm="1">
        <f t="array" aca="1" ref="CC216" ca="1">IF(AE216&lt;0,AE216*SUMPRODUCT(_xlfn.XLOOKUP(AE$23,$C$4:$C$19,$T$4:$AD$19)*$AL216:$AV216),0)</f>
        <v>0</v>
      </c>
      <c r="CD216" s="287" cm="1">
        <f t="array" aca="1" ref="CD216" ca="1">IF(AF216&lt;0,AF216*SUMPRODUCT(_xlfn.XLOOKUP(AF$23,$C$4:$C$19,$T$4:$AD$19)*$AL216:$AV216),0)</f>
        <v>0</v>
      </c>
      <c r="CE216" s="287" cm="1">
        <f t="array" aca="1" ref="CE216" ca="1">IF(AG216&lt;0,AG216*SUMPRODUCT(_xlfn.XLOOKUP(AG$23,$C$4:$C$19,$T$4:$AD$19)*$AL216:$AV216),0)</f>
        <v>0</v>
      </c>
      <c r="CF216" s="287" cm="1">
        <f t="array" aca="1" ref="CF216" ca="1">IF(AH216&lt;0,AH216*SUMPRODUCT(_xlfn.XLOOKUP(AH$23,$C$4:$C$19,$T$4:$AD$19)*$AL216:$AV216),0)</f>
        <v>0</v>
      </c>
      <c r="CG216" s="287" cm="1">
        <f t="array" aca="1" ref="CG216" ca="1">IF(AI216&lt;0,AI216*SUMPRODUCT(_xlfn.XLOOKUP(AI$23,$C$4:$C$19,$T$4:$AD$19)*$AL216:$AV216),0)</f>
        <v>0</v>
      </c>
      <c r="CH216" s="287" cm="1">
        <f t="array" aca="1" ref="CH216" ca="1">IF(AJ216&lt;0,AJ216*SUMPRODUCT(_xlfn.XLOOKUP(AJ$23,$C$4:$C$19,$T$4:$AD$19)*$AL216:$AV216),0)</f>
        <v>0</v>
      </c>
      <c r="CI216" s="290" cm="1">
        <f t="array" aca="1" ref="CI216" ca="1">IF(AK216&lt;0,AK216*SUMPRODUCT(_xlfn.XLOOKUP(AK$23,$C$4:$C$19,$T$4:$AD$19)*$AL216:$AV216),0)</f>
        <v>0</v>
      </c>
      <c r="CJ216" s="289">
        <f t="shared" ca="1" si="300"/>
        <v>0</v>
      </c>
      <c r="CK216" s="286" cm="1">
        <f t="array" aca="1" ref="CK216" ca="1">IF(AA216&lt;0,AA216*SUMPRODUCT(_xlfn.XLOOKUP(AA$23,$C$4:$C$19,$I$4:$S$19)*$AL216:$AV216),0)</f>
        <v>0</v>
      </c>
      <c r="CL216" s="287" cm="1">
        <f t="array" aca="1" ref="CL216" ca="1">IF(AB216&lt;0,AB216*SUMPRODUCT(_xlfn.XLOOKUP(AB$23,$C$4:$C$19,$I$4:$S$19)*$AL216:$AV216),0)</f>
        <v>0</v>
      </c>
      <c r="CM216" s="287" cm="1">
        <f t="array" aca="1" ref="CM216" ca="1">IF(AC216&lt;0,AC216*SUMPRODUCT(_xlfn.XLOOKUP(AC$23,$C$4:$C$19,$I$4:$S$19)*$AL216:$AV216),0)</f>
        <v>0</v>
      </c>
      <c r="CN216" s="287" cm="1">
        <f t="array" aca="1" ref="CN216" ca="1">IF(AD216&lt;0,AD216*SUMPRODUCT(_xlfn.XLOOKUP(AD$23,$C$4:$C$19,$I$4:$S$19)*$AL216:$AV216),0)</f>
        <v>0</v>
      </c>
      <c r="CO216" s="287" cm="1">
        <f t="array" aca="1" ref="CO216" ca="1">IF(AE216&lt;0,AE216*SUMPRODUCT(_xlfn.XLOOKUP(AE$23,$C$4:$C$19,$I$4:$S$19)*$AL216:$AV216),0)</f>
        <v>0</v>
      </c>
      <c r="CP216" s="287" cm="1">
        <f t="array" aca="1" ref="CP216" ca="1">IF(AF216&lt;0,AF216*SUMPRODUCT(_xlfn.XLOOKUP(AF$23,$C$4:$C$19,$I$4:$S$19)*$AL216:$AV216),0)</f>
        <v>0</v>
      </c>
      <c r="CQ216" s="287" cm="1">
        <f t="array" aca="1" ref="CQ216" ca="1">IF(AG216&lt;0,AG216*SUMPRODUCT(_xlfn.XLOOKUP(AG$23,$C$4:$C$19,$I$4:$S$19)*$AL216:$AV216),0)</f>
        <v>0</v>
      </c>
      <c r="CR216" s="287" cm="1">
        <f t="array" aca="1" ref="CR216" ca="1">IF(AH216&lt;0,AH216*SUMPRODUCT(_xlfn.XLOOKUP(AH$23,$C$4:$C$19,$I$4:$S$19)*$AL216:$AV216),0)</f>
        <v>0</v>
      </c>
      <c r="CS216" s="287" cm="1">
        <f t="array" aca="1" ref="CS216" ca="1">IF(AI216&lt;0,AI216*SUMPRODUCT(_xlfn.XLOOKUP(AI$23,$C$4:$C$19,$I$4:$S$19)*$AL216:$AV216),0)</f>
        <v>0</v>
      </c>
      <c r="CT216" s="287" cm="1">
        <f t="array" aca="1" ref="CT216" ca="1">IF(AJ216&lt;0,AJ216*SUMPRODUCT(_xlfn.XLOOKUP(AJ$23,$C$4:$C$19,$I$4:$S$19)*$AL216:$AV216),0)</f>
        <v>0</v>
      </c>
      <c r="CU216" s="288" cm="1">
        <f t="array" aca="1" ref="CU216" ca="1">IF(AK216&lt;0,AK216*SUMPRODUCT(_xlfn.XLOOKUP(AK$23,$C$4:$C$19,$I$4:$S$19)*$AL216:$AV216),0)</f>
        <v>0</v>
      </c>
      <c r="CV216" s="289">
        <f t="shared" ca="1" si="301"/>
        <v>0</v>
      </c>
    </row>
    <row r="217" spans="1:100" x14ac:dyDescent="0.25">
      <c r="A217" s="136"/>
      <c r="B217" s="389"/>
      <c r="C217" s="292">
        <v>11</v>
      </c>
      <c r="D217" s="293" t="str">
        <f>_xlfn.XLOOKUP($C217,'Load Combinations'!$B$4:$B$22,'Load Combinations'!$C$4:$C$22)</f>
        <v>CV Helium Mode, Beam On</v>
      </c>
      <c r="E217" s="86"/>
      <c r="F217" s="294"/>
      <c r="G217" s="125"/>
      <c r="H217" s="295">
        <f t="shared" ca="1" si="304"/>
        <v>1.9600000000000002</v>
      </c>
      <c r="I217" s="295">
        <f t="shared" ca="1" si="305"/>
        <v>-0.2</v>
      </c>
      <c r="J217" s="296"/>
      <c r="K217" s="99">
        <f ca="1">OFFSET(K217,-10,0)</f>
        <v>0</v>
      </c>
      <c r="L217" s="96">
        <f t="shared" ref="L217:AK217" ca="1" si="341">OFFSET(L217,-10,0)</f>
        <v>0</v>
      </c>
      <c r="M217" s="96">
        <f t="shared" ca="1" si="341"/>
        <v>0</v>
      </c>
      <c r="N217" s="96">
        <f t="shared" ca="1" si="341"/>
        <v>0</v>
      </c>
      <c r="O217" s="96">
        <f t="shared" ca="1" si="341"/>
        <v>0</v>
      </c>
      <c r="P217" s="96">
        <f t="shared" ca="1" si="341"/>
        <v>0</v>
      </c>
      <c r="Q217" s="96">
        <f t="shared" ca="1" si="341"/>
        <v>0</v>
      </c>
      <c r="R217" s="96">
        <f t="shared" ca="1" si="341"/>
        <v>0</v>
      </c>
      <c r="S217" s="96">
        <f t="shared" ca="1" si="341"/>
        <v>0</v>
      </c>
      <c r="T217" s="96">
        <f t="shared" ca="1" si="341"/>
        <v>0</v>
      </c>
      <c r="U217" s="96">
        <f t="shared" ca="1" si="341"/>
        <v>0</v>
      </c>
      <c r="V217" s="96">
        <f t="shared" ca="1" si="341"/>
        <v>0</v>
      </c>
      <c r="W217" s="96">
        <f t="shared" ca="1" si="341"/>
        <v>0</v>
      </c>
      <c r="X217" s="96">
        <f t="shared" ca="1" si="341"/>
        <v>0</v>
      </c>
      <c r="Y217" s="96">
        <f t="shared" ca="1" si="341"/>
        <v>0</v>
      </c>
      <c r="Z217" s="138">
        <f t="shared" ca="1" si="341"/>
        <v>0</v>
      </c>
      <c r="AA217" s="99">
        <f t="shared" ca="1" si="341"/>
        <v>0</v>
      </c>
      <c r="AB217" s="96">
        <f t="shared" ca="1" si="341"/>
        <v>0</v>
      </c>
      <c r="AC217" s="96">
        <f t="shared" ca="1" si="341"/>
        <v>1</v>
      </c>
      <c r="AD217" s="96">
        <f t="shared" ca="1" si="341"/>
        <v>1</v>
      </c>
      <c r="AE217" s="96">
        <f t="shared" ca="1" si="341"/>
        <v>0</v>
      </c>
      <c r="AF217" s="96">
        <f t="shared" ca="1" si="341"/>
        <v>0</v>
      </c>
      <c r="AG217" s="96">
        <f t="shared" ca="1" si="341"/>
        <v>0</v>
      </c>
      <c r="AH217" s="96">
        <f t="shared" ca="1" si="341"/>
        <v>0</v>
      </c>
      <c r="AI217" s="96">
        <f t="shared" ca="1" si="341"/>
        <v>0</v>
      </c>
      <c r="AJ217" s="96">
        <f t="shared" ca="1" si="341"/>
        <v>0</v>
      </c>
      <c r="AK217" s="100">
        <f t="shared" ca="1" si="341"/>
        <v>0</v>
      </c>
      <c r="AL217" s="97">
        <f>+INDEX('Load Combinations'!$D$4:$N$22,MATCH(Vertical!$C217,'Load Combinations'!$B$4:$B$22,0),MATCH(Vertical!AL$23,'Load Combinations'!$D$3:$N$3,0))</f>
        <v>1</v>
      </c>
      <c r="AM217" s="96">
        <f>+INDEX('Load Combinations'!$D$4:$N$22,MATCH(Vertical!$C217,'Load Combinations'!$B$4:$B$22,0),MATCH(Vertical!AM$23,'Load Combinations'!$D$3:$N$3,0))</f>
        <v>1</v>
      </c>
      <c r="AN217" s="96">
        <f>+INDEX('Load Combinations'!$D$4:$N$22,MATCH(Vertical!$C217,'Load Combinations'!$B$4:$B$22,0),MATCH(Vertical!AN$23,'Load Combinations'!$D$3:$N$3,0))</f>
        <v>0</v>
      </c>
      <c r="AO217" s="96">
        <f>+INDEX('Load Combinations'!$D$4:$N$22,MATCH(Vertical!$C217,'Load Combinations'!$B$4:$B$22,0),MATCH(Vertical!AO$23,'Load Combinations'!$D$3:$N$3,0))</f>
        <v>1</v>
      </c>
      <c r="AP217" s="96">
        <f>+INDEX('Load Combinations'!$D$4:$N$22,MATCH(Vertical!$C217,'Load Combinations'!$B$4:$B$22,0),MATCH(Vertical!AP$23,'Load Combinations'!$D$3:$N$3,0))</f>
        <v>0</v>
      </c>
      <c r="AQ217" s="96">
        <f>+INDEX('Load Combinations'!$D$4:$N$22,MATCH(Vertical!$C217,'Load Combinations'!$B$4:$B$22,0),MATCH(Vertical!AQ$23,'Load Combinations'!$D$3:$N$3,0))</f>
        <v>1</v>
      </c>
      <c r="AR217" s="96">
        <f>+INDEX('Load Combinations'!$D$4:$N$22,MATCH(Vertical!$C217,'Load Combinations'!$B$4:$B$22,0),MATCH(Vertical!AR$23,'Load Combinations'!$D$3:$N$3,0))</f>
        <v>0</v>
      </c>
      <c r="AS217" s="96">
        <f>+INDEX('Load Combinations'!$D$4:$N$22,MATCH(Vertical!$C217,'Load Combinations'!$B$4:$B$22,0),MATCH(Vertical!AS$23,'Load Combinations'!$D$3:$N$3,0))</f>
        <v>1</v>
      </c>
      <c r="AT217" s="96">
        <f>+INDEX('Load Combinations'!$D$4:$N$22,MATCH(Vertical!$C217,'Load Combinations'!$B$4:$B$22,0),MATCH(Vertical!AT$23,'Load Combinations'!$D$3:$N$3,0))</f>
        <v>0</v>
      </c>
      <c r="AU217" s="138">
        <f>+INDEX('Load Combinations'!$D$4:$N$22,MATCH(Vertical!$C217,'Load Combinations'!$B$4:$B$22,0),MATCH(Vertical!AU$23,'Load Combinations'!$D$3:$N$3,0))</f>
        <v>0</v>
      </c>
      <c r="AV217" s="298">
        <f>+INDEX('Load Combinations'!$D$4:$N$22,MATCH(Vertical!$C217,'Load Combinations'!$B$4:$B$22,0),MATCH(Vertical!AV$23,'Load Combinations'!$D$3:$N$3,0))</f>
        <v>0</v>
      </c>
      <c r="AW217" s="297" cm="1">
        <f t="array" aca="1" ref="AW217" ca="1">SUMPRODUCT(--($K217:$Z217&gt;0),INDEX($H$4:$H$19,MATCH($K$23:$Z$23,$C$4:$C$19,0)))</f>
        <v>0</v>
      </c>
      <c r="AX217" s="298" cm="1">
        <f t="array" aca="1" ref="AX217" ca="1">SUMPRODUCT(--($K217:$Z217&gt;0),INDEX($G$4:$G$19,MATCH($K$23:$Z$23,$C$4:$C$19,0)))</f>
        <v>0</v>
      </c>
      <c r="AY217" s="298" cm="1">
        <f t="array" aca="1" ref="AY217" ca="1">-1*SUMPRODUCT(--($K217:$Z217&lt;0),INDEX($H$4:$H$19,MATCH($K$23:$Z$23,$C$4:$C$19,0)))</f>
        <v>0</v>
      </c>
      <c r="AZ217" s="299" cm="1">
        <f t="array" aca="1" ref="AZ217" ca="1">-1*SUMPRODUCT(--($K217:$Z217&lt;0),INDEX($G$4:$G$19,MATCH($K$23:$Z$23,$C$4:$C$19,0)))</f>
        <v>0</v>
      </c>
      <c r="BA217" s="125" cm="1">
        <f t="array" aca="1" ref="BA217" ca="1">IF(AA217&gt;0,AA217*SUMPRODUCT(_xlfn.XLOOKUP(AA$23,$C$4:$C$19,$T$4:$AD$19)*$AL217:$AV217),0)</f>
        <v>0</v>
      </c>
      <c r="BB217" s="300" cm="1">
        <f t="array" aca="1" ref="BB217" ca="1">IF(AB217&gt;0,AB217*SUMPRODUCT(_xlfn.XLOOKUP(AB$23,$C$4:$C$19,$T$4:$AD$19)*$AL217:$AV217),0)</f>
        <v>0</v>
      </c>
      <c r="BC217" s="300" cm="1">
        <f t="array" aca="1" ref="BC217" ca="1">IF(AC217&gt;0,AC217*SUMPRODUCT(_xlfn.XLOOKUP(AC$23,$C$4:$C$19,$T$4:$AD$19)*$AL217:$AV217),0)</f>
        <v>0.1</v>
      </c>
      <c r="BD217" s="301" cm="1">
        <f t="array" aca="1" ref="BD217" ca="1">IF(AD217&gt;0,AD217*SUMPRODUCT(_xlfn.XLOOKUP(AD$23,$C$4:$C$19,$T$4:$AD$19)*$AL217:$AV217),0)</f>
        <v>1.86</v>
      </c>
      <c r="BE217" s="300" cm="1">
        <f t="array" aca="1" ref="BE217" ca="1">IF(AE217&gt;0,AE217*SUMPRODUCT(_xlfn.XLOOKUP(AE$23,$C$4:$C$19,$T$4:$AD$19)*$AL217:$AV217),0)</f>
        <v>0</v>
      </c>
      <c r="BF217" s="300" cm="1">
        <f t="array" aca="1" ref="BF217" ca="1">IF(AF217&gt;0,AF217*SUMPRODUCT(_xlfn.XLOOKUP(AF$23,$C$4:$C$19,$T$4:$AD$19)*$AL217:$AV217),0)</f>
        <v>0</v>
      </c>
      <c r="BG217" s="300" cm="1">
        <f t="array" aca="1" ref="BG217" ca="1">IF(AG217&gt;0,AG217*SUMPRODUCT(_xlfn.XLOOKUP(AG$23,$C$4:$C$19,$T$4:$AD$19)*$AL217:$AV217),0)</f>
        <v>0</v>
      </c>
      <c r="BH217" s="300" cm="1">
        <f t="array" aca="1" ref="BH217" ca="1">IF(AH217&gt;0,AH217*SUMPRODUCT(_xlfn.XLOOKUP(AH$23,$C$4:$C$19,$T$4:$AD$19)*$AL217:$AV217),0)</f>
        <v>0</v>
      </c>
      <c r="BI217" s="300" cm="1">
        <f t="array" aca="1" ref="BI217" ca="1">IF(AI217&gt;0,AI217*SUMPRODUCT(_xlfn.XLOOKUP(AI$23,$C$4:$C$19,$T$4:$AD$19)*$AL217:$AV217),0)</f>
        <v>0</v>
      </c>
      <c r="BJ217" s="300" cm="1">
        <f t="array" aca="1" ref="BJ217" ca="1">IF(AJ217&gt;0,AJ217*SUMPRODUCT(_xlfn.XLOOKUP(AJ$23,$C$4:$C$19,$T$4:$AD$19)*$AL217:$AV217),0)</f>
        <v>0</v>
      </c>
      <c r="BK217" s="302" cm="1">
        <f t="array" aca="1" ref="BK217" ca="1">IF(AK217&gt;0,AK217*SUMPRODUCT(_xlfn.XLOOKUP(AK$23,$C$4:$C$19,$T$4:$AD$19)*$AL217:$AV217),0)</f>
        <v>0</v>
      </c>
      <c r="BL217" s="303">
        <f t="shared" ca="1" si="298"/>
        <v>1.9600000000000002</v>
      </c>
      <c r="BM217" s="125" cm="1">
        <f t="array" aca="1" ref="BM217" ca="1">IF(AA217&gt;0,AA217*SUMPRODUCT(_xlfn.XLOOKUP(AA$23,$C$4:$C$19,$I$4:$S$19)*$AL217:$AV217),0)</f>
        <v>0</v>
      </c>
      <c r="BN217" s="300" cm="1">
        <f t="array" aca="1" ref="BN217" ca="1">IF(AB217&gt;0,AB217*SUMPRODUCT(_xlfn.XLOOKUP(AB$23,$C$4:$C$19,$I$4:$S$19)*$AL217:$AV217),0)</f>
        <v>0</v>
      </c>
      <c r="BO217" s="300" cm="1">
        <f t="array" aca="1" ref="BO217" ca="1">IF(AC217&gt;0,AC217*SUMPRODUCT(_xlfn.XLOOKUP(AC$23,$C$4:$C$19,$I$4:$S$19)*$AL217:$AV217),0)</f>
        <v>-0.1</v>
      </c>
      <c r="BP217" s="301" cm="1">
        <f t="array" aca="1" ref="BP217" ca="1">IF(AD217&gt;0,AD217*SUMPRODUCT(_xlfn.XLOOKUP(AD$23,$C$4:$C$19,$I$4:$S$19)*$AL217:$AV217),0)</f>
        <v>-0.1</v>
      </c>
      <c r="BQ217" s="300" cm="1">
        <f t="array" aca="1" ref="BQ217" ca="1">IF(AE217&gt;0,AE217*SUMPRODUCT(_xlfn.XLOOKUP(AE$23,$C$4:$C$19,$I$4:$S$19)*$AL217:$AV217),0)</f>
        <v>0</v>
      </c>
      <c r="BR217" s="300" cm="1">
        <f t="array" aca="1" ref="BR217" ca="1">IF(AF217&gt;0,AF217*SUMPRODUCT(_xlfn.XLOOKUP(AF$23,$C$4:$C$19,$I$4:$S$19)*$AL217:$AV217),0)</f>
        <v>0</v>
      </c>
      <c r="BS217" s="300" cm="1">
        <f t="array" aca="1" ref="BS217" ca="1">IF(AG217&gt;0,AG217*SUMPRODUCT(_xlfn.XLOOKUP(AG$23,$C$4:$C$19,$I$4:$S$19)*$AL217:$AV217),0)</f>
        <v>0</v>
      </c>
      <c r="BT217" s="300" cm="1">
        <f t="array" aca="1" ref="BT217" ca="1">IF(AH217&gt;0,AH217*SUMPRODUCT(_xlfn.XLOOKUP(AH$23,$C$4:$C$19,$I$4:$S$19)*$AL217:$AV217),0)</f>
        <v>0</v>
      </c>
      <c r="BU217" s="300" cm="1">
        <f t="array" aca="1" ref="BU217" ca="1">IF(AI217&gt;0,AI217*SUMPRODUCT(_xlfn.XLOOKUP(AI$23,$C$4:$C$19,$I$4:$S$19)*$AL217:$AV217),0)</f>
        <v>0</v>
      </c>
      <c r="BV217" s="300" cm="1">
        <f t="array" aca="1" ref="BV217" ca="1">IF(AJ217&gt;0,AJ217*SUMPRODUCT(_xlfn.XLOOKUP(AJ$23,$C$4:$C$19,$I$4:$S$19)*$AL217:$AV217),0)</f>
        <v>0</v>
      </c>
      <c r="BW217" s="304" cm="1">
        <f t="array" aca="1" ref="BW217" ca="1">IF(AK217&gt;0,AK217*SUMPRODUCT(_xlfn.XLOOKUP(AK$23,$C$4:$C$19,$I$4:$S$19)*$AL217:$AV217),0)</f>
        <v>0</v>
      </c>
      <c r="BX217" s="305">
        <f t="shared" ca="1" si="299"/>
        <v>-0.2</v>
      </c>
      <c r="BY217" s="125" cm="1">
        <f t="array" aca="1" ref="BY217" ca="1">IF(AA217&lt;0,AA217*SUMPRODUCT(_xlfn.XLOOKUP(AA$23,$C$4:$C$19,$T$4:$AD$19)*$AL217:$AV217),0)</f>
        <v>0</v>
      </c>
      <c r="BZ217" s="300" cm="1">
        <f t="array" aca="1" ref="BZ217" ca="1">IF(AB217&lt;0,AB217*SUMPRODUCT(_xlfn.XLOOKUP(AB$23,$C$4:$C$19,$T$4:$AD$19)*$AL217:$AV217),0)</f>
        <v>0</v>
      </c>
      <c r="CA217" s="300" cm="1">
        <f t="array" aca="1" ref="CA217" ca="1">IF(AC217&lt;0,AC217*SUMPRODUCT(_xlfn.XLOOKUP(AC$23,$C$4:$C$19,$T$4:$AD$19)*$AL217:$AV217),0)</f>
        <v>0</v>
      </c>
      <c r="CB217" s="301" cm="1">
        <f t="array" aca="1" ref="CB217" ca="1">IF(AD217&lt;0,AD217*SUMPRODUCT(_xlfn.XLOOKUP(AD$23,$C$4:$C$19,$T$4:$AD$19)*$AL217:$AV217),0)</f>
        <v>0</v>
      </c>
      <c r="CC217" s="300" cm="1">
        <f t="array" aca="1" ref="CC217" ca="1">IF(AE217&lt;0,AE217*SUMPRODUCT(_xlfn.XLOOKUP(AE$23,$C$4:$C$19,$T$4:$AD$19)*$AL217:$AV217),0)</f>
        <v>0</v>
      </c>
      <c r="CD217" s="300" cm="1">
        <f t="array" aca="1" ref="CD217" ca="1">IF(AF217&lt;0,AF217*SUMPRODUCT(_xlfn.XLOOKUP(AF$23,$C$4:$C$19,$T$4:$AD$19)*$AL217:$AV217),0)</f>
        <v>0</v>
      </c>
      <c r="CE217" s="300" cm="1">
        <f t="array" aca="1" ref="CE217" ca="1">IF(AG217&lt;0,AG217*SUMPRODUCT(_xlfn.XLOOKUP(AG$23,$C$4:$C$19,$T$4:$AD$19)*$AL217:$AV217),0)</f>
        <v>0</v>
      </c>
      <c r="CF217" s="300" cm="1">
        <f t="array" aca="1" ref="CF217" ca="1">IF(AH217&lt;0,AH217*SUMPRODUCT(_xlfn.XLOOKUP(AH$23,$C$4:$C$19,$T$4:$AD$19)*$AL217:$AV217),0)</f>
        <v>0</v>
      </c>
      <c r="CG217" s="300" cm="1">
        <f t="array" aca="1" ref="CG217" ca="1">IF(AI217&lt;0,AI217*SUMPRODUCT(_xlfn.XLOOKUP(AI$23,$C$4:$C$19,$T$4:$AD$19)*$AL217:$AV217),0)</f>
        <v>0</v>
      </c>
      <c r="CH217" s="300" cm="1">
        <f t="array" aca="1" ref="CH217" ca="1">IF(AJ217&lt;0,AJ217*SUMPRODUCT(_xlfn.XLOOKUP(AJ$23,$C$4:$C$19,$T$4:$AD$19)*$AL217:$AV217),0)</f>
        <v>0</v>
      </c>
      <c r="CI217" s="304" cm="1">
        <f t="array" aca="1" ref="CI217" ca="1">IF(AK217&lt;0,AK217*SUMPRODUCT(_xlfn.XLOOKUP(AK$23,$C$4:$C$19,$T$4:$AD$19)*$AL217:$AV217),0)</f>
        <v>0</v>
      </c>
      <c r="CJ217" s="303">
        <f t="shared" ca="1" si="300"/>
        <v>0</v>
      </c>
      <c r="CK217" s="125" cm="1">
        <f t="array" aca="1" ref="CK217" ca="1">IF(AA217&lt;0,AA217*SUMPRODUCT(_xlfn.XLOOKUP(AA$23,$C$4:$C$19,$I$4:$S$19)*$AL217:$AV217),0)</f>
        <v>0</v>
      </c>
      <c r="CL217" s="300" cm="1">
        <f t="array" aca="1" ref="CL217" ca="1">IF(AB217&lt;0,AB217*SUMPRODUCT(_xlfn.XLOOKUP(AB$23,$C$4:$C$19,$I$4:$S$19)*$AL217:$AV217),0)</f>
        <v>0</v>
      </c>
      <c r="CM217" s="300" cm="1">
        <f t="array" aca="1" ref="CM217" ca="1">IF(AC217&lt;0,AC217*SUMPRODUCT(_xlfn.XLOOKUP(AC$23,$C$4:$C$19,$I$4:$S$19)*$AL217:$AV217),0)</f>
        <v>0</v>
      </c>
      <c r="CN217" s="301" cm="1">
        <f t="array" aca="1" ref="CN217" ca="1">IF(AD217&lt;0,AD217*SUMPRODUCT(_xlfn.XLOOKUP(AD$23,$C$4:$C$19,$I$4:$S$19)*$AL217:$AV217),0)</f>
        <v>0</v>
      </c>
      <c r="CO217" s="300" cm="1">
        <f t="array" aca="1" ref="CO217" ca="1">IF(AE217&lt;0,AE217*SUMPRODUCT(_xlfn.XLOOKUP(AE$23,$C$4:$C$19,$I$4:$S$19)*$AL217:$AV217),0)</f>
        <v>0</v>
      </c>
      <c r="CP217" s="300" cm="1">
        <f t="array" aca="1" ref="CP217" ca="1">IF(AF217&lt;0,AF217*SUMPRODUCT(_xlfn.XLOOKUP(AF$23,$C$4:$C$19,$I$4:$S$19)*$AL217:$AV217),0)</f>
        <v>0</v>
      </c>
      <c r="CQ217" s="300" cm="1">
        <f t="array" aca="1" ref="CQ217" ca="1">IF(AG217&lt;0,AG217*SUMPRODUCT(_xlfn.XLOOKUP(AG$23,$C$4:$C$19,$I$4:$S$19)*$AL217:$AV217),0)</f>
        <v>0</v>
      </c>
      <c r="CR217" s="300" cm="1">
        <f t="array" aca="1" ref="CR217" ca="1">IF(AH217&lt;0,AH217*SUMPRODUCT(_xlfn.XLOOKUP(AH$23,$C$4:$C$19,$I$4:$S$19)*$AL217:$AV217),0)</f>
        <v>0</v>
      </c>
      <c r="CS217" s="300" cm="1">
        <f t="array" aca="1" ref="CS217" ca="1">IF(AI217&lt;0,AI217*SUMPRODUCT(_xlfn.XLOOKUP(AI$23,$C$4:$C$19,$I$4:$S$19)*$AL217:$AV217),0)</f>
        <v>0</v>
      </c>
      <c r="CT217" s="300" cm="1">
        <f t="array" aca="1" ref="CT217" ca="1">IF(AJ217&lt;0,AJ217*SUMPRODUCT(_xlfn.XLOOKUP(AJ$23,$C$4:$C$19,$I$4:$S$19)*$AL217:$AV217),0)</f>
        <v>0</v>
      </c>
      <c r="CU217" s="302" cm="1">
        <f t="array" aca="1" ref="CU217" ca="1">IF(AK217&lt;0,AK217*SUMPRODUCT(_xlfn.XLOOKUP(AK$23,$C$4:$C$19,$I$4:$S$19)*$AL217:$AV217),0)</f>
        <v>0</v>
      </c>
      <c r="CV217" s="303">
        <f t="shared" ca="1" si="301"/>
        <v>0</v>
      </c>
    </row>
    <row r="218" spans="1:100" x14ac:dyDescent="0.25">
      <c r="A218" s="136"/>
      <c r="B218" s="389"/>
      <c r="C218" s="278">
        <v>12</v>
      </c>
      <c r="D218" s="279" t="str">
        <f>_xlfn.XLOOKUP($C218,'Load Combinations'!$B$4:$B$22,'Load Combinations'!$C$4:$C$22)</f>
        <v>CV Helium Mode, No Beam, Seismic</v>
      </c>
      <c r="E218" s="280"/>
      <c r="F218" s="281"/>
      <c r="G218" s="111"/>
      <c r="H218" s="282">
        <f t="shared" ca="1" si="304"/>
        <v>0.31000000000000005</v>
      </c>
      <c r="I218" s="282">
        <f t="shared" ca="1" si="305"/>
        <v>-0.30000000000000004</v>
      </c>
      <c r="J218" s="283"/>
      <c r="K218" s="87">
        <f ca="1">OFFSET(K218,-11,0)</f>
        <v>0</v>
      </c>
      <c r="L218" s="84">
        <f t="shared" ref="L218:AK218" ca="1" si="342">OFFSET(L218,-11,0)</f>
        <v>0</v>
      </c>
      <c r="M218" s="84">
        <f t="shared" ca="1" si="342"/>
        <v>0</v>
      </c>
      <c r="N218" s="84">
        <f t="shared" ca="1" si="342"/>
        <v>0</v>
      </c>
      <c r="O218" s="84">
        <f t="shared" ca="1" si="342"/>
        <v>0</v>
      </c>
      <c r="P218" s="84">
        <f t="shared" ca="1" si="342"/>
        <v>0</v>
      </c>
      <c r="Q218" s="84">
        <f t="shared" ca="1" si="342"/>
        <v>0</v>
      </c>
      <c r="R218" s="84">
        <f t="shared" ca="1" si="342"/>
        <v>0</v>
      </c>
      <c r="S218" s="84">
        <f t="shared" ca="1" si="342"/>
        <v>0</v>
      </c>
      <c r="T218" s="84">
        <f t="shared" ca="1" si="342"/>
        <v>0</v>
      </c>
      <c r="U218" s="84">
        <f t="shared" ca="1" si="342"/>
        <v>0</v>
      </c>
      <c r="V218" s="84">
        <f t="shared" ca="1" si="342"/>
        <v>0</v>
      </c>
      <c r="W218" s="84">
        <f t="shared" ca="1" si="342"/>
        <v>0</v>
      </c>
      <c r="X218" s="84">
        <f t="shared" ca="1" si="342"/>
        <v>0</v>
      </c>
      <c r="Y218" s="84">
        <f t="shared" ca="1" si="342"/>
        <v>0</v>
      </c>
      <c r="Z218" s="89">
        <f t="shared" ca="1" si="342"/>
        <v>0</v>
      </c>
      <c r="AA218" s="87">
        <f t="shared" ca="1" si="342"/>
        <v>0</v>
      </c>
      <c r="AB218" s="84">
        <f t="shared" ca="1" si="342"/>
        <v>0</v>
      </c>
      <c r="AC218" s="84">
        <f t="shared" ca="1" si="342"/>
        <v>1</v>
      </c>
      <c r="AD218" s="84">
        <f t="shared" ca="1" si="342"/>
        <v>1</v>
      </c>
      <c r="AE218" s="84">
        <f t="shared" ca="1" si="342"/>
        <v>0</v>
      </c>
      <c r="AF218" s="84">
        <f t="shared" ca="1" si="342"/>
        <v>0</v>
      </c>
      <c r="AG218" s="84">
        <f t="shared" ca="1" si="342"/>
        <v>0</v>
      </c>
      <c r="AH218" s="84">
        <f t="shared" ca="1" si="342"/>
        <v>0</v>
      </c>
      <c r="AI218" s="84">
        <f t="shared" ca="1" si="342"/>
        <v>0</v>
      </c>
      <c r="AJ218" s="84">
        <f t="shared" ca="1" si="342"/>
        <v>0</v>
      </c>
      <c r="AK218" s="98">
        <f t="shared" ca="1" si="342"/>
        <v>0</v>
      </c>
      <c r="AL218" s="91">
        <f>+INDEX('Load Combinations'!$D$4:$N$22,MATCH(Vertical!$C218,'Load Combinations'!$B$4:$B$22,0),MATCH(Vertical!AL$23,'Load Combinations'!$D$3:$N$3,0))</f>
        <v>1</v>
      </c>
      <c r="AM218" s="84">
        <f>+INDEX('Load Combinations'!$D$4:$N$22,MATCH(Vertical!$C218,'Load Combinations'!$B$4:$B$22,0),MATCH(Vertical!AM$23,'Load Combinations'!$D$3:$N$3,0))</f>
        <v>1</v>
      </c>
      <c r="AN218" s="84">
        <f>+INDEX('Load Combinations'!$D$4:$N$22,MATCH(Vertical!$C218,'Load Combinations'!$B$4:$B$22,0),MATCH(Vertical!AN$23,'Load Combinations'!$D$3:$N$3,0))</f>
        <v>0</v>
      </c>
      <c r="AO218" s="84">
        <f>+INDEX('Load Combinations'!$D$4:$N$22,MATCH(Vertical!$C218,'Load Combinations'!$B$4:$B$22,0),MATCH(Vertical!AO$23,'Load Combinations'!$D$3:$N$3,0))</f>
        <v>1</v>
      </c>
      <c r="AP218" s="84">
        <f>+INDEX('Load Combinations'!$D$4:$N$22,MATCH(Vertical!$C218,'Load Combinations'!$B$4:$B$22,0),MATCH(Vertical!AP$23,'Load Combinations'!$D$3:$N$3,0))</f>
        <v>0</v>
      </c>
      <c r="AQ218" s="84">
        <f>+INDEX('Load Combinations'!$D$4:$N$22,MATCH(Vertical!$C218,'Load Combinations'!$B$4:$B$22,0),MATCH(Vertical!AQ$23,'Load Combinations'!$D$3:$N$3,0))</f>
        <v>0</v>
      </c>
      <c r="AR218" s="84">
        <f>+INDEX('Load Combinations'!$D$4:$N$22,MATCH(Vertical!$C218,'Load Combinations'!$B$4:$B$22,0),MATCH(Vertical!AR$23,'Load Combinations'!$D$3:$N$3,0))</f>
        <v>0</v>
      </c>
      <c r="AS218" s="84">
        <f>+INDEX('Load Combinations'!$D$4:$N$22,MATCH(Vertical!$C218,'Load Combinations'!$B$4:$B$22,0),MATCH(Vertical!AS$23,'Load Combinations'!$D$3:$N$3,0))</f>
        <v>1</v>
      </c>
      <c r="AT218" s="84">
        <f>+INDEX('Load Combinations'!$D$4:$N$22,MATCH(Vertical!$C218,'Load Combinations'!$B$4:$B$22,0),MATCH(Vertical!AT$23,'Load Combinations'!$D$3:$N$3,0))</f>
        <v>0</v>
      </c>
      <c r="AU218" s="89">
        <f>+INDEX('Load Combinations'!$D$4:$N$22,MATCH(Vertical!$C218,'Load Combinations'!$B$4:$B$22,0),MATCH(Vertical!AU$23,'Load Combinations'!$D$3:$N$3,0))</f>
        <v>1</v>
      </c>
      <c r="AV218" s="194">
        <f>+INDEX('Load Combinations'!$D$4:$N$22,MATCH(Vertical!$C218,'Load Combinations'!$B$4:$B$22,0),MATCH(Vertical!AV$23,'Load Combinations'!$D$3:$N$3,0))</f>
        <v>0</v>
      </c>
      <c r="AW218" s="284" cm="1">
        <f t="array" aca="1" ref="AW218" ca="1">SUMPRODUCT(--($K218:$Z218&gt;0),INDEX($H$4:$H$19,MATCH($K$23:$Z$23,$C$4:$C$19,0)))</f>
        <v>0</v>
      </c>
      <c r="AX218" s="194" cm="1">
        <f t="array" aca="1" ref="AX218" ca="1">SUMPRODUCT(--($K218:$Z218&gt;0),INDEX($G$4:$G$19,MATCH($K$23:$Z$23,$C$4:$C$19,0)))</f>
        <v>0</v>
      </c>
      <c r="AY218" s="194" cm="1">
        <f t="array" aca="1" ref="AY218" ca="1">-1*SUMPRODUCT(--($K218:$Z218&lt;0),INDEX($H$4:$H$19,MATCH($K$23:$Z$23,$C$4:$C$19,0)))</f>
        <v>0</v>
      </c>
      <c r="AZ218" s="285" cm="1">
        <f t="array" aca="1" ref="AZ218" ca="1">-1*SUMPRODUCT(--($K218:$Z218&lt;0),INDEX($G$4:$G$19,MATCH($K$23:$Z$23,$C$4:$C$19,0)))</f>
        <v>0</v>
      </c>
      <c r="BA218" s="286" cm="1">
        <f t="array" aca="1" ref="BA218" ca="1">IF(AA218&gt;0,AA218*SUMPRODUCT(_xlfn.XLOOKUP(AA$23,$C$4:$C$19,$T$4:$AD$19)*$AL218:$AV218),0)</f>
        <v>0</v>
      </c>
      <c r="BB218" s="287" cm="1">
        <f t="array" aca="1" ref="BB218" ca="1">IF(AB218&gt;0,AB218*SUMPRODUCT(_xlfn.XLOOKUP(AB$23,$C$4:$C$19,$T$4:$AD$19)*$AL218:$AV218),0)</f>
        <v>0</v>
      </c>
      <c r="BC218" s="287" cm="1">
        <f t="array" aca="1" ref="BC218" ca="1">IF(AC218&gt;0,AC218*SUMPRODUCT(_xlfn.XLOOKUP(AC$23,$C$4:$C$19,$T$4:$AD$19)*$AL218:$AV218),0)</f>
        <v>0.1</v>
      </c>
      <c r="BD218" s="287" cm="1">
        <f t="array" aca="1" ref="BD218" ca="1">IF(AD218&gt;0,AD218*SUMPRODUCT(_xlfn.XLOOKUP(AD$23,$C$4:$C$19,$T$4:$AD$19)*$AL218:$AV218),0)</f>
        <v>0.21000000000000002</v>
      </c>
      <c r="BE218" s="287" cm="1">
        <f t="array" aca="1" ref="BE218" ca="1">IF(AE218&gt;0,AE218*SUMPRODUCT(_xlfn.XLOOKUP(AE$23,$C$4:$C$19,$T$4:$AD$19)*$AL218:$AV218),0)</f>
        <v>0</v>
      </c>
      <c r="BF218" s="287" cm="1">
        <f t="array" aca="1" ref="BF218" ca="1">IF(AF218&gt;0,AF218*SUMPRODUCT(_xlfn.XLOOKUP(AF$23,$C$4:$C$19,$T$4:$AD$19)*$AL218:$AV218),0)</f>
        <v>0</v>
      </c>
      <c r="BG218" s="287" cm="1">
        <f t="array" aca="1" ref="BG218" ca="1">IF(AG218&gt;0,AG218*SUMPRODUCT(_xlfn.XLOOKUP(AG$23,$C$4:$C$19,$T$4:$AD$19)*$AL218:$AV218),0)</f>
        <v>0</v>
      </c>
      <c r="BH218" s="287" cm="1">
        <f t="array" aca="1" ref="BH218" ca="1">IF(AH218&gt;0,AH218*SUMPRODUCT(_xlfn.XLOOKUP(AH$23,$C$4:$C$19,$T$4:$AD$19)*$AL218:$AV218),0)</f>
        <v>0</v>
      </c>
      <c r="BI218" s="287" cm="1">
        <f t="array" aca="1" ref="BI218" ca="1">IF(AI218&gt;0,AI218*SUMPRODUCT(_xlfn.XLOOKUP(AI$23,$C$4:$C$19,$T$4:$AD$19)*$AL218:$AV218),0)</f>
        <v>0</v>
      </c>
      <c r="BJ218" s="287" cm="1">
        <f t="array" aca="1" ref="BJ218" ca="1">IF(AJ218&gt;0,AJ218*SUMPRODUCT(_xlfn.XLOOKUP(AJ$23,$C$4:$C$19,$T$4:$AD$19)*$AL218:$AV218),0)</f>
        <v>0</v>
      </c>
      <c r="BK218" s="288" cm="1">
        <f t="array" aca="1" ref="BK218" ca="1">IF(AK218&gt;0,AK218*SUMPRODUCT(_xlfn.XLOOKUP(AK$23,$C$4:$C$19,$T$4:$AD$19)*$AL218:$AV218),0)</f>
        <v>0</v>
      </c>
      <c r="BL218" s="289">
        <f t="shared" ca="1" si="298"/>
        <v>0.31000000000000005</v>
      </c>
      <c r="BM218" s="286" cm="1">
        <f t="array" aca="1" ref="BM218" ca="1">IF(AA218&gt;0,AA218*SUMPRODUCT(_xlfn.XLOOKUP(AA$23,$C$4:$C$19,$I$4:$S$19)*$AL218:$AV218),0)</f>
        <v>0</v>
      </c>
      <c r="BN218" s="287" cm="1">
        <f t="array" aca="1" ref="BN218" ca="1">IF(AB218&gt;0,AB218*SUMPRODUCT(_xlfn.XLOOKUP(AB$23,$C$4:$C$19,$I$4:$S$19)*$AL218:$AV218),0)</f>
        <v>0</v>
      </c>
      <c r="BO218" s="287" cm="1">
        <f t="array" aca="1" ref="BO218" ca="1">IF(AC218&gt;0,AC218*SUMPRODUCT(_xlfn.XLOOKUP(AC$23,$C$4:$C$19,$I$4:$S$19)*$AL218:$AV218),0)</f>
        <v>-0.1</v>
      </c>
      <c r="BP218" s="287" cm="1">
        <f t="array" aca="1" ref="BP218" ca="1">IF(AD218&gt;0,AD218*SUMPRODUCT(_xlfn.XLOOKUP(AD$23,$C$4:$C$19,$I$4:$S$19)*$AL218:$AV218),0)</f>
        <v>-0.2</v>
      </c>
      <c r="BQ218" s="287" cm="1">
        <f t="array" aca="1" ref="BQ218" ca="1">IF(AE218&gt;0,AE218*SUMPRODUCT(_xlfn.XLOOKUP(AE$23,$C$4:$C$19,$I$4:$S$19)*$AL218:$AV218),0)</f>
        <v>0</v>
      </c>
      <c r="BR218" s="287" cm="1">
        <f t="array" aca="1" ref="BR218" ca="1">IF(AF218&gt;0,AF218*SUMPRODUCT(_xlfn.XLOOKUP(AF$23,$C$4:$C$19,$I$4:$S$19)*$AL218:$AV218),0)</f>
        <v>0</v>
      </c>
      <c r="BS218" s="287" cm="1">
        <f t="array" aca="1" ref="BS218" ca="1">IF(AG218&gt;0,AG218*SUMPRODUCT(_xlfn.XLOOKUP(AG$23,$C$4:$C$19,$I$4:$S$19)*$AL218:$AV218),0)</f>
        <v>0</v>
      </c>
      <c r="BT218" s="287" cm="1">
        <f t="array" aca="1" ref="BT218" ca="1">IF(AH218&gt;0,AH218*SUMPRODUCT(_xlfn.XLOOKUP(AH$23,$C$4:$C$19,$I$4:$S$19)*$AL218:$AV218),0)</f>
        <v>0</v>
      </c>
      <c r="BU218" s="287" cm="1">
        <f t="array" aca="1" ref="BU218" ca="1">IF(AI218&gt;0,AI218*SUMPRODUCT(_xlfn.XLOOKUP(AI$23,$C$4:$C$19,$I$4:$S$19)*$AL218:$AV218),0)</f>
        <v>0</v>
      </c>
      <c r="BV218" s="287" cm="1">
        <f t="array" aca="1" ref="BV218" ca="1">IF(AJ218&gt;0,AJ218*SUMPRODUCT(_xlfn.XLOOKUP(AJ$23,$C$4:$C$19,$I$4:$S$19)*$AL218:$AV218),0)</f>
        <v>0</v>
      </c>
      <c r="BW218" s="290" cm="1">
        <f t="array" aca="1" ref="BW218" ca="1">IF(AK218&gt;0,AK218*SUMPRODUCT(_xlfn.XLOOKUP(AK$23,$C$4:$C$19,$I$4:$S$19)*$AL218:$AV218),0)</f>
        <v>0</v>
      </c>
      <c r="BX218" s="291">
        <f t="shared" ca="1" si="299"/>
        <v>-0.30000000000000004</v>
      </c>
      <c r="BY218" s="286" cm="1">
        <f t="array" aca="1" ref="BY218" ca="1">IF(AA218&lt;0,AA218*SUMPRODUCT(_xlfn.XLOOKUP(AA$23,$C$4:$C$19,$T$4:$AD$19)*$AL218:$AV218),0)</f>
        <v>0</v>
      </c>
      <c r="BZ218" s="287" cm="1">
        <f t="array" aca="1" ref="BZ218" ca="1">IF(AB218&lt;0,AB218*SUMPRODUCT(_xlfn.XLOOKUP(AB$23,$C$4:$C$19,$T$4:$AD$19)*$AL218:$AV218),0)</f>
        <v>0</v>
      </c>
      <c r="CA218" s="287" cm="1">
        <f t="array" aca="1" ref="CA218" ca="1">IF(AC218&lt;0,AC218*SUMPRODUCT(_xlfn.XLOOKUP(AC$23,$C$4:$C$19,$T$4:$AD$19)*$AL218:$AV218),0)</f>
        <v>0</v>
      </c>
      <c r="CB218" s="287" cm="1">
        <f t="array" aca="1" ref="CB218" ca="1">IF(AD218&lt;0,AD218*SUMPRODUCT(_xlfn.XLOOKUP(AD$23,$C$4:$C$19,$T$4:$AD$19)*$AL218:$AV218),0)</f>
        <v>0</v>
      </c>
      <c r="CC218" s="287" cm="1">
        <f t="array" aca="1" ref="CC218" ca="1">IF(AE218&lt;0,AE218*SUMPRODUCT(_xlfn.XLOOKUP(AE$23,$C$4:$C$19,$T$4:$AD$19)*$AL218:$AV218),0)</f>
        <v>0</v>
      </c>
      <c r="CD218" s="287" cm="1">
        <f t="array" aca="1" ref="CD218" ca="1">IF(AF218&lt;0,AF218*SUMPRODUCT(_xlfn.XLOOKUP(AF$23,$C$4:$C$19,$T$4:$AD$19)*$AL218:$AV218),0)</f>
        <v>0</v>
      </c>
      <c r="CE218" s="287" cm="1">
        <f t="array" aca="1" ref="CE218" ca="1">IF(AG218&lt;0,AG218*SUMPRODUCT(_xlfn.XLOOKUP(AG$23,$C$4:$C$19,$T$4:$AD$19)*$AL218:$AV218),0)</f>
        <v>0</v>
      </c>
      <c r="CF218" s="287" cm="1">
        <f t="array" aca="1" ref="CF218" ca="1">IF(AH218&lt;0,AH218*SUMPRODUCT(_xlfn.XLOOKUP(AH$23,$C$4:$C$19,$T$4:$AD$19)*$AL218:$AV218),0)</f>
        <v>0</v>
      </c>
      <c r="CG218" s="287" cm="1">
        <f t="array" aca="1" ref="CG218" ca="1">IF(AI218&lt;0,AI218*SUMPRODUCT(_xlfn.XLOOKUP(AI$23,$C$4:$C$19,$T$4:$AD$19)*$AL218:$AV218),0)</f>
        <v>0</v>
      </c>
      <c r="CH218" s="287" cm="1">
        <f t="array" aca="1" ref="CH218" ca="1">IF(AJ218&lt;0,AJ218*SUMPRODUCT(_xlfn.XLOOKUP(AJ$23,$C$4:$C$19,$T$4:$AD$19)*$AL218:$AV218),0)</f>
        <v>0</v>
      </c>
      <c r="CI218" s="290" cm="1">
        <f t="array" aca="1" ref="CI218" ca="1">IF(AK218&lt;0,AK218*SUMPRODUCT(_xlfn.XLOOKUP(AK$23,$C$4:$C$19,$T$4:$AD$19)*$AL218:$AV218),0)</f>
        <v>0</v>
      </c>
      <c r="CJ218" s="289">
        <f t="shared" ca="1" si="300"/>
        <v>0</v>
      </c>
      <c r="CK218" s="286" cm="1">
        <f t="array" aca="1" ref="CK218" ca="1">IF(AA218&lt;0,AA218*SUMPRODUCT(_xlfn.XLOOKUP(AA$23,$C$4:$C$19,$I$4:$S$19)*$AL218:$AV218),0)</f>
        <v>0</v>
      </c>
      <c r="CL218" s="287" cm="1">
        <f t="array" aca="1" ref="CL218" ca="1">IF(AB218&lt;0,AB218*SUMPRODUCT(_xlfn.XLOOKUP(AB$23,$C$4:$C$19,$I$4:$S$19)*$AL218:$AV218),0)</f>
        <v>0</v>
      </c>
      <c r="CM218" s="287" cm="1">
        <f t="array" aca="1" ref="CM218" ca="1">IF(AC218&lt;0,AC218*SUMPRODUCT(_xlfn.XLOOKUP(AC$23,$C$4:$C$19,$I$4:$S$19)*$AL218:$AV218),0)</f>
        <v>0</v>
      </c>
      <c r="CN218" s="287" cm="1">
        <f t="array" aca="1" ref="CN218" ca="1">IF(AD218&lt;0,AD218*SUMPRODUCT(_xlfn.XLOOKUP(AD$23,$C$4:$C$19,$I$4:$S$19)*$AL218:$AV218),0)</f>
        <v>0</v>
      </c>
      <c r="CO218" s="287" cm="1">
        <f t="array" aca="1" ref="CO218" ca="1">IF(AE218&lt;0,AE218*SUMPRODUCT(_xlfn.XLOOKUP(AE$23,$C$4:$C$19,$I$4:$S$19)*$AL218:$AV218),0)</f>
        <v>0</v>
      </c>
      <c r="CP218" s="287" cm="1">
        <f t="array" aca="1" ref="CP218" ca="1">IF(AF218&lt;0,AF218*SUMPRODUCT(_xlfn.XLOOKUP(AF$23,$C$4:$C$19,$I$4:$S$19)*$AL218:$AV218),0)</f>
        <v>0</v>
      </c>
      <c r="CQ218" s="287" cm="1">
        <f t="array" aca="1" ref="CQ218" ca="1">IF(AG218&lt;0,AG218*SUMPRODUCT(_xlfn.XLOOKUP(AG$23,$C$4:$C$19,$I$4:$S$19)*$AL218:$AV218),0)</f>
        <v>0</v>
      </c>
      <c r="CR218" s="287" cm="1">
        <f t="array" aca="1" ref="CR218" ca="1">IF(AH218&lt;0,AH218*SUMPRODUCT(_xlfn.XLOOKUP(AH$23,$C$4:$C$19,$I$4:$S$19)*$AL218:$AV218),0)</f>
        <v>0</v>
      </c>
      <c r="CS218" s="287" cm="1">
        <f t="array" aca="1" ref="CS218" ca="1">IF(AI218&lt;0,AI218*SUMPRODUCT(_xlfn.XLOOKUP(AI$23,$C$4:$C$19,$I$4:$S$19)*$AL218:$AV218),0)</f>
        <v>0</v>
      </c>
      <c r="CT218" s="287" cm="1">
        <f t="array" aca="1" ref="CT218" ca="1">IF(AJ218&lt;0,AJ218*SUMPRODUCT(_xlfn.XLOOKUP(AJ$23,$C$4:$C$19,$I$4:$S$19)*$AL218:$AV218),0)</f>
        <v>0</v>
      </c>
      <c r="CU218" s="288" cm="1">
        <f t="array" aca="1" ref="CU218" ca="1">IF(AK218&lt;0,AK218*SUMPRODUCT(_xlfn.XLOOKUP(AK$23,$C$4:$C$19,$I$4:$S$19)*$AL218:$AV218),0)</f>
        <v>0</v>
      </c>
      <c r="CV218" s="289">
        <f t="shared" ca="1" si="301"/>
        <v>0</v>
      </c>
    </row>
    <row r="219" spans="1:100" x14ac:dyDescent="0.25">
      <c r="A219" s="136"/>
      <c r="B219" s="389"/>
      <c r="C219" s="292">
        <v>13</v>
      </c>
      <c r="D219" s="293" t="str">
        <f>_xlfn.XLOOKUP($C219,'Load Combinations'!$B$4:$B$22,'Load Combinations'!$C$4:$C$22)</f>
        <v>CV Helium Mode, Beam On, Seismic</v>
      </c>
      <c r="E219" s="86"/>
      <c r="F219" s="294"/>
      <c r="G219" s="125"/>
      <c r="H219" s="295">
        <f t="shared" ca="1" si="304"/>
        <v>2.06</v>
      </c>
      <c r="I219" s="295">
        <f t="shared" ca="1" si="305"/>
        <v>-0.30000000000000004</v>
      </c>
      <c r="J219" s="296"/>
      <c r="K219" s="99">
        <f ca="1">OFFSET(K219,-12,0)</f>
        <v>0</v>
      </c>
      <c r="L219" s="96">
        <f t="shared" ref="L219:AK219" ca="1" si="343">OFFSET(L219,-12,0)</f>
        <v>0</v>
      </c>
      <c r="M219" s="96">
        <f t="shared" ca="1" si="343"/>
        <v>0</v>
      </c>
      <c r="N219" s="96">
        <f t="shared" ca="1" si="343"/>
        <v>0</v>
      </c>
      <c r="O219" s="96">
        <f t="shared" ca="1" si="343"/>
        <v>0</v>
      </c>
      <c r="P219" s="96">
        <f t="shared" ca="1" si="343"/>
        <v>0</v>
      </c>
      <c r="Q219" s="96">
        <f t="shared" ca="1" si="343"/>
        <v>0</v>
      </c>
      <c r="R219" s="96">
        <f t="shared" ca="1" si="343"/>
        <v>0</v>
      </c>
      <c r="S219" s="96">
        <f t="shared" ca="1" si="343"/>
        <v>0</v>
      </c>
      <c r="T219" s="96">
        <f t="shared" ca="1" si="343"/>
        <v>0</v>
      </c>
      <c r="U219" s="96">
        <f t="shared" ca="1" si="343"/>
        <v>0</v>
      </c>
      <c r="V219" s="96">
        <f t="shared" ca="1" si="343"/>
        <v>0</v>
      </c>
      <c r="W219" s="96">
        <f t="shared" ca="1" si="343"/>
        <v>0</v>
      </c>
      <c r="X219" s="96">
        <f t="shared" ca="1" si="343"/>
        <v>0</v>
      </c>
      <c r="Y219" s="96">
        <f t="shared" ca="1" si="343"/>
        <v>0</v>
      </c>
      <c r="Z219" s="138">
        <f t="shared" ca="1" si="343"/>
        <v>0</v>
      </c>
      <c r="AA219" s="99">
        <f t="shared" ca="1" si="343"/>
        <v>0</v>
      </c>
      <c r="AB219" s="96">
        <f t="shared" ca="1" si="343"/>
        <v>0</v>
      </c>
      <c r="AC219" s="96">
        <f t="shared" ca="1" si="343"/>
        <v>1</v>
      </c>
      <c r="AD219" s="96">
        <f t="shared" ca="1" si="343"/>
        <v>1</v>
      </c>
      <c r="AE219" s="96">
        <f t="shared" ca="1" si="343"/>
        <v>0</v>
      </c>
      <c r="AF219" s="96">
        <f t="shared" ca="1" si="343"/>
        <v>0</v>
      </c>
      <c r="AG219" s="96">
        <f t="shared" ca="1" si="343"/>
        <v>0</v>
      </c>
      <c r="AH219" s="96">
        <f t="shared" ca="1" si="343"/>
        <v>0</v>
      </c>
      <c r="AI219" s="96">
        <f t="shared" ca="1" si="343"/>
        <v>0</v>
      </c>
      <c r="AJ219" s="96">
        <f t="shared" ca="1" si="343"/>
        <v>0</v>
      </c>
      <c r="AK219" s="100">
        <f t="shared" ca="1" si="343"/>
        <v>0</v>
      </c>
      <c r="AL219" s="97">
        <f>+INDEX('Load Combinations'!$D$4:$N$22,MATCH(Vertical!$C219,'Load Combinations'!$B$4:$B$22,0),MATCH(Vertical!AL$23,'Load Combinations'!$D$3:$N$3,0))</f>
        <v>1</v>
      </c>
      <c r="AM219" s="96">
        <f>+INDEX('Load Combinations'!$D$4:$N$22,MATCH(Vertical!$C219,'Load Combinations'!$B$4:$B$22,0),MATCH(Vertical!AM$23,'Load Combinations'!$D$3:$N$3,0))</f>
        <v>1</v>
      </c>
      <c r="AN219" s="96">
        <f>+INDEX('Load Combinations'!$D$4:$N$22,MATCH(Vertical!$C219,'Load Combinations'!$B$4:$B$22,0),MATCH(Vertical!AN$23,'Load Combinations'!$D$3:$N$3,0))</f>
        <v>0</v>
      </c>
      <c r="AO219" s="96">
        <f>+INDEX('Load Combinations'!$D$4:$N$22,MATCH(Vertical!$C219,'Load Combinations'!$B$4:$B$22,0),MATCH(Vertical!AO$23,'Load Combinations'!$D$3:$N$3,0))</f>
        <v>1</v>
      </c>
      <c r="AP219" s="96">
        <f>+INDEX('Load Combinations'!$D$4:$N$22,MATCH(Vertical!$C219,'Load Combinations'!$B$4:$B$22,0),MATCH(Vertical!AP$23,'Load Combinations'!$D$3:$N$3,0))</f>
        <v>0</v>
      </c>
      <c r="AQ219" s="96">
        <f>+INDEX('Load Combinations'!$D$4:$N$22,MATCH(Vertical!$C219,'Load Combinations'!$B$4:$B$22,0),MATCH(Vertical!AQ$23,'Load Combinations'!$D$3:$N$3,0))</f>
        <v>1</v>
      </c>
      <c r="AR219" s="96">
        <f>+INDEX('Load Combinations'!$D$4:$N$22,MATCH(Vertical!$C219,'Load Combinations'!$B$4:$B$22,0),MATCH(Vertical!AR$23,'Load Combinations'!$D$3:$N$3,0))</f>
        <v>0</v>
      </c>
      <c r="AS219" s="96">
        <f>+INDEX('Load Combinations'!$D$4:$N$22,MATCH(Vertical!$C219,'Load Combinations'!$B$4:$B$22,0),MATCH(Vertical!AS$23,'Load Combinations'!$D$3:$N$3,0))</f>
        <v>1</v>
      </c>
      <c r="AT219" s="96">
        <f>+INDEX('Load Combinations'!$D$4:$N$22,MATCH(Vertical!$C219,'Load Combinations'!$B$4:$B$22,0),MATCH(Vertical!AT$23,'Load Combinations'!$D$3:$N$3,0))</f>
        <v>0</v>
      </c>
      <c r="AU219" s="138">
        <f>+INDEX('Load Combinations'!$D$4:$N$22,MATCH(Vertical!$C219,'Load Combinations'!$B$4:$B$22,0),MATCH(Vertical!AU$23,'Load Combinations'!$D$3:$N$3,0))</f>
        <v>1</v>
      </c>
      <c r="AV219" s="298">
        <f>+INDEX('Load Combinations'!$D$4:$N$22,MATCH(Vertical!$C219,'Load Combinations'!$B$4:$B$22,0),MATCH(Vertical!AV$23,'Load Combinations'!$D$3:$N$3,0))</f>
        <v>0</v>
      </c>
      <c r="AW219" s="297" cm="1">
        <f t="array" aca="1" ref="AW219" ca="1">SUMPRODUCT(--($K219:$Z219&gt;0),INDEX($H$4:$H$19,MATCH($K$23:$Z$23,$C$4:$C$19,0)))</f>
        <v>0</v>
      </c>
      <c r="AX219" s="298" cm="1">
        <f t="array" aca="1" ref="AX219" ca="1">SUMPRODUCT(--($K219:$Z219&gt;0),INDEX($G$4:$G$19,MATCH($K$23:$Z$23,$C$4:$C$19,0)))</f>
        <v>0</v>
      </c>
      <c r="AY219" s="298" cm="1">
        <f t="array" aca="1" ref="AY219" ca="1">-1*SUMPRODUCT(--($K219:$Z219&lt;0),INDEX($H$4:$H$19,MATCH($K$23:$Z$23,$C$4:$C$19,0)))</f>
        <v>0</v>
      </c>
      <c r="AZ219" s="299" cm="1">
        <f t="array" aca="1" ref="AZ219" ca="1">-1*SUMPRODUCT(--($K219:$Z219&lt;0),INDEX($G$4:$G$19,MATCH($K$23:$Z$23,$C$4:$C$19,0)))</f>
        <v>0</v>
      </c>
      <c r="BA219" s="125" cm="1">
        <f t="array" aca="1" ref="BA219" ca="1">IF(AA219&gt;0,AA219*SUMPRODUCT(_xlfn.XLOOKUP(AA$23,$C$4:$C$19,$T$4:$AD$19)*$AL219:$AV219),0)</f>
        <v>0</v>
      </c>
      <c r="BB219" s="300" cm="1">
        <f t="array" aca="1" ref="BB219" ca="1">IF(AB219&gt;0,AB219*SUMPRODUCT(_xlfn.XLOOKUP(AB$23,$C$4:$C$19,$T$4:$AD$19)*$AL219:$AV219),0)</f>
        <v>0</v>
      </c>
      <c r="BC219" s="300" cm="1">
        <f t="array" aca="1" ref="BC219" ca="1">IF(AC219&gt;0,AC219*SUMPRODUCT(_xlfn.XLOOKUP(AC$23,$C$4:$C$19,$T$4:$AD$19)*$AL219:$AV219),0)</f>
        <v>0.1</v>
      </c>
      <c r="BD219" s="301" cm="1">
        <f t="array" aca="1" ref="BD219" ca="1">IF(AD219&gt;0,AD219*SUMPRODUCT(_xlfn.XLOOKUP(AD$23,$C$4:$C$19,$T$4:$AD$19)*$AL219:$AV219),0)</f>
        <v>1.9600000000000002</v>
      </c>
      <c r="BE219" s="300" cm="1">
        <f t="array" aca="1" ref="BE219" ca="1">IF(AE219&gt;0,AE219*SUMPRODUCT(_xlfn.XLOOKUP(AE$23,$C$4:$C$19,$T$4:$AD$19)*$AL219:$AV219),0)</f>
        <v>0</v>
      </c>
      <c r="BF219" s="300" cm="1">
        <f t="array" aca="1" ref="BF219" ca="1">IF(AF219&gt;0,AF219*SUMPRODUCT(_xlfn.XLOOKUP(AF$23,$C$4:$C$19,$T$4:$AD$19)*$AL219:$AV219),0)</f>
        <v>0</v>
      </c>
      <c r="BG219" s="300" cm="1">
        <f t="array" aca="1" ref="BG219" ca="1">IF(AG219&gt;0,AG219*SUMPRODUCT(_xlfn.XLOOKUP(AG$23,$C$4:$C$19,$T$4:$AD$19)*$AL219:$AV219),0)</f>
        <v>0</v>
      </c>
      <c r="BH219" s="300" cm="1">
        <f t="array" aca="1" ref="BH219" ca="1">IF(AH219&gt;0,AH219*SUMPRODUCT(_xlfn.XLOOKUP(AH$23,$C$4:$C$19,$T$4:$AD$19)*$AL219:$AV219),0)</f>
        <v>0</v>
      </c>
      <c r="BI219" s="300" cm="1">
        <f t="array" aca="1" ref="BI219" ca="1">IF(AI219&gt;0,AI219*SUMPRODUCT(_xlfn.XLOOKUP(AI$23,$C$4:$C$19,$T$4:$AD$19)*$AL219:$AV219),0)</f>
        <v>0</v>
      </c>
      <c r="BJ219" s="300" cm="1">
        <f t="array" aca="1" ref="BJ219" ca="1">IF(AJ219&gt;0,AJ219*SUMPRODUCT(_xlfn.XLOOKUP(AJ$23,$C$4:$C$19,$T$4:$AD$19)*$AL219:$AV219),0)</f>
        <v>0</v>
      </c>
      <c r="BK219" s="302" cm="1">
        <f t="array" aca="1" ref="BK219" ca="1">IF(AK219&gt;0,AK219*SUMPRODUCT(_xlfn.XLOOKUP(AK$23,$C$4:$C$19,$T$4:$AD$19)*$AL219:$AV219),0)</f>
        <v>0</v>
      </c>
      <c r="BL219" s="303">
        <f t="shared" ca="1" si="298"/>
        <v>2.06</v>
      </c>
      <c r="BM219" s="125" cm="1">
        <f t="array" aca="1" ref="BM219" ca="1">IF(AA219&gt;0,AA219*SUMPRODUCT(_xlfn.XLOOKUP(AA$23,$C$4:$C$19,$I$4:$S$19)*$AL219:$AV219),0)</f>
        <v>0</v>
      </c>
      <c r="BN219" s="300" cm="1">
        <f t="array" aca="1" ref="BN219" ca="1">IF(AB219&gt;0,AB219*SUMPRODUCT(_xlfn.XLOOKUP(AB$23,$C$4:$C$19,$I$4:$S$19)*$AL219:$AV219),0)</f>
        <v>0</v>
      </c>
      <c r="BO219" s="300" cm="1">
        <f t="array" aca="1" ref="BO219" ca="1">IF(AC219&gt;0,AC219*SUMPRODUCT(_xlfn.XLOOKUP(AC$23,$C$4:$C$19,$I$4:$S$19)*$AL219:$AV219),0)</f>
        <v>-0.1</v>
      </c>
      <c r="BP219" s="301" cm="1">
        <f t="array" aca="1" ref="BP219" ca="1">IF(AD219&gt;0,AD219*SUMPRODUCT(_xlfn.XLOOKUP(AD$23,$C$4:$C$19,$I$4:$S$19)*$AL219:$AV219),0)</f>
        <v>-0.2</v>
      </c>
      <c r="BQ219" s="300" cm="1">
        <f t="array" aca="1" ref="BQ219" ca="1">IF(AE219&gt;0,AE219*SUMPRODUCT(_xlfn.XLOOKUP(AE$23,$C$4:$C$19,$I$4:$S$19)*$AL219:$AV219),0)</f>
        <v>0</v>
      </c>
      <c r="BR219" s="300" cm="1">
        <f t="array" aca="1" ref="BR219" ca="1">IF(AF219&gt;0,AF219*SUMPRODUCT(_xlfn.XLOOKUP(AF$23,$C$4:$C$19,$I$4:$S$19)*$AL219:$AV219),0)</f>
        <v>0</v>
      </c>
      <c r="BS219" s="300" cm="1">
        <f t="array" aca="1" ref="BS219" ca="1">IF(AG219&gt;0,AG219*SUMPRODUCT(_xlfn.XLOOKUP(AG$23,$C$4:$C$19,$I$4:$S$19)*$AL219:$AV219),0)</f>
        <v>0</v>
      </c>
      <c r="BT219" s="300" cm="1">
        <f t="array" aca="1" ref="BT219" ca="1">IF(AH219&gt;0,AH219*SUMPRODUCT(_xlfn.XLOOKUP(AH$23,$C$4:$C$19,$I$4:$S$19)*$AL219:$AV219),0)</f>
        <v>0</v>
      </c>
      <c r="BU219" s="300" cm="1">
        <f t="array" aca="1" ref="BU219" ca="1">IF(AI219&gt;0,AI219*SUMPRODUCT(_xlfn.XLOOKUP(AI$23,$C$4:$C$19,$I$4:$S$19)*$AL219:$AV219),0)</f>
        <v>0</v>
      </c>
      <c r="BV219" s="300" cm="1">
        <f t="array" aca="1" ref="BV219" ca="1">IF(AJ219&gt;0,AJ219*SUMPRODUCT(_xlfn.XLOOKUP(AJ$23,$C$4:$C$19,$I$4:$S$19)*$AL219:$AV219),0)</f>
        <v>0</v>
      </c>
      <c r="BW219" s="304" cm="1">
        <f t="array" aca="1" ref="BW219" ca="1">IF(AK219&gt;0,AK219*SUMPRODUCT(_xlfn.XLOOKUP(AK$23,$C$4:$C$19,$I$4:$S$19)*$AL219:$AV219),0)</f>
        <v>0</v>
      </c>
      <c r="BX219" s="305">
        <f t="shared" ca="1" si="299"/>
        <v>-0.30000000000000004</v>
      </c>
      <c r="BY219" s="125" cm="1">
        <f t="array" aca="1" ref="BY219" ca="1">IF(AA219&lt;0,AA219*SUMPRODUCT(_xlfn.XLOOKUP(AA$23,$C$4:$C$19,$T$4:$AD$19)*$AL219:$AV219),0)</f>
        <v>0</v>
      </c>
      <c r="BZ219" s="300" cm="1">
        <f t="array" aca="1" ref="BZ219" ca="1">IF(AB219&lt;0,AB219*SUMPRODUCT(_xlfn.XLOOKUP(AB$23,$C$4:$C$19,$T$4:$AD$19)*$AL219:$AV219),0)</f>
        <v>0</v>
      </c>
      <c r="CA219" s="300" cm="1">
        <f t="array" aca="1" ref="CA219" ca="1">IF(AC219&lt;0,AC219*SUMPRODUCT(_xlfn.XLOOKUP(AC$23,$C$4:$C$19,$T$4:$AD$19)*$AL219:$AV219),0)</f>
        <v>0</v>
      </c>
      <c r="CB219" s="301" cm="1">
        <f t="array" aca="1" ref="CB219" ca="1">IF(AD219&lt;0,AD219*SUMPRODUCT(_xlfn.XLOOKUP(AD$23,$C$4:$C$19,$T$4:$AD$19)*$AL219:$AV219),0)</f>
        <v>0</v>
      </c>
      <c r="CC219" s="300" cm="1">
        <f t="array" aca="1" ref="CC219" ca="1">IF(AE219&lt;0,AE219*SUMPRODUCT(_xlfn.XLOOKUP(AE$23,$C$4:$C$19,$T$4:$AD$19)*$AL219:$AV219),0)</f>
        <v>0</v>
      </c>
      <c r="CD219" s="300" cm="1">
        <f t="array" aca="1" ref="CD219" ca="1">IF(AF219&lt;0,AF219*SUMPRODUCT(_xlfn.XLOOKUP(AF$23,$C$4:$C$19,$T$4:$AD$19)*$AL219:$AV219),0)</f>
        <v>0</v>
      </c>
      <c r="CE219" s="300" cm="1">
        <f t="array" aca="1" ref="CE219" ca="1">IF(AG219&lt;0,AG219*SUMPRODUCT(_xlfn.XLOOKUP(AG$23,$C$4:$C$19,$T$4:$AD$19)*$AL219:$AV219),0)</f>
        <v>0</v>
      </c>
      <c r="CF219" s="300" cm="1">
        <f t="array" aca="1" ref="CF219" ca="1">IF(AH219&lt;0,AH219*SUMPRODUCT(_xlfn.XLOOKUP(AH$23,$C$4:$C$19,$T$4:$AD$19)*$AL219:$AV219),0)</f>
        <v>0</v>
      </c>
      <c r="CG219" s="300" cm="1">
        <f t="array" aca="1" ref="CG219" ca="1">IF(AI219&lt;0,AI219*SUMPRODUCT(_xlfn.XLOOKUP(AI$23,$C$4:$C$19,$T$4:$AD$19)*$AL219:$AV219),0)</f>
        <v>0</v>
      </c>
      <c r="CH219" s="300" cm="1">
        <f t="array" aca="1" ref="CH219" ca="1">IF(AJ219&lt;0,AJ219*SUMPRODUCT(_xlfn.XLOOKUP(AJ$23,$C$4:$C$19,$T$4:$AD$19)*$AL219:$AV219),0)</f>
        <v>0</v>
      </c>
      <c r="CI219" s="304" cm="1">
        <f t="array" aca="1" ref="CI219" ca="1">IF(AK219&lt;0,AK219*SUMPRODUCT(_xlfn.XLOOKUP(AK$23,$C$4:$C$19,$T$4:$AD$19)*$AL219:$AV219),0)</f>
        <v>0</v>
      </c>
      <c r="CJ219" s="303">
        <f t="shared" ca="1" si="300"/>
        <v>0</v>
      </c>
      <c r="CK219" s="125" cm="1">
        <f t="array" aca="1" ref="CK219" ca="1">IF(AA219&lt;0,AA219*SUMPRODUCT(_xlfn.XLOOKUP(AA$23,$C$4:$C$19,$I$4:$S$19)*$AL219:$AV219),0)</f>
        <v>0</v>
      </c>
      <c r="CL219" s="300" cm="1">
        <f t="array" aca="1" ref="CL219" ca="1">IF(AB219&lt;0,AB219*SUMPRODUCT(_xlfn.XLOOKUP(AB$23,$C$4:$C$19,$I$4:$S$19)*$AL219:$AV219),0)</f>
        <v>0</v>
      </c>
      <c r="CM219" s="300" cm="1">
        <f t="array" aca="1" ref="CM219" ca="1">IF(AC219&lt;0,AC219*SUMPRODUCT(_xlfn.XLOOKUP(AC$23,$C$4:$C$19,$I$4:$S$19)*$AL219:$AV219),0)</f>
        <v>0</v>
      </c>
      <c r="CN219" s="301" cm="1">
        <f t="array" aca="1" ref="CN219" ca="1">IF(AD219&lt;0,AD219*SUMPRODUCT(_xlfn.XLOOKUP(AD$23,$C$4:$C$19,$I$4:$S$19)*$AL219:$AV219),0)</f>
        <v>0</v>
      </c>
      <c r="CO219" s="300" cm="1">
        <f t="array" aca="1" ref="CO219" ca="1">IF(AE219&lt;0,AE219*SUMPRODUCT(_xlfn.XLOOKUP(AE$23,$C$4:$C$19,$I$4:$S$19)*$AL219:$AV219),0)</f>
        <v>0</v>
      </c>
      <c r="CP219" s="300" cm="1">
        <f t="array" aca="1" ref="CP219" ca="1">IF(AF219&lt;0,AF219*SUMPRODUCT(_xlfn.XLOOKUP(AF$23,$C$4:$C$19,$I$4:$S$19)*$AL219:$AV219),0)</f>
        <v>0</v>
      </c>
      <c r="CQ219" s="300" cm="1">
        <f t="array" aca="1" ref="CQ219" ca="1">IF(AG219&lt;0,AG219*SUMPRODUCT(_xlfn.XLOOKUP(AG$23,$C$4:$C$19,$I$4:$S$19)*$AL219:$AV219),0)</f>
        <v>0</v>
      </c>
      <c r="CR219" s="300" cm="1">
        <f t="array" aca="1" ref="CR219" ca="1">IF(AH219&lt;0,AH219*SUMPRODUCT(_xlfn.XLOOKUP(AH$23,$C$4:$C$19,$I$4:$S$19)*$AL219:$AV219),0)</f>
        <v>0</v>
      </c>
      <c r="CS219" s="300" cm="1">
        <f t="array" aca="1" ref="CS219" ca="1">IF(AI219&lt;0,AI219*SUMPRODUCT(_xlfn.XLOOKUP(AI$23,$C$4:$C$19,$I$4:$S$19)*$AL219:$AV219),0)</f>
        <v>0</v>
      </c>
      <c r="CT219" s="300" cm="1">
        <f t="array" aca="1" ref="CT219" ca="1">IF(AJ219&lt;0,AJ219*SUMPRODUCT(_xlfn.XLOOKUP(AJ$23,$C$4:$C$19,$I$4:$S$19)*$AL219:$AV219),0)</f>
        <v>0</v>
      </c>
      <c r="CU219" s="302" cm="1">
        <f t="array" aca="1" ref="CU219" ca="1">IF(AK219&lt;0,AK219*SUMPRODUCT(_xlfn.XLOOKUP(AK$23,$C$4:$C$19,$I$4:$S$19)*$AL219:$AV219),0)</f>
        <v>0</v>
      </c>
      <c r="CV219" s="303">
        <f t="shared" ca="1" si="301"/>
        <v>0</v>
      </c>
    </row>
    <row r="220" spans="1:100" x14ac:dyDescent="0.25">
      <c r="A220" s="136"/>
      <c r="B220" s="389"/>
      <c r="C220" s="278">
        <v>14</v>
      </c>
      <c r="D220" s="279" t="str">
        <f>_xlfn.XLOOKUP($C220,'Load Combinations'!$B$4:$B$22,'Load Combinations'!$C$4:$C$22)</f>
        <v>CV He, No Beam,Component MAWP</v>
      </c>
      <c r="E220" s="280"/>
      <c r="F220" s="281"/>
      <c r="G220" s="111"/>
      <c r="H220" s="282">
        <f t="shared" ca="1" si="304"/>
        <v>0.30000000000000004</v>
      </c>
      <c r="I220" s="282">
        <f t="shared" ca="1" si="305"/>
        <v>-0.2</v>
      </c>
      <c r="J220" s="283"/>
      <c r="K220" s="87">
        <f ca="1">OFFSET(K220,-13,0)</f>
        <v>0</v>
      </c>
      <c r="L220" s="84">
        <f t="shared" ref="L220:AK220" ca="1" si="344">OFFSET(L220,-13,0)</f>
        <v>0</v>
      </c>
      <c r="M220" s="84">
        <f t="shared" ca="1" si="344"/>
        <v>0</v>
      </c>
      <c r="N220" s="84">
        <f t="shared" ca="1" si="344"/>
        <v>0</v>
      </c>
      <c r="O220" s="84">
        <f t="shared" ca="1" si="344"/>
        <v>0</v>
      </c>
      <c r="P220" s="84">
        <f t="shared" ca="1" si="344"/>
        <v>0</v>
      </c>
      <c r="Q220" s="84">
        <f t="shared" ca="1" si="344"/>
        <v>0</v>
      </c>
      <c r="R220" s="84">
        <f t="shared" ca="1" si="344"/>
        <v>0</v>
      </c>
      <c r="S220" s="84">
        <f t="shared" ca="1" si="344"/>
        <v>0</v>
      </c>
      <c r="T220" s="84">
        <f t="shared" ca="1" si="344"/>
        <v>0</v>
      </c>
      <c r="U220" s="84">
        <f t="shared" ca="1" si="344"/>
        <v>0</v>
      </c>
      <c r="V220" s="84">
        <f t="shared" ca="1" si="344"/>
        <v>0</v>
      </c>
      <c r="W220" s="84">
        <f t="shared" ca="1" si="344"/>
        <v>0</v>
      </c>
      <c r="X220" s="84">
        <f t="shared" ca="1" si="344"/>
        <v>0</v>
      </c>
      <c r="Y220" s="84">
        <f t="shared" ca="1" si="344"/>
        <v>0</v>
      </c>
      <c r="Z220" s="89">
        <f t="shared" ca="1" si="344"/>
        <v>0</v>
      </c>
      <c r="AA220" s="87">
        <f t="shared" ca="1" si="344"/>
        <v>0</v>
      </c>
      <c r="AB220" s="84">
        <f t="shared" ca="1" si="344"/>
        <v>0</v>
      </c>
      <c r="AC220" s="84">
        <f t="shared" ca="1" si="344"/>
        <v>1</v>
      </c>
      <c r="AD220" s="84">
        <f t="shared" ca="1" si="344"/>
        <v>1</v>
      </c>
      <c r="AE220" s="84">
        <f t="shared" ca="1" si="344"/>
        <v>0</v>
      </c>
      <c r="AF220" s="84">
        <f t="shared" ca="1" si="344"/>
        <v>0</v>
      </c>
      <c r="AG220" s="84">
        <f t="shared" ca="1" si="344"/>
        <v>0</v>
      </c>
      <c r="AH220" s="84">
        <f t="shared" ca="1" si="344"/>
        <v>0</v>
      </c>
      <c r="AI220" s="84">
        <f t="shared" ca="1" si="344"/>
        <v>0</v>
      </c>
      <c r="AJ220" s="84">
        <f t="shared" ca="1" si="344"/>
        <v>0</v>
      </c>
      <c r="AK220" s="98">
        <f t="shared" ca="1" si="344"/>
        <v>0</v>
      </c>
      <c r="AL220" s="91">
        <f>+INDEX('Load Combinations'!$D$4:$N$22,MATCH(Vertical!$C220,'Load Combinations'!$B$4:$B$22,0),MATCH(Vertical!AL$23,'Load Combinations'!$D$3:$N$3,0))</f>
        <v>1</v>
      </c>
      <c r="AM220" s="84">
        <f>+INDEX('Load Combinations'!$D$4:$N$22,MATCH(Vertical!$C220,'Load Combinations'!$B$4:$B$22,0),MATCH(Vertical!AM$23,'Load Combinations'!$D$3:$N$3,0))</f>
        <v>1</v>
      </c>
      <c r="AN220" s="84">
        <f>+INDEX('Load Combinations'!$D$4:$N$22,MATCH(Vertical!$C220,'Load Combinations'!$B$4:$B$22,0),MATCH(Vertical!AN$23,'Load Combinations'!$D$3:$N$3,0))</f>
        <v>0</v>
      </c>
      <c r="AO220" s="84">
        <f>+INDEX('Load Combinations'!$D$4:$N$22,MATCH(Vertical!$C220,'Load Combinations'!$B$4:$B$22,0),MATCH(Vertical!AO$23,'Load Combinations'!$D$3:$N$3,0))</f>
        <v>0</v>
      </c>
      <c r="AP220" s="84">
        <f>+INDEX('Load Combinations'!$D$4:$N$22,MATCH(Vertical!$C220,'Load Combinations'!$B$4:$B$22,0),MATCH(Vertical!AP$23,'Load Combinations'!$D$3:$N$3,0))</f>
        <v>1</v>
      </c>
      <c r="AQ220" s="84">
        <f>+INDEX('Load Combinations'!$D$4:$N$22,MATCH(Vertical!$C220,'Load Combinations'!$B$4:$B$22,0),MATCH(Vertical!AQ$23,'Load Combinations'!$D$3:$N$3,0))</f>
        <v>0</v>
      </c>
      <c r="AR220" s="84">
        <f>+INDEX('Load Combinations'!$D$4:$N$22,MATCH(Vertical!$C220,'Load Combinations'!$B$4:$B$22,0),MATCH(Vertical!AR$23,'Load Combinations'!$D$3:$N$3,0))</f>
        <v>0</v>
      </c>
      <c r="AS220" s="84">
        <f>+INDEX('Load Combinations'!$D$4:$N$22,MATCH(Vertical!$C220,'Load Combinations'!$B$4:$B$22,0),MATCH(Vertical!AS$23,'Load Combinations'!$D$3:$N$3,0))</f>
        <v>1</v>
      </c>
      <c r="AT220" s="84">
        <f>+INDEX('Load Combinations'!$D$4:$N$22,MATCH(Vertical!$C220,'Load Combinations'!$B$4:$B$22,0),MATCH(Vertical!AT$23,'Load Combinations'!$D$3:$N$3,0))</f>
        <v>0</v>
      </c>
      <c r="AU220" s="89">
        <f>+INDEX('Load Combinations'!$D$4:$N$22,MATCH(Vertical!$C220,'Load Combinations'!$B$4:$B$22,0),MATCH(Vertical!AU$23,'Load Combinations'!$D$3:$N$3,0))</f>
        <v>0</v>
      </c>
      <c r="AV220" s="194">
        <f>+INDEX('Load Combinations'!$D$4:$N$22,MATCH(Vertical!$C220,'Load Combinations'!$B$4:$B$22,0),MATCH(Vertical!AV$23,'Load Combinations'!$D$3:$N$3,0))</f>
        <v>0</v>
      </c>
      <c r="AW220" s="284" cm="1">
        <f t="array" aca="1" ref="AW220" ca="1">SUMPRODUCT(--($K220:$Z220&gt;0),INDEX($H$4:$H$19,MATCH($K$23:$Z$23,$C$4:$C$19,0)))</f>
        <v>0</v>
      </c>
      <c r="AX220" s="194" cm="1">
        <f t="array" aca="1" ref="AX220" ca="1">SUMPRODUCT(--($K220:$Z220&gt;0),INDEX($G$4:$G$19,MATCH($K$23:$Z$23,$C$4:$C$19,0)))</f>
        <v>0</v>
      </c>
      <c r="AY220" s="194" cm="1">
        <f t="array" aca="1" ref="AY220" ca="1">-1*SUMPRODUCT(--($K220:$Z220&lt;0),INDEX($H$4:$H$19,MATCH($K$23:$Z$23,$C$4:$C$19,0)))</f>
        <v>0</v>
      </c>
      <c r="AZ220" s="285" cm="1">
        <f t="array" aca="1" ref="AZ220" ca="1">-1*SUMPRODUCT(--($K220:$Z220&lt;0),INDEX($G$4:$G$19,MATCH($K$23:$Z$23,$C$4:$C$19,0)))</f>
        <v>0</v>
      </c>
      <c r="BA220" s="286" cm="1">
        <f t="array" aca="1" ref="BA220" ca="1">IF(AA220&gt;0,AA220*SUMPRODUCT(_xlfn.XLOOKUP(AA$23,$C$4:$C$19,$T$4:$AD$19)*$AL220:$AV220),0)</f>
        <v>0</v>
      </c>
      <c r="BB220" s="287" cm="1">
        <f t="array" aca="1" ref="BB220" ca="1">IF(AB220&gt;0,AB220*SUMPRODUCT(_xlfn.XLOOKUP(AB$23,$C$4:$C$19,$T$4:$AD$19)*$AL220:$AV220),0)</f>
        <v>0</v>
      </c>
      <c r="BC220" s="287" cm="1">
        <f t="array" aca="1" ref="BC220" ca="1">IF(AC220&gt;0,AC220*SUMPRODUCT(_xlfn.XLOOKUP(AC$23,$C$4:$C$19,$T$4:$AD$19)*$AL220:$AV220),0)</f>
        <v>0.1</v>
      </c>
      <c r="BD220" s="287" cm="1">
        <f t="array" aca="1" ref="BD220" ca="1">IF(AD220&gt;0,AD220*SUMPRODUCT(_xlfn.XLOOKUP(AD$23,$C$4:$C$19,$T$4:$AD$19)*$AL220:$AV220),0)</f>
        <v>0.2</v>
      </c>
      <c r="BE220" s="287" cm="1">
        <f t="array" aca="1" ref="BE220" ca="1">IF(AE220&gt;0,AE220*SUMPRODUCT(_xlfn.XLOOKUP(AE$23,$C$4:$C$19,$T$4:$AD$19)*$AL220:$AV220),0)</f>
        <v>0</v>
      </c>
      <c r="BF220" s="287" cm="1">
        <f t="array" aca="1" ref="BF220" ca="1">IF(AF220&gt;0,AF220*SUMPRODUCT(_xlfn.XLOOKUP(AF$23,$C$4:$C$19,$T$4:$AD$19)*$AL220:$AV220),0)</f>
        <v>0</v>
      </c>
      <c r="BG220" s="287" cm="1">
        <f t="array" aca="1" ref="BG220" ca="1">IF(AG220&gt;0,AG220*SUMPRODUCT(_xlfn.XLOOKUP(AG$23,$C$4:$C$19,$T$4:$AD$19)*$AL220:$AV220),0)</f>
        <v>0</v>
      </c>
      <c r="BH220" s="287" cm="1">
        <f t="array" aca="1" ref="BH220" ca="1">IF(AH220&gt;0,AH220*SUMPRODUCT(_xlfn.XLOOKUP(AH$23,$C$4:$C$19,$T$4:$AD$19)*$AL220:$AV220),0)</f>
        <v>0</v>
      </c>
      <c r="BI220" s="287" cm="1">
        <f t="array" aca="1" ref="BI220" ca="1">IF(AI220&gt;0,AI220*SUMPRODUCT(_xlfn.XLOOKUP(AI$23,$C$4:$C$19,$T$4:$AD$19)*$AL220:$AV220),0)</f>
        <v>0</v>
      </c>
      <c r="BJ220" s="287" cm="1">
        <f t="array" aca="1" ref="BJ220" ca="1">IF(AJ220&gt;0,AJ220*SUMPRODUCT(_xlfn.XLOOKUP(AJ$23,$C$4:$C$19,$T$4:$AD$19)*$AL220:$AV220),0)</f>
        <v>0</v>
      </c>
      <c r="BK220" s="288" cm="1">
        <f t="array" aca="1" ref="BK220" ca="1">IF(AK220&gt;0,AK220*SUMPRODUCT(_xlfn.XLOOKUP(AK$23,$C$4:$C$19,$T$4:$AD$19)*$AL220:$AV220),0)</f>
        <v>0</v>
      </c>
      <c r="BL220" s="289">
        <f t="shared" ca="1" si="298"/>
        <v>0.30000000000000004</v>
      </c>
      <c r="BM220" s="286" cm="1">
        <f t="array" aca="1" ref="BM220" ca="1">IF(AA220&gt;0,AA220*SUMPRODUCT(_xlfn.XLOOKUP(AA$23,$C$4:$C$19,$I$4:$S$19)*$AL220:$AV220),0)</f>
        <v>0</v>
      </c>
      <c r="BN220" s="287" cm="1">
        <f t="array" aca="1" ref="BN220" ca="1">IF(AB220&gt;0,AB220*SUMPRODUCT(_xlfn.XLOOKUP(AB$23,$C$4:$C$19,$I$4:$S$19)*$AL220:$AV220),0)</f>
        <v>0</v>
      </c>
      <c r="BO220" s="287" cm="1">
        <f t="array" aca="1" ref="BO220" ca="1">IF(AC220&gt;0,AC220*SUMPRODUCT(_xlfn.XLOOKUP(AC$23,$C$4:$C$19,$I$4:$S$19)*$AL220:$AV220),0)</f>
        <v>-0.1</v>
      </c>
      <c r="BP220" s="287" cm="1">
        <f t="array" aca="1" ref="BP220" ca="1">IF(AD220&gt;0,AD220*SUMPRODUCT(_xlfn.XLOOKUP(AD$23,$C$4:$C$19,$I$4:$S$19)*$AL220:$AV220),0)</f>
        <v>-0.1</v>
      </c>
      <c r="BQ220" s="287" cm="1">
        <f t="array" aca="1" ref="BQ220" ca="1">IF(AE220&gt;0,AE220*SUMPRODUCT(_xlfn.XLOOKUP(AE$23,$C$4:$C$19,$I$4:$S$19)*$AL220:$AV220),0)</f>
        <v>0</v>
      </c>
      <c r="BR220" s="287" cm="1">
        <f t="array" aca="1" ref="BR220" ca="1">IF(AF220&gt;0,AF220*SUMPRODUCT(_xlfn.XLOOKUP(AF$23,$C$4:$C$19,$I$4:$S$19)*$AL220:$AV220),0)</f>
        <v>0</v>
      </c>
      <c r="BS220" s="287" cm="1">
        <f t="array" aca="1" ref="BS220" ca="1">IF(AG220&gt;0,AG220*SUMPRODUCT(_xlfn.XLOOKUP(AG$23,$C$4:$C$19,$I$4:$S$19)*$AL220:$AV220),0)</f>
        <v>0</v>
      </c>
      <c r="BT220" s="287" cm="1">
        <f t="array" aca="1" ref="BT220" ca="1">IF(AH220&gt;0,AH220*SUMPRODUCT(_xlfn.XLOOKUP(AH$23,$C$4:$C$19,$I$4:$S$19)*$AL220:$AV220),0)</f>
        <v>0</v>
      </c>
      <c r="BU220" s="287" cm="1">
        <f t="array" aca="1" ref="BU220" ca="1">IF(AI220&gt;0,AI220*SUMPRODUCT(_xlfn.XLOOKUP(AI$23,$C$4:$C$19,$I$4:$S$19)*$AL220:$AV220),0)</f>
        <v>0</v>
      </c>
      <c r="BV220" s="287" cm="1">
        <f t="array" aca="1" ref="BV220" ca="1">IF(AJ220&gt;0,AJ220*SUMPRODUCT(_xlfn.XLOOKUP(AJ$23,$C$4:$C$19,$I$4:$S$19)*$AL220:$AV220),0)</f>
        <v>0</v>
      </c>
      <c r="BW220" s="290" cm="1">
        <f t="array" aca="1" ref="BW220" ca="1">IF(AK220&gt;0,AK220*SUMPRODUCT(_xlfn.XLOOKUP(AK$23,$C$4:$C$19,$I$4:$S$19)*$AL220:$AV220),0)</f>
        <v>0</v>
      </c>
      <c r="BX220" s="291">
        <f t="shared" ca="1" si="299"/>
        <v>-0.2</v>
      </c>
      <c r="BY220" s="286" cm="1">
        <f t="array" aca="1" ref="BY220" ca="1">IF(AA220&lt;0,AA220*SUMPRODUCT(_xlfn.XLOOKUP(AA$23,$C$4:$C$19,$T$4:$AD$19)*$AL220:$AV220),0)</f>
        <v>0</v>
      </c>
      <c r="BZ220" s="287" cm="1">
        <f t="array" aca="1" ref="BZ220" ca="1">IF(AB220&lt;0,AB220*SUMPRODUCT(_xlfn.XLOOKUP(AB$23,$C$4:$C$19,$T$4:$AD$19)*$AL220:$AV220),0)</f>
        <v>0</v>
      </c>
      <c r="CA220" s="287" cm="1">
        <f t="array" aca="1" ref="CA220" ca="1">IF(AC220&lt;0,AC220*SUMPRODUCT(_xlfn.XLOOKUP(AC$23,$C$4:$C$19,$T$4:$AD$19)*$AL220:$AV220),0)</f>
        <v>0</v>
      </c>
      <c r="CB220" s="287" cm="1">
        <f t="array" aca="1" ref="CB220" ca="1">IF(AD220&lt;0,AD220*SUMPRODUCT(_xlfn.XLOOKUP(AD$23,$C$4:$C$19,$T$4:$AD$19)*$AL220:$AV220),0)</f>
        <v>0</v>
      </c>
      <c r="CC220" s="287" cm="1">
        <f t="array" aca="1" ref="CC220" ca="1">IF(AE220&lt;0,AE220*SUMPRODUCT(_xlfn.XLOOKUP(AE$23,$C$4:$C$19,$T$4:$AD$19)*$AL220:$AV220),0)</f>
        <v>0</v>
      </c>
      <c r="CD220" s="287" cm="1">
        <f t="array" aca="1" ref="CD220" ca="1">IF(AF220&lt;0,AF220*SUMPRODUCT(_xlfn.XLOOKUP(AF$23,$C$4:$C$19,$T$4:$AD$19)*$AL220:$AV220),0)</f>
        <v>0</v>
      </c>
      <c r="CE220" s="287" cm="1">
        <f t="array" aca="1" ref="CE220" ca="1">IF(AG220&lt;0,AG220*SUMPRODUCT(_xlfn.XLOOKUP(AG$23,$C$4:$C$19,$T$4:$AD$19)*$AL220:$AV220),0)</f>
        <v>0</v>
      </c>
      <c r="CF220" s="287" cm="1">
        <f t="array" aca="1" ref="CF220" ca="1">IF(AH220&lt;0,AH220*SUMPRODUCT(_xlfn.XLOOKUP(AH$23,$C$4:$C$19,$T$4:$AD$19)*$AL220:$AV220),0)</f>
        <v>0</v>
      </c>
      <c r="CG220" s="287" cm="1">
        <f t="array" aca="1" ref="CG220" ca="1">IF(AI220&lt;0,AI220*SUMPRODUCT(_xlfn.XLOOKUP(AI$23,$C$4:$C$19,$T$4:$AD$19)*$AL220:$AV220),0)</f>
        <v>0</v>
      </c>
      <c r="CH220" s="287" cm="1">
        <f t="array" aca="1" ref="CH220" ca="1">IF(AJ220&lt;0,AJ220*SUMPRODUCT(_xlfn.XLOOKUP(AJ$23,$C$4:$C$19,$T$4:$AD$19)*$AL220:$AV220),0)</f>
        <v>0</v>
      </c>
      <c r="CI220" s="290" cm="1">
        <f t="array" aca="1" ref="CI220" ca="1">IF(AK220&lt;0,AK220*SUMPRODUCT(_xlfn.XLOOKUP(AK$23,$C$4:$C$19,$T$4:$AD$19)*$AL220:$AV220),0)</f>
        <v>0</v>
      </c>
      <c r="CJ220" s="289">
        <f t="shared" ca="1" si="300"/>
        <v>0</v>
      </c>
      <c r="CK220" s="286" cm="1">
        <f t="array" aca="1" ref="CK220" ca="1">IF(AA220&lt;0,AA220*SUMPRODUCT(_xlfn.XLOOKUP(AA$23,$C$4:$C$19,$I$4:$S$19)*$AL220:$AV220),0)</f>
        <v>0</v>
      </c>
      <c r="CL220" s="287" cm="1">
        <f t="array" aca="1" ref="CL220" ca="1">IF(AB220&lt;0,AB220*SUMPRODUCT(_xlfn.XLOOKUP(AB$23,$C$4:$C$19,$I$4:$S$19)*$AL220:$AV220),0)</f>
        <v>0</v>
      </c>
      <c r="CM220" s="287" cm="1">
        <f t="array" aca="1" ref="CM220" ca="1">IF(AC220&lt;0,AC220*SUMPRODUCT(_xlfn.XLOOKUP(AC$23,$C$4:$C$19,$I$4:$S$19)*$AL220:$AV220),0)</f>
        <v>0</v>
      </c>
      <c r="CN220" s="287" cm="1">
        <f t="array" aca="1" ref="CN220" ca="1">IF(AD220&lt;0,AD220*SUMPRODUCT(_xlfn.XLOOKUP(AD$23,$C$4:$C$19,$I$4:$S$19)*$AL220:$AV220),0)</f>
        <v>0</v>
      </c>
      <c r="CO220" s="287" cm="1">
        <f t="array" aca="1" ref="CO220" ca="1">IF(AE220&lt;0,AE220*SUMPRODUCT(_xlfn.XLOOKUP(AE$23,$C$4:$C$19,$I$4:$S$19)*$AL220:$AV220),0)</f>
        <v>0</v>
      </c>
      <c r="CP220" s="287" cm="1">
        <f t="array" aca="1" ref="CP220" ca="1">IF(AF220&lt;0,AF220*SUMPRODUCT(_xlfn.XLOOKUP(AF$23,$C$4:$C$19,$I$4:$S$19)*$AL220:$AV220),0)</f>
        <v>0</v>
      </c>
      <c r="CQ220" s="287" cm="1">
        <f t="array" aca="1" ref="CQ220" ca="1">IF(AG220&lt;0,AG220*SUMPRODUCT(_xlfn.XLOOKUP(AG$23,$C$4:$C$19,$I$4:$S$19)*$AL220:$AV220),0)</f>
        <v>0</v>
      </c>
      <c r="CR220" s="287" cm="1">
        <f t="array" aca="1" ref="CR220" ca="1">IF(AH220&lt;0,AH220*SUMPRODUCT(_xlfn.XLOOKUP(AH$23,$C$4:$C$19,$I$4:$S$19)*$AL220:$AV220),0)</f>
        <v>0</v>
      </c>
      <c r="CS220" s="287" cm="1">
        <f t="array" aca="1" ref="CS220" ca="1">IF(AI220&lt;0,AI220*SUMPRODUCT(_xlfn.XLOOKUP(AI$23,$C$4:$C$19,$I$4:$S$19)*$AL220:$AV220),0)</f>
        <v>0</v>
      </c>
      <c r="CT220" s="287" cm="1">
        <f t="array" aca="1" ref="CT220" ca="1">IF(AJ220&lt;0,AJ220*SUMPRODUCT(_xlfn.XLOOKUP(AJ$23,$C$4:$C$19,$I$4:$S$19)*$AL220:$AV220),0)</f>
        <v>0</v>
      </c>
      <c r="CU220" s="288" cm="1">
        <f t="array" aca="1" ref="CU220" ca="1">IF(AK220&lt;0,AK220*SUMPRODUCT(_xlfn.XLOOKUP(AK$23,$C$4:$C$19,$I$4:$S$19)*$AL220:$AV220),0)</f>
        <v>0</v>
      </c>
      <c r="CV220" s="289">
        <f t="shared" ca="1" si="301"/>
        <v>0</v>
      </c>
    </row>
    <row r="221" spans="1:100" x14ac:dyDescent="0.25">
      <c r="A221" s="136"/>
      <c r="B221" s="389"/>
      <c r="C221" s="292">
        <v>15</v>
      </c>
      <c r="D221" s="293" t="str">
        <f>_xlfn.XLOOKUP($C221,'Load Combinations'!$B$4:$B$22,'Load Combinations'!$C$4:$C$22)</f>
        <v>CV He, Beam On, Component MAWP</v>
      </c>
      <c r="E221" s="86"/>
      <c r="F221" s="294"/>
      <c r="G221" s="125"/>
      <c r="H221" s="295">
        <f t="shared" ca="1" si="304"/>
        <v>2.0499999999999998</v>
      </c>
      <c r="I221" s="295">
        <f t="shared" ca="1" si="305"/>
        <v>-0.2</v>
      </c>
      <c r="J221" s="296"/>
      <c r="K221" s="99">
        <f ca="1">OFFSET(K221,-14,0)</f>
        <v>0</v>
      </c>
      <c r="L221" s="96">
        <f t="shared" ref="L221:AK221" ca="1" si="345">OFFSET(L221,-14,0)</f>
        <v>0</v>
      </c>
      <c r="M221" s="96">
        <f t="shared" ca="1" si="345"/>
        <v>0</v>
      </c>
      <c r="N221" s="96">
        <f t="shared" ca="1" si="345"/>
        <v>0</v>
      </c>
      <c r="O221" s="96">
        <f t="shared" ca="1" si="345"/>
        <v>0</v>
      </c>
      <c r="P221" s="96">
        <f t="shared" ca="1" si="345"/>
        <v>0</v>
      </c>
      <c r="Q221" s="96">
        <f t="shared" ca="1" si="345"/>
        <v>0</v>
      </c>
      <c r="R221" s="96">
        <f t="shared" ca="1" si="345"/>
        <v>0</v>
      </c>
      <c r="S221" s="96">
        <f t="shared" ca="1" si="345"/>
        <v>0</v>
      </c>
      <c r="T221" s="96">
        <f t="shared" ca="1" si="345"/>
        <v>0</v>
      </c>
      <c r="U221" s="96">
        <f t="shared" ca="1" si="345"/>
        <v>0</v>
      </c>
      <c r="V221" s="96">
        <f t="shared" ca="1" si="345"/>
        <v>0</v>
      </c>
      <c r="W221" s="96">
        <f t="shared" ca="1" si="345"/>
        <v>0</v>
      </c>
      <c r="X221" s="96">
        <f t="shared" ca="1" si="345"/>
        <v>0</v>
      </c>
      <c r="Y221" s="96">
        <f t="shared" ca="1" si="345"/>
        <v>0</v>
      </c>
      <c r="Z221" s="138">
        <f t="shared" ca="1" si="345"/>
        <v>0</v>
      </c>
      <c r="AA221" s="99">
        <f t="shared" ca="1" si="345"/>
        <v>0</v>
      </c>
      <c r="AB221" s="96">
        <f t="shared" ca="1" si="345"/>
        <v>0</v>
      </c>
      <c r="AC221" s="96">
        <f t="shared" ca="1" si="345"/>
        <v>1</v>
      </c>
      <c r="AD221" s="96">
        <f t="shared" ca="1" si="345"/>
        <v>1</v>
      </c>
      <c r="AE221" s="96">
        <f t="shared" ca="1" si="345"/>
        <v>0</v>
      </c>
      <c r="AF221" s="96">
        <f t="shared" ca="1" si="345"/>
        <v>0</v>
      </c>
      <c r="AG221" s="96">
        <f t="shared" ca="1" si="345"/>
        <v>0</v>
      </c>
      <c r="AH221" s="96">
        <f t="shared" ca="1" si="345"/>
        <v>0</v>
      </c>
      <c r="AI221" s="96">
        <f t="shared" ca="1" si="345"/>
        <v>0</v>
      </c>
      <c r="AJ221" s="96">
        <f t="shared" ca="1" si="345"/>
        <v>0</v>
      </c>
      <c r="AK221" s="100">
        <f t="shared" ca="1" si="345"/>
        <v>0</v>
      </c>
      <c r="AL221" s="97">
        <f>+INDEX('Load Combinations'!$D$4:$N$22,MATCH(Vertical!$C221,'Load Combinations'!$B$4:$B$22,0),MATCH(Vertical!AL$23,'Load Combinations'!$D$3:$N$3,0))</f>
        <v>1</v>
      </c>
      <c r="AM221" s="96">
        <f>+INDEX('Load Combinations'!$D$4:$N$22,MATCH(Vertical!$C221,'Load Combinations'!$B$4:$B$22,0),MATCH(Vertical!AM$23,'Load Combinations'!$D$3:$N$3,0))</f>
        <v>1</v>
      </c>
      <c r="AN221" s="96">
        <f>+INDEX('Load Combinations'!$D$4:$N$22,MATCH(Vertical!$C221,'Load Combinations'!$B$4:$B$22,0),MATCH(Vertical!AN$23,'Load Combinations'!$D$3:$N$3,0))</f>
        <v>0</v>
      </c>
      <c r="AO221" s="96">
        <f>+INDEX('Load Combinations'!$D$4:$N$22,MATCH(Vertical!$C221,'Load Combinations'!$B$4:$B$22,0),MATCH(Vertical!AO$23,'Load Combinations'!$D$3:$N$3,0))</f>
        <v>0</v>
      </c>
      <c r="AP221" s="96">
        <f>+INDEX('Load Combinations'!$D$4:$N$22,MATCH(Vertical!$C221,'Load Combinations'!$B$4:$B$22,0),MATCH(Vertical!AP$23,'Load Combinations'!$D$3:$N$3,0))</f>
        <v>1</v>
      </c>
      <c r="AQ221" s="96">
        <f>+INDEX('Load Combinations'!$D$4:$N$22,MATCH(Vertical!$C221,'Load Combinations'!$B$4:$B$22,0),MATCH(Vertical!AQ$23,'Load Combinations'!$D$3:$N$3,0))</f>
        <v>1</v>
      </c>
      <c r="AR221" s="96">
        <f>+INDEX('Load Combinations'!$D$4:$N$22,MATCH(Vertical!$C221,'Load Combinations'!$B$4:$B$22,0),MATCH(Vertical!AR$23,'Load Combinations'!$D$3:$N$3,0))</f>
        <v>0</v>
      </c>
      <c r="AS221" s="96">
        <f>+INDEX('Load Combinations'!$D$4:$N$22,MATCH(Vertical!$C221,'Load Combinations'!$B$4:$B$22,0),MATCH(Vertical!AS$23,'Load Combinations'!$D$3:$N$3,0))</f>
        <v>1</v>
      </c>
      <c r="AT221" s="96">
        <f>+INDEX('Load Combinations'!$D$4:$N$22,MATCH(Vertical!$C221,'Load Combinations'!$B$4:$B$22,0),MATCH(Vertical!AT$23,'Load Combinations'!$D$3:$N$3,0))</f>
        <v>0</v>
      </c>
      <c r="AU221" s="138">
        <f>+INDEX('Load Combinations'!$D$4:$N$22,MATCH(Vertical!$C221,'Load Combinations'!$B$4:$B$22,0),MATCH(Vertical!AU$23,'Load Combinations'!$D$3:$N$3,0))</f>
        <v>0</v>
      </c>
      <c r="AV221" s="298">
        <f>+INDEX('Load Combinations'!$D$4:$N$22,MATCH(Vertical!$C221,'Load Combinations'!$B$4:$B$22,0),MATCH(Vertical!AV$23,'Load Combinations'!$D$3:$N$3,0))</f>
        <v>0</v>
      </c>
      <c r="AW221" s="297" cm="1">
        <f t="array" aca="1" ref="AW221" ca="1">SUMPRODUCT(--($K221:$Z221&gt;0),INDEX($H$4:$H$19,MATCH($K$23:$Z$23,$C$4:$C$19,0)))</f>
        <v>0</v>
      </c>
      <c r="AX221" s="298" cm="1">
        <f t="array" aca="1" ref="AX221" ca="1">SUMPRODUCT(--($K221:$Z221&gt;0),INDEX($G$4:$G$19,MATCH($K$23:$Z$23,$C$4:$C$19,0)))</f>
        <v>0</v>
      </c>
      <c r="AY221" s="298" cm="1">
        <f t="array" aca="1" ref="AY221" ca="1">-1*SUMPRODUCT(--($K221:$Z221&lt;0),INDEX($H$4:$H$19,MATCH($K$23:$Z$23,$C$4:$C$19,0)))</f>
        <v>0</v>
      </c>
      <c r="AZ221" s="299" cm="1">
        <f t="array" aca="1" ref="AZ221" ca="1">-1*SUMPRODUCT(--($K221:$Z221&lt;0),INDEX($G$4:$G$19,MATCH($K$23:$Z$23,$C$4:$C$19,0)))</f>
        <v>0</v>
      </c>
      <c r="BA221" s="125" cm="1">
        <f t="array" aca="1" ref="BA221" ca="1">IF(AA221&gt;0,AA221*SUMPRODUCT(_xlfn.XLOOKUP(AA$23,$C$4:$C$19,$T$4:$AD$19)*$AL221:$AV221),0)</f>
        <v>0</v>
      </c>
      <c r="BB221" s="300" cm="1">
        <f t="array" aca="1" ref="BB221" ca="1">IF(AB221&gt;0,AB221*SUMPRODUCT(_xlfn.XLOOKUP(AB$23,$C$4:$C$19,$T$4:$AD$19)*$AL221:$AV221),0)</f>
        <v>0</v>
      </c>
      <c r="BC221" s="300" cm="1">
        <f t="array" aca="1" ref="BC221" ca="1">IF(AC221&gt;0,AC221*SUMPRODUCT(_xlfn.XLOOKUP(AC$23,$C$4:$C$19,$T$4:$AD$19)*$AL221:$AV221),0)</f>
        <v>0.1</v>
      </c>
      <c r="BD221" s="301" cm="1">
        <f t="array" aca="1" ref="BD221" ca="1">IF(AD221&gt;0,AD221*SUMPRODUCT(_xlfn.XLOOKUP(AD$23,$C$4:$C$19,$T$4:$AD$19)*$AL221:$AV221),0)</f>
        <v>1.95</v>
      </c>
      <c r="BE221" s="300" cm="1">
        <f t="array" aca="1" ref="BE221" ca="1">IF(AE221&gt;0,AE221*SUMPRODUCT(_xlfn.XLOOKUP(AE$23,$C$4:$C$19,$T$4:$AD$19)*$AL221:$AV221),0)</f>
        <v>0</v>
      </c>
      <c r="BF221" s="300" cm="1">
        <f t="array" aca="1" ref="BF221" ca="1">IF(AF221&gt;0,AF221*SUMPRODUCT(_xlfn.XLOOKUP(AF$23,$C$4:$C$19,$T$4:$AD$19)*$AL221:$AV221),0)</f>
        <v>0</v>
      </c>
      <c r="BG221" s="300" cm="1">
        <f t="array" aca="1" ref="BG221" ca="1">IF(AG221&gt;0,AG221*SUMPRODUCT(_xlfn.XLOOKUP(AG$23,$C$4:$C$19,$T$4:$AD$19)*$AL221:$AV221),0)</f>
        <v>0</v>
      </c>
      <c r="BH221" s="300" cm="1">
        <f t="array" aca="1" ref="BH221" ca="1">IF(AH221&gt;0,AH221*SUMPRODUCT(_xlfn.XLOOKUP(AH$23,$C$4:$C$19,$T$4:$AD$19)*$AL221:$AV221),0)</f>
        <v>0</v>
      </c>
      <c r="BI221" s="300" cm="1">
        <f t="array" aca="1" ref="BI221" ca="1">IF(AI221&gt;0,AI221*SUMPRODUCT(_xlfn.XLOOKUP(AI$23,$C$4:$C$19,$T$4:$AD$19)*$AL221:$AV221),0)</f>
        <v>0</v>
      </c>
      <c r="BJ221" s="300" cm="1">
        <f t="array" aca="1" ref="BJ221" ca="1">IF(AJ221&gt;0,AJ221*SUMPRODUCT(_xlfn.XLOOKUP(AJ$23,$C$4:$C$19,$T$4:$AD$19)*$AL221:$AV221),0)</f>
        <v>0</v>
      </c>
      <c r="BK221" s="302" cm="1">
        <f t="array" aca="1" ref="BK221" ca="1">IF(AK221&gt;0,AK221*SUMPRODUCT(_xlfn.XLOOKUP(AK$23,$C$4:$C$19,$T$4:$AD$19)*$AL221:$AV221),0)</f>
        <v>0</v>
      </c>
      <c r="BL221" s="303">
        <f t="shared" ca="1" si="298"/>
        <v>2.0499999999999998</v>
      </c>
      <c r="BM221" s="125" cm="1">
        <f t="array" aca="1" ref="BM221" ca="1">IF(AA221&gt;0,AA221*SUMPRODUCT(_xlfn.XLOOKUP(AA$23,$C$4:$C$19,$I$4:$S$19)*$AL221:$AV221),0)</f>
        <v>0</v>
      </c>
      <c r="BN221" s="300" cm="1">
        <f t="array" aca="1" ref="BN221" ca="1">IF(AB221&gt;0,AB221*SUMPRODUCT(_xlfn.XLOOKUP(AB$23,$C$4:$C$19,$I$4:$S$19)*$AL221:$AV221),0)</f>
        <v>0</v>
      </c>
      <c r="BO221" s="300" cm="1">
        <f t="array" aca="1" ref="BO221" ca="1">IF(AC221&gt;0,AC221*SUMPRODUCT(_xlfn.XLOOKUP(AC$23,$C$4:$C$19,$I$4:$S$19)*$AL221:$AV221),0)</f>
        <v>-0.1</v>
      </c>
      <c r="BP221" s="301" cm="1">
        <f t="array" aca="1" ref="BP221" ca="1">IF(AD221&gt;0,AD221*SUMPRODUCT(_xlfn.XLOOKUP(AD$23,$C$4:$C$19,$I$4:$S$19)*$AL221:$AV221),0)</f>
        <v>-0.1</v>
      </c>
      <c r="BQ221" s="300" cm="1">
        <f t="array" aca="1" ref="BQ221" ca="1">IF(AE221&gt;0,AE221*SUMPRODUCT(_xlfn.XLOOKUP(AE$23,$C$4:$C$19,$I$4:$S$19)*$AL221:$AV221),0)</f>
        <v>0</v>
      </c>
      <c r="BR221" s="300" cm="1">
        <f t="array" aca="1" ref="BR221" ca="1">IF(AF221&gt;0,AF221*SUMPRODUCT(_xlfn.XLOOKUP(AF$23,$C$4:$C$19,$I$4:$S$19)*$AL221:$AV221),0)</f>
        <v>0</v>
      </c>
      <c r="BS221" s="300" cm="1">
        <f t="array" aca="1" ref="BS221" ca="1">IF(AG221&gt;0,AG221*SUMPRODUCT(_xlfn.XLOOKUP(AG$23,$C$4:$C$19,$I$4:$S$19)*$AL221:$AV221),0)</f>
        <v>0</v>
      </c>
      <c r="BT221" s="300" cm="1">
        <f t="array" aca="1" ref="BT221" ca="1">IF(AH221&gt;0,AH221*SUMPRODUCT(_xlfn.XLOOKUP(AH$23,$C$4:$C$19,$I$4:$S$19)*$AL221:$AV221),0)</f>
        <v>0</v>
      </c>
      <c r="BU221" s="300" cm="1">
        <f t="array" aca="1" ref="BU221" ca="1">IF(AI221&gt;0,AI221*SUMPRODUCT(_xlfn.XLOOKUP(AI$23,$C$4:$C$19,$I$4:$S$19)*$AL221:$AV221),0)</f>
        <v>0</v>
      </c>
      <c r="BV221" s="300" cm="1">
        <f t="array" aca="1" ref="BV221" ca="1">IF(AJ221&gt;0,AJ221*SUMPRODUCT(_xlfn.XLOOKUP(AJ$23,$C$4:$C$19,$I$4:$S$19)*$AL221:$AV221),0)</f>
        <v>0</v>
      </c>
      <c r="BW221" s="304" cm="1">
        <f t="array" aca="1" ref="BW221" ca="1">IF(AK221&gt;0,AK221*SUMPRODUCT(_xlfn.XLOOKUP(AK$23,$C$4:$C$19,$I$4:$S$19)*$AL221:$AV221),0)</f>
        <v>0</v>
      </c>
      <c r="BX221" s="305">
        <f t="shared" ca="1" si="299"/>
        <v>-0.2</v>
      </c>
      <c r="BY221" s="125" cm="1">
        <f t="array" aca="1" ref="BY221" ca="1">IF(AA221&lt;0,AA221*SUMPRODUCT(_xlfn.XLOOKUP(AA$23,$C$4:$C$19,$T$4:$AD$19)*$AL221:$AV221),0)</f>
        <v>0</v>
      </c>
      <c r="BZ221" s="300" cm="1">
        <f t="array" aca="1" ref="BZ221" ca="1">IF(AB221&lt;0,AB221*SUMPRODUCT(_xlfn.XLOOKUP(AB$23,$C$4:$C$19,$T$4:$AD$19)*$AL221:$AV221),0)</f>
        <v>0</v>
      </c>
      <c r="CA221" s="300" cm="1">
        <f t="array" aca="1" ref="CA221" ca="1">IF(AC221&lt;0,AC221*SUMPRODUCT(_xlfn.XLOOKUP(AC$23,$C$4:$C$19,$T$4:$AD$19)*$AL221:$AV221),0)</f>
        <v>0</v>
      </c>
      <c r="CB221" s="301" cm="1">
        <f t="array" aca="1" ref="CB221" ca="1">IF(AD221&lt;0,AD221*SUMPRODUCT(_xlfn.XLOOKUP(AD$23,$C$4:$C$19,$T$4:$AD$19)*$AL221:$AV221),0)</f>
        <v>0</v>
      </c>
      <c r="CC221" s="300" cm="1">
        <f t="array" aca="1" ref="CC221" ca="1">IF(AE221&lt;0,AE221*SUMPRODUCT(_xlfn.XLOOKUP(AE$23,$C$4:$C$19,$T$4:$AD$19)*$AL221:$AV221),0)</f>
        <v>0</v>
      </c>
      <c r="CD221" s="300" cm="1">
        <f t="array" aca="1" ref="CD221" ca="1">IF(AF221&lt;0,AF221*SUMPRODUCT(_xlfn.XLOOKUP(AF$23,$C$4:$C$19,$T$4:$AD$19)*$AL221:$AV221),0)</f>
        <v>0</v>
      </c>
      <c r="CE221" s="300" cm="1">
        <f t="array" aca="1" ref="CE221" ca="1">IF(AG221&lt;0,AG221*SUMPRODUCT(_xlfn.XLOOKUP(AG$23,$C$4:$C$19,$T$4:$AD$19)*$AL221:$AV221),0)</f>
        <v>0</v>
      </c>
      <c r="CF221" s="300" cm="1">
        <f t="array" aca="1" ref="CF221" ca="1">IF(AH221&lt;0,AH221*SUMPRODUCT(_xlfn.XLOOKUP(AH$23,$C$4:$C$19,$T$4:$AD$19)*$AL221:$AV221),0)</f>
        <v>0</v>
      </c>
      <c r="CG221" s="300" cm="1">
        <f t="array" aca="1" ref="CG221" ca="1">IF(AI221&lt;0,AI221*SUMPRODUCT(_xlfn.XLOOKUP(AI$23,$C$4:$C$19,$T$4:$AD$19)*$AL221:$AV221),0)</f>
        <v>0</v>
      </c>
      <c r="CH221" s="300" cm="1">
        <f t="array" aca="1" ref="CH221" ca="1">IF(AJ221&lt;0,AJ221*SUMPRODUCT(_xlfn.XLOOKUP(AJ$23,$C$4:$C$19,$T$4:$AD$19)*$AL221:$AV221),0)</f>
        <v>0</v>
      </c>
      <c r="CI221" s="304" cm="1">
        <f t="array" aca="1" ref="CI221" ca="1">IF(AK221&lt;0,AK221*SUMPRODUCT(_xlfn.XLOOKUP(AK$23,$C$4:$C$19,$T$4:$AD$19)*$AL221:$AV221),0)</f>
        <v>0</v>
      </c>
      <c r="CJ221" s="303">
        <f t="shared" ca="1" si="300"/>
        <v>0</v>
      </c>
      <c r="CK221" s="125" cm="1">
        <f t="array" aca="1" ref="CK221" ca="1">IF(AA221&lt;0,AA221*SUMPRODUCT(_xlfn.XLOOKUP(AA$23,$C$4:$C$19,$I$4:$S$19)*$AL221:$AV221),0)</f>
        <v>0</v>
      </c>
      <c r="CL221" s="300" cm="1">
        <f t="array" aca="1" ref="CL221" ca="1">IF(AB221&lt;0,AB221*SUMPRODUCT(_xlfn.XLOOKUP(AB$23,$C$4:$C$19,$I$4:$S$19)*$AL221:$AV221),0)</f>
        <v>0</v>
      </c>
      <c r="CM221" s="300" cm="1">
        <f t="array" aca="1" ref="CM221" ca="1">IF(AC221&lt;0,AC221*SUMPRODUCT(_xlfn.XLOOKUP(AC$23,$C$4:$C$19,$I$4:$S$19)*$AL221:$AV221),0)</f>
        <v>0</v>
      </c>
      <c r="CN221" s="301" cm="1">
        <f t="array" aca="1" ref="CN221" ca="1">IF(AD221&lt;0,AD221*SUMPRODUCT(_xlfn.XLOOKUP(AD$23,$C$4:$C$19,$I$4:$S$19)*$AL221:$AV221),0)</f>
        <v>0</v>
      </c>
      <c r="CO221" s="300" cm="1">
        <f t="array" aca="1" ref="CO221" ca="1">IF(AE221&lt;0,AE221*SUMPRODUCT(_xlfn.XLOOKUP(AE$23,$C$4:$C$19,$I$4:$S$19)*$AL221:$AV221),0)</f>
        <v>0</v>
      </c>
      <c r="CP221" s="300" cm="1">
        <f t="array" aca="1" ref="CP221" ca="1">IF(AF221&lt;0,AF221*SUMPRODUCT(_xlfn.XLOOKUP(AF$23,$C$4:$C$19,$I$4:$S$19)*$AL221:$AV221),0)</f>
        <v>0</v>
      </c>
      <c r="CQ221" s="300" cm="1">
        <f t="array" aca="1" ref="CQ221" ca="1">IF(AG221&lt;0,AG221*SUMPRODUCT(_xlfn.XLOOKUP(AG$23,$C$4:$C$19,$I$4:$S$19)*$AL221:$AV221),0)</f>
        <v>0</v>
      </c>
      <c r="CR221" s="300" cm="1">
        <f t="array" aca="1" ref="CR221" ca="1">IF(AH221&lt;0,AH221*SUMPRODUCT(_xlfn.XLOOKUP(AH$23,$C$4:$C$19,$I$4:$S$19)*$AL221:$AV221),0)</f>
        <v>0</v>
      </c>
      <c r="CS221" s="300" cm="1">
        <f t="array" aca="1" ref="CS221" ca="1">IF(AI221&lt;0,AI221*SUMPRODUCT(_xlfn.XLOOKUP(AI$23,$C$4:$C$19,$I$4:$S$19)*$AL221:$AV221),0)</f>
        <v>0</v>
      </c>
      <c r="CT221" s="300" cm="1">
        <f t="array" aca="1" ref="CT221" ca="1">IF(AJ221&lt;0,AJ221*SUMPRODUCT(_xlfn.XLOOKUP(AJ$23,$C$4:$C$19,$I$4:$S$19)*$AL221:$AV221),0)</f>
        <v>0</v>
      </c>
      <c r="CU221" s="302" cm="1">
        <f t="array" aca="1" ref="CU221" ca="1">IF(AK221&lt;0,AK221*SUMPRODUCT(_xlfn.XLOOKUP(AK$23,$C$4:$C$19,$I$4:$S$19)*$AL221:$AV221),0)</f>
        <v>0</v>
      </c>
      <c r="CV221" s="303">
        <f t="shared" ca="1" si="301"/>
        <v>0</v>
      </c>
    </row>
    <row r="222" spans="1:100" x14ac:dyDescent="0.25">
      <c r="A222" s="136"/>
      <c r="B222" s="389"/>
      <c r="C222" s="278">
        <v>16</v>
      </c>
      <c r="D222" s="279" t="str">
        <f>_xlfn.XLOOKUP($C222,'Load Combinations'!$B$4:$B$22,'Load Combinations'!$C$4:$C$22)</f>
        <v>CV MAWP, No Beam</v>
      </c>
      <c r="E222" s="280"/>
      <c r="F222" s="281"/>
      <c r="G222" s="111"/>
      <c r="H222" s="282">
        <f t="shared" ca="1" si="304"/>
        <v>0.01</v>
      </c>
      <c r="I222" s="282">
        <f t="shared" ca="1" si="305"/>
        <v>0</v>
      </c>
      <c r="J222" s="283"/>
      <c r="K222" s="87">
        <f ca="1">OFFSET(K222,-15,0)</f>
        <v>0</v>
      </c>
      <c r="L222" s="84">
        <f t="shared" ref="L222:AK222" ca="1" si="346">OFFSET(L222,-15,0)</f>
        <v>0</v>
      </c>
      <c r="M222" s="84">
        <f t="shared" ca="1" si="346"/>
        <v>0</v>
      </c>
      <c r="N222" s="84">
        <f t="shared" ca="1" si="346"/>
        <v>0</v>
      </c>
      <c r="O222" s="84">
        <f t="shared" ca="1" si="346"/>
        <v>0</v>
      </c>
      <c r="P222" s="84">
        <f t="shared" ca="1" si="346"/>
        <v>0</v>
      </c>
      <c r="Q222" s="84">
        <f t="shared" ca="1" si="346"/>
        <v>0</v>
      </c>
      <c r="R222" s="84">
        <f t="shared" ca="1" si="346"/>
        <v>0</v>
      </c>
      <c r="S222" s="84">
        <f t="shared" ca="1" si="346"/>
        <v>0</v>
      </c>
      <c r="T222" s="84">
        <f t="shared" ca="1" si="346"/>
        <v>0</v>
      </c>
      <c r="U222" s="84">
        <f t="shared" ca="1" si="346"/>
        <v>0</v>
      </c>
      <c r="V222" s="84">
        <f t="shared" ca="1" si="346"/>
        <v>0</v>
      </c>
      <c r="W222" s="84">
        <f t="shared" ca="1" si="346"/>
        <v>0</v>
      </c>
      <c r="X222" s="84">
        <f t="shared" ca="1" si="346"/>
        <v>0</v>
      </c>
      <c r="Y222" s="84">
        <f t="shared" ca="1" si="346"/>
        <v>0</v>
      </c>
      <c r="Z222" s="89">
        <f t="shared" ca="1" si="346"/>
        <v>0</v>
      </c>
      <c r="AA222" s="87">
        <f t="shared" ca="1" si="346"/>
        <v>0</v>
      </c>
      <c r="AB222" s="84">
        <f t="shared" ca="1" si="346"/>
        <v>0</v>
      </c>
      <c r="AC222" s="84">
        <f t="shared" ca="1" si="346"/>
        <v>1</v>
      </c>
      <c r="AD222" s="84">
        <f t="shared" ca="1" si="346"/>
        <v>1</v>
      </c>
      <c r="AE222" s="84">
        <f t="shared" ca="1" si="346"/>
        <v>0</v>
      </c>
      <c r="AF222" s="84">
        <f t="shared" ca="1" si="346"/>
        <v>0</v>
      </c>
      <c r="AG222" s="84">
        <f t="shared" ca="1" si="346"/>
        <v>0</v>
      </c>
      <c r="AH222" s="84">
        <f t="shared" ca="1" si="346"/>
        <v>0</v>
      </c>
      <c r="AI222" s="84">
        <f t="shared" ca="1" si="346"/>
        <v>0</v>
      </c>
      <c r="AJ222" s="84">
        <f t="shared" ca="1" si="346"/>
        <v>0</v>
      </c>
      <c r="AK222" s="98">
        <f t="shared" ca="1" si="346"/>
        <v>0</v>
      </c>
      <c r="AL222" s="91">
        <f>+INDEX('Load Combinations'!$D$4:$N$22,MATCH(Vertical!$C222,'Load Combinations'!$B$4:$B$22,0),MATCH(Vertical!AL$23,'Load Combinations'!$D$3:$N$3,0))</f>
        <v>1</v>
      </c>
      <c r="AM222" s="84">
        <f>+INDEX('Load Combinations'!$D$4:$N$22,MATCH(Vertical!$C222,'Load Combinations'!$B$4:$B$22,0),MATCH(Vertical!AM$23,'Load Combinations'!$D$3:$N$3,0))</f>
        <v>0</v>
      </c>
      <c r="AN222" s="84">
        <f>+INDEX('Load Combinations'!$D$4:$N$22,MATCH(Vertical!$C222,'Load Combinations'!$B$4:$B$22,0),MATCH(Vertical!AN$23,'Load Combinations'!$D$3:$N$3,0))</f>
        <v>0</v>
      </c>
      <c r="AO222" s="84">
        <f>+INDEX('Load Combinations'!$D$4:$N$22,MATCH(Vertical!$C222,'Load Combinations'!$B$4:$B$22,0),MATCH(Vertical!AO$23,'Load Combinations'!$D$3:$N$3,0))</f>
        <v>1</v>
      </c>
      <c r="AP222" s="84">
        <f>+INDEX('Load Combinations'!$D$4:$N$22,MATCH(Vertical!$C222,'Load Combinations'!$B$4:$B$22,0),MATCH(Vertical!AP$23,'Load Combinations'!$D$3:$N$3,0))</f>
        <v>0</v>
      </c>
      <c r="AQ222" s="84">
        <f>+INDEX('Load Combinations'!$D$4:$N$22,MATCH(Vertical!$C222,'Load Combinations'!$B$4:$B$22,0),MATCH(Vertical!AQ$23,'Load Combinations'!$D$3:$N$3,0))</f>
        <v>0</v>
      </c>
      <c r="AR222" s="84">
        <f>+INDEX('Load Combinations'!$D$4:$N$22,MATCH(Vertical!$C222,'Load Combinations'!$B$4:$B$22,0),MATCH(Vertical!AR$23,'Load Combinations'!$D$3:$N$3,0))</f>
        <v>1</v>
      </c>
      <c r="AS222" s="84">
        <f>+INDEX('Load Combinations'!$D$4:$N$22,MATCH(Vertical!$C222,'Load Combinations'!$B$4:$B$22,0),MATCH(Vertical!AS$23,'Load Combinations'!$D$3:$N$3,0))</f>
        <v>0</v>
      </c>
      <c r="AT222" s="84">
        <f>+INDEX('Load Combinations'!$D$4:$N$22,MATCH(Vertical!$C222,'Load Combinations'!$B$4:$B$22,0),MATCH(Vertical!AT$23,'Load Combinations'!$D$3:$N$3,0))</f>
        <v>0</v>
      </c>
      <c r="AU222" s="89">
        <f>+INDEX('Load Combinations'!$D$4:$N$22,MATCH(Vertical!$C222,'Load Combinations'!$B$4:$B$22,0),MATCH(Vertical!AU$23,'Load Combinations'!$D$3:$N$3,0))</f>
        <v>0</v>
      </c>
      <c r="AV222" s="194">
        <f>+INDEX('Load Combinations'!$D$4:$N$22,MATCH(Vertical!$C222,'Load Combinations'!$B$4:$B$22,0),MATCH(Vertical!AV$23,'Load Combinations'!$D$3:$N$3,0))</f>
        <v>0</v>
      </c>
      <c r="AW222" s="284" cm="1">
        <f t="array" aca="1" ref="AW222" ca="1">SUMPRODUCT(--($K222:$Z222&gt;0),INDEX($H$4:$H$19,MATCH($K$23:$Z$23,$C$4:$C$19,0)))</f>
        <v>0</v>
      </c>
      <c r="AX222" s="194" cm="1">
        <f t="array" aca="1" ref="AX222" ca="1">SUMPRODUCT(--($K222:$Z222&gt;0),INDEX($G$4:$G$19,MATCH($K$23:$Z$23,$C$4:$C$19,0)))</f>
        <v>0</v>
      </c>
      <c r="AY222" s="194" cm="1">
        <f t="array" aca="1" ref="AY222" ca="1">-1*SUMPRODUCT(--($K222:$Z222&lt;0),INDEX($H$4:$H$19,MATCH($K$23:$Z$23,$C$4:$C$19,0)))</f>
        <v>0</v>
      </c>
      <c r="AZ222" s="285" cm="1">
        <f t="array" aca="1" ref="AZ222" ca="1">-1*SUMPRODUCT(--($K222:$Z222&lt;0),INDEX($G$4:$G$19,MATCH($K$23:$Z$23,$C$4:$C$19,0)))</f>
        <v>0</v>
      </c>
      <c r="BA222" s="286" cm="1">
        <f t="array" aca="1" ref="BA222" ca="1">IF(AA222&gt;0,AA222*SUMPRODUCT(_xlfn.XLOOKUP(AA$23,$C$4:$C$19,$T$4:$AD$19)*$AL222:$AV222),0)</f>
        <v>0</v>
      </c>
      <c r="BB222" s="287" cm="1">
        <f t="array" aca="1" ref="BB222" ca="1">IF(AB222&gt;0,AB222*SUMPRODUCT(_xlfn.XLOOKUP(AB$23,$C$4:$C$19,$T$4:$AD$19)*$AL222:$AV222),0)</f>
        <v>0</v>
      </c>
      <c r="BC222" s="287" cm="1">
        <f t="array" aca="1" ref="BC222" ca="1">IF(AC222&gt;0,AC222*SUMPRODUCT(_xlfn.XLOOKUP(AC$23,$C$4:$C$19,$T$4:$AD$19)*$AL222:$AV222),0)</f>
        <v>0</v>
      </c>
      <c r="BD222" s="287" cm="1">
        <f t="array" aca="1" ref="BD222" ca="1">IF(AD222&gt;0,AD222*SUMPRODUCT(_xlfn.XLOOKUP(AD$23,$C$4:$C$19,$T$4:$AD$19)*$AL222:$AV222),0)</f>
        <v>0.01</v>
      </c>
      <c r="BE222" s="287" cm="1">
        <f t="array" aca="1" ref="BE222" ca="1">IF(AE222&gt;0,AE222*SUMPRODUCT(_xlfn.XLOOKUP(AE$23,$C$4:$C$19,$T$4:$AD$19)*$AL222:$AV222),0)</f>
        <v>0</v>
      </c>
      <c r="BF222" s="287" cm="1">
        <f t="array" aca="1" ref="BF222" ca="1">IF(AF222&gt;0,AF222*SUMPRODUCT(_xlfn.XLOOKUP(AF$23,$C$4:$C$19,$T$4:$AD$19)*$AL222:$AV222),0)</f>
        <v>0</v>
      </c>
      <c r="BG222" s="287" cm="1">
        <f t="array" aca="1" ref="BG222" ca="1">IF(AG222&gt;0,AG222*SUMPRODUCT(_xlfn.XLOOKUP(AG$23,$C$4:$C$19,$T$4:$AD$19)*$AL222:$AV222),0)</f>
        <v>0</v>
      </c>
      <c r="BH222" s="287" cm="1">
        <f t="array" aca="1" ref="BH222" ca="1">IF(AH222&gt;0,AH222*SUMPRODUCT(_xlfn.XLOOKUP(AH$23,$C$4:$C$19,$T$4:$AD$19)*$AL222:$AV222),0)</f>
        <v>0</v>
      </c>
      <c r="BI222" s="287" cm="1">
        <f t="array" aca="1" ref="BI222" ca="1">IF(AI222&gt;0,AI222*SUMPRODUCT(_xlfn.XLOOKUP(AI$23,$C$4:$C$19,$T$4:$AD$19)*$AL222:$AV222),0)</f>
        <v>0</v>
      </c>
      <c r="BJ222" s="287" cm="1">
        <f t="array" aca="1" ref="BJ222" ca="1">IF(AJ222&gt;0,AJ222*SUMPRODUCT(_xlfn.XLOOKUP(AJ$23,$C$4:$C$19,$T$4:$AD$19)*$AL222:$AV222),0)</f>
        <v>0</v>
      </c>
      <c r="BK222" s="288" cm="1">
        <f t="array" aca="1" ref="BK222" ca="1">IF(AK222&gt;0,AK222*SUMPRODUCT(_xlfn.XLOOKUP(AK$23,$C$4:$C$19,$T$4:$AD$19)*$AL222:$AV222),0)</f>
        <v>0</v>
      </c>
      <c r="BL222" s="289">
        <f t="shared" ca="1" si="298"/>
        <v>0.01</v>
      </c>
      <c r="BM222" s="286" cm="1">
        <f t="array" aca="1" ref="BM222" ca="1">IF(AA222&gt;0,AA222*SUMPRODUCT(_xlfn.XLOOKUP(AA$23,$C$4:$C$19,$I$4:$S$19)*$AL222:$AV222),0)</f>
        <v>0</v>
      </c>
      <c r="BN222" s="287" cm="1">
        <f t="array" aca="1" ref="BN222" ca="1">IF(AB222&gt;0,AB222*SUMPRODUCT(_xlfn.XLOOKUP(AB$23,$C$4:$C$19,$I$4:$S$19)*$AL222:$AV222),0)</f>
        <v>0</v>
      </c>
      <c r="BO222" s="287" cm="1">
        <f t="array" aca="1" ref="BO222" ca="1">IF(AC222&gt;0,AC222*SUMPRODUCT(_xlfn.XLOOKUP(AC$23,$C$4:$C$19,$I$4:$S$19)*$AL222:$AV222),0)</f>
        <v>0</v>
      </c>
      <c r="BP222" s="287" cm="1">
        <f t="array" aca="1" ref="BP222" ca="1">IF(AD222&gt;0,AD222*SUMPRODUCT(_xlfn.XLOOKUP(AD$23,$C$4:$C$19,$I$4:$S$19)*$AL222:$AV222),0)</f>
        <v>0</v>
      </c>
      <c r="BQ222" s="287" cm="1">
        <f t="array" aca="1" ref="BQ222" ca="1">IF(AE222&gt;0,AE222*SUMPRODUCT(_xlfn.XLOOKUP(AE$23,$C$4:$C$19,$I$4:$S$19)*$AL222:$AV222),0)</f>
        <v>0</v>
      </c>
      <c r="BR222" s="287" cm="1">
        <f t="array" aca="1" ref="BR222" ca="1">IF(AF222&gt;0,AF222*SUMPRODUCT(_xlfn.XLOOKUP(AF$23,$C$4:$C$19,$I$4:$S$19)*$AL222:$AV222),0)</f>
        <v>0</v>
      </c>
      <c r="BS222" s="287" cm="1">
        <f t="array" aca="1" ref="BS222" ca="1">IF(AG222&gt;0,AG222*SUMPRODUCT(_xlfn.XLOOKUP(AG$23,$C$4:$C$19,$I$4:$S$19)*$AL222:$AV222),0)</f>
        <v>0</v>
      </c>
      <c r="BT222" s="287" cm="1">
        <f t="array" aca="1" ref="BT222" ca="1">IF(AH222&gt;0,AH222*SUMPRODUCT(_xlfn.XLOOKUP(AH$23,$C$4:$C$19,$I$4:$S$19)*$AL222:$AV222),0)</f>
        <v>0</v>
      </c>
      <c r="BU222" s="287" cm="1">
        <f t="array" aca="1" ref="BU222" ca="1">IF(AI222&gt;0,AI222*SUMPRODUCT(_xlfn.XLOOKUP(AI$23,$C$4:$C$19,$I$4:$S$19)*$AL222:$AV222),0)</f>
        <v>0</v>
      </c>
      <c r="BV222" s="287" cm="1">
        <f t="array" aca="1" ref="BV222" ca="1">IF(AJ222&gt;0,AJ222*SUMPRODUCT(_xlfn.XLOOKUP(AJ$23,$C$4:$C$19,$I$4:$S$19)*$AL222:$AV222),0)</f>
        <v>0</v>
      </c>
      <c r="BW222" s="290" cm="1">
        <f t="array" aca="1" ref="BW222" ca="1">IF(AK222&gt;0,AK222*SUMPRODUCT(_xlfn.XLOOKUP(AK$23,$C$4:$C$19,$I$4:$S$19)*$AL222:$AV222),0)</f>
        <v>0</v>
      </c>
      <c r="BX222" s="291">
        <f t="shared" ca="1" si="299"/>
        <v>0</v>
      </c>
      <c r="BY222" s="286" cm="1">
        <f t="array" aca="1" ref="BY222" ca="1">IF(AA222&lt;0,AA222*SUMPRODUCT(_xlfn.XLOOKUP(AA$23,$C$4:$C$19,$T$4:$AD$19)*$AL222:$AV222),0)</f>
        <v>0</v>
      </c>
      <c r="BZ222" s="287" cm="1">
        <f t="array" aca="1" ref="BZ222" ca="1">IF(AB222&lt;0,AB222*SUMPRODUCT(_xlfn.XLOOKUP(AB$23,$C$4:$C$19,$T$4:$AD$19)*$AL222:$AV222),0)</f>
        <v>0</v>
      </c>
      <c r="CA222" s="287" cm="1">
        <f t="array" aca="1" ref="CA222" ca="1">IF(AC222&lt;0,AC222*SUMPRODUCT(_xlfn.XLOOKUP(AC$23,$C$4:$C$19,$T$4:$AD$19)*$AL222:$AV222),0)</f>
        <v>0</v>
      </c>
      <c r="CB222" s="287" cm="1">
        <f t="array" aca="1" ref="CB222" ca="1">IF(AD222&lt;0,AD222*SUMPRODUCT(_xlfn.XLOOKUP(AD$23,$C$4:$C$19,$T$4:$AD$19)*$AL222:$AV222),0)</f>
        <v>0</v>
      </c>
      <c r="CC222" s="287" cm="1">
        <f t="array" aca="1" ref="CC222" ca="1">IF(AE222&lt;0,AE222*SUMPRODUCT(_xlfn.XLOOKUP(AE$23,$C$4:$C$19,$T$4:$AD$19)*$AL222:$AV222),0)</f>
        <v>0</v>
      </c>
      <c r="CD222" s="287" cm="1">
        <f t="array" aca="1" ref="CD222" ca="1">IF(AF222&lt;0,AF222*SUMPRODUCT(_xlfn.XLOOKUP(AF$23,$C$4:$C$19,$T$4:$AD$19)*$AL222:$AV222),0)</f>
        <v>0</v>
      </c>
      <c r="CE222" s="287" cm="1">
        <f t="array" aca="1" ref="CE222" ca="1">IF(AG222&lt;0,AG222*SUMPRODUCT(_xlfn.XLOOKUP(AG$23,$C$4:$C$19,$T$4:$AD$19)*$AL222:$AV222),0)</f>
        <v>0</v>
      </c>
      <c r="CF222" s="287" cm="1">
        <f t="array" aca="1" ref="CF222" ca="1">IF(AH222&lt;0,AH222*SUMPRODUCT(_xlfn.XLOOKUP(AH$23,$C$4:$C$19,$T$4:$AD$19)*$AL222:$AV222),0)</f>
        <v>0</v>
      </c>
      <c r="CG222" s="287" cm="1">
        <f t="array" aca="1" ref="CG222" ca="1">IF(AI222&lt;0,AI222*SUMPRODUCT(_xlfn.XLOOKUP(AI$23,$C$4:$C$19,$T$4:$AD$19)*$AL222:$AV222),0)</f>
        <v>0</v>
      </c>
      <c r="CH222" s="287" cm="1">
        <f t="array" aca="1" ref="CH222" ca="1">IF(AJ222&lt;0,AJ222*SUMPRODUCT(_xlfn.XLOOKUP(AJ$23,$C$4:$C$19,$T$4:$AD$19)*$AL222:$AV222),0)</f>
        <v>0</v>
      </c>
      <c r="CI222" s="290" cm="1">
        <f t="array" aca="1" ref="CI222" ca="1">IF(AK222&lt;0,AK222*SUMPRODUCT(_xlfn.XLOOKUP(AK$23,$C$4:$C$19,$T$4:$AD$19)*$AL222:$AV222),0)</f>
        <v>0</v>
      </c>
      <c r="CJ222" s="289">
        <f t="shared" ca="1" si="300"/>
        <v>0</v>
      </c>
      <c r="CK222" s="286" cm="1">
        <f t="array" aca="1" ref="CK222" ca="1">IF(AA222&lt;0,AA222*SUMPRODUCT(_xlfn.XLOOKUP(AA$23,$C$4:$C$19,$I$4:$S$19)*$AL222:$AV222),0)</f>
        <v>0</v>
      </c>
      <c r="CL222" s="287" cm="1">
        <f t="array" aca="1" ref="CL222" ca="1">IF(AB222&lt;0,AB222*SUMPRODUCT(_xlfn.XLOOKUP(AB$23,$C$4:$C$19,$I$4:$S$19)*$AL222:$AV222),0)</f>
        <v>0</v>
      </c>
      <c r="CM222" s="287" cm="1">
        <f t="array" aca="1" ref="CM222" ca="1">IF(AC222&lt;0,AC222*SUMPRODUCT(_xlfn.XLOOKUP(AC$23,$C$4:$C$19,$I$4:$S$19)*$AL222:$AV222),0)</f>
        <v>0</v>
      </c>
      <c r="CN222" s="287" cm="1">
        <f t="array" aca="1" ref="CN222" ca="1">IF(AD222&lt;0,AD222*SUMPRODUCT(_xlfn.XLOOKUP(AD$23,$C$4:$C$19,$I$4:$S$19)*$AL222:$AV222),0)</f>
        <v>0</v>
      </c>
      <c r="CO222" s="287" cm="1">
        <f t="array" aca="1" ref="CO222" ca="1">IF(AE222&lt;0,AE222*SUMPRODUCT(_xlfn.XLOOKUP(AE$23,$C$4:$C$19,$I$4:$S$19)*$AL222:$AV222),0)</f>
        <v>0</v>
      </c>
      <c r="CP222" s="287" cm="1">
        <f t="array" aca="1" ref="CP222" ca="1">IF(AF222&lt;0,AF222*SUMPRODUCT(_xlfn.XLOOKUP(AF$23,$C$4:$C$19,$I$4:$S$19)*$AL222:$AV222),0)</f>
        <v>0</v>
      </c>
      <c r="CQ222" s="287" cm="1">
        <f t="array" aca="1" ref="CQ222" ca="1">IF(AG222&lt;0,AG222*SUMPRODUCT(_xlfn.XLOOKUP(AG$23,$C$4:$C$19,$I$4:$S$19)*$AL222:$AV222),0)</f>
        <v>0</v>
      </c>
      <c r="CR222" s="287" cm="1">
        <f t="array" aca="1" ref="CR222" ca="1">IF(AH222&lt;0,AH222*SUMPRODUCT(_xlfn.XLOOKUP(AH$23,$C$4:$C$19,$I$4:$S$19)*$AL222:$AV222),0)</f>
        <v>0</v>
      </c>
      <c r="CS222" s="287" cm="1">
        <f t="array" aca="1" ref="CS222" ca="1">IF(AI222&lt;0,AI222*SUMPRODUCT(_xlfn.XLOOKUP(AI$23,$C$4:$C$19,$I$4:$S$19)*$AL222:$AV222),0)</f>
        <v>0</v>
      </c>
      <c r="CT222" s="287" cm="1">
        <f t="array" aca="1" ref="CT222" ca="1">IF(AJ222&lt;0,AJ222*SUMPRODUCT(_xlfn.XLOOKUP(AJ$23,$C$4:$C$19,$I$4:$S$19)*$AL222:$AV222),0)</f>
        <v>0</v>
      </c>
      <c r="CU222" s="288" cm="1">
        <f t="array" aca="1" ref="CU222" ca="1">IF(AK222&lt;0,AK222*SUMPRODUCT(_xlfn.XLOOKUP(AK$23,$C$4:$C$19,$I$4:$S$19)*$AL222:$AV222),0)</f>
        <v>0</v>
      </c>
      <c r="CV222" s="289">
        <f t="shared" ca="1" si="301"/>
        <v>0</v>
      </c>
    </row>
    <row r="223" spans="1:100" x14ac:dyDescent="0.25">
      <c r="A223" s="136"/>
      <c r="B223" s="389"/>
      <c r="C223" s="292">
        <v>17</v>
      </c>
      <c r="D223" s="293" t="str">
        <f>_xlfn.XLOOKUP($C223,'Load Combinations'!$B$4:$B$22,'Load Combinations'!$C$4:$C$22)</f>
        <v>CV MAWP, Beam On</v>
      </c>
      <c r="E223" s="86"/>
      <c r="F223" s="294"/>
      <c r="G223" s="125"/>
      <c r="H223" s="295">
        <f t="shared" ca="1" si="304"/>
        <v>1.76</v>
      </c>
      <c r="I223" s="295">
        <f t="shared" ca="1" si="305"/>
        <v>0</v>
      </c>
      <c r="J223" s="296"/>
      <c r="K223" s="99">
        <f ca="1">OFFSET(K223,-16,0)</f>
        <v>0</v>
      </c>
      <c r="L223" s="96">
        <f t="shared" ref="L223:AK223" ca="1" si="347">OFFSET(L223,-16,0)</f>
        <v>0</v>
      </c>
      <c r="M223" s="96">
        <f t="shared" ca="1" si="347"/>
        <v>0</v>
      </c>
      <c r="N223" s="96">
        <f t="shared" ca="1" si="347"/>
        <v>0</v>
      </c>
      <c r="O223" s="96">
        <f t="shared" ca="1" si="347"/>
        <v>0</v>
      </c>
      <c r="P223" s="96">
        <f t="shared" ca="1" si="347"/>
        <v>0</v>
      </c>
      <c r="Q223" s="96">
        <f t="shared" ca="1" si="347"/>
        <v>0</v>
      </c>
      <c r="R223" s="96">
        <f t="shared" ca="1" si="347"/>
        <v>0</v>
      </c>
      <c r="S223" s="96">
        <f t="shared" ca="1" si="347"/>
        <v>0</v>
      </c>
      <c r="T223" s="96">
        <f t="shared" ca="1" si="347"/>
        <v>0</v>
      </c>
      <c r="U223" s="96">
        <f t="shared" ca="1" si="347"/>
        <v>0</v>
      </c>
      <c r="V223" s="96">
        <f t="shared" ca="1" si="347"/>
        <v>0</v>
      </c>
      <c r="W223" s="96">
        <f t="shared" ca="1" si="347"/>
        <v>0</v>
      </c>
      <c r="X223" s="96">
        <f t="shared" ca="1" si="347"/>
        <v>0</v>
      </c>
      <c r="Y223" s="96">
        <f t="shared" ca="1" si="347"/>
        <v>0</v>
      </c>
      <c r="Z223" s="138">
        <f t="shared" ca="1" si="347"/>
        <v>0</v>
      </c>
      <c r="AA223" s="99">
        <f t="shared" ca="1" si="347"/>
        <v>0</v>
      </c>
      <c r="AB223" s="96">
        <f t="shared" ca="1" si="347"/>
        <v>0</v>
      </c>
      <c r="AC223" s="96">
        <f t="shared" ca="1" si="347"/>
        <v>1</v>
      </c>
      <c r="AD223" s="96">
        <f t="shared" ca="1" si="347"/>
        <v>1</v>
      </c>
      <c r="AE223" s="96">
        <f t="shared" ca="1" si="347"/>
        <v>0</v>
      </c>
      <c r="AF223" s="96">
        <f t="shared" ca="1" si="347"/>
        <v>0</v>
      </c>
      <c r="AG223" s="96">
        <f t="shared" ca="1" si="347"/>
        <v>0</v>
      </c>
      <c r="AH223" s="96">
        <f t="shared" ca="1" si="347"/>
        <v>0</v>
      </c>
      <c r="AI223" s="96">
        <f t="shared" ca="1" si="347"/>
        <v>0</v>
      </c>
      <c r="AJ223" s="96">
        <f t="shared" ca="1" si="347"/>
        <v>0</v>
      </c>
      <c r="AK223" s="100">
        <f t="shared" ca="1" si="347"/>
        <v>0</v>
      </c>
      <c r="AL223" s="97">
        <f>+INDEX('Load Combinations'!$D$4:$N$22,MATCH(Vertical!$C223,'Load Combinations'!$B$4:$B$22,0),MATCH(Vertical!AL$23,'Load Combinations'!$D$3:$N$3,0))</f>
        <v>1</v>
      </c>
      <c r="AM223" s="96">
        <f>+INDEX('Load Combinations'!$D$4:$N$22,MATCH(Vertical!$C223,'Load Combinations'!$B$4:$B$22,0),MATCH(Vertical!AM$23,'Load Combinations'!$D$3:$N$3,0))</f>
        <v>0</v>
      </c>
      <c r="AN223" s="96">
        <f>+INDEX('Load Combinations'!$D$4:$N$22,MATCH(Vertical!$C223,'Load Combinations'!$B$4:$B$22,0),MATCH(Vertical!AN$23,'Load Combinations'!$D$3:$N$3,0))</f>
        <v>0</v>
      </c>
      <c r="AO223" s="96">
        <f>+INDEX('Load Combinations'!$D$4:$N$22,MATCH(Vertical!$C223,'Load Combinations'!$B$4:$B$22,0),MATCH(Vertical!AO$23,'Load Combinations'!$D$3:$N$3,0))</f>
        <v>1</v>
      </c>
      <c r="AP223" s="96">
        <f>+INDEX('Load Combinations'!$D$4:$N$22,MATCH(Vertical!$C223,'Load Combinations'!$B$4:$B$22,0),MATCH(Vertical!AP$23,'Load Combinations'!$D$3:$N$3,0))</f>
        <v>0</v>
      </c>
      <c r="AQ223" s="96">
        <f>+INDEX('Load Combinations'!$D$4:$N$22,MATCH(Vertical!$C223,'Load Combinations'!$B$4:$B$22,0),MATCH(Vertical!AQ$23,'Load Combinations'!$D$3:$N$3,0))</f>
        <v>1</v>
      </c>
      <c r="AR223" s="96">
        <f>+INDEX('Load Combinations'!$D$4:$N$22,MATCH(Vertical!$C223,'Load Combinations'!$B$4:$B$22,0),MATCH(Vertical!AR$23,'Load Combinations'!$D$3:$N$3,0))</f>
        <v>1</v>
      </c>
      <c r="AS223" s="96">
        <f>+INDEX('Load Combinations'!$D$4:$N$22,MATCH(Vertical!$C223,'Load Combinations'!$B$4:$B$22,0),MATCH(Vertical!AS$23,'Load Combinations'!$D$3:$N$3,0))</f>
        <v>0</v>
      </c>
      <c r="AT223" s="96">
        <f>+INDEX('Load Combinations'!$D$4:$N$22,MATCH(Vertical!$C223,'Load Combinations'!$B$4:$B$22,0),MATCH(Vertical!AT$23,'Load Combinations'!$D$3:$N$3,0))</f>
        <v>0</v>
      </c>
      <c r="AU223" s="138">
        <f>+INDEX('Load Combinations'!$D$4:$N$22,MATCH(Vertical!$C223,'Load Combinations'!$B$4:$B$22,0),MATCH(Vertical!AU$23,'Load Combinations'!$D$3:$N$3,0))</f>
        <v>0</v>
      </c>
      <c r="AV223" s="298">
        <f>+INDEX('Load Combinations'!$D$4:$N$22,MATCH(Vertical!$C223,'Load Combinations'!$B$4:$B$22,0),MATCH(Vertical!AV$23,'Load Combinations'!$D$3:$N$3,0))</f>
        <v>0</v>
      </c>
      <c r="AW223" s="297" cm="1">
        <f t="array" aca="1" ref="AW223" ca="1">SUMPRODUCT(--($K223:$Z223&gt;0),INDEX($H$4:$H$19,MATCH($K$23:$Z$23,$C$4:$C$19,0)))</f>
        <v>0</v>
      </c>
      <c r="AX223" s="298" cm="1">
        <f t="array" aca="1" ref="AX223" ca="1">SUMPRODUCT(--($K223:$Z223&gt;0),INDEX($G$4:$G$19,MATCH($K$23:$Z$23,$C$4:$C$19,0)))</f>
        <v>0</v>
      </c>
      <c r="AY223" s="298" cm="1">
        <f t="array" aca="1" ref="AY223" ca="1">-1*SUMPRODUCT(--($K223:$Z223&lt;0),INDEX($H$4:$H$19,MATCH($K$23:$Z$23,$C$4:$C$19,0)))</f>
        <v>0</v>
      </c>
      <c r="AZ223" s="299" cm="1">
        <f t="array" aca="1" ref="AZ223" ca="1">-1*SUMPRODUCT(--($K223:$Z223&lt;0),INDEX($G$4:$G$19,MATCH($K$23:$Z$23,$C$4:$C$19,0)))</f>
        <v>0</v>
      </c>
      <c r="BA223" s="125" cm="1">
        <f t="array" aca="1" ref="BA223" ca="1">IF(AA223&gt;0,AA223*SUMPRODUCT(_xlfn.XLOOKUP(AA$23,$C$4:$C$19,$T$4:$AD$19)*$AL223:$AV223),0)</f>
        <v>0</v>
      </c>
      <c r="BB223" s="300" cm="1">
        <f t="array" aca="1" ref="BB223" ca="1">IF(AB223&gt;0,AB223*SUMPRODUCT(_xlfn.XLOOKUP(AB$23,$C$4:$C$19,$T$4:$AD$19)*$AL223:$AV223),0)</f>
        <v>0</v>
      </c>
      <c r="BC223" s="300" cm="1">
        <f t="array" aca="1" ref="BC223" ca="1">IF(AC223&gt;0,AC223*SUMPRODUCT(_xlfn.XLOOKUP(AC$23,$C$4:$C$19,$T$4:$AD$19)*$AL223:$AV223),0)</f>
        <v>0</v>
      </c>
      <c r="BD223" s="301" cm="1">
        <f t="array" aca="1" ref="BD223" ca="1">IF(AD223&gt;0,AD223*SUMPRODUCT(_xlfn.XLOOKUP(AD$23,$C$4:$C$19,$T$4:$AD$19)*$AL223:$AV223),0)</f>
        <v>1.76</v>
      </c>
      <c r="BE223" s="300" cm="1">
        <f t="array" aca="1" ref="BE223" ca="1">IF(AE223&gt;0,AE223*SUMPRODUCT(_xlfn.XLOOKUP(AE$23,$C$4:$C$19,$T$4:$AD$19)*$AL223:$AV223),0)</f>
        <v>0</v>
      </c>
      <c r="BF223" s="300" cm="1">
        <f t="array" aca="1" ref="BF223" ca="1">IF(AF223&gt;0,AF223*SUMPRODUCT(_xlfn.XLOOKUP(AF$23,$C$4:$C$19,$T$4:$AD$19)*$AL223:$AV223),0)</f>
        <v>0</v>
      </c>
      <c r="BG223" s="300" cm="1">
        <f t="array" aca="1" ref="BG223" ca="1">IF(AG223&gt;0,AG223*SUMPRODUCT(_xlfn.XLOOKUP(AG$23,$C$4:$C$19,$T$4:$AD$19)*$AL223:$AV223),0)</f>
        <v>0</v>
      </c>
      <c r="BH223" s="300" cm="1">
        <f t="array" aca="1" ref="BH223" ca="1">IF(AH223&gt;0,AH223*SUMPRODUCT(_xlfn.XLOOKUP(AH$23,$C$4:$C$19,$T$4:$AD$19)*$AL223:$AV223),0)</f>
        <v>0</v>
      </c>
      <c r="BI223" s="300" cm="1">
        <f t="array" aca="1" ref="BI223" ca="1">IF(AI223&gt;0,AI223*SUMPRODUCT(_xlfn.XLOOKUP(AI$23,$C$4:$C$19,$T$4:$AD$19)*$AL223:$AV223),0)</f>
        <v>0</v>
      </c>
      <c r="BJ223" s="300" cm="1">
        <f t="array" aca="1" ref="BJ223" ca="1">IF(AJ223&gt;0,AJ223*SUMPRODUCT(_xlfn.XLOOKUP(AJ$23,$C$4:$C$19,$T$4:$AD$19)*$AL223:$AV223),0)</f>
        <v>0</v>
      </c>
      <c r="BK223" s="302" cm="1">
        <f t="array" aca="1" ref="BK223" ca="1">IF(AK223&gt;0,AK223*SUMPRODUCT(_xlfn.XLOOKUP(AK$23,$C$4:$C$19,$T$4:$AD$19)*$AL223:$AV223),0)</f>
        <v>0</v>
      </c>
      <c r="BL223" s="303">
        <f t="shared" ca="1" si="298"/>
        <v>1.76</v>
      </c>
      <c r="BM223" s="125" cm="1">
        <f t="array" aca="1" ref="BM223" ca="1">IF(AA223&gt;0,AA223*SUMPRODUCT(_xlfn.XLOOKUP(AA$23,$C$4:$C$19,$I$4:$S$19)*$AL223:$AV223),0)</f>
        <v>0</v>
      </c>
      <c r="BN223" s="300" cm="1">
        <f t="array" aca="1" ref="BN223" ca="1">IF(AB223&gt;0,AB223*SUMPRODUCT(_xlfn.XLOOKUP(AB$23,$C$4:$C$19,$I$4:$S$19)*$AL223:$AV223),0)</f>
        <v>0</v>
      </c>
      <c r="BO223" s="300" cm="1">
        <f t="array" aca="1" ref="BO223" ca="1">IF(AC223&gt;0,AC223*SUMPRODUCT(_xlfn.XLOOKUP(AC$23,$C$4:$C$19,$I$4:$S$19)*$AL223:$AV223),0)</f>
        <v>0</v>
      </c>
      <c r="BP223" s="301" cm="1">
        <f t="array" aca="1" ref="BP223" ca="1">IF(AD223&gt;0,AD223*SUMPRODUCT(_xlfn.XLOOKUP(AD$23,$C$4:$C$19,$I$4:$S$19)*$AL223:$AV223),0)</f>
        <v>0</v>
      </c>
      <c r="BQ223" s="300" cm="1">
        <f t="array" aca="1" ref="BQ223" ca="1">IF(AE223&gt;0,AE223*SUMPRODUCT(_xlfn.XLOOKUP(AE$23,$C$4:$C$19,$I$4:$S$19)*$AL223:$AV223),0)</f>
        <v>0</v>
      </c>
      <c r="BR223" s="300" cm="1">
        <f t="array" aca="1" ref="BR223" ca="1">IF(AF223&gt;0,AF223*SUMPRODUCT(_xlfn.XLOOKUP(AF$23,$C$4:$C$19,$I$4:$S$19)*$AL223:$AV223),0)</f>
        <v>0</v>
      </c>
      <c r="BS223" s="300" cm="1">
        <f t="array" aca="1" ref="BS223" ca="1">IF(AG223&gt;0,AG223*SUMPRODUCT(_xlfn.XLOOKUP(AG$23,$C$4:$C$19,$I$4:$S$19)*$AL223:$AV223),0)</f>
        <v>0</v>
      </c>
      <c r="BT223" s="300" cm="1">
        <f t="array" aca="1" ref="BT223" ca="1">IF(AH223&gt;0,AH223*SUMPRODUCT(_xlfn.XLOOKUP(AH$23,$C$4:$C$19,$I$4:$S$19)*$AL223:$AV223),0)</f>
        <v>0</v>
      </c>
      <c r="BU223" s="300" cm="1">
        <f t="array" aca="1" ref="BU223" ca="1">IF(AI223&gt;0,AI223*SUMPRODUCT(_xlfn.XLOOKUP(AI$23,$C$4:$C$19,$I$4:$S$19)*$AL223:$AV223),0)</f>
        <v>0</v>
      </c>
      <c r="BV223" s="300" cm="1">
        <f t="array" aca="1" ref="BV223" ca="1">IF(AJ223&gt;0,AJ223*SUMPRODUCT(_xlfn.XLOOKUP(AJ$23,$C$4:$C$19,$I$4:$S$19)*$AL223:$AV223),0)</f>
        <v>0</v>
      </c>
      <c r="BW223" s="304" cm="1">
        <f t="array" aca="1" ref="BW223" ca="1">IF(AK223&gt;0,AK223*SUMPRODUCT(_xlfn.XLOOKUP(AK$23,$C$4:$C$19,$I$4:$S$19)*$AL223:$AV223),0)</f>
        <v>0</v>
      </c>
      <c r="BX223" s="305">
        <f t="shared" ca="1" si="299"/>
        <v>0</v>
      </c>
      <c r="BY223" s="125" cm="1">
        <f t="array" aca="1" ref="BY223" ca="1">IF(AA223&lt;0,AA223*SUMPRODUCT(_xlfn.XLOOKUP(AA$23,$C$4:$C$19,$T$4:$AD$19)*$AL223:$AV223),0)</f>
        <v>0</v>
      </c>
      <c r="BZ223" s="300" cm="1">
        <f t="array" aca="1" ref="BZ223" ca="1">IF(AB223&lt;0,AB223*SUMPRODUCT(_xlfn.XLOOKUP(AB$23,$C$4:$C$19,$T$4:$AD$19)*$AL223:$AV223),0)</f>
        <v>0</v>
      </c>
      <c r="CA223" s="300" cm="1">
        <f t="array" aca="1" ref="CA223" ca="1">IF(AC223&lt;0,AC223*SUMPRODUCT(_xlfn.XLOOKUP(AC$23,$C$4:$C$19,$T$4:$AD$19)*$AL223:$AV223),0)</f>
        <v>0</v>
      </c>
      <c r="CB223" s="301" cm="1">
        <f t="array" aca="1" ref="CB223" ca="1">IF(AD223&lt;0,AD223*SUMPRODUCT(_xlfn.XLOOKUP(AD$23,$C$4:$C$19,$T$4:$AD$19)*$AL223:$AV223),0)</f>
        <v>0</v>
      </c>
      <c r="CC223" s="300" cm="1">
        <f t="array" aca="1" ref="CC223" ca="1">IF(AE223&lt;0,AE223*SUMPRODUCT(_xlfn.XLOOKUP(AE$23,$C$4:$C$19,$T$4:$AD$19)*$AL223:$AV223),0)</f>
        <v>0</v>
      </c>
      <c r="CD223" s="300" cm="1">
        <f t="array" aca="1" ref="CD223" ca="1">IF(AF223&lt;0,AF223*SUMPRODUCT(_xlfn.XLOOKUP(AF$23,$C$4:$C$19,$T$4:$AD$19)*$AL223:$AV223),0)</f>
        <v>0</v>
      </c>
      <c r="CE223" s="300" cm="1">
        <f t="array" aca="1" ref="CE223" ca="1">IF(AG223&lt;0,AG223*SUMPRODUCT(_xlfn.XLOOKUP(AG$23,$C$4:$C$19,$T$4:$AD$19)*$AL223:$AV223),0)</f>
        <v>0</v>
      </c>
      <c r="CF223" s="300" cm="1">
        <f t="array" aca="1" ref="CF223" ca="1">IF(AH223&lt;0,AH223*SUMPRODUCT(_xlfn.XLOOKUP(AH$23,$C$4:$C$19,$T$4:$AD$19)*$AL223:$AV223),0)</f>
        <v>0</v>
      </c>
      <c r="CG223" s="300" cm="1">
        <f t="array" aca="1" ref="CG223" ca="1">IF(AI223&lt;0,AI223*SUMPRODUCT(_xlfn.XLOOKUP(AI$23,$C$4:$C$19,$T$4:$AD$19)*$AL223:$AV223),0)</f>
        <v>0</v>
      </c>
      <c r="CH223" s="300" cm="1">
        <f t="array" aca="1" ref="CH223" ca="1">IF(AJ223&lt;0,AJ223*SUMPRODUCT(_xlfn.XLOOKUP(AJ$23,$C$4:$C$19,$T$4:$AD$19)*$AL223:$AV223),0)</f>
        <v>0</v>
      </c>
      <c r="CI223" s="304" cm="1">
        <f t="array" aca="1" ref="CI223" ca="1">IF(AK223&lt;0,AK223*SUMPRODUCT(_xlfn.XLOOKUP(AK$23,$C$4:$C$19,$T$4:$AD$19)*$AL223:$AV223),0)</f>
        <v>0</v>
      </c>
      <c r="CJ223" s="303">
        <f t="shared" ca="1" si="300"/>
        <v>0</v>
      </c>
      <c r="CK223" s="125" cm="1">
        <f t="array" aca="1" ref="CK223" ca="1">IF(AA223&lt;0,AA223*SUMPRODUCT(_xlfn.XLOOKUP(AA$23,$C$4:$C$19,$I$4:$S$19)*$AL223:$AV223),0)</f>
        <v>0</v>
      </c>
      <c r="CL223" s="300" cm="1">
        <f t="array" aca="1" ref="CL223" ca="1">IF(AB223&lt;0,AB223*SUMPRODUCT(_xlfn.XLOOKUP(AB$23,$C$4:$C$19,$I$4:$S$19)*$AL223:$AV223),0)</f>
        <v>0</v>
      </c>
      <c r="CM223" s="300" cm="1">
        <f t="array" aca="1" ref="CM223" ca="1">IF(AC223&lt;0,AC223*SUMPRODUCT(_xlfn.XLOOKUP(AC$23,$C$4:$C$19,$I$4:$S$19)*$AL223:$AV223),0)</f>
        <v>0</v>
      </c>
      <c r="CN223" s="301" cm="1">
        <f t="array" aca="1" ref="CN223" ca="1">IF(AD223&lt;0,AD223*SUMPRODUCT(_xlfn.XLOOKUP(AD$23,$C$4:$C$19,$I$4:$S$19)*$AL223:$AV223),0)</f>
        <v>0</v>
      </c>
      <c r="CO223" s="300" cm="1">
        <f t="array" aca="1" ref="CO223" ca="1">IF(AE223&lt;0,AE223*SUMPRODUCT(_xlfn.XLOOKUP(AE$23,$C$4:$C$19,$I$4:$S$19)*$AL223:$AV223),0)</f>
        <v>0</v>
      </c>
      <c r="CP223" s="300" cm="1">
        <f t="array" aca="1" ref="CP223" ca="1">IF(AF223&lt;0,AF223*SUMPRODUCT(_xlfn.XLOOKUP(AF$23,$C$4:$C$19,$I$4:$S$19)*$AL223:$AV223),0)</f>
        <v>0</v>
      </c>
      <c r="CQ223" s="300" cm="1">
        <f t="array" aca="1" ref="CQ223" ca="1">IF(AG223&lt;0,AG223*SUMPRODUCT(_xlfn.XLOOKUP(AG$23,$C$4:$C$19,$I$4:$S$19)*$AL223:$AV223),0)</f>
        <v>0</v>
      </c>
      <c r="CR223" s="300" cm="1">
        <f t="array" aca="1" ref="CR223" ca="1">IF(AH223&lt;0,AH223*SUMPRODUCT(_xlfn.XLOOKUP(AH$23,$C$4:$C$19,$I$4:$S$19)*$AL223:$AV223),0)</f>
        <v>0</v>
      </c>
      <c r="CS223" s="300" cm="1">
        <f t="array" aca="1" ref="CS223" ca="1">IF(AI223&lt;0,AI223*SUMPRODUCT(_xlfn.XLOOKUP(AI$23,$C$4:$C$19,$I$4:$S$19)*$AL223:$AV223),0)</f>
        <v>0</v>
      </c>
      <c r="CT223" s="300" cm="1">
        <f t="array" aca="1" ref="CT223" ca="1">IF(AJ223&lt;0,AJ223*SUMPRODUCT(_xlfn.XLOOKUP(AJ$23,$C$4:$C$19,$I$4:$S$19)*$AL223:$AV223),0)</f>
        <v>0</v>
      </c>
      <c r="CU223" s="302" cm="1">
        <f t="array" aca="1" ref="CU223" ca="1">IF(AK223&lt;0,AK223*SUMPRODUCT(_xlfn.XLOOKUP(AK$23,$C$4:$C$19,$I$4:$S$19)*$AL223:$AV223),0)</f>
        <v>0</v>
      </c>
      <c r="CV223" s="303">
        <f t="shared" ca="1" si="301"/>
        <v>0</v>
      </c>
    </row>
    <row r="224" spans="1:100" x14ac:dyDescent="0.25">
      <c r="A224" s="136"/>
      <c r="B224" s="389"/>
      <c r="C224" s="278">
        <v>18</v>
      </c>
      <c r="D224" s="279" t="str">
        <f>_xlfn.XLOOKUP($C224,'Load Combinations'!$B$4:$B$22,'Load Combinations'!$C$4:$C$22)</f>
        <v>Target Change Out</v>
      </c>
      <c r="E224" s="280"/>
      <c r="F224" s="281"/>
      <c r="G224" s="111"/>
      <c r="H224" s="282">
        <f t="shared" ca="1" si="304"/>
        <v>0.01</v>
      </c>
      <c r="I224" s="282">
        <f t="shared" ca="1" si="305"/>
        <v>0</v>
      </c>
      <c r="J224" s="283"/>
      <c r="K224" s="87">
        <f ca="1">OFFSET(K224,-17,0)</f>
        <v>0</v>
      </c>
      <c r="L224" s="84">
        <f t="shared" ref="L224:AK224" ca="1" si="348">OFFSET(L224,-17,0)</f>
        <v>0</v>
      </c>
      <c r="M224" s="84">
        <f t="shared" ca="1" si="348"/>
        <v>0</v>
      </c>
      <c r="N224" s="84">
        <f t="shared" ca="1" si="348"/>
        <v>0</v>
      </c>
      <c r="O224" s="84">
        <f t="shared" ca="1" si="348"/>
        <v>0</v>
      </c>
      <c r="P224" s="84">
        <f t="shared" ca="1" si="348"/>
        <v>0</v>
      </c>
      <c r="Q224" s="84">
        <f t="shared" ca="1" si="348"/>
        <v>0</v>
      </c>
      <c r="R224" s="84">
        <f t="shared" ca="1" si="348"/>
        <v>0</v>
      </c>
      <c r="S224" s="84">
        <f t="shared" ca="1" si="348"/>
        <v>0</v>
      </c>
      <c r="T224" s="84">
        <f t="shared" ca="1" si="348"/>
        <v>0</v>
      </c>
      <c r="U224" s="84">
        <f t="shared" ca="1" si="348"/>
        <v>0</v>
      </c>
      <c r="V224" s="84">
        <f t="shared" ca="1" si="348"/>
        <v>0</v>
      </c>
      <c r="W224" s="84">
        <f t="shared" ca="1" si="348"/>
        <v>0</v>
      </c>
      <c r="X224" s="84">
        <f t="shared" ca="1" si="348"/>
        <v>0</v>
      </c>
      <c r="Y224" s="84">
        <f t="shared" ca="1" si="348"/>
        <v>0</v>
      </c>
      <c r="Z224" s="89">
        <f t="shared" ca="1" si="348"/>
        <v>0</v>
      </c>
      <c r="AA224" s="87">
        <f t="shared" ca="1" si="348"/>
        <v>0</v>
      </c>
      <c r="AB224" s="84">
        <f t="shared" ca="1" si="348"/>
        <v>0</v>
      </c>
      <c r="AC224" s="84">
        <f t="shared" ca="1" si="348"/>
        <v>1</v>
      </c>
      <c r="AD224" s="84">
        <f t="shared" ca="1" si="348"/>
        <v>1</v>
      </c>
      <c r="AE224" s="84">
        <f t="shared" ca="1" si="348"/>
        <v>0</v>
      </c>
      <c r="AF224" s="84">
        <f t="shared" ca="1" si="348"/>
        <v>0</v>
      </c>
      <c r="AG224" s="84">
        <f t="shared" ca="1" si="348"/>
        <v>0</v>
      </c>
      <c r="AH224" s="84">
        <f t="shared" ca="1" si="348"/>
        <v>0</v>
      </c>
      <c r="AI224" s="84">
        <f t="shared" ca="1" si="348"/>
        <v>0</v>
      </c>
      <c r="AJ224" s="84">
        <f t="shared" ca="1" si="348"/>
        <v>0</v>
      </c>
      <c r="AK224" s="98">
        <f t="shared" ca="1" si="348"/>
        <v>0</v>
      </c>
      <c r="AL224" s="91">
        <f>+INDEX('Load Combinations'!$D$4:$N$22,MATCH(Vertical!$C224,'Load Combinations'!$B$4:$B$22,0),MATCH(Vertical!AL$23,'Load Combinations'!$D$3:$N$3,0))</f>
        <v>1</v>
      </c>
      <c r="AM224" s="84">
        <f>+INDEX('Load Combinations'!$D$4:$N$22,MATCH(Vertical!$C224,'Load Combinations'!$B$4:$B$22,0),MATCH(Vertical!AM$23,'Load Combinations'!$D$3:$N$3,0))</f>
        <v>0</v>
      </c>
      <c r="AN224" s="84">
        <f>+INDEX('Load Combinations'!$D$4:$N$22,MATCH(Vertical!$C224,'Load Combinations'!$B$4:$B$22,0),MATCH(Vertical!AN$23,'Load Combinations'!$D$3:$N$3,0))</f>
        <v>1</v>
      </c>
      <c r="AO224" s="84">
        <f>+INDEX('Load Combinations'!$D$4:$N$22,MATCH(Vertical!$C224,'Load Combinations'!$B$4:$B$22,0),MATCH(Vertical!AO$23,'Load Combinations'!$D$3:$N$3,0))</f>
        <v>1</v>
      </c>
      <c r="AP224" s="84">
        <f>+INDEX('Load Combinations'!$D$4:$N$22,MATCH(Vertical!$C224,'Load Combinations'!$B$4:$B$22,0),MATCH(Vertical!AP$23,'Load Combinations'!$D$3:$N$3,0))</f>
        <v>0</v>
      </c>
      <c r="AQ224" s="84">
        <f>+INDEX('Load Combinations'!$D$4:$N$22,MATCH(Vertical!$C224,'Load Combinations'!$B$4:$B$22,0),MATCH(Vertical!AQ$23,'Load Combinations'!$D$3:$N$3,0))</f>
        <v>0</v>
      </c>
      <c r="AR224" s="84">
        <f>+INDEX('Load Combinations'!$D$4:$N$22,MATCH(Vertical!$C224,'Load Combinations'!$B$4:$B$22,0),MATCH(Vertical!AR$23,'Load Combinations'!$D$3:$N$3,0))</f>
        <v>0</v>
      </c>
      <c r="AS224" s="84">
        <f>+INDEX('Load Combinations'!$D$4:$N$22,MATCH(Vertical!$C224,'Load Combinations'!$B$4:$B$22,0),MATCH(Vertical!AS$23,'Load Combinations'!$D$3:$N$3,0))</f>
        <v>0</v>
      </c>
      <c r="AT224" s="84">
        <f>+INDEX('Load Combinations'!$D$4:$N$22,MATCH(Vertical!$C224,'Load Combinations'!$B$4:$B$22,0),MATCH(Vertical!AT$23,'Load Combinations'!$D$3:$N$3,0))</f>
        <v>0</v>
      </c>
      <c r="AU224" s="89">
        <f>+INDEX('Load Combinations'!$D$4:$N$22,MATCH(Vertical!$C224,'Load Combinations'!$B$4:$B$22,0),MATCH(Vertical!AU$23,'Load Combinations'!$D$3:$N$3,0))</f>
        <v>0</v>
      </c>
      <c r="AV224" s="194">
        <f>+INDEX('Load Combinations'!$D$4:$N$22,MATCH(Vertical!$C224,'Load Combinations'!$B$4:$B$22,0),MATCH(Vertical!AV$23,'Load Combinations'!$D$3:$N$3,0))</f>
        <v>0</v>
      </c>
      <c r="AW224" s="284" cm="1">
        <f t="array" aca="1" ref="AW224" ca="1">SUMPRODUCT(--($K224:$Z224&gt;0),INDEX($H$4:$H$19,MATCH($K$23:$Z$23,$C$4:$C$19,0)))</f>
        <v>0</v>
      </c>
      <c r="AX224" s="194" cm="1">
        <f t="array" aca="1" ref="AX224" ca="1">SUMPRODUCT(--($K224:$Z224&gt;0),INDEX($G$4:$G$19,MATCH($K$23:$Z$23,$C$4:$C$19,0)))</f>
        <v>0</v>
      </c>
      <c r="AY224" s="194" cm="1">
        <f t="array" aca="1" ref="AY224" ca="1">-1*SUMPRODUCT(--($K224:$Z224&lt;0),INDEX($H$4:$H$19,MATCH($K$23:$Z$23,$C$4:$C$19,0)))</f>
        <v>0</v>
      </c>
      <c r="AZ224" s="285" cm="1">
        <f t="array" aca="1" ref="AZ224" ca="1">-1*SUMPRODUCT(--($K224:$Z224&lt;0),INDEX($G$4:$G$19,MATCH($K$23:$Z$23,$C$4:$C$19,0)))</f>
        <v>0</v>
      </c>
      <c r="BA224" s="286" cm="1">
        <f t="array" aca="1" ref="BA224" ca="1">IF(AA224&gt;0,AA224*SUMPRODUCT(_xlfn.XLOOKUP(AA$23,$C$4:$C$19,$T$4:$AD$19)*$AL224:$AV224),0)</f>
        <v>0</v>
      </c>
      <c r="BB224" s="287" cm="1">
        <f t="array" aca="1" ref="BB224" ca="1">IF(AB224&gt;0,AB224*SUMPRODUCT(_xlfn.XLOOKUP(AB$23,$C$4:$C$19,$T$4:$AD$19)*$AL224:$AV224),0)</f>
        <v>0</v>
      </c>
      <c r="BC224" s="287" cm="1">
        <f t="array" aca="1" ref="BC224" ca="1">IF(AC224&gt;0,AC224*SUMPRODUCT(_xlfn.XLOOKUP(AC$23,$C$4:$C$19,$T$4:$AD$19)*$AL224:$AV224),0)</f>
        <v>0</v>
      </c>
      <c r="BD224" s="287" cm="1">
        <f t="array" aca="1" ref="BD224" ca="1">IF(AD224&gt;0,AD224*SUMPRODUCT(_xlfn.XLOOKUP(AD$23,$C$4:$C$19,$T$4:$AD$19)*$AL224:$AV224),0)</f>
        <v>0.01</v>
      </c>
      <c r="BE224" s="287" cm="1">
        <f t="array" aca="1" ref="BE224" ca="1">IF(AE224&gt;0,AE224*SUMPRODUCT(_xlfn.XLOOKUP(AE$23,$C$4:$C$19,$T$4:$AD$19)*$AL224:$AV224),0)</f>
        <v>0</v>
      </c>
      <c r="BF224" s="287" cm="1">
        <f t="array" aca="1" ref="BF224" ca="1">IF(AF224&gt;0,AF224*SUMPRODUCT(_xlfn.XLOOKUP(AF$23,$C$4:$C$19,$T$4:$AD$19)*$AL224:$AV224),0)</f>
        <v>0</v>
      </c>
      <c r="BG224" s="287" cm="1">
        <f t="array" aca="1" ref="BG224" ca="1">IF(AG224&gt;0,AG224*SUMPRODUCT(_xlfn.XLOOKUP(AG$23,$C$4:$C$19,$T$4:$AD$19)*$AL224:$AV224),0)</f>
        <v>0</v>
      </c>
      <c r="BH224" s="287" cm="1">
        <f t="array" aca="1" ref="BH224" ca="1">IF(AH224&gt;0,AH224*SUMPRODUCT(_xlfn.XLOOKUP(AH$23,$C$4:$C$19,$T$4:$AD$19)*$AL224:$AV224),0)</f>
        <v>0</v>
      </c>
      <c r="BI224" s="287" cm="1">
        <f t="array" aca="1" ref="BI224" ca="1">IF(AI224&gt;0,AI224*SUMPRODUCT(_xlfn.XLOOKUP(AI$23,$C$4:$C$19,$T$4:$AD$19)*$AL224:$AV224),0)</f>
        <v>0</v>
      </c>
      <c r="BJ224" s="287" cm="1">
        <f t="array" aca="1" ref="BJ224" ca="1">IF(AJ224&gt;0,AJ224*SUMPRODUCT(_xlfn.XLOOKUP(AJ$23,$C$4:$C$19,$T$4:$AD$19)*$AL224:$AV224),0)</f>
        <v>0</v>
      </c>
      <c r="BK224" s="288" cm="1">
        <f t="array" aca="1" ref="BK224" ca="1">IF(AK224&gt;0,AK224*SUMPRODUCT(_xlfn.XLOOKUP(AK$23,$C$4:$C$19,$T$4:$AD$19)*$AL224:$AV224),0)</f>
        <v>0</v>
      </c>
      <c r="BL224" s="289">
        <f t="shared" ca="1" si="298"/>
        <v>0.01</v>
      </c>
      <c r="BM224" s="286" cm="1">
        <f t="array" aca="1" ref="BM224" ca="1">IF(AA224&gt;0,AA224*SUMPRODUCT(_xlfn.XLOOKUP(AA$23,$C$4:$C$19,$I$4:$S$19)*$AL224:$AV224),0)</f>
        <v>0</v>
      </c>
      <c r="BN224" s="287" cm="1">
        <f t="array" aca="1" ref="BN224" ca="1">IF(AB224&gt;0,AB224*SUMPRODUCT(_xlfn.XLOOKUP(AB$23,$C$4:$C$19,$I$4:$S$19)*$AL224:$AV224),0)</f>
        <v>0</v>
      </c>
      <c r="BO224" s="287" cm="1">
        <f t="array" aca="1" ref="BO224" ca="1">IF(AC224&gt;0,AC224*SUMPRODUCT(_xlfn.XLOOKUP(AC$23,$C$4:$C$19,$I$4:$S$19)*$AL224:$AV224),0)</f>
        <v>0</v>
      </c>
      <c r="BP224" s="287" cm="1">
        <f t="array" aca="1" ref="BP224" ca="1">IF(AD224&gt;0,AD224*SUMPRODUCT(_xlfn.XLOOKUP(AD$23,$C$4:$C$19,$I$4:$S$19)*$AL224:$AV224),0)</f>
        <v>0</v>
      </c>
      <c r="BQ224" s="287" cm="1">
        <f t="array" aca="1" ref="BQ224" ca="1">IF(AE224&gt;0,AE224*SUMPRODUCT(_xlfn.XLOOKUP(AE$23,$C$4:$C$19,$I$4:$S$19)*$AL224:$AV224),0)</f>
        <v>0</v>
      </c>
      <c r="BR224" s="287" cm="1">
        <f t="array" aca="1" ref="BR224" ca="1">IF(AF224&gt;0,AF224*SUMPRODUCT(_xlfn.XLOOKUP(AF$23,$C$4:$C$19,$I$4:$S$19)*$AL224:$AV224),0)</f>
        <v>0</v>
      </c>
      <c r="BS224" s="287" cm="1">
        <f t="array" aca="1" ref="BS224" ca="1">IF(AG224&gt;0,AG224*SUMPRODUCT(_xlfn.XLOOKUP(AG$23,$C$4:$C$19,$I$4:$S$19)*$AL224:$AV224),0)</f>
        <v>0</v>
      </c>
      <c r="BT224" s="287" cm="1">
        <f t="array" aca="1" ref="BT224" ca="1">IF(AH224&gt;0,AH224*SUMPRODUCT(_xlfn.XLOOKUP(AH$23,$C$4:$C$19,$I$4:$S$19)*$AL224:$AV224),0)</f>
        <v>0</v>
      </c>
      <c r="BU224" s="287" cm="1">
        <f t="array" aca="1" ref="BU224" ca="1">IF(AI224&gt;0,AI224*SUMPRODUCT(_xlfn.XLOOKUP(AI$23,$C$4:$C$19,$I$4:$S$19)*$AL224:$AV224),0)</f>
        <v>0</v>
      </c>
      <c r="BV224" s="287" cm="1">
        <f t="array" aca="1" ref="BV224" ca="1">IF(AJ224&gt;0,AJ224*SUMPRODUCT(_xlfn.XLOOKUP(AJ$23,$C$4:$C$19,$I$4:$S$19)*$AL224:$AV224),0)</f>
        <v>0</v>
      </c>
      <c r="BW224" s="290" cm="1">
        <f t="array" aca="1" ref="BW224" ca="1">IF(AK224&gt;0,AK224*SUMPRODUCT(_xlfn.XLOOKUP(AK$23,$C$4:$C$19,$I$4:$S$19)*$AL224:$AV224),0)</f>
        <v>0</v>
      </c>
      <c r="BX224" s="291">
        <f t="shared" ca="1" si="299"/>
        <v>0</v>
      </c>
      <c r="BY224" s="286" cm="1">
        <f t="array" aca="1" ref="BY224" ca="1">IF(AA224&lt;0,AA224*SUMPRODUCT(_xlfn.XLOOKUP(AA$23,$C$4:$C$19,$T$4:$AD$19)*$AL224:$AV224),0)</f>
        <v>0</v>
      </c>
      <c r="BZ224" s="287" cm="1">
        <f t="array" aca="1" ref="BZ224" ca="1">IF(AB224&lt;0,AB224*SUMPRODUCT(_xlfn.XLOOKUP(AB$23,$C$4:$C$19,$T$4:$AD$19)*$AL224:$AV224),0)</f>
        <v>0</v>
      </c>
      <c r="CA224" s="287" cm="1">
        <f t="array" aca="1" ref="CA224" ca="1">IF(AC224&lt;0,AC224*SUMPRODUCT(_xlfn.XLOOKUP(AC$23,$C$4:$C$19,$T$4:$AD$19)*$AL224:$AV224),0)</f>
        <v>0</v>
      </c>
      <c r="CB224" s="287" cm="1">
        <f t="array" aca="1" ref="CB224" ca="1">IF(AD224&lt;0,AD224*SUMPRODUCT(_xlfn.XLOOKUP(AD$23,$C$4:$C$19,$T$4:$AD$19)*$AL224:$AV224),0)</f>
        <v>0</v>
      </c>
      <c r="CC224" s="287" cm="1">
        <f t="array" aca="1" ref="CC224" ca="1">IF(AE224&lt;0,AE224*SUMPRODUCT(_xlfn.XLOOKUP(AE$23,$C$4:$C$19,$T$4:$AD$19)*$AL224:$AV224),0)</f>
        <v>0</v>
      </c>
      <c r="CD224" s="287" cm="1">
        <f t="array" aca="1" ref="CD224" ca="1">IF(AF224&lt;0,AF224*SUMPRODUCT(_xlfn.XLOOKUP(AF$23,$C$4:$C$19,$T$4:$AD$19)*$AL224:$AV224),0)</f>
        <v>0</v>
      </c>
      <c r="CE224" s="287" cm="1">
        <f t="array" aca="1" ref="CE224" ca="1">IF(AG224&lt;0,AG224*SUMPRODUCT(_xlfn.XLOOKUP(AG$23,$C$4:$C$19,$T$4:$AD$19)*$AL224:$AV224),0)</f>
        <v>0</v>
      </c>
      <c r="CF224" s="287" cm="1">
        <f t="array" aca="1" ref="CF224" ca="1">IF(AH224&lt;0,AH224*SUMPRODUCT(_xlfn.XLOOKUP(AH$23,$C$4:$C$19,$T$4:$AD$19)*$AL224:$AV224),0)</f>
        <v>0</v>
      </c>
      <c r="CG224" s="287" cm="1">
        <f t="array" aca="1" ref="CG224" ca="1">IF(AI224&lt;0,AI224*SUMPRODUCT(_xlfn.XLOOKUP(AI$23,$C$4:$C$19,$T$4:$AD$19)*$AL224:$AV224),0)</f>
        <v>0</v>
      </c>
      <c r="CH224" s="287" cm="1">
        <f t="array" aca="1" ref="CH224" ca="1">IF(AJ224&lt;0,AJ224*SUMPRODUCT(_xlfn.XLOOKUP(AJ$23,$C$4:$C$19,$T$4:$AD$19)*$AL224:$AV224),0)</f>
        <v>0</v>
      </c>
      <c r="CI224" s="290" cm="1">
        <f t="array" aca="1" ref="CI224" ca="1">IF(AK224&lt;0,AK224*SUMPRODUCT(_xlfn.XLOOKUP(AK$23,$C$4:$C$19,$T$4:$AD$19)*$AL224:$AV224),0)</f>
        <v>0</v>
      </c>
      <c r="CJ224" s="289">
        <f t="shared" ca="1" si="300"/>
        <v>0</v>
      </c>
      <c r="CK224" s="286" cm="1">
        <f t="array" aca="1" ref="CK224" ca="1">IF(AA224&lt;0,AA224*SUMPRODUCT(_xlfn.XLOOKUP(AA$23,$C$4:$C$19,$I$4:$S$19)*$AL224:$AV224),0)</f>
        <v>0</v>
      </c>
      <c r="CL224" s="287" cm="1">
        <f t="array" aca="1" ref="CL224" ca="1">IF(AB224&lt;0,AB224*SUMPRODUCT(_xlfn.XLOOKUP(AB$23,$C$4:$C$19,$I$4:$S$19)*$AL224:$AV224),0)</f>
        <v>0</v>
      </c>
      <c r="CM224" s="287" cm="1">
        <f t="array" aca="1" ref="CM224" ca="1">IF(AC224&lt;0,AC224*SUMPRODUCT(_xlfn.XLOOKUP(AC$23,$C$4:$C$19,$I$4:$S$19)*$AL224:$AV224),0)</f>
        <v>0</v>
      </c>
      <c r="CN224" s="287" cm="1">
        <f t="array" aca="1" ref="CN224" ca="1">IF(AD224&lt;0,AD224*SUMPRODUCT(_xlfn.XLOOKUP(AD$23,$C$4:$C$19,$I$4:$S$19)*$AL224:$AV224),0)</f>
        <v>0</v>
      </c>
      <c r="CO224" s="287" cm="1">
        <f t="array" aca="1" ref="CO224" ca="1">IF(AE224&lt;0,AE224*SUMPRODUCT(_xlfn.XLOOKUP(AE$23,$C$4:$C$19,$I$4:$S$19)*$AL224:$AV224),0)</f>
        <v>0</v>
      </c>
      <c r="CP224" s="287" cm="1">
        <f t="array" aca="1" ref="CP224" ca="1">IF(AF224&lt;0,AF224*SUMPRODUCT(_xlfn.XLOOKUP(AF$23,$C$4:$C$19,$I$4:$S$19)*$AL224:$AV224),0)</f>
        <v>0</v>
      </c>
      <c r="CQ224" s="287" cm="1">
        <f t="array" aca="1" ref="CQ224" ca="1">IF(AG224&lt;0,AG224*SUMPRODUCT(_xlfn.XLOOKUP(AG$23,$C$4:$C$19,$I$4:$S$19)*$AL224:$AV224),0)</f>
        <v>0</v>
      </c>
      <c r="CR224" s="287" cm="1">
        <f t="array" aca="1" ref="CR224" ca="1">IF(AH224&lt;0,AH224*SUMPRODUCT(_xlfn.XLOOKUP(AH$23,$C$4:$C$19,$I$4:$S$19)*$AL224:$AV224),0)</f>
        <v>0</v>
      </c>
      <c r="CS224" s="287" cm="1">
        <f t="array" aca="1" ref="CS224" ca="1">IF(AI224&lt;0,AI224*SUMPRODUCT(_xlfn.XLOOKUP(AI$23,$C$4:$C$19,$I$4:$S$19)*$AL224:$AV224),0)</f>
        <v>0</v>
      </c>
      <c r="CT224" s="287" cm="1">
        <f t="array" aca="1" ref="CT224" ca="1">IF(AJ224&lt;0,AJ224*SUMPRODUCT(_xlfn.XLOOKUP(AJ$23,$C$4:$C$19,$I$4:$S$19)*$AL224:$AV224),0)</f>
        <v>0</v>
      </c>
      <c r="CU224" s="288" cm="1">
        <f t="array" aca="1" ref="CU224" ca="1">IF(AK224&lt;0,AK224*SUMPRODUCT(_xlfn.XLOOKUP(AK$23,$C$4:$C$19,$I$4:$S$19)*$AL224:$AV224),0)</f>
        <v>0</v>
      </c>
      <c r="CV224" s="289">
        <f t="shared" ca="1" si="301"/>
        <v>0</v>
      </c>
    </row>
    <row r="225" spans="1:100" ht="15.75" thickBot="1" x14ac:dyDescent="0.3">
      <c r="A225" s="136"/>
      <c r="B225" s="389"/>
      <c r="C225" s="292">
        <v>19</v>
      </c>
      <c r="D225" s="293" t="str">
        <f>_xlfn.XLOOKUP($C225,'Load Combinations'!$B$4:$B$22,'Load Combinations'!$C$4:$C$22)</f>
        <v>Bearing Change Out (Shaft on lid)</v>
      </c>
      <c r="E225" s="86"/>
      <c r="F225" s="294"/>
      <c r="G225" s="125"/>
      <c r="H225" s="295">
        <f t="shared" ca="1" si="304"/>
        <v>2</v>
      </c>
      <c r="I225" s="295">
        <f t="shared" ca="1" si="305"/>
        <v>-2</v>
      </c>
      <c r="J225" s="296"/>
      <c r="K225" s="99">
        <f ca="1">OFFSET(K225,-18,0)</f>
        <v>0</v>
      </c>
      <c r="L225" s="96">
        <f t="shared" ref="L225:AK225" ca="1" si="349">OFFSET(L225,-18,0)</f>
        <v>0</v>
      </c>
      <c r="M225" s="96">
        <f t="shared" ca="1" si="349"/>
        <v>0</v>
      </c>
      <c r="N225" s="96">
        <f t="shared" ca="1" si="349"/>
        <v>0</v>
      </c>
      <c r="O225" s="96">
        <f t="shared" ca="1" si="349"/>
        <v>0</v>
      </c>
      <c r="P225" s="96">
        <f t="shared" ca="1" si="349"/>
        <v>0</v>
      </c>
      <c r="Q225" s="96">
        <f t="shared" ca="1" si="349"/>
        <v>0</v>
      </c>
      <c r="R225" s="96">
        <f t="shared" ca="1" si="349"/>
        <v>0</v>
      </c>
      <c r="S225" s="96">
        <f t="shared" ca="1" si="349"/>
        <v>0</v>
      </c>
      <c r="T225" s="96">
        <f t="shared" ca="1" si="349"/>
        <v>0</v>
      </c>
      <c r="U225" s="96">
        <f t="shared" ca="1" si="349"/>
        <v>0</v>
      </c>
      <c r="V225" s="96">
        <f t="shared" ca="1" si="349"/>
        <v>0</v>
      </c>
      <c r="W225" s="96">
        <f t="shared" ca="1" si="349"/>
        <v>0</v>
      </c>
      <c r="X225" s="96">
        <f t="shared" ca="1" si="349"/>
        <v>0</v>
      </c>
      <c r="Y225" s="96">
        <f t="shared" ca="1" si="349"/>
        <v>0</v>
      </c>
      <c r="Z225" s="138">
        <f t="shared" ca="1" si="349"/>
        <v>0</v>
      </c>
      <c r="AA225" s="99">
        <f t="shared" ca="1" si="349"/>
        <v>0</v>
      </c>
      <c r="AB225" s="96">
        <f t="shared" ca="1" si="349"/>
        <v>0</v>
      </c>
      <c r="AC225" s="96">
        <f t="shared" ca="1" si="349"/>
        <v>1</v>
      </c>
      <c r="AD225" s="96">
        <f t="shared" ca="1" si="349"/>
        <v>1</v>
      </c>
      <c r="AE225" s="96">
        <f t="shared" ca="1" si="349"/>
        <v>0</v>
      </c>
      <c r="AF225" s="96">
        <f t="shared" ca="1" si="349"/>
        <v>0</v>
      </c>
      <c r="AG225" s="96">
        <f t="shared" ca="1" si="349"/>
        <v>0</v>
      </c>
      <c r="AH225" s="96">
        <f t="shared" ca="1" si="349"/>
        <v>0</v>
      </c>
      <c r="AI225" s="96">
        <f t="shared" ca="1" si="349"/>
        <v>0</v>
      </c>
      <c r="AJ225" s="96">
        <f t="shared" ca="1" si="349"/>
        <v>0</v>
      </c>
      <c r="AK225" s="100">
        <f t="shared" ca="1" si="349"/>
        <v>0</v>
      </c>
      <c r="AL225" s="97">
        <f>+INDEX('Load Combinations'!$D$4:$N$22,MATCH(Vertical!$C225,'Load Combinations'!$B$4:$B$22,0),MATCH(Vertical!AL$23,'Load Combinations'!$D$3:$N$3,0))</f>
        <v>1</v>
      </c>
      <c r="AM225" s="96">
        <f>+INDEX('Load Combinations'!$D$4:$N$22,MATCH(Vertical!$C225,'Load Combinations'!$B$4:$B$22,0),MATCH(Vertical!AM$23,'Load Combinations'!$D$3:$N$3,0))</f>
        <v>0</v>
      </c>
      <c r="AN225" s="96">
        <f>+INDEX('Load Combinations'!$D$4:$N$22,MATCH(Vertical!$C225,'Load Combinations'!$B$4:$B$22,0),MATCH(Vertical!AN$23,'Load Combinations'!$D$3:$N$3,0))</f>
        <v>0</v>
      </c>
      <c r="AO225" s="96">
        <f>+INDEX('Load Combinations'!$D$4:$N$22,MATCH(Vertical!$C225,'Load Combinations'!$B$4:$B$22,0),MATCH(Vertical!AO$23,'Load Combinations'!$D$3:$N$3,0))</f>
        <v>0</v>
      </c>
      <c r="AP225" s="96">
        <f>+INDEX('Load Combinations'!$D$4:$N$22,MATCH(Vertical!$C225,'Load Combinations'!$B$4:$B$22,0),MATCH(Vertical!AP$23,'Load Combinations'!$D$3:$N$3,0))</f>
        <v>0</v>
      </c>
      <c r="AQ225" s="96">
        <f>+INDEX('Load Combinations'!$D$4:$N$22,MATCH(Vertical!$C225,'Load Combinations'!$B$4:$B$22,0),MATCH(Vertical!AQ$23,'Load Combinations'!$D$3:$N$3,0))</f>
        <v>0</v>
      </c>
      <c r="AR225" s="96">
        <f>+INDEX('Load Combinations'!$D$4:$N$22,MATCH(Vertical!$C225,'Load Combinations'!$B$4:$B$22,0),MATCH(Vertical!AR$23,'Load Combinations'!$D$3:$N$3,0))</f>
        <v>0</v>
      </c>
      <c r="AS225" s="96">
        <f>+INDEX('Load Combinations'!$D$4:$N$22,MATCH(Vertical!$C225,'Load Combinations'!$B$4:$B$22,0),MATCH(Vertical!AS$23,'Load Combinations'!$D$3:$N$3,0))</f>
        <v>0</v>
      </c>
      <c r="AT225" s="96">
        <f>+INDEX('Load Combinations'!$D$4:$N$22,MATCH(Vertical!$C225,'Load Combinations'!$B$4:$B$22,0),MATCH(Vertical!AT$23,'Load Combinations'!$D$3:$N$3,0))</f>
        <v>0</v>
      </c>
      <c r="AU225" s="138">
        <f>+INDEX('Load Combinations'!$D$4:$N$22,MATCH(Vertical!$C225,'Load Combinations'!$B$4:$B$22,0),MATCH(Vertical!AU$23,'Load Combinations'!$D$3:$N$3,0))</f>
        <v>0</v>
      </c>
      <c r="AV225" s="298">
        <f>+INDEX('Load Combinations'!$D$4:$N$22,MATCH(Vertical!$C225,'Load Combinations'!$B$4:$B$22,0),MATCH(Vertical!AV$23,'Load Combinations'!$D$3:$N$3,0))</f>
        <v>1</v>
      </c>
      <c r="AW225" s="297" cm="1">
        <f t="array" aca="1" ref="AW225" ca="1">SUMPRODUCT(--($K225:$Z225&gt;0),INDEX($H$4:$H$19,MATCH($K$23:$Z$23,$C$4:$C$19,0)))</f>
        <v>0</v>
      </c>
      <c r="AX225" s="298" cm="1">
        <f t="array" aca="1" ref="AX225" ca="1">SUMPRODUCT(--($K225:$Z225&gt;0),INDEX($G$4:$G$19,MATCH($K$23:$Z$23,$C$4:$C$19,0)))</f>
        <v>0</v>
      </c>
      <c r="AY225" s="298" cm="1">
        <f t="array" aca="1" ref="AY225" ca="1">-1*SUMPRODUCT(--($K225:$Z225&lt;0),INDEX($H$4:$H$19,MATCH($K$23:$Z$23,$C$4:$C$19,0)))</f>
        <v>0</v>
      </c>
      <c r="AZ225" s="299" cm="1">
        <f t="array" aca="1" ref="AZ225" ca="1">-1*SUMPRODUCT(--($K225:$Z225&lt;0),INDEX($G$4:$G$19,MATCH($K$23:$Z$23,$C$4:$C$19,0)))</f>
        <v>0</v>
      </c>
      <c r="BA225" s="125" cm="1">
        <f t="array" aca="1" ref="BA225" ca="1">IF(AA225&gt;0,AA225*SUMPRODUCT(_xlfn.XLOOKUP(AA$23,$C$4:$C$19,$T$4:$AD$19)*$AL225:$AV225),0)</f>
        <v>0</v>
      </c>
      <c r="BB225" s="300" cm="1">
        <f t="array" aca="1" ref="BB225" ca="1">IF(AB225&gt;0,AB225*SUMPRODUCT(_xlfn.XLOOKUP(AB$23,$C$4:$C$19,$T$4:$AD$19)*$AL225:$AV225),0)</f>
        <v>0</v>
      </c>
      <c r="BC225" s="300" cm="1">
        <f t="array" aca="1" ref="BC225" ca="1">IF(AC225&gt;0,AC225*SUMPRODUCT(_xlfn.XLOOKUP(AC$23,$C$4:$C$19,$T$4:$AD$19)*$AL225:$AV225),0)</f>
        <v>2</v>
      </c>
      <c r="BD225" s="301" cm="1">
        <f t="array" aca="1" ref="BD225" ca="1">IF(AD225&gt;0,AD225*SUMPRODUCT(_xlfn.XLOOKUP(AD$23,$C$4:$C$19,$T$4:$AD$19)*$AL225:$AV225),0)</f>
        <v>0</v>
      </c>
      <c r="BE225" s="300" cm="1">
        <f t="array" aca="1" ref="BE225" ca="1">IF(AE225&gt;0,AE225*SUMPRODUCT(_xlfn.XLOOKUP(AE$23,$C$4:$C$19,$T$4:$AD$19)*$AL225:$AV225),0)</f>
        <v>0</v>
      </c>
      <c r="BF225" s="300" cm="1">
        <f t="array" aca="1" ref="BF225" ca="1">IF(AF225&gt;0,AF225*SUMPRODUCT(_xlfn.XLOOKUP(AF$23,$C$4:$C$19,$T$4:$AD$19)*$AL225:$AV225),0)</f>
        <v>0</v>
      </c>
      <c r="BG225" s="300" cm="1">
        <f t="array" aca="1" ref="BG225" ca="1">IF(AG225&gt;0,AG225*SUMPRODUCT(_xlfn.XLOOKUP(AG$23,$C$4:$C$19,$T$4:$AD$19)*$AL225:$AV225),0)</f>
        <v>0</v>
      </c>
      <c r="BH225" s="300" cm="1">
        <f t="array" aca="1" ref="BH225" ca="1">IF(AH225&gt;0,AH225*SUMPRODUCT(_xlfn.XLOOKUP(AH$23,$C$4:$C$19,$T$4:$AD$19)*$AL225:$AV225),0)</f>
        <v>0</v>
      </c>
      <c r="BI225" s="300" cm="1">
        <f t="array" aca="1" ref="BI225" ca="1">IF(AI225&gt;0,AI225*SUMPRODUCT(_xlfn.XLOOKUP(AI$23,$C$4:$C$19,$T$4:$AD$19)*$AL225:$AV225),0)</f>
        <v>0</v>
      </c>
      <c r="BJ225" s="300" cm="1">
        <f t="array" aca="1" ref="BJ225" ca="1">IF(AJ225&gt;0,AJ225*SUMPRODUCT(_xlfn.XLOOKUP(AJ$23,$C$4:$C$19,$T$4:$AD$19)*$AL225:$AV225),0)</f>
        <v>0</v>
      </c>
      <c r="BK225" s="302" cm="1">
        <f t="array" aca="1" ref="BK225" ca="1">IF(AK225&gt;0,AK225*SUMPRODUCT(_xlfn.XLOOKUP(AK$23,$C$4:$C$19,$T$4:$AD$19)*$AL225:$AV225),0)</f>
        <v>0</v>
      </c>
      <c r="BL225" s="303">
        <f t="shared" ca="1" si="298"/>
        <v>2</v>
      </c>
      <c r="BM225" s="125" cm="1">
        <f t="array" aca="1" ref="BM225" ca="1">IF(AA225&gt;0,AA225*SUMPRODUCT(_xlfn.XLOOKUP(AA$23,$C$4:$C$19,$I$4:$S$19)*$AL225:$AV225),0)</f>
        <v>0</v>
      </c>
      <c r="BN225" s="300" cm="1">
        <f t="array" aca="1" ref="BN225" ca="1">IF(AB225&gt;0,AB225*SUMPRODUCT(_xlfn.XLOOKUP(AB$23,$C$4:$C$19,$I$4:$S$19)*$AL225:$AV225),0)</f>
        <v>0</v>
      </c>
      <c r="BO225" s="300" cm="1">
        <f t="array" aca="1" ref="BO225" ca="1">IF(AC225&gt;0,AC225*SUMPRODUCT(_xlfn.XLOOKUP(AC$23,$C$4:$C$19,$I$4:$S$19)*$AL225:$AV225),0)</f>
        <v>-2</v>
      </c>
      <c r="BP225" s="301" cm="1">
        <f t="array" aca="1" ref="BP225" ca="1">IF(AD225&gt;0,AD225*SUMPRODUCT(_xlfn.XLOOKUP(AD$23,$C$4:$C$19,$I$4:$S$19)*$AL225:$AV225),0)</f>
        <v>0</v>
      </c>
      <c r="BQ225" s="300" cm="1">
        <f t="array" aca="1" ref="BQ225" ca="1">IF(AE225&gt;0,AE225*SUMPRODUCT(_xlfn.XLOOKUP(AE$23,$C$4:$C$19,$I$4:$S$19)*$AL225:$AV225),0)</f>
        <v>0</v>
      </c>
      <c r="BR225" s="300" cm="1">
        <f t="array" aca="1" ref="BR225" ca="1">IF(AF225&gt;0,AF225*SUMPRODUCT(_xlfn.XLOOKUP(AF$23,$C$4:$C$19,$I$4:$S$19)*$AL225:$AV225),0)</f>
        <v>0</v>
      </c>
      <c r="BS225" s="300" cm="1">
        <f t="array" aca="1" ref="BS225" ca="1">IF(AG225&gt;0,AG225*SUMPRODUCT(_xlfn.XLOOKUP(AG$23,$C$4:$C$19,$I$4:$S$19)*$AL225:$AV225),0)</f>
        <v>0</v>
      </c>
      <c r="BT225" s="300" cm="1">
        <f t="array" aca="1" ref="BT225" ca="1">IF(AH225&gt;0,AH225*SUMPRODUCT(_xlfn.XLOOKUP(AH$23,$C$4:$C$19,$I$4:$S$19)*$AL225:$AV225),0)</f>
        <v>0</v>
      </c>
      <c r="BU225" s="300" cm="1">
        <f t="array" aca="1" ref="BU225" ca="1">IF(AI225&gt;0,AI225*SUMPRODUCT(_xlfn.XLOOKUP(AI$23,$C$4:$C$19,$I$4:$S$19)*$AL225:$AV225),0)</f>
        <v>0</v>
      </c>
      <c r="BV225" s="300" cm="1">
        <f t="array" aca="1" ref="BV225" ca="1">IF(AJ225&gt;0,AJ225*SUMPRODUCT(_xlfn.XLOOKUP(AJ$23,$C$4:$C$19,$I$4:$S$19)*$AL225:$AV225),0)</f>
        <v>0</v>
      </c>
      <c r="BW225" s="304" cm="1">
        <f t="array" aca="1" ref="BW225" ca="1">IF(AK225&gt;0,AK225*SUMPRODUCT(_xlfn.XLOOKUP(AK$23,$C$4:$C$19,$I$4:$S$19)*$AL225:$AV225),0)</f>
        <v>0</v>
      </c>
      <c r="BX225" s="305">
        <f t="shared" ca="1" si="299"/>
        <v>-2</v>
      </c>
      <c r="BY225" s="125" cm="1">
        <f t="array" aca="1" ref="BY225" ca="1">IF(AA225&lt;0,AA225*SUMPRODUCT(_xlfn.XLOOKUP(AA$23,$C$4:$C$19,$T$4:$AD$19)*$AL225:$AV225),0)</f>
        <v>0</v>
      </c>
      <c r="BZ225" s="300" cm="1">
        <f t="array" aca="1" ref="BZ225" ca="1">IF(AB225&lt;0,AB225*SUMPRODUCT(_xlfn.XLOOKUP(AB$23,$C$4:$C$19,$T$4:$AD$19)*$AL225:$AV225),0)</f>
        <v>0</v>
      </c>
      <c r="CA225" s="300" cm="1">
        <f t="array" aca="1" ref="CA225" ca="1">IF(AC225&lt;0,AC225*SUMPRODUCT(_xlfn.XLOOKUP(AC$23,$C$4:$C$19,$T$4:$AD$19)*$AL225:$AV225),0)</f>
        <v>0</v>
      </c>
      <c r="CB225" s="301" cm="1">
        <f t="array" aca="1" ref="CB225" ca="1">IF(AD225&lt;0,AD225*SUMPRODUCT(_xlfn.XLOOKUP(AD$23,$C$4:$C$19,$T$4:$AD$19)*$AL225:$AV225),0)</f>
        <v>0</v>
      </c>
      <c r="CC225" s="300" cm="1">
        <f t="array" aca="1" ref="CC225" ca="1">IF(AE225&lt;0,AE225*SUMPRODUCT(_xlfn.XLOOKUP(AE$23,$C$4:$C$19,$T$4:$AD$19)*$AL225:$AV225),0)</f>
        <v>0</v>
      </c>
      <c r="CD225" s="300" cm="1">
        <f t="array" aca="1" ref="CD225" ca="1">IF(AF225&lt;0,AF225*SUMPRODUCT(_xlfn.XLOOKUP(AF$23,$C$4:$C$19,$T$4:$AD$19)*$AL225:$AV225),0)</f>
        <v>0</v>
      </c>
      <c r="CE225" s="300" cm="1">
        <f t="array" aca="1" ref="CE225" ca="1">IF(AG225&lt;0,AG225*SUMPRODUCT(_xlfn.XLOOKUP(AG$23,$C$4:$C$19,$T$4:$AD$19)*$AL225:$AV225),0)</f>
        <v>0</v>
      </c>
      <c r="CF225" s="300" cm="1">
        <f t="array" aca="1" ref="CF225" ca="1">IF(AH225&lt;0,AH225*SUMPRODUCT(_xlfn.XLOOKUP(AH$23,$C$4:$C$19,$T$4:$AD$19)*$AL225:$AV225),0)</f>
        <v>0</v>
      </c>
      <c r="CG225" s="300" cm="1">
        <f t="array" aca="1" ref="CG225" ca="1">IF(AI225&lt;0,AI225*SUMPRODUCT(_xlfn.XLOOKUP(AI$23,$C$4:$C$19,$T$4:$AD$19)*$AL225:$AV225),0)</f>
        <v>0</v>
      </c>
      <c r="CH225" s="300" cm="1">
        <f t="array" aca="1" ref="CH225" ca="1">IF(AJ225&lt;0,AJ225*SUMPRODUCT(_xlfn.XLOOKUP(AJ$23,$C$4:$C$19,$T$4:$AD$19)*$AL225:$AV225),0)</f>
        <v>0</v>
      </c>
      <c r="CI225" s="304" cm="1">
        <f t="array" aca="1" ref="CI225" ca="1">IF(AK225&lt;0,AK225*SUMPRODUCT(_xlfn.XLOOKUP(AK$23,$C$4:$C$19,$T$4:$AD$19)*$AL225:$AV225),0)</f>
        <v>0</v>
      </c>
      <c r="CJ225" s="303">
        <f t="shared" ca="1" si="300"/>
        <v>0</v>
      </c>
      <c r="CK225" s="125" cm="1">
        <f t="array" aca="1" ref="CK225" ca="1">IF(AA225&lt;0,AA225*SUMPRODUCT(_xlfn.XLOOKUP(AA$23,$C$4:$C$19,$I$4:$S$19)*$AL225:$AV225),0)</f>
        <v>0</v>
      </c>
      <c r="CL225" s="300" cm="1">
        <f t="array" aca="1" ref="CL225" ca="1">IF(AB225&lt;0,AB225*SUMPRODUCT(_xlfn.XLOOKUP(AB$23,$C$4:$C$19,$I$4:$S$19)*$AL225:$AV225),0)</f>
        <v>0</v>
      </c>
      <c r="CM225" s="300" cm="1">
        <f t="array" aca="1" ref="CM225" ca="1">IF(AC225&lt;0,AC225*SUMPRODUCT(_xlfn.XLOOKUP(AC$23,$C$4:$C$19,$I$4:$S$19)*$AL225:$AV225),0)</f>
        <v>0</v>
      </c>
      <c r="CN225" s="301" cm="1">
        <f t="array" aca="1" ref="CN225" ca="1">IF(AD225&lt;0,AD225*SUMPRODUCT(_xlfn.XLOOKUP(AD$23,$C$4:$C$19,$I$4:$S$19)*$AL225:$AV225),0)</f>
        <v>0</v>
      </c>
      <c r="CO225" s="300" cm="1">
        <f t="array" aca="1" ref="CO225" ca="1">IF(AE225&lt;0,AE225*SUMPRODUCT(_xlfn.XLOOKUP(AE$23,$C$4:$C$19,$I$4:$S$19)*$AL225:$AV225),0)</f>
        <v>0</v>
      </c>
      <c r="CP225" s="300" cm="1">
        <f t="array" aca="1" ref="CP225" ca="1">IF(AF225&lt;0,AF225*SUMPRODUCT(_xlfn.XLOOKUP(AF$23,$C$4:$C$19,$I$4:$S$19)*$AL225:$AV225),0)</f>
        <v>0</v>
      </c>
      <c r="CQ225" s="300" cm="1">
        <f t="array" aca="1" ref="CQ225" ca="1">IF(AG225&lt;0,AG225*SUMPRODUCT(_xlfn.XLOOKUP(AG$23,$C$4:$C$19,$I$4:$S$19)*$AL225:$AV225),0)</f>
        <v>0</v>
      </c>
      <c r="CR225" s="300" cm="1">
        <f t="array" aca="1" ref="CR225" ca="1">IF(AH225&lt;0,AH225*SUMPRODUCT(_xlfn.XLOOKUP(AH$23,$C$4:$C$19,$I$4:$S$19)*$AL225:$AV225),0)</f>
        <v>0</v>
      </c>
      <c r="CS225" s="300" cm="1">
        <f t="array" aca="1" ref="CS225" ca="1">IF(AI225&lt;0,AI225*SUMPRODUCT(_xlfn.XLOOKUP(AI$23,$C$4:$C$19,$I$4:$S$19)*$AL225:$AV225),0)</f>
        <v>0</v>
      </c>
      <c r="CT225" s="300" cm="1">
        <f t="array" aca="1" ref="CT225" ca="1">IF(AJ225&lt;0,AJ225*SUMPRODUCT(_xlfn.XLOOKUP(AJ$23,$C$4:$C$19,$I$4:$S$19)*$AL225:$AV225),0)</f>
        <v>0</v>
      </c>
      <c r="CU225" s="302" cm="1">
        <f t="array" aca="1" ref="CU225" ca="1">IF(AK225&lt;0,AK225*SUMPRODUCT(_xlfn.XLOOKUP(AK$23,$C$4:$C$19,$I$4:$S$19)*$AL225:$AV225),0)</f>
        <v>0</v>
      </c>
      <c r="CV225" s="303">
        <f t="shared" ca="1" si="301"/>
        <v>0</v>
      </c>
    </row>
    <row r="226" spans="1:100" ht="15.75" x14ac:dyDescent="0.25">
      <c r="A226" s="261" t="s">
        <v>170</v>
      </c>
      <c r="B226" s="733"/>
      <c r="C226" s="262">
        <v>1</v>
      </c>
      <c r="D226" s="263" t="str">
        <f>_xlfn.XLOOKUP($C226,'Load Combinations'!$B$4:$B$22,'Load Combinations'!$C$4:$C$22)</f>
        <v xml:space="preserve">Installation - Target Assembly </v>
      </c>
      <c r="E226" s="264">
        <v>1</v>
      </c>
      <c r="F226" s="265">
        <v>14</v>
      </c>
      <c r="G226" s="266">
        <v>0</v>
      </c>
      <c r="H226" s="267">
        <f t="shared" si="304"/>
        <v>0</v>
      </c>
      <c r="I226" s="267">
        <f t="shared" si="305"/>
        <v>0</v>
      </c>
      <c r="J226" s="268"/>
      <c r="K226" s="264"/>
      <c r="L226" s="269"/>
      <c r="M226" s="269"/>
      <c r="N226" s="269"/>
      <c r="O226" s="269"/>
      <c r="P226" s="269"/>
      <c r="Q226" s="269"/>
      <c r="R226" s="269"/>
      <c r="S226" s="269"/>
      <c r="T226" s="269"/>
      <c r="U226" s="269"/>
      <c r="V226" s="269"/>
      <c r="W226" s="269"/>
      <c r="X226" s="269"/>
      <c r="Y226" s="269"/>
      <c r="Z226" s="270"/>
      <c r="AA226" s="264"/>
      <c r="AB226" s="269"/>
      <c r="AC226" s="269">
        <v>1</v>
      </c>
      <c r="AD226" s="269">
        <v>1</v>
      </c>
      <c r="AE226" s="269">
        <v>1</v>
      </c>
      <c r="AF226" s="269">
        <v>1</v>
      </c>
      <c r="AG226" s="269"/>
      <c r="AH226" s="269"/>
      <c r="AI226" s="269"/>
      <c r="AJ226" s="269"/>
      <c r="AK226" s="265"/>
      <c r="AL226" s="271">
        <f>+INDEX('Load Combinations'!$D$4:$N$22,MATCH(Vertical!$C226,'Load Combinations'!$B$4:$B$22,0),MATCH(Vertical!AL$23,'Load Combinations'!$D$3:$N$3,0))</f>
        <v>0</v>
      </c>
      <c r="AM226" s="269">
        <f>+INDEX('Load Combinations'!$D$4:$N$22,MATCH(Vertical!$C226,'Load Combinations'!$B$4:$B$22,0),MATCH(Vertical!AM$23,'Load Combinations'!$D$3:$N$3,0))</f>
        <v>0</v>
      </c>
      <c r="AN226" s="269">
        <f>+INDEX('Load Combinations'!$D$4:$N$22,MATCH(Vertical!$C226,'Load Combinations'!$B$4:$B$22,0),MATCH(Vertical!AN$23,'Load Combinations'!$D$3:$N$3,0))</f>
        <v>0</v>
      </c>
      <c r="AO226" s="269">
        <f>+INDEX('Load Combinations'!$D$4:$N$22,MATCH(Vertical!$C226,'Load Combinations'!$B$4:$B$22,0),MATCH(Vertical!AO$23,'Load Combinations'!$D$3:$N$3,0))</f>
        <v>0</v>
      </c>
      <c r="AP226" s="269">
        <f>+INDEX('Load Combinations'!$D$4:$N$22,MATCH(Vertical!$C226,'Load Combinations'!$B$4:$B$22,0),MATCH(Vertical!AP$23,'Load Combinations'!$D$3:$N$3,0))</f>
        <v>0</v>
      </c>
      <c r="AQ226" s="269">
        <f>+INDEX('Load Combinations'!$D$4:$N$22,MATCH(Vertical!$C226,'Load Combinations'!$B$4:$B$22,0),MATCH(Vertical!AQ$23,'Load Combinations'!$D$3:$N$3,0))</f>
        <v>0</v>
      </c>
      <c r="AR226" s="269">
        <f>+INDEX('Load Combinations'!$D$4:$N$22,MATCH(Vertical!$C226,'Load Combinations'!$B$4:$B$22,0),MATCH(Vertical!AR$23,'Load Combinations'!$D$3:$N$3,0))</f>
        <v>0</v>
      </c>
      <c r="AS226" s="269">
        <f>+INDEX('Load Combinations'!$D$4:$N$22,MATCH(Vertical!$C226,'Load Combinations'!$B$4:$B$22,0),MATCH(Vertical!AS$23,'Load Combinations'!$D$3:$N$3,0))</f>
        <v>0</v>
      </c>
      <c r="AT226" s="269">
        <f>+INDEX('Load Combinations'!$D$4:$N$22,MATCH(Vertical!$C226,'Load Combinations'!$B$4:$B$22,0),MATCH(Vertical!AT$23,'Load Combinations'!$D$3:$N$3,0))</f>
        <v>0</v>
      </c>
      <c r="AU226" s="270">
        <f>+INDEX('Load Combinations'!$D$4:$N$22,MATCH(Vertical!$C226,'Load Combinations'!$B$4:$B$22,0),MATCH(Vertical!AU$23,'Load Combinations'!$D$3:$N$3,0))</f>
        <v>0</v>
      </c>
      <c r="AV226" s="325">
        <f>+INDEX('Load Combinations'!$D$4:$N$22,MATCH(Vertical!$C226,'Load Combinations'!$B$4:$B$22,0),MATCH(Vertical!AV$23,'Load Combinations'!$D$3:$N$3,0))</f>
        <v>0</v>
      </c>
      <c r="AW226" s="264" cm="1">
        <f t="array" ref="AW226">SUMPRODUCT(--($K226:$Z226&gt;0),INDEX($H$4:$H$19,MATCH($K$23:$Z$23,$C$4:$C$19,0)))</f>
        <v>0</v>
      </c>
      <c r="AX226" s="269" cm="1">
        <f t="array" ref="AX226">SUMPRODUCT(--($K226:$Z226&gt;0),INDEX($G$4:$G$19,MATCH($K$23:$Z$23,$C$4:$C$19,0)))</f>
        <v>0</v>
      </c>
      <c r="AY226" s="269" cm="1">
        <f t="array" ref="AY226">-1*SUMPRODUCT(--($K226:$Z226&lt;0),INDEX($H$4:$H$19,MATCH($K$23:$Z$23,$C$4:$C$19,0)))</f>
        <v>0</v>
      </c>
      <c r="AZ226" s="265" cm="1">
        <f t="array" ref="AZ226">-1*SUMPRODUCT(--($K226:$Z226&lt;0),INDEX($G$4:$G$19,MATCH($K$23:$Z$23,$C$4:$C$19,0)))</f>
        <v>0</v>
      </c>
      <c r="BA226" s="272" cm="1">
        <f t="array" ref="BA226">IF(AA226&gt;0,AA226*SUMPRODUCT(_xlfn.XLOOKUP(AA$23,$C$4:$C$19,$T$4:$AD$19)*$AL226:$AV226),0)</f>
        <v>0</v>
      </c>
      <c r="BB226" s="273" cm="1">
        <f t="array" ref="BB226">IF(AB226&gt;0,AB226*SUMPRODUCT(_xlfn.XLOOKUP(AB$23,$C$4:$C$19,$T$4:$AD$19)*$AL226:$AV226),0)</f>
        <v>0</v>
      </c>
      <c r="BC226" s="273" cm="1">
        <f t="array" ref="BC226">IF(AC226&gt;0,AC226*SUMPRODUCT(_xlfn.XLOOKUP(AC$23,$C$4:$C$19,$T$4:$AD$19)*$AL226:$AV226),0)</f>
        <v>0</v>
      </c>
      <c r="BD226" s="273" cm="1">
        <f t="array" ref="BD226">IF(AD226&gt;0,AD226*SUMPRODUCT(_xlfn.XLOOKUP(AD$23,$C$4:$C$19,$T$4:$AD$19)*$AL226:$AV226),0)</f>
        <v>0</v>
      </c>
      <c r="BE226" s="273" cm="1">
        <f t="array" ref="BE226">IF(AE226&gt;0,AE226*SUMPRODUCT(_xlfn.XLOOKUP(AE$23,$C$4:$C$19,$T$4:$AD$19)*$AL226:$AV226),0)</f>
        <v>0</v>
      </c>
      <c r="BF226" s="273" cm="1">
        <f t="array" ref="BF226">IF(AF226&gt;0,AF226*SUMPRODUCT(_xlfn.XLOOKUP(AF$23,$C$4:$C$19,$T$4:$AD$19)*$AL226:$AV226),0)</f>
        <v>0</v>
      </c>
      <c r="BG226" s="273" cm="1">
        <f t="array" ref="BG226">IF(AG226&gt;0,AG226*SUMPRODUCT(_xlfn.XLOOKUP(AG$23,$C$4:$C$19,$T$4:$AD$19)*$AL226:$AV226),0)</f>
        <v>0</v>
      </c>
      <c r="BH226" s="273" cm="1">
        <f t="array" ref="BH226">IF(AH226&gt;0,AH226*SUMPRODUCT(_xlfn.XLOOKUP(AH$23,$C$4:$C$19,$T$4:$AD$19)*$AL226:$AV226),0)</f>
        <v>0</v>
      </c>
      <c r="BI226" s="273" cm="1">
        <f t="array" ref="BI226">IF(AI226&gt;0,AI226*SUMPRODUCT(_xlfn.XLOOKUP(AI$23,$C$4:$C$19,$T$4:$AD$19)*$AL226:$AV226),0)</f>
        <v>0</v>
      </c>
      <c r="BJ226" s="273" cm="1">
        <f t="array" ref="BJ226">IF(AJ226&gt;0,AJ226*SUMPRODUCT(_xlfn.XLOOKUP(AJ$23,$C$4:$C$19,$T$4:$AD$19)*$AL226:$AV226),0)</f>
        <v>0</v>
      </c>
      <c r="BK226" s="274" cm="1">
        <f t="array" ref="BK226">IF(AK226&gt;0,AK226*SUMPRODUCT(_xlfn.XLOOKUP(AK$23,$C$4:$C$19,$T$4:$AD$19)*$AL226:$AV226),0)</f>
        <v>0</v>
      </c>
      <c r="BL226" s="275">
        <f t="shared" si="298"/>
        <v>0</v>
      </c>
      <c r="BM226" s="272" cm="1">
        <f t="array" ref="BM226">IF(AA226&gt;0,AA226*SUMPRODUCT(_xlfn.XLOOKUP(AA$23,$C$4:$C$19,$I$4:$S$19)*$AL226:$AV226),0)</f>
        <v>0</v>
      </c>
      <c r="BN226" s="273" cm="1">
        <f t="array" ref="BN226">IF(AB226&gt;0,AB226*SUMPRODUCT(_xlfn.XLOOKUP(AB$23,$C$4:$C$19,$I$4:$S$19)*$AL226:$AV226),0)</f>
        <v>0</v>
      </c>
      <c r="BO226" s="273" cm="1">
        <f t="array" ref="BO226">IF(AC226&gt;0,AC226*SUMPRODUCT(_xlfn.XLOOKUP(AC$23,$C$4:$C$19,$I$4:$S$19)*$AL226:$AV226),0)</f>
        <v>0</v>
      </c>
      <c r="BP226" s="273" cm="1">
        <f t="array" ref="BP226">IF(AD226&gt;0,AD226*SUMPRODUCT(_xlfn.XLOOKUP(AD$23,$C$4:$C$19,$I$4:$S$19)*$AL226:$AV226),0)</f>
        <v>0</v>
      </c>
      <c r="BQ226" s="273" cm="1">
        <f t="array" ref="BQ226">IF(AE226&gt;0,AE226*SUMPRODUCT(_xlfn.XLOOKUP(AE$23,$C$4:$C$19,$I$4:$S$19)*$AL226:$AV226),0)</f>
        <v>0</v>
      </c>
      <c r="BR226" s="273" cm="1">
        <f t="array" ref="BR226">IF(AF226&gt;0,AF226*SUMPRODUCT(_xlfn.XLOOKUP(AF$23,$C$4:$C$19,$I$4:$S$19)*$AL226:$AV226),0)</f>
        <v>0</v>
      </c>
      <c r="BS226" s="273" cm="1">
        <f t="array" ref="BS226">IF(AG226&gt;0,AG226*SUMPRODUCT(_xlfn.XLOOKUP(AG$23,$C$4:$C$19,$I$4:$S$19)*$AL226:$AV226),0)</f>
        <v>0</v>
      </c>
      <c r="BT226" s="273" cm="1">
        <f t="array" ref="BT226">IF(AH226&gt;0,AH226*SUMPRODUCT(_xlfn.XLOOKUP(AH$23,$C$4:$C$19,$I$4:$S$19)*$AL226:$AV226),0)</f>
        <v>0</v>
      </c>
      <c r="BU226" s="273" cm="1">
        <f t="array" ref="BU226">IF(AI226&gt;0,AI226*SUMPRODUCT(_xlfn.XLOOKUP(AI$23,$C$4:$C$19,$I$4:$S$19)*$AL226:$AV226),0)</f>
        <v>0</v>
      </c>
      <c r="BV226" s="273" cm="1">
        <f t="array" ref="BV226">IF(AJ226&gt;0,AJ226*SUMPRODUCT(_xlfn.XLOOKUP(AJ$23,$C$4:$C$19,$I$4:$S$19)*$AL226:$AV226),0)</f>
        <v>0</v>
      </c>
      <c r="BW226" s="276" cm="1">
        <f t="array" ref="BW226">IF(AK226&gt;0,AK226*SUMPRODUCT(_xlfn.XLOOKUP(AK$23,$C$4:$C$19,$I$4:$S$19)*$AL226:$AV226),0)</f>
        <v>0</v>
      </c>
      <c r="BX226" s="277">
        <f t="shared" si="299"/>
        <v>0</v>
      </c>
      <c r="BY226" s="272" cm="1">
        <f t="array" ref="BY226">IF(AA226&lt;0,AA226*SUMPRODUCT(_xlfn.XLOOKUP(AA$23,$C$4:$C$19,$T$4:$AD$19)*$AL226:$AV226),0)</f>
        <v>0</v>
      </c>
      <c r="BZ226" s="273" cm="1">
        <f t="array" ref="BZ226">IF(AB226&lt;0,AB226*SUMPRODUCT(_xlfn.XLOOKUP(AB$23,$C$4:$C$19,$T$4:$AD$19)*$AL226:$AV226),0)</f>
        <v>0</v>
      </c>
      <c r="CA226" s="273" cm="1">
        <f t="array" ref="CA226">IF(AC226&lt;0,AC226*SUMPRODUCT(_xlfn.XLOOKUP(AC$23,$C$4:$C$19,$T$4:$AD$19)*$AL226:$AV226),0)</f>
        <v>0</v>
      </c>
      <c r="CB226" s="273" cm="1">
        <f t="array" ref="CB226">IF(AD226&lt;0,AD226*SUMPRODUCT(_xlfn.XLOOKUP(AD$23,$C$4:$C$19,$T$4:$AD$19)*$AL226:$AV226),0)</f>
        <v>0</v>
      </c>
      <c r="CC226" s="273" cm="1">
        <f t="array" ref="CC226">IF(AE226&lt;0,AE226*SUMPRODUCT(_xlfn.XLOOKUP(AE$23,$C$4:$C$19,$T$4:$AD$19)*$AL226:$AV226),0)</f>
        <v>0</v>
      </c>
      <c r="CD226" s="273" cm="1">
        <f t="array" ref="CD226">IF(AF226&lt;0,AF226*SUMPRODUCT(_xlfn.XLOOKUP(AF$23,$C$4:$C$19,$T$4:$AD$19)*$AL226:$AV226),0)</f>
        <v>0</v>
      </c>
      <c r="CE226" s="273" cm="1">
        <f t="array" ref="CE226">IF(AG226&lt;0,AG226*SUMPRODUCT(_xlfn.XLOOKUP(AG$23,$C$4:$C$19,$T$4:$AD$19)*$AL226:$AV226),0)</f>
        <v>0</v>
      </c>
      <c r="CF226" s="273" cm="1">
        <f t="array" ref="CF226">IF(AH226&lt;0,AH226*SUMPRODUCT(_xlfn.XLOOKUP(AH$23,$C$4:$C$19,$T$4:$AD$19)*$AL226:$AV226),0)</f>
        <v>0</v>
      </c>
      <c r="CG226" s="273" cm="1">
        <f t="array" ref="CG226">IF(AI226&lt;0,AI226*SUMPRODUCT(_xlfn.XLOOKUP(AI$23,$C$4:$C$19,$T$4:$AD$19)*$AL226:$AV226),0)</f>
        <v>0</v>
      </c>
      <c r="CH226" s="273" cm="1">
        <f t="array" ref="CH226">IF(AJ226&lt;0,AJ226*SUMPRODUCT(_xlfn.XLOOKUP(AJ$23,$C$4:$C$19,$T$4:$AD$19)*$AL226:$AV226),0)</f>
        <v>0</v>
      </c>
      <c r="CI226" s="276" cm="1">
        <f t="array" ref="CI226">IF(AK226&lt;0,AK226*SUMPRODUCT(_xlfn.XLOOKUP(AK$23,$C$4:$C$19,$T$4:$AD$19)*$AL226:$AV226),0)</f>
        <v>0</v>
      </c>
      <c r="CJ226" s="275">
        <f t="shared" si="300"/>
        <v>0</v>
      </c>
      <c r="CK226" s="272" cm="1">
        <f t="array" ref="CK226">IF(AA226&lt;0,AA226*SUMPRODUCT(_xlfn.XLOOKUP(AA$23,$C$4:$C$19,$I$4:$S$19)*$AL226:$AV226),0)</f>
        <v>0</v>
      </c>
      <c r="CL226" s="273" cm="1">
        <f t="array" ref="CL226">IF(AB226&lt;0,AB226*SUMPRODUCT(_xlfn.XLOOKUP(AB$23,$C$4:$C$19,$I$4:$S$19)*$AL226:$AV226),0)</f>
        <v>0</v>
      </c>
      <c r="CM226" s="273" cm="1">
        <f t="array" ref="CM226">IF(AC226&lt;0,AC226*SUMPRODUCT(_xlfn.XLOOKUP(AC$23,$C$4:$C$19,$I$4:$S$19)*$AL226:$AV226),0)</f>
        <v>0</v>
      </c>
      <c r="CN226" s="273" cm="1">
        <f t="array" ref="CN226">IF(AD226&lt;0,AD226*SUMPRODUCT(_xlfn.XLOOKUP(AD$23,$C$4:$C$19,$I$4:$S$19)*$AL226:$AV226),0)</f>
        <v>0</v>
      </c>
      <c r="CO226" s="273" cm="1">
        <f t="array" ref="CO226">IF(AE226&lt;0,AE226*SUMPRODUCT(_xlfn.XLOOKUP(AE$23,$C$4:$C$19,$I$4:$S$19)*$AL226:$AV226),0)</f>
        <v>0</v>
      </c>
      <c r="CP226" s="273" cm="1">
        <f t="array" ref="CP226">IF(AF226&lt;0,AF226*SUMPRODUCT(_xlfn.XLOOKUP(AF$23,$C$4:$C$19,$I$4:$S$19)*$AL226:$AV226),0)</f>
        <v>0</v>
      </c>
      <c r="CQ226" s="273" cm="1">
        <f t="array" ref="CQ226">IF(AG226&lt;0,AG226*SUMPRODUCT(_xlfn.XLOOKUP(AG$23,$C$4:$C$19,$I$4:$S$19)*$AL226:$AV226),0)</f>
        <v>0</v>
      </c>
      <c r="CR226" s="273" cm="1">
        <f t="array" ref="CR226">IF(AH226&lt;0,AH226*SUMPRODUCT(_xlfn.XLOOKUP(AH$23,$C$4:$C$19,$I$4:$S$19)*$AL226:$AV226),0)</f>
        <v>0</v>
      </c>
      <c r="CS226" s="273" cm="1">
        <f t="array" ref="CS226">IF(AI226&lt;0,AI226*SUMPRODUCT(_xlfn.XLOOKUP(AI$23,$C$4:$C$19,$I$4:$S$19)*$AL226:$AV226),0)</f>
        <v>0</v>
      </c>
      <c r="CT226" s="273" cm="1">
        <f t="array" ref="CT226">IF(AJ226&lt;0,AJ226*SUMPRODUCT(_xlfn.XLOOKUP(AJ$23,$C$4:$C$19,$I$4:$S$19)*$AL226:$AV226),0)</f>
        <v>0</v>
      </c>
      <c r="CU226" s="274" cm="1">
        <f t="array" ref="CU226">IF(AK226&lt;0,AK226*SUMPRODUCT(_xlfn.XLOOKUP(AK$23,$C$4:$C$19,$I$4:$S$19)*$AL226:$AV226),0)</f>
        <v>0</v>
      </c>
      <c r="CV226" s="275">
        <f t="shared" si="301"/>
        <v>0</v>
      </c>
    </row>
    <row r="227" spans="1:100" x14ac:dyDescent="0.25">
      <c r="A227" s="134" t="s">
        <v>165</v>
      </c>
      <c r="B227" s="255"/>
      <c r="C227" s="278">
        <v>2</v>
      </c>
      <c r="D227" s="279" t="str">
        <f>_xlfn.XLOOKUP($C227,'Load Combinations'!$B$4:$B$22,'Load Combinations'!$C$4:$C$22)</f>
        <v>Rotation Test, Target Assembly</v>
      </c>
      <c r="E227" s="280"/>
      <c r="F227" s="281"/>
      <c r="G227" s="111"/>
      <c r="H227" s="282">
        <f t="shared" ca="1" si="304"/>
        <v>-0.30000000000000004</v>
      </c>
      <c r="I227" s="282">
        <f t="shared" ca="1" si="305"/>
        <v>-0.2</v>
      </c>
      <c r="J227" s="283"/>
      <c r="K227" s="87">
        <f ca="1">OFFSET(K227,-1,0)</f>
        <v>0</v>
      </c>
      <c r="L227" s="84">
        <f t="shared" ref="L227:AK227" ca="1" si="350">OFFSET(L227,-1,0)</f>
        <v>0</v>
      </c>
      <c r="M227" s="84">
        <f t="shared" ca="1" si="350"/>
        <v>0</v>
      </c>
      <c r="N227" s="84">
        <f t="shared" ca="1" si="350"/>
        <v>0</v>
      </c>
      <c r="O227" s="84">
        <f t="shared" ca="1" si="350"/>
        <v>0</v>
      </c>
      <c r="P227" s="84">
        <f t="shared" ca="1" si="350"/>
        <v>0</v>
      </c>
      <c r="Q227" s="84">
        <f t="shared" ca="1" si="350"/>
        <v>0</v>
      </c>
      <c r="R227" s="84">
        <f t="shared" ca="1" si="350"/>
        <v>0</v>
      </c>
      <c r="S227" s="84">
        <f t="shared" ca="1" si="350"/>
        <v>0</v>
      </c>
      <c r="T227" s="84">
        <f t="shared" ca="1" si="350"/>
        <v>0</v>
      </c>
      <c r="U227" s="84">
        <f t="shared" ca="1" si="350"/>
        <v>0</v>
      </c>
      <c r="V227" s="84">
        <f t="shared" ca="1" si="350"/>
        <v>0</v>
      </c>
      <c r="W227" s="84">
        <f t="shared" ca="1" si="350"/>
        <v>0</v>
      </c>
      <c r="X227" s="84">
        <f t="shared" ca="1" si="350"/>
        <v>0</v>
      </c>
      <c r="Y227" s="84">
        <f t="shared" ca="1" si="350"/>
        <v>0</v>
      </c>
      <c r="Z227" s="89">
        <f t="shared" ca="1" si="350"/>
        <v>0</v>
      </c>
      <c r="AA227" s="87">
        <f t="shared" ca="1" si="350"/>
        <v>0</v>
      </c>
      <c r="AB227" s="84">
        <f t="shared" ca="1" si="350"/>
        <v>0</v>
      </c>
      <c r="AC227" s="84">
        <f t="shared" ca="1" si="350"/>
        <v>1</v>
      </c>
      <c r="AD227" s="84">
        <f t="shared" ca="1" si="350"/>
        <v>1</v>
      </c>
      <c r="AE227" s="84">
        <f t="shared" ca="1" si="350"/>
        <v>1</v>
      </c>
      <c r="AF227" s="84">
        <f t="shared" ca="1" si="350"/>
        <v>1</v>
      </c>
      <c r="AG227" s="84">
        <f t="shared" ca="1" si="350"/>
        <v>0</v>
      </c>
      <c r="AH227" s="84">
        <f t="shared" ca="1" si="350"/>
        <v>0</v>
      </c>
      <c r="AI227" s="84">
        <f t="shared" ca="1" si="350"/>
        <v>0</v>
      </c>
      <c r="AJ227" s="84">
        <f t="shared" ca="1" si="350"/>
        <v>0</v>
      </c>
      <c r="AK227" s="98">
        <f t="shared" ca="1" si="350"/>
        <v>0</v>
      </c>
      <c r="AL227" s="91">
        <f>+INDEX('Load Combinations'!$D$4:$N$22,MATCH(Vertical!$C227,'Load Combinations'!$B$4:$B$22,0),MATCH(Vertical!AL$23,'Load Combinations'!$D$3:$N$3,0))</f>
        <v>1</v>
      </c>
      <c r="AM227" s="84">
        <f>+INDEX('Load Combinations'!$D$4:$N$22,MATCH(Vertical!$C227,'Load Combinations'!$B$4:$B$22,0),MATCH(Vertical!AM$23,'Load Combinations'!$D$3:$N$3,0))</f>
        <v>1</v>
      </c>
      <c r="AN227" s="84">
        <f>+INDEX('Load Combinations'!$D$4:$N$22,MATCH(Vertical!$C227,'Load Combinations'!$B$4:$B$22,0),MATCH(Vertical!AN$23,'Load Combinations'!$D$3:$N$3,0))</f>
        <v>0</v>
      </c>
      <c r="AO227" s="84">
        <f>+INDEX('Load Combinations'!$D$4:$N$22,MATCH(Vertical!$C227,'Load Combinations'!$B$4:$B$22,0),MATCH(Vertical!AO$23,'Load Combinations'!$D$3:$N$3,0))</f>
        <v>0</v>
      </c>
      <c r="AP227" s="84">
        <f>+INDEX('Load Combinations'!$D$4:$N$22,MATCH(Vertical!$C227,'Load Combinations'!$B$4:$B$22,0),MATCH(Vertical!AP$23,'Load Combinations'!$D$3:$N$3,0))</f>
        <v>0</v>
      </c>
      <c r="AQ227" s="84">
        <f>+INDEX('Load Combinations'!$D$4:$N$22,MATCH(Vertical!$C227,'Load Combinations'!$B$4:$B$22,0),MATCH(Vertical!AQ$23,'Load Combinations'!$D$3:$N$3,0))</f>
        <v>0</v>
      </c>
      <c r="AR227" s="84">
        <f>+INDEX('Load Combinations'!$D$4:$N$22,MATCH(Vertical!$C227,'Load Combinations'!$B$4:$B$22,0),MATCH(Vertical!AR$23,'Load Combinations'!$D$3:$N$3,0))</f>
        <v>0</v>
      </c>
      <c r="AS227" s="84">
        <f>+INDEX('Load Combinations'!$D$4:$N$22,MATCH(Vertical!$C227,'Load Combinations'!$B$4:$B$22,0),MATCH(Vertical!AS$23,'Load Combinations'!$D$3:$N$3,0))</f>
        <v>0</v>
      </c>
      <c r="AT227" s="84">
        <f>+INDEX('Load Combinations'!$D$4:$N$22,MATCH(Vertical!$C227,'Load Combinations'!$B$4:$B$22,0),MATCH(Vertical!AT$23,'Load Combinations'!$D$3:$N$3,0))</f>
        <v>0</v>
      </c>
      <c r="AU227" s="89">
        <f>+INDEX('Load Combinations'!$D$4:$N$22,MATCH(Vertical!$C227,'Load Combinations'!$B$4:$B$22,0),MATCH(Vertical!AU$23,'Load Combinations'!$D$3:$N$3,0))</f>
        <v>0</v>
      </c>
      <c r="AV227" s="194">
        <f>+INDEX('Load Combinations'!$D$4:$N$22,MATCH(Vertical!$C227,'Load Combinations'!$B$4:$B$22,0),MATCH(Vertical!AV$23,'Load Combinations'!$D$3:$N$3,0))</f>
        <v>0</v>
      </c>
      <c r="AW227" s="284" cm="1">
        <f t="array" aca="1" ref="AW227" ca="1">SUMPRODUCT(--($K227:$Z227&gt;0),INDEX($H$4:$H$19,MATCH($K$23:$Z$23,$C$4:$C$19,0)))</f>
        <v>0</v>
      </c>
      <c r="AX227" s="194" cm="1">
        <f t="array" aca="1" ref="AX227" ca="1">SUMPRODUCT(--($K227:$Z227&gt;0),INDEX($G$4:$G$19,MATCH($K$23:$Z$23,$C$4:$C$19,0)))</f>
        <v>0</v>
      </c>
      <c r="AY227" s="194" cm="1">
        <f t="array" aca="1" ref="AY227" ca="1">-1*SUMPRODUCT(--($K227:$Z227&lt;0),INDEX($H$4:$H$19,MATCH($K$23:$Z$23,$C$4:$C$19,0)))</f>
        <v>0</v>
      </c>
      <c r="AZ227" s="285" cm="1">
        <f t="array" aca="1" ref="AZ227" ca="1">-1*SUMPRODUCT(--($K227:$Z227&lt;0),INDEX($G$4:$G$19,MATCH($K$23:$Z$23,$C$4:$C$19,0)))</f>
        <v>0</v>
      </c>
      <c r="BA227" s="286" cm="1">
        <f t="array" aca="1" ref="BA227" ca="1">IF(AA227&gt;0,AA227*SUMPRODUCT(_xlfn.XLOOKUP(AA$23,$C$4:$C$19,$T$4:$AD$19)*$AL227:$AV227),0)</f>
        <v>0</v>
      </c>
      <c r="BB227" s="287" cm="1">
        <f t="array" aca="1" ref="BB227" ca="1">IF(AB227&gt;0,AB227*SUMPRODUCT(_xlfn.XLOOKUP(AB$23,$C$4:$C$19,$T$4:$AD$19)*$AL227:$AV227),0)</f>
        <v>0</v>
      </c>
      <c r="BC227" s="287" cm="1">
        <f t="array" aca="1" ref="BC227" ca="1">IF(AC227&gt;0,AC227*SUMPRODUCT(_xlfn.XLOOKUP(AC$23,$C$4:$C$19,$T$4:$AD$19)*$AL227:$AV227),0)</f>
        <v>0.1</v>
      </c>
      <c r="BD227" s="287" cm="1">
        <f t="array" aca="1" ref="BD227" ca="1">IF(AD227&gt;0,AD227*SUMPRODUCT(_xlfn.XLOOKUP(AD$23,$C$4:$C$19,$T$4:$AD$19)*$AL227:$AV227),0)</f>
        <v>0.1</v>
      </c>
      <c r="BE227" s="287" cm="1">
        <f t="array" aca="1" ref="BE227" ca="1">IF(AE227&gt;0,AE227*SUMPRODUCT(_xlfn.XLOOKUP(AE$23,$C$4:$C$19,$T$4:$AD$19)*$AL227:$AV227),0)</f>
        <v>-2</v>
      </c>
      <c r="BF227" s="287" cm="1">
        <f t="array" aca="1" ref="BF227" ca="1">IF(AF227&gt;0,AF227*SUMPRODUCT(_xlfn.XLOOKUP(AF$23,$C$4:$C$19,$T$4:$AD$19)*$AL227:$AV227),0)</f>
        <v>1.5</v>
      </c>
      <c r="BG227" s="287" cm="1">
        <f t="array" aca="1" ref="BG227" ca="1">IF(AG227&gt;0,AG227*SUMPRODUCT(_xlfn.XLOOKUP(AG$23,$C$4:$C$19,$T$4:$AD$19)*$AL227:$AV227),0)</f>
        <v>0</v>
      </c>
      <c r="BH227" s="287" cm="1">
        <f t="array" aca="1" ref="BH227" ca="1">IF(AH227&gt;0,AH227*SUMPRODUCT(_xlfn.XLOOKUP(AH$23,$C$4:$C$19,$T$4:$AD$19)*$AL227:$AV227),0)</f>
        <v>0</v>
      </c>
      <c r="BI227" s="287" cm="1">
        <f t="array" aca="1" ref="BI227" ca="1">IF(AI227&gt;0,AI227*SUMPRODUCT(_xlfn.XLOOKUP(AI$23,$C$4:$C$19,$T$4:$AD$19)*$AL227:$AV227),0)</f>
        <v>0</v>
      </c>
      <c r="BJ227" s="287" cm="1">
        <f t="array" aca="1" ref="BJ227" ca="1">IF(AJ227&gt;0,AJ227*SUMPRODUCT(_xlfn.XLOOKUP(AJ$23,$C$4:$C$19,$T$4:$AD$19)*$AL227:$AV227),0)</f>
        <v>0</v>
      </c>
      <c r="BK227" s="288" cm="1">
        <f t="array" aca="1" ref="BK227" ca="1">IF(AK227&gt;0,AK227*SUMPRODUCT(_xlfn.XLOOKUP(AK$23,$C$4:$C$19,$T$4:$AD$19)*$AL227:$AV227),0)</f>
        <v>0</v>
      </c>
      <c r="BL227" s="289">
        <f t="shared" ca="1" si="298"/>
        <v>-0.30000000000000004</v>
      </c>
      <c r="BM227" s="286" cm="1">
        <f t="array" aca="1" ref="BM227" ca="1">IF(AA227&gt;0,AA227*SUMPRODUCT(_xlfn.XLOOKUP(AA$23,$C$4:$C$19,$I$4:$S$19)*$AL227:$AV227),0)</f>
        <v>0</v>
      </c>
      <c r="BN227" s="287" cm="1">
        <f t="array" aca="1" ref="BN227" ca="1">IF(AB227&gt;0,AB227*SUMPRODUCT(_xlfn.XLOOKUP(AB$23,$C$4:$C$19,$I$4:$S$19)*$AL227:$AV227),0)</f>
        <v>0</v>
      </c>
      <c r="BO227" s="287" cm="1">
        <f t="array" aca="1" ref="BO227" ca="1">IF(AC227&gt;0,AC227*SUMPRODUCT(_xlfn.XLOOKUP(AC$23,$C$4:$C$19,$I$4:$S$19)*$AL227:$AV227),0)</f>
        <v>-0.1</v>
      </c>
      <c r="BP227" s="287" cm="1">
        <f t="array" aca="1" ref="BP227" ca="1">IF(AD227&gt;0,AD227*SUMPRODUCT(_xlfn.XLOOKUP(AD$23,$C$4:$C$19,$I$4:$S$19)*$AL227:$AV227),0)</f>
        <v>-0.1</v>
      </c>
      <c r="BQ227" s="287" cm="1">
        <f t="array" aca="1" ref="BQ227" ca="1">IF(AE227&gt;0,AE227*SUMPRODUCT(_xlfn.XLOOKUP(AE$23,$C$4:$C$19,$I$4:$S$19)*$AL227:$AV227),0)</f>
        <v>0</v>
      </c>
      <c r="BR227" s="287" cm="1">
        <f t="array" aca="1" ref="BR227" ca="1">IF(AF227&gt;0,AF227*SUMPRODUCT(_xlfn.XLOOKUP(AF$23,$C$4:$C$19,$I$4:$S$19)*$AL227:$AV227),0)</f>
        <v>0</v>
      </c>
      <c r="BS227" s="287" cm="1">
        <f t="array" aca="1" ref="BS227" ca="1">IF(AG227&gt;0,AG227*SUMPRODUCT(_xlfn.XLOOKUP(AG$23,$C$4:$C$19,$I$4:$S$19)*$AL227:$AV227),0)</f>
        <v>0</v>
      </c>
      <c r="BT227" s="287" cm="1">
        <f t="array" aca="1" ref="BT227" ca="1">IF(AH227&gt;0,AH227*SUMPRODUCT(_xlfn.XLOOKUP(AH$23,$C$4:$C$19,$I$4:$S$19)*$AL227:$AV227),0)</f>
        <v>0</v>
      </c>
      <c r="BU227" s="287" cm="1">
        <f t="array" aca="1" ref="BU227" ca="1">IF(AI227&gt;0,AI227*SUMPRODUCT(_xlfn.XLOOKUP(AI$23,$C$4:$C$19,$I$4:$S$19)*$AL227:$AV227),0)</f>
        <v>0</v>
      </c>
      <c r="BV227" s="287" cm="1">
        <f t="array" aca="1" ref="BV227" ca="1">IF(AJ227&gt;0,AJ227*SUMPRODUCT(_xlfn.XLOOKUP(AJ$23,$C$4:$C$19,$I$4:$S$19)*$AL227:$AV227),0)</f>
        <v>0</v>
      </c>
      <c r="BW227" s="290" cm="1">
        <f t="array" aca="1" ref="BW227" ca="1">IF(AK227&gt;0,AK227*SUMPRODUCT(_xlfn.XLOOKUP(AK$23,$C$4:$C$19,$I$4:$S$19)*$AL227:$AV227),0)</f>
        <v>0</v>
      </c>
      <c r="BX227" s="291">
        <f t="shared" ca="1" si="299"/>
        <v>-0.2</v>
      </c>
      <c r="BY227" s="286" cm="1">
        <f t="array" aca="1" ref="BY227" ca="1">IF(AA227&lt;0,AA227*SUMPRODUCT(_xlfn.XLOOKUP(AA$23,$C$4:$C$19,$T$4:$AD$19)*$AL227:$AV227),0)</f>
        <v>0</v>
      </c>
      <c r="BZ227" s="287" cm="1">
        <f t="array" aca="1" ref="BZ227" ca="1">IF(AB227&lt;0,AB227*SUMPRODUCT(_xlfn.XLOOKUP(AB$23,$C$4:$C$19,$T$4:$AD$19)*$AL227:$AV227),0)</f>
        <v>0</v>
      </c>
      <c r="CA227" s="287" cm="1">
        <f t="array" aca="1" ref="CA227" ca="1">IF(AC227&lt;0,AC227*SUMPRODUCT(_xlfn.XLOOKUP(AC$23,$C$4:$C$19,$T$4:$AD$19)*$AL227:$AV227),0)</f>
        <v>0</v>
      </c>
      <c r="CB227" s="287" cm="1">
        <f t="array" aca="1" ref="CB227" ca="1">IF(AD227&lt;0,AD227*SUMPRODUCT(_xlfn.XLOOKUP(AD$23,$C$4:$C$19,$T$4:$AD$19)*$AL227:$AV227),0)</f>
        <v>0</v>
      </c>
      <c r="CC227" s="287" cm="1">
        <f t="array" aca="1" ref="CC227" ca="1">IF(AE227&lt;0,AE227*SUMPRODUCT(_xlfn.XLOOKUP(AE$23,$C$4:$C$19,$T$4:$AD$19)*$AL227:$AV227),0)</f>
        <v>0</v>
      </c>
      <c r="CD227" s="287" cm="1">
        <f t="array" aca="1" ref="CD227" ca="1">IF(AF227&lt;0,AF227*SUMPRODUCT(_xlfn.XLOOKUP(AF$23,$C$4:$C$19,$T$4:$AD$19)*$AL227:$AV227),0)</f>
        <v>0</v>
      </c>
      <c r="CE227" s="287" cm="1">
        <f t="array" aca="1" ref="CE227" ca="1">IF(AG227&lt;0,AG227*SUMPRODUCT(_xlfn.XLOOKUP(AG$23,$C$4:$C$19,$T$4:$AD$19)*$AL227:$AV227),0)</f>
        <v>0</v>
      </c>
      <c r="CF227" s="287" cm="1">
        <f t="array" aca="1" ref="CF227" ca="1">IF(AH227&lt;0,AH227*SUMPRODUCT(_xlfn.XLOOKUP(AH$23,$C$4:$C$19,$T$4:$AD$19)*$AL227:$AV227),0)</f>
        <v>0</v>
      </c>
      <c r="CG227" s="287" cm="1">
        <f t="array" aca="1" ref="CG227" ca="1">IF(AI227&lt;0,AI227*SUMPRODUCT(_xlfn.XLOOKUP(AI$23,$C$4:$C$19,$T$4:$AD$19)*$AL227:$AV227),0)</f>
        <v>0</v>
      </c>
      <c r="CH227" s="287" cm="1">
        <f t="array" aca="1" ref="CH227" ca="1">IF(AJ227&lt;0,AJ227*SUMPRODUCT(_xlfn.XLOOKUP(AJ$23,$C$4:$C$19,$T$4:$AD$19)*$AL227:$AV227),0)</f>
        <v>0</v>
      </c>
      <c r="CI227" s="290" cm="1">
        <f t="array" aca="1" ref="CI227" ca="1">IF(AK227&lt;0,AK227*SUMPRODUCT(_xlfn.XLOOKUP(AK$23,$C$4:$C$19,$T$4:$AD$19)*$AL227:$AV227),0)</f>
        <v>0</v>
      </c>
      <c r="CJ227" s="289">
        <f t="shared" ca="1" si="300"/>
        <v>0</v>
      </c>
      <c r="CK227" s="286" cm="1">
        <f t="array" aca="1" ref="CK227" ca="1">IF(AA227&lt;0,AA227*SUMPRODUCT(_xlfn.XLOOKUP(AA$23,$C$4:$C$19,$I$4:$S$19)*$AL227:$AV227),0)</f>
        <v>0</v>
      </c>
      <c r="CL227" s="287" cm="1">
        <f t="array" aca="1" ref="CL227" ca="1">IF(AB227&lt;0,AB227*SUMPRODUCT(_xlfn.XLOOKUP(AB$23,$C$4:$C$19,$I$4:$S$19)*$AL227:$AV227),0)</f>
        <v>0</v>
      </c>
      <c r="CM227" s="287" cm="1">
        <f t="array" aca="1" ref="CM227" ca="1">IF(AC227&lt;0,AC227*SUMPRODUCT(_xlfn.XLOOKUP(AC$23,$C$4:$C$19,$I$4:$S$19)*$AL227:$AV227),0)</f>
        <v>0</v>
      </c>
      <c r="CN227" s="287" cm="1">
        <f t="array" aca="1" ref="CN227" ca="1">IF(AD227&lt;0,AD227*SUMPRODUCT(_xlfn.XLOOKUP(AD$23,$C$4:$C$19,$I$4:$S$19)*$AL227:$AV227),0)</f>
        <v>0</v>
      </c>
      <c r="CO227" s="287" cm="1">
        <f t="array" aca="1" ref="CO227" ca="1">IF(AE227&lt;0,AE227*SUMPRODUCT(_xlfn.XLOOKUP(AE$23,$C$4:$C$19,$I$4:$S$19)*$AL227:$AV227),0)</f>
        <v>0</v>
      </c>
      <c r="CP227" s="287" cm="1">
        <f t="array" aca="1" ref="CP227" ca="1">IF(AF227&lt;0,AF227*SUMPRODUCT(_xlfn.XLOOKUP(AF$23,$C$4:$C$19,$I$4:$S$19)*$AL227:$AV227),0)</f>
        <v>0</v>
      </c>
      <c r="CQ227" s="287" cm="1">
        <f t="array" aca="1" ref="CQ227" ca="1">IF(AG227&lt;0,AG227*SUMPRODUCT(_xlfn.XLOOKUP(AG$23,$C$4:$C$19,$I$4:$S$19)*$AL227:$AV227),0)</f>
        <v>0</v>
      </c>
      <c r="CR227" s="287" cm="1">
        <f t="array" aca="1" ref="CR227" ca="1">IF(AH227&lt;0,AH227*SUMPRODUCT(_xlfn.XLOOKUP(AH$23,$C$4:$C$19,$I$4:$S$19)*$AL227:$AV227),0)</f>
        <v>0</v>
      </c>
      <c r="CS227" s="287" cm="1">
        <f t="array" aca="1" ref="CS227" ca="1">IF(AI227&lt;0,AI227*SUMPRODUCT(_xlfn.XLOOKUP(AI$23,$C$4:$C$19,$I$4:$S$19)*$AL227:$AV227),0)</f>
        <v>0</v>
      </c>
      <c r="CT227" s="287" cm="1">
        <f t="array" aca="1" ref="CT227" ca="1">IF(AJ227&lt;0,AJ227*SUMPRODUCT(_xlfn.XLOOKUP(AJ$23,$C$4:$C$19,$I$4:$S$19)*$AL227:$AV227),0)</f>
        <v>0</v>
      </c>
      <c r="CU227" s="288" cm="1">
        <f t="array" aca="1" ref="CU227" ca="1">IF(AK227&lt;0,AK227*SUMPRODUCT(_xlfn.XLOOKUP(AK$23,$C$4:$C$19,$I$4:$S$19)*$AL227:$AV227),0)</f>
        <v>0</v>
      </c>
      <c r="CV227" s="289">
        <f t="shared" ca="1" si="301"/>
        <v>0</v>
      </c>
    </row>
    <row r="228" spans="1:100" x14ac:dyDescent="0.25">
      <c r="A228" s="135">
        <f ca="1">MIN(H226:I244)</f>
        <v>-2</v>
      </c>
      <c r="B228" s="731"/>
      <c r="C228" s="292">
        <v>3</v>
      </c>
      <c r="D228" s="293" t="str">
        <f>_xlfn.XLOOKUP($C228,'Load Combinations'!$B$4:$B$22,'Load Combinations'!$C$4:$C$22)</f>
        <v>Component Pressure Test</v>
      </c>
      <c r="E228" s="86"/>
      <c r="F228" s="294"/>
      <c r="G228" s="125"/>
      <c r="H228" s="295">
        <f t="shared" ca="1" si="304"/>
        <v>-1.9</v>
      </c>
      <c r="I228" s="295">
        <f t="shared" ca="1" si="305"/>
        <v>0</v>
      </c>
      <c r="J228" s="296"/>
      <c r="K228" s="99">
        <f ca="1">OFFSET(K228,-2,0)</f>
        <v>0</v>
      </c>
      <c r="L228" s="96">
        <f t="shared" ref="L228:AK228" ca="1" si="351">OFFSET(L228,-2,0)</f>
        <v>0</v>
      </c>
      <c r="M228" s="96">
        <f t="shared" ca="1" si="351"/>
        <v>0</v>
      </c>
      <c r="N228" s="96">
        <f t="shared" ca="1" si="351"/>
        <v>0</v>
      </c>
      <c r="O228" s="96">
        <f t="shared" ca="1" si="351"/>
        <v>0</v>
      </c>
      <c r="P228" s="96">
        <f t="shared" ca="1" si="351"/>
        <v>0</v>
      </c>
      <c r="Q228" s="96">
        <f t="shared" ca="1" si="351"/>
        <v>0</v>
      </c>
      <c r="R228" s="96">
        <f t="shared" ca="1" si="351"/>
        <v>0</v>
      </c>
      <c r="S228" s="96">
        <f t="shared" ca="1" si="351"/>
        <v>0</v>
      </c>
      <c r="T228" s="96">
        <f t="shared" ca="1" si="351"/>
        <v>0</v>
      </c>
      <c r="U228" s="96">
        <f t="shared" ca="1" si="351"/>
        <v>0</v>
      </c>
      <c r="V228" s="96">
        <f t="shared" ca="1" si="351"/>
        <v>0</v>
      </c>
      <c r="W228" s="96">
        <f t="shared" ca="1" si="351"/>
        <v>0</v>
      </c>
      <c r="X228" s="96">
        <f t="shared" ca="1" si="351"/>
        <v>0</v>
      </c>
      <c r="Y228" s="96">
        <f t="shared" ca="1" si="351"/>
        <v>0</v>
      </c>
      <c r="Z228" s="138">
        <f t="shared" ca="1" si="351"/>
        <v>0</v>
      </c>
      <c r="AA228" s="99">
        <f t="shared" ca="1" si="351"/>
        <v>0</v>
      </c>
      <c r="AB228" s="96">
        <f t="shared" ca="1" si="351"/>
        <v>0</v>
      </c>
      <c r="AC228" s="96">
        <f t="shared" ca="1" si="351"/>
        <v>1</v>
      </c>
      <c r="AD228" s="96">
        <f t="shared" ca="1" si="351"/>
        <v>1</v>
      </c>
      <c r="AE228" s="96">
        <f t="shared" ca="1" si="351"/>
        <v>1</v>
      </c>
      <c r="AF228" s="96">
        <f t="shared" ca="1" si="351"/>
        <v>1</v>
      </c>
      <c r="AG228" s="96">
        <f t="shared" ca="1" si="351"/>
        <v>0</v>
      </c>
      <c r="AH228" s="96">
        <f t="shared" ca="1" si="351"/>
        <v>0</v>
      </c>
      <c r="AI228" s="96">
        <f t="shared" ca="1" si="351"/>
        <v>0</v>
      </c>
      <c r="AJ228" s="96">
        <f t="shared" ca="1" si="351"/>
        <v>0</v>
      </c>
      <c r="AK228" s="100">
        <f t="shared" ca="1" si="351"/>
        <v>0</v>
      </c>
      <c r="AL228" s="97">
        <f>+INDEX('Load Combinations'!$D$4:$N$22,MATCH(Vertical!$C228,'Load Combinations'!$B$4:$B$22,0),MATCH(Vertical!AL$23,'Load Combinations'!$D$3:$N$3,0))</f>
        <v>1</v>
      </c>
      <c r="AM228" s="96">
        <f>+INDEX('Load Combinations'!$D$4:$N$22,MATCH(Vertical!$C228,'Load Combinations'!$B$4:$B$22,0),MATCH(Vertical!AM$23,'Load Combinations'!$D$3:$N$3,0))</f>
        <v>0</v>
      </c>
      <c r="AN228" s="96">
        <f>+INDEX('Load Combinations'!$D$4:$N$22,MATCH(Vertical!$C228,'Load Combinations'!$B$4:$B$22,0),MATCH(Vertical!AN$23,'Load Combinations'!$D$3:$N$3,0))</f>
        <v>0</v>
      </c>
      <c r="AO228" s="96">
        <f>+INDEX('Load Combinations'!$D$4:$N$22,MATCH(Vertical!$C228,'Load Combinations'!$B$4:$B$22,0),MATCH(Vertical!AO$23,'Load Combinations'!$D$3:$N$3,0))</f>
        <v>0</v>
      </c>
      <c r="AP228" s="96">
        <f>+INDEX('Load Combinations'!$D$4:$N$22,MATCH(Vertical!$C228,'Load Combinations'!$B$4:$B$22,0),MATCH(Vertical!AP$23,'Load Combinations'!$D$3:$N$3,0))</f>
        <v>1</v>
      </c>
      <c r="AQ228" s="96">
        <f>+INDEX('Load Combinations'!$D$4:$N$22,MATCH(Vertical!$C228,'Load Combinations'!$B$4:$B$22,0),MATCH(Vertical!AQ$23,'Load Combinations'!$D$3:$N$3,0))</f>
        <v>0</v>
      </c>
      <c r="AR228" s="96">
        <f>+INDEX('Load Combinations'!$D$4:$N$22,MATCH(Vertical!$C228,'Load Combinations'!$B$4:$B$22,0),MATCH(Vertical!AR$23,'Load Combinations'!$D$3:$N$3,0))</f>
        <v>0</v>
      </c>
      <c r="AS228" s="96">
        <f>+INDEX('Load Combinations'!$D$4:$N$22,MATCH(Vertical!$C228,'Load Combinations'!$B$4:$B$22,0),MATCH(Vertical!AS$23,'Load Combinations'!$D$3:$N$3,0))</f>
        <v>0</v>
      </c>
      <c r="AT228" s="96">
        <f>+INDEX('Load Combinations'!$D$4:$N$22,MATCH(Vertical!$C228,'Load Combinations'!$B$4:$B$22,0),MATCH(Vertical!AT$23,'Load Combinations'!$D$3:$N$3,0))</f>
        <v>0</v>
      </c>
      <c r="AU228" s="138">
        <f>+INDEX('Load Combinations'!$D$4:$N$22,MATCH(Vertical!$C228,'Load Combinations'!$B$4:$B$22,0),MATCH(Vertical!AU$23,'Load Combinations'!$D$3:$N$3,0))</f>
        <v>0</v>
      </c>
      <c r="AV228" s="298">
        <f>+INDEX('Load Combinations'!$D$4:$N$22,MATCH(Vertical!$C228,'Load Combinations'!$B$4:$B$22,0),MATCH(Vertical!AV$23,'Load Combinations'!$D$3:$N$3,0))</f>
        <v>0</v>
      </c>
      <c r="AW228" s="297" cm="1">
        <f t="array" aca="1" ref="AW228" ca="1">SUMPRODUCT(--($K228:$Z228&gt;0),INDEX($H$4:$H$19,MATCH($K$23:$Z$23,$C$4:$C$19,0)))</f>
        <v>0</v>
      </c>
      <c r="AX228" s="298" cm="1">
        <f t="array" aca="1" ref="AX228" ca="1">SUMPRODUCT(--($K228:$Z228&gt;0),INDEX($G$4:$G$19,MATCH($K$23:$Z$23,$C$4:$C$19,0)))</f>
        <v>0</v>
      </c>
      <c r="AY228" s="298" cm="1">
        <f t="array" aca="1" ref="AY228" ca="1">-1*SUMPRODUCT(--($K228:$Z228&lt;0),INDEX($H$4:$H$19,MATCH($K$23:$Z$23,$C$4:$C$19,0)))</f>
        <v>0</v>
      </c>
      <c r="AZ228" s="299" cm="1">
        <f t="array" aca="1" ref="AZ228" ca="1">-1*SUMPRODUCT(--($K228:$Z228&lt;0),INDEX($G$4:$G$19,MATCH($K$23:$Z$23,$C$4:$C$19,0)))</f>
        <v>0</v>
      </c>
      <c r="BA228" s="125" cm="1">
        <f t="array" aca="1" ref="BA228" ca="1">IF(AA228&gt;0,AA228*SUMPRODUCT(_xlfn.XLOOKUP(AA$23,$C$4:$C$19,$T$4:$AD$19)*$AL228:$AV228),0)</f>
        <v>0</v>
      </c>
      <c r="BB228" s="300" cm="1">
        <f t="array" aca="1" ref="BB228" ca="1">IF(AB228&gt;0,AB228*SUMPRODUCT(_xlfn.XLOOKUP(AB$23,$C$4:$C$19,$T$4:$AD$19)*$AL228:$AV228),0)</f>
        <v>0</v>
      </c>
      <c r="BC228" s="300" cm="1">
        <f t="array" aca="1" ref="BC228" ca="1">IF(AC228&gt;0,AC228*SUMPRODUCT(_xlfn.XLOOKUP(AC$23,$C$4:$C$19,$T$4:$AD$19)*$AL228:$AV228),0)</f>
        <v>0</v>
      </c>
      <c r="BD228" s="301" cm="1">
        <f t="array" aca="1" ref="BD228" ca="1">IF(AD228&gt;0,AD228*SUMPRODUCT(_xlfn.XLOOKUP(AD$23,$C$4:$C$19,$T$4:$AD$19)*$AL228:$AV228),0)</f>
        <v>0.1</v>
      </c>
      <c r="BE228" s="300" cm="1">
        <f t="array" aca="1" ref="BE228" ca="1">IF(AE228&gt;0,AE228*SUMPRODUCT(_xlfn.XLOOKUP(AE$23,$C$4:$C$19,$T$4:$AD$19)*$AL228:$AV228),0)</f>
        <v>-2</v>
      </c>
      <c r="BF228" s="300" cm="1">
        <f t="array" aca="1" ref="BF228" ca="1">IF(AF228&gt;0,AF228*SUMPRODUCT(_xlfn.XLOOKUP(AF$23,$C$4:$C$19,$T$4:$AD$19)*$AL228:$AV228),0)</f>
        <v>0</v>
      </c>
      <c r="BG228" s="300" cm="1">
        <f t="array" aca="1" ref="BG228" ca="1">IF(AG228&gt;0,AG228*SUMPRODUCT(_xlfn.XLOOKUP(AG$23,$C$4:$C$19,$T$4:$AD$19)*$AL228:$AV228),0)</f>
        <v>0</v>
      </c>
      <c r="BH228" s="300" cm="1">
        <f t="array" aca="1" ref="BH228" ca="1">IF(AH228&gt;0,AH228*SUMPRODUCT(_xlfn.XLOOKUP(AH$23,$C$4:$C$19,$T$4:$AD$19)*$AL228:$AV228),0)</f>
        <v>0</v>
      </c>
      <c r="BI228" s="300" cm="1">
        <f t="array" aca="1" ref="BI228" ca="1">IF(AI228&gt;0,AI228*SUMPRODUCT(_xlfn.XLOOKUP(AI$23,$C$4:$C$19,$T$4:$AD$19)*$AL228:$AV228),0)</f>
        <v>0</v>
      </c>
      <c r="BJ228" s="300" cm="1">
        <f t="array" aca="1" ref="BJ228" ca="1">IF(AJ228&gt;0,AJ228*SUMPRODUCT(_xlfn.XLOOKUP(AJ$23,$C$4:$C$19,$T$4:$AD$19)*$AL228:$AV228),0)</f>
        <v>0</v>
      </c>
      <c r="BK228" s="302" cm="1">
        <f t="array" aca="1" ref="BK228" ca="1">IF(AK228&gt;0,AK228*SUMPRODUCT(_xlfn.XLOOKUP(AK$23,$C$4:$C$19,$T$4:$AD$19)*$AL228:$AV228),0)</f>
        <v>0</v>
      </c>
      <c r="BL228" s="303">
        <f t="shared" ca="1" si="298"/>
        <v>-1.9</v>
      </c>
      <c r="BM228" s="125" cm="1">
        <f t="array" aca="1" ref="BM228" ca="1">IF(AA228&gt;0,AA228*SUMPRODUCT(_xlfn.XLOOKUP(AA$23,$C$4:$C$19,$I$4:$S$19)*$AL228:$AV228),0)</f>
        <v>0</v>
      </c>
      <c r="BN228" s="300" cm="1">
        <f t="array" aca="1" ref="BN228" ca="1">IF(AB228&gt;0,AB228*SUMPRODUCT(_xlfn.XLOOKUP(AB$23,$C$4:$C$19,$I$4:$S$19)*$AL228:$AV228),0)</f>
        <v>0</v>
      </c>
      <c r="BO228" s="300" cm="1">
        <f t="array" aca="1" ref="BO228" ca="1">IF(AC228&gt;0,AC228*SUMPRODUCT(_xlfn.XLOOKUP(AC$23,$C$4:$C$19,$I$4:$S$19)*$AL228:$AV228),0)</f>
        <v>0</v>
      </c>
      <c r="BP228" s="301" cm="1">
        <f t="array" aca="1" ref="BP228" ca="1">IF(AD228&gt;0,AD228*SUMPRODUCT(_xlfn.XLOOKUP(AD$23,$C$4:$C$19,$I$4:$S$19)*$AL228:$AV228),0)</f>
        <v>0</v>
      </c>
      <c r="BQ228" s="300" cm="1">
        <f t="array" aca="1" ref="BQ228" ca="1">IF(AE228&gt;0,AE228*SUMPRODUCT(_xlfn.XLOOKUP(AE$23,$C$4:$C$19,$I$4:$S$19)*$AL228:$AV228),0)</f>
        <v>0</v>
      </c>
      <c r="BR228" s="300" cm="1">
        <f t="array" aca="1" ref="BR228" ca="1">IF(AF228&gt;0,AF228*SUMPRODUCT(_xlfn.XLOOKUP(AF$23,$C$4:$C$19,$I$4:$S$19)*$AL228:$AV228),0)</f>
        <v>0</v>
      </c>
      <c r="BS228" s="300" cm="1">
        <f t="array" aca="1" ref="BS228" ca="1">IF(AG228&gt;0,AG228*SUMPRODUCT(_xlfn.XLOOKUP(AG$23,$C$4:$C$19,$I$4:$S$19)*$AL228:$AV228),0)</f>
        <v>0</v>
      </c>
      <c r="BT228" s="300" cm="1">
        <f t="array" aca="1" ref="BT228" ca="1">IF(AH228&gt;0,AH228*SUMPRODUCT(_xlfn.XLOOKUP(AH$23,$C$4:$C$19,$I$4:$S$19)*$AL228:$AV228),0)</f>
        <v>0</v>
      </c>
      <c r="BU228" s="300" cm="1">
        <f t="array" aca="1" ref="BU228" ca="1">IF(AI228&gt;0,AI228*SUMPRODUCT(_xlfn.XLOOKUP(AI$23,$C$4:$C$19,$I$4:$S$19)*$AL228:$AV228),0)</f>
        <v>0</v>
      </c>
      <c r="BV228" s="300" cm="1">
        <f t="array" aca="1" ref="BV228" ca="1">IF(AJ228&gt;0,AJ228*SUMPRODUCT(_xlfn.XLOOKUP(AJ$23,$C$4:$C$19,$I$4:$S$19)*$AL228:$AV228),0)</f>
        <v>0</v>
      </c>
      <c r="BW228" s="304" cm="1">
        <f t="array" aca="1" ref="BW228" ca="1">IF(AK228&gt;0,AK228*SUMPRODUCT(_xlfn.XLOOKUP(AK$23,$C$4:$C$19,$I$4:$S$19)*$AL228:$AV228),0)</f>
        <v>0</v>
      </c>
      <c r="BX228" s="305">
        <f t="shared" ca="1" si="299"/>
        <v>0</v>
      </c>
      <c r="BY228" s="125" cm="1">
        <f t="array" aca="1" ref="BY228" ca="1">IF(AA228&lt;0,AA228*SUMPRODUCT(_xlfn.XLOOKUP(AA$23,$C$4:$C$19,$T$4:$AD$19)*$AL228:$AV228),0)</f>
        <v>0</v>
      </c>
      <c r="BZ228" s="300" cm="1">
        <f t="array" aca="1" ref="BZ228" ca="1">IF(AB228&lt;0,AB228*SUMPRODUCT(_xlfn.XLOOKUP(AB$23,$C$4:$C$19,$T$4:$AD$19)*$AL228:$AV228),0)</f>
        <v>0</v>
      </c>
      <c r="CA228" s="300" cm="1">
        <f t="array" aca="1" ref="CA228" ca="1">IF(AC228&lt;0,AC228*SUMPRODUCT(_xlfn.XLOOKUP(AC$23,$C$4:$C$19,$T$4:$AD$19)*$AL228:$AV228),0)</f>
        <v>0</v>
      </c>
      <c r="CB228" s="301" cm="1">
        <f t="array" aca="1" ref="CB228" ca="1">IF(AD228&lt;0,AD228*SUMPRODUCT(_xlfn.XLOOKUP(AD$23,$C$4:$C$19,$T$4:$AD$19)*$AL228:$AV228),0)</f>
        <v>0</v>
      </c>
      <c r="CC228" s="300" cm="1">
        <f t="array" aca="1" ref="CC228" ca="1">IF(AE228&lt;0,AE228*SUMPRODUCT(_xlfn.XLOOKUP(AE$23,$C$4:$C$19,$T$4:$AD$19)*$AL228:$AV228),0)</f>
        <v>0</v>
      </c>
      <c r="CD228" s="300" cm="1">
        <f t="array" aca="1" ref="CD228" ca="1">IF(AF228&lt;0,AF228*SUMPRODUCT(_xlfn.XLOOKUP(AF$23,$C$4:$C$19,$T$4:$AD$19)*$AL228:$AV228),0)</f>
        <v>0</v>
      </c>
      <c r="CE228" s="300" cm="1">
        <f t="array" aca="1" ref="CE228" ca="1">IF(AG228&lt;0,AG228*SUMPRODUCT(_xlfn.XLOOKUP(AG$23,$C$4:$C$19,$T$4:$AD$19)*$AL228:$AV228),0)</f>
        <v>0</v>
      </c>
      <c r="CF228" s="300" cm="1">
        <f t="array" aca="1" ref="CF228" ca="1">IF(AH228&lt;0,AH228*SUMPRODUCT(_xlfn.XLOOKUP(AH$23,$C$4:$C$19,$T$4:$AD$19)*$AL228:$AV228),0)</f>
        <v>0</v>
      </c>
      <c r="CG228" s="300" cm="1">
        <f t="array" aca="1" ref="CG228" ca="1">IF(AI228&lt;0,AI228*SUMPRODUCT(_xlfn.XLOOKUP(AI$23,$C$4:$C$19,$T$4:$AD$19)*$AL228:$AV228),0)</f>
        <v>0</v>
      </c>
      <c r="CH228" s="300" cm="1">
        <f t="array" aca="1" ref="CH228" ca="1">IF(AJ228&lt;0,AJ228*SUMPRODUCT(_xlfn.XLOOKUP(AJ$23,$C$4:$C$19,$T$4:$AD$19)*$AL228:$AV228),0)</f>
        <v>0</v>
      </c>
      <c r="CI228" s="304" cm="1">
        <f t="array" aca="1" ref="CI228" ca="1">IF(AK228&lt;0,AK228*SUMPRODUCT(_xlfn.XLOOKUP(AK$23,$C$4:$C$19,$T$4:$AD$19)*$AL228:$AV228),0)</f>
        <v>0</v>
      </c>
      <c r="CJ228" s="303">
        <f t="shared" ca="1" si="300"/>
        <v>0</v>
      </c>
      <c r="CK228" s="125" cm="1">
        <f t="array" aca="1" ref="CK228" ca="1">IF(AA228&lt;0,AA228*SUMPRODUCT(_xlfn.XLOOKUP(AA$23,$C$4:$C$19,$I$4:$S$19)*$AL228:$AV228),0)</f>
        <v>0</v>
      </c>
      <c r="CL228" s="300" cm="1">
        <f t="array" aca="1" ref="CL228" ca="1">IF(AB228&lt;0,AB228*SUMPRODUCT(_xlfn.XLOOKUP(AB$23,$C$4:$C$19,$I$4:$S$19)*$AL228:$AV228),0)</f>
        <v>0</v>
      </c>
      <c r="CM228" s="300" cm="1">
        <f t="array" aca="1" ref="CM228" ca="1">IF(AC228&lt;0,AC228*SUMPRODUCT(_xlfn.XLOOKUP(AC$23,$C$4:$C$19,$I$4:$S$19)*$AL228:$AV228),0)</f>
        <v>0</v>
      </c>
      <c r="CN228" s="301" cm="1">
        <f t="array" aca="1" ref="CN228" ca="1">IF(AD228&lt;0,AD228*SUMPRODUCT(_xlfn.XLOOKUP(AD$23,$C$4:$C$19,$I$4:$S$19)*$AL228:$AV228),0)</f>
        <v>0</v>
      </c>
      <c r="CO228" s="300" cm="1">
        <f t="array" aca="1" ref="CO228" ca="1">IF(AE228&lt;0,AE228*SUMPRODUCT(_xlfn.XLOOKUP(AE$23,$C$4:$C$19,$I$4:$S$19)*$AL228:$AV228),0)</f>
        <v>0</v>
      </c>
      <c r="CP228" s="300" cm="1">
        <f t="array" aca="1" ref="CP228" ca="1">IF(AF228&lt;0,AF228*SUMPRODUCT(_xlfn.XLOOKUP(AF$23,$C$4:$C$19,$I$4:$S$19)*$AL228:$AV228),0)</f>
        <v>0</v>
      </c>
      <c r="CQ228" s="300" cm="1">
        <f t="array" aca="1" ref="CQ228" ca="1">IF(AG228&lt;0,AG228*SUMPRODUCT(_xlfn.XLOOKUP(AG$23,$C$4:$C$19,$I$4:$S$19)*$AL228:$AV228),0)</f>
        <v>0</v>
      </c>
      <c r="CR228" s="300" cm="1">
        <f t="array" aca="1" ref="CR228" ca="1">IF(AH228&lt;0,AH228*SUMPRODUCT(_xlfn.XLOOKUP(AH$23,$C$4:$C$19,$I$4:$S$19)*$AL228:$AV228),0)</f>
        <v>0</v>
      </c>
      <c r="CS228" s="300" cm="1">
        <f t="array" aca="1" ref="CS228" ca="1">IF(AI228&lt;0,AI228*SUMPRODUCT(_xlfn.XLOOKUP(AI$23,$C$4:$C$19,$I$4:$S$19)*$AL228:$AV228),0)</f>
        <v>0</v>
      </c>
      <c r="CT228" s="300" cm="1">
        <f t="array" aca="1" ref="CT228" ca="1">IF(AJ228&lt;0,AJ228*SUMPRODUCT(_xlfn.XLOOKUP(AJ$23,$C$4:$C$19,$I$4:$S$19)*$AL228:$AV228),0)</f>
        <v>0</v>
      </c>
      <c r="CU228" s="302" cm="1">
        <f t="array" aca="1" ref="CU228" ca="1">IF(AK228&lt;0,AK228*SUMPRODUCT(_xlfn.XLOOKUP(AK$23,$C$4:$C$19,$I$4:$S$19)*$AL228:$AV228),0)</f>
        <v>0</v>
      </c>
      <c r="CV228" s="303">
        <f t="shared" ca="1" si="301"/>
        <v>0</v>
      </c>
    </row>
    <row r="229" spans="1:100" x14ac:dyDescent="0.25">
      <c r="A229" s="134" t="s">
        <v>166</v>
      </c>
      <c r="B229" s="255"/>
      <c r="C229" s="278">
        <v>4</v>
      </c>
      <c r="D229" s="279" t="str">
        <f>_xlfn.XLOOKUP($C229,'Load Combinations'!$B$4:$B$22,'Load Combinations'!$C$4:$C$22)</f>
        <v>Core Vessel Vacuum, No Beam</v>
      </c>
      <c r="E229" s="280"/>
      <c r="F229" s="281"/>
      <c r="G229" s="111"/>
      <c r="H229" s="282">
        <f t="shared" ca="1" si="304"/>
        <v>-0.29000000000000004</v>
      </c>
      <c r="I229" s="282">
        <f t="shared" ca="1" si="305"/>
        <v>-0.2</v>
      </c>
      <c r="J229" s="283"/>
      <c r="K229" s="87">
        <f ca="1">OFFSET(K229,-3,0)</f>
        <v>0</v>
      </c>
      <c r="L229" s="84">
        <f t="shared" ref="L229:AK229" ca="1" si="352">OFFSET(L229,-3,0)</f>
        <v>0</v>
      </c>
      <c r="M229" s="84">
        <f t="shared" ca="1" si="352"/>
        <v>0</v>
      </c>
      <c r="N229" s="84">
        <f t="shared" ca="1" si="352"/>
        <v>0</v>
      </c>
      <c r="O229" s="84">
        <f t="shared" ca="1" si="352"/>
        <v>0</v>
      </c>
      <c r="P229" s="84">
        <f t="shared" ca="1" si="352"/>
        <v>0</v>
      </c>
      <c r="Q229" s="84">
        <f t="shared" ca="1" si="352"/>
        <v>0</v>
      </c>
      <c r="R229" s="84">
        <f t="shared" ca="1" si="352"/>
        <v>0</v>
      </c>
      <c r="S229" s="84">
        <f t="shared" ca="1" si="352"/>
        <v>0</v>
      </c>
      <c r="T229" s="84">
        <f t="shared" ca="1" si="352"/>
        <v>0</v>
      </c>
      <c r="U229" s="84">
        <f t="shared" ca="1" si="352"/>
        <v>0</v>
      </c>
      <c r="V229" s="84">
        <f t="shared" ca="1" si="352"/>
        <v>0</v>
      </c>
      <c r="W229" s="84">
        <f t="shared" ca="1" si="352"/>
        <v>0</v>
      </c>
      <c r="X229" s="84">
        <f t="shared" ca="1" si="352"/>
        <v>0</v>
      </c>
      <c r="Y229" s="84">
        <f t="shared" ca="1" si="352"/>
        <v>0</v>
      </c>
      <c r="Z229" s="89">
        <f t="shared" ca="1" si="352"/>
        <v>0</v>
      </c>
      <c r="AA229" s="87">
        <f t="shared" ca="1" si="352"/>
        <v>0</v>
      </c>
      <c r="AB229" s="84">
        <f t="shared" ca="1" si="352"/>
        <v>0</v>
      </c>
      <c r="AC229" s="84">
        <f t="shared" ca="1" si="352"/>
        <v>1</v>
      </c>
      <c r="AD229" s="84">
        <f t="shared" ca="1" si="352"/>
        <v>1</v>
      </c>
      <c r="AE229" s="84">
        <f t="shared" ca="1" si="352"/>
        <v>1</v>
      </c>
      <c r="AF229" s="84">
        <f t="shared" ca="1" si="352"/>
        <v>1</v>
      </c>
      <c r="AG229" s="84">
        <f t="shared" ca="1" si="352"/>
        <v>0</v>
      </c>
      <c r="AH229" s="84">
        <f t="shared" ca="1" si="352"/>
        <v>0</v>
      </c>
      <c r="AI229" s="84">
        <f t="shared" ca="1" si="352"/>
        <v>0</v>
      </c>
      <c r="AJ229" s="84">
        <f t="shared" ca="1" si="352"/>
        <v>0</v>
      </c>
      <c r="AK229" s="98">
        <f t="shared" ca="1" si="352"/>
        <v>0</v>
      </c>
      <c r="AL229" s="91">
        <f>+INDEX('Load Combinations'!$D$4:$N$22,MATCH(Vertical!$C229,'Load Combinations'!$B$4:$B$22,0),MATCH(Vertical!AL$23,'Load Combinations'!$D$3:$N$3,0))</f>
        <v>1</v>
      </c>
      <c r="AM229" s="84">
        <f>+INDEX('Load Combinations'!$D$4:$N$22,MATCH(Vertical!$C229,'Load Combinations'!$B$4:$B$22,0),MATCH(Vertical!AM$23,'Load Combinations'!$D$3:$N$3,0))</f>
        <v>1</v>
      </c>
      <c r="AN229" s="84">
        <f>+INDEX('Load Combinations'!$D$4:$N$22,MATCH(Vertical!$C229,'Load Combinations'!$B$4:$B$22,0),MATCH(Vertical!AN$23,'Load Combinations'!$D$3:$N$3,0))</f>
        <v>0</v>
      </c>
      <c r="AO229" s="84">
        <f>+INDEX('Load Combinations'!$D$4:$N$22,MATCH(Vertical!$C229,'Load Combinations'!$B$4:$B$22,0),MATCH(Vertical!AO$23,'Load Combinations'!$D$3:$N$3,0))</f>
        <v>1</v>
      </c>
      <c r="AP229" s="84">
        <f>+INDEX('Load Combinations'!$D$4:$N$22,MATCH(Vertical!$C229,'Load Combinations'!$B$4:$B$22,0),MATCH(Vertical!AP$23,'Load Combinations'!$D$3:$N$3,0))</f>
        <v>0</v>
      </c>
      <c r="AQ229" s="84">
        <f>+INDEX('Load Combinations'!$D$4:$N$22,MATCH(Vertical!$C229,'Load Combinations'!$B$4:$B$22,0),MATCH(Vertical!AQ$23,'Load Combinations'!$D$3:$N$3,0))</f>
        <v>0</v>
      </c>
      <c r="AR229" s="84">
        <f>+INDEX('Load Combinations'!$D$4:$N$22,MATCH(Vertical!$C229,'Load Combinations'!$B$4:$B$22,0),MATCH(Vertical!AR$23,'Load Combinations'!$D$3:$N$3,0))</f>
        <v>0</v>
      </c>
      <c r="AS229" s="84">
        <f>+INDEX('Load Combinations'!$D$4:$N$22,MATCH(Vertical!$C229,'Load Combinations'!$B$4:$B$22,0),MATCH(Vertical!AS$23,'Load Combinations'!$D$3:$N$3,0))</f>
        <v>0</v>
      </c>
      <c r="AT229" s="84">
        <f>+INDEX('Load Combinations'!$D$4:$N$22,MATCH(Vertical!$C229,'Load Combinations'!$B$4:$B$22,0),MATCH(Vertical!AT$23,'Load Combinations'!$D$3:$N$3,0))</f>
        <v>1</v>
      </c>
      <c r="AU229" s="89">
        <f>+INDEX('Load Combinations'!$D$4:$N$22,MATCH(Vertical!$C229,'Load Combinations'!$B$4:$B$22,0),MATCH(Vertical!AU$23,'Load Combinations'!$D$3:$N$3,0))</f>
        <v>0</v>
      </c>
      <c r="AV229" s="194">
        <f>+INDEX('Load Combinations'!$D$4:$N$22,MATCH(Vertical!$C229,'Load Combinations'!$B$4:$B$22,0),MATCH(Vertical!AV$23,'Load Combinations'!$D$3:$N$3,0))</f>
        <v>0</v>
      </c>
      <c r="AW229" s="284" cm="1">
        <f t="array" aca="1" ref="AW229" ca="1">SUMPRODUCT(--($K229:$Z229&gt;0),INDEX($H$4:$H$19,MATCH($K$23:$Z$23,$C$4:$C$19,0)))</f>
        <v>0</v>
      </c>
      <c r="AX229" s="194" cm="1">
        <f t="array" aca="1" ref="AX229" ca="1">SUMPRODUCT(--($K229:$Z229&gt;0),INDEX($G$4:$G$19,MATCH($K$23:$Z$23,$C$4:$C$19,0)))</f>
        <v>0</v>
      </c>
      <c r="AY229" s="194" cm="1">
        <f t="array" aca="1" ref="AY229" ca="1">-1*SUMPRODUCT(--($K229:$Z229&lt;0),INDEX($H$4:$H$19,MATCH($K$23:$Z$23,$C$4:$C$19,0)))</f>
        <v>0</v>
      </c>
      <c r="AZ229" s="285" cm="1">
        <f t="array" aca="1" ref="AZ229" ca="1">-1*SUMPRODUCT(--($K229:$Z229&lt;0),INDEX($G$4:$G$19,MATCH($K$23:$Z$23,$C$4:$C$19,0)))</f>
        <v>0</v>
      </c>
      <c r="BA229" s="286" cm="1">
        <f t="array" aca="1" ref="BA229" ca="1">IF(AA229&gt;0,AA229*SUMPRODUCT(_xlfn.XLOOKUP(AA$23,$C$4:$C$19,$T$4:$AD$19)*$AL229:$AV229),0)</f>
        <v>0</v>
      </c>
      <c r="BB229" s="287" cm="1">
        <f t="array" aca="1" ref="BB229" ca="1">IF(AB229&gt;0,AB229*SUMPRODUCT(_xlfn.XLOOKUP(AB$23,$C$4:$C$19,$T$4:$AD$19)*$AL229:$AV229),0)</f>
        <v>0</v>
      </c>
      <c r="BC229" s="287" cm="1">
        <f t="array" aca="1" ref="BC229" ca="1">IF(AC229&gt;0,AC229*SUMPRODUCT(_xlfn.XLOOKUP(AC$23,$C$4:$C$19,$T$4:$AD$19)*$AL229:$AV229),0)</f>
        <v>0.1</v>
      </c>
      <c r="BD229" s="287" cm="1">
        <f t="array" aca="1" ref="BD229" ca="1">IF(AD229&gt;0,AD229*SUMPRODUCT(_xlfn.XLOOKUP(AD$23,$C$4:$C$19,$T$4:$AD$19)*$AL229:$AV229),0)</f>
        <v>0.11</v>
      </c>
      <c r="BE229" s="287" cm="1">
        <f t="array" aca="1" ref="BE229" ca="1">IF(AE229&gt;0,AE229*SUMPRODUCT(_xlfn.XLOOKUP(AE$23,$C$4:$C$19,$T$4:$AD$19)*$AL229:$AV229),0)</f>
        <v>-2</v>
      </c>
      <c r="BF229" s="287" cm="1">
        <f t="array" aca="1" ref="BF229" ca="1">IF(AF229&gt;0,AF229*SUMPRODUCT(_xlfn.XLOOKUP(AF$23,$C$4:$C$19,$T$4:$AD$19)*$AL229:$AV229),0)</f>
        <v>1.5</v>
      </c>
      <c r="BG229" s="287" cm="1">
        <f t="array" aca="1" ref="BG229" ca="1">IF(AG229&gt;0,AG229*SUMPRODUCT(_xlfn.XLOOKUP(AG$23,$C$4:$C$19,$T$4:$AD$19)*$AL229:$AV229),0)</f>
        <v>0</v>
      </c>
      <c r="BH229" s="287" cm="1">
        <f t="array" aca="1" ref="BH229" ca="1">IF(AH229&gt;0,AH229*SUMPRODUCT(_xlfn.XLOOKUP(AH$23,$C$4:$C$19,$T$4:$AD$19)*$AL229:$AV229),0)</f>
        <v>0</v>
      </c>
      <c r="BI229" s="287" cm="1">
        <f t="array" aca="1" ref="BI229" ca="1">IF(AI229&gt;0,AI229*SUMPRODUCT(_xlfn.XLOOKUP(AI$23,$C$4:$C$19,$T$4:$AD$19)*$AL229:$AV229),0)</f>
        <v>0</v>
      </c>
      <c r="BJ229" s="287" cm="1">
        <f t="array" aca="1" ref="BJ229" ca="1">IF(AJ229&gt;0,AJ229*SUMPRODUCT(_xlfn.XLOOKUP(AJ$23,$C$4:$C$19,$T$4:$AD$19)*$AL229:$AV229),0)</f>
        <v>0</v>
      </c>
      <c r="BK229" s="288" cm="1">
        <f t="array" aca="1" ref="BK229" ca="1">IF(AK229&gt;0,AK229*SUMPRODUCT(_xlfn.XLOOKUP(AK$23,$C$4:$C$19,$T$4:$AD$19)*$AL229:$AV229),0)</f>
        <v>0</v>
      </c>
      <c r="BL229" s="289">
        <f t="shared" ca="1" si="298"/>
        <v>-0.29000000000000004</v>
      </c>
      <c r="BM229" s="286" cm="1">
        <f t="array" aca="1" ref="BM229" ca="1">IF(AA229&gt;0,AA229*SUMPRODUCT(_xlfn.XLOOKUP(AA$23,$C$4:$C$19,$I$4:$S$19)*$AL229:$AV229),0)</f>
        <v>0</v>
      </c>
      <c r="BN229" s="287" cm="1">
        <f t="array" aca="1" ref="BN229" ca="1">IF(AB229&gt;0,AB229*SUMPRODUCT(_xlfn.XLOOKUP(AB$23,$C$4:$C$19,$I$4:$S$19)*$AL229:$AV229),0)</f>
        <v>0</v>
      </c>
      <c r="BO229" s="287" cm="1">
        <f t="array" aca="1" ref="BO229" ca="1">IF(AC229&gt;0,AC229*SUMPRODUCT(_xlfn.XLOOKUP(AC$23,$C$4:$C$19,$I$4:$S$19)*$AL229:$AV229),0)</f>
        <v>-0.1</v>
      </c>
      <c r="BP229" s="287" cm="1">
        <f t="array" aca="1" ref="BP229" ca="1">IF(AD229&gt;0,AD229*SUMPRODUCT(_xlfn.XLOOKUP(AD$23,$C$4:$C$19,$I$4:$S$19)*$AL229:$AV229),0)</f>
        <v>-0.1</v>
      </c>
      <c r="BQ229" s="287" cm="1">
        <f t="array" aca="1" ref="BQ229" ca="1">IF(AE229&gt;0,AE229*SUMPRODUCT(_xlfn.XLOOKUP(AE$23,$C$4:$C$19,$I$4:$S$19)*$AL229:$AV229),0)</f>
        <v>0</v>
      </c>
      <c r="BR229" s="287" cm="1">
        <f t="array" aca="1" ref="BR229" ca="1">IF(AF229&gt;0,AF229*SUMPRODUCT(_xlfn.XLOOKUP(AF$23,$C$4:$C$19,$I$4:$S$19)*$AL229:$AV229),0)</f>
        <v>0</v>
      </c>
      <c r="BS229" s="287" cm="1">
        <f t="array" aca="1" ref="BS229" ca="1">IF(AG229&gt;0,AG229*SUMPRODUCT(_xlfn.XLOOKUP(AG$23,$C$4:$C$19,$I$4:$S$19)*$AL229:$AV229),0)</f>
        <v>0</v>
      </c>
      <c r="BT229" s="287" cm="1">
        <f t="array" aca="1" ref="BT229" ca="1">IF(AH229&gt;0,AH229*SUMPRODUCT(_xlfn.XLOOKUP(AH$23,$C$4:$C$19,$I$4:$S$19)*$AL229:$AV229),0)</f>
        <v>0</v>
      </c>
      <c r="BU229" s="287" cm="1">
        <f t="array" aca="1" ref="BU229" ca="1">IF(AI229&gt;0,AI229*SUMPRODUCT(_xlfn.XLOOKUP(AI$23,$C$4:$C$19,$I$4:$S$19)*$AL229:$AV229),0)</f>
        <v>0</v>
      </c>
      <c r="BV229" s="287" cm="1">
        <f t="array" aca="1" ref="BV229" ca="1">IF(AJ229&gt;0,AJ229*SUMPRODUCT(_xlfn.XLOOKUP(AJ$23,$C$4:$C$19,$I$4:$S$19)*$AL229:$AV229),0)</f>
        <v>0</v>
      </c>
      <c r="BW229" s="290" cm="1">
        <f t="array" aca="1" ref="BW229" ca="1">IF(AK229&gt;0,AK229*SUMPRODUCT(_xlfn.XLOOKUP(AK$23,$C$4:$C$19,$I$4:$S$19)*$AL229:$AV229),0)</f>
        <v>0</v>
      </c>
      <c r="BX229" s="291">
        <f t="shared" ca="1" si="299"/>
        <v>-0.2</v>
      </c>
      <c r="BY229" s="286" cm="1">
        <f t="array" aca="1" ref="BY229" ca="1">IF(AA229&lt;0,AA229*SUMPRODUCT(_xlfn.XLOOKUP(AA$23,$C$4:$C$19,$T$4:$AD$19)*$AL229:$AV229),0)</f>
        <v>0</v>
      </c>
      <c r="BZ229" s="287" cm="1">
        <f t="array" aca="1" ref="BZ229" ca="1">IF(AB229&lt;0,AB229*SUMPRODUCT(_xlfn.XLOOKUP(AB$23,$C$4:$C$19,$T$4:$AD$19)*$AL229:$AV229),0)</f>
        <v>0</v>
      </c>
      <c r="CA229" s="287" cm="1">
        <f t="array" aca="1" ref="CA229" ca="1">IF(AC229&lt;0,AC229*SUMPRODUCT(_xlfn.XLOOKUP(AC$23,$C$4:$C$19,$T$4:$AD$19)*$AL229:$AV229),0)</f>
        <v>0</v>
      </c>
      <c r="CB229" s="287" cm="1">
        <f t="array" aca="1" ref="CB229" ca="1">IF(AD229&lt;0,AD229*SUMPRODUCT(_xlfn.XLOOKUP(AD$23,$C$4:$C$19,$T$4:$AD$19)*$AL229:$AV229),0)</f>
        <v>0</v>
      </c>
      <c r="CC229" s="287" cm="1">
        <f t="array" aca="1" ref="CC229" ca="1">IF(AE229&lt;0,AE229*SUMPRODUCT(_xlfn.XLOOKUP(AE$23,$C$4:$C$19,$T$4:$AD$19)*$AL229:$AV229),0)</f>
        <v>0</v>
      </c>
      <c r="CD229" s="287" cm="1">
        <f t="array" aca="1" ref="CD229" ca="1">IF(AF229&lt;0,AF229*SUMPRODUCT(_xlfn.XLOOKUP(AF$23,$C$4:$C$19,$T$4:$AD$19)*$AL229:$AV229),0)</f>
        <v>0</v>
      </c>
      <c r="CE229" s="287" cm="1">
        <f t="array" aca="1" ref="CE229" ca="1">IF(AG229&lt;0,AG229*SUMPRODUCT(_xlfn.XLOOKUP(AG$23,$C$4:$C$19,$T$4:$AD$19)*$AL229:$AV229),0)</f>
        <v>0</v>
      </c>
      <c r="CF229" s="287" cm="1">
        <f t="array" aca="1" ref="CF229" ca="1">IF(AH229&lt;0,AH229*SUMPRODUCT(_xlfn.XLOOKUP(AH$23,$C$4:$C$19,$T$4:$AD$19)*$AL229:$AV229),0)</f>
        <v>0</v>
      </c>
      <c r="CG229" s="287" cm="1">
        <f t="array" aca="1" ref="CG229" ca="1">IF(AI229&lt;0,AI229*SUMPRODUCT(_xlfn.XLOOKUP(AI$23,$C$4:$C$19,$T$4:$AD$19)*$AL229:$AV229),0)</f>
        <v>0</v>
      </c>
      <c r="CH229" s="287" cm="1">
        <f t="array" aca="1" ref="CH229" ca="1">IF(AJ229&lt;0,AJ229*SUMPRODUCT(_xlfn.XLOOKUP(AJ$23,$C$4:$C$19,$T$4:$AD$19)*$AL229:$AV229),0)</f>
        <v>0</v>
      </c>
      <c r="CI229" s="290" cm="1">
        <f t="array" aca="1" ref="CI229" ca="1">IF(AK229&lt;0,AK229*SUMPRODUCT(_xlfn.XLOOKUP(AK$23,$C$4:$C$19,$T$4:$AD$19)*$AL229:$AV229),0)</f>
        <v>0</v>
      </c>
      <c r="CJ229" s="289">
        <f t="shared" ca="1" si="300"/>
        <v>0</v>
      </c>
      <c r="CK229" s="286" cm="1">
        <f t="array" aca="1" ref="CK229" ca="1">IF(AA229&lt;0,AA229*SUMPRODUCT(_xlfn.XLOOKUP(AA$23,$C$4:$C$19,$I$4:$S$19)*$AL229:$AV229),0)</f>
        <v>0</v>
      </c>
      <c r="CL229" s="287" cm="1">
        <f t="array" aca="1" ref="CL229" ca="1">IF(AB229&lt;0,AB229*SUMPRODUCT(_xlfn.XLOOKUP(AB$23,$C$4:$C$19,$I$4:$S$19)*$AL229:$AV229),0)</f>
        <v>0</v>
      </c>
      <c r="CM229" s="287" cm="1">
        <f t="array" aca="1" ref="CM229" ca="1">IF(AC229&lt;0,AC229*SUMPRODUCT(_xlfn.XLOOKUP(AC$23,$C$4:$C$19,$I$4:$S$19)*$AL229:$AV229),0)</f>
        <v>0</v>
      </c>
      <c r="CN229" s="287" cm="1">
        <f t="array" aca="1" ref="CN229" ca="1">IF(AD229&lt;0,AD229*SUMPRODUCT(_xlfn.XLOOKUP(AD$23,$C$4:$C$19,$I$4:$S$19)*$AL229:$AV229),0)</f>
        <v>0</v>
      </c>
      <c r="CO229" s="287" cm="1">
        <f t="array" aca="1" ref="CO229" ca="1">IF(AE229&lt;0,AE229*SUMPRODUCT(_xlfn.XLOOKUP(AE$23,$C$4:$C$19,$I$4:$S$19)*$AL229:$AV229),0)</f>
        <v>0</v>
      </c>
      <c r="CP229" s="287" cm="1">
        <f t="array" aca="1" ref="CP229" ca="1">IF(AF229&lt;0,AF229*SUMPRODUCT(_xlfn.XLOOKUP(AF$23,$C$4:$C$19,$I$4:$S$19)*$AL229:$AV229),0)</f>
        <v>0</v>
      </c>
      <c r="CQ229" s="287" cm="1">
        <f t="array" aca="1" ref="CQ229" ca="1">IF(AG229&lt;0,AG229*SUMPRODUCT(_xlfn.XLOOKUP(AG$23,$C$4:$C$19,$I$4:$S$19)*$AL229:$AV229),0)</f>
        <v>0</v>
      </c>
      <c r="CR229" s="287" cm="1">
        <f t="array" aca="1" ref="CR229" ca="1">IF(AH229&lt;0,AH229*SUMPRODUCT(_xlfn.XLOOKUP(AH$23,$C$4:$C$19,$I$4:$S$19)*$AL229:$AV229),0)</f>
        <v>0</v>
      </c>
      <c r="CS229" s="287" cm="1">
        <f t="array" aca="1" ref="CS229" ca="1">IF(AI229&lt;0,AI229*SUMPRODUCT(_xlfn.XLOOKUP(AI$23,$C$4:$C$19,$I$4:$S$19)*$AL229:$AV229),0)</f>
        <v>0</v>
      </c>
      <c r="CT229" s="287" cm="1">
        <f t="array" aca="1" ref="CT229" ca="1">IF(AJ229&lt;0,AJ229*SUMPRODUCT(_xlfn.XLOOKUP(AJ$23,$C$4:$C$19,$I$4:$S$19)*$AL229:$AV229),0)</f>
        <v>0</v>
      </c>
      <c r="CU229" s="288" cm="1">
        <f t="array" aca="1" ref="CU229" ca="1">IF(AK229&lt;0,AK229*SUMPRODUCT(_xlfn.XLOOKUP(AK$23,$C$4:$C$19,$I$4:$S$19)*$AL229:$AV229),0)</f>
        <v>0</v>
      </c>
      <c r="CV229" s="289">
        <f t="shared" ca="1" si="301"/>
        <v>0</v>
      </c>
    </row>
    <row r="230" spans="1:100" x14ac:dyDescent="0.25">
      <c r="A230" s="135">
        <f ca="1">MAX(H226:I244)</f>
        <v>3.6100000000000003</v>
      </c>
      <c r="B230" s="731"/>
      <c r="C230" s="292">
        <v>5</v>
      </c>
      <c r="D230" s="293" t="str">
        <f>_xlfn.XLOOKUP($C230,'Load Combinations'!$B$4:$B$22,'Load Combinations'!$C$4:$C$22)</f>
        <v>Core Vessel Vacuum, Beam on</v>
      </c>
      <c r="E230" s="86"/>
      <c r="F230" s="294"/>
      <c r="G230" s="125"/>
      <c r="H230" s="295">
        <f t="shared" ca="1" si="304"/>
        <v>3.21</v>
      </c>
      <c r="I230" s="295">
        <f t="shared" ca="1" si="305"/>
        <v>-0.2</v>
      </c>
      <c r="J230" s="296"/>
      <c r="K230" s="99">
        <f ca="1">OFFSET(K230,-4,0)</f>
        <v>0</v>
      </c>
      <c r="L230" s="96">
        <f t="shared" ref="L230:AK230" ca="1" si="353">OFFSET(L230,-4,0)</f>
        <v>0</v>
      </c>
      <c r="M230" s="96">
        <f t="shared" ca="1" si="353"/>
        <v>0</v>
      </c>
      <c r="N230" s="96">
        <f t="shared" ca="1" si="353"/>
        <v>0</v>
      </c>
      <c r="O230" s="96">
        <f t="shared" ca="1" si="353"/>
        <v>0</v>
      </c>
      <c r="P230" s="96">
        <f t="shared" ca="1" si="353"/>
        <v>0</v>
      </c>
      <c r="Q230" s="96">
        <f t="shared" ca="1" si="353"/>
        <v>0</v>
      </c>
      <c r="R230" s="96">
        <f t="shared" ca="1" si="353"/>
        <v>0</v>
      </c>
      <c r="S230" s="96">
        <f t="shared" ca="1" si="353"/>
        <v>0</v>
      </c>
      <c r="T230" s="96">
        <f t="shared" ca="1" si="353"/>
        <v>0</v>
      </c>
      <c r="U230" s="96">
        <f t="shared" ca="1" si="353"/>
        <v>0</v>
      </c>
      <c r="V230" s="96">
        <f t="shared" ca="1" si="353"/>
        <v>0</v>
      </c>
      <c r="W230" s="96">
        <f t="shared" ca="1" si="353"/>
        <v>0</v>
      </c>
      <c r="X230" s="96">
        <f t="shared" ca="1" si="353"/>
        <v>0</v>
      </c>
      <c r="Y230" s="96">
        <f t="shared" ca="1" si="353"/>
        <v>0</v>
      </c>
      <c r="Z230" s="138">
        <f t="shared" ca="1" si="353"/>
        <v>0</v>
      </c>
      <c r="AA230" s="99">
        <f t="shared" ca="1" si="353"/>
        <v>0</v>
      </c>
      <c r="AB230" s="96">
        <f t="shared" ca="1" si="353"/>
        <v>0</v>
      </c>
      <c r="AC230" s="96">
        <f t="shared" ca="1" si="353"/>
        <v>1</v>
      </c>
      <c r="AD230" s="96">
        <f t="shared" ca="1" si="353"/>
        <v>1</v>
      </c>
      <c r="AE230" s="96">
        <f t="shared" ca="1" si="353"/>
        <v>1</v>
      </c>
      <c r="AF230" s="96">
        <f t="shared" ca="1" si="353"/>
        <v>1</v>
      </c>
      <c r="AG230" s="96">
        <f t="shared" ca="1" si="353"/>
        <v>0</v>
      </c>
      <c r="AH230" s="96">
        <f t="shared" ca="1" si="353"/>
        <v>0</v>
      </c>
      <c r="AI230" s="96">
        <f t="shared" ca="1" si="353"/>
        <v>0</v>
      </c>
      <c r="AJ230" s="96">
        <f t="shared" ca="1" si="353"/>
        <v>0</v>
      </c>
      <c r="AK230" s="100">
        <f t="shared" ca="1" si="353"/>
        <v>0</v>
      </c>
      <c r="AL230" s="97">
        <f>+INDEX('Load Combinations'!$D$4:$N$22,MATCH(Vertical!$C230,'Load Combinations'!$B$4:$B$22,0),MATCH(Vertical!AL$23,'Load Combinations'!$D$3:$N$3,0))</f>
        <v>1</v>
      </c>
      <c r="AM230" s="96">
        <f>+INDEX('Load Combinations'!$D$4:$N$22,MATCH(Vertical!$C230,'Load Combinations'!$B$4:$B$22,0),MATCH(Vertical!AM$23,'Load Combinations'!$D$3:$N$3,0))</f>
        <v>1</v>
      </c>
      <c r="AN230" s="96">
        <f>+INDEX('Load Combinations'!$D$4:$N$22,MATCH(Vertical!$C230,'Load Combinations'!$B$4:$B$22,0),MATCH(Vertical!AN$23,'Load Combinations'!$D$3:$N$3,0))</f>
        <v>0</v>
      </c>
      <c r="AO230" s="96">
        <f>+INDEX('Load Combinations'!$D$4:$N$22,MATCH(Vertical!$C230,'Load Combinations'!$B$4:$B$22,0),MATCH(Vertical!AO$23,'Load Combinations'!$D$3:$N$3,0))</f>
        <v>1</v>
      </c>
      <c r="AP230" s="96">
        <f>+INDEX('Load Combinations'!$D$4:$N$22,MATCH(Vertical!$C230,'Load Combinations'!$B$4:$B$22,0),MATCH(Vertical!AP$23,'Load Combinations'!$D$3:$N$3,0))</f>
        <v>0</v>
      </c>
      <c r="AQ230" s="96">
        <f>+INDEX('Load Combinations'!$D$4:$N$22,MATCH(Vertical!$C230,'Load Combinations'!$B$4:$B$22,0),MATCH(Vertical!AQ$23,'Load Combinations'!$D$3:$N$3,0))</f>
        <v>1</v>
      </c>
      <c r="AR230" s="96">
        <f>+INDEX('Load Combinations'!$D$4:$N$22,MATCH(Vertical!$C230,'Load Combinations'!$B$4:$B$22,0),MATCH(Vertical!AR$23,'Load Combinations'!$D$3:$N$3,0))</f>
        <v>0</v>
      </c>
      <c r="AS230" s="96">
        <f>+INDEX('Load Combinations'!$D$4:$N$22,MATCH(Vertical!$C230,'Load Combinations'!$B$4:$B$22,0),MATCH(Vertical!AS$23,'Load Combinations'!$D$3:$N$3,0))</f>
        <v>0</v>
      </c>
      <c r="AT230" s="96">
        <f>+INDEX('Load Combinations'!$D$4:$N$22,MATCH(Vertical!$C230,'Load Combinations'!$B$4:$B$22,0),MATCH(Vertical!AT$23,'Load Combinations'!$D$3:$N$3,0))</f>
        <v>1</v>
      </c>
      <c r="AU230" s="138">
        <f>+INDEX('Load Combinations'!$D$4:$N$22,MATCH(Vertical!$C230,'Load Combinations'!$B$4:$B$22,0),MATCH(Vertical!AU$23,'Load Combinations'!$D$3:$N$3,0))</f>
        <v>0</v>
      </c>
      <c r="AV230" s="298">
        <f>+INDEX('Load Combinations'!$D$4:$N$22,MATCH(Vertical!$C230,'Load Combinations'!$B$4:$B$22,0),MATCH(Vertical!AV$23,'Load Combinations'!$D$3:$N$3,0))</f>
        <v>0</v>
      </c>
      <c r="AW230" s="297" cm="1">
        <f t="array" aca="1" ref="AW230" ca="1">SUMPRODUCT(--($K230:$Z230&gt;0),INDEX($H$4:$H$19,MATCH($K$23:$Z$23,$C$4:$C$19,0)))</f>
        <v>0</v>
      </c>
      <c r="AX230" s="298" cm="1">
        <f t="array" aca="1" ref="AX230" ca="1">SUMPRODUCT(--($K230:$Z230&gt;0),INDEX($G$4:$G$19,MATCH($K$23:$Z$23,$C$4:$C$19,0)))</f>
        <v>0</v>
      </c>
      <c r="AY230" s="298" cm="1">
        <f t="array" aca="1" ref="AY230" ca="1">-1*SUMPRODUCT(--($K230:$Z230&lt;0),INDEX($H$4:$H$19,MATCH($K$23:$Z$23,$C$4:$C$19,0)))</f>
        <v>0</v>
      </c>
      <c r="AZ230" s="299" cm="1">
        <f t="array" aca="1" ref="AZ230" ca="1">-1*SUMPRODUCT(--($K230:$Z230&lt;0),INDEX($G$4:$G$19,MATCH($K$23:$Z$23,$C$4:$C$19,0)))</f>
        <v>0</v>
      </c>
      <c r="BA230" s="125" cm="1">
        <f t="array" aca="1" ref="BA230" ca="1">IF(AA230&gt;0,AA230*SUMPRODUCT(_xlfn.XLOOKUP(AA$23,$C$4:$C$19,$T$4:$AD$19)*$AL230:$AV230),0)</f>
        <v>0</v>
      </c>
      <c r="BB230" s="300" cm="1">
        <f t="array" aca="1" ref="BB230" ca="1">IF(AB230&gt;0,AB230*SUMPRODUCT(_xlfn.XLOOKUP(AB$23,$C$4:$C$19,$T$4:$AD$19)*$AL230:$AV230),0)</f>
        <v>0</v>
      </c>
      <c r="BC230" s="300" cm="1">
        <f t="array" aca="1" ref="BC230" ca="1">IF(AC230&gt;0,AC230*SUMPRODUCT(_xlfn.XLOOKUP(AC$23,$C$4:$C$19,$T$4:$AD$19)*$AL230:$AV230),0)</f>
        <v>0.1</v>
      </c>
      <c r="BD230" s="301" cm="1">
        <f t="array" aca="1" ref="BD230" ca="1">IF(AD230&gt;0,AD230*SUMPRODUCT(_xlfn.XLOOKUP(AD$23,$C$4:$C$19,$T$4:$AD$19)*$AL230:$AV230),0)</f>
        <v>1.86</v>
      </c>
      <c r="BE230" s="300" cm="1">
        <f t="array" aca="1" ref="BE230" ca="1">IF(AE230&gt;0,AE230*SUMPRODUCT(_xlfn.XLOOKUP(AE$23,$C$4:$C$19,$T$4:$AD$19)*$AL230:$AV230),0)</f>
        <v>-0.25</v>
      </c>
      <c r="BF230" s="300" cm="1">
        <f t="array" aca="1" ref="BF230" ca="1">IF(AF230&gt;0,AF230*SUMPRODUCT(_xlfn.XLOOKUP(AF$23,$C$4:$C$19,$T$4:$AD$19)*$AL230:$AV230),0)</f>
        <v>1.5</v>
      </c>
      <c r="BG230" s="300" cm="1">
        <f t="array" aca="1" ref="BG230" ca="1">IF(AG230&gt;0,AG230*SUMPRODUCT(_xlfn.XLOOKUP(AG$23,$C$4:$C$19,$T$4:$AD$19)*$AL230:$AV230),0)</f>
        <v>0</v>
      </c>
      <c r="BH230" s="300" cm="1">
        <f t="array" aca="1" ref="BH230" ca="1">IF(AH230&gt;0,AH230*SUMPRODUCT(_xlfn.XLOOKUP(AH$23,$C$4:$C$19,$T$4:$AD$19)*$AL230:$AV230),0)</f>
        <v>0</v>
      </c>
      <c r="BI230" s="300" cm="1">
        <f t="array" aca="1" ref="BI230" ca="1">IF(AI230&gt;0,AI230*SUMPRODUCT(_xlfn.XLOOKUP(AI$23,$C$4:$C$19,$T$4:$AD$19)*$AL230:$AV230),0)</f>
        <v>0</v>
      </c>
      <c r="BJ230" s="300" cm="1">
        <f t="array" aca="1" ref="BJ230" ca="1">IF(AJ230&gt;0,AJ230*SUMPRODUCT(_xlfn.XLOOKUP(AJ$23,$C$4:$C$19,$T$4:$AD$19)*$AL230:$AV230),0)</f>
        <v>0</v>
      </c>
      <c r="BK230" s="302" cm="1">
        <f t="array" aca="1" ref="BK230" ca="1">IF(AK230&gt;0,AK230*SUMPRODUCT(_xlfn.XLOOKUP(AK$23,$C$4:$C$19,$T$4:$AD$19)*$AL230:$AV230),0)</f>
        <v>0</v>
      </c>
      <c r="BL230" s="303">
        <f ca="1">SUM(BA230:BK230)</f>
        <v>3.21</v>
      </c>
      <c r="BM230" s="125" cm="1">
        <f t="array" aca="1" ref="BM230" ca="1">IF(AA230&gt;0,AA230*SUMPRODUCT(_xlfn.XLOOKUP(AA$23,$C$4:$C$19,$I$4:$S$19)*$AL230:$AV230),0)</f>
        <v>0</v>
      </c>
      <c r="BN230" s="300" cm="1">
        <f t="array" aca="1" ref="BN230" ca="1">IF(AB230&gt;0,AB230*SUMPRODUCT(_xlfn.XLOOKUP(AB$23,$C$4:$C$19,$I$4:$S$19)*$AL230:$AV230),0)</f>
        <v>0</v>
      </c>
      <c r="BO230" s="300" cm="1">
        <f t="array" aca="1" ref="BO230" ca="1">IF(AC230&gt;0,AC230*SUMPRODUCT(_xlfn.XLOOKUP(AC$23,$C$4:$C$19,$I$4:$S$19)*$AL230:$AV230),0)</f>
        <v>-0.1</v>
      </c>
      <c r="BP230" s="301" cm="1">
        <f t="array" aca="1" ref="BP230" ca="1">IF(AD230&gt;0,AD230*SUMPRODUCT(_xlfn.XLOOKUP(AD$23,$C$4:$C$19,$I$4:$S$19)*$AL230:$AV230),0)</f>
        <v>-0.1</v>
      </c>
      <c r="BQ230" s="300" cm="1">
        <f t="array" aca="1" ref="BQ230" ca="1">IF(AE230&gt;0,AE230*SUMPRODUCT(_xlfn.XLOOKUP(AE$23,$C$4:$C$19,$I$4:$S$19)*$AL230:$AV230),0)</f>
        <v>0</v>
      </c>
      <c r="BR230" s="300" cm="1">
        <f t="array" aca="1" ref="BR230" ca="1">IF(AF230&gt;0,AF230*SUMPRODUCT(_xlfn.XLOOKUP(AF$23,$C$4:$C$19,$I$4:$S$19)*$AL230:$AV230),0)</f>
        <v>0</v>
      </c>
      <c r="BS230" s="300" cm="1">
        <f t="array" aca="1" ref="BS230" ca="1">IF(AG230&gt;0,AG230*SUMPRODUCT(_xlfn.XLOOKUP(AG$23,$C$4:$C$19,$I$4:$S$19)*$AL230:$AV230),0)</f>
        <v>0</v>
      </c>
      <c r="BT230" s="300" cm="1">
        <f t="array" aca="1" ref="BT230" ca="1">IF(AH230&gt;0,AH230*SUMPRODUCT(_xlfn.XLOOKUP(AH$23,$C$4:$C$19,$I$4:$S$19)*$AL230:$AV230),0)</f>
        <v>0</v>
      </c>
      <c r="BU230" s="300" cm="1">
        <f t="array" aca="1" ref="BU230" ca="1">IF(AI230&gt;0,AI230*SUMPRODUCT(_xlfn.XLOOKUP(AI$23,$C$4:$C$19,$I$4:$S$19)*$AL230:$AV230),0)</f>
        <v>0</v>
      </c>
      <c r="BV230" s="300" cm="1">
        <f t="array" aca="1" ref="BV230" ca="1">IF(AJ230&gt;0,AJ230*SUMPRODUCT(_xlfn.XLOOKUP(AJ$23,$C$4:$C$19,$I$4:$S$19)*$AL230:$AV230),0)</f>
        <v>0</v>
      </c>
      <c r="BW230" s="304" cm="1">
        <f t="array" aca="1" ref="BW230" ca="1">IF(AK230&gt;0,AK230*SUMPRODUCT(_xlfn.XLOOKUP(AK$23,$C$4:$C$19,$I$4:$S$19)*$AL230:$AV230),0)</f>
        <v>0</v>
      </c>
      <c r="BX230" s="305">
        <f t="shared" ca="1" si="299"/>
        <v>-0.2</v>
      </c>
      <c r="BY230" s="125" cm="1">
        <f t="array" aca="1" ref="BY230" ca="1">IF(AA230&lt;0,AA230*SUMPRODUCT(_xlfn.XLOOKUP(AA$23,$C$4:$C$19,$T$4:$AD$19)*$AL230:$AV230),0)</f>
        <v>0</v>
      </c>
      <c r="BZ230" s="300" cm="1">
        <f t="array" aca="1" ref="BZ230" ca="1">IF(AB230&lt;0,AB230*SUMPRODUCT(_xlfn.XLOOKUP(AB$23,$C$4:$C$19,$T$4:$AD$19)*$AL230:$AV230),0)</f>
        <v>0</v>
      </c>
      <c r="CA230" s="300" cm="1">
        <f t="array" aca="1" ref="CA230" ca="1">IF(AC230&lt;0,AC230*SUMPRODUCT(_xlfn.XLOOKUP(AC$23,$C$4:$C$19,$T$4:$AD$19)*$AL230:$AV230),0)</f>
        <v>0</v>
      </c>
      <c r="CB230" s="301" cm="1">
        <f t="array" aca="1" ref="CB230" ca="1">IF(AD230&lt;0,AD230*SUMPRODUCT(_xlfn.XLOOKUP(AD$23,$C$4:$C$19,$T$4:$AD$19)*$AL230:$AV230),0)</f>
        <v>0</v>
      </c>
      <c r="CC230" s="300" cm="1">
        <f t="array" aca="1" ref="CC230" ca="1">IF(AE230&lt;0,AE230*SUMPRODUCT(_xlfn.XLOOKUP(AE$23,$C$4:$C$19,$T$4:$AD$19)*$AL230:$AV230),0)</f>
        <v>0</v>
      </c>
      <c r="CD230" s="300" cm="1">
        <f t="array" aca="1" ref="CD230" ca="1">IF(AF230&lt;0,AF230*SUMPRODUCT(_xlfn.XLOOKUP(AF$23,$C$4:$C$19,$T$4:$AD$19)*$AL230:$AV230),0)</f>
        <v>0</v>
      </c>
      <c r="CE230" s="300" cm="1">
        <f t="array" aca="1" ref="CE230" ca="1">IF(AG230&lt;0,AG230*SUMPRODUCT(_xlfn.XLOOKUP(AG$23,$C$4:$C$19,$T$4:$AD$19)*$AL230:$AV230),0)</f>
        <v>0</v>
      </c>
      <c r="CF230" s="300" cm="1">
        <f t="array" aca="1" ref="CF230" ca="1">IF(AH230&lt;0,AH230*SUMPRODUCT(_xlfn.XLOOKUP(AH$23,$C$4:$C$19,$T$4:$AD$19)*$AL230:$AV230),0)</f>
        <v>0</v>
      </c>
      <c r="CG230" s="300" cm="1">
        <f t="array" aca="1" ref="CG230" ca="1">IF(AI230&lt;0,AI230*SUMPRODUCT(_xlfn.XLOOKUP(AI$23,$C$4:$C$19,$T$4:$AD$19)*$AL230:$AV230),0)</f>
        <v>0</v>
      </c>
      <c r="CH230" s="300" cm="1">
        <f t="array" aca="1" ref="CH230" ca="1">IF(AJ230&lt;0,AJ230*SUMPRODUCT(_xlfn.XLOOKUP(AJ$23,$C$4:$C$19,$T$4:$AD$19)*$AL230:$AV230),0)</f>
        <v>0</v>
      </c>
      <c r="CI230" s="304" cm="1">
        <f t="array" aca="1" ref="CI230" ca="1">IF(AK230&lt;0,AK230*SUMPRODUCT(_xlfn.XLOOKUP(AK$23,$C$4:$C$19,$T$4:$AD$19)*$AL230:$AV230),0)</f>
        <v>0</v>
      </c>
      <c r="CJ230" s="303">
        <f t="shared" ca="1" si="300"/>
        <v>0</v>
      </c>
      <c r="CK230" s="125" cm="1">
        <f t="array" aca="1" ref="CK230" ca="1">IF(AA230&lt;0,AA230*SUMPRODUCT(_xlfn.XLOOKUP(AA$23,$C$4:$C$19,$I$4:$S$19)*$AL230:$AV230),0)</f>
        <v>0</v>
      </c>
      <c r="CL230" s="300" cm="1">
        <f t="array" aca="1" ref="CL230" ca="1">IF(AB230&lt;0,AB230*SUMPRODUCT(_xlfn.XLOOKUP(AB$23,$C$4:$C$19,$I$4:$S$19)*$AL230:$AV230),0)</f>
        <v>0</v>
      </c>
      <c r="CM230" s="300" cm="1">
        <f t="array" aca="1" ref="CM230" ca="1">IF(AC230&lt;0,AC230*SUMPRODUCT(_xlfn.XLOOKUP(AC$23,$C$4:$C$19,$I$4:$S$19)*$AL230:$AV230),0)</f>
        <v>0</v>
      </c>
      <c r="CN230" s="301" cm="1">
        <f t="array" aca="1" ref="CN230" ca="1">IF(AD230&lt;0,AD230*SUMPRODUCT(_xlfn.XLOOKUP(AD$23,$C$4:$C$19,$I$4:$S$19)*$AL230:$AV230),0)</f>
        <v>0</v>
      </c>
      <c r="CO230" s="300" cm="1">
        <f t="array" aca="1" ref="CO230" ca="1">IF(AE230&lt;0,AE230*SUMPRODUCT(_xlfn.XLOOKUP(AE$23,$C$4:$C$19,$I$4:$S$19)*$AL230:$AV230),0)</f>
        <v>0</v>
      </c>
      <c r="CP230" s="300" cm="1">
        <f t="array" aca="1" ref="CP230" ca="1">IF(AF230&lt;0,AF230*SUMPRODUCT(_xlfn.XLOOKUP(AF$23,$C$4:$C$19,$I$4:$S$19)*$AL230:$AV230),0)</f>
        <v>0</v>
      </c>
      <c r="CQ230" s="300" cm="1">
        <f t="array" aca="1" ref="CQ230" ca="1">IF(AG230&lt;0,AG230*SUMPRODUCT(_xlfn.XLOOKUP(AG$23,$C$4:$C$19,$I$4:$S$19)*$AL230:$AV230),0)</f>
        <v>0</v>
      </c>
      <c r="CR230" s="300" cm="1">
        <f t="array" aca="1" ref="CR230" ca="1">IF(AH230&lt;0,AH230*SUMPRODUCT(_xlfn.XLOOKUP(AH$23,$C$4:$C$19,$I$4:$S$19)*$AL230:$AV230),0)</f>
        <v>0</v>
      </c>
      <c r="CS230" s="300" cm="1">
        <f t="array" aca="1" ref="CS230" ca="1">IF(AI230&lt;0,AI230*SUMPRODUCT(_xlfn.XLOOKUP(AI$23,$C$4:$C$19,$I$4:$S$19)*$AL230:$AV230),0)</f>
        <v>0</v>
      </c>
      <c r="CT230" s="300" cm="1">
        <f t="array" aca="1" ref="CT230" ca="1">IF(AJ230&lt;0,AJ230*SUMPRODUCT(_xlfn.XLOOKUP(AJ$23,$C$4:$C$19,$I$4:$S$19)*$AL230:$AV230),0)</f>
        <v>0</v>
      </c>
      <c r="CU230" s="302" cm="1">
        <f t="array" aca="1" ref="CU230" ca="1">IF(AK230&lt;0,AK230*SUMPRODUCT(_xlfn.XLOOKUP(AK$23,$C$4:$C$19,$I$4:$S$19)*$AL230:$AV230),0)</f>
        <v>0</v>
      </c>
      <c r="CV230" s="303">
        <f t="shared" ca="1" si="301"/>
        <v>0</v>
      </c>
    </row>
    <row r="231" spans="1:100" x14ac:dyDescent="0.25">
      <c r="A231" s="134"/>
      <c r="B231" s="255"/>
      <c r="C231" s="278">
        <v>6</v>
      </c>
      <c r="D231" s="279" t="str">
        <f>_xlfn.XLOOKUP($C231,'Load Combinations'!$B$4:$B$22,'Load Combinations'!$C$4:$C$22)</f>
        <v>Core Vessel Vaccuum,  No Beam, Seismic</v>
      </c>
      <c r="E231" s="280"/>
      <c r="F231" s="281"/>
      <c r="G231" s="111"/>
      <c r="H231" s="282">
        <f t="shared" ca="1" si="304"/>
        <v>0.1100000000000001</v>
      </c>
      <c r="I231" s="282">
        <f t="shared" ca="1" si="305"/>
        <v>-0.55000000000000004</v>
      </c>
      <c r="J231" s="283"/>
      <c r="K231" s="87">
        <f ca="1">OFFSET(K231,-5,0)</f>
        <v>0</v>
      </c>
      <c r="L231" s="84">
        <f t="shared" ref="L231:AK231" ca="1" si="354">OFFSET(L231,-5,0)</f>
        <v>0</v>
      </c>
      <c r="M231" s="84">
        <f t="shared" ca="1" si="354"/>
        <v>0</v>
      </c>
      <c r="N231" s="84">
        <f t="shared" ca="1" si="354"/>
        <v>0</v>
      </c>
      <c r="O231" s="84">
        <f t="shared" ca="1" si="354"/>
        <v>0</v>
      </c>
      <c r="P231" s="84">
        <f t="shared" ca="1" si="354"/>
        <v>0</v>
      </c>
      <c r="Q231" s="84">
        <f t="shared" ca="1" si="354"/>
        <v>0</v>
      </c>
      <c r="R231" s="84">
        <f t="shared" ca="1" si="354"/>
        <v>0</v>
      </c>
      <c r="S231" s="84">
        <f t="shared" ca="1" si="354"/>
        <v>0</v>
      </c>
      <c r="T231" s="84">
        <f t="shared" ca="1" si="354"/>
        <v>0</v>
      </c>
      <c r="U231" s="84">
        <f t="shared" ca="1" si="354"/>
        <v>0</v>
      </c>
      <c r="V231" s="84">
        <f t="shared" ca="1" si="354"/>
        <v>0</v>
      </c>
      <c r="W231" s="84">
        <f t="shared" ca="1" si="354"/>
        <v>0</v>
      </c>
      <c r="X231" s="84">
        <f t="shared" ca="1" si="354"/>
        <v>0</v>
      </c>
      <c r="Y231" s="84">
        <f t="shared" ca="1" si="354"/>
        <v>0</v>
      </c>
      <c r="Z231" s="89">
        <f t="shared" ca="1" si="354"/>
        <v>0</v>
      </c>
      <c r="AA231" s="87">
        <f t="shared" ca="1" si="354"/>
        <v>0</v>
      </c>
      <c r="AB231" s="84">
        <f t="shared" ca="1" si="354"/>
        <v>0</v>
      </c>
      <c r="AC231" s="84">
        <f t="shared" ca="1" si="354"/>
        <v>1</v>
      </c>
      <c r="AD231" s="84">
        <f t="shared" ca="1" si="354"/>
        <v>1</v>
      </c>
      <c r="AE231" s="84">
        <f t="shared" ca="1" si="354"/>
        <v>1</v>
      </c>
      <c r="AF231" s="84">
        <f t="shared" ca="1" si="354"/>
        <v>1</v>
      </c>
      <c r="AG231" s="84">
        <f t="shared" ca="1" si="354"/>
        <v>0</v>
      </c>
      <c r="AH231" s="84">
        <f t="shared" ca="1" si="354"/>
        <v>0</v>
      </c>
      <c r="AI231" s="84">
        <f t="shared" ca="1" si="354"/>
        <v>0</v>
      </c>
      <c r="AJ231" s="84">
        <f t="shared" ca="1" si="354"/>
        <v>0</v>
      </c>
      <c r="AK231" s="98">
        <f t="shared" ca="1" si="354"/>
        <v>0</v>
      </c>
      <c r="AL231" s="91">
        <f>+INDEX('Load Combinations'!$D$4:$N$22,MATCH(Vertical!$C231,'Load Combinations'!$B$4:$B$22,0),MATCH(Vertical!AL$23,'Load Combinations'!$D$3:$N$3,0))</f>
        <v>1</v>
      </c>
      <c r="AM231" s="84">
        <f>+INDEX('Load Combinations'!$D$4:$N$22,MATCH(Vertical!$C231,'Load Combinations'!$B$4:$B$22,0),MATCH(Vertical!AM$23,'Load Combinations'!$D$3:$N$3,0))</f>
        <v>1</v>
      </c>
      <c r="AN231" s="84">
        <f>+INDEX('Load Combinations'!$D$4:$N$22,MATCH(Vertical!$C231,'Load Combinations'!$B$4:$B$22,0),MATCH(Vertical!AN$23,'Load Combinations'!$D$3:$N$3,0))</f>
        <v>0</v>
      </c>
      <c r="AO231" s="84">
        <f>+INDEX('Load Combinations'!$D$4:$N$22,MATCH(Vertical!$C231,'Load Combinations'!$B$4:$B$22,0),MATCH(Vertical!AO$23,'Load Combinations'!$D$3:$N$3,0))</f>
        <v>1</v>
      </c>
      <c r="AP231" s="84">
        <f>+INDEX('Load Combinations'!$D$4:$N$22,MATCH(Vertical!$C231,'Load Combinations'!$B$4:$B$22,0),MATCH(Vertical!AP$23,'Load Combinations'!$D$3:$N$3,0))</f>
        <v>0</v>
      </c>
      <c r="AQ231" s="84">
        <f>+INDEX('Load Combinations'!$D$4:$N$22,MATCH(Vertical!$C231,'Load Combinations'!$B$4:$B$22,0),MATCH(Vertical!AQ$23,'Load Combinations'!$D$3:$N$3,0))</f>
        <v>0</v>
      </c>
      <c r="AR231" s="84">
        <f>+INDEX('Load Combinations'!$D$4:$N$22,MATCH(Vertical!$C231,'Load Combinations'!$B$4:$B$22,0),MATCH(Vertical!AR$23,'Load Combinations'!$D$3:$N$3,0))</f>
        <v>0</v>
      </c>
      <c r="AS231" s="84">
        <f>+INDEX('Load Combinations'!$D$4:$N$22,MATCH(Vertical!$C231,'Load Combinations'!$B$4:$B$22,0),MATCH(Vertical!AS$23,'Load Combinations'!$D$3:$N$3,0))</f>
        <v>0</v>
      </c>
      <c r="AT231" s="84">
        <f>+INDEX('Load Combinations'!$D$4:$N$22,MATCH(Vertical!$C231,'Load Combinations'!$B$4:$B$22,0),MATCH(Vertical!AT$23,'Load Combinations'!$D$3:$N$3,0))</f>
        <v>1</v>
      </c>
      <c r="AU231" s="89">
        <f>+INDEX('Load Combinations'!$D$4:$N$22,MATCH(Vertical!$C231,'Load Combinations'!$B$4:$B$22,0),MATCH(Vertical!AU$23,'Load Combinations'!$D$3:$N$3,0))</f>
        <v>1</v>
      </c>
      <c r="AV231" s="194">
        <f>+INDEX('Load Combinations'!$D$4:$N$22,MATCH(Vertical!$C231,'Load Combinations'!$B$4:$B$22,0),MATCH(Vertical!AV$23,'Load Combinations'!$D$3:$N$3,0))</f>
        <v>0</v>
      </c>
      <c r="AW231" s="284" cm="1">
        <f t="array" aca="1" ref="AW231" ca="1">SUMPRODUCT(--($K231:$Z231&gt;0),INDEX($H$4:$H$19,MATCH($K$23:$Z$23,$C$4:$C$19,0)))</f>
        <v>0</v>
      </c>
      <c r="AX231" s="194" cm="1">
        <f t="array" aca="1" ref="AX231" ca="1">SUMPRODUCT(--($K231:$Z231&gt;0),INDEX($G$4:$G$19,MATCH($K$23:$Z$23,$C$4:$C$19,0)))</f>
        <v>0</v>
      </c>
      <c r="AY231" s="194" cm="1">
        <f t="array" aca="1" ref="AY231" ca="1">-1*SUMPRODUCT(--($K231:$Z231&lt;0),INDEX($H$4:$H$19,MATCH($K$23:$Z$23,$C$4:$C$19,0)))</f>
        <v>0</v>
      </c>
      <c r="AZ231" s="285" cm="1">
        <f t="array" aca="1" ref="AZ231" ca="1">-1*SUMPRODUCT(--($K231:$Z231&lt;0),INDEX($G$4:$G$19,MATCH($K$23:$Z$23,$C$4:$C$19,0)))</f>
        <v>0</v>
      </c>
      <c r="BA231" s="286" cm="1">
        <f t="array" aca="1" ref="BA231" ca="1">IF(AA231&gt;0,AA231*SUMPRODUCT(_xlfn.XLOOKUP(AA$23,$C$4:$C$19,$T$4:$AD$19)*$AL231:$AV231),0)</f>
        <v>0</v>
      </c>
      <c r="BB231" s="287" cm="1">
        <f t="array" aca="1" ref="BB231" ca="1">IF(AB231&gt;0,AB231*SUMPRODUCT(_xlfn.XLOOKUP(AB$23,$C$4:$C$19,$T$4:$AD$19)*$AL231:$AV231),0)</f>
        <v>0</v>
      </c>
      <c r="BC231" s="287" cm="1">
        <f t="array" aca="1" ref="BC231" ca="1">IF(AC231&gt;0,AC231*SUMPRODUCT(_xlfn.XLOOKUP(AC$23,$C$4:$C$19,$T$4:$AD$19)*$AL231:$AV231),0)</f>
        <v>0.1</v>
      </c>
      <c r="BD231" s="287" cm="1">
        <f t="array" aca="1" ref="BD231" ca="1">IF(AD231&gt;0,AD231*SUMPRODUCT(_xlfn.XLOOKUP(AD$23,$C$4:$C$19,$T$4:$AD$19)*$AL231:$AV231),0)</f>
        <v>0.21000000000000002</v>
      </c>
      <c r="BE231" s="287" cm="1">
        <f t="array" aca="1" ref="BE231" ca="1">IF(AE231&gt;0,AE231*SUMPRODUCT(_xlfn.XLOOKUP(AE$23,$C$4:$C$19,$T$4:$AD$19)*$AL231:$AV231),0)</f>
        <v>-2</v>
      </c>
      <c r="BF231" s="287" cm="1">
        <f t="array" aca="1" ref="BF231" ca="1">IF(AF231&gt;0,AF231*SUMPRODUCT(_xlfn.XLOOKUP(AF$23,$C$4:$C$19,$T$4:$AD$19)*$AL231:$AV231),0)</f>
        <v>1.8</v>
      </c>
      <c r="BG231" s="287" cm="1">
        <f t="array" aca="1" ref="BG231" ca="1">IF(AG231&gt;0,AG231*SUMPRODUCT(_xlfn.XLOOKUP(AG$23,$C$4:$C$19,$T$4:$AD$19)*$AL231:$AV231),0)</f>
        <v>0</v>
      </c>
      <c r="BH231" s="287" cm="1">
        <f t="array" aca="1" ref="BH231" ca="1">IF(AH231&gt;0,AH231*SUMPRODUCT(_xlfn.XLOOKUP(AH$23,$C$4:$C$19,$T$4:$AD$19)*$AL231:$AV231),0)</f>
        <v>0</v>
      </c>
      <c r="BI231" s="287" cm="1">
        <f t="array" aca="1" ref="BI231" ca="1">IF(AI231&gt;0,AI231*SUMPRODUCT(_xlfn.XLOOKUP(AI$23,$C$4:$C$19,$T$4:$AD$19)*$AL231:$AV231),0)</f>
        <v>0</v>
      </c>
      <c r="BJ231" s="287" cm="1">
        <f t="array" aca="1" ref="BJ231" ca="1">IF(AJ231&gt;0,AJ231*SUMPRODUCT(_xlfn.XLOOKUP(AJ$23,$C$4:$C$19,$T$4:$AD$19)*$AL231:$AV231),0)</f>
        <v>0</v>
      </c>
      <c r="BK231" s="288" cm="1">
        <f t="array" aca="1" ref="BK231" ca="1">IF(AK231&gt;0,AK231*SUMPRODUCT(_xlfn.XLOOKUP(AK$23,$C$4:$C$19,$T$4:$AD$19)*$AL231:$AV231),0)</f>
        <v>0</v>
      </c>
      <c r="BL231" s="289">
        <f t="shared" ca="1" si="298"/>
        <v>0.1100000000000001</v>
      </c>
      <c r="BM231" s="286" cm="1">
        <f t="array" aca="1" ref="BM231" ca="1">IF(AA231&gt;0,AA231*SUMPRODUCT(_xlfn.XLOOKUP(AA$23,$C$4:$C$19,$I$4:$S$19)*$AL231:$AV231),0)</f>
        <v>0</v>
      </c>
      <c r="BN231" s="287" cm="1">
        <f t="array" aca="1" ref="BN231" ca="1">IF(AB231&gt;0,AB231*SUMPRODUCT(_xlfn.XLOOKUP(AB$23,$C$4:$C$19,$I$4:$S$19)*$AL231:$AV231),0)</f>
        <v>0</v>
      </c>
      <c r="BO231" s="287" cm="1">
        <f t="array" aca="1" ref="BO231" ca="1">IF(AC231&gt;0,AC231*SUMPRODUCT(_xlfn.XLOOKUP(AC$23,$C$4:$C$19,$I$4:$S$19)*$AL231:$AV231),0)</f>
        <v>-0.1</v>
      </c>
      <c r="BP231" s="287" cm="1">
        <f t="array" aca="1" ref="BP231" ca="1">IF(AD231&gt;0,AD231*SUMPRODUCT(_xlfn.XLOOKUP(AD$23,$C$4:$C$19,$I$4:$S$19)*$AL231:$AV231),0)</f>
        <v>-0.2</v>
      </c>
      <c r="BQ231" s="287" cm="1">
        <f t="array" aca="1" ref="BQ231" ca="1">IF(AE231&gt;0,AE231*SUMPRODUCT(_xlfn.XLOOKUP(AE$23,$C$4:$C$19,$I$4:$S$19)*$AL231:$AV231),0)</f>
        <v>0</v>
      </c>
      <c r="BR231" s="287" cm="1">
        <f t="array" aca="1" ref="BR231" ca="1">IF(AF231&gt;0,AF231*SUMPRODUCT(_xlfn.XLOOKUP(AF$23,$C$4:$C$19,$I$4:$S$19)*$AL231:$AV231),0)</f>
        <v>-0.25</v>
      </c>
      <c r="BS231" s="287" cm="1">
        <f t="array" aca="1" ref="BS231" ca="1">IF(AG231&gt;0,AG231*SUMPRODUCT(_xlfn.XLOOKUP(AG$23,$C$4:$C$19,$I$4:$S$19)*$AL231:$AV231),0)</f>
        <v>0</v>
      </c>
      <c r="BT231" s="287" cm="1">
        <f t="array" aca="1" ref="BT231" ca="1">IF(AH231&gt;0,AH231*SUMPRODUCT(_xlfn.XLOOKUP(AH$23,$C$4:$C$19,$I$4:$S$19)*$AL231:$AV231),0)</f>
        <v>0</v>
      </c>
      <c r="BU231" s="287" cm="1">
        <f t="array" aca="1" ref="BU231" ca="1">IF(AI231&gt;0,AI231*SUMPRODUCT(_xlfn.XLOOKUP(AI$23,$C$4:$C$19,$I$4:$S$19)*$AL231:$AV231),0)</f>
        <v>0</v>
      </c>
      <c r="BV231" s="287" cm="1">
        <f t="array" aca="1" ref="BV231" ca="1">IF(AJ231&gt;0,AJ231*SUMPRODUCT(_xlfn.XLOOKUP(AJ$23,$C$4:$C$19,$I$4:$S$19)*$AL231:$AV231),0)</f>
        <v>0</v>
      </c>
      <c r="BW231" s="290" cm="1">
        <f t="array" aca="1" ref="BW231" ca="1">IF(AK231&gt;0,AK231*SUMPRODUCT(_xlfn.XLOOKUP(AK$23,$C$4:$C$19,$I$4:$S$19)*$AL231:$AV231),0)</f>
        <v>0</v>
      </c>
      <c r="BX231" s="291">
        <f t="shared" ca="1" si="299"/>
        <v>-0.55000000000000004</v>
      </c>
      <c r="BY231" s="286" cm="1">
        <f t="array" aca="1" ref="BY231" ca="1">IF(AA231&lt;0,AA231*SUMPRODUCT(_xlfn.XLOOKUP(AA$23,$C$4:$C$19,$T$4:$AD$19)*$AL231:$AV231),0)</f>
        <v>0</v>
      </c>
      <c r="BZ231" s="287" cm="1">
        <f t="array" aca="1" ref="BZ231" ca="1">IF(AB231&lt;0,AB231*SUMPRODUCT(_xlfn.XLOOKUP(AB$23,$C$4:$C$19,$T$4:$AD$19)*$AL231:$AV231),0)</f>
        <v>0</v>
      </c>
      <c r="CA231" s="287" cm="1">
        <f t="array" aca="1" ref="CA231" ca="1">IF(AC231&lt;0,AC231*SUMPRODUCT(_xlfn.XLOOKUP(AC$23,$C$4:$C$19,$T$4:$AD$19)*$AL231:$AV231),0)</f>
        <v>0</v>
      </c>
      <c r="CB231" s="287" cm="1">
        <f t="array" aca="1" ref="CB231" ca="1">IF(AD231&lt;0,AD231*SUMPRODUCT(_xlfn.XLOOKUP(AD$23,$C$4:$C$19,$T$4:$AD$19)*$AL231:$AV231),0)</f>
        <v>0</v>
      </c>
      <c r="CC231" s="287" cm="1">
        <f t="array" aca="1" ref="CC231" ca="1">IF(AE231&lt;0,AE231*SUMPRODUCT(_xlfn.XLOOKUP(AE$23,$C$4:$C$19,$T$4:$AD$19)*$AL231:$AV231),0)</f>
        <v>0</v>
      </c>
      <c r="CD231" s="287" cm="1">
        <f t="array" aca="1" ref="CD231" ca="1">IF(AF231&lt;0,AF231*SUMPRODUCT(_xlfn.XLOOKUP(AF$23,$C$4:$C$19,$T$4:$AD$19)*$AL231:$AV231),0)</f>
        <v>0</v>
      </c>
      <c r="CE231" s="287" cm="1">
        <f t="array" aca="1" ref="CE231" ca="1">IF(AG231&lt;0,AG231*SUMPRODUCT(_xlfn.XLOOKUP(AG$23,$C$4:$C$19,$T$4:$AD$19)*$AL231:$AV231),0)</f>
        <v>0</v>
      </c>
      <c r="CF231" s="287" cm="1">
        <f t="array" aca="1" ref="CF231" ca="1">IF(AH231&lt;0,AH231*SUMPRODUCT(_xlfn.XLOOKUP(AH$23,$C$4:$C$19,$T$4:$AD$19)*$AL231:$AV231),0)</f>
        <v>0</v>
      </c>
      <c r="CG231" s="287" cm="1">
        <f t="array" aca="1" ref="CG231" ca="1">IF(AI231&lt;0,AI231*SUMPRODUCT(_xlfn.XLOOKUP(AI$23,$C$4:$C$19,$T$4:$AD$19)*$AL231:$AV231),0)</f>
        <v>0</v>
      </c>
      <c r="CH231" s="287" cm="1">
        <f t="array" aca="1" ref="CH231" ca="1">IF(AJ231&lt;0,AJ231*SUMPRODUCT(_xlfn.XLOOKUP(AJ$23,$C$4:$C$19,$T$4:$AD$19)*$AL231:$AV231),0)</f>
        <v>0</v>
      </c>
      <c r="CI231" s="290" cm="1">
        <f t="array" aca="1" ref="CI231" ca="1">IF(AK231&lt;0,AK231*SUMPRODUCT(_xlfn.XLOOKUP(AK$23,$C$4:$C$19,$T$4:$AD$19)*$AL231:$AV231),0)</f>
        <v>0</v>
      </c>
      <c r="CJ231" s="289">
        <f t="shared" ca="1" si="300"/>
        <v>0</v>
      </c>
      <c r="CK231" s="286" cm="1">
        <f t="array" aca="1" ref="CK231" ca="1">IF(AA231&lt;0,AA231*SUMPRODUCT(_xlfn.XLOOKUP(AA$23,$C$4:$C$19,$I$4:$S$19)*$AL231:$AV231),0)</f>
        <v>0</v>
      </c>
      <c r="CL231" s="287" cm="1">
        <f t="array" aca="1" ref="CL231" ca="1">IF(AB231&lt;0,AB231*SUMPRODUCT(_xlfn.XLOOKUP(AB$23,$C$4:$C$19,$I$4:$S$19)*$AL231:$AV231),0)</f>
        <v>0</v>
      </c>
      <c r="CM231" s="287" cm="1">
        <f t="array" aca="1" ref="CM231" ca="1">IF(AC231&lt;0,AC231*SUMPRODUCT(_xlfn.XLOOKUP(AC$23,$C$4:$C$19,$I$4:$S$19)*$AL231:$AV231),0)</f>
        <v>0</v>
      </c>
      <c r="CN231" s="287" cm="1">
        <f t="array" aca="1" ref="CN231" ca="1">IF(AD231&lt;0,AD231*SUMPRODUCT(_xlfn.XLOOKUP(AD$23,$C$4:$C$19,$I$4:$S$19)*$AL231:$AV231),0)</f>
        <v>0</v>
      </c>
      <c r="CO231" s="287" cm="1">
        <f t="array" aca="1" ref="CO231" ca="1">IF(AE231&lt;0,AE231*SUMPRODUCT(_xlfn.XLOOKUP(AE$23,$C$4:$C$19,$I$4:$S$19)*$AL231:$AV231),0)</f>
        <v>0</v>
      </c>
      <c r="CP231" s="287" cm="1">
        <f t="array" aca="1" ref="CP231" ca="1">IF(AF231&lt;0,AF231*SUMPRODUCT(_xlfn.XLOOKUP(AF$23,$C$4:$C$19,$I$4:$S$19)*$AL231:$AV231),0)</f>
        <v>0</v>
      </c>
      <c r="CQ231" s="287" cm="1">
        <f t="array" aca="1" ref="CQ231" ca="1">IF(AG231&lt;0,AG231*SUMPRODUCT(_xlfn.XLOOKUP(AG$23,$C$4:$C$19,$I$4:$S$19)*$AL231:$AV231),0)</f>
        <v>0</v>
      </c>
      <c r="CR231" s="287" cm="1">
        <f t="array" aca="1" ref="CR231" ca="1">IF(AH231&lt;0,AH231*SUMPRODUCT(_xlfn.XLOOKUP(AH$23,$C$4:$C$19,$I$4:$S$19)*$AL231:$AV231),0)</f>
        <v>0</v>
      </c>
      <c r="CS231" s="287" cm="1">
        <f t="array" aca="1" ref="CS231" ca="1">IF(AI231&lt;0,AI231*SUMPRODUCT(_xlfn.XLOOKUP(AI$23,$C$4:$C$19,$I$4:$S$19)*$AL231:$AV231),0)</f>
        <v>0</v>
      </c>
      <c r="CT231" s="287" cm="1">
        <f t="array" aca="1" ref="CT231" ca="1">IF(AJ231&lt;0,AJ231*SUMPRODUCT(_xlfn.XLOOKUP(AJ$23,$C$4:$C$19,$I$4:$S$19)*$AL231:$AV231),0)</f>
        <v>0</v>
      </c>
      <c r="CU231" s="288" cm="1">
        <f t="array" aca="1" ref="CU231" ca="1">IF(AK231&lt;0,AK231*SUMPRODUCT(_xlfn.XLOOKUP(AK$23,$C$4:$C$19,$I$4:$S$19)*$AL231:$AV231),0)</f>
        <v>0</v>
      </c>
      <c r="CV231" s="289">
        <f t="shared" ca="1" si="301"/>
        <v>0</v>
      </c>
    </row>
    <row r="232" spans="1:100" x14ac:dyDescent="0.25">
      <c r="A232" s="135"/>
      <c r="B232" s="731"/>
      <c r="C232" s="292">
        <v>7</v>
      </c>
      <c r="D232" s="293" t="str">
        <f>_xlfn.XLOOKUP($C232,'Load Combinations'!$B$4:$B$22,'Load Combinations'!$C$4:$C$22)</f>
        <v>Core Vessel Vaccuum,  Beam On, Seismic</v>
      </c>
      <c r="E232" s="86"/>
      <c r="F232" s="294"/>
      <c r="G232" s="125"/>
      <c r="H232" s="295">
        <f t="shared" ref="H232:H282" ca="1" si="355">G232+AW232+AZ232+BL232+CV232</f>
        <v>3.6100000000000003</v>
      </c>
      <c r="I232" s="295">
        <f t="shared" ref="I232:I282" ca="1" si="356">G232+AX232+AY232+BX232+CJ232</f>
        <v>-0.55000000000000004</v>
      </c>
      <c r="J232" s="296"/>
      <c r="K232" s="99">
        <f ca="1">OFFSET(K232,-6,0)</f>
        <v>0</v>
      </c>
      <c r="L232" s="96">
        <f t="shared" ref="L232:AK232" ca="1" si="357">OFFSET(L232,-6,0)</f>
        <v>0</v>
      </c>
      <c r="M232" s="96">
        <f t="shared" ca="1" si="357"/>
        <v>0</v>
      </c>
      <c r="N232" s="96">
        <f t="shared" ca="1" si="357"/>
        <v>0</v>
      </c>
      <c r="O232" s="96">
        <f t="shared" ca="1" si="357"/>
        <v>0</v>
      </c>
      <c r="P232" s="96">
        <f t="shared" ca="1" si="357"/>
        <v>0</v>
      </c>
      <c r="Q232" s="96">
        <f t="shared" ca="1" si="357"/>
        <v>0</v>
      </c>
      <c r="R232" s="96">
        <f t="shared" ca="1" si="357"/>
        <v>0</v>
      </c>
      <c r="S232" s="96">
        <f t="shared" ca="1" si="357"/>
        <v>0</v>
      </c>
      <c r="T232" s="96">
        <f t="shared" ca="1" si="357"/>
        <v>0</v>
      </c>
      <c r="U232" s="96">
        <f t="shared" ca="1" si="357"/>
        <v>0</v>
      </c>
      <c r="V232" s="96">
        <f t="shared" ca="1" si="357"/>
        <v>0</v>
      </c>
      <c r="W232" s="96">
        <f t="shared" ca="1" si="357"/>
        <v>0</v>
      </c>
      <c r="X232" s="96">
        <f t="shared" ca="1" si="357"/>
        <v>0</v>
      </c>
      <c r="Y232" s="96">
        <f t="shared" ca="1" si="357"/>
        <v>0</v>
      </c>
      <c r="Z232" s="138">
        <f t="shared" ca="1" si="357"/>
        <v>0</v>
      </c>
      <c r="AA232" s="99">
        <f t="shared" ca="1" si="357"/>
        <v>0</v>
      </c>
      <c r="AB232" s="96">
        <f t="shared" ca="1" si="357"/>
        <v>0</v>
      </c>
      <c r="AC232" s="96">
        <f t="shared" ca="1" si="357"/>
        <v>1</v>
      </c>
      <c r="AD232" s="96">
        <f t="shared" ca="1" si="357"/>
        <v>1</v>
      </c>
      <c r="AE232" s="96">
        <f t="shared" ca="1" si="357"/>
        <v>1</v>
      </c>
      <c r="AF232" s="96">
        <f t="shared" ca="1" si="357"/>
        <v>1</v>
      </c>
      <c r="AG232" s="96">
        <f t="shared" ca="1" si="357"/>
        <v>0</v>
      </c>
      <c r="AH232" s="96">
        <f t="shared" ca="1" si="357"/>
        <v>0</v>
      </c>
      <c r="AI232" s="96">
        <f t="shared" ca="1" si="357"/>
        <v>0</v>
      </c>
      <c r="AJ232" s="96">
        <f t="shared" ca="1" si="357"/>
        <v>0</v>
      </c>
      <c r="AK232" s="100">
        <f t="shared" ca="1" si="357"/>
        <v>0</v>
      </c>
      <c r="AL232" s="97">
        <f>+INDEX('Load Combinations'!$D$4:$N$22,MATCH(Vertical!$C232,'Load Combinations'!$B$4:$B$22,0),MATCH(Vertical!AL$23,'Load Combinations'!$D$3:$N$3,0))</f>
        <v>1</v>
      </c>
      <c r="AM232" s="96">
        <f>+INDEX('Load Combinations'!$D$4:$N$22,MATCH(Vertical!$C232,'Load Combinations'!$B$4:$B$22,0),MATCH(Vertical!AM$23,'Load Combinations'!$D$3:$N$3,0))</f>
        <v>1</v>
      </c>
      <c r="AN232" s="96">
        <f>+INDEX('Load Combinations'!$D$4:$N$22,MATCH(Vertical!$C232,'Load Combinations'!$B$4:$B$22,0),MATCH(Vertical!AN$23,'Load Combinations'!$D$3:$N$3,0))</f>
        <v>0</v>
      </c>
      <c r="AO232" s="96">
        <f>+INDEX('Load Combinations'!$D$4:$N$22,MATCH(Vertical!$C232,'Load Combinations'!$B$4:$B$22,0),MATCH(Vertical!AO$23,'Load Combinations'!$D$3:$N$3,0))</f>
        <v>1</v>
      </c>
      <c r="AP232" s="96">
        <f>+INDEX('Load Combinations'!$D$4:$N$22,MATCH(Vertical!$C232,'Load Combinations'!$B$4:$B$22,0),MATCH(Vertical!AP$23,'Load Combinations'!$D$3:$N$3,0))</f>
        <v>0</v>
      </c>
      <c r="AQ232" s="96">
        <f>+INDEX('Load Combinations'!$D$4:$N$22,MATCH(Vertical!$C232,'Load Combinations'!$B$4:$B$22,0),MATCH(Vertical!AQ$23,'Load Combinations'!$D$3:$N$3,0))</f>
        <v>1</v>
      </c>
      <c r="AR232" s="96">
        <f>+INDEX('Load Combinations'!$D$4:$N$22,MATCH(Vertical!$C232,'Load Combinations'!$B$4:$B$22,0),MATCH(Vertical!AR$23,'Load Combinations'!$D$3:$N$3,0))</f>
        <v>0</v>
      </c>
      <c r="AS232" s="96">
        <f>+INDEX('Load Combinations'!$D$4:$N$22,MATCH(Vertical!$C232,'Load Combinations'!$B$4:$B$22,0),MATCH(Vertical!AS$23,'Load Combinations'!$D$3:$N$3,0))</f>
        <v>0</v>
      </c>
      <c r="AT232" s="96">
        <f>+INDEX('Load Combinations'!$D$4:$N$22,MATCH(Vertical!$C232,'Load Combinations'!$B$4:$B$22,0),MATCH(Vertical!AT$23,'Load Combinations'!$D$3:$N$3,0))</f>
        <v>1</v>
      </c>
      <c r="AU232" s="138">
        <f>+INDEX('Load Combinations'!$D$4:$N$22,MATCH(Vertical!$C232,'Load Combinations'!$B$4:$B$22,0),MATCH(Vertical!AU$23,'Load Combinations'!$D$3:$N$3,0))</f>
        <v>1</v>
      </c>
      <c r="AV232" s="298">
        <f>+INDEX('Load Combinations'!$D$4:$N$22,MATCH(Vertical!$C232,'Load Combinations'!$B$4:$B$22,0),MATCH(Vertical!AV$23,'Load Combinations'!$D$3:$N$3,0))</f>
        <v>0</v>
      </c>
      <c r="AW232" s="297" cm="1">
        <f t="array" aca="1" ref="AW232" ca="1">SUMPRODUCT(--($K232:$Z232&gt;0),INDEX($H$4:$H$19,MATCH($K$23:$Z$23,$C$4:$C$19,0)))</f>
        <v>0</v>
      </c>
      <c r="AX232" s="298" cm="1">
        <f t="array" aca="1" ref="AX232" ca="1">SUMPRODUCT(--($K232:$Z232&gt;0),INDEX($G$4:$G$19,MATCH($K$23:$Z$23,$C$4:$C$19,0)))</f>
        <v>0</v>
      </c>
      <c r="AY232" s="298" cm="1">
        <f t="array" aca="1" ref="AY232" ca="1">-1*SUMPRODUCT(--($K232:$Z232&lt;0),INDEX($H$4:$H$19,MATCH($K$23:$Z$23,$C$4:$C$19,0)))</f>
        <v>0</v>
      </c>
      <c r="AZ232" s="299" cm="1">
        <f t="array" aca="1" ref="AZ232" ca="1">-1*SUMPRODUCT(--($K232:$Z232&lt;0),INDEX($G$4:$G$19,MATCH($K$23:$Z$23,$C$4:$C$19,0)))</f>
        <v>0</v>
      </c>
      <c r="BA232" s="125" cm="1">
        <f t="array" aca="1" ref="BA232" ca="1">IF(AA232&gt;0,AA232*SUMPRODUCT(_xlfn.XLOOKUP(AA$23,$C$4:$C$19,$T$4:$AD$19)*$AL232:$AV232),0)</f>
        <v>0</v>
      </c>
      <c r="BB232" s="300" cm="1">
        <f t="array" aca="1" ref="BB232" ca="1">IF(AB232&gt;0,AB232*SUMPRODUCT(_xlfn.XLOOKUP(AB$23,$C$4:$C$19,$T$4:$AD$19)*$AL232:$AV232),0)</f>
        <v>0</v>
      </c>
      <c r="BC232" s="300" cm="1">
        <f t="array" aca="1" ref="BC232" ca="1">IF(AC232&gt;0,AC232*SUMPRODUCT(_xlfn.XLOOKUP(AC$23,$C$4:$C$19,$T$4:$AD$19)*$AL232:$AV232),0)</f>
        <v>0.1</v>
      </c>
      <c r="BD232" s="301" cm="1">
        <f t="array" aca="1" ref="BD232" ca="1">IF(AD232&gt;0,AD232*SUMPRODUCT(_xlfn.XLOOKUP(AD$23,$C$4:$C$19,$T$4:$AD$19)*$AL232:$AV232),0)</f>
        <v>1.9600000000000002</v>
      </c>
      <c r="BE232" s="300" cm="1">
        <f t="array" aca="1" ref="BE232" ca="1">IF(AE232&gt;0,AE232*SUMPRODUCT(_xlfn.XLOOKUP(AE$23,$C$4:$C$19,$T$4:$AD$19)*$AL232:$AV232),0)</f>
        <v>-0.25</v>
      </c>
      <c r="BF232" s="300" cm="1">
        <f t="array" aca="1" ref="BF232" ca="1">IF(AF232&gt;0,AF232*SUMPRODUCT(_xlfn.XLOOKUP(AF$23,$C$4:$C$19,$T$4:$AD$19)*$AL232:$AV232),0)</f>
        <v>1.8</v>
      </c>
      <c r="BG232" s="300" cm="1">
        <f t="array" aca="1" ref="BG232" ca="1">IF(AG232&gt;0,AG232*SUMPRODUCT(_xlfn.XLOOKUP(AG$23,$C$4:$C$19,$T$4:$AD$19)*$AL232:$AV232),0)</f>
        <v>0</v>
      </c>
      <c r="BH232" s="300" cm="1">
        <f t="array" aca="1" ref="BH232" ca="1">IF(AH232&gt;0,AH232*SUMPRODUCT(_xlfn.XLOOKUP(AH$23,$C$4:$C$19,$T$4:$AD$19)*$AL232:$AV232),0)</f>
        <v>0</v>
      </c>
      <c r="BI232" s="300" cm="1">
        <f t="array" aca="1" ref="BI232" ca="1">IF(AI232&gt;0,AI232*SUMPRODUCT(_xlfn.XLOOKUP(AI$23,$C$4:$C$19,$T$4:$AD$19)*$AL232:$AV232),0)</f>
        <v>0</v>
      </c>
      <c r="BJ232" s="300" cm="1">
        <f t="array" aca="1" ref="BJ232" ca="1">IF(AJ232&gt;0,AJ232*SUMPRODUCT(_xlfn.XLOOKUP(AJ$23,$C$4:$C$19,$T$4:$AD$19)*$AL232:$AV232),0)</f>
        <v>0</v>
      </c>
      <c r="BK232" s="302" cm="1">
        <f t="array" aca="1" ref="BK232" ca="1">IF(AK232&gt;0,AK232*SUMPRODUCT(_xlfn.XLOOKUP(AK$23,$C$4:$C$19,$T$4:$AD$19)*$AL232:$AV232),0)</f>
        <v>0</v>
      </c>
      <c r="BL232" s="303">
        <f t="shared" ca="1" si="298"/>
        <v>3.6100000000000003</v>
      </c>
      <c r="BM232" s="125" cm="1">
        <f t="array" aca="1" ref="BM232" ca="1">IF(AA232&gt;0,AA232*SUMPRODUCT(_xlfn.XLOOKUP(AA$23,$C$4:$C$19,$I$4:$S$19)*$AL232:$AV232),0)</f>
        <v>0</v>
      </c>
      <c r="BN232" s="300" cm="1">
        <f t="array" aca="1" ref="BN232" ca="1">IF(AB232&gt;0,AB232*SUMPRODUCT(_xlfn.XLOOKUP(AB$23,$C$4:$C$19,$I$4:$S$19)*$AL232:$AV232),0)</f>
        <v>0</v>
      </c>
      <c r="BO232" s="300" cm="1">
        <f t="array" aca="1" ref="BO232" ca="1">IF(AC232&gt;0,AC232*SUMPRODUCT(_xlfn.XLOOKUP(AC$23,$C$4:$C$19,$I$4:$S$19)*$AL232:$AV232),0)</f>
        <v>-0.1</v>
      </c>
      <c r="BP232" s="301" cm="1">
        <f t="array" aca="1" ref="BP232" ca="1">IF(AD232&gt;0,AD232*SUMPRODUCT(_xlfn.XLOOKUP(AD$23,$C$4:$C$19,$I$4:$S$19)*$AL232:$AV232),0)</f>
        <v>-0.2</v>
      </c>
      <c r="BQ232" s="300" cm="1">
        <f t="array" aca="1" ref="BQ232" ca="1">IF(AE232&gt;0,AE232*SUMPRODUCT(_xlfn.XLOOKUP(AE$23,$C$4:$C$19,$I$4:$S$19)*$AL232:$AV232),0)</f>
        <v>0</v>
      </c>
      <c r="BR232" s="300" cm="1">
        <f t="array" aca="1" ref="BR232" ca="1">IF(AF232&gt;0,AF232*SUMPRODUCT(_xlfn.XLOOKUP(AF$23,$C$4:$C$19,$I$4:$S$19)*$AL232:$AV232),0)</f>
        <v>-0.25</v>
      </c>
      <c r="BS232" s="300" cm="1">
        <f t="array" aca="1" ref="BS232" ca="1">IF(AG232&gt;0,AG232*SUMPRODUCT(_xlfn.XLOOKUP(AG$23,$C$4:$C$19,$I$4:$S$19)*$AL232:$AV232),0)</f>
        <v>0</v>
      </c>
      <c r="BT232" s="300" cm="1">
        <f t="array" aca="1" ref="BT232" ca="1">IF(AH232&gt;0,AH232*SUMPRODUCT(_xlfn.XLOOKUP(AH$23,$C$4:$C$19,$I$4:$S$19)*$AL232:$AV232),0)</f>
        <v>0</v>
      </c>
      <c r="BU232" s="300" cm="1">
        <f t="array" aca="1" ref="BU232" ca="1">IF(AI232&gt;0,AI232*SUMPRODUCT(_xlfn.XLOOKUP(AI$23,$C$4:$C$19,$I$4:$S$19)*$AL232:$AV232),0)</f>
        <v>0</v>
      </c>
      <c r="BV232" s="300" cm="1">
        <f t="array" aca="1" ref="BV232" ca="1">IF(AJ232&gt;0,AJ232*SUMPRODUCT(_xlfn.XLOOKUP(AJ$23,$C$4:$C$19,$I$4:$S$19)*$AL232:$AV232),0)</f>
        <v>0</v>
      </c>
      <c r="BW232" s="304" cm="1">
        <f t="array" aca="1" ref="BW232" ca="1">IF(AK232&gt;0,AK232*SUMPRODUCT(_xlfn.XLOOKUP(AK$23,$C$4:$C$19,$I$4:$S$19)*$AL232:$AV232),0)</f>
        <v>0</v>
      </c>
      <c r="BX232" s="305">
        <f t="shared" ca="1" si="299"/>
        <v>-0.55000000000000004</v>
      </c>
      <c r="BY232" s="125" cm="1">
        <f t="array" aca="1" ref="BY232" ca="1">IF(AA232&lt;0,AA232*SUMPRODUCT(_xlfn.XLOOKUP(AA$23,$C$4:$C$19,$T$4:$AD$19)*$AL232:$AV232),0)</f>
        <v>0</v>
      </c>
      <c r="BZ232" s="300" cm="1">
        <f t="array" aca="1" ref="BZ232" ca="1">IF(AB232&lt;0,AB232*SUMPRODUCT(_xlfn.XLOOKUP(AB$23,$C$4:$C$19,$T$4:$AD$19)*$AL232:$AV232),0)</f>
        <v>0</v>
      </c>
      <c r="CA232" s="300" cm="1">
        <f t="array" aca="1" ref="CA232" ca="1">IF(AC232&lt;0,AC232*SUMPRODUCT(_xlfn.XLOOKUP(AC$23,$C$4:$C$19,$T$4:$AD$19)*$AL232:$AV232),0)</f>
        <v>0</v>
      </c>
      <c r="CB232" s="301" cm="1">
        <f t="array" aca="1" ref="CB232" ca="1">IF(AD232&lt;0,AD232*SUMPRODUCT(_xlfn.XLOOKUP(AD$23,$C$4:$C$19,$T$4:$AD$19)*$AL232:$AV232),0)</f>
        <v>0</v>
      </c>
      <c r="CC232" s="300" cm="1">
        <f t="array" aca="1" ref="CC232" ca="1">IF(AE232&lt;0,AE232*SUMPRODUCT(_xlfn.XLOOKUP(AE$23,$C$4:$C$19,$T$4:$AD$19)*$AL232:$AV232),0)</f>
        <v>0</v>
      </c>
      <c r="CD232" s="300" cm="1">
        <f t="array" aca="1" ref="CD232" ca="1">IF(AF232&lt;0,AF232*SUMPRODUCT(_xlfn.XLOOKUP(AF$23,$C$4:$C$19,$T$4:$AD$19)*$AL232:$AV232),0)</f>
        <v>0</v>
      </c>
      <c r="CE232" s="300" cm="1">
        <f t="array" aca="1" ref="CE232" ca="1">IF(AG232&lt;0,AG232*SUMPRODUCT(_xlfn.XLOOKUP(AG$23,$C$4:$C$19,$T$4:$AD$19)*$AL232:$AV232),0)</f>
        <v>0</v>
      </c>
      <c r="CF232" s="300" cm="1">
        <f t="array" aca="1" ref="CF232" ca="1">IF(AH232&lt;0,AH232*SUMPRODUCT(_xlfn.XLOOKUP(AH$23,$C$4:$C$19,$T$4:$AD$19)*$AL232:$AV232),0)</f>
        <v>0</v>
      </c>
      <c r="CG232" s="300" cm="1">
        <f t="array" aca="1" ref="CG232" ca="1">IF(AI232&lt;0,AI232*SUMPRODUCT(_xlfn.XLOOKUP(AI$23,$C$4:$C$19,$T$4:$AD$19)*$AL232:$AV232),0)</f>
        <v>0</v>
      </c>
      <c r="CH232" s="300" cm="1">
        <f t="array" aca="1" ref="CH232" ca="1">IF(AJ232&lt;0,AJ232*SUMPRODUCT(_xlfn.XLOOKUP(AJ$23,$C$4:$C$19,$T$4:$AD$19)*$AL232:$AV232),0)</f>
        <v>0</v>
      </c>
      <c r="CI232" s="304" cm="1">
        <f t="array" aca="1" ref="CI232" ca="1">IF(AK232&lt;0,AK232*SUMPRODUCT(_xlfn.XLOOKUP(AK$23,$C$4:$C$19,$T$4:$AD$19)*$AL232:$AV232),0)</f>
        <v>0</v>
      </c>
      <c r="CJ232" s="303">
        <f t="shared" ca="1" si="300"/>
        <v>0</v>
      </c>
      <c r="CK232" s="125" cm="1">
        <f t="array" aca="1" ref="CK232" ca="1">IF(AA232&lt;0,AA232*SUMPRODUCT(_xlfn.XLOOKUP(AA$23,$C$4:$C$19,$I$4:$S$19)*$AL232:$AV232),0)</f>
        <v>0</v>
      </c>
      <c r="CL232" s="300" cm="1">
        <f t="array" aca="1" ref="CL232" ca="1">IF(AB232&lt;0,AB232*SUMPRODUCT(_xlfn.XLOOKUP(AB$23,$C$4:$C$19,$I$4:$S$19)*$AL232:$AV232),0)</f>
        <v>0</v>
      </c>
      <c r="CM232" s="300" cm="1">
        <f t="array" aca="1" ref="CM232" ca="1">IF(AC232&lt;0,AC232*SUMPRODUCT(_xlfn.XLOOKUP(AC$23,$C$4:$C$19,$I$4:$S$19)*$AL232:$AV232),0)</f>
        <v>0</v>
      </c>
      <c r="CN232" s="301" cm="1">
        <f t="array" aca="1" ref="CN232" ca="1">IF(AD232&lt;0,AD232*SUMPRODUCT(_xlfn.XLOOKUP(AD$23,$C$4:$C$19,$I$4:$S$19)*$AL232:$AV232),0)</f>
        <v>0</v>
      </c>
      <c r="CO232" s="300" cm="1">
        <f t="array" aca="1" ref="CO232" ca="1">IF(AE232&lt;0,AE232*SUMPRODUCT(_xlfn.XLOOKUP(AE$23,$C$4:$C$19,$I$4:$S$19)*$AL232:$AV232),0)</f>
        <v>0</v>
      </c>
      <c r="CP232" s="300" cm="1">
        <f t="array" aca="1" ref="CP232" ca="1">IF(AF232&lt;0,AF232*SUMPRODUCT(_xlfn.XLOOKUP(AF$23,$C$4:$C$19,$I$4:$S$19)*$AL232:$AV232),0)</f>
        <v>0</v>
      </c>
      <c r="CQ232" s="300" cm="1">
        <f t="array" aca="1" ref="CQ232" ca="1">IF(AG232&lt;0,AG232*SUMPRODUCT(_xlfn.XLOOKUP(AG$23,$C$4:$C$19,$I$4:$S$19)*$AL232:$AV232),0)</f>
        <v>0</v>
      </c>
      <c r="CR232" s="300" cm="1">
        <f t="array" aca="1" ref="CR232" ca="1">IF(AH232&lt;0,AH232*SUMPRODUCT(_xlfn.XLOOKUP(AH$23,$C$4:$C$19,$I$4:$S$19)*$AL232:$AV232),0)</f>
        <v>0</v>
      </c>
      <c r="CS232" s="300" cm="1">
        <f t="array" aca="1" ref="CS232" ca="1">IF(AI232&lt;0,AI232*SUMPRODUCT(_xlfn.XLOOKUP(AI$23,$C$4:$C$19,$I$4:$S$19)*$AL232:$AV232),0)</f>
        <v>0</v>
      </c>
      <c r="CT232" s="300" cm="1">
        <f t="array" aca="1" ref="CT232" ca="1">IF(AJ232&lt;0,AJ232*SUMPRODUCT(_xlfn.XLOOKUP(AJ$23,$C$4:$C$19,$I$4:$S$19)*$AL232:$AV232),0)</f>
        <v>0</v>
      </c>
      <c r="CU232" s="302" cm="1">
        <f t="array" aca="1" ref="CU232" ca="1">IF(AK232&lt;0,AK232*SUMPRODUCT(_xlfn.XLOOKUP(AK$23,$C$4:$C$19,$I$4:$S$19)*$AL232:$AV232),0)</f>
        <v>0</v>
      </c>
      <c r="CV232" s="303">
        <f t="shared" ca="1" si="301"/>
        <v>0</v>
      </c>
    </row>
    <row r="233" spans="1:100" x14ac:dyDescent="0.25">
      <c r="A233" s="136"/>
      <c r="B233" s="389"/>
      <c r="C233" s="278">
        <v>8</v>
      </c>
      <c r="D233" s="279" t="str">
        <f>_xlfn.XLOOKUP($C233,'Load Combinations'!$B$4:$B$22,'Load Combinations'!$C$4:$C$22)</f>
        <v>CV Vac, Component MAWP, No Beam</v>
      </c>
      <c r="E233" s="280"/>
      <c r="F233" s="281"/>
      <c r="G233" s="111"/>
      <c r="H233" s="282">
        <f t="shared" ca="1" si="355"/>
        <v>-0.19999999999999996</v>
      </c>
      <c r="I233" s="282">
        <f t="shared" ca="1" si="356"/>
        <v>-0.2</v>
      </c>
      <c r="J233" s="283"/>
      <c r="K233" s="87">
        <f ca="1">OFFSET(K233,-7,0)</f>
        <v>0</v>
      </c>
      <c r="L233" s="84">
        <f t="shared" ref="L233:AK233" ca="1" si="358">OFFSET(L233,-7,0)</f>
        <v>0</v>
      </c>
      <c r="M233" s="84">
        <f t="shared" ca="1" si="358"/>
        <v>0</v>
      </c>
      <c r="N233" s="84">
        <f t="shared" ca="1" si="358"/>
        <v>0</v>
      </c>
      <c r="O233" s="84">
        <f t="shared" ca="1" si="358"/>
        <v>0</v>
      </c>
      <c r="P233" s="84">
        <f t="shared" ca="1" si="358"/>
        <v>0</v>
      </c>
      <c r="Q233" s="84">
        <f t="shared" ca="1" si="358"/>
        <v>0</v>
      </c>
      <c r="R233" s="84">
        <f t="shared" ca="1" si="358"/>
        <v>0</v>
      </c>
      <c r="S233" s="84">
        <f t="shared" ca="1" si="358"/>
        <v>0</v>
      </c>
      <c r="T233" s="84">
        <f t="shared" ca="1" si="358"/>
        <v>0</v>
      </c>
      <c r="U233" s="84">
        <f t="shared" ca="1" si="358"/>
        <v>0</v>
      </c>
      <c r="V233" s="84">
        <f t="shared" ca="1" si="358"/>
        <v>0</v>
      </c>
      <c r="W233" s="84">
        <f t="shared" ca="1" si="358"/>
        <v>0</v>
      </c>
      <c r="X233" s="84">
        <f t="shared" ca="1" si="358"/>
        <v>0</v>
      </c>
      <c r="Y233" s="84">
        <f t="shared" ca="1" si="358"/>
        <v>0</v>
      </c>
      <c r="Z233" s="89">
        <f t="shared" ca="1" si="358"/>
        <v>0</v>
      </c>
      <c r="AA233" s="87">
        <f t="shared" ca="1" si="358"/>
        <v>0</v>
      </c>
      <c r="AB233" s="84">
        <f t="shared" ca="1" si="358"/>
        <v>0</v>
      </c>
      <c r="AC233" s="84">
        <f t="shared" ca="1" si="358"/>
        <v>1</v>
      </c>
      <c r="AD233" s="84">
        <f t="shared" ca="1" si="358"/>
        <v>1</v>
      </c>
      <c r="AE233" s="84">
        <f t="shared" ca="1" si="358"/>
        <v>1</v>
      </c>
      <c r="AF233" s="84">
        <f t="shared" ca="1" si="358"/>
        <v>1</v>
      </c>
      <c r="AG233" s="84">
        <f t="shared" ca="1" si="358"/>
        <v>0</v>
      </c>
      <c r="AH233" s="84">
        <f t="shared" ca="1" si="358"/>
        <v>0</v>
      </c>
      <c r="AI233" s="84">
        <f t="shared" ca="1" si="358"/>
        <v>0</v>
      </c>
      <c r="AJ233" s="84">
        <f t="shared" ca="1" si="358"/>
        <v>0</v>
      </c>
      <c r="AK233" s="98">
        <f t="shared" ca="1" si="358"/>
        <v>0</v>
      </c>
      <c r="AL233" s="91">
        <f>+INDEX('Load Combinations'!$D$4:$N$22,MATCH(Vertical!$C233,'Load Combinations'!$B$4:$B$22,0),MATCH(Vertical!AL$23,'Load Combinations'!$D$3:$N$3,0))</f>
        <v>1</v>
      </c>
      <c r="AM233" s="84">
        <f>+INDEX('Load Combinations'!$D$4:$N$22,MATCH(Vertical!$C233,'Load Combinations'!$B$4:$B$22,0),MATCH(Vertical!AM$23,'Load Combinations'!$D$3:$N$3,0))</f>
        <v>1</v>
      </c>
      <c r="AN233" s="84">
        <f>+INDEX('Load Combinations'!$D$4:$N$22,MATCH(Vertical!$C233,'Load Combinations'!$B$4:$B$22,0),MATCH(Vertical!AN$23,'Load Combinations'!$D$3:$N$3,0))</f>
        <v>0</v>
      </c>
      <c r="AO233" s="84">
        <f>+INDEX('Load Combinations'!$D$4:$N$22,MATCH(Vertical!$C233,'Load Combinations'!$B$4:$B$22,0),MATCH(Vertical!AO$23,'Load Combinations'!$D$3:$N$3,0))</f>
        <v>0</v>
      </c>
      <c r="AP233" s="84">
        <f>+INDEX('Load Combinations'!$D$4:$N$22,MATCH(Vertical!$C233,'Load Combinations'!$B$4:$B$22,0),MATCH(Vertical!AP$23,'Load Combinations'!$D$3:$N$3,0))</f>
        <v>1</v>
      </c>
      <c r="AQ233" s="84">
        <f>+INDEX('Load Combinations'!$D$4:$N$22,MATCH(Vertical!$C233,'Load Combinations'!$B$4:$B$22,0),MATCH(Vertical!AQ$23,'Load Combinations'!$D$3:$N$3,0))</f>
        <v>0</v>
      </c>
      <c r="AR233" s="84">
        <f>+INDEX('Load Combinations'!$D$4:$N$22,MATCH(Vertical!$C233,'Load Combinations'!$B$4:$B$22,0),MATCH(Vertical!AR$23,'Load Combinations'!$D$3:$N$3,0))</f>
        <v>0</v>
      </c>
      <c r="AS233" s="84">
        <f>+INDEX('Load Combinations'!$D$4:$N$22,MATCH(Vertical!$C233,'Load Combinations'!$B$4:$B$22,0),MATCH(Vertical!AS$23,'Load Combinations'!$D$3:$N$3,0))</f>
        <v>0</v>
      </c>
      <c r="AT233" s="84">
        <f>+INDEX('Load Combinations'!$D$4:$N$22,MATCH(Vertical!$C233,'Load Combinations'!$B$4:$B$22,0),MATCH(Vertical!AT$23,'Load Combinations'!$D$3:$N$3,0))</f>
        <v>1</v>
      </c>
      <c r="AU233" s="89">
        <f>+INDEX('Load Combinations'!$D$4:$N$22,MATCH(Vertical!$C233,'Load Combinations'!$B$4:$B$22,0),MATCH(Vertical!AU$23,'Load Combinations'!$D$3:$N$3,0))</f>
        <v>0</v>
      </c>
      <c r="AV233" s="194">
        <f>+INDEX('Load Combinations'!$D$4:$N$22,MATCH(Vertical!$C233,'Load Combinations'!$B$4:$B$22,0),MATCH(Vertical!AV$23,'Load Combinations'!$D$3:$N$3,0))</f>
        <v>0</v>
      </c>
      <c r="AW233" s="284" cm="1">
        <f t="array" aca="1" ref="AW233" ca="1">SUMPRODUCT(--($K233:$Z233&gt;0),INDEX($H$4:$H$19,MATCH($K$23:$Z$23,$C$4:$C$19,0)))</f>
        <v>0</v>
      </c>
      <c r="AX233" s="194" cm="1">
        <f t="array" aca="1" ref="AX233" ca="1">SUMPRODUCT(--($K233:$Z233&gt;0),INDEX($G$4:$G$19,MATCH($K$23:$Z$23,$C$4:$C$19,0)))</f>
        <v>0</v>
      </c>
      <c r="AY233" s="194" cm="1">
        <f t="array" aca="1" ref="AY233" ca="1">-1*SUMPRODUCT(--($K233:$Z233&lt;0),INDEX($H$4:$H$19,MATCH($K$23:$Z$23,$C$4:$C$19,0)))</f>
        <v>0</v>
      </c>
      <c r="AZ233" s="285" cm="1">
        <f t="array" aca="1" ref="AZ233" ca="1">-1*SUMPRODUCT(--($K233:$Z233&lt;0),INDEX($G$4:$G$19,MATCH($K$23:$Z$23,$C$4:$C$19,0)))</f>
        <v>0</v>
      </c>
      <c r="BA233" s="286" cm="1">
        <f t="array" aca="1" ref="BA233" ca="1">IF(AA233&gt;0,AA233*SUMPRODUCT(_xlfn.XLOOKUP(AA$23,$C$4:$C$19,$T$4:$AD$19)*$AL233:$AV233),0)</f>
        <v>0</v>
      </c>
      <c r="BB233" s="287" cm="1">
        <f t="array" aca="1" ref="BB233" ca="1">IF(AB233&gt;0,AB233*SUMPRODUCT(_xlfn.XLOOKUP(AB$23,$C$4:$C$19,$T$4:$AD$19)*$AL233:$AV233),0)</f>
        <v>0</v>
      </c>
      <c r="BC233" s="287" cm="1">
        <f t="array" aca="1" ref="BC233" ca="1">IF(AC233&gt;0,AC233*SUMPRODUCT(_xlfn.XLOOKUP(AC$23,$C$4:$C$19,$T$4:$AD$19)*$AL233:$AV233),0)</f>
        <v>0.1</v>
      </c>
      <c r="BD233" s="287" cm="1">
        <f t="array" aca="1" ref="BD233" ca="1">IF(AD233&gt;0,AD233*SUMPRODUCT(_xlfn.XLOOKUP(AD$23,$C$4:$C$19,$T$4:$AD$19)*$AL233:$AV233),0)</f>
        <v>0.2</v>
      </c>
      <c r="BE233" s="287" cm="1">
        <f t="array" aca="1" ref="BE233" ca="1">IF(AE233&gt;0,AE233*SUMPRODUCT(_xlfn.XLOOKUP(AE$23,$C$4:$C$19,$T$4:$AD$19)*$AL233:$AV233),0)</f>
        <v>-2</v>
      </c>
      <c r="BF233" s="287" cm="1">
        <f t="array" aca="1" ref="BF233" ca="1">IF(AF233&gt;0,AF233*SUMPRODUCT(_xlfn.XLOOKUP(AF$23,$C$4:$C$19,$T$4:$AD$19)*$AL233:$AV233),0)</f>
        <v>1.5</v>
      </c>
      <c r="BG233" s="287" cm="1">
        <f t="array" aca="1" ref="BG233" ca="1">IF(AG233&gt;0,AG233*SUMPRODUCT(_xlfn.XLOOKUP(AG$23,$C$4:$C$19,$T$4:$AD$19)*$AL233:$AV233),0)</f>
        <v>0</v>
      </c>
      <c r="BH233" s="287" cm="1">
        <f t="array" aca="1" ref="BH233" ca="1">IF(AH233&gt;0,AH233*SUMPRODUCT(_xlfn.XLOOKUP(AH$23,$C$4:$C$19,$T$4:$AD$19)*$AL233:$AV233),0)</f>
        <v>0</v>
      </c>
      <c r="BI233" s="287" cm="1">
        <f t="array" aca="1" ref="BI233" ca="1">IF(AI233&gt;0,AI233*SUMPRODUCT(_xlfn.XLOOKUP(AI$23,$C$4:$C$19,$T$4:$AD$19)*$AL233:$AV233),0)</f>
        <v>0</v>
      </c>
      <c r="BJ233" s="287" cm="1">
        <f t="array" aca="1" ref="BJ233" ca="1">IF(AJ233&gt;0,AJ233*SUMPRODUCT(_xlfn.XLOOKUP(AJ$23,$C$4:$C$19,$T$4:$AD$19)*$AL233:$AV233),0)</f>
        <v>0</v>
      </c>
      <c r="BK233" s="288" cm="1">
        <f t="array" aca="1" ref="BK233" ca="1">IF(AK233&gt;0,AK233*SUMPRODUCT(_xlfn.XLOOKUP(AK$23,$C$4:$C$19,$T$4:$AD$19)*$AL233:$AV233),0)</f>
        <v>0</v>
      </c>
      <c r="BL233" s="289">
        <f t="shared" ca="1" si="298"/>
        <v>-0.19999999999999996</v>
      </c>
      <c r="BM233" s="286" cm="1">
        <f t="array" aca="1" ref="BM233" ca="1">IF(AA233&gt;0,AA233*SUMPRODUCT(_xlfn.XLOOKUP(AA$23,$C$4:$C$19,$I$4:$S$19)*$AL233:$AV233),0)</f>
        <v>0</v>
      </c>
      <c r="BN233" s="287" cm="1">
        <f t="array" aca="1" ref="BN233" ca="1">IF(AB233&gt;0,AB233*SUMPRODUCT(_xlfn.XLOOKUP(AB$23,$C$4:$C$19,$I$4:$S$19)*$AL233:$AV233),0)</f>
        <v>0</v>
      </c>
      <c r="BO233" s="287" cm="1">
        <f t="array" aca="1" ref="BO233" ca="1">IF(AC233&gt;0,AC233*SUMPRODUCT(_xlfn.XLOOKUP(AC$23,$C$4:$C$19,$I$4:$S$19)*$AL233:$AV233),0)</f>
        <v>-0.1</v>
      </c>
      <c r="BP233" s="287" cm="1">
        <f t="array" aca="1" ref="BP233" ca="1">IF(AD233&gt;0,AD233*SUMPRODUCT(_xlfn.XLOOKUP(AD$23,$C$4:$C$19,$I$4:$S$19)*$AL233:$AV233),0)</f>
        <v>-0.1</v>
      </c>
      <c r="BQ233" s="287" cm="1">
        <f t="array" aca="1" ref="BQ233" ca="1">IF(AE233&gt;0,AE233*SUMPRODUCT(_xlfn.XLOOKUP(AE$23,$C$4:$C$19,$I$4:$S$19)*$AL233:$AV233),0)</f>
        <v>0</v>
      </c>
      <c r="BR233" s="287" cm="1">
        <f t="array" aca="1" ref="BR233" ca="1">IF(AF233&gt;0,AF233*SUMPRODUCT(_xlfn.XLOOKUP(AF$23,$C$4:$C$19,$I$4:$S$19)*$AL233:$AV233),0)</f>
        <v>0</v>
      </c>
      <c r="BS233" s="287" cm="1">
        <f t="array" aca="1" ref="BS233" ca="1">IF(AG233&gt;0,AG233*SUMPRODUCT(_xlfn.XLOOKUP(AG$23,$C$4:$C$19,$I$4:$S$19)*$AL233:$AV233),0)</f>
        <v>0</v>
      </c>
      <c r="BT233" s="287" cm="1">
        <f t="array" aca="1" ref="BT233" ca="1">IF(AH233&gt;0,AH233*SUMPRODUCT(_xlfn.XLOOKUP(AH$23,$C$4:$C$19,$I$4:$S$19)*$AL233:$AV233),0)</f>
        <v>0</v>
      </c>
      <c r="BU233" s="287" cm="1">
        <f t="array" aca="1" ref="BU233" ca="1">IF(AI233&gt;0,AI233*SUMPRODUCT(_xlfn.XLOOKUP(AI$23,$C$4:$C$19,$I$4:$S$19)*$AL233:$AV233),0)</f>
        <v>0</v>
      </c>
      <c r="BV233" s="287" cm="1">
        <f t="array" aca="1" ref="BV233" ca="1">IF(AJ233&gt;0,AJ233*SUMPRODUCT(_xlfn.XLOOKUP(AJ$23,$C$4:$C$19,$I$4:$S$19)*$AL233:$AV233),0)</f>
        <v>0</v>
      </c>
      <c r="BW233" s="290" cm="1">
        <f t="array" aca="1" ref="BW233" ca="1">IF(AK233&gt;0,AK233*SUMPRODUCT(_xlfn.XLOOKUP(AK$23,$C$4:$C$19,$I$4:$S$19)*$AL233:$AV233),0)</f>
        <v>0</v>
      </c>
      <c r="BX233" s="291">
        <f t="shared" ca="1" si="299"/>
        <v>-0.2</v>
      </c>
      <c r="BY233" s="286" cm="1">
        <f t="array" aca="1" ref="BY233" ca="1">IF(AA233&lt;0,AA233*SUMPRODUCT(_xlfn.XLOOKUP(AA$23,$C$4:$C$19,$T$4:$AD$19)*$AL233:$AV233),0)</f>
        <v>0</v>
      </c>
      <c r="BZ233" s="287" cm="1">
        <f t="array" aca="1" ref="BZ233" ca="1">IF(AB233&lt;0,AB233*SUMPRODUCT(_xlfn.XLOOKUP(AB$23,$C$4:$C$19,$T$4:$AD$19)*$AL233:$AV233),0)</f>
        <v>0</v>
      </c>
      <c r="CA233" s="287" cm="1">
        <f t="array" aca="1" ref="CA233" ca="1">IF(AC233&lt;0,AC233*SUMPRODUCT(_xlfn.XLOOKUP(AC$23,$C$4:$C$19,$T$4:$AD$19)*$AL233:$AV233),0)</f>
        <v>0</v>
      </c>
      <c r="CB233" s="287" cm="1">
        <f t="array" aca="1" ref="CB233" ca="1">IF(AD233&lt;0,AD233*SUMPRODUCT(_xlfn.XLOOKUP(AD$23,$C$4:$C$19,$T$4:$AD$19)*$AL233:$AV233),0)</f>
        <v>0</v>
      </c>
      <c r="CC233" s="287" cm="1">
        <f t="array" aca="1" ref="CC233" ca="1">IF(AE233&lt;0,AE233*SUMPRODUCT(_xlfn.XLOOKUP(AE$23,$C$4:$C$19,$T$4:$AD$19)*$AL233:$AV233),0)</f>
        <v>0</v>
      </c>
      <c r="CD233" s="287" cm="1">
        <f t="array" aca="1" ref="CD233" ca="1">IF(AF233&lt;0,AF233*SUMPRODUCT(_xlfn.XLOOKUP(AF$23,$C$4:$C$19,$T$4:$AD$19)*$AL233:$AV233),0)</f>
        <v>0</v>
      </c>
      <c r="CE233" s="287" cm="1">
        <f t="array" aca="1" ref="CE233" ca="1">IF(AG233&lt;0,AG233*SUMPRODUCT(_xlfn.XLOOKUP(AG$23,$C$4:$C$19,$T$4:$AD$19)*$AL233:$AV233),0)</f>
        <v>0</v>
      </c>
      <c r="CF233" s="287" cm="1">
        <f t="array" aca="1" ref="CF233" ca="1">IF(AH233&lt;0,AH233*SUMPRODUCT(_xlfn.XLOOKUP(AH$23,$C$4:$C$19,$T$4:$AD$19)*$AL233:$AV233),0)</f>
        <v>0</v>
      </c>
      <c r="CG233" s="287" cm="1">
        <f t="array" aca="1" ref="CG233" ca="1">IF(AI233&lt;0,AI233*SUMPRODUCT(_xlfn.XLOOKUP(AI$23,$C$4:$C$19,$T$4:$AD$19)*$AL233:$AV233),0)</f>
        <v>0</v>
      </c>
      <c r="CH233" s="287" cm="1">
        <f t="array" aca="1" ref="CH233" ca="1">IF(AJ233&lt;0,AJ233*SUMPRODUCT(_xlfn.XLOOKUP(AJ$23,$C$4:$C$19,$T$4:$AD$19)*$AL233:$AV233),0)</f>
        <v>0</v>
      </c>
      <c r="CI233" s="290" cm="1">
        <f t="array" aca="1" ref="CI233" ca="1">IF(AK233&lt;0,AK233*SUMPRODUCT(_xlfn.XLOOKUP(AK$23,$C$4:$C$19,$T$4:$AD$19)*$AL233:$AV233),0)</f>
        <v>0</v>
      </c>
      <c r="CJ233" s="289">
        <f t="shared" ca="1" si="300"/>
        <v>0</v>
      </c>
      <c r="CK233" s="286" cm="1">
        <f t="array" aca="1" ref="CK233" ca="1">IF(AA233&lt;0,AA233*SUMPRODUCT(_xlfn.XLOOKUP(AA$23,$C$4:$C$19,$I$4:$S$19)*$AL233:$AV233),0)</f>
        <v>0</v>
      </c>
      <c r="CL233" s="287" cm="1">
        <f t="array" aca="1" ref="CL233" ca="1">IF(AB233&lt;0,AB233*SUMPRODUCT(_xlfn.XLOOKUP(AB$23,$C$4:$C$19,$I$4:$S$19)*$AL233:$AV233),0)</f>
        <v>0</v>
      </c>
      <c r="CM233" s="287" cm="1">
        <f t="array" aca="1" ref="CM233" ca="1">IF(AC233&lt;0,AC233*SUMPRODUCT(_xlfn.XLOOKUP(AC$23,$C$4:$C$19,$I$4:$S$19)*$AL233:$AV233),0)</f>
        <v>0</v>
      </c>
      <c r="CN233" s="287" cm="1">
        <f t="array" aca="1" ref="CN233" ca="1">IF(AD233&lt;0,AD233*SUMPRODUCT(_xlfn.XLOOKUP(AD$23,$C$4:$C$19,$I$4:$S$19)*$AL233:$AV233),0)</f>
        <v>0</v>
      </c>
      <c r="CO233" s="287" cm="1">
        <f t="array" aca="1" ref="CO233" ca="1">IF(AE233&lt;0,AE233*SUMPRODUCT(_xlfn.XLOOKUP(AE$23,$C$4:$C$19,$I$4:$S$19)*$AL233:$AV233),0)</f>
        <v>0</v>
      </c>
      <c r="CP233" s="287" cm="1">
        <f t="array" aca="1" ref="CP233" ca="1">IF(AF233&lt;0,AF233*SUMPRODUCT(_xlfn.XLOOKUP(AF$23,$C$4:$C$19,$I$4:$S$19)*$AL233:$AV233),0)</f>
        <v>0</v>
      </c>
      <c r="CQ233" s="287" cm="1">
        <f t="array" aca="1" ref="CQ233" ca="1">IF(AG233&lt;0,AG233*SUMPRODUCT(_xlfn.XLOOKUP(AG$23,$C$4:$C$19,$I$4:$S$19)*$AL233:$AV233),0)</f>
        <v>0</v>
      </c>
      <c r="CR233" s="287" cm="1">
        <f t="array" aca="1" ref="CR233" ca="1">IF(AH233&lt;0,AH233*SUMPRODUCT(_xlfn.XLOOKUP(AH$23,$C$4:$C$19,$I$4:$S$19)*$AL233:$AV233),0)</f>
        <v>0</v>
      </c>
      <c r="CS233" s="287" cm="1">
        <f t="array" aca="1" ref="CS233" ca="1">IF(AI233&lt;0,AI233*SUMPRODUCT(_xlfn.XLOOKUP(AI$23,$C$4:$C$19,$I$4:$S$19)*$AL233:$AV233),0)</f>
        <v>0</v>
      </c>
      <c r="CT233" s="287" cm="1">
        <f t="array" aca="1" ref="CT233" ca="1">IF(AJ233&lt;0,AJ233*SUMPRODUCT(_xlfn.XLOOKUP(AJ$23,$C$4:$C$19,$I$4:$S$19)*$AL233:$AV233),0)</f>
        <v>0</v>
      </c>
      <c r="CU233" s="288" cm="1">
        <f t="array" aca="1" ref="CU233" ca="1">IF(AK233&lt;0,AK233*SUMPRODUCT(_xlfn.XLOOKUP(AK$23,$C$4:$C$19,$I$4:$S$19)*$AL233:$AV233),0)</f>
        <v>0</v>
      </c>
      <c r="CV233" s="289">
        <f t="shared" ca="1" si="301"/>
        <v>0</v>
      </c>
    </row>
    <row r="234" spans="1:100" x14ac:dyDescent="0.25">
      <c r="A234" s="136"/>
      <c r="B234" s="389"/>
      <c r="C234" s="292">
        <v>9</v>
      </c>
      <c r="D234" s="293" t="str">
        <f>_xlfn.XLOOKUP($C234,'Load Combinations'!$B$4:$B$22,'Load Combinations'!$C$4:$C$22)</f>
        <v>CV Vac, Component MAWP, Beam On</v>
      </c>
      <c r="E234" s="86"/>
      <c r="F234" s="294"/>
      <c r="G234" s="125"/>
      <c r="H234" s="295">
        <f t="shared" ca="1" si="355"/>
        <v>3.3</v>
      </c>
      <c r="I234" s="295">
        <f t="shared" ca="1" si="356"/>
        <v>-0.2</v>
      </c>
      <c r="J234" s="296"/>
      <c r="K234" s="99">
        <f ca="1">OFFSET(K234,-8,0)</f>
        <v>0</v>
      </c>
      <c r="L234" s="96">
        <f t="shared" ref="L234:AK234" ca="1" si="359">OFFSET(L234,-8,0)</f>
        <v>0</v>
      </c>
      <c r="M234" s="96">
        <f t="shared" ca="1" si="359"/>
        <v>0</v>
      </c>
      <c r="N234" s="96">
        <f t="shared" ca="1" si="359"/>
        <v>0</v>
      </c>
      <c r="O234" s="96">
        <f t="shared" ca="1" si="359"/>
        <v>0</v>
      </c>
      <c r="P234" s="96">
        <f t="shared" ca="1" si="359"/>
        <v>0</v>
      </c>
      <c r="Q234" s="96">
        <f t="shared" ca="1" si="359"/>
        <v>0</v>
      </c>
      <c r="R234" s="96">
        <f t="shared" ca="1" si="359"/>
        <v>0</v>
      </c>
      <c r="S234" s="96">
        <f t="shared" ca="1" si="359"/>
        <v>0</v>
      </c>
      <c r="T234" s="96">
        <f t="shared" ca="1" si="359"/>
        <v>0</v>
      </c>
      <c r="U234" s="96">
        <f t="shared" ca="1" si="359"/>
        <v>0</v>
      </c>
      <c r="V234" s="96">
        <f t="shared" ca="1" si="359"/>
        <v>0</v>
      </c>
      <c r="W234" s="96">
        <f t="shared" ca="1" si="359"/>
        <v>0</v>
      </c>
      <c r="X234" s="96">
        <f t="shared" ca="1" si="359"/>
        <v>0</v>
      </c>
      <c r="Y234" s="96">
        <f t="shared" ca="1" si="359"/>
        <v>0</v>
      </c>
      <c r="Z234" s="138">
        <f t="shared" ca="1" si="359"/>
        <v>0</v>
      </c>
      <c r="AA234" s="99">
        <f t="shared" ca="1" si="359"/>
        <v>0</v>
      </c>
      <c r="AB234" s="96">
        <f t="shared" ca="1" si="359"/>
        <v>0</v>
      </c>
      <c r="AC234" s="96">
        <f t="shared" ca="1" si="359"/>
        <v>1</v>
      </c>
      <c r="AD234" s="96">
        <f t="shared" ca="1" si="359"/>
        <v>1</v>
      </c>
      <c r="AE234" s="96">
        <f t="shared" ca="1" si="359"/>
        <v>1</v>
      </c>
      <c r="AF234" s="96">
        <f t="shared" ca="1" si="359"/>
        <v>1</v>
      </c>
      <c r="AG234" s="96">
        <f t="shared" ca="1" si="359"/>
        <v>0</v>
      </c>
      <c r="AH234" s="96">
        <f t="shared" ca="1" si="359"/>
        <v>0</v>
      </c>
      <c r="AI234" s="96">
        <f t="shared" ca="1" si="359"/>
        <v>0</v>
      </c>
      <c r="AJ234" s="96">
        <f t="shared" ca="1" si="359"/>
        <v>0</v>
      </c>
      <c r="AK234" s="100">
        <f t="shared" ca="1" si="359"/>
        <v>0</v>
      </c>
      <c r="AL234" s="97">
        <f>+INDEX('Load Combinations'!$D$4:$N$22,MATCH(Vertical!$C234,'Load Combinations'!$B$4:$B$22,0),MATCH(Vertical!AL$23,'Load Combinations'!$D$3:$N$3,0))</f>
        <v>1</v>
      </c>
      <c r="AM234" s="96">
        <f>+INDEX('Load Combinations'!$D$4:$N$22,MATCH(Vertical!$C234,'Load Combinations'!$B$4:$B$22,0),MATCH(Vertical!AM$23,'Load Combinations'!$D$3:$N$3,0))</f>
        <v>1</v>
      </c>
      <c r="AN234" s="96">
        <f>+INDEX('Load Combinations'!$D$4:$N$22,MATCH(Vertical!$C234,'Load Combinations'!$B$4:$B$22,0),MATCH(Vertical!AN$23,'Load Combinations'!$D$3:$N$3,0))</f>
        <v>0</v>
      </c>
      <c r="AO234" s="96">
        <f>+INDEX('Load Combinations'!$D$4:$N$22,MATCH(Vertical!$C234,'Load Combinations'!$B$4:$B$22,0),MATCH(Vertical!AO$23,'Load Combinations'!$D$3:$N$3,0))</f>
        <v>0</v>
      </c>
      <c r="AP234" s="96">
        <f>+INDEX('Load Combinations'!$D$4:$N$22,MATCH(Vertical!$C234,'Load Combinations'!$B$4:$B$22,0),MATCH(Vertical!AP$23,'Load Combinations'!$D$3:$N$3,0))</f>
        <v>1</v>
      </c>
      <c r="AQ234" s="96">
        <f>+INDEX('Load Combinations'!$D$4:$N$22,MATCH(Vertical!$C234,'Load Combinations'!$B$4:$B$22,0),MATCH(Vertical!AQ$23,'Load Combinations'!$D$3:$N$3,0))</f>
        <v>1</v>
      </c>
      <c r="AR234" s="96">
        <f>+INDEX('Load Combinations'!$D$4:$N$22,MATCH(Vertical!$C234,'Load Combinations'!$B$4:$B$22,0),MATCH(Vertical!AR$23,'Load Combinations'!$D$3:$N$3,0))</f>
        <v>0</v>
      </c>
      <c r="AS234" s="96">
        <f>+INDEX('Load Combinations'!$D$4:$N$22,MATCH(Vertical!$C234,'Load Combinations'!$B$4:$B$22,0),MATCH(Vertical!AS$23,'Load Combinations'!$D$3:$N$3,0))</f>
        <v>0</v>
      </c>
      <c r="AT234" s="96">
        <f>+INDEX('Load Combinations'!$D$4:$N$22,MATCH(Vertical!$C234,'Load Combinations'!$B$4:$B$22,0),MATCH(Vertical!AT$23,'Load Combinations'!$D$3:$N$3,0))</f>
        <v>1</v>
      </c>
      <c r="AU234" s="138">
        <f>+INDEX('Load Combinations'!$D$4:$N$22,MATCH(Vertical!$C234,'Load Combinations'!$B$4:$B$22,0),MATCH(Vertical!AU$23,'Load Combinations'!$D$3:$N$3,0))</f>
        <v>0</v>
      </c>
      <c r="AV234" s="298">
        <f>+INDEX('Load Combinations'!$D$4:$N$22,MATCH(Vertical!$C234,'Load Combinations'!$B$4:$B$22,0),MATCH(Vertical!AV$23,'Load Combinations'!$D$3:$N$3,0))</f>
        <v>0</v>
      </c>
      <c r="AW234" s="297" cm="1">
        <f t="array" aca="1" ref="AW234" ca="1">SUMPRODUCT(--($K234:$Z234&gt;0),INDEX($H$4:$H$19,MATCH($K$23:$Z$23,$C$4:$C$19,0)))</f>
        <v>0</v>
      </c>
      <c r="AX234" s="298" cm="1">
        <f t="array" aca="1" ref="AX234" ca="1">SUMPRODUCT(--($K234:$Z234&gt;0),INDEX($G$4:$G$19,MATCH($K$23:$Z$23,$C$4:$C$19,0)))</f>
        <v>0</v>
      </c>
      <c r="AY234" s="298" cm="1">
        <f t="array" aca="1" ref="AY234" ca="1">-1*SUMPRODUCT(--($K234:$Z234&lt;0),INDEX($H$4:$H$19,MATCH($K$23:$Z$23,$C$4:$C$19,0)))</f>
        <v>0</v>
      </c>
      <c r="AZ234" s="299" cm="1">
        <f t="array" aca="1" ref="AZ234" ca="1">-1*SUMPRODUCT(--($K234:$Z234&lt;0),INDEX($G$4:$G$19,MATCH($K$23:$Z$23,$C$4:$C$19,0)))</f>
        <v>0</v>
      </c>
      <c r="BA234" s="125" cm="1">
        <f t="array" aca="1" ref="BA234" ca="1">IF(AA234&gt;0,AA234*SUMPRODUCT(_xlfn.XLOOKUP(AA$23,$C$4:$C$19,$T$4:$AD$19)*$AL234:$AV234),0)</f>
        <v>0</v>
      </c>
      <c r="BB234" s="300" cm="1">
        <f t="array" aca="1" ref="BB234" ca="1">IF(AB234&gt;0,AB234*SUMPRODUCT(_xlfn.XLOOKUP(AB$23,$C$4:$C$19,$T$4:$AD$19)*$AL234:$AV234),0)</f>
        <v>0</v>
      </c>
      <c r="BC234" s="300" cm="1">
        <f t="array" aca="1" ref="BC234" ca="1">IF(AC234&gt;0,AC234*SUMPRODUCT(_xlfn.XLOOKUP(AC$23,$C$4:$C$19,$T$4:$AD$19)*$AL234:$AV234),0)</f>
        <v>0.1</v>
      </c>
      <c r="BD234" s="301" cm="1">
        <f t="array" aca="1" ref="BD234" ca="1">IF(AD234&gt;0,AD234*SUMPRODUCT(_xlfn.XLOOKUP(AD$23,$C$4:$C$19,$T$4:$AD$19)*$AL234:$AV234),0)</f>
        <v>1.95</v>
      </c>
      <c r="BE234" s="300" cm="1">
        <f t="array" aca="1" ref="BE234" ca="1">IF(AE234&gt;0,AE234*SUMPRODUCT(_xlfn.XLOOKUP(AE$23,$C$4:$C$19,$T$4:$AD$19)*$AL234:$AV234),0)</f>
        <v>-0.25</v>
      </c>
      <c r="BF234" s="300" cm="1">
        <f t="array" aca="1" ref="BF234" ca="1">IF(AF234&gt;0,AF234*SUMPRODUCT(_xlfn.XLOOKUP(AF$23,$C$4:$C$19,$T$4:$AD$19)*$AL234:$AV234),0)</f>
        <v>1.5</v>
      </c>
      <c r="BG234" s="300" cm="1">
        <f t="array" aca="1" ref="BG234" ca="1">IF(AG234&gt;0,AG234*SUMPRODUCT(_xlfn.XLOOKUP(AG$23,$C$4:$C$19,$T$4:$AD$19)*$AL234:$AV234),0)</f>
        <v>0</v>
      </c>
      <c r="BH234" s="300" cm="1">
        <f t="array" aca="1" ref="BH234" ca="1">IF(AH234&gt;0,AH234*SUMPRODUCT(_xlfn.XLOOKUP(AH$23,$C$4:$C$19,$T$4:$AD$19)*$AL234:$AV234),0)</f>
        <v>0</v>
      </c>
      <c r="BI234" s="300" cm="1">
        <f t="array" aca="1" ref="BI234" ca="1">IF(AI234&gt;0,AI234*SUMPRODUCT(_xlfn.XLOOKUP(AI$23,$C$4:$C$19,$T$4:$AD$19)*$AL234:$AV234),0)</f>
        <v>0</v>
      </c>
      <c r="BJ234" s="300" cm="1">
        <f t="array" aca="1" ref="BJ234" ca="1">IF(AJ234&gt;0,AJ234*SUMPRODUCT(_xlfn.XLOOKUP(AJ$23,$C$4:$C$19,$T$4:$AD$19)*$AL234:$AV234),0)</f>
        <v>0</v>
      </c>
      <c r="BK234" s="302" cm="1">
        <f t="array" aca="1" ref="BK234" ca="1">IF(AK234&gt;0,AK234*SUMPRODUCT(_xlfn.XLOOKUP(AK$23,$C$4:$C$19,$T$4:$AD$19)*$AL234:$AV234),0)</f>
        <v>0</v>
      </c>
      <c r="BL234" s="303">
        <f t="shared" ca="1" si="298"/>
        <v>3.3</v>
      </c>
      <c r="BM234" s="125" cm="1">
        <f t="array" aca="1" ref="BM234" ca="1">IF(AA234&gt;0,AA234*SUMPRODUCT(_xlfn.XLOOKUP(AA$23,$C$4:$C$19,$I$4:$S$19)*$AL234:$AV234),0)</f>
        <v>0</v>
      </c>
      <c r="BN234" s="300" cm="1">
        <f t="array" aca="1" ref="BN234" ca="1">IF(AB234&gt;0,AB234*SUMPRODUCT(_xlfn.XLOOKUP(AB$23,$C$4:$C$19,$I$4:$S$19)*$AL234:$AV234),0)</f>
        <v>0</v>
      </c>
      <c r="BO234" s="300" cm="1">
        <f t="array" aca="1" ref="BO234" ca="1">IF(AC234&gt;0,AC234*SUMPRODUCT(_xlfn.XLOOKUP(AC$23,$C$4:$C$19,$I$4:$S$19)*$AL234:$AV234),0)</f>
        <v>-0.1</v>
      </c>
      <c r="BP234" s="301" cm="1">
        <f t="array" aca="1" ref="BP234" ca="1">IF(AD234&gt;0,AD234*SUMPRODUCT(_xlfn.XLOOKUP(AD$23,$C$4:$C$19,$I$4:$S$19)*$AL234:$AV234),0)</f>
        <v>-0.1</v>
      </c>
      <c r="BQ234" s="300" cm="1">
        <f t="array" aca="1" ref="BQ234" ca="1">IF(AE234&gt;0,AE234*SUMPRODUCT(_xlfn.XLOOKUP(AE$23,$C$4:$C$19,$I$4:$S$19)*$AL234:$AV234),0)</f>
        <v>0</v>
      </c>
      <c r="BR234" s="300" cm="1">
        <f t="array" aca="1" ref="BR234" ca="1">IF(AF234&gt;0,AF234*SUMPRODUCT(_xlfn.XLOOKUP(AF$23,$C$4:$C$19,$I$4:$S$19)*$AL234:$AV234),0)</f>
        <v>0</v>
      </c>
      <c r="BS234" s="300" cm="1">
        <f t="array" aca="1" ref="BS234" ca="1">IF(AG234&gt;0,AG234*SUMPRODUCT(_xlfn.XLOOKUP(AG$23,$C$4:$C$19,$I$4:$S$19)*$AL234:$AV234),0)</f>
        <v>0</v>
      </c>
      <c r="BT234" s="300" cm="1">
        <f t="array" aca="1" ref="BT234" ca="1">IF(AH234&gt;0,AH234*SUMPRODUCT(_xlfn.XLOOKUP(AH$23,$C$4:$C$19,$I$4:$S$19)*$AL234:$AV234),0)</f>
        <v>0</v>
      </c>
      <c r="BU234" s="300" cm="1">
        <f t="array" aca="1" ref="BU234" ca="1">IF(AI234&gt;0,AI234*SUMPRODUCT(_xlfn.XLOOKUP(AI$23,$C$4:$C$19,$I$4:$S$19)*$AL234:$AV234),0)</f>
        <v>0</v>
      </c>
      <c r="BV234" s="300" cm="1">
        <f t="array" aca="1" ref="BV234" ca="1">IF(AJ234&gt;0,AJ234*SUMPRODUCT(_xlfn.XLOOKUP(AJ$23,$C$4:$C$19,$I$4:$S$19)*$AL234:$AV234),0)</f>
        <v>0</v>
      </c>
      <c r="BW234" s="304" cm="1">
        <f t="array" aca="1" ref="BW234" ca="1">IF(AK234&gt;0,AK234*SUMPRODUCT(_xlfn.XLOOKUP(AK$23,$C$4:$C$19,$I$4:$S$19)*$AL234:$AV234),0)</f>
        <v>0</v>
      </c>
      <c r="BX234" s="305">
        <f t="shared" ca="1" si="299"/>
        <v>-0.2</v>
      </c>
      <c r="BY234" s="125" cm="1">
        <f t="array" aca="1" ref="BY234" ca="1">IF(AA234&lt;0,AA234*SUMPRODUCT(_xlfn.XLOOKUP(AA$23,$C$4:$C$19,$T$4:$AD$19)*$AL234:$AV234),0)</f>
        <v>0</v>
      </c>
      <c r="BZ234" s="300" cm="1">
        <f t="array" aca="1" ref="BZ234" ca="1">IF(AB234&lt;0,AB234*SUMPRODUCT(_xlfn.XLOOKUP(AB$23,$C$4:$C$19,$T$4:$AD$19)*$AL234:$AV234),0)</f>
        <v>0</v>
      </c>
      <c r="CA234" s="300" cm="1">
        <f t="array" aca="1" ref="CA234" ca="1">IF(AC234&lt;0,AC234*SUMPRODUCT(_xlfn.XLOOKUP(AC$23,$C$4:$C$19,$T$4:$AD$19)*$AL234:$AV234),0)</f>
        <v>0</v>
      </c>
      <c r="CB234" s="301" cm="1">
        <f t="array" aca="1" ref="CB234" ca="1">IF(AD234&lt;0,AD234*SUMPRODUCT(_xlfn.XLOOKUP(AD$23,$C$4:$C$19,$T$4:$AD$19)*$AL234:$AV234),0)</f>
        <v>0</v>
      </c>
      <c r="CC234" s="300" cm="1">
        <f t="array" aca="1" ref="CC234" ca="1">IF(AE234&lt;0,AE234*SUMPRODUCT(_xlfn.XLOOKUP(AE$23,$C$4:$C$19,$T$4:$AD$19)*$AL234:$AV234),0)</f>
        <v>0</v>
      </c>
      <c r="CD234" s="300" cm="1">
        <f t="array" aca="1" ref="CD234" ca="1">IF(AF234&lt;0,AF234*SUMPRODUCT(_xlfn.XLOOKUP(AF$23,$C$4:$C$19,$T$4:$AD$19)*$AL234:$AV234),0)</f>
        <v>0</v>
      </c>
      <c r="CE234" s="300" cm="1">
        <f t="array" aca="1" ref="CE234" ca="1">IF(AG234&lt;0,AG234*SUMPRODUCT(_xlfn.XLOOKUP(AG$23,$C$4:$C$19,$T$4:$AD$19)*$AL234:$AV234),0)</f>
        <v>0</v>
      </c>
      <c r="CF234" s="300" cm="1">
        <f t="array" aca="1" ref="CF234" ca="1">IF(AH234&lt;0,AH234*SUMPRODUCT(_xlfn.XLOOKUP(AH$23,$C$4:$C$19,$T$4:$AD$19)*$AL234:$AV234),0)</f>
        <v>0</v>
      </c>
      <c r="CG234" s="300" cm="1">
        <f t="array" aca="1" ref="CG234" ca="1">IF(AI234&lt;0,AI234*SUMPRODUCT(_xlfn.XLOOKUP(AI$23,$C$4:$C$19,$T$4:$AD$19)*$AL234:$AV234),0)</f>
        <v>0</v>
      </c>
      <c r="CH234" s="300" cm="1">
        <f t="array" aca="1" ref="CH234" ca="1">IF(AJ234&lt;0,AJ234*SUMPRODUCT(_xlfn.XLOOKUP(AJ$23,$C$4:$C$19,$T$4:$AD$19)*$AL234:$AV234),0)</f>
        <v>0</v>
      </c>
      <c r="CI234" s="304" cm="1">
        <f t="array" aca="1" ref="CI234" ca="1">IF(AK234&lt;0,AK234*SUMPRODUCT(_xlfn.XLOOKUP(AK$23,$C$4:$C$19,$T$4:$AD$19)*$AL234:$AV234),0)</f>
        <v>0</v>
      </c>
      <c r="CJ234" s="303">
        <f t="shared" ca="1" si="300"/>
        <v>0</v>
      </c>
      <c r="CK234" s="125" cm="1">
        <f t="array" aca="1" ref="CK234" ca="1">IF(AA234&lt;0,AA234*SUMPRODUCT(_xlfn.XLOOKUP(AA$23,$C$4:$C$19,$I$4:$S$19)*$AL234:$AV234),0)</f>
        <v>0</v>
      </c>
      <c r="CL234" s="300" cm="1">
        <f t="array" aca="1" ref="CL234" ca="1">IF(AB234&lt;0,AB234*SUMPRODUCT(_xlfn.XLOOKUP(AB$23,$C$4:$C$19,$I$4:$S$19)*$AL234:$AV234),0)</f>
        <v>0</v>
      </c>
      <c r="CM234" s="300" cm="1">
        <f t="array" aca="1" ref="CM234" ca="1">IF(AC234&lt;0,AC234*SUMPRODUCT(_xlfn.XLOOKUP(AC$23,$C$4:$C$19,$I$4:$S$19)*$AL234:$AV234),0)</f>
        <v>0</v>
      </c>
      <c r="CN234" s="301" cm="1">
        <f t="array" aca="1" ref="CN234" ca="1">IF(AD234&lt;0,AD234*SUMPRODUCT(_xlfn.XLOOKUP(AD$23,$C$4:$C$19,$I$4:$S$19)*$AL234:$AV234),0)</f>
        <v>0</v>
      </c>
      <c r="CO234" s="300" cm="1">
        <f t="array" aca="1" ref="CO234" ca="1">IF(AE234&lt;0,AE234*SUMPRODUCT(_xlfn.XLOOKUP(AE$23,$C$4:$C$19,$I$4:$S$19)*$AL234:$AV234),0)</f>
        <v>0</v>
      </c>
      <c r="CP234" s="300" cm="1">
        <f t="array" aca="1" ref="CP234" ca="1">IF(AF234&lt;0,AF234*SUMPRODUCT(_xlfn.XLOOKUP(AF$23,$C$4:$C$19,$I$4:$S$19)*$AL234:$AV234),0)</f>
        <v>0</v>
      </c>
      <c r="CQ234" s="300" cm="1">
        <f t="array" aca="1" ref="CQ234" ca="1">IF(AG234&lt;0,AG234*SUMPRODUCT(_xlfn.XLOOKUP(AG$23,$C$4:$C$19,$I$4:$S$19)*$AL234:$AV234),0)</f>
        <v>0</v>
      </c>
      <c r="CR234" s="300" cm="1">
        <f t="array" aca="1" ref="CR234" ca="1">IF(AH234&lt;0,AH234*SUMPRODUCT(_xlfn.XLOOKUP(AH$23,$C$4:$C$19,$I$4:$S$19)*$AL234:$AV234),0)</f>
        <v>0</v>
      </c>
      <c r="CS234" s="300" cm="1">
        <f t="array" aca="1" ref="CS234" ca="1">IF(AI234&lt;0,AI234*SUMPRODUCT(_xlfn.XLOOKUP(AI$23,$C$4:$C$19,$I$4:$S$19)*$AL234:$AV234),0)</f>
        <v>0</v>
      </c>
      <c r="CT234" s="300" cm="1">
        <f t="array" aca="1" ref="CT234" ca="1">IF(AJ234&lt;0,AJ234*SUMPRODUCT(_xlfn.XLOOKUP(AJ$23,$C$4:$C$19,$I$4:$S$19)*$AL234:$AV234),0)</f>
        <v>0</v>
      </c>
      <c r="CU234" s="302" cm="1">
        <f t="array" aca="1" ref="CU234" ca="1">IF(AK234&lt;0,AK234*SUMPRODUCT(_xlfn.XLOOKUP(AK$23,$C$4:$C$19,$I$4:$S$19)*$AL234:$AV234),0)</f>
        <v>0</v>
      </c>
      <c r="CV234" s="303">
        <f t="shared" ca="1" si="301"/>
        <v>0</v>
      </c>
    </row>
    <row r="235" spans="1:100" x14ac:dyDescent="0.25">
      <c r="A235" s="136"/>
      <c r="B235" s="389"/>
      <c r="C235" s="278">
        <v>10</v>
      </c>
      <c r="D235" s="279" t="str">
        <f>_xlfn.XLOOKUP($C235,'Load Combinations'!$B$4:$B$22,'Load Combinations'!$C$4:$C$22)</f>
        <v>CV Helium Mode, No Beam</v>
      </c>
      <c r="E235" s="280"/>
      <c r="F235" s="281"/>
      <c r="G235" s="111"/>
      <c r="H235" s="282">
        <f t="shared" ca="1" si="355"/>
        <v>-0.29000000000000004</v>
      </c>
      <c r="I235" s="282">
        <f t="shared" ca="1" si="356"/>
        <v>-0.2</v>
      </c>
      <c r="J235" s="283"/>
      <c r="K235" s="87">
        <f ca="1">OFFSET(K235,-9,0)</f>
        <v>0</v>
      </c>
      <c r="L235" s="84">
        <f t="shared" ref="L235:AK235" ca="1" si="360">OFFSET(L235,-9,0)</f>
        <v>0</v>
      </c>
      <c r="M235" s="84">
        <f t="shared" ca="1" si="360"/>
        <v>0</v>
      </c>
      <c r="N235" s="84">
        <f t="shared" ca="1" si="360"/>
        <v>0</v>
      </c>
      <c r="O235" s="84">
        <f t="shared" ca="1" si="360"/>
        <v>0</v>
      </c>
      <c r="P235" s="84">
        <f t="shared" ca="1" si="360"/>
        <v>0</v>
      </c>
      <c r="Q235" s="84">
        <f t="shared" ca="1" si="360"/>
        <v>0</v>
      </c>
      <c r="R235" s="84">
        <f t="shared" ca="1" si="360"/>
        <v>0</v>
      </c>
      <c r="S235" s="84">
        <f t="shared" ca="1" si="360"/>
        <v>0</v>
      </c>
      <c r="T235" s="84">
        <f t="shared" ca="1" si="360"/>
        <v>0</v>
      </c>
      <c r="U235" s="84">
        <f t="shared" ca="1" si="360"/>
        <v>0</v>
      </c>
      <c r="V235" s="84">
        <f t="shared" ca="1" si="360"/>
        <v>0</v>
      </c>
      <c r="W235" s="84">
        <f t="shared" ca="1" si="360"/>
        <v>0</v>
      </c>
      <c r="X235" s="84">
        <f t="shared" ca="1" si="360"/>
        <v>0</v>
      </c>
      <c r="Y235" s="84">
        <f t="shared" ca="1" si="360"/>
        <v>0</v>
      </c>
      <c r="Z235" s="89">
        <f t="shared" ca="1" si="360"/>
        <v>0</v>
      </c>
      <c r="AA235" s="87">
        <f t="shared" ca="1" si="360"/>
        <v>0</v>
      </c>
      <c r="AB235" s="84">
        <f t="shared" ca="1" si="360"/>
        <v>0</v>
      </c>
      <c r="AC235" s="84">
        <f t="shared" ca="1" si="360"/>
        <v>1</v>
      </c>
      <c r="AD235" s="84">
        <f t="shared" ca="1" si="360"/>
        <v>1</v>
      </c>
      <c r="AE235" s="84">
        <f t="shared" ca="1" si="360"/>
        <v>1</v>
      </c>
      <c r="AF235" s="84">
        <f t="shared" ca="1" si="360"/>
        <v>1</v>
      </c>
      <c r="AG235" s="84">
        <f t="shared" ca="1" si="360"/>
        <v>0</v>
      </c>
      <c r="AH235" s="84">
        <f t="shared" ca="1" si="360"/>
        <v>0</v>
      </c>
      <c r="AI235" s="84">
        <f t="shared" ca="1" si="360"/>
        <v>0</v>
      </c>
      <c r="AJ235" s="84">
        <f t="shared" ca="1" si="360"/>
        <v>0</v>
      </c>
      <c r="AK235" s="98">
        <f t="shared" ca="1" si="360"/>
        <v>0</v>
      </c>
      <c r="AL235" s="91">
        <f>+INDEX('Load Combinations'!$D$4:$N$22,MATCH(Vertical!$C235,'Load Combinations'!$B$4:$B$22,0),MATCH(Vertical!AL$23,'Load Combinations'!$D$3:$N$3,0))</f>
        <v>1</v>
      </c>
      <c r="AM235" s="84">
        <f>+INDEX('Load Combinations'!$D$4:$N$22,MATCH(Vertical!$C235,'Load Combinations'!$B$4:$B$22,0),MATCH(Vertical!AM$23,'Load Combinations'!$D$3:$N$3,0))</f>
        <v>1</v>
      </c>
      <c r="AN235" s="84">
        <f>+INDEX('Load Combinations'!$D$4:$N$22,MATCH(Vertical!$C235,'Load Combinations'!$B$4:$B$22,0),MATCH(Vertical!AN$23,'Load Combinations'!$D$3:$N$3,0))</f>
        <v>0</v>
      </c>
      <c r="AO235" s="84">
        <f>+INDEX('Load Combinations'!$D$4:$N$22,MATCH(Vertical!$C235,'Load Combinations'!$B$4:$B$22,0),MATCH(Vertical!AO$23,'Load Combinations'!$D$3:$N$3,0))</f>
        <v>1</v>
      </c>
      <c r="AP235" s="84">
        <f>+INDEX('Load Combinations'!$D$4:$N$22,MATCH(Vertical!$C235,'Load Combinations'!$B$4:$B$22,0),MATCH(Vertical!AP$23,'Load Combinations'!$D$3:$N$3,0))</f>
        <v>0</v>
      </c>
      <c r="AQ235" s="84">
        <f>+INDEX('Load Combinations'!$D$4:$N$22,MATCH(Vertical!$C235,'Load Combinations'!$B$4:$B$22,0),MATCH(Vertical!AQ$23,'Load Combinations'!$D$3:$N$3,0))</f>
        <v>0</v>
      </c>
      <c r="AR235" s="84">
        <f>+INDEX('Load Combinations'!$D$4:$N$22,MATCH(Vertical!$C235,'Load Combinations'!$B$4:$B$22,0),MATCH(Vertical!AR$23,'Load Combinations'!$D$3:$N$3,0))</f>
        <v>0</v>
      </c>
      <c r="AS235" s="84">
        <f>+INDEX('Load Combinations'!$D$4:$N$22,MATCH(Vertical!$C235,'Load Combinations'!$B$4:$B$22,0),MATCH(Vertical!AS$23,'Load Combinations'!$D$3:$N$3,0))</f>
        <v>1</v>
      </c>
      <c r="AT235" s="84">
        <f>+INDEX('Load Combinations'!$D$4:$N$22,MATCH(Vertical!$C235,'Load Combinations'!$B$4:$B$22,0),MATCH(Vertical!AT$23,'Load Combinations'!$D$3:$N$3,0))</f>
        <v>0</v>
      </c>
      <c r="AU235" s="89">
        <f>+INDEX('Load Combinations'!$D$4:$N$22,MATCH(Vertical!$C235,'Load Combinations'!$B$4:$B$22,0),MATCH(Vertical!AU$23,'Load Combinations'!$D$3:$N$3,0))</f>
        <v>0</v>
      </c>
      <c r="AV235" s="194">
        <f>+INDEX('Load Combinations'!$D$4:$N$22,MATCH(Vertical!$C235,'Load Combinations'!$B$4:$B$22,0),MATCH(Vertical!AV$23,'Load Combinations'!$D$3:$N$3,0))</f>
        <v>0</v>
      </c>
      <c r="AW235" s="284" cm="1">
        <f t="array" aca="1" ref="AW235" ca="1">SUMPRODUCT(--($K235:$Z235&gt;0),INDEX($H$4:$H$19,MATCH($K$23:$Z$23,$C$4:$C$19,0)))</f>
        <v>0</v>
      </c>
      <c r="AX235" s="194" cm="1">
        <f t="array" aca="1" ref="AX235" ca="1">SUMPRODUCT(--($K235:$Z235&gt;0),INDEX($G$4:$G$19,MATCH($K$23:$Z$23,$C$4:$C$19,0)))</f>
        <v>0</v>
      </c>
      <c r="AY235" s="194" cm="1">
        <f t="array" aca="1" ref="AY235" ca="1">-1*SUMPRODUCT(--($K235:$Z235&lt;0),INDEX($H$4:$H$19,MATCH($K$23:$Z$23,$C$4:$C$19,0)))</f>
        <v>0</v>
      </c>
      <c r="AZ235" s="285" cm="1">
        <f t="array" aca="1" ref="AZ235" ca="1">-1*SUMPRODUCT(--($K235:$Z235&lt;0),INDEX($G$4:$G$19,MATCH($K$23:$Z$23,$C$4:$C$19,0)))</f>
        <v>0</v>
      </c>
      <c r="BA235" s="286" cm="1">
        <f t="array" aca="1" ref="BA235" ca="1">IF(AA235&gt;0,AA235*SUMPRODUCT(_xlfn.XLOOKUP(AA$23,$C$4:$C$19,$T$4:$AD$19)*$AL235:$AV235),0)</f>
        <v>0</v>
      </c>
      <c r="BB235" s="287" cm="1">
        <f t="array" aca="1" ref="BB235" ca="1">IF(AB235&gt;0,AB235*SUMPRODUCT(_xlfn.XLOOKUP(AB$23,$C$4:$C$19,$T$4:$AD$19)*$AL235:$AV235),0)</f>
        <v>0</v>
      </c>
      <c r="BC235" s="287" cm="1">
        <f t="array" aca="1" ref="BC235" ca="1">IF(AC235&gt;0,AC235*SUMPRODUCT(_xlfn.XLOOKUP(AC$23,$C$4:$C$19,$T$4:$AD$19)*$AL235:$AV235),0)</f>
        <v>0.1</v>
      </c>
      <c r="BD235" s="287" cm="1">
        <f t="array" aca="1" ref="BD235" ca="1">IF(AD235&gt;0,AD235*SUMPRODUCT(_xlfn.XLOOKUP(AD$23,$C$4:$C$19,$T$4:$AD$19)*$AL235:$AV235),0)</f>
        <v>0.11</v>
      </c>
      <c r="BE235" s="287" cm="1">
        <f t="array" aca="1" ref="BE235" ca="1">IF(AE235&gt;0,AE235*SUMPRODUCT(_xlfn.XLOOKUP(AE$23,$C$4:$C$19,$T$4:$AD$19)*$AL235:$AV235),0)</f>
        <v>-2</v>
      </c>
      <c r="BF235" s="287" cm="1">
        <f t="array" aca="1" ref="BF235" ca="1">IF(AF235&gt;0,AF235*SUMPRODUCT(_xlfn.XLOOKUP(AF$23,$C$4:$C$19,$T$4:$AD$19)*$AL235:$AV235),0)</f>
        <v>1.5</v>
      </c>
      <c r="BG235" s="287" cm="1">
        <f t="array" aca="1" ref="BG235" ca="1">IF(AG235&gt;0,AG235*SUMPRODUCT(_xlfn.XLOOKUP(AG$23,$C$4:$C$19,$T$4:$AD$19)*$AL235:$AV235),0)</f>
        <v>0</v>
      </c>
      <c r="BH235" s="287" cm="1">
        <f t="array" aca="1" ref="BH235" ca="1">IF(AH235&gt;0,AH235*SUMPRODUCT(_xlfn.XLOOKUP(AH$23,$C$4:$C$19,$T$4:$AD$19)*$AL235:$AV235),0)</f>
        <v>0</v>
      </c>
      <c r="BI235" s="287" cm="1">
        <f t="array" aca="1" ref="BI235" ca="1">IF(AI235&gt;0,AI235*SUMPRODUCT(_xlfn.XLOOKUP(AI$23,$C$4:$C$19,$T$4:$AD$19)*$AL235:$AV235),0)</f>
        <v>0</v>
      </c>
      <c r="BJ235" s="287" cm="1">
        <f t="array" aca="1" ref="BJ235" ca="1">IF(AJ235&gt;0,AJ235*SUMPRODUCT(_xlfn.XLOOKUP(AJ$23,$C$4:$C$19,$T$4:$AD$19)*$AL235:$AV235),0)</f>
        <v>0</v>
      </c>
      <c r="BK235" s="288" cm="1">
        <f t="array" aca="1" ref="BK235" ca="1">IF(AK235&gt;0,AK235*SUMPRODUCT(_xlfn.XLOOKUP(AK$23,$C$4:$C$19,$T$4:$AD$19)*$AL235:$AV235),0)</f>
        <v>0</v>
      </c>
      <c r="BL235" s="289">
        <f t="shared" ca="1" si="298"/>
        <v>-0.29000000000000004</v>
      </c>
      <c r="BM235" s="286" cm="1">
        <f t="array" aca="1" ref="BM235" ca="1">IF(AA235&gt;0,AA235*SUMPRODUCT(_xlfn.XLOOKUP(AA$23,$C$4:$C$19,$I$4:$S$19)*$AL235:$AV235),0)</f>
        <v>0</v>
      </c>
      <c r="BN235" s="287" cm="1">
        <f t="array" aca="1" ref="BN235" ca="1">IF(AB235&gt;0,AB235*SUMPRODUCT(_xlfn.XLOOKUP(AB$23,$C$4:$C$19,$I$4:$S$19)*$AL235:$AV235),0)</f>
        <v>0</v>
      </c>
      <c r="BO235" s="287" cm="1">
        <f t="array" aca="1" ref="BO235" ca="1">IF(AC235&gt;0,AC235*SUMPRODUCT(_xlfn.XLOOKUP(AC$23,$C$4:$C$19,$I$4:$S$19)*$AL235:$AV235),0)</f>
        <v>-0.1</v>
      </c>
      <c r="BP235" s="287" cm="1">
        <f t="array" aca="1" ref="BP235" ca="1">IF(AD235&gt;0,AD235*SUMPRODUCT(_xlfn.XLOOKUP(AD$23,$C$4:$C$19,$I$4:$S$19)*$AL235:$AV235),0)</f>
        <v>-0.1</v>
      </c>
      <c r="BQ235" s="287" cm="1">
        <f t="array" aca="1" ref="BQ235" ca="1">IF(AE235&gt;0,AE235*SUMPRODUCT(_xlfn.XLOOKUP(AE$23,$C$4:$C$19,$I$4:$S$19)*$AL235:$AV235),0)</f>
        <v>0</v>
      </c>
      <c r="BR235" s="287" cm="1">
        <f t="array" aca="1" ref="BR235" ca="1">IF(AF235&gt;0,AF235*SUMPRODUCT(_xlfn.XLOOKUP(AF$23,$C$4:$C$19,$I$4:$S$19)*$AL235:$AV235),0)</f>
        <v>0</v>
      </c>
      <c r="BS235" s="287" cm="1">
        <f t="array" aca="1" ref="BS235" ca="1">IF(AG235&gt;0,AG235*SUMPRODUCT(_xlfn.XLOOKUP(AG$23,$C$4:$C$19,$I$4:$S$19)*$AL235:$AV235),0)</f>
        <v>0</v>
      </c>
      <c r="BT235" s="287" cm="1">
        <f t="array" aca="1" ref="BT235" ca="1">IF(AH235&gt;0,AH235*SUMPRODUCT(_xlfn.XLOOKUP(AH$23,$C$4:$C$19,$I$4:$S$19)*$AL235:$AV235),0)</f>
        <v>0</v>
      </c>
      <c r="BU235" s="287" cm="1">
        <f t="array" aca="1" ref="BU235" ca="1">IF(AI235&gt;0,AI235*SUMPRODUCT(_xlfn.XLOOKUP(AI$23,$C$4:$C$19,$I$4:$S$19)*$AL235:$AV235),0)</f>
        <v>0</v>
      </c>
      <c r="BV235" s="287" cm="1">
        <f t="array" aca="1" ref="BV235" ca="1">IF(AJ235&gt;0,AJ235*SUMPRODUCT(_xlfn.XLOOKUP(AJ$23,$C$4:$C$19,$I$4:$S$19)*$AL235:$AV235),0)</f>
        <v>0</v>
      </c>
      <c r="BW235" s="290" cm="1">
        <f t="array" aca="1" ref="BW235" ca="1">IF(AK235&gt;0,AK235*SUMPRODUCT(_xlfn.XLOOKUP(AK$23,$C$4:$C$19,$I$4:$S$19)*$AL235:$AV235),0)</f>
        <v>0</v>
      </c>
      <c r="BX235" s="291">
        <f t="shared" ca="1" si="299"/>
        <v>-0.2</v>
      </c>
      <c r="BY235" s="286" cm="1">
        <f t="array" aca="1" ref="BY235" ca="1">IF(AA235&lt;0,AA235*SUMPRODUCT(_xlfn.XLOOKUP(AA$23,$C$4:$C$19,$T$4:$AD$19)*$AL235:$AV235),0)</f>
        <v>0</v>
      </c>
      <c r="BZ235" s="287" cm="1">
        <f t="array" aca="1" ref="BZ235" ca="1">IF(AB235&lt;0,AB235*SUMPRODUCT(_xlfn.XLOOKUP(AB$23,$C$4:$C$19,$T$4:$AD$19)*$AL235:$AV235),0)</f>
        <v>0</v>
      </c>
      <c r="CA235" s="287" cm="1">
        <f t="array" aca="1" ref="CA235" ca="1">IF(AC235&lt;0,AC235*SUMPRODUCT(_xlfn.XLOOKUP(AC$23,$C$4:$C$19,$T$4:$AD$19)*$AL235:$AV235),0)</f>
        <v>0</v>
      </c>
      <c r="CB235" s="287" cm="1">
        <f t="array" aca="1" ref="CB235" ca="1">IF(AD235&lt;0,AD235*SUMPRODUCT(_xlfn.XLOOKUP(AD$23,$C$4:$C$19,$T$4:$AD$19)*$AL235:$AV235),0)</f>
        <v>0</v>
      </c>
      <c r="CC235" s="287" cm="1">
        <f t="array" aca="1" ref="CC235" ca="1">IF(AE235&lt;0,AE235*SUMPRODUCT(_xlfn.XLOOKUP(AE$23,$C$4:$C$19,$T$4:$AD$19)*$AL235:$AV235),0)</f>
        <v>0</v>
      </c>
      <c r="CD235" s="287" cm="1">
        <f t="array" aca="1" ref="CD235" ca="1">IF(AF235&lt;0,AF235*SUMPRODUCT(_xlfn.XLOOKUP(AF$23,$C$4:$C$19,$T$4:$AD$19)*$AL235:$AV235),0)</f>
        <v>0</v>
      </c>
      <c r="CE235" s="287" cm="1">
        <f t="array" aca="1" ref="CE235" ca="1">IF(AG235&lt;0,AG235*SUMPRODUCT(_xlfn.XLOOKUP(AG$23,$C$4:$C$19,$T$4:$AD$19)*$AL235:$AV235),0)</f>
        <v>0</v>
      </c>
      <c r="CF235" s="287" cm="1">
        <f t="array" aca="1" ref="CF235" ca="1">IF(AH235&lt;0,AH235*SUMPRODUCT(_xlfn.XLOOKUP(AH$23,$C$4:$C$19,$T$4:$AD$19)*$AL235:$AV235),0)</f>
        <v>0</v>
      </c>
      <c r="CG235" s="287" cm="1">
        <f t="array" aca="1" ref="CG235" ca="1">IF(AI235&lt;0,AI235*SUMPRODUCT(_xlfn.XLOOKUP(AI$23,$C$4:$C$19,$T$4:$AD$19)*$AL235:$AV235),0)</f>
        <v>0</v>
      </c>
      <c r="CH235" s="287" cm="1">
        <f t="array" aca="1" ref="CH235" ca="1">IF(AJ235&lt;0,AJ235*SUMPRODUCT(_xlfn.XLOOKUP(AJ$23,$C$4:$C$19,$T$4:$AD$19)*$AL235:$AV235),0)</f>
        <v>0</v>
      </c>
      <c r="CI235" s="290" cm="1">
        <f t="array" aca="1" ref="CI235" ca="1">IF(AK235&lt;0,AK235*SUMPRODUCT(_xlfn.XLOOKUP(AK$23,$C$4:$C$19,$T$4:$AD$19)*$AL235:$AV235),0)</f>
        <v>0</v>
      </c>
      <c r="CJ235" s="289">
        <f t="shared" ca="1" si="300"/>
        <v>0</v>
      </c>
      <c r="CK235" s="286" cm="1">
        <f t="array" aca="1" ref="CK235" ca="1">IF(AA235&lt;0,AA235*SUMPRODUCT(_xlfn.XLOOKUP(AA$23,$C$4:$C$19,$I$4:$S$19)*$AL235:$AV235),0)</f>
        <v>0</v>
      </c>
      <c r="CL235" s="287" cm="1">
        <f t="array" aca="1" ref="CL235" ca="1">IF(AB235&lt;0,AB235*SUMPRODUCT(_xlfn.XLOOKUP(AB$23,$C$4:$C$19,$I$4:$S$19)*$AL235:$AV235),0)</f>
        <v>0</v>
      </c>
      <c r="CM235" s="287" cm="1">
        <f t="array" aca="1" ref="CM235" ca="1">IF(AC235&lt;0,AC235*SUMPRODUCT(_xlfn.XLOOKUP(AC$23,$C$4:$C$19,$I$4:$S$19)*$AL235:$AV235),0)</f>
        <v>0</v>
      </c>
      <c r="CN235" s="287" cm="1">
        <f t="array" aca="1" ref="CN235" ca="1">IF(AD235&lt;0,AD235*SUMPRODUCT(_xlfn.XLOOKUP(AD$23,$C$4:$C$19,$I$4:$S$19)*$AL235:$AV235),0)</f>
        <v>0</v>
      </c>
      <c r="CO235" s="287" cm="1">
        <f t="array" aca="1" ref="CO235" ca="1">IF(AE235&lt;0,AE235*SUMPRODUCT(_xlfn.XLOOKUP(AE$23,$C$4:$C$19,$I$4:$S$19)*$AL235:$AV235),0)</f>
        <v>0</v>
      </c>
      <c r="CP235" s="287" cm="1">
        <f t="array" aca="1" ref="CP235" ca="1">IF(AF235&lt;0,AF235*SUMPRODUCT(_xlfn.XLOOKUP(AF$23,$C$4:$C$19,$I$4:$S$19)*$AL235:$AV235),0)</f>
        <v>0</v>
      </c>
      <c r="CQ235" s="287" cm="1">
        <f t="array" aca="1" ref="CQ235" ca="1">IF(AG235&lt;0,AG235*SUMPRODUCT(_xlfn.XLOOKUP(AG$23,$C$4:$C$19,$I$4:$S$19)*$AL235:$AV235),0)</f>
        <v>0</v>
      </c>
      <c r="CR235" s="287" cm="1">
        <f t="array" aca="1" ref="CR235" ca="1">IF(AH235&lt;0,AH235*SUMPRODUCT(_xlfn.XLOOKUP(AH$23,$C$4:$C$19,$I$4:$S$19)*$AL235:$AV235),0)</f>
        <v>0</v>
      </c>
      <c r="CS235" s="287" cm="1">
        <f t="array" aca="1" ref="CS235" ca="1">IF(AI235&lt;0,AI235*SUMPRODUCT(_xlfn.XLOOKUP(AI$23,$C$4:$C$19,$I$4:$S$19)*$AL235:$AV235),0)</f>
        <v>0</v>
      </c>
      <c r="CT235" s="287" cm="1">
        <f t="array" aca="1" ref="CT235" ca="1">IF(AJ235&lt;0,AJ235*SUMPRODUCT(_xlfn.XLOOKUP(AJ$23,$C$4:$C$19,$I$4:$S$19)*$AL235:$AV235),0)</f>
        <v>0</v>
      </c>
      <c r="CU235" s="288" cm="1">
        <f t="array" aca="1" ref="CU235" ca="1">IF(AK235&lt;0,AK235*SUMPRODUCT(_xlfn.XLOOKUP(AK$23,$C$4:$C$19,$I$4:$S$19)*$AL235:$AV235),0)</f>
        <v>0</v>
      </c>
      <c r="CV235" s="289">
        <f t="shared" ca="1" si="301"/>
        <v>0</v>
      </c>
    </row>
    <row r="236" spans="1:100" x14ac:dyDescent="0.25">
      <c r="A236" s="136"/>
      <c r="B236" s="389"/>
      <c r="C236" s="292">
        <v>11</v>
      </c>
      <c r="D236" s="293" t="str">
        <f>_xlfn.XLOOKUP($C236,'Load Combinations'!$B$4:$B$22,'Load Combinations'!$C$4:$C$22)</f>
        <v>CV Helium Mode, Beam On</v>
      </c>
      <c r="E236" s="86"/>
      <c r="F236" s="294"/>
      <c r="G236" s="125"/>
      <c r="H236" s="295">
        <f t="shared" ca="1" si="355"/>
        <v>3.21</v>
      </c>
      <c r="I236" s="295">
        <f t="shared" ca="1" si="356"/>
        <v>-0.2</v>
      </c>
      <c r="J236" s="296"/>
      <c r="K236" s="99">
        <f ca="1">OFFSET(K236,-10,0)</f>
        <v>0</v>
      </c>
      <c r="L236" s="96">
        <f t="shared" ref="L236:AK236" ca="1" si="361">OFFSET(L236,-10,0)</f>
        <v>0</v>
      </c>
      <c r="M236" s="96">
        <f t="shared" ca="1" si="361"/>
        <v>0</v>
      </c>
      <c r="N236" s="96">
        <f t="shared" ca="1" si="361"/>
        <v>0</v>
      </c>
      <c r="O236" s="96">
        <f t="shared" ca="1" si="361"/>
        <v>0</v>
      </c>
      <c r="P236" s="96">
        <f t="shared" ca="1" si="361"/>
        <v>0</v>
      </c>
      <c r="Q236" s="96">
        <f t="shared" ca="1" si="361"/>
        <v>0</v>
      </c>
      <c r="R236" s="96">
        <f t="shared" ca="1" si="361"/>
        <v>0</v>
      </c>
      <c r="S236" s="96">
        <f t="shared" ca="1" si="361"/>
        <v>0</v>
      </c>
      <c r="T236" s="96">
        <f t="shared" ca="1" si="361"/>
        <v>0</v>
      </c>
      <c r="U236" s="96">
        <f t="shared" ca="1" si="361"/>
        <v>0</v>
      </c>
      <c r="V236" s="96">
        <f t="shared" ca="1" si="361"/>
        <v>0</v>
      </c>
      <c r="W236" s="96">
        <f t="shared" ca="1" si="361"/>
        <v>0</v>
      </c>
      <c r="X236" s="96">
        <f t="shared" ca="1" si="361"/>
        <v>0</v>
      </c>
      <c r="Y236" s="96">
        <f t="shared" ca="1" si="361"/>
        <v>0</v>
      </c>
      <c r="Z236" s="138">
        <f t="shared" ca="1" si="361"/>
        <v>0</v>
      </c>
      <c r="AA236" s="99">
        <f t="shared" ca="1" si="361"/>
        <v>0</v>
      </c>
      <c r="AB236" s="96">
        <f t="shared" ca="1" si="361"/>
        <v>0</v>
      </c>
      <c r="AC236" s="96">
        <f t="shared" ca="1" si="361"/>
        <v>1</v>
      </c>
      <c r="AD236" s="96">
        <f t="shared" ca="1" si="361"/>
        <v>1</v>
      </c>
      <c r="AE236" s="96">
        <f t="shared" ca="1" si="361"/>
        <v>1</v>
      </c>
      <c r="AF236" s="96">
        <f t="shared" ca="1" si="361"/>
        <v>1</v>
      </c>
      <c r="AG236" s="96">
        <f t="shared" ca="1" si="361"/>
        <v>0</v>
      </c>
      <c r="AH236" s="96">
        <f t="shared" ca="1" si="361"/>
        <v>0</v>
      </c>
      <c r="AI236" s="96">
        <f t="shared" ca="1" si="361"/>
        <v>0</v>
      </c>
      <c r="AJ236" s="96">
        <f t="shared" ca="1" si="361"/>
        <v>0</v>
      </c>
      <c r="AK236" s="100">
        <f t="shared" ca="1" si="361"/>
        <v>0</v>
      </c>
      <c r="AL236" s="97">
        <f>+INDEX('Load Combinations'!$D$4:$N$22,MATCH(Vertical!$C236,'Load Combinations'!$B$4:$B$22,0),MATCH(Vertical!AL$23,'Load Combinations'!$D$3:$N$3,0))</f>
        <v>1</v>
      </c>
      <c r="AM236" s="96">
        <f>+INDEX('Load Combinations'!$D$4:$N$22,MATCH(Vertical!$C236,'Load Combinations'!$B$4:$B$22,0),MATCH(Vertical!AM$23,'Load Combinations'!$D$3:$N$3,0))</f>
        <v>1</v>
      </c>
      <c r="AN236" s="96">
        <f>+INDEX('Load Combinations'!$D$4:$N$22,MATCH(Vertical!$C236,'Load Combinations'!$B$4:$B$22,0),MATCH(Vertical!AN$23,'Load Combinations'!$D$3:$N$3,0))</f>
        <v>0</v>
      </c>
      <c r="AO236" s="96">
        <f>+INDEX('Load Combinations'!$D$4:$N$22,MATCH(Vertical!$C236,'Load Combinations'!$B$4:$B$22,0),MATCH(Vertical!AO$23,'Load Combinations'!$D$3:$N$3,0))</f>
        <v>1</v>
      </c>
      <c r="AP236" s="96">
        <f>+INDEX('Load Combinations'!$D$4:$N$22,MATCH(Vertical!$C236,'Load Combinations'!$B$4:$B$22,0),MATCH(Vertical!AP$23,'Load Combinations'!$D$3:$N$3,0))</f>
        <v>0</v>
      </c>
      <c r="AQ236" s="96">
        <f>+INDEX('Load Combinations'!$D$4:$N$22,MATCH(Vertical!$C236,'Load Combinations'!$B$4:$B$22,0),MATCH(Vertical!AQ$23,'Load Combinations'!$D$3:$N$3,0))</f>
        <v>1</v>
      </c>
      <c r="AR236" s="96">
        <f>+INDEX('Load Combinations'!$D$4:$N$22,MATCH(Vertical!$C236,'Load Combinations'!$B$4:$B$22,0),MATCH(Vertical!AR$23,'Load Combinations'!$D$3:$N$3,0))</f>
        <v>0</v>
      </c>
      <c r="AS236" s="96">
        <f>+INDEX('Load Combinations'!$D$4:$N$22,MATCH(Vertical!$C236,'Load Combinations'!$B$4:$B$22,0),MATCH(Vertical!AS$23,'Load Combinations'!$D$3:$N$3,0))</f>
        <v>1</v>
      </c>
      <c r="AT236" s="96">
        <f>+INDEX('Load Combinations'!$D$4:$N$22,MATCH(Vertical!$C236,'Load Combinations'!$B$4:$B$22,0),MATCH(Vertical!AT$23,'Load Combinations'!$D$3:$N$3,0))</f>
        <v>0</v>
      </c>
      <c r="AU236" s="138">
        <f>+INDEX('Load Combinations'!$D$4:$N$22,MATCH(Vertical!$C236,'Load Combinations'!$B$4:$B$22,0),MATCH(Vertical!AU$23,'Load Combinations'!$D$3:$N$3,0))</f>
        <v>0</v>
      </c>
      <c r="AV236" s="298">
        <f>+INDEX('Load Combinations'!$D$4:$N$22,MATCH(Vertical!$C236,'Load Combinations'!$B$4:$B$22,0),MATCH(Vertical!AV$23,'Load Combinations'!$D$3:$N$3,0))</f>
        <v>0</v>
      </c>
      <c r="AW236" s="297" cm="1">
        <f t="array" aca="1" ref="AW236" ca="1">SUMPRODUCT(--($K236:$Z236&gt;0),INDEX($H$4:$H$19,MATCH($K$23:$Z$23,$C$4:$C$19,0)))</f>
        <v>0</v>
      </c>
      <c r="AX236" s="298" cm="1">
        <f t="array" aca="1" ref="AX236" ca="1">SUMPRODUCT(--($K236:$Z236&gt;0),INDEX($G$4:$G$19,MATCH($K$23:$Z$23,$C$4:$C$19,0)))</f>
        <v>0</v>
      </c>
      <c r="AY236" s="298" cm="1">
        <f t="array" aca="1" ref="AY236" ca="1">-1*SUMPRODUCT(--($K236:$Z236&lt;0),INDEX($H$4:$H$19,MATCH($K$23:$Z$23,$C$4:$C$19,0)))</f>
        <v>0</v>
      </c>
      <c r="AZ236" s="299" cm="1">
        <f t="array" aca="1" ref="AZ236" ca="1">-1*SUMPRODUCT(--($K236:$Z236&lt;0),INDEX($G$4:$G$19,MATCH($K$23:$Z$23,$C$4:$C$19,0)))</f>
        <v>0</v>
      </c>
      <c r="BA236" s="125" cm="1">
        <f t="array" aca="1" ref="BA236" ca="1">IF(AA236&gt;0,AA236*SUMPRODUCT(_xlfn.XLOOKUP(AA$23,$C$4:$C$19,$T$4:$AD$19)*$AL236:$AV236),0)</f>
        <v>0</v>
      </c>
      <c r="BB236" s="300" cm="1">
        <f t="array" aca="1" ref="BB236" ca="1">IF(AB236&gt;0,AB236*SUMPRODUCT(_xlfn.XLOOKUP(AB$23,$C$4:$C$19,$T$4:$AD$19)*$AL236:$AV236),0)</f>
        <v>0</v>
      </c>
      <c r="BC236" s="300" cm="1">
        <f t="array" aca="1" ref="BC236" ca="1">IF(AC236&gt;0,AC236*SUMPRODUCT(_xlfn.XLOOKUP(AC$23,$C$4:$C$19,$T$4:$AD$19)*$AL236:$AV236),0)</f>
        <v>0.1</v>
      </c>
      <c r="BD236" s="301" cm="1">
        <f t="array" aca="1" ref="BD236" ca="1">IF(AD236&gt;0,AD236*SUMPRODUCT(_xlfn.XLOOKUP(AD$23,$C$4:$C$19,$T$4:$AD$19)*$AL236:$AV236),0)</f>
        <v>1.86</v>
      </c>
      <c r="BE236" s="300" cm="1">
        <f t="array" aca="1" ref="BE236" ca="1">IF(AE236&gt;0,AE236*SUMPRODUCT(_xlfn.XLOOKUP(AE$23,$C$4:$C$19,$T$4:$AD$19)*$AL236:$AV236),0)</f>
        <v>-0.25</v>
      </c>
      <c r="BF236" s="300" cm="1">
        <f t="array" aca="1" ref="BF236" ca="1">IF(AF236&gt;0,AF236*SUMPRODUCT(_xlfn.XLOOKUP(AF$23,$C$4:$C$19,$T$4:$AD$19)*$AL236:$AV236),0)</f>
        <v>1.5</v>
      </c>
      <c r="BG236" s="300" cm="1">
        <f t="array" aca="1" ref="BG236" ca="1">IF(AG236&gt;0,AG236*SUMPRODUCT(_xlfn.XLOOKUP(AG$23,$C$4:$C$19,$T$4:$AD$19)*$AL236:$AV236),0)</f>
        <v>0</v>
      </c>
      <c r="BH236" s="300" cm="1">
        <f t="array" aca="1" ref="BH236" ca="1">IF(AH236&gt;0,AH236*SUMPRODUCT(_xlfn.XLOOKUP(AH$23,$C$4:$C$19,$T$4:$AD$19)*$AL236:$AV236),0)</f>
        <v>0</v>
      </c>
      <c r="BI236" s="300" cm="1">
        <f t="array" aca="1" ref="BI236" ca="1">IF(AI236&gt;0,AI236*SUMPRODUCT(_xlfn.XLOOKUP(AI$23,$C$4:$C$19,$T$4:$AD$19)*$AL236:$AV236),0)</f>
        <v>0</v>
      </c>
      <c r="BJ236" s="300" cm="1">
        <f t="array" aca="1" ref="BJ236" ca="1">IF(AJ236&gt;0,AJ236*SUMPRODUCT(_xlfn.XLOOKUP(AJ$23,$C$4:$C$19,$T$4:$AD$19)*$AL236:$AV236),0)</f>
        <v>0</v>
      </c>
      <c r="BK236" s="302" cm="1">
        <f t="array" aca="1" ref="BK236" ca="1">IF(AK236&gt;0,AK236*SUMPRODUCT(_xlfn.XLOOKUP(AK$23,$C$4:$C$19,$T$4:$AD$19)*$AL236:$AV236),0)</f>
        <v>0</v>
      </c>
      <c r="BL236" s="303">
        <f t="shared" ca="1" si="298"/>
        <v>3.21</v>
      </c>
      <c r="BM236" s="125" cm="1">
        <f t="array" aca="1" ref="BM236" ca="1">IF(AA236&gt;0,AA236*SUMPRODUCT(_xlfn.XLOOKUP(AA$23,$C$4:$C$19,$I$4:$S$19)*$AL236:$AV236),0)</f>
        <v>0</v>
      </c>
      <c r="BN236" s="300" cm="1">
        <f t="array" aca="1" ref="BN236" ca="1">IF(AB236&gt;0,AB236*SUMPRODUCT(_xlfn.XLOOKUP(AB$23,$C$4:$C$19,$I$4:$S$19)*$AL236:$AV236),0)</f>
        <v>0</v>
      </c>
      <c r="BO236" s="300" cm="1">
        <f t="array" aca="1" ref="BO236" ca="1">IF(AC236&gt;0,AC236*SUMPRODUCT(_xlfn.XLOOKUP(AC$23,$C$4:$C$19,$I$4:$S$19)*$AL236:$AV236),0)</f>
        <v>-0.1</v>
      </c>
      <c r="BP236" s="301" cm="1">
        <f t="array" aca="1" ref="BP236" ca="1">IF(AD236&gt;0,AD236*SUMPRODUCT(_xlfn.XLOOKUP(AD$23,$C$4:$C$19,$I$4:$S$19)*$AL236:$AV236),0)</f>
        <v>-0.1</v>
      </c>
      <c r="BQ236" s="300" cm="1">
        <f t="array" aca="1" ref="BQ236" ca="1">IF(AE236&gt;0,AE236*SUMPRODUCT(_xlfn.XLOOKUP(AE$23,$C$4:$C$19,$I$4:$S$19)*$AL236:$AV236),0)</f>
        <v>0</v>
      </c>
      <c r="BR236" s="300" cm="1">
        <f t="array" aca="1" ref="BR236" ca="1">IF(AF236&gt;0,AF236*SUMPRODUCT(_xlfn.XLOOKUP(AF$23,$C$4:$C$19,$I$4:$S$19)*$AL236:$AV236),0)</f>
        <v>0</v>
      </c>
      <c r="BS236" s="300" cm="1">
        <f t="array" aca="1" ref="BS236" ca="1">IF(AG236&gt;0,AG236*SUMPRODUCT(_xlfn.XLOOKUP(AG$23,$C$4:$C$19,$I$4:$S$19)*$AL236:$AV236),0)</f>
        <v>0</v>
      </c>
      <c r="BT236" s="300" cm="1">
        <f t="array" aca="1" ref="BT236" ca="1">IF(AH236&gt;0,AH236*SUMPRODUCT(_xlfn.XLOOKUP(AH$23,$C$4:$C$19,$I$4:$S$19)*$AL236:$AV236),0)</f>
        <v>0</v>
      </c>
      <c r="BU236" s="300" cm="1">
        <f t="array" aca="1" ref="BU236" ca="1">IF(AI236&gt;0,AI236*SUMPRODUCT(_xlfn.XLOOKUP(AI$23,$C$4:$C$19,$I$4:$S$19)*$AL236:$AV236),0)</f>
        <v>0</v>
      </c>
      <c r="BV236" s="300" cm="1">
        <f t="array" aca="1" ref="BV236" ca="1">IF(AJ236&gt;0,AJ236*SUMPRODUCT(_xlfn.XLOOKUP(AJ$23,$C$4:$C$19,$I$4:$S$19)*$AL236:$AV236),0)</f>
        <v>0</v>
      </c>
      <c r="BW236" s="304" cm="1">
        <f t="array" aca="1" ref="BW236" ca="1">IF(AK236&gt;0,AK236*SUMPRODUCT(_xlfn.XLOOKUP(AK$23,$C$4:$C$19,$I$4:$S$19)*$AL236:$AV236),0)</f>
        <v>0</v>
      </c>
      <c r="BX236" s="305">
        <f t="shared" ca="1" si="299"/>
        <v>-0.2</v>
      </c>
      <c r="BY236" s="125" cm="1">
        <f t="array" aca="1" ref="BY236" ca="1">IF(AA236&lt;0,AA236*SUMPRODUCT(_xlfn.XLOOKUP(AA$23,$C$4:$C$19,$T$4:$AD$19)*$AL236:$AV236),0)</f>
        <v>0</v>
      </c>
      <c r="BZ236" s="300" cm="1">
        <f t="array" aca="1" ref="BZ236" ca="1">IF(AB236&lt;0,AB236*SUMPRODUCT(_xlfn.XLOOKUP(AB$23,$C$4:$C$19,$T$4:$AD$19)*$AL236:$AV236),0)</f>
        <v>0</v>
      </c>
      <c r="CA236" s="300" cm="1">
        <f t="array" aca="1" ref="CA236" ca="1">IF(AC236&lt;0,AC236*SUMPRODUCT(_xlfn.XLOOKUP(AC$23,$C$4:$C$19,$T$4:$AD$19)*$AL236:$AV236),0)</f>
        <v>0</v>
      </c>
      <c r="CB236" s="301" cm="1">
        <f t="array" aca="1" ref="CB236" ca="1">IF(AD236&lt;0,AD236*SUMPRODUCT(_xlfn.XLOOKUP(AD$23,$C$4:$C$19,$T$4:$AD$19)*$AL236:$AV236),0)</f>
        <v>0</v>
      </c>
      <c r="CC236" s="300" cm="1">
        <f t="array" aca="1" ref="CC236" ca="1">IF(AE236&lt;0,AE236*SUMPRODUCT(_xlfn.XLOOKUP(AE$23,$C$4:$C$19,$T$4:$AD$19)*$AL236:$AV236),0)</f>
        <v>0</v>
      </c>
      <c r="CD236" s="300" cm="1">
        <f t="array" aca="1" ref="CD236" ca="1">IF(AF236&lt;0,AF236*SUMPRODUCT(_xlfn.XLOOKUP(AF$23,$C$4:$C$19,$T$4:$AD$19)*$AL236:$AV236),0)</f>
        <v>0</v>
      </c>
      <c r="CE236" s="300" cm="1">
        <f t="array" aca="1" ref="CE236" ca="1">IF(AG236&lt;0,AG236*SUMPRODUCT(_xlfn.XLOOKUP(AG$23,$C$4:$C$19,$T$4:$AD$19)*$AL236:$AV236),0)</f>
        <v>0</v>
      </c>
      <c r="CF236" s="300" cm="1">
        <f t="array" aca="1" ref="CF236" ca="1">IF(AH236&lt;0,AH236*SUMPRODUCT(_xlfn.XLOOKUP(AH$23,$C$4:$C$19,$T$4:$AD$19)*$AL236:$AV236),0)</f>
        <v>0</v>
      </c>
      <c r="CG236" s="300" cm="1">
        <f t="array" aca="1" ref="CG236" ca="1">IF(AI236&lt;0,AI236*SUMPRODUCT(_xlfn.XLOOKUP(AI$23,$C$4:$C$19,$T$4:$AD$19)*$AL236:$AV236),0)</f>
        <v>0</v>
      </c>
      <c r="CH236" s="300" cm="1">
        <f t="array" aca="1" ref="CH236" ca="1">IF(AJ236&lt;0,AJ236*SUMPRODUCT(_xlfn.XLOOKUP(AJ$23,$C$4:$C$19,$T$4:$AD$19)*$AL236:$AV236),0)</f>
        <v>0</v>
      </c>
      <c r="CI236" s="304" cm="1">
        <f t="array" aca="1" ref="CI236" ca="1">IF(AK236&lt;0,AK236*SUMPRODUCT(_xlfn.XLOOKUP(AK$23,$C$4:$C$19,$T$4:$AD$19)*$AL236:$AV236),0)</f>
        <v>0</v>
      </c>
      <c r="CJ236" s="303">
        <f t="shared" ca="1" si="300"/>
        <v>0</v>
      </c>
      <c r="CK236" s="125" cm="1">
        <f t="array" aca="1" ref="CK236" ca="1">IF(AA236&lt;0,AA236*SUMPRODUCT(_xlfn.XLOOKUP(AA$23,$C$4:$C$19,$I$4:$S$19)*$AL236:$AV236),0)</f>
        <v>0</v>
      </c>
      <c r="CL236" s="300" cm="1">
        <f t="array" aca="1" ref="CL236" ca="1">IF(AB236&lt;0,AB236*SUMPRODUCT(_xlfn.XLOOKUP(AB$23,$C$4:$C$19,$I$4:$S$19)*$AL236:$AV236),0)</f>
        <v>0</v>
      </c>
      <c r="CM236" s="300" cm="1">
        <f t="array" aca="1" ref="CM236" ca="1">IF(AC236&lt;0,AC236*SUMPRODUCT(_xlfn.XLOOKUP(AC$23,$C$4:$C$19,$I$4:$S$19)*$AL236:$AV236),0)</f>
        <v>0</v>
      </c>
      <c r="CN236" s="301" cm="1">
        <f t="array" aca="1" ref="CN236" ca="1">IF(AD236&lt;0,AD236*SUMPRODUCT(_xlfn.XLOOKUP(AD$23,$C$4:$C$19,$I$4:$S$19)*$AL236:$AV236),0)</f>
        <v>0</v>
      </c>
      <c r="CO236" s="300" cm="1">
        <f t="array" aca="1" ref="CO236" ca="1">IF(AE236&lt;0,AE236*SUMPRODUCT(_xlfn.XLOOKUP(AE$23,$C$4:$C$19,$I$4:$S$19)*$AL236:$AV236),0)</f>
        <v>0</v>
      </c>
      <c r="CP236" s="300" cm="1">
        <f t="array" aca="1" ref="CP236" ca="1">IF(AF236&lt;0,AF236*SUMPRODUCT(_xlfn.XLOOKUP(AF$23,$C$4:$C$19,$I$4:$S$19)*$AL236:$AV236),0)</f>
        <v>0</v>
      </c>
      <c r="CQ236" s="300" cm="1">
        <f t="array" aca="1" ref="CQ236" ca="1">IF(AG236&lt;0,AG236*SUMPRODUCT(_xlfn.XLOOKUP(AG$23,$C$4:$C$19,$I$4:$S$19)*$AL236:$AV236),0)</f>
        <v>0</v>
      </c>
      <c r="CR236" s="300" cm="1">
        <f t="array" aca="1" ref="CR236" ca="1">IF(AH236&lt;0,AH236*SUMPRODUCT(_xlfn.XLOOKUP(AH$23,$C$4:$C$19,$I$4:$S$19)*$AL236:$AV236),0)</f>
        <v>0</v>
      </c>
      <c r="CS236" s="300" cm="1">
        <f t="array" aca="1" ref="CS236" ca="1">IF(AI236&lt;0,AI236*SUMPRODUCT(_xlfn.XLOOKUP(AI$23,$C$4:$C$19,$I$4:$S$19)*$AL236:$AV236),0)</f>
        <v>0</v>
      </c>
      <c r="CT236" s="300" cm="1">
        <f t="array" aca="1" ref="CT236" ca="1">IF(AJ236&lt;0,AJ236*SUMPRODUCT(_xlfn.XLOOKUP(AJ$23,$C$4:$C$19,$I$4:$S$19)*$AL236:$AV236),0)</f>
        <v>0</v>
      </c>
      <c r="CU236" s="302" cm="1">
        <f t="array" aca="1" ref="CU236" ca="1">IF(AK236&lt;0,AK236*SUMPRODUCT(_xlfn.XLOOKUP(AK$23,$C$4:$C$19,$I$4:$S$19)*$AL236:$AV236),0)</f>
        <v>0</v>
      </c>
      <c r="CV236" s="303">
        <f t="shared" ca="1" si="301"/>
        <v>0</v>
      </c>
    </row>
    <row r="237" spans="1:100" x14ac:dyDescent="0.25">
      <c r="A237" s="136"/>
      <c r="B237" s="389"/>
      <c r="C237" s="278">
        <v>12</v>
      </c>
      <c r="D237" s="279" t="str">
        <f>_xlfn.XLOOKUP($C237,'Load Combinations'!$B$4:$B$22,'Load Combinations'!$C$4:$C$22)</f>
        <v>CV Helium Mode, No Beam, Seismic</v>
      </c>
      <c r="E237" s="280"/>
      <c r="F237" s="281"/>
      <c r="G237" s="111"/>
      <c r="H237" s="282">
        <f t="shared" ca="1" si="355"/>
        <v>0.1100000000000001</v>
      </c>
      <c r="I237" s="282">
        <f t="shared" ca="1" si="356"/>
        <v>-0.55000000000000004</v>
      </c>
      <c r="J237" s="283"/>
      <c r="K237" s="87">
        <f ca="1">OFFSET(K237,-11,0)</f>
        <v>0</v>
      </c>
      <c r="L237" s="84">
        <f t="shared" ref="L237:AK237" ca="1" si="362">OFFSET(L237,-11,0)</f>
        <v>0</v>
      </c>
      <c r="M237" s="84">
        <f t="shared" ca="1" si="362"/>
        <v>0</v>
      </c>
      <c r="N237" s="84">
        <f t="shared" ca="1" si="362"/>
        <v>0</v>
      </c>
      <c r="O237" s="84">
        <f t="shared" ca="1" si="362"/>
        <v>0</v>
      </c>
      <c r="P237" s="84">
        <f t="shared" ca="1" si="362"/>
        <v>0</v>
      </c>
      <c r="Q237" s="84">
        <f t="shared" ca="1" si="362"/>
        <v>0</v>
      </c>
      <c r="R237" s="84">
        <f t="shared" ca="1" si="362"/>
        <v>0</v>
      </c>
      <c r="S237" s="84">
        <f t="shared" ca="1" si="362"/>
        <v>0</v>
      </c>
      <c r="T237" s="84">
        <f t="shared" ca="1" si="362"/>
        <v>0</v>
      </c>
      <c r="U237" s="84">
        <f t="shared" ca="1" si="362"/>
        <v>0</v>
      </c>
      <c r="V237" s="84">
        <f t="shared" ca="1" si="362"/>
        <v>0</v>
      </c>
      <c r="W237" s="84">
        <f t="shared" ca="1" si="362"/>
        <v>0</v>
      </c>
      <c r="X237" s="84">
        <f t="shared" ca="1" si="362"/>
        <v>0</v>
      </c>
      <c r="Y237" s="84">
        <f t="shared" ca="1" si="362"/>
        <v>0</v>
      </c>
      <c r="Z237" s="89">
        <f t="shared" ca="1" si="362"/>
        <v>0</v>
      </c>
      <c r="AA237" s="87">
        <f t="shared" ca="1" si="362"/>
        <v>0</v>
      </c>
      <c r="AB237" s="84">
        <f t="shared" ca="1" si="362"/>
        <v>0</v>
      </c>
      <c r="AC237" s="84">
        <f t="shared" ca="1" si="362"/>
        <v>1</v>
      </c>
      <c r="AD237" s="84">
        <f t="shared" ca="1" si="362"/>
        <v>1</v>
      </c>
      <c r="AE237" s="84">
        <f t="shared" ca="1" si="362"/>
        <v>1</v>
      </c>
      <c r="AF237" s="84">
        <f t="shared" ca="1" si="362"/>
        <v>1</v>
      </c>
      <c r="AG237" s="84">
        <f t="shared" ca="1" si="362"/>
        <v>0</v>
      </c>
      <c r="AH237" s="84">
        <f t="shared" ca="1" si="362"/>
        <v>0</v>
      </c>
      <c r="AI237" s="84">
        <f t="shared" ca="1" si="362"/>
        <v>0</v>
      </c>
      <c r="AJ237" s="84">
        <f t="shared" ca="1" si="362"/>
        <v>0</v>
      </c>
      <c r="AK237" s="98">
        <f t="shared" ca="1" si="362"/>
        <v>0</v>
      </c>
      <c r="AL237" s="91">
        <f>+INDEX('Load Combinations'!$D$4:$N$22,MATCH(Vertical!$C237,'Load Combinations'!$B$4:$B$22,0),MATCH(Vertical!AL$23,'Load Combinations'!$D$3:$N$3,0))</f>
        <v>1</v>
      </c>
      <c r="AM237" s="84">
        <f>+INDEX('Load Combinations'!$D$4:$N$22,MATCH(Vertical!$C237,'Load Combinations'!$B$4:$B$22,0),MATCH(Vertical!AM$23,'Load Combinations'!$D$3:$N$3,0))</f>
        <v>1</v>
      </c>
      <c r="AN237" s="84">
        <f>+INDEX('Load Combinations'!$D$4:$N$22,MATCH(Vertical!$C237,'Load Combinations'!$B$4:$B$22,0),MATCH(Vertical!AN$23,'Load Combinations'!$D$3:$N$3,0))</f>
        <v>0</v>
      </c>
      <c r="AO237" s="84">
        <f>+INDEX('Load Combinations'!$D$4:$N$22,MATCH(Vertical!$C237,'Load Combinations'!$B$4:$B$22,0),MATCH(Vertical!AO$23,'Load Combinations'!$D$3:$N$3,0))</f>
        <v>1</v>
      </c>
      <c r="AP237" s="84">
        <f>+INDEX('Load Combinations'!$D$4:$N$22,MATCH(Vertical!$C237,'Load Combinations'!$B$4:$B$22,0),MATCH(Vertical!AP$23,'Load Combinations'!$D$3:$N$3,0))</f>
        <v>0</v>
      </c>
      <c r="AQ237" s="84">
        <f>+INDEX('Load Combinations'!$D$4:$N$22,MATCH(Vertical!$C237,'Load Combinations'!$B$4:$B$22,0),MATCH(Vertical!AQ$23,'Load Combinations'!$D$3:$N$3,0))</f>
        <v>0</v>
      </c>
      <c r="AR237" s="84">
        <f>+INDEX('Load Combinations'!$D$4:$N$22,MATCH(Vertical!$C237,'Load Combinations'!$B$4:$B$22,0),MATCH(Vertical!AR$23,'Load Combinations'!$D$3:$N$3,0))</f>
        <v>0</v>
      </c>
      <c r="AS237" s="84">
        <f>+INDEX('Load Combinations'!$D$4:$N$22,MATCH(Vertical!$C237,'Load Combinations'!$B$4:$B$22,0),MATCH(Vertical!AS$23,'Load Combinations'!$D$3:$N$3,0))</f>
        <v>1</v>
      </c>
      <c r="AT237" s="84">
        <f>+INDEX('Load Combinations'!$D$4:$N$22,MATCH(Vertical!$C237,'Load Combinations'!$B$4:$B$22,0),MATCH(Vertical!AT$23,'Load Combinations'!$D$3:$N$3,0))</f>
        <v>0</v>
      </c>
      <c r="AU237" s="89">
        <f>+INDEX('Load Combinations'!$D$4:$N$22,MATCH(Vertical!$C237,'Load Combinations'!$B$4:$B$22,0),MATCH(Vertical!AU$23,'Load Combinations'!$D$3:$N$3,0))</f>
        <v>1</v>
      </c>
      <c r="AV237" s="194">
        <f>+INDEX('Load Combinations'!$D$4:$N$22,MATCH(Vertical!$C237,'Load Combinations'!$B$4:$B$22,0),MATCH(Vertical!AV$23,'Load Combinations'!$D$3:$N$3,0))</f>
        <v>0</v>
      </c>
      <c r="AW237" s="284" cm="1">
        <f t="array" aca="1" ref="AW237" ca="1">SUMPRODUCT(--($K237:$Z237&gt;0),INDEX($H$4:$H$19,MATCH($K$23:$Z$23,$C$4:$C$19,0)))</f>
        <v>0</v>
      </c>
      <c r="AX237" s="194" cm="1">
        <f t="array" aca="1" ref="AX237" ca="1">SUMPRODUCT(--($K237:$Z237&gt;0),INDEX($G$4:$G$19,MATCH($K$23:$Z$23,$C$4:$C$19,0)))</f>
        <v>0</v>
      </c>
      <c r="AY237" s="194" cm="1">
        <f t="array" aca="1" ref="AY237" ca="1">-1*SUMPRODUCT(--($K237:$Z237&lt;0),INDEX($H$4:$H$19,MATCH($K$23:$Z$23,$C$4:$C$19,0)))</f>
        <v>0</v>
      </c>
      <c r="AZ237" s="285" cm="1">
        <f t="array" aca="1" ref="AZ237" ca="1">-1*SUMPRODUCT(--($K237:$Z237&lt;0),INDEX($G$4:$G$19,MATCH($K$23:$Z$23,$C$4:$C$19,0)))</f>
        <v>0</v>
      </c>
      <c r="BA237" s="286" cm="1">
        <f t="array" aca="1" ref="BA237" ca="1">IF(AA237&gt;0,AA237*SUMPRODUCT(_xlfn.XLOOKUP(AA$23,$C$4:$C$19,$T$4:$AD$19)*$AL237:$AV237),0)</f>
        <v>0</v>
      </c>
      <c r="BB237" s="287" cm="1">
        <f t="array" aca="1" ref="BB237" ca="1">IF(AB237&gt;0,AB237*SUMPRODUCT(_xlfn.XLOOKUP(AB$23,$C$4:$C$19,$T$4:$AD$19)*$AL237:$AV237),0)</f>
        <v>0</v>
      </c>
      <c r="BC237" s="287" cm="1">
        <f t="array" aca="1" ref="BC237" ca="1">IF(AC237&gt;0,AC237*SUMPRODUCT(_xlfn.XLOOKUP(AC$23,$C$4:$C$19,$T$4:$AD$19)*$AL237:$AV237),0)</f>
        <v>0.1</v>
      </c>
      <c r="BD237" s="287" cm="1">
        <f t="array" aca="1" ref="BD237" ca="1">IF(AD237&gt;0,AD237*SUMPRODUCT(_xlfn.XLOOKUP(AD$23,$C$4:$C$19,$T$4:$AD$19)*$AL237:$AV237),0)</f>
        <v>0.21000000000000002</v>
      </c>
      <c r="BE237" s="287" cm="1">
        <f t="array" aca="1" ref="BE237" ca="1">IF(AE237&gt;0,AE237*SUMPRODUCT(_xlfn.XLOOKUP(AE$23,$C$4:$C$19,$T$4:$AD$19)*$AL237:$AV237),0)</f>
        <v>-2</v>
      </c>
      <c r="BF237" s="287" cm="1">
        <f t="array" aca="1" ref="BF237" ca="1">IF(AF237&gt;0,AF237*SUMPRODUCT(_xlfn.XLOOKUP(AF$23,$C$4:$C$19,$T$4:$AD$19)*$AL237:$AV237),0)</f>
        <v>1.8</v>
      </c>
      <c r="BG237" s="287" cm="1">
        <f t="array" aca="1" ref="BG237" ca="1">IF(AG237&gt;0,AG237*SUMPRODUCT(_xlfn.XLOOKUP(AG$23,$C$4:$C$19,$T$4:$AD$19)*$AL237:$AV237),0)</f>
        <v>0</v>
      </c>
      <c r="BH237" s="287" cm="1">
        <f t="array" aca="1" ref="BH237" ca="1">IF(AH237&gt;0,AH237*SUMPRODUCT(_xlfn.XLOOKUP(AH$23,$C$4:$C$19,$T$4:$AD$19)*$AL237:$AV237),0)</f>
        <v>0</v>
      </c>
      <c r="BI237" s="287" cm="1">
        <f t="array" aca="1" ref="BI237" ca="1">IF(AI237&gt;0,AI237*SUMPRODUCT(_xlfn.XLOOKUP(AI$23,$C$4:$C$19,$T$4:$AD$19)*$AL237:$AV237),0)</f>
        <v>0</v>
      </c>
      <c r="BJ237" s="287" cm="1">
        <f t="array" aca="1" ref="BJ237" ca="1">IF(AJ237&gt;0,AJ237*SUMPRODUCT(_xlfn.XLOOKUP(AJ$23,$C$4:$C$19,$T$4:$AD$19)*$AL237:$AV237),0)</f>
        <v>0</v>
      </c>
      <c r="BK237" s="288" cm="1">
        <f t="array" aca="1" ref="BK237" ca="1">IF(AK237&gt;0,AK237*SUMPRODUCT(_xlfn.XLOOKUP(AK$23,$C$4:$C$19,$T$4:$AD$19)*$AL237:$AV237),0)</f>
        <v>0</v>
      </c>
      <c r="BL237" s="289">
        <f t="shared" ca="1" si="298"/>
        <v>0.1100000000000001</v>
      </c>
      <c r="BM237" s="286" cm="1">
        <f t="array" aca="1" ref="BM237" ca="1">IF(AA237&gt;0,AA237*SUMPRODUCT(_xlfn.XLOOKUP(AA$23,$C$4:$C$19,$I$4:$S$19)*$AL237:$AV237),0)</f>
        <v>0</v>
      </c>
      <c r="BN237" s="287" cm="1">
        <f t="array" aca="1" ref="BN237" ca="1">IF(AB237&gt;0,AB237*SUMPRODUCT(_xlfn.XLOOKUP(AB$23,$C$4:$C$19,$I$4:$S$19)*$AL237:$AV237),0)</f>
        <v>0</v>
      </c>
      <c r="BO237" s="287" cm="1">
        <f t="array" aca="1" ref="BO237" ca="1">IF(AC237&gt;0,AC237*SUMPRODUCT(_xlfn.XLOOKUP(AC$23,$C$4:$C$19,$I$4:$S$19)*$AL237:$AV237),0)</f>
        <v>-0.1</v>
      </c>
      <c r="BP237" s="287" cm="1">
        <f t="array" aca="1" ref="BP237" ca="1">IF(AD237&gt;0,AD237*SUMPRODUCT(_xlfn.XLOOKUP(AD$23,$C$4:$C$19,$I$4:$S$19)*$AL237:$AV237),0)</f>
        <v>-0.2</v>
      </c>
      <c r="BQ237" s="287" cm="1">
        <f t="array" aca="1" ref="BQ237" ca="1">IF(AE237&gt;0,AE237*SUMPRODUCT(_xlfn.XLOOKUP(AE$23,$C$4:$C$19,$I$4:$S$19)*$AL237:$AV237),0)</f>
        <v>0</v>
      </c>
      <c r="BR237" s="287" cm="1">
        <f t="array" aca="1" ref="BR237" ca="1">IF(AF237&gt;0,AF237*SUMPRODUCT(_xlfn.XLOOKUP(AF$23,$C$4:$C$19,$I$4:$S$19)*$AL237:$AV237),0)</f>
        <v>-0.25</v>
      </c>
      <c r="BS237" s="287" cm="1">
        <f t="array" aca="1" ref="BS237" ca="1">IF(AG237&gt;0,AG237*SUMPRODUCT(_xlfn.XLOOKUP(AG$23,$C$4:$C$19,$I$4:$S$19)*$AL237:$AV237),0)</f>
        <v>0</v>
      </c>
      <c r="BT237" s="287" cm="1">
        <f t="array" aca="1" ref="BT237" ca="1">IF(AH237&gt;0,AH237*SUMPRODUCT(_xlfn.XLOOKUP(AH$23,$C$4:$C$19,$I$4:$S$19)*$AL237:$AV237),0)</f>
        <v>0</v>
      </c>
      <c r="BU237" s="287" cm="1">
        <f t="array" aca="1" ref="BU237" ca="1">IF(AI237&gt;0,AI237*SUMPRODUCT(_xlfn.XLOOKUP(AI$23,$C$4:$C$19,$I$4:$S$19)*$AL237:$AV237),0)</f>
        <v>0</v>
      </c>
      <c r="BV237" s="287" cm="1">
        <f t="array" aca="1" ref="BV237" ca="1">IF(AJ237&gt;0,AJ237*SUMPRODUCT(_xlfn.XLOOKUP(AJ$23,$C$4:$C$19,$I$4:$S$19)*$AL237:$AV237),0)</f>
        <v>0</v>
      </c>
      <c r="BW237" s="290" cm="1">
        <f t="array" aca="1" ref="BW237" ca="1">IF(AK237&gt;0,AK237*SUMPRODUCT(_xlfn.XLOOKUP(AK$23,$C$4:$C$19,$I$4:$S$19)*$AL237:$AV237),0)</f>
        <v>0</v>
      </c>
      <c r="BX237" s="291">
        <f t="shared" ca="1" si="299"/>
        <v>-0.55000000000000004</v>
      </c>
      <c r="BY237" s="286" cm="1">
        <f t="array" aca="1" ref="BY237" ca="1">IF(AA237&lt;0,AA237*SUMPRODUCT(_xlfn.XLOOKUP(AA$23,$C$4:$C$19,$T$4:$AD$19)*$AL237:$AV237),0)</f>
        <v>0</v>
      </c>
      <c r="BZ237" s="287" cm="1">
        <f t="array" aca="1" ref="BZ237" ca="1">IF(AB237&lt;0,AB237*SUMPRODUCT(_xlfn.XLOOKUP(AB$23,$C$4:$C$19,$T$4:$AD$19)*$AL237:$AV237),0)</f>
        <v>0</v>
      </c>
      <c r="CA237" s="287" cm="1">
        <f t="array" aca="1" ref="CA237" ca="1">IF(AC237&lt;0,AC237*SUMPRODUCT(_xlfn.XLOOKUP(AC$23,$C$4:$C$19,$T$4:$AD$19)*$AL237:$AV237),0)</f>
        <v>0</v>
      </c>
      <c r="CB237" s="287" cm="1">
        <f t="array" aca="1" ref="CB237" ca="1">IF(AD237&lt;0,AD237*SUMPRODUCT(_xlfn.XLOOKUP(AD$23,$C$4:$C$19,$T$4:$AD$19)*$AL237:$AV237),0)</f>
        <v>0</v>
      </c>
      <c r="CC237" s="287" cm="1">
        <f t="array" aca="1" ref="CC237" ca="1">IF(AE237&lt;0,AE237*SUMPRODUCT(_xlfn.XLOOKUP(AE$23,$C$4:$C$19,$T$4:$AD$19)*$AL237:$AV237),0)</f>
        <v>0</v>
      </c>
      <c r="CD237" s="287" cm="1">
        <f t="array" aca="1" ref="CD237" ca="1">IF(AF237&lt;0,AF237*SUMPRODUCT(_xlfn.XLOOKUP(AF$23,$C$4:$C$19,$T$4:$AD$19)*$AL237:$AV237),0)</f>
        <v>0</v>
      </c>
      <c r="CE237" s="287" cm="1">
        <f t="array" aca="1" ref="CE237" ca="1">IF(AG237&lt;0,AG237*SUMPRODUCT(_xlfn.XLOOKUP(AG$23,$C$4:$C$19,$T$4:$AD$19)*$AL237:$AV237),0)</f>
        <v>0</v>
      </c>
      <c r="CF237" s="287" cm="1">
        <f t="array" aca="1" ref="CF237" ca="1">IF(AH237&lt;0,AH237*SUMPRODUCT(_xlfn.XLOOKUP(AH$23,$C$4:$C$19,$T$4:$AD$19)*$AL237:$AV237),0)</f>
        <v>0</v>
      </c>
      <c r="CG237" s="287" cm="1">
        <f t="array" aca="1" ref="CG237" ca="1">IF(AI237&lt;0,AI237*SUMPRODUCT(_xlfn.XLOOKUP(AI$23,$C$4:$C$19,$T$4:$AD$19)*$AL237:$AV237),0)</f>
        <v>0</v>
      </c>
      <c r="CH237" s="287" cm="1">
        <f t="array" aca="1" ref="CH237" ca="1">IF(AJ237&lt;0,AJ237*SUMPRODUCT(_xlfn.XLOOKUP(AJ$23,$C$4:$C$19,$T$4:$AD$19)*$AL237:$AV237),0)</f>
        <v>0</v>
      </c>
      <c r="CI237" s="290" cm="1">
        <f t="array" aca="1" ref="CI237" ca="1">IF(AK237&lt;0,AK237*SUMPRODUCT(_xlfn.XLOOKUP(AK$23,$C$4:$C$19,$T$4:$AD$19)*$AL237:$AV237),0)</f>
        <v>0</v>
      </c>
      <c r="CJ237" s="289">
        <f t="shared" ca="1" si="300"/>
        <v>0</v>
      </c>
      <c r="CK237" s="286" cm="1">
        <f t="array" aca="1" ref="CK237" ca="1">IF(AA237&lt;0,AA237*SUMPRODUCT(_xlfn.XLOOKUP(AA$23,$C$4:$C$19,$I$4:$S$19)*$AL237:$AV237),0)</f>
        <v>0</v>
      </c>
      <c r="CL237" s="287" cm="1">
        <f t="array" aca="1" ref="CL237" ca="1">IF(AB237&lt;0,AB237*SUMPRODUCT(_xlfn.XLOOKUP(AB$23,$C$4:$C$19,$I$4:$S$19)*$AL237:$AV237),0)</f>
        <v>0</v>
      </c>
      <c r="CM237" s="287" cm="1">
        <f t="array" aca="1" ref="CM237" ca="1">IF(AC237&lt;0,AC237*SUMPRODUCT(_xlfn.XLOOKUP(AC$23,$C$4:$C$19,$I$4:$S$19)*$AL237:$AV237),0)</f>
        <v>0</v>
      </c>
      <c r="CN237" s="287" cm="1">
        <f t="array" aca="1" ref="CN237" ca="1">IF(AD237&lt;0,AD237*SUMPRODUCT(_xlfn.XLOOKUP(AD$23,$C$4:$C$19,$I$4:$S$19)*$AL237:$AV237),0)</f>
        <v>0</v>
      </c>
      <c r="CO237" s="287" cm="1">
        <f t="array" aca="1" ref="CO237" ca="1">IF(AE237&lt;0,AE237*SUMPRODUCT(_xlfn.XLOOKUP(AE$23,$C$4:$C$19,$I$4:$S$19)*$AL237:$AV237),0)</f>
        <v>0</v>
      </c>
      <c r="CP237" s="287" cm="1">
        <f t="array" aca="1" ref="CP237" ca="1">IF(AF237&lt;0,AF237*SUMPRODUCT(_xlfn.XLOOKUP(AF$23,$C$4:$C$19,$I$4:$S$19)*$AL237:$AV237),0)</f>
        <v>0</v>
      </c>
      <c r="CQ237" s="287" cm="1">
        <f t="array" aca="1" ref="CQ237" ca="1">IF(AG237&lt;0,AG237*SUMPRODUCT(_xlfn.XLOOKUP(AG$23,$C$4:$C$19,$I$4:$S$19)*$AL237:$AV237),0)</f>
        <v>0</v>
      </c>
      <c r="CR237" s="287" cm="1">
        <f t="array" aca="1" ref="CR237" ca="1">IF(AH237&lt;0,AH237*SUMPRODUCT(_xlfn.XLOOKUP(AH$23,$C$4:$C$19,$I$4:$S$19)*$AL237:$AV237),0)</f>
        <v>0</v>
      </c>
      <c r="CS237" s="287" cm="1">
        <f t="array" aca="1" ref="CS237" ca="1">IF(AI237&lt;0,AI237*SUMPRODUCT(_xlfn.XLOOKUP(AI$23,$C$4:$C$19,$I$4:$S$19)*$AL237:$AV237),0)</f>
        <v>0</v>
      </c>
      <c r="CT237" s="287" cm="1">
        <f t="array" aca="1" ref="CT237" ca="1">IF(AJ237&lt;0,AJ237*SUMPRODUCT(_xlfn.XLOOKUP(AJ$23,$C$4:$C$19,$I$4:$S$19)*$AL237:$AV237),0)</f>
        <v>0</v>
      </c>
      <c r="CU237" s="288" cm="1">
        <f t="array" aca="1" ref="CU237" ca="1">IF(AK237&lt;0,AK237*SUMPRODUCT(_xlfn.XLOOKUP(AK$23,$C$4:$C$19,$I$4:$S$19)*$AL237:$AV237),0)</f>
        <v>0</v>
      </c>
      <c r="CV237" s="289">
        <f t="shared" ca="1" si="301"/>
        <v>0</v>
      </c>
    </row>
    <row r="238" spans="1:100" x14ac:dyDescent="0.25">
      <c r="A238" s="136"/>
      <c r="B238" s="389"/>
      <c r="C238" s="292">
        <v>13</v>
      </c>
      <c r="D238" s="293" t="str">
        <f>_xlfn.XLOOKUP($C238,'Load Combinations'!$B$4:$B$22,'Load Combinations'!$C$4:$C$22)</f>
        <v>CV Helium Mode, Beam On, Seismic</v>
      </c>
      <c r="E238" s="86"/>
      <c r="F238" s="294"/>
      <c r="G238" s="125"/>
      <c r="H238" s="295">
        <f t="shared" ca="1" si="355"/>
        <v>3.6100000000000003</v>
      </c>
      <c r="I238" s="295">
        <f t="shared" ca="1" si="356"/>
        <v>-0.55000000000000004</v>
      </c>
      <c r="J238" s="296"/>
      <c r="K238" s="99">
        <f ca="1">OFFSET(K238,-12,0)</f>
        <v>0</v>
      </c>
      <c r="L238" s="96">
        <f t="shared" ref="L238:AK238" ca="1" si="363">OFFSET(L238,-12,0)</f>
        <v>0</v>
      </c>
      <c r="M238" s="96">
        <f t="shared" ca="1" si="363"/>
        <v>0</v>
      </c>
      <c r="N238" s="96">
        <f t="shared" ca="1" si="363"/>
        <v>0</v>
      </c>
      <c r="O238" s="96">
        <f t="shared" ca="1" si="363"/>
        <v>0</v>
      </c>
      <c r="P238" s="96">
        <f t="shared" ca="1" si="363"/>
        <v>0</v>
      </c>
      <c r="Q238" s="96">
        <f t="shared" ca="1" si="363"/>
        <v>0</v>
      </c>
      <c r="R238" s="96">
        <f t="shared" ca="1" si="363"/>
        <v>0</v>
      </c>
      <c r="S238" s="96">
        <f t="shared" ca="1" si="363"/>
        <v>0</v>
      </c>
      <c r="T238" s="96">
        <f t="shared" ca="1" si="363"/>
        <v>0</v>
      </c>
      <c r="U238" s="96">
        <f t="shared" ca="1" si="363"/>
        <v>0</v>
      </c>
      <c r="V238" s="96">
        <f t="shared" ca="1" si="363"/>
        <v>0</v>
      </c>
      <c r="W238" s="96">
        <f t="shared" ca="1" si="363"/>
        <v>0</v>
      </c>
      <c r="X238" s="96">
        <f t="shared" ca="1" si="363"/>
        <v>0</v>
      </c>
      <c r="Y238" s="96">
        <f t="shared" ca="1" si="363"/>
        <v>0</v>
      </c>
      <c r="Z238" s="138">
        <f t="shared" ca="1" si="363"/>
        <v>0</v>
      </c>
      <c r="AA238" s="99">
        <f t="shared" ca="1" si="363"/>
        <v>0</v>
      </c>
      <c r="AB238" s="96">
        <f t="shared" ca="1" si="363"/>
        <v>0</v>
      </c>
      <c r="AC238" s="96">
        <f t="shared" ca="1" si="363"/>
        <v>1</v>
      </c>
      <c r="AD238" s="96">
        <f t="shared" ca="1" si="363"/>
        <v>1</v>
      </c>
      <c r="AE238" s="96">
        <f t="shared" ca="1" si="363"/>
        <v>1</v>
      </c>
      <c r="AF238" s="96">
        <f t="shared" ca="1" si="363"/>
        <v>1</v>
      </c>
      <c r="AG238" s="96">
        <f t="shared" ca="1" si="363"/>
        <v>0</v>
      </c>
      <c r="AH238" s="96">
        <f t="shared" ca="1" si="363"/>
        <v>0</v>
      </c>
      <c r="AI238" s="96">
        <f t="shared" ca="1" si="363"/>
        <v>0</v>
      </c>
      <c r="AJ238" s="96">
        <f t="shared" ca="1" si="363"/>
        <v>0</v>
      </c>
      <c r="AK238" s="100">
        <f t="shared" ca="1" si="363"/>
        <v>0</v>
      </c>
      <c r="AL238" s="97">
        <f>+INDEX('Load Combinations'!$D$4:$N$22,MATCH(Vertical!$C238,'Load Combinations'!$B$4:$B$22,0),MATCH(Vertical!AL$23,'Load Combinations'!$D$3:$N$3,0))</f>
        <v>1</v>
      </c>
      <c r="AM238" s="96">
        <f>+INDEX('Load Combinations'!$D$4:$N$22,MATCH(Vertical!$C238,'Load Combinations'!$B$4:$B$22,0),MATCH(Vertical!AM$23,'Load Combinations'!$D$3:$N$3,0))</f>
        <v>1</v>
      </c>
      <c r="AN238" s="96">
        <f>+INDEX('Load Combinations'!$D$4:$N$22,MATCH(Vertical!$C238,'Load Combinations'!$B$4:$B$22,0),MATCH(Vertical!AN$23,'Load Combinations'!$D$3:$N$3,0))</f>
        <v>0</v>
      </c>
      <c r="AO238" s="96">
        <f>+INDEX('Load Combinations'!$D$4:$N$22,MATCH(Vertical!$C238,'Load Combinations'!$B$4:$B$22,0),MATCH(Vertical!AO$23,'Load Combinations'!$D$3:$N$3,0))</f>
        <v>1</v>
      </c>
      <c r="AP238" s="96">
        <f>+INDEX('Load Combinations'!$D$4:$N$22,MATCH(Vertical!$C238,'Load Combinations'!$B$4:$B$22,0),MATCH(Vertical!AP$23,'Load Combinations'!$D$3:$N$3,0))</f>
        <v>0</v>
      </c>
      <c r="AQ238" s="96">
        <f>+INDEX('Load Combinations'!$D$4:$N$22,MATCH(Vertical!$C238,'Load Combinations'!$B$4:$B$22,0),MATCH(Vertical!AQ$23,'Load Combinations'!$D$3:$N$3,0))</f>
        <v>1</v>
      </c>
      <c r="AR238" s="96">
        <f>+INDEX('Load Combinations'!$D$4:$N$22,MATCH(Vertical!$C238,'Load Combinations'!$B$4:$B$22,0),MATCH(Vertical!AR$23,'Load Combinations'!$D$3:$N$3,0))</f>
        <v>0</v>
      </c>
      <c r="AS238" s="96">
        <f>+INDEX('Load Combinations'!$D$4:$N$22,MATCH(Vertical!$C238,'Load Combinations'!$B$4:$B$22,0),MATCH(Vertical!AS$23,'Load Combinations'!$D$3:$N$3,0))</f>
        <v>1</v>
      </c>
      <c r="AT238" s="96">
        <f>+INDEX('Load Combinations'!$D$4:$N$22,MATCH(Vertical!$C238,'Load Combinations'!$B$4:$B$22,0),MATCH(Vertical!AT$23,'Load Combinations'!$D$3:$N$3,0))</f>
        <v>0</v>
      </c>
      <c r="AU238" s="138">
        <f>+INDEX('Load Combinations'!$D$4:$N$22,MATCH(Vertical!$C238,'Load Combinations'!$B$4:$B$22,0),MATCH(Vertical!AU$23,'Load Combinations'!$D$3:$N$3,0))</f>
        <v>1</v>
      </c>
      <c r="AV238" s="298">
        <f>+INDEX('Load Combinations'!$D$4:$N$22,MATCH(Vertical!$C238,'Load Combinations'!$B$4:$B$22,0),MATCH(Vertical!AV$23,'Load Combinations'!$D$3:$N$3,0))</f>
        <v>0</v>
      </c>
      <c r="AW238" s="297" cm="1">
        <f t="array" aca="1" ref="AW238" ca="1">SUMPRODUCT(--($K238:$Z238&gt;0),INDEX($H$4:$H$19,MATCH($K$23:$Z$23,$C$4:$C$19,0)))</f>
        <v>0</v>
      </c>
      <c r="AX238" s="298" cm="1">
        <f t="array" aca="1" ref="AX238" ca="1">SUMPRODUCT(--($K238:$Z238&gt;0),INDEX($G$4:$G$19,MATCH($K$23:$Z$23,$C$4:$C$19,0)))</f>
        <v>0</v>
      </c>
      <c r="AY238" s="298" cm="1">
        <f t="array" aca="1" ref="AY238" ca="1">-1*SUMPRODUCT(--($K238:$Z238&lt;0),INDEX($H$4:$H$19,MATCH($K$23:$Z$23,$C$4:$C$19,0)))</f>
        <v>0</v>
      </c>
      <c r="AZ238" s="299" cm="1">
        <f t="array" aca="1" ref="AZ238" ca="1">-1*SUMPRODUCT(--($K238:$Z238&lt;0),INDEX($G$4:$G$19,MATCH($K$23:$Z$23,$C$4:$C$19,0)))</f>
        <v>0</v>
      </c>
      <c r="BA238" s="125" cm="1">
        <f t="array" aca="1" ref="BA238" ca="1">IF(AA238&gt;0,AA238*SUMPRODUCT(_xlfn.XLOOKUP(AA$23,$C$4:$C$19,$T$4:$AD$19)*$AL238:$AV238),0)</f>
        <v>0</v>
      </c>
      <c r="BB238" s="300" cm="1">
        <f t="array" aca="1" ref="BB238" ca="1">IF(AB238&gt;0,AB238*SUMPRODUCT(_xlfn.XLOOKUP(AB$23,$C$4:$C$19,$T$4:$AD$19)*$AL238:$AV238),0)</f>
        <v>0</v>
      </c>
      <c r="BC238" s="300" cm="1">
        <f t="array" aca="1" ref="BC238" ca="1">IF(AC238&gt;0,AC238*SUMPRODUCT(_xlfn.XLOOKUP(AC$23,$C$4:$C$19,$T$4:$AD$19)*$AL238:$AV238),0)</f>
        <v>0.1</v>
      </c>
      <c r="BD238" s="301" cm="1">
        <f t="array" aca="1" ref="BD238" ca="1">IF(AD238&gt;0,AD238*SUMPRODUCT(_xlfn.XLOOKUP(AD$23,$C$4:$C$19,$T$4:$AD$19)*$AL238:$AV238),0)</f>
        <v>1.9600000000000002</v>
      </c>
      <c r="BE238" s="300" cm="1">
        <f t="array" aca="1" ref="BE238" ca="1">IF(AE238&gt;0,AE238*SUMPRODUCT(_xlfn.XLOOKUP(AE$23,$C$4:$C$19,$T$4:$AD$19)*$AL238:$AV238),0)</f>
        <v>-0.25</v>
      </c>
      <c r="BF238" s="300" cm="1">
        <f t="array" aca="1" ref="BF238" ca="1">IF(AF238&gt;0,AF238*SUMPRODUCT(_xlfn.XLOOKUP(AF$23,$C$4:$C$19,$T$4:$AD$19)*$AL238:$AV238),0)</f>
        <v>1.8</v>
      </c>
      <c r="BG238" s="300" cm="1">
        <f t="array" aca="1" ref="BG238" ca="1">IF(AG238&gt;0,AG238*SUMPRODUCT(_xlfn.XLOOKUP(AG$23,$C$4:$C$19,$T$4:$AD$19)*$AL238:$AV238),0)</f>
        <v>0</v>
      </c>
      <c r="BH238" s="300" cm="1">
        <f t="array" aca="1" ref="BH238" ca="1">IF(AH238&gt;0,AH238*SUMPRODUCT(_xlfn.XLOOKUP(AH$23,$C$4:$C$19,$T$4:$AD$19)*$AL238:$AV238),0)</f>
        <v>0</v>
      </c>
      <c r="BI238" s="300" cm="1">
        <f t="array" aca="1" ref="BI238" ca="1">IF(AI238&gt;0,AI238*SUMPRODUCT(_xlfn.XLOOKUP(AI$23,$C$4:$C$19,$T$4:$AD$19)*$AL238:$AV238),0)</f>
        <v>0</v>
      </c>
      <c r="BJ238" s="300" cm="1">
        <f t="array" aca="1" ref="BJ238" ca="1">IF(AJ238&gt;0,AJ238*SUMPRODUCT(_xlfn.XLOOKUP(AJ$23,$C$4:$C$19,$T$4:$AD$19)*$AL238:$AV238),0)</f>
        <v>0</v>
      </c>
      <c r="BK238" s="302" cm="1">
        <f t="array" aca="1" ref="BK238" ca="1">IF(AK238&gt;0,AK238*SUMPRODUCT(_xlfn.XLOOKUP(AK$23,$C$4:$C$19,$T$4:$AD$19)*$AL238:$AV238),0)</f>
        <v>0</v>
      </c>
      <c r="BL238" s="303">
        <f t="shared" ca="1" si="298"/>
        <v>3.6100000000000003</v>
      </c>
      <c r="BM238" s="125" cm="1">
        <f t="array" aca="1" ref="BM238" ca="1">IF(AA238&gt;0,AA238*SUMPRODUCT(_xlfn.XLOOKUP(AA$23,$C$4:$C$19,$I$4:$S$19)*$AL238:$AV238),0)</f>
        <v>0</v>
      </c>
      <c r="BN238" s="300" cm="1">
        <f t="array" aca="1" ref="BN238" ca="1">IF(AB238&gt;0,AB238*SUMPRODUCT(_xlfn.XLOOKUP(AB$23,$C$4:$C$19,$I$4:$S$19)*$AL238:$AV238),0)</f>
        <v>0</v>
      </c>
      <c r="BO238" s="300" cm="1">
        <f t="array" aca="1" ref="BO238" ca="1">IF(AC238&gt;0,AC238*SUMPRODUCT(_xlfn.XLOOKUP(AC$23,$C$4:$C$19,$I$4:$S$19)*$AL238:$AV238),0)</f>
        <v>-0.1</v>
      </c>
      <c r="BP238" s="301" cm="1">
        <f t="array" aca="1" ref="BP238" ca="1">IF(AD238&gt;0,AD238*SUMPRODUCT(_xlfn.XLOOKUP(AD$23,$C$4:$C$19,$I$4:$S$19)*$AL238:$AV238),0)</f>
        <v>-0.2</v>
      </c>
      <c r="BQ238" s="300" cm="1">
        <f t="array" aca="1" ref="BQ238" ca="1">IF(AE238&gt;0,AE238*SUMPRODUCT(_xlfn.XLOOKUP(AE$23,$C$4:$C$19,$I$4:$S$19)*$AL238:$AV238),0)</f>
        <v>0</v>
      </c>
      <c r="BR238" s="300" cm="1">
        <f t="array" aca="1" ref="BR238" ca="1">IF(AF238&gt;0,AF238*SUMPRODUCT(_xlfn.XLOOKUP(AF$23,$C$4:$C$19,$I$4:$S$19)*$AL238:$AV238),0)</f>
        <v>-0.25</v>
      </c>
      <c r="BS238" s="300" cm="1">
        <f t="array" aca="1" ref="BS238" ca="1">IF(AG238&gt;0,AG238*SUMPRODUCT(_xlfn.XLOOKUP(AG$23,$C$4:$C$19,$I$4:$S$19)*$AL238:$AV238),0)</f>
        <v>0</v>
      </c>
      <c r="BT238" s="300" cm="1">
        <f t="array" aca="1" ref="BT238" ca="1">IF(AH238&gt;0,AH238*SUMPRODUCT(_xlfn.XLOOKUP(AH$23,$C$4:$C$19,$I$4:$S$19)*$AL238:$AV238),0)</f>
        <v>0</v>
      </c>
      <c r="BU238" s="300" cm="1">
        <f t="array" aca="1" ref="BU238" ca="1">IF(AI238&gt;0,AI238*SUMPRODUCT(_xlfn.XLOOKUP(AI$23,$C$4:$C$19,$I$4:$S$19)*$AL238:$AV238),0)</f>
        <v>0</v>
      </c>
      <c r="BV238" s="300" cm="1">
        <f t="array" aca="1" ref="BV238" ca="1">IF(AJ238&gt;0,AJ238*SUMPRODUCT(_xlfn.XLOOKUP(AJ$23,$C$4:$C$19,$I$4:$S$19)*$AL238:$AV238),0)</f>
        <v>0</v>
      </c>
      <c r="BW238" s="304" cm="1">
        <f t="array" aca="1" ref="BW238" ca="1">IF(AK238&gt;0,AK238*SUMPRODUCT(_xlfn.XLOOKUP(AK$23,$C$4:$C$19,$I$4:$S$19)*$AL238:$AV238),0)</f>
        <v>0</v>
      </c>
      <c r="BX238" s="305">
        <f t="shared" ca="1" si="299"/>
        <v>-0.55000000000000004</v>
      </c>
      <c r="BY238" s="125" cm="1">
        <f t="array" aca="1" ref="BY238" ca="1">IF(AA238&lt;0,AA238*SUMPRODUCT(_xlfn.XLOOKUP(AA$23,$C$4:$C$19,$T$4:$AD$19)*$AL238:$AV238),0)</f>
        <v>0</v>
      </c>
      <c r="BZ238" s="300" cm="1">
        <f t="array" aca="1" ref="BZ238" ca="1">IF(AB238&lt;0,AB238*SUMPRODUCT(_xlfn.XLOOKUP(AB$23,$C$4:$C$19,$T$4:$AD$19)*$AL238:$AV238),0)</f>
        <v>0</v>
      </c>
      <c r="CA238" s="300" cm="1">
        <f t="array" aca="1" ref="CA238" ca="1">IF(AC238&lt;0,AC238*SUMPRODUCT(_xlfn.XLOOKUP(AC$23,$C$4:$C$19,$T$4:$AD$19)*$AL238:$AV238),0)</f>
        <v>0</v>
      </c>
      <c r="CB238" s="301" cm="1">
        <f t="array" aca="1" ref="CB238" ca="1">IF(AD238&lt;0,AD238*SUMPRODUCT(_xlfn.XLOOKUP(AD$23,$C$4:$C$19,$T$4:$AD$19)*$AL238:$AV238),0)</f>
        <v>0</v>
      </c>
      <c r="CC238" s="300" cm="1">
        <f t="array" aca="1" ref="CC238" ca="1">IF(AE238&lt;0,AE238*SUMPRODUCT(_xlfn.XLOOKUP(AE$23,$C$4:$C$19,$T$4:$AD$19)*$AL238:$AV238),0)</f>
        <v>0</v>
      </c>
      <c r="CD238" s="300" cm="1">
        <f t="array" aca="1" ref="CD238" ca="1">IF(AF238&lt;0,AF238*SUMPRODUCT(_xlfn.XLOOKUP(AF$23,$C$4:$C$19,$T$4:$AD$19)*$AL238:$AV238),0)</f>
        <v>0</v>
      </c>
      <c r="CE238" s="300" cm="1">
        <f t="array" aca="1" ref="CE238" ca="1">IF(AG238&lt;0,AG238*SUMPRODUCT(_xlfn.XLOOKUP(AG$23,$C$4:$C$19,$T$4:$AD$19)*$AL238:$AV238),0)</f>
        <v>0</v>
      </c>
      <c r="CF238" s="300" cm="1">
        <f t="array" aca="1" ref="CF238" ca="1">IF(AH238&lt;0,AH238*SUMPRODUCT(_xlfn.XLOOKUP(AH$23,$C$4:$C$19,$T$4:$AD$19)*$AL238:$AV238),0)</f>
        <v>0</v>
      </c>
      <c r="CG238" s="300" cm="1">
        <f t="array" aca="1" ref="CG238" ca="1">IF(AI238&lt;0,AI238*SUMPRODUCT(_xlfn.XLOOKUP(AI$23,$C$4:$C$19,$T$4:$AD$19)*$AL238:$AV238),0)</f>
        <v>0</v>
      </c>
      <c r="CH238" s="300" cm="1">
        <f t="array" aca="1" ref="CH238" ca="1">IF(AJ238&lt;0,AJ238*SUMPRODUCT(_xlfn.XLOOKUP(AJ$23,$C$4:$C$19,$T$4:$AD$19)*$AL238:$AV238),0)</f>
        <v>0</v>
      </c>
      <c r="CI238" s="304" cm="1">
        <f t="array" aca="1" ref="CI238" ca="1">IF(AK238&lt;0,AK238*SUMPRODUCT(_xlfn.XLOOKUP(AK$23,$C$4:$C$19,$T$4:$AD$19)*$AL238:$AV238),0)</f>
        <v>0</v>
      </c>
      <c r="CJ238" s="303">
        <f t="shared" ca="1" si="300"/>
        <v>0</v>
      </c>
      <c r="CK238" s="125" cm="1">
        <f t="array" aca="1" ref="CK238" ca="1">IF(AA238&lt;0,AA238*SUMPRODUCT(_xlfn.XLOOKUP(AA$23,$C$4:$C$19,$I$4:$S$19)*$AL238:$AV238),0)</f>
        <v>0</v>
      </c>
      <c r="CL238" s="300" cm="1">
        <f t="array" aca="1" ref="CL238" ca="1">IF(AB238&lt;0,AB238*SUMPRODUCT(_xlfn.XLOOKUP(AB$23,$C$4:$C$19,$I$4:$S$19)*$AL238:$AV238),0)</f>
        <v>0</v>
      </c>
      <c r="CM238" s="300" cm="1">
        <f t="array" aca="1" ref="CM238" ca="1">IF(AC238&lt;0,AC238*SUMPRODUCT(_xlfn.XLOOKUP(AC$23,$C$4:$C$19,$I$4:$S$19)*$AL238:$AV238),0)</f>
        <v>0</v>
      </c>
      <c r="CN238" s="301" cm="1">
        <f t="array" aca="1" ref="CN238" ca="1">IF(AD238&lt;0,AD238*SUMPRODUCT(_xlfn.XLOOKUP(AD$23,$C$4:$C$19,$I$4:$S$19)*$AL238:$AV238),0)</f>
        <v>0</v>
      </c>
      <c r="CO238" s="300" cm="1">
        <f t="array" aca="1" ref="CO238" ca="1">IF(AE238&lt;0,AE238*SUMPRODUCT(_xlfn.XLOOKUP(AE$23,$C$4:$C$19,$I$4:$S$19)*$AL238:$AV238),0)</f>
        <v>0</v>
      </c>
      <c r="CP238" s="300" cm="1">
        <f t="array" aca="1" ref="CP238" ca="1">IF(AF238&lt;0,AF238*SUMPRODUCT(_xlfn.XLOOKUP(AF$23,$C$4:$C$19,$I$4:$S$19)*$AL238:$AV238),0)</f>
        <v>0</v>
      </c>
      <c r="CQ238" s="300" cm="1">
        <f t="array" aca="1" ref="CQ238" ca="1">IF(AG238&lt;0,AG238*SUMPRODUCT(_xlfn.XLOOKUP(AG$23,$C$4:$C$19,$I$4:$S$19)*$AL238:$AV238),0)</f>
        <v>0</v>
      </c>
      <c r="CR238" s="300" cm="1">
        <f t="array" aca="1" ref="CR238" ca="1">IF(AH238&lt;0,AH238*SUMPRODUCT(_xlfn.XLOOKUP(AH$23,$C$4:$C$19,$I$4:$S$19)*$AL238:$AV238),0)</f>
        <v>0</v>
      </c>
      <c r="CS238" s="300" cm="1">
        <f t="array" aca="1" ref="CS238" ca="1">IF(AI238&lt;0,AI238*SUMPRODUCT(_xlfn.XLOOKUP(AI$23,$C$4:$C$19,$I$4:$S$19)*$AL238:$AV238),0)</f>
        <v>0</v>
      </c>
      <c r="CT238" s="300" cm="1">
        <f t="array" aca="1" ref="CT238" ca="1">IF(AJ238&lt;0,AJ238*SUMPRODUCT(_xlfn.XLOOKUP(AJ$23,$C$4:$C$19,$I$4:$S$19)*$AL238:$AV238),0)</f>
        <v>0</v>
      </c>
      <c r="CU238" s="302" cm="1">
        <f t="array" aca="1" ref="CU238" ca="1">IF(AK238&lt;0,AK238*SUMPRODUCT(_xlfn.XLOOKUP(AK$23,$C$4:$C$19,$I$4:$S$19)*$AL238:$AV238),0)</f>
        <v>0</v>
      </c>
      <c r="CV238" s="303">
        <f t="shared" ca="1" si="301"/>
        <v>0</v>
      </c>
    </row>
    <row r="239" spans="1:100" x14ac:dyDescent="0.25">
      <c r="A239" s="136"/>
      <c r="B239" s="389"/>
      <c r="C239" s="278">
        <v>14</v>
      </c>
      <c r="D239" s="279" t="str">
        <f>_xlfn.XLOOKUP($C239,'Load Combinations'!$B$4:$B$22,'Load Combinations'!$C$4:$C$22)</f>
        <v>CV He, No Beam,Component MAWP</v>
      </c>
      <c r="E239" s="280"/>
      <c r="F239" s="281"/>
      <c r="G239" s="111"/>
      <c r="H239" s="282">
        <f t="shared" ca="1" si="355"/>
        <v>-0.19999999999999996</v>
      </c>
      <c r="I239" s="282">
        <f t="shared" ca="1" si="356"/>
        <v>-0.2</v>
      </c>
      <c r="J239" s="283"/>
      <c r="K239" s="87">
        <f ca="1">OFFSET(K239,-13,0)</f>
        <v>0</v>
      </c>
      <c r="L239" s="84">
        <f t="shared" ref="L239:AK239" ca="1" si="364">OFFSET(L239,-13,0)</f>
        <v>0</v>
      </c>
      <c r="M239" s="84">
        <f t="shared" ca="1" si="364"/>
        <v>0</v>
      </c>
      <c r="N239" s="84">
        <f t="shared" ca="1" si="364"/>
        <v>0</v>
      </c>
      <c r="O239" s="84">
        <f t="shared" ca="1" si="364"/>
        <v>0</v>
      </c>
      <c r="P239" s="84">
        <f t="shared" ca="1" si="364"/>
        <v>0</v>
      </c>
      <c r="Q239" s="84">
        <f t="shared" ca="1" si="364"/>
        <v>0</v>
      </c>
      <c r="R239" s="84">
        <f t="shared" ca="1" si="364"/>
        <v>0</v>
      </c>
      <c r="S239" s="84">
        <f t="shared" ca="1" si="364"/>
        <v>0</v>
      </c>
      <c r="T239" s="84">
        <f t="shared" ca="1" si="364"/>
        <v>0</v>
      </c>
      <c r="U239" s="84">
        <f t="shared" ca="1" si="364"/>
        <v>0</v>
      </c>
      <c r="V239" s="84">
        <f t="shared" ca="1" si="364"/>
        <v>0</v>
      </c>
      <c r="W239" s="84">
        <f t="shared" ca="1" si="364"/>
        <v>0</v>
      </c>
      <c r="X239" s="84">
        <f t="shared" ca="1" si="364"/>
        <v>0</v>
      </c>
      <c r="Y239" s="84">
        <f t="shared" ca="1" si="364"/>
        <v>0</v>
      </c>
      <c r="Z239" s="89">
        <f t="shared" ca="1" si="364"/>
        <v>0</v>
      </c>
      <c r="AA239" s="87">
        <f t="shared" ca="1" si="364"/>
        <v>0</v>
      </c>
      <c r="AB239" s="84">
        <f t="shared" ca="1" si="364"/>
        <v>0</v>
      </c>
      <c r="AC239" s="84">
        <f t="shared" ca="1" si="364"/>
        <v>1</v>
      </c>
      <c r="AD239" s="84">
        <f t="shared" ca="1" si="364"/>
        <v>1</v>
      </c>
      <c r="AE239" s="84">
        <f t="shared" ca="1" si="364"/>
        <v>1</v>
      </c>
      <c r="AF239" s="84">
        <f t="shared" ca="1" si="364"/>
        <v>1</v>
      </c>
      <c r="AG239" s="84">
        <f t="shared" ca="1" si="364"/>
        <v>0</v>
      </c>
      <c r="AH239" s="84">
        <f t="shared" ca="1" si="364"/>
        <v>0</v>
      </c>
      <c r="AI239" s="84">
        <f t="shared" ca="1" si="364"/>
        <v>0</v>
      </c>
      <c r="AJ239" s="84">
        <f t="shared" ca="1" si="364"/>
        <v>0</v>
      </c>
      <c r="AK239" s="98">
        <f t="shared" ca="1" si="364"/>
        <v>0</v>
      </c>
      <c r="AL239" s="91">
        <f>+INDEX('Load Combinations'!$D$4:$N$22,MATCH(Vertical!$C239,'Load Combinations'!$B$4:$B$22,0),MATCH(Vertical!AL$23,'Load Combinations'!$D$3:$N$3,0))</f>
        <v>1</v>
      </c>
      <c r="AM239" s="84">
        <f>+INDEX('Load Combinations'!$D$4:$N$22,MATCH(Vertical!$C239,'Load Combinations'!$B$4:$B$22,0),MATCH(Vertical!AM$23,'Load Combinations'!$D$3:$N$3,0))</f>
        <v>1</v>
      </c>
      <c r="AN239" s="84">
        <f>+INDEX('Load Combinations'!$D$4:$N$22,MATCH(Vertical!$C239,'Load Combinations'!$B$4:$B$22,0),MATCH(Vertical!AN$23,'Load Combinations'!$D$3:$N$3,0))</f>
        <v>0</v>
      </c>
      <c r="AO239" s="84">
        <f>+INDEX('Load Combinations'!$D$4:$N$22,MATCH(Vertical!$C239,'Load Combinations'!$B$4:$B$22,0),MATCH(Vertical!AO$23,'Load Combinations'!$D$3:$N$3,0))</f>
        <v>0</v>
      </c>
      <c r="AP239" s="84">
        <f>+INDEX('Load Combinations'!$D$4:$N$22,MATCH(Vertical!$C239,'Load Combinations'!$B$4:$B$22,0),MATCH(Vertical!AP$23,'Load Combinations'!$D$3:$N$3,0))</f>
        <v>1</v>
      </c>
      <c r="AQ239" s="84">
        <f>+INDEX('Load Combinations'!$D$4:$N$22,MATCH(Vertical!$C239,'Load Combinations'!$B$4:$B$22,0),MATCH(Vertical!AQ$23,'Load Combinations'!$D$3:$N$3,0))</f>
        <v>0</v>
      </c>
      <c r="AR239" s="84">
        <f>+INDEX('Load Combinations'!$D$4:$N$22,MATCH(Vertical!$C239,'Load Combinations'!$B$4:$B$22,0),MATCH(Vertical!AR$23,'Load Combinations'!$D$3:$N$3,0))</f>
        <v>0</v>
      </c>
      <c r="AS239" s="84">
        <f>+INDEX('Load Combinations'!$D$4:$N$22,MATCH(Vertical!$C239,'Load Combinations'!$B$4:$B$22,0),MATCH(Vertical!AS$23,'Load Combinations'!$D$3:$N$3,0))</f>
        <v>1</v>
      </c>
      <c r="AT239" s="84">
        <f>+INDEX('Load Combinations'!$D$4:$N$22,MATCH(Vertical!$C239,'Load Combinations'!$B$4:$B$22,0),MATCH(Vertical!AT$23,'Load Combinations'!$D$3:$N$3,0))</f>
        <v>0</v>
      </c>
      <c r="AU239" s="89">
        <f>+INDEX('Load Combinations'!$D$4:$N$22,MATCH(Vertical!$C239,'Load Combinations'!$B$4:$B$22,0),MATCH(Vertical!AU$23,'Load Combinations'!$D$3:$N$3,0))</f>
        <v>0</v>
      </c>
      <c r="AV239" s="194">
        <f>+INDEX('Load Combinations'!$D$4:$N$22,MATCH(Vertical!$C239,'Load Combinations'!$B$4:$B$22,0),MATCH(Vertical!AV$23,'Load Combinations'!$D$3:$N$3,0))</f>
        <v>0</v>
      </c>
      <c r="AW239" s="284" cm="1">
        <f t="array" aca="1" ref="AW239" ca="1">SUMPRODUCT(--($K239:$Z239&gt;0),INDEX($H$4:$H$19,MATCH($K$23:$Z$23,$C$4:$C$19,0)))</f>
        <v>0</v>
      </c>
      <c r="AX239" s="194" cm="1">
        <f t="array" aca="1" ref="AX239" ca="1">SUMPRODUCT(--($K239:$Z239&gt;0),INDEX($G$4:$G$19,MATCH($K$23:$Z$23,$C$4:$C$19,0)))</f>
        <v>0</v>
      </c>
      <c r="AY239" s="194" cm="1">
        <f t="array" aca="1" ref="AY239" ca="1">-1*SUMPRODUCT(--($K239:$Z239&lt;0),INDEX($H$4:$H$19,MATCH($K$23:$Z$23,$C$4:$C$19,0)))</f>
        <v>0</v>
      </c>
      <c r="AZ239" s="285" cm="1">
        <f t="array" aca="1" ref="AZ239" ca="1">-1*SUMPRODUCT(--($K239:$Z239&lt;0),INDEX($G$4:$G$19,MATCH($K$23:$Z$23,$C$4:$C$19,0)))</f>
        <v>0</v>
      </c>
      <c r="BA239" s="286" cm="1">
        <f t="array" aca="1" ref="BA239" ca="1">IF(AA239&gt;0,AA239*SUMPRODUCT(_xlfn.XLOOKUP(AA$23,$C$4:$C$19,$T$4:$AD$19)*$AL239:$AV239),0)</f>
        <v>0</v>
      </c>
      <c r="BB239" s="287" cm="1">
        <f t="array" aca="1" ref="BB239" ca="1">IF(AB239&gt;0,AB239*SUMPRODUCT(_xlfn.XLOOKUP(AB$23,$C$4:$C$19,$T$4:$AD$19)*$AL239:$AV239),0)</f>
        <v>0</v>
      </c>
      <c r="BC239" s="287" cm="1">
        <f t="array" aca="1" ref="BC239" ca="1">IF(AC239&gt;0,AC239*SUMPRODUCT(_xlfn.XLOOKUP(AC$23,$C$4:$C$19,$T$4:$AD$19)*$AL239:$AV239),0)</f>
        <v>0.1</v>
      </c>
      <c r="BD239" s="287" cm="1">
        <f t="array" aca="1" ref="BD239" ca="1">IF(AD239&gt;0,AD239*SUMPRODUCT(_xlfn.XLOOKUP(AD$23,$C$4:$C$19,$T$4:$AD$19)*$AL239:$AV239),0)</f>
        <v>0.2</v>
      </c>
      <c r="BE239" s="287" cm="1">
        <f t="array" aca="1" ref="BE239" ca="1">IF(AE239&gt;0,AE239*SUMPRODUCT(_xlfn.XLOOKUP(AE$23,$C$4:$C$19,$T$4:$AD$19)*$AL239:$AV239),0)</f>
        <v>-2</v>
      </c>
      <c r="BF239" s="287" cm="1">
        <f t="array" aca="1" ref="BF239" ca="1">IF(AF239&gt;0,AF239*SUMPRODUCT(_xlfn.XLOOKUP(AF$23,$C$4:$C$19,$T$4:$AD$19)*$AL239:$AV239),0)</f>
        <v>1.5</v>
      </c>
      <c r="BG239" s="287" cm="1">
        <f t="array" aca="1" ref="BG239" ca="1">IF(AG239&gt;0,AG239*SUMPRODUCT(_xlfn.XLOOKUP(AG$23,$C$4:$C$19,$T$4:$AD$19)*$AL239:$AV239),0)</f>
        <v>0</v>
      </c>
      <c r="BH239" s="287" cm="1">
        <f t="array" aca="1" ref="BH239" ca="1">IF(AH239&gt;0,AH239*SUMPRODUCT(_xlfn.XLOOKUP(AH$23,$C$4:$C$19,$T$4:$AD$19)*$AL239:$AV239),0)</f>
        <v>0</v>
      </c>
      <c r="BI239" s="287" cm="1">
        <f t="array" aca="1" ref="BI239" ca="1">IF(AI239&gt;0,AI239*SUMPRODUCT(_xlfn.XLOOKUP(AI$23,$C$4:$C$19,$T$4:$AD$19)*$AL239:$AV239),0)</f>
        <v>0</v>
      </c>
      <c r="BJ239" s="287" cm="1">
        <f t="array" aca="1" ref="BJ239" ca="1">IF(AJ239&gt;0,AJ239*SUMPRODUCT(_xlfn.XLOOKUP(AJ$23,$C$4:$C$19,$T$4:$AD$19)*$AL239:$AV239),0)</f>
        <v>0</v>
      </c>
      <c r="BK239" s="288" cm="1">
        <f t="array" aca="1" ref="BK239" ca="1">IF(AK239&gt;0,AK239*SUMPRODUCT(_xlfn.XLOOKUP(AK$23,$C$4:$C$19,$T$4:$AD$19)*$AL239:$AV239),0)</f>
        <v>0</v>
      </c>
      <c r="BL239" s="289">
        <f t="shared" ca="1" si="298"/>
        <v>-0.19999999999999996</v>
      </c>
      <c r="BM239" s="286" cm="1">
        <f t="array" aca="1" ref="BM239" ca="1">IF(AA239&gt;0,AA239*SUMPRODUCT(_xlfn.XLOOKUP(AA$23,$C$4:$C$19,$I$4:$S$19)*$AL239:$AV239),0)</f>
        <v>0</v>
      </c>
      <c r="BN239" s="287" cm="1">
        <f t="array" aca="1" ref="BN239" ca="1">IF(AB239&gt;0,AB239*SUMPRODUCT(_xlfn.XLOOKUP(AB$23,$C$4:$C$19,$I$4:$S$19)*$AL239:$AV239),0)</f>
        <v>0</v>
      </c>
      <c r="BO239" s="287" cm="1">
        <f t="array" aca="1" ref="BO239" ca="1">IF(AC239&gt;0,AC239*SUMPRODUCT(_xlfn.XLOOKUP(AC$23,$C$4:$C$19,$I$4:$S$19)*$AL239:$AV239),0)</f>
        <v>-0.1</v>
      </c>
      <c r="BP239" s="287" cm="1">
        <f t="array" aca="1" ref="BP239" ca="1">IF(AD239&gt;0,AD239*SUMPRODUCT(_xlfn.XLOOKUP(AD$23,$C$4:$C$19,$I$4:$S$19)*$AL239:$AV239),0)</f>
        <v>-0.1</v>
      </c>
      <c r="BQ239" s="287" cm="1">
        <f t="array" aca="1" ref="BQ239" ca="1">IF(AE239&gt;0,AE239*SUMPRODUCT(_xlfn.XLOOKUP(AE$23,$C$4:$C$19,$I$4:$S$19)*$AL239:$AV239),0)</f>
        <v>0</v>
      </c>
      <c r="BR239" s="287" cm="1">
        <f t="array" aca="1" ref="BR239" ca="1">IF(AF239&gt;0,AF239*SUMPRODUCT(_xlfn.XLOOKUP(AF$23,$C$4:$C$19,$I$4:$S$19)*$AL239:$AV239),0)</f>
        <v>0</v>
      </c>
      <c r="BS239" s="287" cm="1">
        <f t="array" aca="1" ref="BS239" ca="1">IF(AG239&gt;0,AG239*SUMPRODUCT(_xlfn.XLOOKUP(AG$23,$C$4:$C$19,$I$4:$S$19)*$AL239:$AV239),0)</f>
        <v>0</v>
      </c>
      <c r="BT239" s="287" cm="1">
        <f t="array" aca="1" ref="BT239" ca="1">IF(AH239&gt;0,AH239*SUMPRODUCT(_xlfn.XLOOKUP(AH$23,$C$4:$C$19,$I$4:$S$19)*$AL239:$AV239),0)</f>
        <v>0</v>
      </c>
      <c r="BU239" s="287" cm="1">
        <f t="array" aca="1" ref="BU239" ca="1">IF(AI239&gt;0,AI239*SUMPRODUCT(_xlfn.XLOOKUP(AI$23,$C$4:$C$19,$I$4:$S$19)*$AL239:$AV239),0)</f>
        <v>0</v>
      </c>
      <c r="BV239" s="287" cm="1">
        <f t="array" aca="1" ref="BV239" ca="1">IF(AJ239&gt;0,AJ239*SUMPRODUCT(_xlfn.XLOOKUP(AJ$23,$C$4:$C$19,$I$4:$S$19)*$AL239:$AV239),0)</f>
        <v>0</v>
      </c>
      <c r="BW239" s="290" cm="1">
        <f t="array" aca="1" ref="BW239" ca="1">IF(AK239&gt;0,AK239*SUMPRODUCT(_xlfn.XLOOKUP(AK$23,$C$4:$C$19,$I$4:$S$19)*$AL239:$AV239),0)</f>
        <v>0</v>
      </c>
      <c r="BX239" s="291">
        <f t="shared" ca="1" si="299"/>
        <v>-0.2</v>
      </c>
      <c r="BY239" s="286" cm="1">
        <f t="array" aca="1" ref="BY239" ca="1">IF(AA239&lt;0,AA239*SUMPRODUCT(_xlfn.XLOOKUP(AA$23,$C$4:$C$19,$T$4:$AD$19)*$AL239:$AV239),0)</f>
        <v>0</v>
      </c>
      <c r="BZ239" s="287" cm="1">
        <f t="array" aca="1" ref="BZ239" ca="1">IF(AB239&lt;0,AB239*SUMPRODUCT(_xlfn.XLOOKUP(AB$23,$C$4:$C$19,$T$4:$AD$19)*$AL239:$AV239),0)</f>
        <v>0</v>
      </c>
      <c r="CA239" s="287" cm="1">
        <f t="array" aca="1" ref="CA239" ca="1">IF(AC239&lt;0,AC239*SUMPRODUCT(_xlfn.XLOOKUP(AC$23,$C$4:$C$19,$T$4:$AD$19)*$AL239:$AV239),0)</f>
        <v>0</v>
      </c>
      <c r="CB239" s="287" cm="1">
        <f t="array" aca="1" ref="CB239" ca="1">IF(AD239&lt;0,AD239*SUMPRODUCT(_xlfn.XLOOKUP(AD$23,$C$4:$C$19,$T$4:$AD$19)*$AL239:$AV239),0)</f>
        <v>0</v>
      </c>
      <c r="CC239" s="287" cm="1">
        <f t="array" aca="1" ref="CC239" ca="1">IF(AE239&lt;0,AE239*SUMPRODUCT(_xlfn.XLOOKUP(AE$23,$C$4:$C$19,$T$4:$AD$19)*$AL239:$AV239),0)</f>
        <v>0</v>
      </c>
      <c r="CD239" s="287" cm="1">
        <f t="array" aca="1" ref="CD239" ca="1">IF(AF239&lt;0,AF239*SUMPRODUCT(_xlfn.XLOOKUP(AF$23,$C$4:$C$19,$T$4:$AD$19)*$AL239:$AV239),0)</f>
        <v>0</v>
      </c>
      <c r="CE239" s="287" cm="1">
        <f t="array" aca="1" ref="CE239" ca="1">IF(AG239&lt;0,AG239*SUMPRODUCT(_xlfn.XLOOKUP(AG$23,$C$4:$C$19,$T$4:$AD$19)*$AL239:$AV239),0)</f>
        <v>0</v>
      </c>
      <c r="CF239" s="287" cm="1">
        <f t="array" aca="1" ref="CF239" ca="1">IF(AH239&lt;0,AH239*SUMPRODUCT(_xlfn.XLOOKUP(AH$23,$C$4:$C$19,$T$4:$AD$19)*$AL239:$AV239),0)</f>
        <v>0</v>
      </c>
      <c r="CG239" s="287" cm="1">
        <f t="array" aca="1" ref="CG239" ca="1">IF(AI239&lt;0,AI239*SUMPRODUCT(_xlfn.XLOOKUP(AI$23,$C$4:$C$19,$T$4:$AD$19)*$AL239:$AV239),0)</f>
        <v>0</v>
      </c>
      <c r="CH239" s="287" cm="1">
        <f t="array" aca="1" ref="CH239" ca="1">IF(AJ239&lt;0,AJ239*SUMPRODUCT(_xlfn.XLOOKUP(AJ$23,$C$4:$C$19,$T$4:$AD$19)*$AL239:$AV239),0)</f>
        <v>0</v>
      </c>
      <c r="CI239" s="290" cm="1">
        <f t="array" aca="1" ref="CI239" ca="1">IF(AK239&lt;0,AK239*SUMPRODUCT(_xlfn.XLOOKUP(AK$23,$C$4:$C$19,$T$4:$AD$19)*$AL239:$AV239),0)</f>
        <v>0</v>
      </c>
      <c r="CJ239" s="289">
        <f t="shared" ca="1" si="300"/>
        <v>0</v>
      </c>
      <c r="CK239" s="286" cm="1">
        <f t="array" aca="1" ref="CK239" ca="1">IF(AA239&lt;0,AA239*SUMPRODUCT(_xlfn.XLOOKUP(AA$23,$C$4:$C$19,$I$4:$S$19)*$AL239:$AV239),0)</f>
        <v>0</v>
      </c>
      <c r="CL239" s="287" cm="1">
        <f t="array" aca="1" ref="CL239" ca="1">IF(AB239&lt;0,AB239*SUMPRODUCT(_xlfn.XLOOKUP(AB$23,$C$4:$C$19,$I$4:$S$19)*$AL239:$AV239),0)</f>
        <v>0</v>
      </c>
      <c r="CM239" s="287" cm="1">
        <f t="array" aca="1" ref="CM239" ca="1">IF(AC239&lt;0,AC239*SUMPRODUCT(_xlfn.XLOOKUP(AC$23,$C$4:$C$19,$I$4:$S$19)*$AL239:$AV239),0)</f>
        <v>0</v>
      </c>
      <c r="CN239" s="287" cm="1">
        <f t="array" aca="1" ref="CN239" ca="1">IF(AD239&lt;0,AD239*SUMPRODUCT(_xlfn.XLOOKUP(AD$23,$C$4:$C$19,$I$4:$S$19)*$AL239:$AV239),0)</f>
        <v>0</v>
      </c>
      <c r="CO239" s="287" cm="1">
        <f t="array" aca="1" ref="CO239" ca="1">IF(AE239&lt;0,AE239*SUMPRODUCT(_xlfn.XLOOKUP(AE$23,$C$4:$C$19,$I$4:$S$19)*$AL239:$AV239),0)</f>
        <v>0</v>
      </c>
      <c r="CP239" s="287" cm="1">
        <f t="array" aca="1" ref="CP239" ca="1">IF(AF239&lt;0,AF239*SUMPRODUCT(_xlfn.XLOOKUP(AF$23,$C$4:$C$19,$I$4:$S$19)*$AL239:$AV239),0)</f>
        <v>0</v>
      </c>
      <c r="CQ239" s="287" cm="1">
        <f t="array" aca="1" ref="CQ239" ca="1">IF(AG239&lt;0,AG239*SUMPRODUCT(_xlfn.XLOOKUP(AG$23,$C$4:$C$19,$I$4:$S$19)*$AL239:$AV239),0)</f>
        <v>0</v>
      </c>
      <c r="CR239" s="287" cm="1">
        <f t="array" aca="1" ref="CR239" ca="1">IF(AH239&lt;0,AH239*SUMPRODUCT(_xlfn.XLOOKUP(AH$23,$C$4:$C$19,$I$4:$S$19)*$AL239:$AV239),0)</f>
        <v>0</v>
      </c>
      <c r="CS239" s="287" cm="1">
        <f t="array" aca="1" ref="CS239" ca="1">IF(AI239&lt;0,AI239*SUMPRODUCT(_xlfn.XLOOKUP(AI$23,$C$4:$C$19,$I$4:$S$19)*$AL239:$AV239),0)</f>
        <v>0</v>
      </c>
      <c r="CT239" s="287" cm="1">
        <f t="array" aca="1" ref="CT239" ca="1">IF(AJ239&lt;0,AJ239*SUMPRODUCT(_xlfn.XLOOKUP(AJ$23,$C$4:$C$19,$I$4:$S$19)*$AL239:$AV239),0)</f>
        <v>0</v>
      </c>
      <c r="CU239" s="288" cm="1">
        <f t="array" aca="1" ref="CU239" ca="1">IF(AK239&lt;0,AK239*SUMPRODUCT(_xlfn.XLOOKUP(AK$23,$C$4:$C$19,$I$4:$S$19)*$AL239:$AV239),0)</f>
        <v>0</v>
      </c>
      <c r="CV239" s="289">
        <f t="shared" ca="1" si="301"/>
        <v>0</v>
      </c>
    </row>
    <row r="240" spans="1:100" x14ac:dyDescent="0.25">
      <c r="A240" s="136"/>
      <c r="B240" s="389"/>
      <c r="C240" s="292">
        <v>15</v>
      </c>
      <c r="D240" s="293" t="str">
        <f>_xlfn.XLOOKUP($C240,'Load Combinations'!$B$4:$B$22,'Load Combinations'!$C$4:$C$22)</f>
        <v>CV He, Beam On, Component MAWP</v>
      </c>
      <c r="E240" s="86"/>
      <c r="F240" s="294"/>
      <c r="G240" s="125"/>
      <c r="H240" s="295">
        <f t="shared" ca="1" si="355"/>
        <v>3.3</v>
      </c>
      <c r="I240" s="295">
        <f t="shared" ca="1" si="356"/>
        <v>-0.2</v>
      </c>
      <c r="J240" s="296"/>
      <c r="K240" s="99">
        <f ca="1">OFFSET(K240,-14,0)</f>
        <v>0</v>
      </c>
      <c r="L240" s="96">
        <f t="shared" ref="L240:AK240" ca="1" si="365">OFFSET(L240,-14,0)</f>
        <v>0</v>
      </c>
      <c r="M240" s="96">
        <f t="shared" ca="1" si="365"/>
        <v>0</v>
      </c>
      <c r="N240" s="96">
        <f t="shared" ca="1" si="365"/>
        <v>0</v>
      </c>
      <c r="O240" s="96">
        <f t="shared" ca="1" si="365"/>
        <v>0</v>
      </c>
      <c r="P240" s="96">
        <f t="shared" ca="1" si="365"/>
        <v>0</v>
      </c>
      <c r="Q240" s="96">
        <f t="shared" ca="1" si="365"/>
        <v>0</v>
      </c>
      <c r="R240" s="96">
        <f t="shared" ca="1" si="365"/>
        <v>0</v>
      </c>
      <c r="S240" s="96">
        <f t="shared" ca="1" si="365"/>
        <v>0</v>
      </c>
      <c r="T240" s="96">
        <f t="shared" ca="1" si="365"/>
        <v>0</v>
      </c>
      <c r="U240" s="96">
        <f t="shared" ca="1" si="365"/>
        <v>0</v>
      </c>
      <c r="V240" s="96">
        <f t="shared" ca="1" si="365"/>
        <v>0</v>
      </c>
      <c r="W240" s="96">
        <f t="shared" ca="1" si="365"/>
        <v>0</v>
      </c>
      <c r="X240" s="96">
        <f t="shared" ca="1" si="365"/>
        <v>0</v>
      </c>
      <c r="Y240" s="96">
        <f t="shared" ca="1" si="365"/>
        <v>0</v>
      </c>
      <c r="Z240" s="138">
        <f t="shared" ca="1" si="365"/>
        <v>0</v>
      </c>
      <c r="AA240" s="99">
        <f t="shared" ca="1" si="365"/>
        <v>0</v>
      </c>
      <c r="AB240" s="96">
        <f t="shared" ca="1" si="365"/>
        <v>0</v>
      </c>
      <c r="AC240" s="96">
        <f t="shared" ca="1" si="365"/>
        <v>1</v>
      </c>
      <c r="AD240" s="96">
        <f t="shared" ca="1" si="365"/>
        <v>1</v>
      </c>
      <c r="AE240" s="96">
        <f t="shared" ca="1" si="365"/>
        <v>1</v>
      </c>
      <c r="AF240" s="96">
        <f t="shared" ca="1" si="365"/>
        <v>1</v>
      </c>
      <c r="AG240" s="96">
        <f t="shared" ca="1" si="365"/>
        <v>0</v>
      </c>
      <c r="AH240" s="96">
        <f t="shared" ca="1" si="365"/>
        <v>0</v>
      </c>
      <c r="AI240" s="96">
        <f t="shared" ca="1" si="365"/>
        <v>0</v>
      </c>
      <c r="AJ240" s="96">
        <f t="shared" ca="1" si="365"/>
        <v>0</v>
      </c>
      <c r="AK240" s="100">
        <f t="shared" ca="1" si="365"/>
        <v>0</v>
      </c>
      <c r="AL240" s="97">
        <f>+INDEX('Load Combinations'!$D$4:$N$22,MATCH(Vertical!$C240,'Load Combinations'!$B$4:$B$22,0),MATCH(Vertical!AL$23,'Load Combinations'!$D$3:$N$3,0))</f>
        <v>1</v>
      </c>
      <c r="AM240" s="96">
        <f>+INDEX('Load Combinations'!$D$4:$N$22,MATCH(Vertical!$C240,'Load Combinations'!$B$4:$B$22,0),MATCH(Vertical!AM$23,'Load Combinations'!$D$3:$N$3,0))</f>
        <v>1</v>
      </c>
      <c r="AN240" s="96">
        <f>+INDEX('Load Combinations'!$D$4:$N$22,MATCH(Vertical!$C240,'Load Combinations'!$B$4:$B$22,0),MATCH(Vertical!AN$23,'Load Combinations'!$D$3:$N$3,0))</f>
        <v>0</v>
      </c>
      <c r="AO240" s="96">
        <f>+INDEX('Load Combinations'!$D$4:$N$22,MATCH(Vertical!$C240,'Load Combinations'!$B$4:$B$22,0),MATCH(Vertical!AO$23,'Load Combinations'!$D$3:$N$3,0))</f>
        <v>0</v>
      </c>
      <c r="AP240" s="96">
        <f>+INDEX('Load Combinations'!$D$4:$N$22,MATCH(Vertical!$C240,'Load Combinations'!$B$4:$B$22,0),MATCH(Vertical!AP$23,'Load Combinations'!$D$3:$N$3,0))</f>
        <v>1</v>
      </c>
      <c r="AQ240" s="96">
        <f>+INDEX('Load Combinations'!$D$4:$N$22,MATCH(Vertical!$C240,'Load Combinations'!$B$4:$B$22,0),MATCH(Vertical!AQ$23,'Load Combinations'!$D$3:$N$3,0))</f>
        <v>1</v>
      </c>
      <c r="AR240" s="96">
        <f>+INDEX('Load Combinations'!$D$4:$N$22,MATCH(Vertical!$C240,'Load Combinations'!$B$4:$B$22,0),MATCH(Vertical!AR$23,'Load Combinations'!$D$3:$N$3,0))</f>
        <v>0</v>
      </c>
      <c r="AS240" s="96">
        <f>+INDEX('Load Combinations'!$D$4:$N$22,MATCH(Vertical!$C240,'Load Combinations'!$B$4:$B$22,0),MATCH(Vertical!AS$23,'Load Combinations'!$D$3:$N$3,0))</f>
        <v>1</v>
      </c>
      <c r="AT240" s="96">
        <f>+INDEX('Load Combinations'!$D$4:$N$22,MATCH(Vertical!$C240,'Load Combinations'!$B$4:$B$22,0),MATCH(Vertical!AT$23,'Load Combinations'!$D$3:$N$3,0))</f>
        <v>0</v>
      </c>
      <c r="AU240" s="138">
        <f>+INDEX('Load Combinations'!$D$4:$N$22,MATCH(Vertical!$C240,'Load Combinations'!$B$4:$B$22,0),MATCH(Vertical!AU$23,'Load Combinations'!$D$3:$N$3,0))</f>
        <v>0</v>
      </c>
      <c r="AV240" s="298">
        <f>+INDEX('Load Combinations'!$D$4:$N$22,MATCH(Vertical!$C240,'Load Combinations'!$B$4:$B$22,0),MATCH(Vertical!AV$23,'Load Combinations'!$D$3:$N$3,0))</f>
        <v>0</v>
      </c>
      <c r="AW240" s="297" cm="1">
        <f t="array" aca="1" ref="AW240" ca="1">SUMPRODUCT(--($K240:$Z240&gt;0),INDEX($H$4:$H$19,MATCH($K$23:$Z$23,$C$4:$C$19,0)))</f>
        <v>0</v>
      </c>
      <c r="AX240" s="298" cm="1">
        <f t="array" aca="1" ref="AX240" ca="1">SUMPRODUCT(--($K240:$Z240&gt;0),INDEX($G$4:$G$19,MATCH($K$23:$Z$23,$C$4:$C$19,0)))</f>
        <v>0</v>
      </c>
      <c r="AY240" s="298" cm="1">
        <f t="array" aca="1" ref="AY240" ca="1">-1*SUMPRODUCT(--($K240:$Z240&lt;0),INDEX($H$4:$H$19,MATCH($K$23:$Z$23,$C$4:$C$19,0)))</f>
        <v>0</v>
      </c>
      <c r="AZ240" s="299" cm="1">
        <f t="array" aca="1" ref="AZ240" ca="1">-1*SUMPRODUCT(--($K240:$Z240&lt;0),INDEX($G$4:$G$19,MATCH($K$23:$Z$23,$C$4:$C$19,0)))</f>
        <v>0</v>
      </c>
      <c r="BA240" s="125" cm="1">
        <f t="array" aca="1" ref="BA240" ca="1">IF(AA240&gt;0,AA240*SUMPRODUCT(_xlfn.XLOOKUP(AA$23,$C$4:$C$19,$T$4:$AD$19)*$AL240:$AV240),0)</f>
        <v>0</v>
      </c>
      <c r="BB240" s="300" cm="1">
        <f t="array" aca="1" ref="BB240" ca="1">IF(AB240&gt;0,AB240*SUMPRODUCT(_xlfn.XLOOKUP(AB$23,$C$4:$C$19,$T$4:$AD$19)*$AL240:$AV240),0)</f>
        <v>0</v>
      </c>
      <c r="BC240" s="300" cm="1">
        <f t="array" aca="1" ref="BC240" ca="1">IF(AC240&gt;0,AC240*SUMPRODUCT(_xlfn.XLOOKUP(AC$23,$C$4:$C$19,$T$4:$AD$19)*$AL240:$AV240),0)</f>
        <v>0.1</v>
      </c>
      <c r="BD240" s="301" cm="1">
        <f t="array" aca="1" ref="BD240" ca="1">IF(AD240&gt;0,AD240*SUMPRODUCT(_xlfn.XLOOKUP(AD$23,$C$4:$C$19,$T$4:$AD$19)*$AL240:$AV240),0)</f>
        <v>1.95</v>
      </c>
      <c r="BE240" s="300" cm="1">
        <f t="array" aca="1" ref="BE240" ca="1">IF(AE240&gt;0,AE240*SUMPRODUCT(_xlfn.XLOOKUP(AE$23,$C$4:$C$19,$T$4:$AD$19)*$AL240:$AV240),0)</f>
        <v>-0.25</v>
      </c>
      <c r="BF240" s="300" cm="1">
        <f t="array" aca="1" ref="BF240" ca="1">IF(AF240&gt;0,AF240*SUMPRODUCT(_xlfn.XLOOKUP(AF$23,$C$4:$C$19,$T$4:$AD$19)*$AL240:$AV240),0)</f>
        <v>1.5</v>
      </c>
      <c r="BG240" s="300" cm="1">
        <f t="array" aca="1" ref="BG240" ca="1">IF(AG240&gt;0,AG240*SUMPRODUCT(_xlfn.XLOOKUP(AG$23,$C$4:$C$19,$T$4:$AD$19)*$AL240:$AV240),0)</f>
        <v>0</v>
      </c>
      <c r="BH240" s="300" cm="1">
        <f t="array" aca="1" ref="BH240" ca="1">IF(AH240&gt;0,AH240*SUMPRODUCT(_xlfn.XLOOKUP(AH$23,$C$4:$C$19,$T$4:$AD$19)*$AL240:$AV240),0)</f>
        <v>0</v>
      </c>
      <c r="BI240" s="300" cm="1">
        <f t="array" aca="1" ref="BI240" ca="1">IF(AI240&gt;0,AI240*SUMPRODUCT(_xlfn.XLOOKUP(AI$23,$C$4:$C$19,$T$4:$AD$19)*$AL240:$AV240),0)</f>
        <v>0</v>
      </c>
      <c r="BJ240" s="300" cm="1">
        <f t="array" aca="1" ref="BJ240" ca="1">IF(AJ240&gt;0,AJ240*SUMPRODUCT(_xlfn.XLOOKUP(AJ$23,$C$4:$C$19,$T$4:$AD$19)*$AL240:$AV240),0)</f>
        <v>0</v>
      </c>
      <c r="BK240" s="302" cm="1">
        <f t="array" aca="1" ref="BK240" ca="1">IF(AK240&gt;0,AK240*SUMPRODUCT(_xlfn.XLOOKUP(AK$23,$C$4:$C$19,$T$4:$AD$19)*$AL240:$AV240),0)</f>
        <v>0</v>
      </c>
      <c r="BL240" s="303">
        <f t="shared" ca="1" si="298"/>
        <v>3.3</v>
      </c>
      <c r="BM240" s="125" cm="1">
        <f t="array" aca="1" ref="BM240" ca="1">IF(AA240&gt;0,AA240*SUMPRODUCT(_xlfn.XLOOKUP(AA$23,$C$4:$C$19,$I$4:$S$19)*$AL240:$AV240),0)</f>
        <v>0</v>
      </c>
      <c r="BN240" s="300" cm="1">
        <f t="array" aca="1" ref="BN240" ca="1">IF(AB240&gt;0,AB240*SUMPRODUCT(_xlfn.XLOOKUP(AB$23,$C$4:$C$19,$I$4:$S$19)*$AL240:$AV240),0)</f>
        <v>0</v>
      </c>
      <c r="BO240" s="300" cm="1">
        <f t="array" aca="1" ref="BO240" ca="1">IF(AC240&gt;0,AC240*SUMPRODUCT(_xlfn.XLOOKUP(AC$23,$C$4:$C$19,$I$4:$S$19)*$AL240:$AV240),0)</f>
        <v>-0.1</v>
      </c>
      <c r="BP240" s="301" cm="1">
        <f t="array" aca="1" ref="BP240" ca="1">IF(AD240&gt;0,AD240*SUMPRODUCT(_xlfn.XLOOKUP(AD$23,$C$4:$C$19,$I$4:$S$19)*$AL240:$AV240),0)</f>
        <v>-0.1</v>
      </c>
      <c r="BQ240" s="300" cm="1">
        <f t="array" aca="1" ref="BQ240" ca="1">IF(AE240&gt;0,AE240*SUMPRODUCT(_xlfn.XLOOKUP(AE$23,$C$4:$C$19,$I$4:$S$19)*$AL240:$AV240),0)</f>
        <v>0</v>
      </c>
      <c r="BR240" s="300" cm="1">
        <f t="array" aca="1" ref="BR240" ca="1">IF(AF240&gt;0,AF240*SUMPRODUCT(_xlfn.XLOOKUP(AF$23,$C$4:$C$19,$I$4:$S$19)*$AL240:$AV240),0)</f>
        <v>0</v>
      </c>
      <c r="BS240" s="300" cm="1">
        <f t="array" aca="1" ref="BS240" ca="1">IF(AG240&gt;0,AG240*SUMPRODUCT(_xlfn.XLOOKUP(AG$23,$C$4:$C$19,$I$4:$S$19)*$AL240:$AV240),0)</f>
        <v>0</v>
      </c>
      <c r="BT240" s="300" cm="1">
        <f t="array" aca="1" ref="BT240" ca="1">IF(AH240&gt;0,AH240*SUMPRODUCT(_xlfn.XLOOKUP(AH$23,$C$4:$C$19,$I$4:$S$19)*$AL240:$AV240),0)</f>
        <v>0</v>
      </c>
      <c r="BU240" s="300" cm="1">
        <f t="array" aca="1" ref="BU240" ca="1">IF(AI240&gt;0,AI240*SUMPRODUCT(_xlfn.XLOOKUP(AI$23,$C$4:$C$19,$I$4:$S$19)*$AL240:$AV240),0)</f>
        <v>0</v>
      </c>
      <c r="BV240" s="300" cm="1">
        <f t="array" aca="1" ref="BV240" ca="1">IF(AJ240&gt;0,AJ240*SUMPRODUCT(_xlfn.XLOOKUP(AJ$23,$C$4:$C$19,$I$4:$S$19)*$AL240:$AV240),0)</f>
        <v>0</v>
      </c>
      <c r="BW240" s="304" cm="1">
        <f t="array" aca="1" ref="BW240" ca="1">IF(AK240&gt;0,AK240*SUMPRODUCT(_xlfn.XLOOKUP(AK$23,$C$4:$C$19,$I$4:$S$19)*$AL240:$AV240),0)</f>
        <v>0</v>
      </c>
      <c r="BX240" s="305">
        <f t="shared" ca="1" si="299"/>
        <v>-0.2</v>
      </c>
      <c r="BY240" s="125" cm="1">
        <f t="array" aca="1" ref="BY240" ca="1">IF(AA240&lt;0,AA240*SUMPRODUCT(_xlfn.XLOOKUP(AA$23,$C$4:$C$19,$T$4:$AD$19)*$AL240:$AV240),0)</f>
        <v>0</v>
      </c>
      <c r="BZ240" s="300" cm="1">
        <f t="array" aca="1" ref="BZ240" ca="1">IF(AB240&lt;0,AB240*SUMPRODUCT(_xlfn.XLOOKUP(AB$23,$C$4:$C$19,$T$4:$AD$19)*$AL240:$AV240),0)</f>
        <v>0</v>
      </c>
      <c r="CA240" s="300" cm="1">
        <f t="array" aca="1" ref="CA240" ca="1">IF(AC240&lt;0,AC240*SUMPRODUCT(_xlfn.XLOOKUP(AC$23,$C$4:$C$19,$T$4:$AD$19)*$AL240:$AV240),0)</f>
        <v>0</v>
      </c>
      <c r="CB240" s="301" cm="1">
        <f t="array" aca="1" ref="CB240" ca="1">IF(AD240&lt;0,AD240*SUMPRODUCT(_xlfn.XLOOKUP(AD$23,$C$4:$C$19,$T$4:$AD$19)*$AL240:$AV240),0)</f>
        <v>0</v>
      </c>
      <c r="CC240" s="300" cm="1">
        <f t="array" aca="1" ref="CC240" ca="1">IF(AE240&lt;0,AE240*SUMPRODUCT(_xlfn.XLOOKUP(AE$23,$C$4:$C$19,$T$4:$AD$19)*$AL240:$AV240),0)</f>
        <v>0</v>
      </c>
      <c r="CD240" s="300" cm="1">
        <f t="array" aca="1" ref="CD240" ca="1">IF(AF240&lt;0,AF240*SUMPRODUCT(_xlfn.XLOOKUP(AF$23,$C$4:$C$19,$T$4:$AD$19)*$AL240:$AV240),0)</f>
        <v>0</v>
      </c>
      <c r="CE240" s="300" cm="1">
        <f t="array" aca="1" ref="CE240" ca="1">IF(AG240&lt;0,AG240*SUMPRODUCT(_xlfn.XLOOKUP(AG$23,$C$4:$C$19,$T$4:$AD$19)*$AL240:$AV240),0)</f>
        <v>0</v>
      </c>
      <c r="CF240" s="300" cm="1">
        <f t="array" aca="1" ref="CF240" ca="1">IF(AH240&lt;0,AH240*SUMPRODUCT(_xlfn.XLOOKUP(AH$23,$C$4:$C$19,$T$4:$AD$19)*$AL240:$AV240),0)</f>
        <v>0</v>
      </c>
      <c r="CG240" s="300" cm="1">
        <f t="array" aca="1" ref="CG240" ca="1">IF(AI240&lt;0,AI240*SUMPRODUCT(_xlfn.XLOOKUP(AI$23,$C$4:$C$19,$T$4:$AD$19)*$AL240:$AV240),0)</f>
        <v>0</v>
      </c>
      <c r="CH240" s="300" cm="1">
        <f t="array" aca="1" ref="CH240" ca="1">IF(AJ240&lt;0,AJ240*SUMPRODUCT(_xlfn.XLOOKUP(AJ$23,$C$4:$C$19,$T$4:$AD$19)*$AL240:$AV240),0)</f>
        <v>0</v>
      </c>
      <c r="CI240" s="304" cm="1">
        <f t="array" aca="1" ref="CI240" ca="1">IF(AK240&lt;0,AK240*SUMPRODUCT(_xlfn.XLOOKUP(AK$23,$C$4:$C$19,$T$4:$AD$19)*$AL240:$AV240),0)</f>
        <v>0</v>
      </c>
      <c r="CJ240" s="303">
        <f t="shared" ca="1" si="300"/>
        <v>0</v>
      </c>
      <c r="CK240" s="125" cm="1">
        <f t="array" aca="1" ref="CK240" ca="1">IF(AA240&lt;0,AA240*SUMPRODUCT(_xlfn.XLOOKUP(AA$23,$C$4:$C$19,$I$4:$S$19)*$AL240:$AV240),0)</f>
        <v>0</v>
      </c>
      <c r="CL240" s="300" cm="1">
        <f t="array" aca="1" ref="CL240" ca="1">IF(AB240&lt;0,AB240*SUMPRODUCT(_xlfn.XLOOKUP(AB$23,$C$4:$C$19,$I$4:$S$19)*$AL240:$AV240),0)</f>
        <v>0</v>
      </c>
      <c r="CM240" s="300" cm="1">
        <f t="array" aca="1" ref="CM240" ca="1">IF(AC240&lt;0,AC240*SUMPRODUCT(_xlfn.XLOOKUP(AC$23,$C$4:$C$19,$I$4:$S$19)*$AL240:$AV240),0)</f>
        <v>0</v>
      </c>
      <c r="CN240" s="301" cm="1">
        <f t="array" aca="1" ref="CN240" ca="1">IF(AD240&lt;0,AD240*SUMPRODUCT(_xlfn.XLOOKUP(AD$23,$C$4:$C$19,$I$4:$S$19)*$AL240:$AV240),0)</f>
        <v>0</v>
      </c>
      <c r="CO240" s="300" cm="1">
        <f t="array" aca="1" ref="CO240" ca="1">IF(AE240&lt;0,AE240*SUMPRODUCT(_xlfn.XLOOKUP(AE$23,$C$4:$C$19,$I$4:$S$19)*$AL240:$AV240),0)</f>
        <v>0</v>
      </c>
      <c r="CP240" s="300" cm="1">
        <f t="array" aca="1" ref="CP240" ca="1">IF(AF240&lt;0,AF240*SUMPRODUCT(_xlfn.XLOOKUP(AF$23,$C$4:$C$19,$I$4:$S$19)*$AL240:$AV240),0)</f>
        <v>0</v>
      </c>
      <c r="CQ240" s="300" cm="1">
        <f t="array" aca="1" ref="CQ240" ca="1">IF(AG240&lt;0,AG240*SUMPRODUCT(_xlfn.XLOOKUP(AG$23,$C$4:$C$19,$I$4:$S$19)*$AL240:$AV240),0)</f>
        <v>0</v>
      </c>
      <c r="CR240" s="300" cm="1">
        <f t="array" aca="1" ref="CR240" ca="1">IF(AH240&lt;0,AH240*SUMPRODUCT(_xlfn.XLOOKUP(AH$23,$C$4:$C$19,$I$4:$S$19)*$AL240:$AV240),0)</f>
        <v>0</v>
      </c>
      <c r="CS240" s="300" cm="1">
        <f t="array" aca="1" ref="CS240" ca="1">IF(AI240&lt;0,AI240*SUMPRODUCT(_xlfn.XLOOKUP(AI$23,$C$4:$C$19,$I$4:$S$19)*$AL240:$AV240),0)</f>
        <v>0</v>
      </c>
      <c r="CT240" s="300" cm="1">
        <f t="array" aca="1" ref="CT240" ca="1">IF(AJ240&lt;0,AJ240*SUMPRODUCT(_xlfn.XLOOKUP(AJ$23,$C$4:$C$19,$I$4:$S$19)*$AL240:$AV240),0)</f>
        <v>0</v>
      </c>
      <c r="CU240" s="302" cm="1">
        <f t="array" aca="1" ref="CU240" ca="1">IF(AK240&lt;0,AK240*SUMPRODUCT(_xlfn.XLOOKUP(AK$23,$C$4:$C$19,$I$4:$S$19)*$AL240:$AV240),0)</f>
        <v>0</v>
      </c>
      <c r="CV240" s="303">
        <f t="shared" ca="1" si="301"/>
        <v>0</v>
      </c>
    </row>
    <row r="241" spans="1:100" x14ac:dyDescent="0.25">
      <c r="A241" s="136"/>
      <c r="B241" s="389"/>
      <c r="C241" s="278">
        <v>16</v>
      </c>
      <c r="D241" s="279" t="str">
        <f>_xlfn.XLOOKUP($C241,'Load Combinations'!$B$4:$B$22,'Load Combinations'!$C$4:$C$22)</f>
        <v>CV MAWP, No Beam</v>
      </c>
      <c r="E241" s="280"/>
      <c r="F241" s="281"/>
      <c r="G241" s="111"/>
      <c r="H241" s="282">
        <f t="shared" ca="1" si="355"/>
        <v>-1.99</v>
      </c>
      <c r="I241" s="282">
        <f t="shared" ca="1" si="356"/>
        <v>0</v>
      </c>
      <c r="J241" s="283"/>
      <c r="K241" s="87">
        <f ca="1">OFFSET(K241,-15,0)</f>
        <v>0</v>
      </c>
      <c r="L241" s="84">
        <f t="shared" ref="L241:AK241" ca="1" si="366">OFFSET(L241,-15,0)</f>
        <v>0</v>
      </c>
      <c r="M241" s="84">
        <f t="shared" ca="1" si="366"/>
        <v>0</v>
      </c>
      <c r="N241" s="84">
        <f t="shared" ca="1" si="366"/>
        <v>0</v>
      </c>
      <c r="O241" s="84">
        <f t="shared" ca="1" si="366"/>
        <v>0</v>
      </c>
      <c r="P241" s="84">
        <f t="shared" ca="1" si="366"/>
        <v>0</v>
      </c>
      <c r="Q241" s="84">
        <f t="shared" ca="1" si="366"/>
        <v>0</v>
      </c>
      <c r="R241" s="84">
        <f t="shared" ca="1" si="366"/>
        <v>0</v>
      </c>
      <c r="S241" s="84">
        <f t="shared" ca="1" si="366"/>
        <v>0</v>
      </c>
      <c r="T241" s="84">
        <f t="shared" ca="1" si="366"/>
        <v>0</v>
      </c>
      <c r="U241" s="84">
        <f t="shared" ca="1" si="366"/>
        <v>0</v>
      </c>
      <c r="V241" s="84">
        <f t="shared" ca="1" si="366"/>
        <v>0</v>
      </c>
      <c r="W241" s="84">
        <f t="shared" ca="1" si="366"/>
        <v>0</v>
      </c>
      <c r="X241" s="84">
        <f t="shared" ca="1" si="366"/>
        <v>0</v>
      </c>
      <c r="Y241" s="84">
        <f t="shared" ca="1" si="366"/>
        <v>0</v>
      </c>
      <c r="Z241" s="89">
        <f t="shared" ca="1" si="366"/>
        <v>0</v>
      </c>
      <c r="AA241" s="87">
        <f t="shared" ca="1" si="366"/>
        <v>0</v>
      </c>
      <c r="AB241" s="84">
        <f t="shared" ca="1" si="366"/>
        <v>0</v>
      </c>
      <c r="AC241" s="84">
        <f t="shared" ca="1" si="366"/>
        <v>1</v>
      </c>
      <c r="AD241" s="84">
        <f t="shared" ca="1" si="366"/>
        <v>1</v>
      </c>
      <c r="AE241" s="84">
        <f t="shared" ca="1" si="366"/>
        <v>1</v>
      </c>
      <c r="AF241" s="84">
        <f t="shared" ca="1" si="366"/>
        <v>1</v>
      </c>
      <c r="AG241" s="84">
        <f t="shared" ca="1" si="366"/>
        <v>0</v>
      </c>
      <c r="AH241" s="84">
        <f t="shared" ca="1" si="366"/>
        <v>0</v>
      </c>
      <c r="AI241" s="84">
        <f t="shared" ca="1" si="366"/>
        <v>0</v>
      </c>
      <c r="AJ241" s="84">
        <f t="shared" ca="1" si="366"/>
        <v>0</v>
      </c>
      <c r="AK241" s="98">
        <f t="shared" ca="1" si="366"/>
        <v>0</v>
      </c>
      <c r="AL241" s="91">
        <f>+INDEX('Load Combinations'!$D$4:$N$22,MATCH(Vertical!$C241,'Load Combinations'!$B$4:$B$22,0),MATCH(Vertical!AL$23,'Load Combinations'!$D$3:$N$3,0))</f>
        <v>1</v>
      </c>
      <c r="AM241" s="84">
        <f>+INDEX('Load Combinations'!$D$4:$N$22,MATCH(Vertical!$C241,'Load Combinations'!$B$4:$B$22,0),MATCH(Vertical!AM$23,'Load Combinations'!$D$3:$N$3,0))</f>
        <v>0</v>
      </c>
      <c r="AN241" s="84">
        <f>+INDEX('Load Combinations'!$D$4:$N$22,MATCH(Vertical!$C241,'Load Combinations'!$B$4:$B$22,0),MATCH(Vertical!AN$23,'Load Combinations'!$D$3:$N$3,0))</f>
        <v>0</v>
      </c>
      <c r="AO241" s="84">
        <f>+INDEX('Load Combinations'!$D$4:$N$22,MATCH(Vertical!$C241,'Load Combinations'!$B$4:$B$22,0),MATCH(Vertical!AO$23,'Load Combinations'!$D$3:$N$3,0))</f>
        <v>1</v>
      </c>
      <c r="AP241" s="84">
        <f>+INDEX('Load Combinations'!$D$4:$N$22,MATCH(Vertical!$C241,'Load Combinations'!$B$4:$B$22,0),MATCH(Vertical!AP$23,'Load Combinations'!$D$3:$N$3,0))</f>
        <v>0</v>
      </c>
      <c r="AQ241" s="84">
        <f>+INDEX('Load Combinations'!$D$4:$N$22,MATCH(Vertical!$C241,'Load Combinations'!$B$4:$B$22,0),MATCH(Vertical!AQ$23,'Load Combinations'!$D$3:$N$3,0))</f>
        <v>0</v>
      </c>
      <c r="AR241" s="84">
        <f>+INDEX('Load Combinations'!$D$4:$N$22,MATCH(Vertical!$C241,'Load Combinations'!$B$4:$B$22,0),MATCH(Vertical!AR$23,'Load Combinations'!$D$3:$N$3,0))</f>
        <v>1</v>
      </c>
      <c r="AS241" s="84">
        <f>+INDEX('Load Combinations'!$D$4:$N$22,MATCH(Vertical!$C241,'Load Combinations'!$B$4:$B$22,0),MATCH(Vertical!AS$23,'Load Combinations'!$D$3:$N$3,0))</f>
        <v>0</v>
      </c>
      <c r="AT241" s="84">
        <f>+INDEX('Load Combinations'!$D$4:$N$22,MATCH(Vertical!$C241,'Load Combinations'!$B$4:$B$22,0),MATCH(Vertical!AT$23,'Load Combinations'!$D$3:$N$3,0))</f>
        <v>0</v>
      </c>
      <c r="AU241" s="89">
        <f>+INDEX('Load Combinations'!$D$4:$N$22,MATCH(Vertical!$C241,'Load Combinations'!$B$4:$B$22,0),MATCH(Vertical!AU$23,'Load Combinations'!$D$3:$N$3,0))</f>
        <v>0</v>
      </c>
      <c r="AV241" s="194">
        <f>+INDEX('Load Combinations'!$D$4:$N$22,MATCH(Vertical!$C241,'Load Combinations'!$B$4:$B$22,0),MATCH(Vertical!AV$23,'Load Combinations'!$D$3:$N$3,0))</f>
        <v>0</v>
      </c>
      <c r="AW241" s="284" cm="1">
        <f t="array" aca="1" ref="AW241" ca="1">SUMPRODUCT(--($K241:$Z241&gt;0),INDEX($H$4:$H$19,MATCH($K$23:$Z$23,$C$4:$C$19,0)))</f>
        <v>0</v>
      </c>
      <c r="AX241" s="194" cm="1">
        <f t="array" aca="1" ref="AX241" ca="1">SUMPRODUCT(--($K241:$Z241&gt;0),INDEX($G$4:$G$19,MATCH($K$23:$Z$23,$C$4:$C$19,0)))</f>
        <v>0</v>
      </c>
      <c r="AY241" s="194" cm="1">
        <f t="array" aca="1" ref="AY241" ca="1">-1*SUMPRODUCT(--($K241:$Z241&lt;0),INDEX($H$4:$H$19,MATCH($K$23:$Z$23,$C$4:$C$19,0)))</f>
        <v>0</v>
      </c>
      <c r="AZ241" s="285" cm="1">
        <f t="array" aca="1" ref="AZ241" ca="1">-1*SUMPRODUCT(--($K241:$Z241&lt;0),INDEX($G$4:$G$19,MATCH($K$23:$Z$23,$C$4:$C$19,0)))</f>
        <v>0</v>
      </c>
      <c r="BA241" s="286" cm="1">
        <f t="array" aca="1" ref="BA241" ca="1">IF(AA241&gt;0,AA241*SUMPRODUCT(_xlfn.XLOOKUP(AA$23,$C$4:$C$19,$T$4:$AD$19)*$AL241:$AV241),0)</f>
        <v>0</v>
      </c>
      <c r="BB241" s="287" cm="1">
        <f t="array" aca="1" ref="BB241" ca="1">IF(AB241&gt;0,AB241*SUMPRODUCT(_xlfn.XLOOKUP(AB$23,$C$4:$C$19,$T$4:$AD$19)*$AL241:$AV241),0)</f>
        <v>0</v>
      </c>
      <c r="BC241" s="287" cm="1">
        <f t="array" aca="1" ref="BC241" ca="1">IF(AC241&gt;0,AC241*SUMPRODUCT(_xlfn.XLOOKUP(AC$23,$C$4:$C$19,$T$4:$AD$19)*$AL241:$AV241),0)</f>
        <v>0</v>
      </c>
      <c r="BD241" s="287" cm="1">
        <f t="array" aca="1" ref="BD241" ca="1">IF(AD241&gt;0,AD241*SUMPRODUCT(_xlfn.XLOOKUP(AD$23,$C$4:$C$19,$T$4:$AD$19)*$AL241:$AV241),0)</f>
        <v>0.01</v>
      </c>
      <c r="BE241" s="287" cm="1">
        <f t="array" aca="1" ref="BE241" ca="1">IF(AE241&gt;0,AE241*SUMPRODUCT(_xlfn.XLOOKUP(AE$23,$C$4:$C$19,$T$4:$AD$19)*$AL241:$AV241),0)</f>
        <v>-2</v>
      </c>
      <c r="BF241" s="287" cm="1">
        <f t="array" aca="1" ref="BF241" ca="1">IF(AF241&gt;0,AF241*SUMPRODUCT(_xlfn.XLOOKUP(AF$23,$C$4:$C$19,$T$4:$AD$19)*$AL241:$AV241),0)</f>
        <v>0</v>
      </c>
      <c r="BG241" s="287" cm="1">
        <f t="array" aca="1" ref="BG241" ca="1">IF(AG241&gt;0,AG241*SUMPRODUCT(_xlfn.XLOOKUP(AG$23,$C$4:$C$19,$T$4:$AD$19)*$AL241:$AV241),0)</f>
        <v>0</v>
      </c>
      <c r="BH241" s="287" cm="1">
        <f t="array" aca="1" ref="BH241" ca="1">IF(AH241&gt;0,AH241*SUMPRODUCT(_xlfn.XLOOKUP(AH$23,$C$4:$C$19,$T$4:$AD$19)*$AL241:$AV241),0)</f>
        <v>0</v>
      </c>
      <c r="BI241" s="287" cm="1">
        <f t="array" aca="1" ref="BI241" ca="1">IF(AI241&gt;0,AI241*SUMPRODUCT(_xlfn.XLOOKUP(AI$23,$C$4:$C$19,$T$4:$AD$19)*$AL241:$AV241),0)</f>
        <v>0</v>
      </c>
      <c r="BJ241" s="287" cm="1">
        <f t="array" aca="1" ref="BJ241" ca="1">IF(AJ241&gt;0,AJ241*SUMPRODUCT(_xlfn.XLOOKUP(AJ$23,$C$4:$C$19,$T$4:$AD$19)*$AL241:$AV241),0)</f>
        <v>0</v>
      </c>
      <c r="BK241" s="288" cm="1">
        <f t="array" aca="1" ref="BK241" ca="1">IF(AK241&gt;0,AK241*SUMPRODUCT(_xlfn.XLOOKUP(AK$23,$C$4:$C$19,$T$4:$AD$19)*$AL241:$AV241),0)</f>
        <v>0</v>
      </c>
      <c r="BL241" s="289">
        <f t="shared" ref="BL241:BL282" ca="1" si="367">SUM(BA241:BK241)</f>
        <v>-1.99</v>
      </c>
      <c r="BM241" s="286" cm="1">
        <f t="array" aca="1" ref="BM241" ca="1">IF(AA241&gt;0,AA241*SUMPRODUCT(_xlfn.XLOOKUP(AA$23,$C$4:$C$19,$I$4:$S$19)*$AL241:$AV241),0)</f>
        <v>0</v>
      </c>
      <c r="BN241" s="287" cm="1">
        <f t="array" aca="1" ref="BN241" ca="1">IF(AB241&gt;0,AB241*SUMPRODUCT(_xlfn.XLOOKUP(AB$23,$C$4:$C$19,$I$4:$S$19)*$AL241:$AV241),0)</f>
        <v>0</v>
      </c>
      <c r="BO241" s="287" cm="1">
        <f t="array" aca="1" ref="BO241" ca="1">IF(AC241&gt;0,AC241*SUMPRODUCT(_xlfn.XLOOKUP(AC$23,$C$4:$C$19,$I$4:$S$19)*$AL241:$AV241),0)</f>
        <v>0</v>
      </c>
      <c r="BP241" s="287" cm="1">
        <f t="array" aca="1" ref="BP241" ca="1">IF(AD241&gt;0,AD241*SUMPRODUCT(_xlfn.XLOOKUP(AD$23,$C$4:$C$19,$I$4:$S$19)*$AL241:$AV241),0)</f>
        <v>0</v>
      </c>
      <c r="BQ241" s="287" cm="1">
        <f t="array" aca="1" ref="BQ241" ca="1">IF(AE241&gt;0,AE241*SUMPRODUCT(_xlfn.XLOOKUP(AE$23,$C$4:$C$19,$I$4:$S$19)*$AL241:$AV241),0)</f>
        <v>0</v>
      </c>
      <c r="BR241" s="287" cm="1">
        <f t="array" aca="1" ref="BR241" ca="1">IF(AF241&gt;0,AF241*SUMPRODUCT(_xlfn.XLOOKUP(AF$23,$C$4:$C$19,$I$4:$S$19)*$AL241:$AV241),0)</f>
        <v>0</v>
      </c>
      <c r="BS241" s="287" cm="1">
        <f t="array" aca="1" ref="BS241" ca="1">IF(AG241&gt;0,AG241*SUMPRODUCT(_xlfn.XLOOKUP(AG$23,$C$4:$C$19,$I$4:$S$19)*$AL241:$AV241),0)</f>
        <v>0</v>
      </c>
      <c r="BT241" s="287" cm="1">
        <f t="array" aca="1" ref="BT241" ca="1">IF(AH241&gt;0,AH241*SUMPRODUCT(_xlfn.XLOOKUP(AH$23,$C$4:$C$19,$I$4:$S$19)*$AL241:$AV241),0)</f>
        <v>0</v>
      </c>
      <c r="BU241" s="287" cm="1">
        <f t="array" aca="1" ref="BU241" ca="1">IF(AI241&gt;0,AI241*SUMPRODUCT(_xlfn.XLOOKUP(AI$23,$C$4:$C$19,$I$4:$S$19)*$AL241:$AV241),0)</f>
        <v>0</v>
      </c>
      <c r="BV241" s="287" cm="1">
        <f t="array" aca="1" ref="BV241" ca="1">IF(AJ241&gt;0,AJ241*SUMPRODUCT(_xlfn.XLOOKUP(AJ$23,$C$4:$C$19,$I$4:$S$19)*$AL241:$AV241),0)</f>
        <v>0</v>
      </c>
      <c r="BW241" s="290" cm="1">
        <f t="array" aca="1" ref="BW241" ca="1">IF(AK241&gt;0,AK241*SUMPRODUCT(_xlfn.XLOOKUP(AK$23,$C$4:$C$19,$I$4:$S$19)*$AL241:$AV241),0)</f>
        <v>0</v>
      </c>
      <c r="BX241" s="291">
        <f t="shared" ref="BX241:BX282" ca="1" si="368">SUM(BM241:BW241)</f>
        <v>0</v>
      </c>
      <c r="BY241" s="286" cm="1">
        <f t="array" aca="1" ref="BY241" ca="1">IF(AA241&lt;0,AA241*SUMPRODUCT(_xlfn.XLOOKUP(AA$23,$C$4:$C$19,$T$4:$AD$19)*$AL241:$AV241),0)</f>
        <v>0</v>
      </c>
      <c r="BZ241" s="287" cm="1">
        <f t="array" aca="1" ref="BZ241" ca="1">IF(AB241&lt;0,AB241*SUMPRODUCT(_xlfn.XLOOKUP(AB$23,$C$4:$C$19,$T$4:$AD$19)*$AL241:$AV241),0)</f>
        <v>0</v>
      </c>
      <c r="CA241" s="287" cm="1">
        <f t="array" aca="1" ref="CA241" ca="1">IF(AC241&lt;0,AC241*SUMPRODUCT(_xlfn.XLOOKUP(AC$23,$C$4:$C$19,$T$4:$AD$19)*$AL241:$AV241),0)</f>
        <v>0</v>
      </c>
      <c r="CB241" s="287" cm="1">
        <f t="array" aca="1" ref="CB241" ca="1">IF(AD241&lt;0,AD241*SUMPRODUCT(_xlfn.XLOOKUP(AD$23,$C$4:$C$19,$T$4:$AD$19)*$AL241:$AV241),0)</f>
        <v>0</v>
      </c>
      <c r="CC241" s="287" cm="1">
        <f t="array" aca="1" ref="CC241" ca="1">IF(AE241&lt;0,AE241*SUMPRODUCT(_xlfn.XLOOKUP(AE$23,$C$4:$C$19,$T$4:$AD$19)*$AL241:$AV241),0)</f>
        <v>0</v>
      </c>
      <c r="CD241" s="287" cm="1">
        <f t="array" aca="1" ref="CD241" ca="1">IF(AF241&lt;0,AF241*SUMPRODUCT(_xlfn.XLOOKUP(AF$23,$C$4:$C$19,$T$4:$AD$19)*$AL241:$AV241),0)</f>
        <v>0</v>
      </c>
      <c r="CE241" s="287" cm="1">
        <f t="array" aca="1" ref="CE241" ca="1">IF(AG241&lt;0,AG241*SUMPRODUCT(_xlfn.XLOOKUP(AG$23,$C$4:$C$19,$T$4:$AD$19)*$AL241:$AV241),0)</f>
        <v>0</v>
      </c>
      <c r="CF241" s="287" cm="1">
        <f t="array" aca="1" ref="CF241" ca="1">IF(AH241&lt;0,AH241*SUMPRODUCT(_xlfn.XLOOKUP(AH$23,$C$4:$C$19,$T$4:$AD$19)*$AL241:$AV241),0)</f>
        <v>0</v>
      </c>
      <c r="CG241" s="287" cm="1">
        <f t="array" aca="1" ref="CG241" ca="1">IF(AI241&lt;0,AI241*SUMPRODUCT(_xlfn.XLOOKUP(AI$23,$C$4:$C$19,$T$4:$AD$19)*$AL241:$AV241),0)</f>
        <v>0</v>
      </c>
      <c r="CH241" s="287" cm="1">
        <f t="array" aca="1" ref="CH241" ca="1">IF(AJ241&lt;0,AJ241*SUMPRODUCT(_xlfn.XLOOKUP(AJ$23,$C$4:$C$19,$T$4:$AD$19)*$AL241:$AV241),0)</f>
        <v>0</v>
      </c>
      <c r="CI241" s="290" cm="1">
        <f t="array" aca="1" ref="CI241" ca="1">IF(AK241&lt;0,AK241*SUMPRODUCT(_xlfn.XLOOKUP(AK$23,$C$4:$C$19,$T$4:$AD$19)*$AL241:$AV241),0)</f>
        <v>0</v>
      </c>
      <c r="CJ241" s="289">
        <f t="shared" ref="CJ241:CJ282" ca="1" si="369">SUM(BY241:CI241)</f>
        <v>0</v>
      </c>
      <c r="CK241" s="286" cm="1">
        <f t="array" aca="1" ref="CK241" ca="1">IF(AA241&lt;0,AA241*SUMPRODUCT(_xlfn.XLOOKUP(AA$23,$C$4:$C$19,$I$4:$S$19)*$AL241:$AV241),0)</f>
        <v>0</v>
      </c>
      <c r="CL241" s="287" cm="1">
        <f t="array" aca="1" ref="CL241" ca="1">IF(AB241&lt;0,AB241*SUMPRODUCT(_xlfn.XLOOKUP(AB$23,$C$4:$C$19,$I$4:$S$19)*$AL241:$AV241),0)</f>
        <v>0</v>
      </c>
      <c r="CM241" s="287" cm="1">
        <f t="array" aca="1" ref="CM241" ca="1">IF(AC241&lt;0,AC241*SUMPRODUCT(_xlfn.XLOOKUP(AC$23,$C$4:$C$19,$I$4:$S$19)*$AL241:$AV241),0)</f>
        <v>0</v>
      </c>
      <c r="CN241" s="287" cm="1">
        <f t="array" aca="1" ref="CN241" ca="1">IF(AD241&lt;0,AD241*SUMPRODUCT(_xlfn.XLOOKUP(AD$23,$C$4:$C$19,$I$4:$S$19)*$AL241:$AV241),0)</f>
        <v>0</v>
      </c>
      <c r="CO241" s="287" cm="1">
        <f t="array" aca="1" ref="CO241" ca="1">IF(AE241&lt;0,AE241*SUMPRODUCT(_xlfn.XLOOKUP(AE$23,$C$4:$C$19,$I$4:$S$19)*$AL241:$AV241),0)</f>
        <v>0</v>
      </c>
      <c r="CP241" s="287" cm="1">
        <f t="array" aca="1" ref="CP241" ca="1">IF(AF241&lt;0,AF241*SUMPRODUCT(_xlfn.XLOOKUP(AF$23,$C$4:$C$19,$I$4:$S$19)*$AL241:$AV241),0)</f>
        <v>0</v>
      </c>
      <c r="CQ241" s="287" cm="1">
        <f t="array" aca="1" ref="CQ241" ca="1">IF(AG241&lt;0,AG241*SUMPRODUCT(_xlfn.XLOOKUP(AG$23,$C$4:$C$19,$I$4:$S$19)*$AL241:$AV241),0)</f>
        <v>0</v>
      </c>
      <c r="CR241" s="287" cm="1">
        <f t="array" aca="1" ref="CR241" ca="1">IF(AH241&lt;0,AH241*SUMPRODUCT(_xlfn.XLOOKUP(AH$23,$C$4:$C$19,$I$4:$S$19)*$AL241:$AV241),0)</f>
        <v>0</v>
      </c>
      <c r="CS241" s="287" cm="1">
        <f t="array" aca="1" ref="CS241" ca="1">IF(AI241&lt;0,AI241*SUMPRODUCT(_xlfn.XLOOKUP(AI$23,$C$4:$C$19,$I$4:$S$19)*$AL241:$AV241),0)</f>
        <v>0</v>
      </c>
      <c r="CT241" s="287" cm="1">
        <f t="array" aca="1" ref="CT241" ca="1">IF(AJ241&lt;0,AJ241*SUMPRODUCT(_xlfn.XLOOKUP(AJ$23,$C$4:$C$19,$I$4:$S$19)*$AL241:$AV241),0)</f>
        <v>0</v>
      </c>
      <c r="CU241" s="288" cm="1">
        <f t="array" aca="1" ref="CU241" ca="1">IF(AK241&lt;0,AK241*SUMPRODUCT(_xlfn.XLOOKUP(AK$23,$C$4:$C$19,$I$4:$S$19)*$AL241:$AV241),0)</f>
        <v>0</v>
      </c>
      <c r="CV241" s="289">
        <f t="shared" ref="CV241:CV282" ca="1" si="370">SUM(CK241:CU241)</f>
        <v>0</v>
      </c>
    </row>
    <row r="242" spans="1:100" x14ac:dyDescent="0.25">
      <c r="A242" s="136"/>
      <c r="B242" s="389"/>
      <c r="C242" s="292">
        <v>17</v>
      </c>
      <c r="D242" s="293" t="str">
        <f>_xlfn.XLOOKUP($C242,'Load Combinations'!$B$4:$B$22,'Load Combinations'!$C$4:$C$22)</f>
        <v>CV MAWP, Beam On</v>
      </c>
      <c r="E242" s="86"/>
      <c r="F242" s="294"/>
      <c r="G242" s="125"/>
      <c r="H242" s="295">
        <f t="shared" ca="1" si="355"/>
        <v>1.51</v>
      </c>
      <c r="I242" s="295">
        <f t="shared" ca="1" si="356"/>
        <v>0</v>
      </c>
      <c r="J242" s="296"/>
      <c r="K242" s="99">
        <f ca="1">OFFSET(K242,-16,0)</f>
        <v>0</v>
      </c>
      <c r="L242" s="96">
        <f t="shared" ref="L242:AK242" ca="1" si="371">OFFSET(L242,-16,0)</f>
        <v>0</v>
      </c>
      <c r="M242" s="96">
        <f t="shared" ca="1" si="371"/>
        <v>0</v>
      </c>
      <c r="N242" s="96">
        <f t="shared" ca="1" si="371"/>
        <v>0</v>
      </c>
      <c r="O242" s="96">
        <f t="shared" ca="1" si="371"/>
        <v>0</v>
      </c>
      <c r="P242" s="96">
        <f t="shared" ca="1" si="371"/>
        <v>0</v>
      </c>
      <c r="Q242" s="96">
        <f t="shared" ca="1" si="371"/>
        <v>0</v>
      </c>
      <c r="R242" s="96">
        <f t="shared" ca="1" si="371"/>
        <v>0</v>
      </c>
      <c r="S242" s="96">
        <f t="shared" ca="1" si="371"/>
        <v>0</v>
      </c>
      <c r="T242" s="96">
        <f t="shared" ca="1" si="371"/>
        <v>0</v>
      </c>
      <c r="U242" s="96">
        <f t="shared" ca="1" si="371"/>
        <v>0</v>
      </c>
      <c r="V242" s="96">
        <f t="shared" ca="1" si="371"/>
        <v>0</v>
      </c>
      <c r="W242" s="96">
        <f t="shared" ca="1" si="371"/>
        <v>0</v>
      </c>
      <c r="X242" s="96">
        <f t="shared" ca="1" si="371"/>
        <v>0</v>
      </c>
      <c r="Y242" s="96">
        <f t="shared" ca="1" si="371"/>
        <v>0</v>
      </c>
      <c r="Z242" s="138">
        <f t="shared" ca="1" si="371"/>
        <v>0</v>
      </c>
      <c r="AA242" s="99">
        <f t="shared" ca="1" si="371"/>
        <v>0</v>
      </c>
      <c r="AB242" s="96">
        <f t="shared" ca="1" si="371"/>
        <v>0</v>
      </c>
      <c r="AC242" s="96">
        <f t="shared" ca="1" si="371"/>
        <v>1</v>
      </c>
      <c r="AD242" s="96">
        <f t="shared" ca="1" si="371"/>
        <v>1</v>
      </c>
      <c r="AE242" s="96">
        <f t="shared" ca="1" si="371"/>
        <v>1</v>
      </c>
      <c r="AF242" s="96">
        <f t="shared" ca="1" si="371"/>
        <v>1</v>
      </c>
      <c r="AG242" s="96">
        <f t="shared" ca="1" si="371"/>
        <v>0</v>
      </c>
      <c r="AH242" s="96">
        <f t="shared" ca="1" si="371"/>
        <v>0</v>
      </c>
      <c r="AI242" s="96">
        <f t="shared" ca="1" si="371"/>
        <v>0</v>
      </c>
      <c r="AJ242" s="96">
        <f t="shared" ca="1" si="371"/>
        <v>0</v>
      </c>
      <c r="AK242" s="100">
        <f t="shared" ca="1" si="371"/>
        <v>0</v>
      </c>
      <c r="AL242" s="97">
        <f>+INDEX('Load Combinations'!$D$4:$N$22,MATCH(Vertical!$C242,'Load Combinations'!$B$4:$B$22,0),MATCH(Vertical!AL$23,'Load Combinations'!$D$3:$N$3,0))</f>
        <v>1</v>
      </c>
      <c r="AM242" s="96">
        <f>+INDEX('Load Combinations'!$D$4:$N$22,MATCH(Vertical!$C242,'Load Combinations'!$B$4:$B$22,0),MATCH(Vertical!AM$23,'Load Combinations'!$D$3:$N$3,0))</f>
        <v>0</v>
      </c>
      <c r="AN242" s="96">
        <f>+INDEX('Load Combinations'!$D$4:$N$22,MATCH(Vertical!$C242,'Load Combinations'!$B$4:$B$22,0),MATCH(Vertical!AN$23,'Load Combinations'!$D$3:$N$3,0))</f>
        <v>0</v>
      </c>
      <c r="AO242" s="96">
        <f>+INDEX('Load Combinations'!$D$4:$N$22,MATCH(Vertical!$C242,'Load Combinations'!$B$4:$B$22,0),MATCH(Vertical!AO$23,'Load Combinations'!$D$3:$N$3,0))</f>
        <v>1</v>
      </c>
      <c r="AP242" s="96">
        <f>+INDEX('Load Combinations'!$D$4:$N$22,MATCH(Vertical!$C242,'Load Combinations'!$B$4:$B$22,0),MATCH(Vertical!AP$23,'Load Combinations'!$D$3:$N$3,0))</f>
        <v>0</v>
      </c>
      <c r="AQ242" s="96">
        <f>+INDEX('Load Combinations'!$D$4:$N$22,MATCH(Vertical!$C242,'Load Combinations'!$B$4:$B$22,0),MATCH(Vertical!AQ$23,'Load Combinations'!$D$3:$N$3,0))</f>
        <v>1</v>
      </c>
      <c r="AR242" s="96">
        <f>+INDEX('Load Combinations'!$D$4:$N$22,MATCH(Vertical!$C242,'Load Combinations'!$B$4:$B$22,0),MATCH(Vertical!AR$23,'Load Combinations'!$D$3:$N$3,0))</f>
        <v>1</v>
      </c>
      <c r="AS242" s="96">
        <f>+INDEX('Load Combinations'!$D$4:$N$22,MATCH(Vertical!$C242,'Load Combinations'!$B$4:$B$22,0),MATCH(Vertical!AS$23,'Load Combinations'!$D$3:$N$3,0))</f>
        <v>0</v>
      </c>
      <c r="AT242" s="96">
        <f>+INDEX('Load Combinations'!$D$4:$N$22,MATCH(Vertical!$C242,'Load Combinations'!$B$4:$B$22,0),MATCH(Vertical!AT$23,'Load Combinations'!$D$3:$N$3,0))</f>
        <v>0</v>
      </c>
      <c r="AU242" s="138">
        <f>+INDEX('Load Combinations'!$D$4:$N$22,MATCH(Vertical!$C242,'Load Combinations'!$B$4:$B$22,0),MATCH(Vertical!AU$23,'Load Combinations'!$D$3:$N$3,0))</f>
        <v>0</v>
      </c>
      <c r="AV242" s="298">
        <f>+INDEX('Load Combinations'!$D$4:$N$22,MATCH(Vertical!$C242,'Load Combinations'!$B$4:$B$22,0),MATCH(Vertical!AV$23,'Load Combinations'!$D$3:$N$3,0))</f>
        <v>0</v>
      </c>
      <c r="AW242" s="297" cm="1">
        <f t="array" aca="1" ref="AW242" ca="1">SUMPRODUCT(--($K242:$Z242&gt;0),INDEX($H$4:$H$19,MATCH($K$23:$Z$23,$C$4:$C$19,0)))</f>
        <v>0</v>
      </c>
      <c r="AX242" s="298" cm="1">
        <f t="array" aca="1" ref="AX242" ca="1">SUMPRODUCT(--($K242:$Z242&gt;0),INDEX($G$4:$G$19,MATCH($K$23:$Z$23,$C$4:$C$19,0)))</f>
        <v>0</v>
      </c>
      <c r="AY242" s="298" cm="1">
        <f t="array" aca="1" ref="AY242" ca="1">-1*SUMPRODUCT(--($K242:$Z242&lt;0),INDEX($H$4:$H$19,MATCH($K$23:$Z$23,$C$4:$C$19,0)))</f>
        <v>0</v>
      </c>
      <c r="AZ242" s="299" cm="1">
        <f t="array" aca="1" ref="AZ242" ca="1">-1*SUMPRODUCT(--($K242:$Z242&lt;0),INDEX($G$4:$G$19,MATCH($K$23:$Z$23,$C$4:$C$19,0)))</f>
        <v>0</v>
      </c>
      <c r="BA242" s="125" cm="1">
        <f t="array" aca="1" ref="BA242" ca="1">IF(AA242&gt;0,AA242*SUMPRODUCT(_xlfn.XLOOKUP(AA$23,$C$4:$C$19,$T$4:$AD$19)*$AL242:$AV242),0)</f>
        <v>0</v>
      </c>
      <c r="BB242" s="300" cm="1">
        <f t="array" aca="1" ref="BB242" ca="1">IF(AB242&gt;0,AB242*SUMPRODUCT(_xlfn.XLOOKUP(AB$23,$C$4:$C$19,$T$4:$AD$19)*$AL242:$AV242),0)</f>
        <v>0</v>
      </c>
      <c r="BC242" s="300" cm="1">
        <f t="array" aca="1" ref="BC242" ca="1">IF(AC242&gt;0,AC242*SUMPRODUCT(_xlfn.XLOOKUP(AC$23,$C$4:$C$19,$T$4:$AD$19)*$AL242:$AV242),0)</f>
        <v>0</v>
      </c>
      <c r="BD242" s="301" cm="1">
        <f t="array" aca="1" ref="BD242" ca="1">IF(AD242&gt;0,AD242*SUMPRODUCT(_xlfn.XLOOKUP(AD$23,$C$4:$C$19,$T$4:$AD$19)*$AL242:$AV242),0)</f>
        <v>1.76</v>
      </c>
      <c r="BE242" s="300" cm="1">
        <f t="array" aca="1" ref="BE242" ca="1">IF(AE242&gt;0,AE242*SUMPRODUCT(_xlfn.XLOOKUP(AE$23,$C$4:$C$19,$T$4:$AD$19)*$AL242:$AV242),0)</f>
        <v>-0.25</v>
      </c>
      <c r="BF242" s="300" cm="1">
        <f t="array" aca="1" ref="BF242" ca="1">IF(AF242&gt;0,AF242*SUMPRODUCT(_xlfn.XLOOKUP(AF$23,$C$4:$C$19,$T$4:$AD$19)*$AL242:$AV242),0)</f>
        <v>0</v>
      </c>
      <c r="BG242" s="300" cm="1">
        <f t="array" aca="1" ref="BG242" ca="1">IF(AG242&gt;0,AG242*SUMPRODUCT(_xlfn.XLOOKUP(AG$23,$C$4:$C$19,$T$4:$AD$19)*$AL242:$AV242),0)</f>
        <v>0</v>
      </c>
      <c r="BH242" s="300" cm="1">
        <f t="array" aca="1" ref="BH242" ca="1">IF(AH242&gt;0,AH242*SUMPRODUCT(_xlfn.XLOOKUP(AH$23,$C$4:$C$19,$T$4:$AD$19)*$AL242:$AV242),0)</f>
        <v>0</v>
      </c>
      <c r="BI242" s="300" cm="1">
        <f t="array" aca="1" ref="BI242" ca="1">IF(AI242&gt;0,AI242*SUMPRODUCT(_xlfn.XLOOKUP(AI$23,$C$4:$C$19,$T$4:$AD$19)*$AL242:$AV242),0)</f>
        <v>0</v>
      </c>
      <c r="BJ242" s="300" cm="1">
        <f t="array" aca="1" ref="BJ242" ca="1">IF(AJ242&gt;0,AJ242*SUMPRODUCT(_xlfn.XLOOKUP(AJ$23,$C$4:$C$19,$T$4:$AD$19)*$AL242:$AV242),0)</f>
        <v>0</v>
      </c>
      <c r="BK242" s="302" cm="1">
        <f t="array" aca="1" ref="BK242" ca="1">IF(AK242&gt;0,AK242*SUMPRODUCT(_xlfn.XLOOKUP(AK$23,$C$4:$C$19,$T$4:$AD$19)*$AL242:$AV242),0)</f>
        <v>0</v>
      </c>
      <c r="BL242" s="303">
        <f t="shared" ca="1" si="367"/>
        <v>1.51</v>
      </c>
      <c r="BM242" s="125" cm="1">
        <f t="array" aca="1" ref="BM242" ca="1">IF(AA242&gt;0,AA242*SUMPRODUCT(_xlfn.XLOOKUP(AA$23,$C$4:$C$19,$I$4:$S$19)*$AL242:$AV242),0)</f>
        <v>0</v>
      </c>
      <c r="BN242" s="300" cm="1">
        <f t="array" aca="1" ref="BN242" ca="1">IF(AB242&gt;0,AB242*SUMPRODUCT(_xlfn.XLOOKUP(AB$23,$C$4:$C$19,$I$4:$S$19)*$AL242:$AV242),0)</f>
        <v>0</v>
      </c>
      <c r="BO242" s="300" cm="1">
        <f t="array" aca="1" ref="BO242" ca="1">IF(AC242&gt;0,AC242*SUMPRODUCT(_xlfn.XLOOKUP(AC$23,$C$4:$C$19,$I$4:$S$19)*$AL242:$AV242),0)</f>
        <v>0</v>
      </c>
      <c r="BP242" s="301" cm="1">
        <f t="array" aca="1" ref="BP242" ca="1">IF(AD242&gt;0,AD242*SUMPRODUCT(_xlfn.XLOOKUP(AD$23,$C$4:$C$19,$I$4:$S$19)*$AL242:$AV242),0)</f>
        <v>0</v>
      </c>
      <c r="BQ242" s="300" cm="1">
        <f t="array" aca="1" ref="BQ242" ca="1">IF(AE242&gt;0,AE242*SUMPRODUCT(_xlfn.XLOOKUP(AE$23,$C$4:$C$19,$I$4:$S$19)*$AL242:$AV242),0)</f>
        <v>0</v>
      </c>
      <c r="BR242" s="300" cm="1">
        <f t="array" aca="1" ref="BR242" ca="1">IF(AF242&gt;0,AF242*SUMPRODUCT(_xlfn.XLOOKUP(AF$23,$C$4:$C$19,$I$4:$S$19)*$AL242:$AV242),0)</f>
        <v>0</v>
      </c>
      <c r="BS242" s="300" cm="1">
        <f t="array" aca="1" ref="BS242" ca="1">IF(AG242&gt;0,AG242*SUMPRODUCT(_xlfn.XLOOKUP(AG$23,$C$4:$C$19,$I$4:$S$19)*$AL242:$AV242),0)</f>
        <v>0</v>
      </c>
      <c r="BT242" s="300" cm="1">
        <f t="array" aca="1" ref="BT242" ca="1">IF(AH242&gt;0,AH242*SUMPRODUCT(_xlfn.XLOOKUP(AH$23,$C$4:$C$19,$I$4:$S$19)*$AL242:$AV242),0)</f>
        <v>0</v>
      </c>
      <c r="BU242" s="300" cm="1">
        <f t="array" aca="1" ref="BU242" ca="1">IF(AI242&gt;0,AI242*SUMPRODUCT(_xlfn.XLOOKUP(AI$23,$C$4:$C$19,$I$4:$S$19)*$AL242:$AV242),0)</f>
        <v>0</v>
      </c>
      <c r="BV242" s="300" cm="1">
        <f t="array" aca="1" ref="BV242" ca="1">IF(AJ242&gt;0,AJ242*SUMPRODUCT(_xlfn.XLOOKUP(AJ$23,$C$4:$C$19,$I$4:$S$19)*$AL242:$AV242),0)</f>
        <v>0</v>
      </c>
      <c r="BW242" s="304" cm="1">
        <f t="array" aca="1" ref="BW242" ca="1">IF(AK242&gt;0,AK242*SUMPRODUCT(_xlfn.XLOOKUP(AK$23,$C$4:$C$19,$I$4:$S$19)*$AL242:$AV242),0)</f>
        <v>0</v>
      </c>
      <c r="BX242" s="305">
        <f t="shared" ca="1" si="368"/>
        <v>0</v>
      </c>
      <c r="BY242" s="125" cm="1">
        <f t="array" aca="1" ref="BY242" ca="1">IF(AA242&lt;0,AA242*SUMPRODUCT(_xlfn.XLOOKUP(AA$23,$C$4:$C$19,$T$4:$AD$19)*$AL242:$AV242),0)</f>
        <v>0</v>
      </c>
      <c r="BZ242" s="300" cm="1">
        <f t="array" aca="1" ref="BZ242" ca="1">IF(AB242&lt;0,AB242*SUMPRODUCT(_xlfn.XLOOKUP(AB$23,$C$4:$C$19,$T$4:$AD$19)*$AL242:$AV242),0)</f>
        <v>0</v>
      </c>
      <c r="CA242" s="300" cm="1">
        <f t="array" aca="1" ref="CA242" ca="1">IF(AC242&lt;0,AC242*SUMPRODUCT(_xlfn.XLOOKUP(AC$23,$C$4:$C$19,$T$4:$AD$19)*$AL242:$AV242),0)</f>
        <v>0</v>
      </c>
      <c r="CB242" s="301" cm="1">
        <f t="array" aca="1" ref="CB242" ca="1">IF(AD242&lt;0,AD242*SUMPRODUCT(_xlfn.XLOOKUP(AD$23,$C$4:$C$19,$T$4:$AD$19)*$AL242:$AV242),0)</f>
        <v>0</v>
      </c>
      <c r="CC242" s="300" cm="1">
        <f t="array" aca="1" ref="CC242" ca="1">IF(AE242&lt;0,AE242*SUMPRODUCT(_xlfn.XLOOKUP(AE$23,$C$4:$C$19,$T$4:$AD$19)*$AL242:$AV242),0)</f>
        <v>0</v>
      </c>
      <c r="CD242" s="300" cm="1">
        <f t="array" aca="1" ref="CD242" ca="1">IF(AF242&lt;0,AF242*SUMPRODUCT(_xlfn.XLOOKUP(AF$23,$C$4:$C$19,$T$4:$AD$19)*$AL242:$AV242),0)</f>
        <v>0</v>
      </c>
      <c r="CE242" s="300" cm="1">
        <f t="array" aca="1" ref="CE242" ca="1">IF(AG242&lt;0,AG242*SUMPRODUCT(_xlfn.XLOOKUP(AG$23,$C$4:$C$19,$T$4:$AD$19)*$AL242:$AV242),0)</f>
        <v>0</v>
      </c>
      <c r="CF242" s="300" cm="1">
        <f t="array" aca="1" ref="CF242" ca="1">IF(AH242&lt;0,AH242*SUMPRODUCT(_xlfn.XLOOKUP(AH$23,$C$4:$C$19,$T$4:$AD$19)*$AL242:$AV242),0)</f>
        <v>0</v>
      </c>
      <c r="CG242" s="300" cm="1">
        <f t="array" aca="1" ref="CG242" ca="1">IF(AI242&lt;0,AI242*SUMPRODUCT(_xlfn.XLOOKUP(AI$23,$C$4:$C$19,$T$4:$AD$19)*$AL242:$AV242),0)</f>
        <v>0</v>
      </c>
      <c r="CH242" s="300" cm="1">
        <f t="array" aca="1" ref="CH242" ca="1">IF(AJ242&lt;0,AJ242*SUMPRODUCT(_xlfn.XLOOKUP(AJ$23,$C$4:$C$19,$T$4:$AD$19)*$AL242:$AV242),0)</f>
        <v>0</v>
      </c>
      <c r="CI242" s="304" cm="1">
        <f t="array" aca="1" ref="CI242" ca="1">IF(AK242&lt;0,AK242*SUMPRODUCT(_xlfn.XLOOKUP(AK$23,$C$4:$C$19,$T$4:$AD$19)*$AL242:$AV242),0)</f>
        <v>0</v>
      </c>
      <c r="CJ242" s="303">
        <f t="shared" ca="1" si="369"/>
        <v>0</v>
      </c>
      <c r="CK242" s="125" cm="1">
        <f t="array" aca="1" ref="CK242" ca="1">IF(AA242&lt;0,AA242*SUMPRODUCT(_xlfn.XLOOKUP(AA$23,$C$4:$C$19,$I$4:$S$19)*$AL242:$AV242),0)</f>
        <v>0</v>
      </c>
      <c r="CL242" s="300" cm="1">
        <f t="array" aca="1" ref="CL242" ca="1">IF(AB242&lt;0,AB242*SUMPRODUCT(_xlfn.XLOOKUP(AB$23,$C$4:$C$19,$I$4:$S$19)*$AL242:$AV242),0)</f>
        <v>0</v>
      </c>
      <c r="CM242" s="300" cm="1">
        <f t="array" aca="1" ref="CM242" ca="1">IF(AC242&lt;0,AC242*SUMPRODUCT(_xlfn.XLOOKUP(AC$23,$C$4:$C$19,$I$4:$S$19)*$AL242:$AV242),0)</f>
        <v>0</v>
      </c>
      <c r="CN242" s="301" cm="1">
        <f t="array" aca="1" ref="CN242" ca="1">IF(AD242&lt;0,AD242*SUMPRODUCT(_xlfn.XLOOKUP(AD$23,$C$4:$C$19,$I$4:$S$19)*$AL242:$AV242),0)</f>
        <v>0</v>
      </c>
      <c r="CO242" s="300" cm="1">
        <f t="array" aca="1" ref="CO242" ca="1">IF(AE242&lt;0,AE242*SUMPRODUCT(_xlfn.XLOOKUP(AE$23,$C$4:$C$19,$I$4:$S$19)*$AL242:$AV242),0)</f>
        <v>0</v>
      </c>
      <c r="CP242" s="300" cm="1">
        <f t="array" aca="1" ref="CP242" ca="1">IF(AF242&lt;0,AF242*SUMPRODUCT(_xlfn.XLOOKUP(AF$23,$C$4:$C$19,$I$4:$S$19)*$AL242:$AV242),0)</f>
        <v>0</v>
      </c>
      <c r="CQ242" s="300" cm="1">
        <f t="array" aca="1" ref="CQ242" ca="1">IF(AG242&lt;0,AG242*SUMPRODUCT(_xlfn.XLOOKUP(AG$23,$C$4:$C$19,$I$4:$S$19)*$AL242:$AV242),0)</f>
        <v>0</v>
      </c>
      <c r="CR242" s="300" cm="1">
        <f t="array" aca="1" ref="CR242" ca="1">IF(AH242&lt;0,AH242*SUMPRODUCT(_xlfn.XLOOKUP(AH$23,$C$4:$C$19,$I$4:$S$19)*$AL242:$AV242),0)</f>
        <v>0</v>
      </c>
      <c r="CS242" s="300" cm="1">
        <f t="array" aca="1" ref="CS242" ca="1">IF(AI242&lt;0,AI242*SUMPRODUCT(_xlfn.XLOOKUP(AI$23,$C$4:$C$19,$I$4:$S$19)*$AL242:$AV242),0)</f>
        <v>0</v>
      </c>
      <c r="CT242" s="300" cm="1">
        <f t="array" aca="1" ref="CT242" ca="1">IF(AJ242&lt;0,AJ242*SUMPRODUCT(_xlfn.XLOOKUP(AJ$23,$C$4:$C$19,$I$4:$S$19)*$AL242:$AV242),0)</f>
        <v>0</v>
      </c>
      <c r="CU242" s="302" cm="1">
        <f t="array" aca="1" ref="CU242" ca="1">IF(AK242&lt;0,AK242*SUMPRODUCT(_xlfn.XLOOKUP(AK$23,$C$4:$C$19,$I$4:$S$19)*$AL242:$AV242),0)</f>
        <v>0</v>
      </c>
      <c r="CV242" s="303">
        <f t="shared" ca="1" si="370"/>
        <v>0</v>
      </c>
    </row>
    <row r="243" spans="1:100" x14ac:dyDescent="0.25">
      <c r="A243" s="136"/>
      <c r="B243" s="389"/>
      <c r="C243" s="278">
        <v>18</v>
      </c>
      <c r="D243" s="279" t="str">
        <f>_xlfn.XLOOKUP($C243,'Load Combinations'!$B$4:$B$22,'Load Combinations'!$C$4:$C$22)</f>
        <v>Target Change Out</v>
      </c>
      <c r="E243" s="280"/>
      <c r="F243" s="281"/>
      <c r="G243" s="111"/>
      <c r="H243" s="282">
        <f t="shared" ca="1" si="355"/>
        <v>-1.99</v>
      </c>
      <c r="I243" s="282">
        <f t="shared" ca="1" si="356"/>
        <v>0</v>
      </c>
      <c r="J243" s="283"/>
      <c r="K243" s="87">
        <f ca="1">OFFSET(K243,-17,0)</f>
        <v>0</v>
      </c>
      <c r="L243" s="84">
        <f t="shared" ref="L243:AK243" ca="1" si="372">OFFSET(L243,-17,0)</f>
        <v>0</v>
      </c>
      <c r="M243" s="84">
        <f t="shared" ca="1" si="372"/>
        <v>0</v>
      </c>
      <c r="N243" s="84">
        <f t="shared" ca="1" si="372"/>
        <v>0</v>
      </c>
      <c r="O243" s="84">
        <f t="shared" ca="1" si="372"/>
        <v>0</v>
      </c>
      <c r="P243" s="84">
        <f t="shared" ca="1" si="372"/>
        <v>0</v>
      </c>
      <c r="Q243" s="84">
        <f t="shared" ca="1" si="372"/>
        <v>0</v>
      </c>
      <c r="R243" s="84">
        <f t="shared" ca="1" si="372"/>
        <v>0</v>
      </c>
      <c r="S243" s="84">
        <f t="shared" ca="1" si="372"/>
        <v>0</v>
      </c>
      <c r="T243" s="84">
        <f t="shared" ca="1" si="372"/>
        <v>0</v>
      </c>
      <c r="U243" s="84">
        <f t="shared" ca="1" si="372"/>
        <v>0</v>
      </c>
      <c r="V243" s="84">
        <f t="shared" ca="1" si="372"/>
        <v>0</v>
      </c>
      <c r="W243" s="84">
        <f t="shared" ca="1" si="372"/>
        <v>0</v>
      </c>
      <c r="X243" s="84">
        <f t="shared" ca="1" si="372"/>
        <v>0</v>
      </c>
      <c r="Y243" s="84">
        <f t="shared" ca="1" si="372"/>
        <v>0</v>
      </c>
      <c r="Z243" s="89">
        <f t="shared" ca="1" si="372"/>
        <v>0</v>
      </c>
      <c r="AA243" s="87">
        <f t="shared" ca="1" si="372"/>
        <v>0</v>
      </c>
      <c r="AB243" s="84">
        <f t="shared" ca="1" si="372"/>
        <v>0</v>
      </c>
      <c r="AC243" s="84">
        <f t="shared" ca="1" si="372"/>
        <v>1</v>
      </c>
      <c r="AD243" s="84">
        <f t="shared" ca="1" si="372"/>
        <v>1</v>
      </c>
      <c r="AE243" s="84">
        <f t="shared" ca="1" si="372"/>
        <v>1</v>
      </c>
      <c r="AF243" s="84">
        <f t="shared" ca="1" si="372"/>
        <v>1</v>
      </c>
      <c r="AG243" s="84">
        <f t="shared" ca="1" si="372"/>
        <v>0</v>
      </c>
      <c r="AH243" s="84">
        <f t="shared" ca="1" si="372"/>
        <v>0</v>
      </c>
      <c r="AI243" s="84">
        <f t="shared" ca="1" si="372"/>
        <v>0</v>
      </c>
      <c r="AJ243" s="84">
        <f t="shared" ca="1" si="372"/>
        <v>0</v>
      </c>
      <c r="AK243" s="98">
        <f t="shared" ca="1" si="372"/>
        <v>0</v>
      </c>
      <c r="AL243" s="91">
        <f>+INDEX('Load Combinations'!$D$4:$N$22,MATCH(Vertical!$C243,'Load Combinations'!$B$4:$B$22,0),MATCH(Vertical!AL$23,'Load Combinations'!$D$3:$N$3,0))</f>
        <v>1</v>
      </c>
      <c r="AM243" s="84">
        <f>+INDEX('Load Combinations'!$D$4:$N$22,MATCH(Vertical!$C243,'Load Combinations'!$B$4:$B$22,0),MATCH(Vertical!AM$23,'Load Combinations'!$D$3:$N$3,0))</f>
        <v>0</v>
      </c>
      <c r="AN243" s="84">
        <f>+INDEX('Load Combinations'!$D$4:$N$22,MATCH(Vertical!$C243,'Load Combinations'!$B$4:$B$22,0),MATCH(Vertical!AN$23,'Load Combinations'!$D$3:$N$3,0))</f>
        <v>1</v>
      </c>
      <c r="AO243" s="84">
        <f>+INDEX('Load Combinations'!$D$4:$N$22,MATCH(Vertical!$C243,'Load Combinations'!$B$4:$B$22,0),MATCH(Vertical!AO$23,'Load Combinations'!$D$3:$N$3,0))</f>
        <v>1</v>
      </c>
      <c r="AP243" s="84">
        <f>+INDEX('Load Combinations'!$D$4:$N$22,MATCH(Vertical!$C243,'Load Combinations'!$B$4:$B$22,0),MATCH(Vertical!AP$23,'Load Combinations'!$D$3:$N$3,0))</f>
        <v>0</v>
      </c>
      <c r="AQ243" s="84">
        <f>+INDEX('Load Combinations'!$D$4:$N$22,MATCH(Vertical!$C243,'Load Combinations'!$B$4:$B$22,0),MATCH(Vertical!AQ$23,'Load Combinations'!$D$3:$N$3,0))</f>
        <v>0</v>
      </c>
      <c r="AR243" s="84">
        <f>+INDEX('Load Combinations'!$D$4:$N$22,MATCH(Vertical!$C243,'Load Combinations'!$B$4:$B$22,0),MATCH(Vertical!AR$23,'Load Combinations'!$D$3:$N$3,0))</f>
        <v>0</v>
      </c>
      <c r="AS243" s="84">
        <f>+INDEX('Load Combinations'!$D$4:$N$22,MATCH(Vertical!$C243,'Load Combinations'!$B$4:$B$22,0),MATCH(Vertical!AS$23,'Load Combinations'!$D$3:$N$3,0))</f>
        <v>0</v>
      </c>
      <c r="AT243" s="84">
        <f>+INDEX('Load Combinations'!$D$4:$N$22,MATCH(Vertical!$C243,'Load Combinations'!$B$4:$B$22,0),MATCH(Vertical!AT$23,'Load Combinations'!$D$3:$N$3,0))</f>
        <v>0</v>
      </c>
      <c r="AU243" s="89">
        <f>+INDEX('Load Combinations'!$D$4:$N$22,MATCH(Vertical!$C243,'Load Combinations'!$B$4:$B$22,0),MATCH(Vertical!AU$23,'Load Combinations'!$D$3:$N$3,0))</f>
        <v>0</v>
      </c>
      <c r="AV243" s="194">
        <f>+INDEX('Load Combinations'!$D$4:$N$22,MATCH(Vertical!$C243,'Load Combinations'!$B$4:$B$22,0),MATCH(Vertical!AV$23,'Load Combinations'!$D$3:$N$3,0))</f>
        <v>0</v>
      </c>
      <c r="AW243" s="284" cm="1">
        <f t="array" aca="1" ref="AW243" ca="1">SUMPRODUCT(--($K243:$Z243&gt;0),INDEX($H$4:$H$19,MATCH($K$23:$Z$23,$C$4:$C$19,0)))</f>
        <v>0</v>
      </c>
      <c r="AX243" s="194" cm="1">
        <f t="array" aca="1" ref="AX243" ca="1">SUMPRODUCT(--($K243:$Z243&gt;0),INDEX($G$4:$G$19,MATCH($K$23:$Z$23,$C$4:$C$19,0)))</f>
        <v>0</v>
      </c>
      <c r="AY243" s="194" cm="1">
        <f t="array" aca="1" ref="AY243" ca="1">-1*SUMPRODUCT(--($K243:$Z243&lt;0),INDEX($H$4:$H$19,MATCH($K$23:$Z$23,$C$4:$C$19,0)))</f>
        <v>0</v>
      </c>
      <c r="AZ243" s="285" cm="1">
        <f t="array" aca="1" ref="AZ243" ca="1">-1*SUMPRODUCT(--($K243:$Z243&lt;0),INDEX($G$4:$G$19,MATCH($K$23:$Z$23,$C$4:$C$19,0)))</f>
        <v>0</v>
      </c>
      <c r="BA243" s="286" cm="1">
        <f t="array" aca="1" ref="BA243" ca="1">IF(AA243&gt;0,AA243*SUMPRODUCT(_xlfn.XLOOKUP(AA$23,$C$4:$C$19,$T$4:$AD$19)*$AL243:$AV243),0)</f>
        <v>0</v>
      </c>
      <c r="BB243" s="287" cm="1">
        <f t="array" aca="1" ref="BB243" ca="1">IF(AB243&gt;0,AB243*SUMPRODUCT(_xlfn.XLOOKUP(AB$23,$C$4:$C$19,$T$4:$AD$19)*$AL243:$AV243),0)</f>
        <v>0</v>
      </c>
      <c r="BC243" s="287" cm="1">
        <f t="array" aca="1" ref="BC243" ca="1">IF(AC243&gt;0,AC243*SUMPRODUCT(_xlfn.XLOOKUP(AC$23,$C$4:$C$19,$T$4:$AD$19)*$AL243:$AV243),0)</f>
        <v>0</v>
      </c>
      <c r="BD243" s="287" cm="1">
        <f t="array" aca="1" ref="BD243" ca="1">IF(AD243&gt;0,AD243*SUMPRODUCT(_xlfn.XLOOKUP(AD$23,$C$4:$C$19,$T$4:$AD$19)*$AL243:$AV243),0)</f>
        <v>0.01</v>
      </c>
      <c r="BE243" s="287" cm="1">
        <f t="array" aca="1" ref="BE243" ca="1">IF(AE243&gt;0,AE243*SUMPRODUCT(_xlfn.XLOOKUP(AE$23,$C$4:$C$19,$T$4:$AD$19)*$AL243:$AV243),0)</f>
        <v>-2</v>
      </c>
      <c r="BF243" s="287" cm="1">
        <f t="array" aca="1" ref="BF243" ca="1">IF(AF243&gt;0,AF243*SUMPRODUCT(_xlfn.XLOOKUP(AF$23,$C$4:$C$19,$T$4:$AD$19)*$AL243:$AV243),0)</f>
        <v>0</v>
      </c>
      <c r="BG243" s="287" cm="1">
        <f t="array" aca="1" ref="BG243" ca="1">IF(AG243&gt;0,AG243*SUMPRODUCT(_xlfn.XLOOKUP(AG$23,$C$4:$C$19,$T$4:$AD$19)*$AL243:$AV243),0)</f>
        <v>0</v>
      </c>
      <c r="BH243" s="287" cm="1">
        <f t="array" aca="1" ref="BH243" ca="1">IF(AH243&gt;0,AH243*SUMPRODUCT(_xlfn.XLOOKUP(AH$23,$C$4:$C$19,$T$4:$AD$19)*$AL243:$AV243),0)</f>
        <v>0</v>
      </c>
      <c r="BI243" s="287" cm="1">
        <f t="array" aca="1" ref="BI243" ca="1">IF(AI243&gt;0,AI243*SUMPRODUCT(_xlfn.XLOOKUP(AI$23,$C$4:$C$19,$T$4:$AD$19)*$AL243:$AV243),0)</f>
        <v>0</v>
      </c>
      <c r="BJ243" s="287" cm="1">
        <f t="array" aca="1" ref="BJ243" ca="1">IF(AJ243&gt;0,AJ243*SUMPRODUCT(_xlfn.XLOOKUP(AJ$23,$C$4:$C$19,$T$4:$AD$19)*$AL243:$AV243),0)</f>
        <v>0</v>
      </c>
      <c r="BK243" s="288" cm="1">
        <f t="array" aca="1" ref="BK243" ca="1">IF(AK243&gt;0,AK243*SUMPRODUCT(_xlfn.XLOOKUP(AK$23,$C$4:$C$19,$T$4:$AD$19)*$AL243:$AV243),0)</f>
        <v>0</v>
      </c>
      <c r="BL243" s="289">
        <f t="shared" ca="1" si="367"/>
        <v>-1.99</v>
      </c>
      <c r="BM243" s="286" cm="1">
        <f t="array" aca="1" ref="BM243" ca="1">IF(AA243&gt;0,AA243*SUMPRODUCT(_xlfn.XLOOKUP(AA$23,$C$4:$C$19,$I$4:$S$19)*$AL243:$AV243),0)</f>
        <v>0</v>
      </c>
      <c r="BN243" s="287" cm="1">
        <f t="array" aca="1" ref="BN243" ca="1">IF(AB243&gt;0,AB243*SUMPRODUCT(_xlfn.XLOOKUP(AB$23,$C$4:$C$19,$I$4:$S$19)*$AL243:$AV243),0)</f>
        <v>0</v>
      </c>
      <c r="BO243" s="287" cm="1">
        <f t="array" aca="1" ref="BO243" ca="1">IF(AC243&gt;0,AC243*SUMPRODUCT(_xlfn.XLOOKUP(AC$23,$C$4:$C$19,$I$4:$S$19)*$AL243:$AV243),0)</f>
        <v>0</v>
      </c>
      <c r="BP243" s="287" cm="1">
        <f t="array" aca="1" ref="BP243" ca="1">IF(AD243&gt;0,AD243*SUMPRODUCT(_xlfn.XLOOKUP(AD$23,$C$4:$C$19,$I$4:$S$19)*$AL243:$AV243),0)</f>
        <v>0</v>
      </c>
      <c r="BQ243" s="287" cm="1">
        <f t="array" aca="1" ref="BQ243" ca="1">IF(AE243&gt;0,AE243*SUMPRODUCT(_xlfn.XLOOKUP(AE$23,$C$4:$C$19,$I$4:$S$19)*$AL243:$AV243),0)</f>
        <v>0</v>
      </c>
      <c r="BR243" s="287" cm="1">
        <f t="array" aca="1" ref="BR243" ca="1">IF(AF243&gt;0,AF243*SUMPRODUCT(_xlfn.XLOOKUP(AF$23,$C$4:$C$19,$I$4:$S$19)*$AL243:$AV243),0)</f>
        <v>0</v>
      </c>
      <c r="BS243" s="287" cm="1">
        <f t="array" aca="1" ref="BS243" ca="1">IF(AG243&gt;0,AG243*SUMPRODUCT(_xlfn.XLOOKUP(AG$23,$C$4:$C$19,$I$4:$S$19)*$AL243:$AV243),0)</f>
        <v>0</v>
      </c>
      <c r="BT243" s="287" cm="1">
        <f t="array" aca="1" ref="BT243" ca="1">IF(AH243&gt;0,AH243*SUMPRODUCT(_xlfn.XLOOKUP(AH$23,$C$4:$C$19,$I$4:$S$19)*$AL243:$AV243),0)</f>
        <v>0</v>
      </c>
      <c r="BU243" s="287" cm="1">
        <f t="array" aca="1" ref="BU243" ca="1">IF(AI243&gt;0,AI243*SUMPRODUCT(_xlfn.XLOOKUP(AI$23,$C$4:$C$19,$I$4:$S$19)*$AL243:$AV243),0)</f>
        <v>0</v>
      </c>
      <c r="BV243" s="287" cm="1">
        <f t="array" aca="1" ref="BV243" ca="1">IF(AJ243&gt;0,AJ243*SUMPRODUCT(_xlfn.XLOOKUP(AJ$23,$C$4:$C$19,$I$4:$S$19)*$AL243:$AV243),0)</f>
        <v>0</v>
      </c>
      <c r="BW243" s="290" cm="1">
        <f t="array" aca="1" ref="BW243" ca="1">IF(AK243&gt;0,AK243*SUMPRODUCT(_xlfn.XLOOKUP(AK$23,$C$4:$C$19,$I$4:$S$19)*$AL243:$AV243),0)</f>
        <v>0</v>
      </c>
      <c r="BX243" s="291">
        <f t="shared" ca="1" si="368"/>
        <v>0</v>
      </c>
      <c r="BY243" s="286" cm="1">
        <f t="array" aca="1" ref="BY243" ca="1">IF(AA243&lt;0,AA243*SUMPRODUCT(_xlfn.XLOOKUP(AA$23,$C$4:$C$19,$T$4:$AD$19)*$AL243:$AV243),0)</f>
        <v>0</v>
      </c>
      <c r="BZ243" s="287" cm="1">
        <f t="array" aca="1" ref="BZ243" ca="1">IF(AB243&lt;0,AB243*SUMPRODUCT(_xlfn.XLOOKUP(AB$23,$C$4:$C$19,$T$4:$AD$19)*$AL243:$AV243),0)</f>
        <v>0</v>
      </c>
      <c r="CA243" s="287" cm="1">
        <f t="array" aca="1" ref="CA243" ca="1">IF(AC243&lt;0,AC243*SUMPRODUCT(_xlfn.XLOOKUP(AC$23,$C$4:$C$19,$T$4:$AD$19)*$AL243:$AV243),0)</f>
        <v>0</v>
      </c>
      <c r="CB243" s="287" cm="1">
        <f t="array" aca="1" ref="CB243" ca="1">IF(AD243&lt;0,AD243*SUMPRODUCT(_xlfn.XLOOKUP(AD$23,$C$4:$C$19,$T$4:$AD$19)*$AL243:$AV243),0)</f>
        <v>0</v>
      </c>
      <c r="CC243" s="287" cm="1">
        <f t="array" aca="1" ref="CC243" ca="1">IF(AE243&lt;0,AE243*SUMPRODUCT(_xlfn.XLOOKUP(AE$23,$C$4:$C$19,$T$4:$AD$19)*$AL243:$AV243),0)</f>
        <v>0</v>
      </c>
      <c r="CD243" s="287" cm="1">
        <f t="array" aca="1" ref="CD243" ca="1">IF(AF243&lt;0,AF243*SUMPRODUCT(_xlfn.XLOOKUP(AF$23,$C$4:$C$19,$T$4:$AD$19)*$AL243:$AV243),0)</f>
        <v>0</v>
      </c>
      <c r="CE243" s="287" cm="1">
        <f t="array" aca="1" ref="CE243" ca="1">IF(AG243&lt;0,AG243*SUMPRODUCT(_xlfn.XLOOKUP(AG$23,$C$4:$C$19,$T$4:$AD$19)*$AL243:$AV243),0)</f>
        <v>0</v>
      </c>
      <c r="CF243" s="287" cm="1">
        <f t="array" aca="1" ref="CF243" ca="1">IF(AH243&lt;0,AH243*SUMPRODUCT(_xlfn.XLOOKUP(AH$23,$C$4:$C$19,$T$4:$AD$19)*$AL243:$AV243),0)</f>
        <v>0</v>
      </c>
      <c r="CG243" s="287" cm="1">
        <f t="array" aca="1" ref="CG243" ca="1">IF(AI243&lt;0,AI243*SUMPRODUCT(_xlfn.XLOOKUP(AI$23,$C$4:$C$19,$T$4:$AD$19)*$AL243:$AV243),0)</f>
        <v>0</v>
      </c>
      <c r="CH243" s="287" cm="1">
        <f t="array" aca="1" ref="CH243" ca="1">IF(AJ243&lt;0,AJ243*SUMPRODUCT(_xlfn.XLOOKUP(AJ$23,$C$4:$C$19,$T$4:$AD$19)*$AL243:$AV243),0)</f>
        <v>0</v>
      </c>
      <c r="CI243" s="290" cm="1">
        <f t="array" aca="1" ref="CI243" ca="1">IF(AK243&lt;0,AK243*SUMPRODUCT(_xlfn.XLOOKUP(AK$23,$C$4:$C$19,$T$4:$AD$19)*$AL243:$AV243),0)</f>
        <v>0</v>
      </c>
      <c r="CJ243" s="289">
        <f t="shared" ca="1" si="369"/>
        <v>0</v>
      </c>
      <c r="CK243" s="286" cm="1">
        <f t="array" aca="1" ref="CK243" ca="1">IF(AA243&lt;0,AA243*SUMPRODUCT(_xlfn.XLOOKUP(AA$23,$C$4:$C$19,$I$4:$S$19)*$AL243:$AV243),0)</f>
        <v>0</v>
      </c>
      <c r="CL243" s="287" cm="1">
        <f t="array" aca="1" ref="CL243" ca="1">IF(AB243&lt;0,AB243*SUMPRODUCT(_xlfn.XLOOKUP(AB$23,$C$4:$C$19,$I$4:$S$19)*$AL243:$AV243),0)</f>
        <v>0</v>
      </c>
      <c r="CM243" s="287" cm="1">
        <f t="array" aca="1" ref="CM243" ca="1">IF(AC243&lt;0,AC243*SUMPRODUCT(_xlfn.XLOOKUP(AC$23,$C$4:$C$19,$I$4:$S$19)*$AL243:$AV243),0)</f>
        <v>0</v>
      </c>
      <c r="CN243" s="287" cm="1">
        <f t="array" aca="1" ref="CN243" ca="1">IF(AD243&lt;0,AD243*SUMPRODUCT(_xlfn.XLOOKUP(AD$23,$C$4:$C$19,$I$4:$S$19)*$AL243:$AV243),0)</f>
        <v>0</v>
      </c>
      <c r="CO243" s="287" cm="1">
        <f t="array" aca="1" ref="CO243" ca="1">IF(AE243&lt;0,AE243*SUMPRODUCT(_xlfn.XLOOKUP(AE$23,$C$4:$C$19,$I$4:$S$19)*$AL243:$AV243),0)</f>
        <v>0</v>
      </c>
      <c r="CP243" s="287" cm="1">
        <f t="array" aca="1" ref="CP243" ca="1">IF(AF243&lt;0,AF243*SUMPRODUCT(_xlfn.XLOOKUP(AF$23,$C$4:$C$19,$I$4:$S$19)*$AL243:$AV243),0)</f>
        <v>0</v>
      </c>
      <c r="CQ243" s="287" cm="1">
        <f t="array" aca="1" ref="CQ243" ca="1">IF(AG243&lt;0,AG243*SUMPRODUCT(_xlfn.XLOOKUP(AG$23,$C$4:$C$19,$I$4:$S$19)*$AL243:$AV243),0)</f>
        <v>0</v>
      </c>
      <c r="CR243" s="287" cm="1">
        <f t="array" aca="1" ref="CR243" ca="1">IF(AH243&lt;0,AH243*SUMPRODUCT(_xlfn.XLOOKUP(AH$23,$C$4:$C$19,$I$4:$S$19)*$AL243:$AV243),0)</f>
        <v>0</v>
      </c>
      <c r="CS243" s="287" cm="1">
        <f t="array" aca="1" ref="CS243" ca="1">IF(AI243&lt;0,AI243*SUMPRODUCT(_xlfn.XLOOKUP(AI$23,$C$4:$C$19,$I$4:$S$19)*$AL243:$AV243),0)</f>
        <v>0</v>
      </c>
      <c r="CT243" s="287" cm="1">
        <f t="array" aca="1" ref="CT243" ca="1">IF(AJ243&lt;0,AJ243*SUMPRODUCT(_xlfn.XLOOKUP(AJ$23,$C$4:$C$19,$I$4:$S$19)*$AL243:$AV243),0)</f>
        <v>0</v>
      </c>
      <c r="CU243" s="288" cm="1">
        <f t="array" aca="1" ref="CU243" ca="1">IF(AK243&lt;0,AK243*SUMPRODUCT(_xlfn.XLOOKUP(AK$23,$C$4:$C$19,$I$4:$S$19)*$AL243:$AV243),0)</f>
        <v>0</v>
      </c>
      <c r="CV243" s="289">
        <f t="shared" ca="1" si="370"/>
        <v>0</v>
      </c>
    </row>
    <row r="244" spans="1:100" ht="15.75" thickBot="1" x14ac:dyDescent="0.3">
      <c r="A244" s="136"/>
      <c r="B244" s="389"/>
      <c r="C244" s="292">
        <v>19</v>
      </c>
      <c r="D244" s="293" t="str">
        <f>_xlfn.XLOOKUP($C244,'Load Combinations'!$B$4:$B$22,'Load Combinations'!$C$4:$C$22)</f>
        <v>Bearing Change Out (Shaft on lid)</v>
      </c>
      <c r="E244" s="86"/>
      <c r="F244" s="294"/>
      <c r="G244" s="125"/>
      <c r="H244" s="295">
        <f t="shared" ca="1" si="355"/>
        <v>0</v>
      </c>
      <c r="I244" s="295">
        <f t="shared" ca="1" si="356"/>
        <v>-2</v>
      </c>
      <c r="J244" s="296"/>
      <c r="K244" s="99">
        <f ca="1">OFFSET(K244,-18,0)</f>
        <v>0</v>
      </c>
      <c r="L244" s="96">
        <f t="shared" ref="L244:AK244" ca="1" si="373">OFFSET(L244,-18,0)</f>
        <v>0</v>
      </c>
      <c r="M244" s="96">
        <f t="shared" ca="1" si="373"/>
        <v>0</v>
      </c>
      <c r="N244" s="96">
        <f t="shared" ca="1" si="373"/>
        <v>0</v>
      </c>
      <c r="O244" s="96">
        <f t="shared" ca="1" si="373"/>
        <v>0</v>
      </c>
      <c r="P244" s="96">
        <f t="shared" ca="1" si="373"/>
        <v>0</v>
      </c>
      <c r="Q244" s="96">
        <f t="shared" ca="1" si="373"/>
        <v>0</v>
      </c>
      <c r="R244" s="96">
        <f t="shared" ca="1" si="373"/>
        <v>0</v>
      </c>
      <c r="S244" s="96">
        <f t="shared" ca="1" si="373"/>
        <v>0</v>
      </c>
      <c r="T244" s="96">
        <f t="shared" ca="1" si="373"/>
        <v>0</v>
      </c>
      <c r="U244" s="96">
        <f t="shared" ca="1" si="373"/>
        <v>0</v>
      </c>
      <c r="V244" s="96">
        <f t="shared" ca="1" si="373"/>
        <v>0</v>
      </c>
      <c r="W244" s="96">
        <f t="shared" ca="1" si="373"/>
        <v>0</v>
      </c>
      <c r="X244" s="96">
        <f t="shared" ca="1" si="373"/>
        <v>0</v>
      </c>
      <c r="Y244" s="96">
        <f t="shared" ca="1" si="373"/>
        <v>0</v>
      </c>
      <c r="Z244" s="138">
        <f t="shared" ca="1" si="373"/>
        <v>0</v>
      </c>
      <c r="AA244" s="99">
        <f t="shared" ca="1" si="373"/>
        <v>0</v>
      </c>
      <c r="AB244" s="96">
        <f t="shared" ca="1" si="373"/>
        <v>0</v>
      </c>
      <c r="AC244" s="96">
        <f t="shared" ca="1" si="373"/>
        <v>1</v>
      </c>
      <c r="AD244" s="96">
        <f t="shared" ca="1" si="373"/>
        <v>1</v>
      </c>
      <c r="AE244" s="96">
        <f t="shared" ca="1" si="373"/>
        <v>1</v>
      </c>
      <c r="AF244" s="96">
        <f t="shared" ca="1" si="373"/>
        <v>1</v>
      </c>
      <c r="AG244" s="96">
        <f t="shared" ca="1" si="373"/>
        <v>0</v>
      </c>
      <c r="AH244" s="96">
        <f t="shared" ca="1" si="373"/>
        <v>0</v>
      </c>
      <c r="AI244" s="96">
        <f t="shared" ca="1" si="373"/>
        <v>0</v>
      </c>
      <c r="AJ244" s="96">
        <f t="shared" ca="1" si="373"/>
        <v>0</v>
      </c>
      <c r="AK244" s="100">
        <f t="shared" ca="1" si="373"/>
        <v>0</v>
      </c>
      <c r="AL244" s="97">
        <f>+INDEX('Load Combinations'!$D$4:$N$22,MATCH(Vertical!$C244,'Load Combinations'!$B$4:$B$22,0),MATCH(Vertical!AL$23,'Load Combinations'!$D$3:$N$3,0))</f>
        <v>1</v>
      </c>
      <c r="AM244" s="96">
        <f>+INDEX('Load Combinations'!$D$4:$N$22,MATCH(Vertical!$C244,'Load Combinations'!$B$4:$B$22,0),MATCH(Vertical!AM$23,'Load Combinations'!$D$3:$N$3,0))</f>
        <v>0</v>
      </c>
      <c r="AN244" s="96">
        <f>+INDEX('Load Combinations'!$D$4:$N$22,MATCH(Vertical!$C244,'Load Combinations'!$B$4:$B$22,0),MATCH(Vertical!AN$23,'Load Combinations'!$D$3:$N$3,0))</f>
        <v>0</v>
      </c>
      <c r="AO244" s="96">
        <f>+INDEX('Load Combinations'!$D$4:$N$22,MATCH(Vertical!$C244,'Load Combinations'!$B$4:$B$22,0),MATCH(Vertical!AO$23,'Load Combinations'!$D$3:$N$3,0))</f>
        <v>0</v>
      </c>
      <c r="AP244" s="96">
        <f>+INDEX('Load Combinations'!$D$4:$N$22,MATCH(Vertical!$C244,'Load Combinations'!$B$4:$B$22,0),MATCH(Vertical!AP$23,'Load Combinations'!$D$3:$N$3,0))</f>
        <v>0</v>
      </c>
      <c r="AQ244" s="96">
        <f>+INDEX('Load Combinations'!$D$4:$N$22,MATCH(Vertical!$C244,'Load Combinations'!$B$4:$B$22,0),MATCH(Vertical!AQ$23,'Load Combinations'!$D$3:$N$3,0))</f>
        <v>0</v>
      </c>
      <c r="AR244" s="96">
        <f>+INDEX('Load Combinations'!$D$4:$N$22,MATCH(Vertical!$C244,'Load Combinations'!$B$4:$B$22,0),MATCH(Vertical!AR$23,'Load Combinations'!$D$3:$N$3,0))</f>
        <v>0</v>
      </c>
      <c r="AS244" s="96">
        <f>+INDEX('Load Combinations'!$D$4:$N$22,MATCH(Vertical!$C244,'Load Combinations'!$B$4:$B$22,0),MATCH(Vertical!AS$23,'Load Combinations'!$D$3:$N$3,0))</f>
        <v>0</v>
      </c>
      <c r="AT244" s="96">
        <f>+INDEX('Load Combinations'!$D$4:$N$22,MATCH(Vertical!$C244,'Load Combinations'!$B$4:$B$22,0),MATCH(Vertical!AT$23,'Load Combinations'!$D$3:$N$3,0))</f>
        <v>0</v>
      </c>
      <c r="AU244" s="138">
        <f>+INDEX('Load Combinations'!$D$4:$N$22,MATCH(Vertical!$C244,'Load Combinations'!$B$4:$B$22,0),MATCH(Vertical!AU$23,'Load Combinations'!$D$3:$N$3,0))</f>
        <v>0</v>
      </c>
      <c r="AV244" s="298">
        <f>+INDEX('Load Combinations'!$D$4:$N$22,MATCH(Vertical!$C244,'Load Combinations'!$B$4:$B$22,0),MATCH(Vertical!AV$23,'Load Combinations'!$D$3:$N$3,0))</f>
        <v>1</v>
      </c>
      <c r="AW244" s="297" cm="1">
        <f t="array" aca="1" ref="AW244" ca="1">SUMPRODUCT(--($K244:$Z244&gt;0),INDEX($H$4:$H$19,MATCH($K$23:$Z$23,$C$4:$C$19,0)))</f>
        <v>0</v>
      </c>
      <c r="AX244" s="298" cm="1">
        <f t="array" aca="1" ref="AX244" ca="1">SUMPRODUCT(--($K244:$Z244&gt;0),INDEX($G$4:$G$19,MATCH($K$23:$Z$23,$C$4:$C$19,0)))</f>
        <v>0</v>
      </c>
      <c r="AY244" s="298" cm="1">
        <f t="array" aca="1" ref="AY244" ca="1">-1*SUMPRODUCT(--($K244:$Z244&lt;0),INDEX($H$4:$H$19,MATCH($K$23:$Z$23,$C$4:$C$19,0)))</f>
        <v>0</v>
      </c>
      <c r="AZ244" s="299" cm="1">
        <f t="array" aca="1" ref="AZ244" ca="1">-1*SUMPRODUCT(--($K244:$Z244&lt;0),INDEX($G$4:$G$19,MATCH($K$23:$Z$23,$C$4:$C$19,0)))</f>
        <v>0</v>
      </c>
      <c r="BA244" s="125" cm="1">
        <f t="array" aca="1" ref="BA244" ca="1">IF(AA244&gt;0,AA244*SUMPRODUCT(_xlfn.XLOOKUP(AA$23,$C$4:$C$19,$T$4:$AD$19)*$AL244:$AV244),0)</f>
        <v>0</v>
      </c>
      <c r="BB244" s="300" cm="1">
        <f t="array" aca="1" ref="BB244" ca="1">IF(AB244&gt;0,AB244*SUMPRODUCT(_xlfn.XLOOKUP(AB$23,$C$4:$C$19,$T$4:$AD$19)*$AL244:$AV244),0)</f>
        <v>0</v>
      </c>
      <c r="BC244" s="300" cm="1">
        <f t="array" aca="1" ref="BC244" ca="1">IF(AC244&gt;0,AC244*SUMPRODUCT(_xlfn.XLOOKUP(AC$23,$C$4:$C$19,$T$4:$AD$19)*$AL244:$AV244),0)</f>
        <v>2</v>
      </c>
      <c r="BD244" s="301" cm="1">
        <f t="array" aca="1" ref="BD244" ca="1">IF(AD244&gt;0,AD244*SUMPRODUCT(_xlfn.XLOOKUP(AD$23,$C$4:$C$19,$T$4:$AD$19)*$AL244:$AV244),0)</f>
        <v>0</v>
      </c>
      <c r="BE244" s="300" cm="1">
        <f t="array" aca="1" ref="BE244" ca="1">IF(AE244&gt;0,AE244*SUMPRODUCT(_xlfn.XLOOKUP(AE$23,$C$4:$C$19,$T$4:$AD$19)*$AL244:$AV244),0)</f>
        <v>-2</v>
      </c>
      <c r="BF244" s="300" cm="1">
        <f t="array" aca="1" ref="BF244" ca="1">IF(AF244&gt;0,AF244*SUMPRODUCT(_xlfn.XLOOKUP(AF$23,$C$4:$C$19,$T$4:$AD$19)*$AL244:$AV244),0)</f>
        <v>0</v>
      </c>
      <c r="BG244" s="300" cm="1">
        <f t="array" aca="1" ref="BG244" ca="1">IF(AG244&gt;0,AG244*SUMPRODUCT(_xlfn.XLOOKUP(AG$23,$C$4:$C$19,$T$4:$AD$19)*$AL244:$AV244),0)</f>
        <v>0</v>
      </c>
      <c r="BH244" s="300" cm="1">
        <f t="array" aca="1" ref="BH244" ca="1">IF(AH244&gt;0,AH244*SUMPRODUCT(_xlfn.XLOOKUP(AH$23,$C$4:$C$19,$T$4:$AD$19)*$AL244:$AV244),0)</f>
        <v>0</v>
      </c>
      <c r="BI244" s="300" cm="1">
        <f t="array" aca="1" ref="BI244" ca="1">IF(AI244&gt;0,AI244*SUMPRODUCT(_xlfn.XLOOKUP(AI$23,$C$4:$C$19,$T$4:$AD$19)*$AL244:$AV244),0)</f>
        <v>0</v>
      </c>
      <c r="BJ244" s="300" cm="1">
        <f t="array" aca="1" ref="BJ244" ca="1">IF(AJ244&gt;0,AJ244*SUMPRODUCT(_xlfn.XLOOKUP(AJ$23,$C$4:$C$19,$T$4:$AD$19)*$AL244:$AV244),0)</f>
        <v>0</v>
      </c>
      <c r="BK244" s="302" cm="1">
        <f t="array" aca="1" ref="BK244" ca="1">IF(AK244&gt;0,AK244*SUMPRODUCT(_xlfn.XLOOKUP(AK$23,$C$4:$C$19,$T$4:$AD$19)*$AL244:$AV244),0)</f>
        <v>0</v>
      </c>
      <c r="BL244" s="303">
        <f t="shared" ca="1" si="367"/>
        <v>0</v>
      </c>
      <c r="BM244" s="125" cm="1">
        <f t="array" aca="1" ref="BM244" ca="1">IF(AA244&gt;0,AA244*SUMPRODUCT(_xlfn.XLOOKUP(AA$23,$C$4:$C$19,$I$4:$S$19)*$AL244:$AV244),0)</f>
        <v>0</v>
      </c>
      <c r="BN244" s="300" cm="1">
        <f t="array" aca="1" ref="BN244" ca="1">IF(AB244&gt;0,AB244*SUMPRODUCT(_xlfn.XLOOKUP(AB$23,$C$4:$C$19,$I$4:$S$19)*$AL244:$AV244),0)</f>
        <v>0</v>
      </c>
      <c r="BO244" s="300" cm="1">
        <f t="array" aca="1" ref="BO244" ca="1">IF(AC244&gt;0,AC244*SUMPRODUCT(_xlfn.XLOOKUP(AC$23,$C$4:$C$19,$I$4:$S$19)*$AL244:$AV244),0)</f>
        <v>-2</v>
      </c>
      <c r="BP244" s="301" cm="1">
        <f t="array" aca="1" ref="BP244" ca="1">IF(AD244&gt;0,AD244*SUMPRODUCT(_xlfn.XLOOKUP(AD$23,$C$4:$C$19,$I$4:$S$19)*$AL244:$AV244),0)</f>
        <v>0</v>
      </c>
      <c r="BQ244" s="300" cm="1">
        <f t="array" aca="1" ref="BQ244" ca="1">IF(AE244&gt;0,AE244*SUMPRODUCT(_xlfn.XLOOKUP(AE$23,$C$4:$C$19,$I$4:$S$19)*$AL244:$AV244),0)</f>
        <v>0</v>
      </c>
      <c r="BR244" s="300" cm="1">
        <f t="array" aca="1" ref="BR244" ca="1">IF(AF244&gt;0,AF244*SUMPRODUCT(_xlfn.XLOOKUP(AF$23,$C$4:$C$19,$I$4:$S$19)*$AL244:$AV244),0)</f>
        <v>0</v>
      </c>
      <c r="BS244" s="300" cm="1">
        <f t="array" aca="1" ref="BS244" ca="1">IF(AG244&gt;0,AG244*SUMPRODUCT(_xlfn.XLOOKUP(AG$23,$C$4:$C$19,$I$4:$S$19)*$AL244:$AV244),0)</f>
        <v>0</v>
      </c>
      <c r="BT244" s="300" cm="1">
        <f t="array" aca="1" ref="BT244" ca="1">IF(AH244&gt;0,AH244*SUMPRODUCT(_xlfn.XLOOKUP(AH$23,$C$4:$C$19,$I$4:$S$19)*$AL244:$AV244),0)</f>
        <v>0</v>
      </c>
      <c r="BU244" s="300" cm="1">
        <f t="array" aca="1" ref="BU244" ca="1">IF(AI244&gt;0,AI244*SUMPRODUCT(_xlfn.XLOOKUP(AI$23,$C$4:$C$19,$I$4:$S$19)*$AL244:$AV244),0)</f>
        <v>0</v>
      </c>
      <c r="BV244" s="300" cm="1">
        <f t="array" aca="1" ref="BV244" ca="1">IF(AJ244&gt;0,AJ244*SUMPRODUCT(_xlfn.XLOOKUP(AJ$23,$C$4:$C$19,$I$4:$S$19)*$AL244:$AV244),0)</f>
        <v>0</v>
      </c>
      <c r="BW244" s="304" cm="1">
        <f t="array" aca="1" ref="BW244" ca="1">IF(AK244&gt;0,AK244*SUMPRODUCT(_xlfn.XLOOKUP(AK$23,$C$4:$C$19,$I$4:$S$19)*$AL244:$AV244),0)</f>
        <v>0</v>
      </c>
      <c r="BX244" s="305">
        <f t="shared" ca="1" si="368"/>
        <v>-2</v>
      </c>
      <c r="BY244" s="125" cm="1">
        <f t="array" aca="1" ref="BY244" ca="1">IF(AA244&lt;0,AA244*SUMPRODUCT(_xlfn.XLOOKUP(AA$23,$C$4:$C$19,$T$4:$AD$19)*$AL244:$AV244),0)</f>
        <v>0</v>
      </c>
      <c r="BZ244" s="300" cm="1">
        <f t="array" aca="1" ref="BZ244" ca="1">IF(AB244&lt;0,AB244*SUMPRODUCT(_xlfn.XLOOKUP(AB$23,$C$4:$C$19,$T$4:$AD$19)*$AL244:$AV244),0)</f>
        <v>0</v>
      </c>
      <c r="CA244" s="300" cm="1">
        <f t="array" aca="1" ref="CA244" ca="1">IF(AC244&lt;0,AC244*SUMPRODUCT(_xlfn.XLOOKUP(AC$23,$C$4:$C$19,$T$4:$AD$19)*$AL244:$AV244),0)</f>
        <v>0</v>
      </c>
      <c r="CB244" s="301" cm="1">
        <f t="array" aca="1" ref="CB244" ca="1">IF(AD244&lt;0,AD244*SUMPRODUCT(_xlfn.XLOOKUP(AD$23,$C$4:$C$19,$T$4:$AD$19)*$AL244:$AV244),0)</f>
        <v>0</v>
      </c>
      <c r="CC244" s="300" cm="1">
        <f t="array" aca="1" ref="CC244" ca="1">IF(AE244&lt;0,AE244*SUMPRODUCT(_xlfn.XLOOKUP(AE$23,$C$4:$C$19,$T$4:$AD$19)*$AL244:$AV244),0)</f>
        <v>0</v>
      </c>
      <c r="CD244" s="300" cm="1">
        <f t="array" aca="1" ref="CD244" ca="1">IF(AF244&lt;0,AF244*SUMPRODUCT(_xlfn.XLOOKUP(AF$23,$C$4:$C$19,$T$4:$AD$19)*$AL244:$AV244),0)</f>
        <v>0</v>
      </c>
      <c r="CE244" s="300" cm="1">
        <f t="array" aca="1" ref="CE244" ca="1">IF(AG244&lt;0,AG244*SUMPRODUCT(_xlfn.XLOOKUP(AG$23,$C$4:$C$19,$T$4:$AD$19)*$AL244:$AV244),0)</f>
        <v>0</v>
      </c>
      <c r="CF244" s="300" cm="1">
        <f t="array" aca="1" ref="CF244" ca="1">IF(AH244&lt;0,AH244*SUMPRODUCT(_xlfn.XLOOKUP(AH$23,$C$4:$C$19,$T$4:$AD$19)*$AL244:$AV244),0)</f>
        <v>0</v>
      </c>
      <c r="CG244" s="300" cm="1">
        <f t="array" aca="1" ref="CG244" ca="1">IF(AI244&lt;0,AI244*SUMPRODUCT(_xlfn.XLOOKUP(AI$23,$C$4:$C$19,$T$4:$AD$19)*$AL244:$AV244),0)</f>
        <v>0</v>
      </c>
      <c r="CH244" s="300" cm="1">
        <f t="array" aca="1" ref="CH244" ca="1">IF(AJ244&lt;0,AJ244*SUMPRODUCT(_xlfn.XLOOKUP(AJ$23,$C$4:$C$19,$T$4:$AD$19)*$AL244:$AV244),0)</f>
        <v>0</v>
      </c>
      <c r="CI244" s="304" cm="1">
        <f t="array" aca="1" ref="CI244" ca="1">IF(AK244&lt;0,AK244*SUMPRODUCT(_xlfn.XLOOKUP(AK$23,$C$4:$C$19,$T$4:$AD$19)*$AL244:$AV244),0)</f>
        <v>0</v>
      </c>
      <c r="CJ244" s="303">
        <f t="shared" ca="1" si="369"/>
        <v>0</v>
      </c>
      <c r="CK244" s="125" cm="1">
        <f t="array" aca="1" ref="CK244" ca="1">IF(AA244&lt;0,AA244*SUMPRODUCT(_xlfn.XLOOKUP(AA$23,$C$4:$C$19,$I$4:$S$19)*$AL244:$AV244),0)</f>
        <v>0</v>
      </c>
      <c r="CL244" s="300" cm="1">
        <f t="array" aca="1" ref="CL244" ca="1">IF(AB244&lt;0,AB244*SUMPRODUCT(_xlfn.XLOOKUP(AB$23,$C$4:$C$19,$I$4:$S$19)*$AL244:$AV244),0)</f>
        <v>0</v>
      </c>
      <c r="CM244" s="300" cm="1">
        <f t="array" aca="1" ref="CM244" ca="1">IF(AC244&lt;0,AC244*SUMPRODUCT(_xlfn.XLOOKUP(AC$23,$C$4:$C$19,$I$4:$S$19)*$AL244:$AV244),0)</f>
        <v>0</v>
      </c>
      <c r="CN244" s="301" cm="1">
        <f t="array" aca="1" ref="CN244" ca="1">IF(AD244&lt;0,AD244*SUMPRODUCT(_xlfn.XLOOKUP(AD$23,$C$4:$C$19,$I$4:$S$19)*$AL244:$AV244),0)</f>
        <v>0</v>
      </c>
      <c r="CO244" s="300" cm="1">
        <f t="array" aca="1" ref="CO244" ca="1">IF(AE244&lt;0,AE244*SUMPRODUCT(_xlfn.XLOOKUP(AE$23,$C$4:$C$19,$I$4:$S$19)*$AL244:$AV244),0)</f>
        <v>0</v>
      </c>
      <c r="CP244" s="300" cm="1">
        <f t="array" aca="1" ref="CP244" ca="1">IF(AF244&lt;0,AF244*SUMPRODUCT(_xlfn.XLOOKUP(AF$23,$C$4:$C$19,$I$4:$S$19)*$AL244:$AV244),0)</f>
        <v>0</v>
      </c>
      <c r="CQ244" s="300" cm="1">
        <f t="array" aca="1" ref="CQ244" ca="1">IF(AG244&lt;0,AG244*SUMPRODUCT(_xlfn.XLOOKUP(AG$23,$C$4:$C$19,$I$4:$S$19)*$AL244:$AV244),0)</f>
        <v>0</v>
      </c>
      <c r="CR244" s="300" cm="1">
        <f t="array" aca="1" ref="CR244" ca="1">IF(AH244&lt;0,AH244*SUMPRODUCT(_xlfn.XLOOKUP(AH$23,$C$4:$C$19,$I$4:$S$19)*$AL244:$AV244),0)</f>
        <v>0</v>
      </c>
      <c r="CS244" s="300" cm="1">
        <f t="array" aca="1" ref="CS244" ca="1">IF(AI244&lt;0,AI244*SUMPRODUCT(_xlfn.XLOOKUP(AI$23,$C$4:$C$19,$I$4:$S$19)*$AL244:$AV244),0)</f>
        <v>0</v>
      </c>
      <c r="CT244" s="300" cm="1">
        <f t="array" aca="1" ref="CT244" ca="1">IF(AJ244&lt;0,AJ244*SUMPRODUCT(_xlfn.XLOOKUP(AJ$23,$C$4:$C$19,$I$4:$S$19)*$AL244:$AV244),0)</f>
        <v>0</v>
      </c>
      <c r="CU244" s="302" cm="1">
        <f t="array" aca="1" ref="CU244" ca="1">IF(AK244&lt;0,AK244*SUMPRODUCT(_xlfn.XLOOKUP(AK$23,$C$4:$C$19,$I$4:$S$19)*$AL244:$AV244),0)</f>
        <v>0</v>
      </c>
      <c r="CV244" s="303">
        <f t="shared" ca="1" si="370"/>
        <v>0</v>
      </c>
    </row>
    <row r="245" spans="1:100" ht="15.75" x14ac:dyDescent="0.25">
      <c r="A245" s="261" t="s">
        <v>161</v>
      </c>
      <c r="B245" s="733"/>
      <c r="C245" s="262">
        <v>1</v>
      </c>
      <c r="D245" s="263" t="str">
        <f>_xlfn.XLOOKUP($C245,'Load Combinations'!$B$4:$B$22,'Load Combinations'!$C$4:$C$22)</f>
        <v xml:space="preserve">Installation - Target Assembly </v>
      </c>
      <c r="E245" s="264">
        <v>1</v>
      </c>
      <c r="F245" s="265">
        <v>14</v>
      </c>
      <c r="G245" s="266">
        <v>0</v>
      </c>
      <c r="H245" s="267">
        <f t="shared" si="355"/>
        <v>0</v>
      </c>
      <c r="I245" s="267">
        <f t="shared" si="356"/>
        <v>0</v>
      </c>
      <c r="J245" s="268"/>
      <c r="K245" s="264"/>
      <c r="L245" s="269"/>
      <c r="M245" s="269"/>
      <c r="N245" s="269"/>
      <c r="O245" s="269"/>
      <c r="P245" s="269"/>
      <c r="Q245" s="269"/>
      <c r="R245" s="269"/>
      <c r="S245" s="269"/>
      <c r="T245" s="269"/>
      <c r="U245" s="269"/>
      <c r="V245" s="269"/>
      <c r="W245" s="269"/>
      <c r="X245" s="269"/>
      <c r="Y245" s="269"/>
      <c r="Z245" s="270"/>
      <c r="AA245" s="264"/>
      <c r="AB245" s="269"/>
      <c r="AC245" s="269"/>
      <c r="AD245" s="269"/>
      <c r="AE245" s="269"/>
      <c r="AF245" s="269"/>
      <c r="AG245" s="269"/>
      <c r="AH245" s="269">
        <v>1</v>
      </c>
      <c r="AI245" s="269"/>
      <c r="AJ245" s="269"/>
      <c r="AK245" s="265"/>
      <c r="AL245" s="271">
        <f>+INDEX('Load Combinations'!$D$4:$N$22,MATCH(Vertical!$C245,'Load Combinations'!$B$4:$B$22,0),MATCH(Vertical!AL$23,'Load Combinations'!$D$3:$N$3,0))</f>
        <v>0</v>
      </c>
      <c r="AM245" s="269">
        <f>+INDEX('Load Combinations'!$D$4:$N$22,MATCH(Vertical!$C245,'Load Combinations'!$B$4:$B$22,0),MATCH(Vertical!AM$23,'Load Combinations'!$D$3:$N$3,0))</f>
        <v>0</v>
      </c>
      <c r="AN245" s="269">
        <f>+INDEX('Load Combinations'!$D$4:$N$22,MATCH(Vertical!$C245,'Load Combinations'!$B$4:$B$22,0),MATCH(Vertical!AN$23,'Load Combinations'!$D$3:$N$3,0))</f>
        <v>0</v>
      </c>
      <c r="AO245" s="269">
        <f>+INDEX('Load Combinations'!$D$4:$N$22,MATCH(Vertical!$C245,'Load Combinations'!$B$4:$B$22,0),MATCH(Vertical!AO$23,'Load Combinations'!$D$3:$N$3,0))</f>
        <v>0</v>
      </c>
      <c r="AP245" s="269">
        <f>+INDEX('Load Combinations'!$D$4:$N$22,MATCH(Vertical!$C245,'Load Combinations'!$B$4:$B$22,0),MATCH(Vertical!AP$23,'Load Combinations'!$D$3:$N$3,0))</f>
        <v>0</v>
      </c>
      <c r="AQ245" s="269">
        <f>+INDEX('Load Combinations'!$D$4:$N$22,MATCH(Vertical!$C245,'Load Combinations'!$B$4:$B$22,0),MATCH(Vertical!AQ$23,'Load Combinations'!$D$3:$N$3,0))</f>
        <v>0</v>
      </c>
      <c r="AR245" s="269">
        <f>+INDEX('Load Combinations'!$D$4:$N$22,MATCH(Vertical!$C245,'Load Combinations'!$B$4:$B$22,0),MATCH(Vertical!AR$23,'Load Combinations'!$D$3:$N$3,0))</f>
        <v>0</v>
      </c>
      <c r="AS245" s="269">
        <f>+INDEX('Load Combinations'!$D$4:$N$22,MATCH(Vertical!$C245,'Load Combinations'!$B$4:$B$22,0),MATCH(Vertical!AS$23,'Load Combinations'!$D$3:$N$3,0))</f>
        <v>0</v>
      </c>
      <c r="AT245" s="269">
        <f>+INDEX('Load Combinations'!$D$4:$N$22,MATCH(Vertical!$C245,'Load Combinations'!$B$4:$B$22,0),MATCH(Vertical!AT$23,'Load Combinations'!$D$3:$N$3,0))</f>
        <v>0</v>
      </c>
      <c r="AU245" s="270">
        <f>+INDEX('Load Combinations'!$D$4:$N$22,MATCH(Vertical!$C245,'Load Combinations'!$B$4:$B$22,0),MATCH(Vertical!AU$23,'Load Combinations'!$D$3:$N$3,0))</f>
        <v>0</v>
      </c>
      <c r="AV245" s="325">
        <f>+INDEX('Load Combinations'!$D$4:$N$22,MATCH(Vertical!$C245,'Load Combinations'!$B$4:$B$22,0),MATCH(Vertical!AV$23,'Load Combinations'!$D$3:$N$3,0))</f>
        <v>0</v>
      </c>
      <c r="AW245" s="264" cm="1">
        <f t="array" ref="AW245">SUMPRODUCT(--($K245:$Z245&gt;0),INDEX($H$4:$H$19,MATCH($K$23:$Z$23,$C$4:$C$19,0)))</f>
        <v>0</v>
      </c>
      <c r="AX245" s="269" cm="1">
        <f t="array" ref="AX245">SUMPRODUCT(--($K245:$Z245&gt;0),INDEX($G$4:$G$19,MATCH($K$23:$Z$23,$C$4:$C$19,0)))</f>
        <v>0</v>
      </c>
      <c r="AY245" s="269" cm="1">
        <f t="array" ref="AY245">-1*SUMPRODUCT(--($K245:$Z245&lt;0),INDEX($H$4:$H$19,MATCH($K$23:$Z$23,$C$4:$C$19,0)))</f>
        <v>0</v>
      </c>
      <c r="AZ245" s="265" cm="1">
        <f t="array" ref="AZ245">-1*SUMPRODUCT(--($K245:$Z245&lt;0),INDEX($G$4:$G$19,MATCH($K$23:$Z$23,$C$4:$C$19,0)))</f>
        <v>0</v>
      </c>
      <c r="BA245" s="272" cm="1">
        <f t="array" ref="BA245">IF(AA245&gt;0,AA245*SUMPRODUCT(_xlfn.XLOOKUP(AA$23,$C$4:$C$19,$T$4:$AD$19)*$AL245:$AV245),0)</f>
        <v>0</v>
      </c>
      <c r="BB245" s="273" cm="1">
        <f t="array" ref="BB245">IF(AB245&gt;0,AB245*SUMPRODUCT(_xlfn.XLOOKUP(AB$23,$C$4:$C$19,$T$4:$AD$19)*$AL245:$AV245),0)</f>
        <v>0</v>
      </c>
      <c r="BC245" s="273" cm="1">
        <f t="array" ref="BC245">IF(AC245&gt;0,AC245*SUMPRODUCT(_xlfn.XLOOKUP(AC$23,$C$4:$C$19,$T$4:$AD$19)*$AL245:$AV245),0)</f>
        <v>0</v>
      </c>
      <c r="BD245" s="273" cm="1">
        <f t="array" ref="BD245">IF(AD245&gt;0,AD245*SUMPRODUCT(_xlfn.XLOOKUP(AD$23,$C$4:$C$19,$T$4:$AD$19)*$AL245:$AV245),0)</f>
        <v>0</v>
      </c>
      <c r="BE245" s="273" cm="1">
        <f t="array" ref="BE245">IF(AE245&gt;0,AE245*SUMPRODUCT(_xlfn.XLOOKUP(AE$23,$C$4:$C$19,$T$4:$AD$19)*$AL245:$AV245),0)</f>
        <v>0</v>
      </c>
      <c r="BF245" s="273" cm="1">
        <f t="array" ref="BF245">IF(AF245&gt;0,AF245*SUMPRODUCT(_xlfn.XLOOKUP(AF$23,$C$4:$C$19,$T$4:$AD$19)*$AL245:$AV245),0)</f>
        <v>0</v>
      </c>
      <c r="BG245" s="273" cm="1">
        <f t="array" ref="BG245">IF(AG245&gt;0,AG245*SUMPRODUCT(_xlfn.XLOOKUP(AG$23,$C$4:$C$19,$T$4:$AD$19)*$AL245:$AV245),0)</f>
        <v>0</v>
      </c>
      <c r="BH245" s="273" cm="1">
        <f t="array" ref="BH245">IF(AH245&gt;0,AH245*SUMPRODUCT(_xlfn.XLOOKUP(AH$23,$C$4:$C$19,$T$4:$AD$19)*$AL245:$AV245),0)</f>
        <v>0</v>
      </c>
      <c r="BI245" s="273" cm="1">
        <f t="array" ref="BI245">IF(AI245&gt;0,AI245*SUMPRODUCT(_xlfn.XLOOKUP(AI$23,$C$4:$C$19,$T$4:$AD$19)*$AL245:$AV245),0)</f>
        <v>0</v>
      </c>
      <c r="BJ245" s="273" cm="1">
        <f t="array" ref="BJ245">IF(AJ245&gt;0,AJ245*SUMPRODUCT(_xlfn.XLOOKUP(AJ$23,$C$4:$C$19,$T$4:$AD$19)*$AL245:$AV245),0)</f>
        <v>0</v>
      </c>
      <c r="BK245" s="274" cm="1">
        <f t="array" ref="BK245">IF(AK245&gt;0,AK245*SUMPRODUCT(_xlfn.XLOOKUP(AK$23,$C$4:$C$19,$T$4:$AD$19)*$AL245:$AV245),0)</f>
        <v>0</v>
      </c>
      <c r="BL245" s="275">
        <f t="shared" si="367"/>
        <v>0</v>
      </c>
      <c r="BM245" s="272" cm="1">
        <f t="array" ref="BM245">IF(AA245&gt;0,AA245*SUMPRODUCT(_xlfn.XLOOKUP(AA$23,$C$4:$C$19,$I$4:$S$19)*$AL245:$AV245),0)</f>
        <v>0</v>
      </c>
      <c r="BN245" s="273" cm="1">
        <f t="array" ref="BN245">IF(AB245&gt;0,AB245*SUMPRODUCT(_xlfn.XLOOKUP(AB$23,$C$4:$C$19,$I$4:$S$19)*$AL245:$AV245),0)</f>
        <v>0</v>
      </c>
      <c r="BO245" s="273" cm="1">
        <f t="array" ref="BO245">IF(AC245&gt;0,AC245*SUMPRODUCT(_xlfn.XLOOKUP(AC$23,$C$4:$C$19,$I$4:$S$19)*$AL245:$AV245),0)</f>
        <v>0</v>
      </c>
      <c r="BP245" s="273" cm="1">
        <f t="array" ref="BP245">IF(AD245&gt;0,AD245*SUMPRODUCT(_xlfn.XLOOKUP(AD$23,$C$4:$C$19,$I$4:$S$19)*$AL245:$AV245),0)</f>
        <v>0</v>
      </c>
      <c r="BQ245" s="273" cm="1">
        <f t="array" ref="BQ245">IF(AE245&gt;0,AE245*SUMPRODUCT(_xlfn.XLOOKUP(AE$23,$C$4:$C$19,$I$4:$S$19)*$AL245:$AV245),0)</f>
        <v>0</v>
      </c>
      <c r="BR245" s="273" cm="1">
        <f t="array" ref="BR245">IF(AF245&gt;0,AF245*SUMPRODUCT(_xlfn.XLOOKUP(AF$23,$C$4:$C$19,$I$4:$S$19)*$AL245:$AV245),0)</f>
        <v>0</v>
      </c>
      <c r="BS245" s="273" cm="1">
        <f t="array" ref="BS245">IF(AG245&gt;0,AG245*SUMPRODUCT(_xlfn.XLOOKUP(AG$23,$C$4:$C$19,$I$4:$S$19)*$AL245:$AV245),0)</f>
        <v>0</v>
      </c>
      <c r="BT245" s="273" cm="1">
        <f t="array" ref="BT245">IF(AH245&gt;0,AH245*SUMPRODUCT(_xlfn.XLOOKUP(AH$23,$C$4:$C$19,$I$4:$S$19)*$AL245:$AV245),0)</f>
        <v>0</v>
      </c>
      <c r="BU245" s="273" cm="1">
        <f t="array" ref="BU245">IF(AI245&gt;0,AI245*SUMPRODUCT(_xlfn.XLOOKUP(AI$23,$C$4:$C$19,$I$4:$S$19)*$AL245:$AV245),0)</f>
        <v>0</v>
      </c>
      <c r="BV245" s="273" cm="1">
        <f t="array" ref="BV245">IF(AJ245&gt;0,AJ245*SUMPRODUCT(_xlfn.XLOOKUP(AJ$23,$C$4:$C$19,$I$4:$S$19)*$AL245:$AV245),0)</f>
        <v>0</v>
      </c>
      <c r="BW245" s="276" cm="1">
        <f t="array" ref="BW245">IF(AK245&gt;0,AK245*SUMPRODUCT(_xlfn.XLOOKUP(AK$23,$C$4:$C$19,$I$4:$S$19)*$AL245:$AV245),0)</f>
        <v>0</v>
      </c>
      <c r="BX245" s="277">
        <f t="shared" si="368"/>
        <v>0</v>
      </c>
      <c r="BY245" s="272" cm="1">
        <f t="array" ref="BY245">IF(AA245&lt;0,AA245*SUMPRODUCT(_xlfn.XLOOKUP(AA$23,$C$4:$C$19,$T$4:$AD$19)*$AL245:$AV245),0)</f>
        <v>0</v>
      </c>
      <c r="BZ245" s="273" cm="1">
        <f t="array" ref="BZ245">IF(AB245&lt;0,AB245*SUMPRODUCT(_xlfn.XLOOKUP(AB$23,$C$4:$C$19,$T$4:$AD$19)*$AL245:$AV245),0)</f>
        <v>0</v>
      </c>
      <c r="CA245" s="273" cm="1">
        <f t="array" ref="CA245">IF(AC245&lt;0,AC245*SUMPRODUCT(_xlfn.XLOOKUP(AC$23,$C$4:$C$19,$T$4:$AD$19)*$AL245:$AV245),0)</f>
        <v>0</v>
      </c>
      <c r="CB245" s="273" cm="1">
        <f t="array" ref="CB245">IF(AD245&lt;0,AD245*SUMPRODUCT(_xlfn.XLOOKUP(AD$23,$C$4:$C$19,$T$4:$AD$19)*$AL245:$AV245),0)</f>
        <v>0</v>
      </c>
      <c r="CC245" s="273" cm="1">
        <f t="array" ref="CC245">IF(AE245&lt;0,AE245*SUMPRODUCT(_xlfn.XLOOKUP(AE$23,$C$4:$C$19,$T$4:$AD$19)*$AL245:$AV245),0)</f>
        <v>0</v>
      </c>
      <c r="CD245" s="273" cm="1">
        <f t="array" ref="CD245">IF(AF245&lt;0,AF245*SUMPRODUCT(_xlfn.XLOOKUP(AF$23,$C$4:$C$19,$T$4:$AD$19)*$AL245:$AV245),0)</f>
        <v>0</v>
      </c>
      <c r="CE245" s="273" cm="1">
        <f t="array" ref="CE245">IF(AG245&lt;0,AG245*SUMPRODUCT(_xlfn.XLOOKUP(AG$23,$C$4:$C$19,$T$4:$AD$19)*$AL245:$AV245),0)</f>
        <v>0</v>
      </c>
      <c r="CF245" s="273" cm="1">
        <f t="array" ref="CF245">IF(AH245&lt;0,AH245*SUMPRODUCT(_xlfn.XLOOKUP(AH$23,$C$4:$C$19,$T$4:$AD$19)*$AL245:$AV245),0)</f>
        <v>0</v>
      </c>
      <c r="CG245" s="273" cm="1">
        <f t="array" ref="CG245">IF(AI245&lt;0,AI245*SUMPRODUCT(_xlfn.XLOOKUP(AI$23,$C$4:$C$19,$T$4:$AD$19)*$AL245:$AV245),0)</f>
        <v>0</v>
      </c>
      <c r="CH245" s="273" cm="1">
        <f t="array" ref="CH245">IF(AJ245&lt;0,AJ245*SUMPRODUCT(_xlfn.XLOOKUP(AJ$23,$C$4:$C$19,$T$4:$AD$19)*$AL245:$AV245),0)</f>
        <v>0</v>
      </c>
      <c r="CI245" s="276" cm="1">
        <f t="array" ref="CI245">IF(AK245&lt;0,AK245*SUMPRODUCT(_xlfn.XLOOKUP(AK$23,$C$4:$C$19,$T$4:$AD$19)*$AL245:$AV245),0)</f>
        <v>0</v>
      </c>
      <c r="CJ245" s="275">
        <f t="shared" si="369"/>
        <v>0</v>
      </c>
      <c r="CK245" s="272" cm="1">
        <f t="array" ref="CK245">IF(AA245&lt;0,AA245*SUMPRODUCT(_xlfn.XLOOKUP(AA$23,$C$4:$C$19,$I$4:$S$19)*$AL245:$AV245),0)</f>
        <v>0</v>
      </c>
      <c r="CL245" s="273" cm="1">
        <f t="array" ref="CL245">IF(AB245&lt;0,AB245*SUMPRODUCT(_xlfn.XLOOKUP(AB$23,$C$4:$C$19,$I$4:$S$19)*$AL245:$AV245),0)</f>
        <v>0</v>
      </c>
      <c r="CM245" s="273" cm="1">
        <f t="array" ref="CM245">IF(AC245&lt;0,AC245*SUMPRODUCT(_xlfn.XLOOKUP(AC$23,$C$4:$C$19,$I$4:$S$19)*$AL245:$AV245),0)</f>
        <v>0</v>
      </c>
      <c r="CN245" s="273" cm="1">
        <f t="array" ref="CN245">IF(AD245&lt;0,AD245*SUMPRODUCT(_xlfn.XLOOKUP(AD$23,$C$4:$C$19,$I$4:$S$19)*$AL245:$AV245),0)</f>
        <v>0</v>
      </c>
      <c r="CO245" s="273" cm="1">
        <f t="array" ref="CO245">IF(AE245&lt;0,AE245*SUMPRODUCT(_xlfn.XLOOKUP(AE$23,$C$4:$C$19,$I$4:$S$19)*$AL245:$AV245),0)</f>
        <v>0</v>
      </c>
      <c r="CP245" s="273" cm="1">
        <f t="array" ref="CP245">IF(AF245&lt;0,AF245*SUMPRODUCT(_xlfn.XLOOKUP(AF$23,$C$4:$C$19,$I$4:$S$19)*$AL245:$AV245),0)</f>
        <v>0</v>
      </c>
      <c r="CQ245" s="273" cm="1">
        <f t="array" ref="CQ245">IF(AG245&lt;0,AG245*SUMPRODUCT(_xlfn.XLOOKUP(AG$23,$C$4:$C$19,$I$4:$S$19)*$AL245:$AV245),0)</f>
        <v>0</v>
      </c>
      <c r="CR245" s="273" cm="1">
        <f t="array" ref="CR245">IF(AH245&lt;0,AH245*SUMPRODUCT(_xlfn.XLOOKUP(AH$23,$C$4:$C$19,$I$4:$S$19)*$AL245:$AV245),0)</f>
        <v>0</v>
      </c>
      <c r="CS245" s="273" cm="1">
        <f t="array" ref="CS245">IF(AI245&lt;0,AI245*SUMPRODUCT(_xlfn.XLOOKUP(AI$23,$C$4:$C$19,$I$4:$S$19)*$AL245:$AV245),0)</f>
        <v>0</v>
      </c>
      <c r="CT245" s="273" cm="1">
        <f t="array" ref="CT245">IF(AJ245&lt;0,AJ245*SUMPRODUCT(_xlfn.XLOOKUP(AJ$23,$C$4:$C$19,$I$4:$S$19)*$AL245:$AV245),0)</f>
        <v>0</v>
      </c>
      <c r="CU245" s="274" cm="1">
        <f t="array" ref="CU245">IF(AK245&lt;0,AK245*SUMPRODUCT(_xlfn.XLOOKUP(AK$23,$C$4:$C$19,$I$4:$S$19)*$AL245:$AV245),0)</f>
        <v>0</v>
      </c>
      <c r="CV245" s="275">
        <f t="shared" si="370"/>
        <v>0</v>
      </c>
    </row>
    <row r="246" spans="1:100" x14ac:dyDescent="0.25">
      <c r="A246" s="134" t="s">
        <v>165</v>
      </c>
      <c r="B246" s="255"/>
      <c r="C246" s="278">
        <v>2</v>
      </c>
      <c r="D246" s="279" t="str">
        <f>_xlfn.XLOOKUP($C246,'Load Combinations'!$B$4:$B$22,'Load Combinations'!$C$4:$C$22)</f>
        <v>Rotation Test, Target Assembly</v>
      </c>
      <c r="E246" s="280"/>
      <c r="F246" s="281"/>
      <c r="G246" s="111"/>
      <c r="H246" s="282">
        <f t="shared" ca="1" si="355"/>
        <v>0</v>
      </c>
      <c r="I246" s="282">
        <f t="shared" ca="1" si="356"/>
        <v>0</v>
      </c>
      <c r="J246" s="283"/>
      <c r="K246" s="87">
        <f ca="1">OFFSET(K246,-1,0)</f>
        <v>0</v>
      </c>
      <c r="L246" s="84">
        <f t="shared" ref="L246:AK246" ca="1" si="374">OFFSET(L246,-1,0)</f>
        <v>0</v>
      </c>
      <c r="M246" s="84">
        <f t="shared" ca="1" si="374"/>
        <v>0</v>
      </c>
      <c r="N246" s="84">
        <f t="shared" ca="1" si="374"/>
        <v>0</v>
      </c>
      <c r="O246" s="84">
        <f t="shared" ca="1" si="374"/>
        <v>0</v>
      </c>
      <c r="P246" s="84">
        <f t="shared" ca="1" si="374"/>
        <v>0</v>
      </c>
      <c r="Q246" s="84">
        <f t="shared" ca="1" si="374"/>
        <v>0</v>
      </c>
      <c r="R246" s="84">
        <f t="shared" ca="1" si="374"/>
        <v>0</v>
      </c>
      <c r="S246" s="84">
        <f t="shared" ca="1" si="374"/>
        <v>0</v>
      </c>
      <c r="T246" s="84">
        <f t="shared" ca="1" si="374"/>
        <v>0</v>
      </c>
      <c r="U246" s="84">
        <f t="shared" ca="1" si="374"/>
        <v>0</v>
      </c>
      <c r="V246" s="84">
        <f t="shared" ca="1" si="374"/>
        <v>0</v>
      </c>
      <c r="W246" s="84">
        <f t="shared" ca="1" si="374"/>
        <v>0</v>
      </c>
      <c r="X246" s="84">
        <f t="shared" ca="1" si="374"/>
        <v>0</v>
      </c>
      <c r="Y246" s="84">
        <f t="shared" ca="1" si="374"/>
        <v>0</v>
      </c>
      <c r="Z246" s="89">
        <f t="shared" ca="1" si="374"/>
        <v>0</v>
      </c>
      <c r="AA246" s="87">
        <f t="shared" ca="1" si="374"/>
        <v>0</v>
      </c>
      <c r="AB246" s="84">
        <f t="shared" ca="1" si="374"/>
        <v>0</v>
      </c>
      <c r="AC246" s="84">
        <f t="shared" ca="1" si="374"/>
        <v>0</v>
      </c>
      <c r="AD246" s="84">
        <f t="shared" ca="1" si="374"/>
        <v>0</v>
      </c>
      <c r="AE246" s="84">
        <f t="shared" ca="1" si="374"/>
        <v>0</v>
      </c>
      <c r="AF246" s="84">
        <f t="shared" ca="1" si="374"/>
        <v>0</v>
      </c>
      <c r="AG246" s="84">
        <f t="shared" ca="1" si="374"/>
        <v>0</v>
      </c>
      <c r="AH246" s="84">
        <f t="shared" ca="1" si="374"/>
        <v>1</v>
      </c>
      <c r="AI246" s="84">
        <f t="shared" ca="1" si="374"/>
        <v>0</v>
      </c>
      <c r="AJ246" s="84">
        <f t="shared" ca="1" si="374"/>
        <v>0</v>
      </c>
      <c r="AK246" s="98">
        <f t="shared" ca="1" si="374"/>
        <v>0</v>
      </c>
      <c r="AL246" s="91">
        <f>+INDEX('Load Combinations'!$D$4:$N$22,MATCH(Vertical!$C246,'Load Combinations'!$B$4:$B$22,0),MATCH(Vertical!AL$23,'Load Combinations'!$D$3:$N$3,0))</f>
        <v>1</v>
      </c>
      <c r="AM246" s="84">
        <f>+INDEX('Load Combinations'!$D$4:$N$22,MATCH(Vertical!$C246,'Load Combinations'!$B$4:$B$22,0),MATCH(Vertical!AM$23,'Load Combinations'!$D$3:$N$3,0))</f>
        <v>1</v>
      </c>
      <c r="AN246" s="84">
        <f>+INDEX('Load Combinations'!$D$4:$N$22,MATCH(Vertical!$C246,'Load Combinations'!$B$4:$B$22,0),MATCH(Vertical!AN$23,'Load Combinations'!$D$3:$N$3,0))</f>
        <v>0</v>
      </c>
      <c r="AO246" s="84">
        <f>+INDEX('Load Combinations'!$D$4:$N$22,MATCH(Vertical!$C246,'Load Combinations'!$B$4:$B$22,0),MATCH(Vertical!AO$23,'Load Combinations'!$D$3:$N$3,0))</f>
        <v>0</v>
      </c>
      <c r="AP246" s="84">
        <f>+INDEX('Load Combinations'!$D$4:$N$22,MATCH(Vertical!$C246,'Load Combinations'!$B$4:$B$22,0),MATCH(Vertical!AP$23,'Load Combinations'!$D$3:$N$3,0))</f>
        <v>0</v>
      </c>
      <c r="AQ246" s="84">
        <f>+INDEX('Load Combinations'!$D$4:$N$22,MATCH(Vertical!$C246,'Load Combinations'!$B$4:$B$22,0),MATCH(Vertical!AQ$23,'Load Combinations'!$D$3:$N$3,0))</f>
        <v>0</v>
      </c>
      <c r="AR246" s="84">
        <f>+INDEX('Load Combinations'!$D$4:$N$22,MATCH(Vertical!$C246,'Load Combinations'!$B$4:$B$22,0),MATCH(Vertical!AR$23,'Load Combinations'!$D$3:$N$3,0))</f>
        <v>0</v>
      </c>
      <c r="AS246" s="84">
        <f>+INDEX('Load Combinations'!$D$4:$N$22,MATCH(Vertical!$C246,'Load Combinations'!$B$4:$B$22,0),MATCH(Vertical!AS$23,'Load Combinations'!$D$3:$N$3,0))</f>
        <v>0</v>
      </c>
      <c r="AT246" s="84">
        <f>+INDEX('Load Combinations'!$D$4:$N$22,MATCH(Vertical!$C246,'Load Combinations'!$B$4:$B$22,0),MATCH(Vertical!AT$23,'Load Combinations'!$D$3:$N$3,0))</f>
        <v>0</v>
      </c>
      <c r="AU246" s="89">
        <f>+INDEX('Load Combinations'!$D$4:$N$22,MATCH(Vertical!$C246,'Load Combinations'!$B$4:$B$22,0),MATCH(Vertical!AU$23,'Load Combinations'!$D$3:$N$3,0))</f>
        <v>0</v>
      </c>
      <c r="AV246" s="194">
        <f>+INDEX('Load Combinations'!$D$4:$N$22,MATCH(Vertical!$C246,'Load Combinations'!$B$4:$B$22,0),MATCH(Vertical!AV$23,'Load Combinations'!$D$3:$N$3,0))</f>
        <v>0</v>
      </c>
      <c r="AW246" s="284" cm="1">
        <f t="array" aca="1" ref="AW246" ca="1">SUMPRODUCT(--($K246:$Z246&gt;0),INDEX($H$4:$H$19,MATCH($K$23:$Z$23,$C$4:$C$19,0)))</f>
        <v>0</v>
      </c>
      <c r="AX246" s="194" cm="1">
        <f t="array" aca="1" ref="AX246" ca="1">SUMPRODUCT(--($K246:$Z246&gt;0),INDEX($G$4:$G$19,MATCH($K$23:$Z$23,$C$4:$C$19,0)))</f>
        <v>0</v>
      </c>
      <c r="AY246" s="194" cm="1">
        <f t="array" aca="1" ref="AY246" ca="1">-1*SUMPRODUCT(--($K246:$Z246&lt;0),INDEX($H$4:$H$19,MATCH($K$23:$Z$23,$C$4:$C$19,0)))</f>
        <v>0</v>
      </c>
      <c r="AZ246" s="285" cm="1">
        <f t="array" aca="1" ref="AZ246" ca="1">-1*SUMPRODUCT(--($K246:$Z246&lt;0),INDEX($G$4:$G$19,MATCH($K$23:$Z$23,$C$4:$C$19,0)))</f>
        <v>0</v>
      </c>
      <c r="BA246" s="286" cm="1">
        <f t="array" aca="1" ref="BA246" ca="1">IF(AA246&gt;0,AA246*SUMPRODUCT(_xlfn.XLOOKUP(AA$23,$C$4:$C$19,$T$4:$AD$19)*$AL246:$AV246),0)</f>
        <v>0</v>
      </c>
      <c r="BB246" s="287" cm="1">
        <f t="array" aca="1" ref="BB246" ca="1">IF(AB246&gt;0,AB246*SUMPRODUCT(_xlfn.XLOOKUP(AB$23,$C$4:$C$19,$T$4:$AD$19)*$AL246:$AV246),0)</f>
        <v>0</v>
      </c>
      <c r="BC246" s="287" cm="1">
        <f t="array" aca="1" ref="BC246" ca="1">IF(AC246&gt;0,AC246*SUMPRODUCT(_xlfn.XLOOKUP(AC$23,$C$4:$C$19,$T$4:$AD$19)*$AL246:$AV246),0)</f>
        <v>0</v>
      </c>
      <c r="BD246" s="287" cm="1">
        <f t="array" aca="1" ref="BD246" ca="1">IF(AD246&gt;0,AD246*SUMPRODUCT(_xlfn.XLOOKUP(AD$23,$C$4:$C$19,$T$4:$AD$19)*$AL246:$AV246),0)</f>
        <v>0</v>
      </c>
      <c r="BE246" s="287" cm="1">
        <f t="array" aca="1" ref="BE246" ca="1">IF(AE246&gt;0,AE246*SUMPRODUCT(_xlfn.XLOOKUP(AE$23,$C$4:$C$19,$T$4:$AD$19)*$AL246:$AV246),0)</f>
        <v>0</v>
      </c>
      <c r="BF246" s="287" cm="1">
        <f t="array" aca="1" ref="BF246" ca="1">IF(AF246&gt;0,AF246*SUMPRODUCT(_xlfn.XLOOKUP(AF$23,$C$4:$C$19,$T$4:$AD$19)*$AL246:$AV246),0)</f>
        <v>0</v>
      </c>
      <c r="BG246" s="287" cm="1">
        <f t="array" aca="1" ref="BG246" ca="1">IF(AG246&gt;0,AG246*SUMPRODUCT(_xlfn.XLOOKUP(AG$23,$C$4:$C$19,$T$4:$AD$19)*$AL246:$AV246),0)</f>
        <v>0</v>
      </c>
      <c r="BH246" s="287" cm="1">
        <f t="array" aca="1" ref="BH246" ca="1">IF(AH246&gt;0,AH246*SUMPRODUCT(_xlfn.XLOOKUP(AH$23,$C$4:$C$19,$T$4:$AD$19)*$AL246:$AV246),0)</f>
        <v>0</v>
      </c>
      <c r="BI246" s="287" cm="1">
        <f t="array" aca="1" ref="BI246" ca="1">IF(AI246&gt;0,AI246*SUMPRODUCT(_xlfn.XLOOKUP(AI$23,$C$4:$C$19,$T$4:$AD$19)*$AL246:$AV246),0)</f>
        <v>0</v>
      </c>
      <c r="BJ246" s="287" cm="1">
        <f t="array" aca="1" ref="BJ246" ca="1">IF(AJ246&gt;0,AJ246*SUMPRODUCT(_xlfn.XLOOKUP(AJ$23,$C$4:$C$19,$T$4:$AD$19)*$AL246:$AV246),0)</f>
        <v>0</v>
      </c>
      <c r="BK246" s="288" cm="1">
        <f t="array" aca="1" ref="BK246" ca="1">IF(AK246&gt;0,AK246*SUMPRODUCT(_xlfn.XLOOKUP(AK$23,$C$4:$C$19,$T$4:$AD$19)*$AL246:$AV246),0)</f>
        <v>0</v>
      </c>
      <c r="BL246" s="289">
        <f t="shared" ca="1" si="367"/>
        <v>0</v>
      </c>
      <c r="BM246" s="286" cm="1">
        <f t="array" aca="1" ref="BM246" ca="1">IF(AA246&gt;0,AA246*SUMPRODUCT(_xlfn.XLOOKUP(AA$23,$C$4:$C$19,$I$4:$S$19)*$AL246:$AV246),0)</f>
        <v>0</v>
      </c>
      <c r="BN246" s="287" cm="1">
        <f t="array" aca="1" ref="BN246" ca="1">IF(AB246&gt;0,AB246*SUMPRODUCT(_xlfn.XLOOKUP(AB$23,$C$4:$C$19,$I$4:$S$19)*$AL246:$AV246),0)</f>
        <v>0</v>
      </c>
      <c r="BO246" s="287" cm="1">
        <f t="array" aca="1" ref="BO246" ca="1">IF(AC246&gt;0,AC246*SUMPRODUCT(_xlfn.XLOOKUP(AC$23,$C$4:$C$19,$I$4:$S$19)*$AL246:$AV246),0)</f>
        <v>0</v>
      </c>
      <c r="BP246" s="287" cm="1">
        <f t="array" aca="1" ref="BP246" ca="1">IF(AD246&gt;0,AD246*SUMPRODUCT(_xlfn.XLOOKUP(AD$23,$C$4:$C$19,$I$4:$S$19)*$AL246:$AV246),0)</f>
        <v>0</v>
      </c>
      <c r="BQ246" s="287" cm="1">
        <f t="array" aca="1" ref="BQ246" ca="1">IF(AE246&gt;0,AE246*SUMPRODUCT(_xlfn.XLOOKUP(AE$23,$C$4:$C$19,$I$4:$S$19)*$AL246:$AV246),0)</f>
        <v>0</v>
      </c>
      <c r="BR246" s="287" cm="1">
        <f t="array" aca="1" ref="BR246" ca="1">IF(AF246&gt;0,AF246*SUMPRODUCT(_xlfn.XLOOKUP(AF$23,$C$4:$C$19,$I$4:$S$19)*$AL246:$AV246),0)</f>
        <v>0</v>
      </c>
      <c r="BS246" s="287" cm="1">
        <f t="array" aca="1" ref="BS246" ca="1">IF(AG246&gt;0,AG246*SUMPRODUCT(_xlfn.XLOOKUP(AG$23,$C$4:$C$19,$I$4:$S$19)*$AL246:$AV246),0)</f>
        <v>0</v>
      </c>
      <c r="BT246" s="287" cm="1">
        <f t="array" aca="1" ref="BT246" ca="1">IF(AH246&gt;0,AH246*SUMPRODUCT(_xlfn.XLOOKUP(AH$23,$C$4:$C$19,$I$4:$S$19)*$AL246:$AV246),0)</f>
        <v>0</v>
      </c>
      <c r="BU246" s="287" cm="1">
        <f t="array" aca="1" ref="BU246" ca="1">IF(AI246&gt;0,AI246*SUMPRODUCT(_xlfn.XLOOKUP(AI$23,$C$4:$C$19,$I$4:$S$19)*$AL246:$AV246),0)</f>
        <v>0</v>
      </c>
      <c r="BV246" s="287" cm="1">
        <f t="array" aca="1" ref="BV246" ca="1">IF(AJ246&gt;0,AJ246*SUMPRODUCT(_xlfn.XLOOKUP(AJ$23,$C$4:$C$19,$I$4:$S$19)*$AL246:$AV246),0)</f>
        <v>0</v>
      </c>
      <c r="BW246" s="290" cm="1">
        <f t="array" aca="1" ref="BW246" ca="1">IF(AK246&gt;0,AK246*SUMPRODUCT(_xlfn.XLOOKUP(AK$23,$C$4:$C$19,$I$4:$S$19)*$AL246:$AV246),0)</f>
        <v>0</v>
      </c>
      <c r="BX246" s="291">
        <f t="shared" ca="1" si="368"/>
        <v>0</v>
      </c>
      <c r="BY246" s="286" cm="1">
        <f t="array" aca="1" ref="BY246" ca="1">IF(AA246&lt;0,AA246*SUMPRODUCT(_xlfn.XLOOKUP(AA$23,$C$4:$C$19,$T$4:$AD$19)*$AL246:$AV246),0)</f>
        <v>0</v>
      </c>
      <c r="BZ246" s="287" cm="1">
        <f t="array" aca="1" ref="BZ246" ca="1">IF(AB246&lt;0,AB246*SUMPRODUCT(_xlfn.XLOOKUP(AB$23,$C$4:$C$19,$T$4:$AD$19)*$AL246:$AV246),0)</f>
        <v>0</v>
      </c>
      <c r="CA246" s="287" cm="1">
        <f t="array" aca="1" ref="CA246" ca="1">IF(AC246&lt;0,AC246*SUMPRODUCT(_xlfn.XLOOKUP(AC$23,$C$4:$C$19,$T$4:$AD$19)*$AL246:$AV246),0)</f>
        <v>0</v>
      </c>
      <c r="CB246" s="287" cm="1">
        <f t="array" aca="1" ref="CB246" ca="1">IF(AD246&lt;0,AD246*SUMPRODUCT(_xlfn.XLOOKUP(AD$23,$C$4:$C$19,$T$4:$AD$19)*$AL246:$AV246),0)</f>
        <v>0</v>
      </c>
      <c r="CC246" s="287" cm="1">
        <f t="array" aca="1" ref="CC246" ca="1">IF(AE246&lt;0,AE246*SUMPRODUCT(_xlfn.XLOOKUP(AE$23,$C$4:$C$19,$T$4:$AD$19)*$AL246:$AV246),0)</f>
        <v>0</v>
      </c>
      <c r="CD246" s="287" cm="1">
        <f t="array" aca="1" ref="CD246" ca="1">IF(AF246&lt;0,AF246*SUMPRODUCT(_xlfn.XLOOKUP(AF$23,$C$4:$C$19,$T$4:$AD$19)*$AL246:$AV246),0)</f>
        <v>0</v>
      </c>
      <c r="CE246" s="287" cm="1">
        <f t="array" aca="1" ref="CE246" ca="1">IF(AG246&lt;0,AG246*SUMPRODUCT(_xlfn.XLOOKUP(AG$23,$C$4:$C$19,$T$4:$AD$19)*$AL246:$AV246),0)</f>
        <v>0</v>
      </c>
      <c r="CF246" s="287" cm="1">
        <f t="array" aca="1" ref="CF246" ca="1">IF(AH246&lt;0,AH246*SUMPRODUCT(_xlfn.XLOOKUP(AH$23,$C$4:$C$19,$T$4:$AD$19)*$AL246:$AV246),0)</f>
        <v>0</v>
      </c>
      <c r="CG246" s="287" cm="1">
        <f t="array" aca="1" ref="CG246" ca="1">IF(AI246&lt;0,AI246*SUMPRODUCT(_xlfn.XLOOKUP(AI$23,$C$4:$C$19,$T$4:$AD$19)*$AL246:$AV246),0)</f>
        <v>0</v>
      </c>
      <c r="CH246" s="287" cm="1">
        <f t="array" aca="1" ref="CH246" ca="1">IF(AJ246&lt;0,AJ246*SUMPRODUCT(_xlfn.XLOOKUP(AJ$23,$C$4:$C$19,$T$4:$AD$19)*$AL246:$AV246),0)</f>
        <v>0</v>
      </c>
      <c r="CI246" s="290" cm="1">
        <f t="array" aca="1" ref="CI246" ca="1">IF(AK246&lt;0,AK246*SUMPRODUCT(_xlfn.XLOOKUP(AK$23,$C$4:$C$19,$T$4:$AD$19)*$AL246:$AV246),0)</f>
        <v>0</v>
      </c>
      <c r="CJ246" s="289">
        <f t="shared" ca="1" si="369"/>
        <v>0</v>
      </c>
      <c r="CK246" s="286" cm="1">
        <f t="array" aca="1" ref="CK246" ca="1">IF(AA246&lt;0,AA246*SUMPRODUCT(_xlfn.XLOOKUP(AA$23,$C$4:$C$19,$I$4:$S$19)*$AL246:$AV246),0)</f>
        <v>0</v>
      </c>
      <c r="CL246" s="287" cm="1">
        <f t="array" aca="1" ref="CL246" ca="1">IF(AB246&lt;0,AB246*SUMPRODUCT(_xlfn.XLOOKUP(AB$23,$C$4:$C$19,$I$4:$S$19)*$AL246:$AV246),0)</f>
        <v>0</v>
      </c>
      <c r="CM246" s="287" cm="1">
        <f t="array" aca="1" ref="CM246" ca="1">IF(AC246&lt;0,AC246*SUMPRODUCT(_xlfn.XLOOKUP(AC$23,$C$4:$C$19,$I$4:$S$19)*$AL246:$AV246),0)</f>
        <v>0</v>
      </c>
      <c r="CN246" s="287" cm="1">
        <f t="array" aca="1" ref="CN246" ca="1">IF(AD246&lt;0,AD246*SUMPRODUCT(_xlfn.XLOOKUP(AD$23,$C$4:$C$19,$I$4:$S$19)*$AL246:$AV246),0)</f>
        <v>0</v>
      </c>
      <c r="CO246" s="287" cm="1">
        <f t="array" aca="1" ref="CO246" ca="1">IF(AE246&lt;0,AE246*SUMPRODUCT(_xlfn.XLOOKUP(AE$23,$C$4:$C$19,$I$4:$S$19)*$AL246:$AV246),0)</f>
        <v>0</v>
      </c>
      <c r="CP246" s="287" cm="1">
        <f t="array" aca="1" ref="CP246" ca="1">IF(AF246&lt;0,AF246*SUMPRODUCT(_xlfn.XLOOKUP(AF$23,$C$4:$C$19,$I$4:$S$19)*$AL246:$AV246),0)</f>
        <v>0</v>
      </c>
      <c r="CQ246" s="287" cm="1">
        <f t="array" aca="1" ref="CQ246" ca="1">IF(AG246&lt;0,AG246*SUMPRODUCT(_xlfn.XLOOKUP(AG$23,$C$4:$C$19,$I$4:$S$19)*$AL246:$AV246),0)</f>
        <v>0</v>
      </c>
      <c r="CR246" s="287" cm="1">
        <f t="array" aca="1" ref="CR246" ca="1">IF(AH246&lt;0,AH246*SUMPRODUCT(_xlfn.XLOOKUP(AH$23,$C$4:$C$19,$I$4:$S$19)*$AL246:$AV246),0)</f>
        <v>0</v>
      </c>
      <c r="CS246" s="287" cm="1">
        <f t="array" aca="1" ref="CS246" ca="1">IF(AI246&lt;0,AI246*SUMPRODUCT(_xlfn.XLOOKUP(AI$23,$C$4:$C$19,$I$4:$S$19)*$AL246:$AV246),0)</f>
        <v>0</v>
      </c>
      <c r="CT246" s="287" cm="1">
        <f t="array" aca="1" ref="CT246" ca="1">IF(AJ246&lt;0,AJ246*SUMPRODUCT(_xlfn.XLOOKUP(AJ$23,$C$4:$C$19,$I$4:$S$19)*$AL246:$AV246),0)</f>
        <v>0</v>
      </c>
      <c r="CU246" s="288" cm="1">
        <f t="array" aca="1" ref="CU246" ca="1">IF(AK246&lt;0,AK246*SUMPRODUCT(_xlfn.XLOOKUP(AK$23,$C$4:$C$19,$I$4:$S$19)*$AL246:$AV246),0)</f>
        <v>0</v>
      </c>
      <c r="CV246" s="289">
        <f t="shared" ca="1" si="370"/>
        <v>0</v>
      </c>
    </row>
    <row r="247" spans="1:100" x14ac:dyDescent="0.25">
      <c r="A247" s="135">
        <f ca="1">MIN(H245:I263)</f>
        <v>-0.25</v>
      </c>
      <c r="B247" s="731"/>
      <c r="C247" s="292">
        <v>3</v>
      </c>
      <c r="D247" s="293" t="str">
        <f>_xlfn.XLOOKUP($C247,'Load Combinations'!$B$4:$B$22,'Load Combinations'!$C$4:$C$22)</f>
        <v>Component Pressure Test</v>
      </c>
      <c r="E247" s="86"/>
      <c r="F247" s="294"/>
      <c r="G247" s="125"/>
      <c r="H247" s="295">
        <f t="shared" ca="1" si="355"/>
        <v>1.25</v>
      </c>
      <c r="I247" s="295">
        <f t="shared" ca="1" si="356"/>
        <v>0</v>
      </c>
      <c r="J247" s="296"/>
      <c r="K247" s="99">
        <f ca="1">OFFSET(K247,-2,0)</f>
        <v>0</v>
      </c>
      <c r="L247" s="96">
        <f t="shared" ref="L247:AK247" ca="1" si="375">OFFSET(L247,-2,0)</f>
        <v>0</v>
      </c>
      <c r="M247" s="96">
        <f t="shared" ca="1" si="375"/>
        <v>0</v>
      </c>
      <c r="N247" s="96">
        <f t="shared" ca="1" si="375"/>
        <v>0</v>
      </c>
      <c r="O247" s="96">
        <f t="shared" ca="1" si="375"/>
        <v>0</v>
      </c>
      <c r="P247" s="96">
        <f t="shared" ca="1" si="375"/>
        <v>0</v>
      </c>
      <c r="Q247" s="96">
        <f t="shared" ca="1" si="375"/>
        <v>0</v>
      </c>
      <c r="R247" s="96">
        <f t="shared" ca="1" si="375"/>
        <v>0</v>
      </c>
      <c r="S247" s="96">
        <f t="shared" ca="1" si="375"/>
        <v>0</v>
      </c>
      <c r="T247" s="96">
        <f t="shared" ca="1" si="375"/>
        <v>0</v>
      </c>
      <c r="U247" s="96">
        <f t="shared" ca="1" si="375"/>
        <v>0</v>
      </c>
      <c r="V247" s="96">
        <f t="shared" ca="1" si="375"/>
        <v>0</v>
      </c>
      <c r="W247" s="96">
        <f t="shared" ca="1" si="375"/>
        <v>0</v>
      </c>
      <c r="X247" s="96">
        <f t="shared" ca="1" si="375"/>
        <v>0</v>
      </c>
      <c r="Y247" s="96">
        <f t="shared" ca="1" si="375"/>
        <v>0</v>
      </c>
      <c r="Z247" s="138">
        <f t="shared" ca="1" si="375"/>
        <v>0</v>
      </c>
      <c r="AA247" s="99">
        <f t="shared" ca="1" si="375"/>
        <v>0</v>
      </c>
      <c r="AB247" s="96">
        <f t="shared" ca="1" si="375"/>
        <v>0</v>
      </c>
      <c r="AC247" s="96">
        <f t="shared" ca="1" si="375"/>
        <v>0</v>
      </c>
      <c r="AD247" s="96">
        <f t="shared" ca="1" si="375"/>
        <v>0</v>
      </c>
      <c r="AE247" s="96">
        <f t="shared" ca="1" si="375"/>
        <v>0</v>
      </c>
      <c r="AF247" s="96">
        <f t="shared" ca="1" si="375"/>
        <v>0</v>
      </c>
      <c r="AG247" s="96">
        <f t="shared" ca="1" si="375"/>
        <v>0</v>
      </c>
      <c r="AH247" s="96">
        <f t="shared" ca="1" si="375"/>
        <v>1</v>
      </c>
      <c r="AI247" s="96">
        <f t="shared" ca="1" si="375"/>
        <v>0</v>
      </c>
      <c r="AJ247" s="96">
        <f t="shared" ca="1" si="375"/>
        <v>0</v>
      </c>
      <c r="AK247" s="100">
        <f t="shared" ca="1" si="375"/>
        <v>0</v>
      </c>
      <c r="AL247" s="97">
        <f>+INDEX('Load Combinations'!$D$4:$N$22,MATCH(Vertical!$C247,'Load Combinations'!$B$4:$B$22,0),MATCH(Vertical!AL$23,'Load Combinations'!$D$3:$N$3,0))</f>
        <v>1</v>
      </c>
      <c r="AM247" s="96">
        <f>+INDEX('Load Combinations'!$D$4:$N$22,MATCH(Vertical!$C247,'Load Combinations'!$B$4:$B$22,0),MATCH(Vertical!AM$23,'Load Combinations'!$D$3:$N$3,0))</f>
        <v>0</v>
      </c>
      <c r="AN247" s="96">
        <f>+INDEX('Load Combinations'!$D$4:$N$22,MATCH(Vertical!$C247,'Load Combinations'!$B$4:$B$22,0),MATCH(Vertical!AN$23,'Load Combinations'!$D$3:$N$3,0))</f>
        <v>0</v>
      </c>
      <c r="AO247" s="96">
        <f>+INDEX('Load Combinations'!$D$4:$N$22,MATCH(Vertical!$C247,'Load Combinations'!$B$4:$B$22,0),MATCH(Vertical!AO$23,'Load Combinations'!$D$3:$N$3,0))</f>
        <v>0</v>
      </c>
      <c r="AP247" s="96">
        <f>+INDEX('Load Combinations'!$D$4:$N$22,MATCH(Vertical!$C247,'Load Combinations'!$B$4:$B$22,0),MATCH(Vertical!AP$23,'Load Combinations'!$D$3:$N$3,0))</f>
        <v>1</v>
      </c>
      <c r="AQ247" s="96">
        <f>+INDEX('Load Combinations'!$D$4:$N$22,MATCH(Vertical!$C247,'Load Combinations'!$B$4:$B$22,0),MATCH(Vertical!AQ$23,'Load Combinations'!$D$3:$N$3,0))</f>
        <v>0</v>
      </c>
      <c r="AR247" s="96">
        <f>+INDEX('Load Combinations'!$D$4:$N$22,MATCH(Vertical!$C247,'Load Combinations'!$B$4:$B$22,0),MATCH(Vertical!AR$23,'Load Combinations'!$D$3:$N$3,0))</f>
        <v>0</v>
      </c>
      <c r="AS247" s="96">
        <f>+INDEX('Load Combinations'!$D$4:$N$22,MATCH(Vertical!$C247,'Load Combinations'!$B$4:$B$22,0),MATCH(Vertical!AS$23,'Load Combinations'!$D$3:$N$3,0))</f>
        <v>0</v>
      </c>
      <c r="AT247" s="96">
        <f>+INDEX('Load Combinations'!$D$4:$N$22,MATCH(Vertical!$C247,'Load Combinations'!$B$4:$B$22,0),MATCH(Vertical!AT$23,'Load Combinations'!$D$3:$N$3,0))</f>
        <v>0</v>
      </c>
      <c r="AU247" s="138">
        <f>+INDEX('Load Combinations'!$D$4:$N$22,MATCH(Vertical!$C247,'Load Combinations'!$B$4:$B$22,0),MATCH(Vertical!AU$23,'Load Combinations'!$D$3:$N$3,0))</f>
        <v>0</v>
      </c>
      <c r="AV247" s="298">
        <f>+INDEX('Load Combinations'!$D$4:$N$22,MATCH(Vertical!$C247,'Load Combinations'!$B$4:$B$22,0),MATCH(Vertical!AV$23,'Load Combinations'!$D$3:$N$3,0))</f>
        <v>0</v>
      </c>
      <c r="AW247" s="297" cm="1">
        <f t="array" aca="1" ref="AW247" ca="1">SUMPRODUCT(--($K247:$Z247&gt;0),INDEX($H$4:$H$19,MATCH($K$23:$Z$23,$C$4:$C$19,0)))</f>
        <v>0</v>
      </c>
      <c r="AX247" s="298" cm="1">
        <f t="array" aca="1" ref="AX247" ca="1">SUMPRODUCT(--($K247:$Z247&gt;0),INDEX($G$4:$G$19,MATCH($K$23:$Z$23,$C$4:$C$19,0)))</f>
        <v>0</v>
      </c>
      <c r="AY247" s="298" cm="1">
        <f t="array" aca="1" ref="AY247" ca="1">-1*SUMPRODUCT(--($K247:$Z247&lt;0),INDEX($H$4:$H$19,MATCH($K$23:$Z$23,$C$4:$C$19,0)))</f>
        <v>0</v>
      </c>
      <c r="AZ247" s="299" cm="1">
        <f t="array" aca="1" ref="AZ247" ca="1">-1*SUMPRODUCT(--($K247:$Z247&lt;0),INDEX($G$4:$G$19,MATCH($K$23:$Z$23,$C$4:$C$19,0)))</f>
        <v>0</v>
      </c>
      <c r="BA247" s="125" cm="1">
        <f t="array" aca="1" ref="BA247" ca="1">IF(AA247&gt;0,AA247*SUMPRODUCT(_xlfn.XLOOKUP(AA$23,$C$4:$C$19,$T$4:$AD$19)*$AL247:$AV247),0)</f>
        <v>0</v>
      </c>
      <c r="BB247" s="300" cm="1">
        <f t="array" aca="1" ref="BB247" ca="1">IF(AB247&gt;0,AB247*SUMPRODUCT(_xlfn.XLOOKUP(AB$23,$C$4:$C$19,$T$4:$AD$19)*$AL247:$AV247),0)</f>
        <v>0</v>
      </c>
      <c r="BC247" s="300" cm="1">
        <f t="array" aca="1" ref="BC247" ca="1">IF(AC247&gt;0,AC247*SUMPRODUCT(_xlfn.XLOOKUP(AC$23,$C$4:$C$19,$T$4:$AD$19)*$AL247:$AV247),0)</f>
        <v>0</v>
      </c>
      <c r="BD247" s="301" cm="1">
        <f t="array" aca="1" ref="BD247" ca="1">IF(AD247&gt;0,AD247*SUMPRODUCT(_xlfn.XLOOKUP(AD$23,$C$4:$C$19,$T$4:$AD$19)*$AL247:$AV247),0)</f>
        <v>0</v>
      </c>
      <c r="BE247" s="300" cm="1">
        <f t="array" aca="1" ref="BE247" ca="1">IF(AE247&gt;0,AE247*SUMPRODUCT(_xlfn.XLOOKUP(AE$23,$C$4:$C$19,$T$4:$AD$19)*$AL247:$AV247),0)</f>
        <v>0</v>
      </c>
      <c r="BF247" s="300" cm="1">
        <f t="array" aca="1" ref="BF247" ca="1">IF(AF247&gt;0,AF247*SUMPRODUCT(_xlfn.XLOOKUP(AF$23,$C$4:$C$19,$T$4:$AD$19)*$AL247:$AV247),0)</f>
        <v>0</v>
      </c>
      <c r="BG247" s="300" cm="1">
        <f t="array" aca="1" ref="BG247" ca="1">IF(AG247&gt;0,AG247*SUMPRODUCT(_xlfn.XLOOKUP(AG$23,$C$4:$C$19,$T$4:$AD$19)*$AL247:$AV247),0)</f>
        <v>0</v>
      </c>
      <c r="BH247" s="300" cm="1">
        <f t="array" aca="1" ref="BH247" ca="1">IF(AH247&gt;0,AH247*SUMPRODUCT(_xlfn.XLOOKUP(AH$23,$C$4:$C$19,$T$4:$AD$19)*$AL247:$AV247),0)</f>
        <v>1.25</v>
      </c>
      <c r="BI247" s="300" cm="1">
        <f t="array" aca="1" ref="BI247" ca="1">IF(AI247&gt;0,AI247*SUMPRODUCT(_xlfn.XLOOKUP(AI$23,$C$4:$C$19,$T$4:$AD$19)*$AL247:$AV247),0)</f>
        <v>0</v>
      </c>
      <c r="BJ247" s="300" cm="1">
        <f t="array" aca="1" ref="BJ247" ca="1">IF(AJ247&gt;0,AJ247*SUMPRODUCT(_xlfn.XLOOKUP(AJ$23,$C$4:$C$19,$T$4:$AD$19)*$AL247:$AV247),0)</f>
        <v>0</v>
      </c>
      <c r="BK247" s="302" cm="1">
        <f t="array" aca="1" ref="BK247" ca="1">IF(AK247&gt;0,AK247*SUMPRODUCT(_xlfn.XLOOKUP(AK$23,$C$4:$C$19,$T$4:$AD$19)*$AL247:$AV247),0)</f>
        <v>0</v>
      </c>
      <c r="BL247" s="303">
        <f t="shared" ca="1" si="367"/>
        <v>1.25</v>
      </c>
      <c r="BM247" s="125" cm="1">
        <f t="array" aca="1" ref="BM247" ca="1">IF(AA247&gt;0,AA247*SUMPRODUCT(_xlfn.XLOOKUP(AA$23,$C$4:$C$19,$I$4:$S$19)*$AL247:$AV247),0)</f>
        <v>0</v>
      </c>
      <c r="BN247" s="300" cm="1">
        <f t="array" aca="1" ref="BN247" ca="1">IF(AB247&gt;0,AB247*SUMPRODUCT(_xlfn.XLOOKUP(AB$23,$C$4:$C$19,$I$4:$S$19)*$AL247:$AV247),0)</f>
        <v>0</v>
      </c>
      <c r="BO247" s="300" cm="1">
        <f t="array" aca="1" ref="BO247" ca="1">IF(AC247&gt;0,AC247*SUMPRODUCT(_xlfn.XLOOKUP(AC$23,$C$4:$C$19,$I$4:$S$19)*$AL247:$AV247),0)</f>
        <v>0</v>
      </c>
      <c r="BP247" s="301" cm="1">
        <f t="array" aca="1" ref="BP247" ca="1">IF(AD247&gt;0,AD247*SUMPRODUCT(_xlfn.XLOOKUP(AD$23,$C$4:$C$19,$I$4:$S$19)*$AL247:$AV247),0)</f>
        <v>0</v>
      </c>
      <c r="BQ247" s="300" cm="1">
        <f t="array" aca="1" ref="BQ247" ca="1">IF(AE247&gt;0,AE247*SUMPRODUCT(_xlfn.XLOOKUP(AE$23,$C$4:$C$19,$I$4:$S$19)*$AL247:$AV247),0)</f>
        <v>0</v>
      </c>
      <c r="BR247" s="300" cm="1">
        <f t="array" aca="1" ref="BR247" ca="1">IF(AF247&gt;0,AF247*SUMPRODUCT(_xlfn.XLOOKUP(AF$23,$C$4:$C$19,$I$4:$S$19)*$AL247:$AV247),0)</f>
        <v>0</v>
      </c>
      <c r="BS247" s="300" cm="1">
        <f t="array" aca="1" ref="BS247" ca="1">IF(AG247&gt;0,AG247*SUMPRODUCT(_xlfn.XLOOKUP(AG$23,$C$4:$C$19,$I$4:$S$19)*$AL247:$AV247),0)</f>
        <v>0</v>
      </c>
      <c r="BT247" s="300" cm="1">
        <f t="array" aca="1" ref="BT247" ca="1">IF(AH247&gt;0,AH247*SUMPRODUCT(_xlfn.XLOOKUP(AH$23,$C$4:$C$19,$I$4:$S$19)*$AL247:$AV247),0)</f>
        <v>0</v>
      </c>
      <c r="BU247" s="300" cm="1">
        <f t="array" aca="1" ref="BU247" ca="1">IF(AI247&gt;0,AI247*SUMPRODUCT(_xlfn.XLOOKUP(AI$23,$C$4:$C$19,$I$4:$S$19)*$AL247:$AV247),0)</f>
        <v>0</v>
      </c>
      <c r="BV247" s="300" cm="1">
        <f t="array" aca="1" ref="BV247" ca="1">IF(AJ247&gt;0,AJ247*SUMPRODUCT(_xlfn.XLOOKUP(AJ$23,$C$4:$C$19,$I$4:$S$19)*$AL247:$AV247),0)</f>
        <v>0</v>
      </c>
      <c r="BW247" s="304" cm="1">
        <f t="array" aca="1" ref="BW247" ca="1">IF(AK247&gt;0,AK247*SUMPRODUCT(_xlfn.XLOOKUP(AK$23,$C$4:$C$19,$I$4:$S$19)*$AL247:$AV247),0)</f>
        <v>0</v>
      </c>
      <c r="BX247" s="305">
        <f t="shared" ca="1" si="368"/>
        <v>0</v>
      </c>
      <c r="BY247" s="125" cm="1">
        <f t="array" aca="1" ref="BY247" ca="1">IF(AA247&lt;0,AA247*SUMPRODUCT(_xlfn.XLOOKUP(AA$23,$C$4:$C$19,$T$4:$AD$19)*$AL247:$AV247),0)</f>
        <v>0</v>
      </c>
      <c r="BZ247" s="300" cm="1">
        <f t="array" aca="1" ref="BZ247" ca="1">IF(AB247&lt;0,AB247*SUMPRODUCT(_xlfn.XLOOKUP(AB$23,$C$4:$C$19,$T$4:$AD$19)*$AL247:$AV247),0)</f>
        <v>0</v>
      </c>
      <c r="CA247" s="300" cm="1">
        <f t="array" aca="1" ref="CA247" ca="1">IF(AC247&lt;0,AC247*SUMPRODUCT(_xlfn.XLOOKUP(AC$23,$C$4:$C$19,$T$4:$AD$19)*$AL247:$AV247),0)</f>
        <v>0</v>
      </c>
      <c r="CB247" s="301" cm="1">
        <f t="array" aca="1" ref="CB247" ca="1">IF(AD247&lt;0,AD247*SUMPRODUCT(_xlfn.XLOOKUP(AD$23,$C$4:$C$19,$T$4:$AD$19)*$AL247:$AV247),0)</f>
        <v>0</v>
      </c>
      <c r="CC247" s="300" cm="1">
        <f t="array" aca="1" ref="CC247" ca="1">IF(AE247&lt;0,AE247*SUMPRODUCT(_xlfn.XLOOKUP(AE$23,$C$4:$C$19,$T$4:$AD$19)*$AL247:$AV247),0)</f>
        <v>0</v>
      </c>
      <c r="CD247" s="300" cm="1">
        <f t="array" aca="1" ref="CD247" ca="1">IF(AF247&lt;0,AF247*SUMPRODUCT(_xlfn.XLOOKUP(AF$23,$C$4:$C$19,$T$4:$AD$19)*$AL247:$AV247),0)</f>
        <v>0</v>
      </c>
      <c r="CE247" s="300" cm="1">
        <f t="array" aca="1" ref="CE247" ca="1">IF(AG247&lt;0,AG247*SUMPRODUCT(_xlfn.XLOOKUP(AG$23,$C$4:$C$19,$T$4:$AD$19)*$AL247:$AV247),0)</f>
        <v>0</v>
      </c>
      <c r="CF247" s="300" cm="1">
        <f t="array" aca="1" ref="CF247" ca="1">IF(AH247&lt;0,AH247*SUMPRODUCT(_xlfn.XLOOKUP(AH$23,$C$4:$C$19,$T$4:$AD$19)*$AL247:$AV247),0)</f>
        <v>0</v>
      </c>
      <c r="CG247" s="300" cm="1">
        <f t="array" aca="1" ref="CG247" ca="1">IF(AI247&lt;0,AI247*SUMPRODUCT(_xlfn.XLOOKUP(AI$23,$C$4:$C$19,$T$4:$AD$19)*$AL247:$AV247),0)</f>
        <v>0</v>
      </c>
      <c r="CH247" s="300" cm="1">
        <f t="array" aca="1" ref="CH247" ca="1">IF(AJ247&lt;0,AJ247*SUMPRODUCT(_xlfn.XLOOKUP(AJ$23,$C$4:$C$19,$T$4:$AD$19)*$AL247:$AV247),0)</f>
        <v>0</v>
      </c>
      <c r="CI247" s="304" cm="1">
        <f t="array" aca="1" ref="CI247" ca="1">IF(AK247&lt;0,AK247*SUMPRODUCT(_xlfn.XLOOKUP(AK$23,$C$4:$C$19,$T$4:$AD$19)*$AL247:$AV247),0)</f>
        <v>0</v>
      </c>
      <c r="CJ247" s="303">
        <f t="shared" ca="1" si="369"/>
        <v>0</v>
      </c>
      <c r="CK247" s="125" cm="1">
        <f t="array" aca="1" ref="CK247" ca="1">IF(AA247&lt;0,AA247*SUMPRODUCT(_xlfn.XLOOKUP(AA$23,$C$4:$C$19,$I$4:$S$19)*$AL247:$AV247),0)</f>
        <v>0</v>
      </c>
      <c r="CL247" s="300" cm="1">
        <f t="array" aca="1" ref="CL247" ca="1">IF(AB247&lt;0,AB247*SUMPRODUCT(_xlfn.XLOOKUP(AB$23,$C$4:$C$19,$I$4:$S$19)*$AL247:$AV247),0)</f>
        <v>0</v>
      </c>
      <c r="CM247" s="300" cm="1">
        <f t="array" aca="1" ref="CM247" ca="1">IF(AC247&lt;0,AC247*SUMPRODUCT(_xlfn.XLOOKUP(AC$23,$C$4:$C$19,$I$4:$S$19)*$AL247:$AV247),0)</f>
        <v>0</v>
      </c>
      <c r="CN247" s="301" cm="1">
        <f t="array" aca="1" ref="CN247" ca="1">IF(AD247&lt;0,AD247*SUMPRODUCT(_xlfn.XLOOKUP(AD$23,$C$4:$C$19,$I$4:$S$19)*$AL247:$AV247),0)</f>
        <v>0</v>
      </c>
      <c r="CO247" s="300" cm="1">
        <f t="array" aca="1" ref="CO247" ca="1">IF(AE247&lt;0,AE247*SUMPRODUCT(_xlfn.XLOOKUP(AE$23,$C$4:$C$19,$I$4:$S$19)*$AL247:$AV247),0)</f>
        <v>0</v>
      </c>
      <c r="CP247" s="300" cm="1">
        <f t="array" aca="1" ref="CP247" ca="1">IF(AF247&lt;0,AF247*SUMPRODUCT(_xlfn.XLOOKUP(AF$23,$C$4:$C$19,$I$4:$S$19)*$AL247:$AV247),0)</f>
        <v>0</v>
      </c>
      <c r="CQ247" s="300" cm="1">
        <f t="array" aca="1" ref="CQ247" ca="1">IF(AG247&lt;0,AG247*SUMPRODUCT(_xlfn.XLOOKUP(AG$23,$C$4:$C$19,$I$4:$S$19)*$AL247:$AV247),0)</f>
        <v>0</v>
      </c>
      <c r="CR247" s="300" cm="1">
        <f t="array" aca="1" ref="CR247" ca="1">IF(AH247&lt;0,AH247*SUMPRODUCT(_xlfn.XLOOKUP(AH$23,$C$4:$C$19,$I$4:$S$19)*$AL247:$AV247),0)</f>
        <v>0</v>
      </c>
      <c r="CS247" s="300" cm="1">
        <f t="array" aca="1" ref="CS247" ca="1">IF(AI247&lt;0,AI247*SUMPRODUCT(_xlfn.XLOOKUP(AI$23,$C$4:$C$19,$I$4:$S$19)*$AL247:$AV247),0)</f>
        <v>0</v>
      </c>
      <c r="CT247" s="300" cm="1">
        <f t="array" aca="1" ref="CT247" ca="1">IF(AJ247&lt;0,AJ247*SUMPRODUCT(_xlfn.XLOOKUP(AJ$23,$C$4:$C$19,$I$4:$S$19)*$AL247:$AV247),0)</f>
        <v>0</v>
      </c>
      <c r="CU247" s="302" cm="1">
        <f t="array" aca="1" ref="CU247" ca="1">IF(AK247&lt;0,AK247*SUMPRODUCT(_xlfn.XLOOKUP(AK$23,$C$4:$C$19,$I$4:$S$19)*$AL247:$AV247),0)</f>
        <v>0</v>
      </c>
      <c r="CV247" s="303">
        <f t="shared" ca="1" si="370"/>
        <v>0</v>
      </c>
    </row>
    <row r="248" spans="1:100" x14ac:dyDescent="0.25">
      <c r="A248" s="134" t="s">
        <v>166</v>
      </c>
      <c r="B248" s="255"/>
      <c r="C248" s="278">
        <v>4</v>
      </c>
      <c r="D248" s="279" t="str">
        <f>_xlfn.XLOOKUP($C248,'Load Combinations'!$B$4:$B$22,'Load Combinations'!$C$4:$C$22)</f>
        <v>Core Vessel Vacuum, No Beam</v>
      </c>
      <c r="E248" s="280"/>
      <c r="F248" s="281"/>
      <c r="G248" s="111"/>
      <c r="H248" s="282">
        <f t="shared" ca="1" si="355"/>
        <v>1</v>
      </c>
      <c r="I248" s="282">
        <f t="shared" ca="1" si="356"/>
        <v>0</v>
      </c>
      <c r="J248" s="283"/>
      <c r="K248" s="87">
        <f ca="1">OFFSET(K248,-3,0)</f>
        <v>0</v>
      </c>
      <c r="L248" s="84">
        <f t="shared" ref="L248:AK248" ca="1" si="376">OFFSET(L248,-3,0)</f>
        <v>0</v>
      </c>
      <c r="M248" s="84">
        <f t="shared" ca="1" si="376"/>
        <v>0</v>
      </c>
      <c r="N248" s="84">
        <f t="shared" ca="1" si="376"/>
        <v>0</v>
      </c>
      <c r="O248" s="84">
        <f t="shared" ca="1" si="376"/>
        <v>0</v>
      </c>
      <c r="P248" s="84">
        <f t="shared" ca="1" si="376"/>
        <v>0</v>
      </c>
      <c r="Q248" s="84">
        <f t="shared" ca="1" si="376"/>
        <v>0</v>
      </c>
      <c r="R248" s="84">
        <f t="shared" ca="1" si="376"/>
        <v>0</v>
      </c>
      <c r="S248" s="84">
        <f t="shared" ca="1" si="376"/>
        <v>0</v>
      </c>
      <c r="T248" s="84">
        <f t="shared" ca="1" si="376"/>
        <v>0</v>
      </c>
      <c r="U248" s="84">
        <f t="shared" ca="1" si="376"/>
        <v>0</v>
      </c>
      <c r="V248" s="84">
        <f t="shared" ca="1" si="376"/>
        <v>0</v>
      </c>
      <c r="W248" s="84">
        <f t="shared" ca="1" si="376"/>
        <v>0</v>
      </c>
      <c r="X248" s="84">
        <f t="shared" ca="1" si="376"/>
        <v>0</v>
      </c>
      <c r="Y248" s="84">
        <f t="shared" ca="1" si="376"/>
        <v>0</v>
      </c>
      <c r="Z248" s="89">
        <f t="shared" ca="1" si="376"/>
        <v>0</v>
      </c>
      <c r="AA248" s="87">
        <f t="shared" ca="1" si="376"/>
        <v>0</v>
      </c>
      <c r="AB248" s="84">
        <f t="shared" ca="1" si="376"/>
        <v>0</v>
      </c>
      <c r="AC248" s="84">
        <f t="shared" ca="1" si="376"/>
        <v>0</v>
      </c>
      <c r="AD248" s="84">
        <f t="shared" ca="1" si="376"/>
        <v>0</v>
      </c>
      <c r="AE248" s="84">
        <f t="shared" ca="1" si="376"/>
        <v>0</v>
      </c>
      <c r="AF248" s="84">
        <f t="shared" ca="1" si="376"/>
        <v>0</v>
      </c>
      <c r="AG248" s="84">
        <f t="shared" ca="1" si="376"/>
        <v>0</v>
      </c>
      <c r="AH248" s="84">
        <f t="shared" ca="1" si="376"/>
        <v>1</v>
      </c>
      <c r="AI248" s="84">
        <f t="shared" ca="1" si="376"/>
        <v>0</v>
      </c>
      <c r="AJ248" s="84">
        <f t="shared" ca="1" si="376"/>
        <v>0</v>
      </c>
      <c r="AK248" s="98">
        <f t="shared" ca="1" si="376"/>
        <v>0</v>
      </c>
      <c r="AL248" s="91">
        <f>+INDEX('Load Combinations'!$D$4:$N$22,MATCH(Vertical!$C248,'Load Combinations'!$B$4:$B$22,0),MATCH(Vertical!AL$23,'Load Combinations'!$D$3:$N$3,0))</f>
        <v>1</v>
      </c>
      <c r="AM248" s="84">
        <f>+INDEX('Load Combinations'!$D$4:$N$22,MATCH(Vertical!$C248,'Load Combinations'!$B$4:$B$22,0),MATCH(Vertical!AM$23,'Load Combinations'!$D$3:$N$3,0))</f>
        <v>1</v>
      </c>
      <c r="AN248" s="84">
        <f>+INDEX('Load Combinations'!$D$4:$N$22,MATCH(Vertical!$C248,'Load Combinations'!$B$4:$B$22,0),MATCH(Vertical!AN$23,'Load Combinations'!$D$3:$N$3,0))</f>
        <v>0</v>
      </c>
      <c r="AO248" s="84">
        <f>+INDEX('Load Combinations'!$D$4:$N$22,MATCH(Vertical!$C248,'Load Combinations'!$B$4:$B$22,0),MATCH(Vertical!AO$23,'Load Combinations'!$D$3:$N$3,0))</f>
        <v>1</v>
      </c>
      <c r="AP248" s="84">
        <f>+INDEX('Load Combinations'!$D$4:$N$22,MATCH(Vertical!$C248,'Load Combinations'!$B$4:$B$22,0),MATCH(Vertical!AP$23,'Load Combinations'!$D$3:$N$3,0))</f>
        <v>0</v>
      </c>
      <c r="AQ248" s="84">
        <f>+INDEX('Load Combinations'!$D$4:$N$22,MATCH(Vertical!$C248,'Load Combinations'!$B$4:$B$22,0),MATCH(Vertical!AQ$23,'Load Combinations'!$D$3:$N$3,0))</f>
        <v>0</v>
      </c>
      <c r="AR248" s="84">
        <f>+INDEX('Load Combinations'!$D$4:$N$22,MATCH(Vertical!$C248,'Load Combinations'!$B$4:$B$22,0),MATCH(Vertical!AR$23,'Load Combinations'!$D$3:$N$3,0))</f>
        <v>0</v>
      </c>
      <c r="AS248" s="84">
        <f>+INDEX('Load Combinations'!$D$4:$N$22,MATCH(Vertical!$C248,'Load Combinations'!$B$4:$B$22,0),MATCH(Vertical!AS$23,'Load Combinations'!$D$3:$N$3,0))</f>
        <v>0</v>
      </c>
      <c r="AT248" s="84">
        <f>+INDEX('Load Combinations'!$D$4:$N$22,MATCH(Vertical!$C248,'Load Combinations'!$B$4:$B$22,0),MATCH(Vertical!AT$23,'Load Combinations'!$D$3:$N$3,0))</f>
        <v>1</v>
      </c>
      <c r="AU248" s="89">
        <f>+INDEX('Load Combinations'!$D$4:$N$22,MATCH(Vertical!$C248,'Load Combinations'!$B$4:$B$22,0),MATCH(Vertical!AU$23,'Load Combinations'!$D$3:$N$3,0))</f>
        <v>0</v>
      </c>
      <c r="AV248" s="194">
        <f>+INDEX('Load Combinations'!$D$4:$N$22,MATCH(Vertical!$C248,'Load Combinations'!$B$4:$B$22,0),MATCH(Vertical!AV$23,'Load Combinations'!$D$3:$N$3,0))</f>
        <v>0</v>
      </c>
      <c r="AW248" s="284" cm="1">
        <f t="array" aca="1" ref="AW248" ca="1">SUMPRODUCT(--($K248:$Z248&gt;0),INDEX($H$4:$H$19,MATCH($K$23:$Z$23,$C$4:$C$19,0)))</f>
        <v>0</v>
      </c>
      <c r="AX248" s="194" cm="1">
        <f t="array" aca="1" ref="AX248" ca="1">SUMPRODUCT(--($K248:$Z248&gt;0),INDEX($G$4:$G$19,MATCH($K$23:$Z$23,$C$4:$C$19,0)))</f>
        <v>0</v>
      </c>
      <c r="AY248" s="194" cm="1">
        <f t="array" aca="1" ref="AY248" ca="1">-1*SUMPRODUCT(--($K248:$Z248&lt;0),INDEX($H$4:$H$19,MATCH($K$23:$Z$23,$C$4:$C$19,0)))</f>
        <v>0</v>
      </c>
      <c r="AZ248" s="285" cm="1">
        <f t="array" aca="1" ref="AZ248" ca="1">-1*SUMPRODUCT(--($K248:$Z248&lt;0),INDEX($G$4:$G$19,MATCH($K$23:$Z$23,$C$4:$C$19,0)))</f>
        <v>0</v>
      </c>
      <c r="BA248" s="286" cm="1">
        <f t="array" aca="1" ref="BA248" ca="1">IF(AA248&gt;0,AA248*SUMPRODUCT(_xlfn.XLOOKUP(AA$23,$C$4:$C$19,$T$4:$AD$19)*$AL248:$AV248),0)</f>
        <v>0</v>
      </c>
      <c r="BB248" s="287" cm="1">
        <f t="array" aca="1" ref="BB248" ca="1">IF(AB248&gt;0,AB248*SUMPRODUCT(_xlfn.XLOOKUP(AB$23,$C$4:$C$19,$T$4:$AD$19)*$AL248:$AV248),0)</f>
        <v>0</v>
      </c>
      <c r="BC248" s="287" cm="1">
        <f t="array" aca="1" ref="BC248" ca="1">IF(AC248&gt;0,AC248*SUMPRODUCT(_xlfn.XLOOKUP(AC$23,$C$4:$C$19,$T$4:$AD$19)*$AL248:$AV248),0)</f>
        <v>0</v>
      </c>
      <c r="BD248" s="287" cm="1">
        <f t="array" aca="1" ref="BD248" ca="1">IF(AD248&gt;0,AD248*SUMPRODUCT(_xlfn.XLOOKUP(AD$23,$C$4:$C$19,$T$4:$AD$19)*$AL248:$AV248),0)</f>
        <v>0</v>
      </c>
      <c r="BE248" s="287" cm="1">
        <f t="array" aca="1" ref="BE248" ca="1">IF(AE248&gt;0,AE248*SUMPRODUCT(_xlfn.XLOOKUP(AE$23,$C$4:$C$19,$T$4:$AD$19)*$AL248:$AV248),0)</f>
        <v>0</v>
      </c>
      <c r="BF248" s="287" cm="1">
        <f t="array" aca="1" ref="BF248" ca="1">IF(AF248&gt;0,AF248*SUMPRODUCT(_xlfn.XLOOKUP(AF$23,$C$4:$C$19,$T$4:$AD$19)*$AL248:$AV248),0)</f>
        <v>0</v>
      </c>
      <c r="BG248" s="287" cm="1">
        <f t="array" aca="1" ref="BG248" ca="1">IF(AG248&gt;0,AG248*SUMPRODUCT(_xlfn.XLOOKUP(AG$23,$C$4:$C$19,$T$4:$AD$19)*$AL248:$AV248),0)</f>
        <v>0</v>
      </c>
      <c r="BH248" s="287" cm="1">
        <f t="array" aca="1" ref="BH248" ca="1">IF(AH248&gt;0,AH248*SUMPRODUCT(_xlfn.XLOOKUP(AH$23,$C$4:$C$19,$T$4:$AD$19)*$AL248:$AV248),0)</f>
        <v>1</v>
      </c>
      <c r="BI248" s="287" cm="1">
        <f t="array" aca="1" ref="BI248" ca="1">IF(AI248&gt;0,AI248*SUMPRODUCT(_xlfn.XLOOKUP(AI$23,$C$4:$C$19,$T$4:$AD$19)*$AL248:$AV248),0)</f>
        <v>0</v>
      </c>
      <c r="BJ248" s="287" cm="1">
        <f t="array" aca="1" ref="BJ248" ca="1">IF(AJ248&gt;0,AJ248*SUMPRODUCT(_xlfn.XLOOKUP(AJ$23,$C$4:$C$19,$T$4:$AD$19)*$AL248:$AV248),0)</f>
        <v>0</v>
      </c>
      <c r="BK248" s="288" cm="1">
        <f t="array" aca="1" ref="BK248" ca="1">IF(AK248&gt;0,AK248*SUMPRODUCT(_xlfn.XLOOKUP(AK$23,$C$4:$C$19,$T$4:$AD$19)*$AL248:$AV248),0)</f>
        <v>0</v>
      </c>
      <c r="BL248" s="289">
        <f t="shared" ca="1" si="367"/>
        <v>1</v>
      </c>
      <c r="BM248" s="286" cm="1">
        <f t="array" aca="1" ref="BM248" ca="1">IF(AA248&gt;0,AA248*SUMPRODUCT(_xlfn.XLOOKUP(AA$23,$C$4:$C$19,$I$4:$S$19)*$AL248:$AV248),0)</f>
        <v>0</v>
      </c>
      <c r="BN248" s="287" cm="1">
        <f t="array" aca="1" ref="BN248" ca="1">IF(AB248&gt;0,AB248*SUMPRODUCT(_xlfn.XLOOKUP(AB$23,$C$4:$C$19,$I$4:$S$19)*$AL248:$AV248),0)</f>
        <v>0</v>
      </c>
      <c r="BO248" s="287" cm="1">
        <f t="array" aca="1" ref="BO248" ca="1">IF(AC248&gt;0,AC248*SUMPRODUCT(_xlfn.XLOOKUP(AC$23,$C$4:$C$19,$I$4:$S$19)*$AL248:$AV248),0)</f>
        <v>0</v>
      </c>
      <c r="BP248" s="287" cm="1">
        <f t="array" aca="1" ref="BP248" ca="1">IF(AD248&gt;0,AD248*SUMPRODUCT(_xlfn.XLOOKUP(AD$23,$C$4:$C$19,$I$4:$S$19)*$AL248:$AV248),0)</f>
        <v>0</v>
      </c>
      <c r="BQ248" s="287" cm="1">
        <f t="array" aca="1" ref="BQ248" ca="1">IF(AE248&gt;0,AE248*SUMPRODUCT(_xlfn.XLOOKUP(AE$23,$C$4:$C$19,$I$4:$S$19)*$AL248:$AV248),0)</f>
        <v>0</v>
      </c>
      <c r="BR248" s="287" cm="1">
        <f t="array" aca="1" ref="BR248" ca="1">IF(AF248&gt;0,AF248*SUMPRODUCT(_xlfn.XLOOKUP(AF$23,$C$4:$C$19,$I$4:$S$19)*$AL248:$AV248),0)</f>
        <v>0</v>
      </c>
      <c r="BS248" s="287" cm="1">
        <f t="array" aca="1" ref="BS248" ca="1">IF(AG248&gt;0,AG248*SUMPRODUCT(_xlfn.XLOOKUP(AG$23,$C$4:$C$19,$I$4:$S$19)*$AL248:$AV248),0)</f>
        <v>0</v>
      </c>
      <c r="BT248" s="287" cm="1">
        <f t="array" aca="1" ref="BT248" ca="1">IF(AH248&gt;0,AH248*SUMPRODUCT(_xlfn.XLOOKUP(AH$23,$C$4:$C$19,$I$4:$S$19)*$AL248:$AV248),0)</f>
        <v>0</v>
      </c>
      <c r="BU248" s="287" cm="1">
        <f t="array" aca="1" ref="BU248" ca="1">IF(AI248&gt;0,AI248*SUMPRODUCT(_xlfn.XLOOKUP(AI$23,$C$4:$C$19,$I$4:$S$19)*$AL248:$AV248),0)</f>
        <v>0</v>
      </c>
      <c r="BV248" s="287" cm="1">
        <f t="array" aca="1" ref="BV248" ca="1">IF(AJ248&gt;0,AJ248*SUMPRODUCT(_xlfn.XLOOKUP(AJ$23,$C$4:$C$19,$I$4:$S$19)*$AL248:$AV248),0)</f>
        <v>0</v>
      </c>
      <c r="BW248" s="290" cm="1">
        <f t="array" aca="1" ref="BW248" ca="1">IF(AK248&gt;0,AK248*SUMPRODUCT(_xlfn.XLOOKUP(AK$23,$C$4:$C$19,$I$4:$S$19)*$AL248:$AV248),0)</f>
        <v>0</v>
      </c>
      <c r="BX248" s="291">
        <f t="shared" ca="1" si="368"/>
        <v>0</v>
      </c>
      <c r="BY248" s="286" cm="1">
        <f t="array" aca="1" ref="BY248" ca="1">IF(AA248&lt;0,AA248*SUMPRODUCT(_xlfn.XLOOKUP(AA$23,$C$4:$C$19,$T$4:$AD$19)*$AL248:$AV248),0)</f>
        <v>0</v>
      </c>
      <c r="BZ248" s="287" cm="1">
        <f t="array" aca="1" ref="BZ248" ca="1">IF(AB248&lt;0,AB248*SUMPRODUCT(_xlfn.XLOOKUP(AB$23,$C$4:$C$19,$T$4:$AD$19)*$AL248:$AV248),0)</f>
        <v>0</v>
      </c>
      <c r="CA248" s="287" cm="1">
        <f t="array" aca="1" ref="CA248" ca="1">IF(AC248&lt;0,AC248*SUMPRODUCT(_xlfn.XLOOKUP(AC$23,$C$4:$C$19,$T$4:$AD$19)*$AL248:$AV248),0)</f>
        <v>0</v>
      </c>
      <c r="CB248" s="287" cm="1">
        <f t="array" aca="1" ref="CB248" ca="1">IF(AD248&lt;0,AD248*SUMPRODUCT(_xlfn.XLOOKUP(AD$23,$C$4:$C$19,$T$4:$AD$19)*$AL248:$AV248),0)</f>
        <v>0</v>
      </c>
      <c r="CC248" s="287" cm="1">
        <f t="array" aca="1" ref="CC248" ca="1">IF(AE248&lt;0,AE248*SUMPRODUCT(_xlfn.XLOOKUP(AE$23,$C$4:$C$19,$T$4:$AD$19)*$AL248:$AV248),0)</f>
        <v>0</v>
      </c>
      <c r="CD248" s="287" cm="1">
        <f t="array" aca="1" ref="CD248" ca="1">IF(AF248&lt;0,AF248*SUMPRODUCT(_xlfn.XLOOKUP(AF$23,$C$4:$C$19,$T$4:$AD$19)*$AL248:$AV248),0)</f>
        <v>0</v>
      </c>
      <c r="CE248" s="287" cm="1">
        <f t="array" aca="1" ref="CE248" ca="1">IF(AG248&lt;0,AG248*SUMPRODUCT(_xlfn.XLOOKUP(AG$23,$C$4:$C$19,$T$4:$AD$19)*$AL248:$AV248),0)</f>
        <v>0</v>
      </c>
      <c r="CF248" s="287" cm="1">
        <f t="array" aca="1" ref="CF248" ca="1">IF(AH248&lt;0,AH248*SUMPRODUCT(_xlfn.XLOOKUP(AH$23,$C$4:$C$19,$T$4:$AD$19)*$AL248:$AV248),0)</f>
        <v>0</v>
      </c>
      <c r="CG248" s="287" cm="1">
        <f t="array" aca="1" ref="CG248" ca="1">IF(AI248&lt;0,AI248*SUMPRODUCT(_xlfn.XLOOKUP(AI$23,$C$4:$C$19,$T$4:$AD$19)*$AL248:$AV248),0)</f>
        <v>0</v>
      </c>
      <c r="CH248" s="287" cm="1">
        <f t="array" aca="1" ref="CH248" ca="1">IF(AJ248&lt;0,AJ248*SUMPRODUCT(_xlfn.XLOOKUP(AJ$23,$C$4:$C$19,$T$4:$AD$19)*$AL248:$AV248),0)</f>
        <v>0</v>
      </c>
      <c r="CI248" s="290" cm="1">
        <f t="array" aca="1" ref="CI248" ca="1">IF(AK248&lt;0,AK248*SUMPRODUCT(_xlfn.XLOOKUP(AK$23,$C$4:$C$19,$T$4:$AD$19)*$AL248:$AV248),0)</f>
        <v>0</v>
      </c>
      <c r="CJ248" s="289">
        <f t="shared" ca="1" si="369"/>
        <v>0</v>
      </c>
      <c r="CK248" s="286" cm="1">
        <f t="array" aca="1" ref="CK248" ca="1">IF(AA248&lt;0,AA248*SUMPRODUCT(_xlfn.XLOOKUP(AA$23,$C$4:$C$19,$I$4:$S$19)*$AL248:$AV248),0)</f>
        <v>0</v>
      </c>
      <c r="CL248" s="287" cm="1">
        <f t="array" aca="1" ref="CL248" ca="1">IF(AB248&lt;0,AB248*SUMPRODUCT(_xlfn.XLOOKUP(AB$23,$C$4:$C$19,$I$4:$S$19)*$AL248:$AV248),0)</f>
        <v>0</v>
      </c>
      <c r="CM248" s="287" cm="1">
        <f t="array" aca="1" ref="CM248" ca="1">IF(AC248&lt;0,AC248*SUMPRODUCT(_xlfn.XLOOKUP(AC$23,$C$4:$C$19,$I$4:$S$19)*$AL248:$AV248),0)</f>
        <v>0</v>
      </c>
      <c r="CN248" s="287" cm="1">
        <f t="array" aca="1" ref="CN248" ca="1">IF(AD248&lt;0,AD248*SUMPRODUCT(_xlfn.XLOOKUP(AD$23,$C$4:$C$19,$I$4:$S$19)*$AL248:$AV248),0)</f>
        <v>0</v>
      </c>
      <c r="CO248" s="287" cm="1">
        <f t="array" aca="1" ref="CO248" ca="1">IF(AE248&lt;0,AE248*SUMPRODUCT(_xlfn.XLOOKUP(AE$23,$C$4:$C$19,$I$4:$S$19)*$AL248:$AV248),0)</f>
        <v>0</v>
      </c>
      <c r="CP248" s="287" cm="1">
        <f t="array" aca="1" ref="CP248" ca="1">IF(AF248&lt;0,AF248*SUMPRODUCT(_xlfn.XLOOKUP(AF$23,$C$4:$C$19,$I$4:$S$19)*$AL248:$AV248),0)</f>
        <v>0</v>
      </c>
      <c r="CQ248" s="287" cm="1">
        <f t="array" aca="1" ref="CQ248" ca="1">IF(AG248&lt;0,AG248*SUMPRODUCT(_xlfn.XLOOKUP(AG$23,$C$4:$C$19,$I$4:$S$19)*$AL248:$AV248),0)</f>
        <v>0</v>
      </c>
      <c r="CR248" s="287" cm="1">
        <f t="array" aca="1" ref="CR248" ca="1">IF(AH248&lt;0,AH248*SUMPRODUCT(_xlfn.XLOOKUP(AH$23,$C$4:$C$19,$I$4:$S$19)*$AL248:$AV248),0)</f>
        <v>0</v>
      </c>
      <c r="CS248" s="287" cm="1">
        <f t="array" aca="1" ref="CS248" ca="1">IF(AI248&lt;0,AI248*SUMPRODUCT(_xlfn.XLOOKUP(AI$23,$C$4:$C$19,$I$4:$S$19)*$AL248:$AV248),0)</f>
        <v>0</v>
      </c>
      <c r="CT248" s="287" cm="1">
        <f t="array" aca="1" ref="CT248" ca="1">IF(AJ248&lt;0,AJ248*SUMPRODUCT(_xlfn.XLOOKUP(AJ$23,$C$4:$C$19,$I$4:$S$19)*$AL248:$AV248),0)</f>
        <v>0</v>
      </c>
      <c r="CU248" s="288" cm="1">
        <f t="array" aca="1" ref="CU248" ca="1">IF(AK248&lt;0,AK248*SUMPRODUCT(_xlfn.XLOOKUP(AK$23,$C$4:$C$19,$I$4:$S$19)*$AL248:$AV248),0)</f>
        <v>0</v>
      </c>
      <c r="CV248" s="289">
        <f t="shared" ca="1" si="370"/>
        <v>0</v>
      </c>
    </row>
    <row r="249" spans="1:100" x14ac:dyDescent="0.25">
      <c r="A249" s="135">
        <f ca="1">MAX(H245:I263)</f>
        <v>1.5</v>
      </c>
      <c r="B249" s="731"/>
      <c r="C249" s="292">
        <v>5</v>
      </c>
      <c r="D249" s="293" t="str">
        <f>_xlfn.XLOOKUP($C249,'Load Combinations'!$B$4:$B$22,'Load Combinations'!$C$4:$C$22)</f>
        <v>Core Vessel Vacuum, Beam on</v>
      </c>
      <c r="E249" s="86"/>
      <c r="F249" s="294"/>
      <c r="G249" s="125"/>
      <c r="H249" s="295">
        <f t="shared" ca="1" si="355"/>
        <v>1.25</v>
      </c>
      <c r="I249" s="295">
        <f t="shared" ca="1" si="356"/>
        <v>0</v>
      </c>
      <c r="J249" s="296"/>
      <c r="K249" s="99">
        <f ca="1">OFFSET(K249,-4,0)</f>
        <v>0</v>
      </c>
      <c r="L249" s="96">
        <f t="shared" ref="L249:AK249" ca="1" si="377">OFFSET(L249,-4,0)</f>
        <v>0</v>
      </c>
      <c r="M249" s="96">
        <f t="shared" ca="1" si="377"/>
        <v>0</v>
      </c>
      <c r="N249" s="96">
        <f t="shared" ca="1" si="377"/>
        <v>0</v>
      </c>
      <c r="O249" s="96">
        <f t="shared" ca="1" si="377"/>
        <v>0</v>
      </c>
      <c r="P249" s="96">
        <f t="shared" ca="1" si="377"/>
        <v>0</v>
      </c>
      <c r="Q249" s="96">
        <f t="shared" ca="1" si="377"/>
        <v>0</v>
      </c>
      <c r="R249" s="96">
        <f t="shared" ca="1" si="377"/>
        <v>0</v>
      </c>
      <c r="S249" s="96">
        <f t="shared" ca="1" si="377"/>
        <v>0</v>
      </c>
      <c r="T249" s="96">
        <f t="shared" ca="1" si="377"/>
        <v>0</v>
      </c>
      <c r="U249" s="96">
        <f t="shared" ca="1" si="377"/>
        <v>0</v>
      </c>
      <c r="V249" s="96">
        <f t="shared" ca="1" si="377"/>
        <v>0</v>
      </c>
      <c r="W249" s="96">
        <f t="shared" ca="1" si="377"/>
        <v>0</v>
      </c>
      <c r="X249" s="96">
        <f t="shared" ca="1" si="377"/>
        <v>0</v>
      </c>
      <c r="Y249" s="96">
        <f t="shared" ca="1" si="377"/>
        <v>0</v>
      </c>
      <c r="Z249" s="138">
        <f t="shared" ca="1" si="377"/>
        <v>0</v>
      </c>
      <c r="AA249" s="99">
        <f t="shared" ca="1" si="377"/>
        <v>0</v>
      </c>
      <c r="AB249" s="96">
        <f t="shared" ca="1" si="377"/>
        <v>0</v>
      </c>
      <c r="AC249" s="96">
        <f t="shared" ca="1" si="377"/>
        <v>0</v>
      </c>
      <c r="AD249" s="96">
        <f t="shared" ca="1" si="377"/>
        <v>0</v>
      </c>
      <c r="AE249" s="96">
        <f t="shared" ca="1" si="377"/>
        <v>0</v>
      </c>
      <c r="AF249" s="96">
        <f t="shared" ca="1" si="377"/>
        <v>0</v>
      </c>
      <c r="AG249" s="96">
        <f t="shared" ca="1" si="377"/>
        <v>0</v>
      </c>
      <c r="AH249" s="96">
        <f t="shared" ca="1" si="377"/>
        <v>1</v>
      </c>
      <c r="AI249" s="96">
        <f t="shared" ca="1" si="377"/>
        <v>0</v>
      </c>
      <c r="AJ249" s="96">
        <f t="shared" ca="1" si="377"/>
        <v>0</v>
      </c>
      <c r="AK249" s="100">
        <f t="shared" ca="1" si="377"/>
        <v>0</v>
      </c>
      <c r="AL249" s="97">
        <f>+INDEX('Load Combinations'!$D$4:$N$22,MATCH(Vertical!$C249,'Load Combinations'!$B$4:$B$22,0),MATCH(Vertical!AL$23,'Load Combinations'!$D$3:$N$3,0))</f>
        <v>1</v>
      </c>
      <c r="AM249" s="96">
        <f>+INDEX('Load Combinations'!$D$4:$N$22,MATCH(Vertical!$C249,'Load Combinations'!$B$4:$B$22,0),MATCH(Vertical!AM$23,'Load Combinations'!$D$3:$N$3,0))</f>
        <v>1</v>
      </c>
      <c r="AN249" s="96">
        <f>+INDEX('Load Combinations'!$D$4:$N$22,MATCH(Vertical!$C249,'Load Combinations'!$B$4:$B$22,0),MATCH(Vertical!AN$23,'Load Combinations'!$D$3:$N$3,0))</f>
        <v>0</v>
      </c>
      <c r="AO249" s="96">
        <f>+INDEX('Load Combinations'!$D$4:$N$22,MATCH(Vertical!$C249,'Load Combinations'!$B$4:$B$22,0),MATCH(Vertical!AO$23,'Load Combinations'!$D$3:$N$3,0))</f>
        <v>1</v>
      </c>
      <c r="AP249" s="96">
        <f>+INDEX('Load Combinations'!$D$4:$N$22,MATCH(Vertical!$C249,'Load Combinations'!$B$4:$B$22,0),MATCH(Vertical!AP$23,'Load Combinations'!$D$3:$N$3,0))</f>
        <v>0</v>
      </c>
      <c r="AQ249" s="96">
        <f>+INDEX('Load Combinations'!$D$4:$N$22,MATCH(Vertical!$C249,'Load Combinations'!$B$4:$B$22,0),MATCH(Vertical!AQ$23,'Load Combinations'!$D$3:$N$3,0))</f>
        <v>1</v>
      </c>
      <c r="AR249" s="96">
        <f>+INDEX('Load Combinations'!$D$4:$N$22,MATCH(Vertical!$C249,'Load Combinations'!$B$4:$B$22,0),MATCH(Vertical!AR$23,'Load Combinations'!$D$3:$N$3,0))</f>
        <v>0</v>
      </c>
      <c r="AS249" s="96">
        <f>+INDEX('Load Combinations'!$D$4:$N$22,MATCH(Vertical!$C249,'Load Combinations'!$B$4:$B$22,0),MATCH(Vertical!AS$23,'Load Combinations'!$D$3:$N$3,0))</f>
        <v>0</v>
      </c>
      <c r="AT249" s="96">
        <f>+INDEX('Load Combinations'!$D$4:$N$22,MATCH(Vertical!$C249,'Load Combinations'!$B$4:$B$22,0),MATCH(Vertical!AT$23,'Load Combinations'!$D$3:$N$3,0))</f>
        <v>1</v>
      </c>
      <c r="AU249" s="138">
        <f>+INDEX('Load Combinations'!$D$4:$N$22,MATCH(Vertical!$C249,'Load Combinations'!$B$4:$B$22,0),MATCH(Vertical!AU$23,'Load Combinations'!$D$3:$N$3,0))</f>
        <v>0</v>
      </c>
      <c r="AV249" s="298">
        <f>+INDEX('Load Combinations'!$D$4:$N$22,MATCH(Vertical!$C249,'Load Combinations'!$B$4:$B$22,0),MATCH(Vertical!AV$23,'Load Combinations'!$D$3:$N$3,0))</f>
        <v>0</v>
      </c>
      <c r="AW249" s="297" cm="1">
        <f t="array" aca="1" ref="AW249" ca="1">SUMPRODUCT(--($K249:$Z249&gt;0),INDEX($H$4:$H$19,MATCH($K$23:$Z$23,$C$4:$C$19,0)))</f>
        <v>0</v>
      </c>
      <c r="AX249" s="298" cm="1">
        <f t="array" aca="1" ref="AX249" ca="1">SUMPRODUCT(--($K249:$Z249&gt;0),INDEX($G$4:$G$19,MATCH($K$23:$Z$23,$C$4:$C$19,0)))</f>
        <v>0</v>
      </c>
      <c r="AY249" s="298" cm="1">
        <f t="array" aca="1" ref="AY249" ca="1">-1*SUMPRODUCT(--($K249:$Z249&lt;0),INDEX($H$4:$H$19,MATCH($K$23:$Z$23,$C$4:$C$19,0)))</f>
        <v>0</v>
      </c>
      <c r="AZ249" s="299" cm="1">
        <f t="array" aca="1" ref="AZ249" ca="1">-1*SUMPRODUCT(--($K249:$Z249&lt;0),INDEX($G$4:$G$19,MATCH($K$23:$Z$23,$C$4:$C$19,0)))</f>
        <v>0</v>
      </c>
      <c r="BA249" s="125" cm="1">
        <f t="array" aca="1" ref="BA249" ca="1">IF(AA249&gt;0,AA249*SUMPRODUCT(_xlfn.XLOOKUP(AA$23,$C$4:$C$19,$T$4:$AD$19)*$AL249:$AV249),0)</f>
        <v>0</v>
      </c>
      <c r="BB249" s="300" cm="1">
        <f t="array" aca="1" ref="BB249" ca="1">IF(AB249&gt;0,AB249*SUMPRODUCT(_xlfn.XLOOKUP(AB$23,$C$4:$C$19,$T$4:$AD$19)*$AL249:$AV249),0)</f>
        <v>0</v>
      </c>
      <c r="BC249" s="300" cm="1">
        <f t="array" aca="1" ref="BC249" ca="1">IF(AC249&gt;0,AC249*SUMPRODUCT(_xlfn.XLOOKUP(AC$23,$C$4:$C$19,$T$4:$AD$19)*$AL249:$AV249),0)</f>
        <v>0</v>
      </c>
      <c r="BD249" s="301" cm="1">
        <f t="array" aca="1" ref="BD249" ca="1">IF(AD249&gt;0,AD249*SUMPRODUCT(_xlfn.XLOOKUP(AD$23,$C$4:$C$19,$T$4:$AD$19)*$AL249:$AV249),0)</f>
        <v>0</v>
      </c>
      <c r="BE249" s="300" cm="1">
        <f t="array" aca="1" ref="BE249" ca="1">IF(AE249&gt;0,AE249*SUMPRODUCT(_xlfn.XLOOKUP(AE$23,$C$4:$C$19,$T$4:$AD$19)*$AL249:$AV249),0)</f>
        <v>0</v>
      </c>
      <c r="BF249" s="300" cm="1">
        <f t="array" aca="1" ref="BF249" ca="1">IF(AF249&gt;0,AF249*SUMPRODUCT(_xlfn.XLOOKUP(AF$23,$C$4:$C$19,$T$4:$AD$19)*$AL249:$AV249),0)</f>
        <v>0</v>
      </c>
      <c r="BG249" s="300" cm="1">
        <f t="array" aca="1" ref="BG249" ca="1">IF(AG249&gt;0,AG249*SUMPRODUCT(_xlfn.XLOOKUP(AG$23,$C$4:$C$19,$T$4:$AD$19)*$AL249:$AV249),0)</f>
        <v>0</v>
      </c>
      <c r="BH249" s="300" cm="1">
        <f t="array" aca="1" ref="BH249" ca="1">IF(AH249&gt;0,AH249*SUMPRODUCT(_xlfn.XLOOKUP(AH$23,$C$4:$C$19,$T$4:$AD$19)*$AL249:$AV249),0)</f>
        <v>1.25</v>
      </c>
      <c r="BI249" s="300" cm="1">
        <f t="array" aca="1" ref="BI249" ca="1">IF(AI249&gt;0,AI249*SUMPRODUCT(_xlfn.XLOOKUP(AI$23,$C$4:$C$19,$T$4:$AD$19)*$AL249:$AV249),0)</f>
        <v>0</v>
      </c>
      <c r="BJ249" s="300" cm="1">
        <f t="array" aca="1" ref="BJ249" ca="1">IF(AJ249&gt;0,AJ249*SUMPRODUCT(_xlfn.XLOOKUP(AJ$23,$C$4:$C$19,$T$4:$AD$19)*$AL249:$AV249),0)</f>
        <v>0</v>
      </c>
      <c r="BK249" s="302" cm="1">
        <f t="array" aca="1" ref="BK249" ca="1">IF(AK249&gt;0,AK249*SUMPRODUCT(_xlfn.XLOOKUP(AK$23,$C$4:$C$19,$T$4:$AD$19)*$AL249:$AV249),0)</f>
        <v>0</v>
      </c>
      <c r="BL249" s="303">
        <f t="shared" ca="1" si="367"/>
        <v>1.25</v>
      </c>
      <c r="BM249" s="125" cm="1">
        <f t="array" aca="1" ref="BM249" ca="1">IF(AA249&gt;0,AA249*SUMPRODUCT(_xlfn.XLOOKUP(AA$23,$C$4:$C$19,$I$4:$S$19)*$AL249:$AV249),0)</f>
        <v>0</v>
      </c>
      <c r="BN249" s="300" cm="1">
        <f t="array" aca="1" ref="BN249" ca="1">IF(AB249&gt;0,AB249*SUMPRODUCT(_xlfn.XLOOKUP(AB$23,$C$4:$C$19,$I$4:$S$19)*$AL249:$AV249),0)</f>
        <v>0</v>
      </c>
      <c r="BO249" s="300" cm="1">
        <f t="array" aca="1" ref="BO249" ca="1">IF(AC249&gt;0,AC249*SUMPRODUCT(_xlfn.XLOOKUP(AC$23,$C$4:$C$19,$I$4:$S$19)*$AL249:$AV249),0)</f>
        <v>0</v>
      </c>
      <c r="BP249" s="301" cm="1">
        <f t="array" aca="1" ref="BP249" ca="1">IF(AD249&gt;0,AD249*SUMPRODUCT(_xlfn.XLOOKUP(AD$23,$C$4:$C$19,$I$4:$S$19)*$AL249:$AV249),0)</f>
        <v>0</v>
      </c>
      <c r="BQ249" s="300" cm="1">
        <f t="array" aca="1" ref="BQ249" ca="1">IF(AE249&gt;0,AE249*SUMPRODUCT(_xlfn.XLOOKUP(AE$23,$C$4:$C$19,$I$4:$S$19)*$AL249:$AV249),0)</f>
        <v>0</v>
      </c>
      <c r="BR249" s="300" cm="1">
        <f t="array" aca="1" ref="BR249" ca="1">IF(AF249&gt;0,AF249*SUMPRODUCT(_xlfn.XLOOKUP(AF$23,$C$4:$C$19,$I$4:$S$19)*$AL249:$AV249),0)</f>
        <v>0</v>
      </c>
      <c r="BS249" s="300" cm="1">
        <f t="array" aca="1" ref="BS249" ca="1">IF(AG249&gt;0,AG249*SUMPRODUCT(_xlfn.XLOOKUP(AG$23,$C$4:$C$19,$I$4:$S$19)*$AL249:$AV249),0)</f>
        <v>0</v>
      </c>
      <c r="BT249" s="300" cm="1">
        <f t="array" aca="1" ref="BT249" ca="1">IF(AH249&gt;0,AH249*SUMPRODUCT(_xlfn.XLOOKUP(AH$23,$C$4:$C$19,$I$4:$S$19)*$AL249:$AV249),0)</f>
        <v>0</v>
      </c>
      <c r="BU249" s="300" cm="1">
        <f t="array" aca="1" ref="BU249" ca="1">IF(AI249&gt;0,AI249*SUMPRODUCT(_xlfn.XLOOKUP(AI$23,$C$4:$C$19,$I$4:$S$19)*$AL249:$AV249),0)</f>
        <v>0</v>
      </c>
      <c r="BV249" s="300" cm="1">
        <f t="array" aca="1" ref="BV249" ca="1">IF(AJ249&gt;0,AJ249*SUMPRODUCT(_xlfn.XLOOKUP(AJ$23,$C$4:$C$19,$I$4:$S$19)*$AL249:$AV249),0)</f>
        <v>0</v>
      </c>
      <c r="BW249" s="304" cm="1">
        <f t="array" aca="1" ref="BW249" ca="1">IF(AK249&gt;0,AK249*SUMPRODUCT(_xlfn.XLOOKUP(AK$23,$C$4:$C$19,$I$4:$S$19)*$AL249:$AV249),0)</f>
        <v>0</v>
      </c>
      <c r="BX249" s="305">
        <f t="shared" ca="1" si="368"/>
        <v>0</v>
      </c>
      <c r="BY249" s="125" cm="1">
        <f t="array" aca="1" ref="BY249" ca="1">IF(AA249&lt;0,AA249*SUMPRODUCT(_xlfn.XLOOKUP(AA$23,$C$4:$C$19,$T$4:$AD$19)*$AL249:$AV249),0)</f>
        <v>0</v>
      </c>
      <c r="BZ249" s="300" cm="1">
        <f t="array" aca="1" ref="BZ249" ca="1">IF(AB249&lt;0,AB249*SUMPRODUCT(_xlfn.XLOOKUP(AB$23,$C$4:$C$19,$T$4:$AD$19)*$AL249:$AV249),0)</f>
        <v>0</v>
      </c>
      <c r="CA249" s="300" cm="1">
        <f t="array" aca="1" ref="CA249" ca="1">IF(AC249&lt;0,AC249*SUMPRODUCT(_xlfn.XLOOKUP(AC$23,$C$4:$C$19,$T$4:$AD$19)*$AL249:$AV249),0)</f>
        <v>0</v>
      </c>
      <c r="CB249" s="301" cm="1">
        <f t="array" aca="1" ref="CB249" ca="1">IF(AD249&lt;0,AD249*SUMPRODUCT(_xlfn.XLOOKUP(AD$23,$C$4:$C$19,$T$4:$AD$19)*$AL249:$AV249),0)</f>
        <v>0</v>
      </c>
      <c r="CC249" s="300" cm="1">
        <f t="array" aca="1" ref="CC249" ca="1">IF(AE249&lt;0,AE249*SUMPRODUCT(_xlfn.XLOOKUP(AE$23,$C$4:$C$19,$T$4:$AD$19)*$AL249:$AV249),0)</f>
        <v>0</v>
      </c>
      <c r="CD249" s="300" cm="1">
        <f t="array" aca="1" ref="CD249" ca="1">IF(AF249&lt;0,AF249*SUMPRODUCT(_xlfn.XLOOKUP(AF$23,$C$4:$C$19,$T$4:$AD$19)*$AL249:$AV249),0)</f>
        <v>0</v>
      </c>
      <c r="CE249" s="300" cm="1">
        <f t="array" aca="1" ref="CE249" ca="1">IF(AG249&lt;0,AG249*SUMPRODUCT(_xlfn.XLOOKUP(AG$23,$C$4:$C$19,$T$4:$AD$19)*$AL249:$AV249),0)</f>
        <v>0</v>
      </c>
      <c r="CF249" s="300" cm="1">
        <f t="array" aca="1" ref="CF249" ca="1">IF(AH249&lt;0,AH249*SUMPRODUCT(_xlfn.XLOOKUP(AH$23,$C$4:$C$19,$T$4:$AD$19)*$AL249:$AV249),0)</f>
        <v>0</v>
      </c>
      <c r="CG249" s="300" cm="1">
        <f t="array" aca="1" ref="CG249" ca="1">IF(AI249&lt;0,AI249*SUMPRODUCT(_xlfn.XLOOKUP(AI$23,$C$4:$C$19,$T$4:$AD$19)*$AL249:$AV249),0)</f>
        <v>0</v>
      </c>
      <c r="CH249" s="300" cm="1">
        <f t="array" aca="1" ref="CH249" ca="1">IF(AJ249&lt;0,AJ249*SUMPRODUCT(_xlfn.XLOOKUP(AJ$23,$C$4:$C$19,$T$4:$AD$19)*$AL249:$AV249),0)</f>
        <v>0</v>
      </c>
      <c r="CI249" s="304" cm="1">
        <f t="array" aca="1" ref="CI249" ca="1">IF(AK249&lt;0,AK249*SUMPRODUCT(_xlfn.XLOOKUP(AK$23,$C$4:$C$19,$T$4:$AD$19)*$AL249:$AV249),0)</f>
        <v>0</v>
      </c>
      <c r="CJ249" s="303">
        <f t="shared" ca="1" si="369"/>
        <v>0</v>
      </c>
      <c r="CK249" s="125" cm="1">
        <f t="array" aca="1" ref="CK249" ca="1">IF(AA249&lt;0,AA249*SUMPRODUCT(_xlfn.XLOOKUP(AA$23,$C$4:$C$19,$I$4:$S$19)*$AL249:$AV249),0)</f>
        <v>0</v>
      </c>
      <c r="CL249" s="300" cm="1">
        <f t="array" aca="1" ref="CL249" ca="1">IF(AB249&lt;0,AB249*SUMPRODUCT(_xlfn.XLOOKUP(AB$23,$C$4:$C$19,$I$4:$S$19)*$AL249:$AV249),0)</f>
        <v>0</v>
      </c>
      <c r="CM249" s="300" cm="1">
        <f t="array" aca="1" ref="CM249" ca="1">IF(AC249&lt;0,AC249*SUMPRODUCT(_xlfn.XLOOKUP(AC$23,$C$4:$C$19,$I$4:$S$19)*$AL249:$AV249),0)</f>
        <v>0</v>
      </c>
      <c r="CN249" s="301" cm="1">
        <f t="array" aca="1" ref="CN249" ca="1">IF(AD249&lt;0,AD249*SUMPRODUCT(_xlfn.XLOOKUP(AD$23,$C$4:$C$19,$I$4:$S$19)*$AL249:$AV249),0)</f>
        <v>0</v>
      </c>
      <c r="CO249" s="300" cm="1">
        <f t="array" aca="1" ref="CO249" ca="1">IF(AE249&lt;0,AE249*SUMPRODUCT(_xlfn.XLOOKUP(AE$23,$C$4:$C$19,$I$4:$S$19)*$AL249:$AV249),0)</f>
        <v>0</v>
      </c>
      <c r="CP249" s="300" cm="1">
        <f t="array" aca="1" ref="CP249" ca="1">IF(AF249&lt;0,AF249*SUMPRODUCT(_xlfn.XLOOKUP(AF$23,$C$4:$C$19,$I$4:$S$19)*$AL249:$AV249),0)</f>
        <v>0</v>
      </c>
      <c r="CQ249" s="300" cm="1">
        <f t="array" aca="1" ref="CQ249" ca="1">IF(AG249&lt;0,AG249*SUMPRODUCT(_xlfn.XLOOKUP(AG$23,$C$4:$C$19,$I$4:$S$19)*$AL249:$AV249),0)</f>
        <v>0</v>
      </c>
      <c r="CR249" s="300" cm="1">
        <f t="array" aca="1" ref="CR249" ca="1">IF(AH249&lt;0,AH249*SUMPRODUCT(_xlfn.XLOOKUP(AH$23,$C$4:$C$19,$I$4:$S$19)*$AL249:$AV249),0)</f>
        <v>0</v>
      </c>
      <c r="CS249" s="300" cm="1">
        <f t="array" aca="1" ref="CS249" ca="1">IF(AI249&lt;0,AI249*SUMPRODUCT(_xlfn.XLOOKUP(AI$23,$C$4:$C$19,$I$4:$S$19)*$AL249:$AV249),0)</f>
        <v>0</v>
      </c>
      <c r="CT249" s="300" cm="1">
        <f t="array" aca="1" ref="CT249" ca="1">IF(AJ249&lt;0,AJ249*SUMPRODUCT(_xlfn.XLOOKUP(AJ$23,$C$4:$C$19,$I$4:$S$19)*$AL249:$AV249),0)</f>
        <v>0</v>
      </c>
      <c r="CU249" s="302" cm="1">
        <f t="array" aca="1" ref="CU249" ca="1">IF(AK249&lt;0,AK249*SUMPRODUCT(_xlfn.XLOOKUP(AK$23,$C$4:$C$19,$I$4:$S$19)*$AL249:$AV249),0)</f>
        <v>0</v>
      </c>
      <c r="CV249" s="303">
        <f t="shared" ca="1" si="370"/>
        <v>0</v>
      </c>
    </row>
    <row r="250" spans="1:100" x14ac:dyDescent="0.25">
      <c r="A250" s="134"/>
      <c r="B250" s="255"/>
      <c r="C250" s="278">
        <v>6</v>
      </c>
      <c r="D250" s="279" t="str">
        <f>_xlfn.XLOOKUP($C250,'Load Combinations'!$B$4:$B$22,'Load Combinations'!$C$4:$C$22)</f>
        <v>Core Vessel Vaccuum,  No Beam, Seismic</v>
      </c>
      <c r="E250" s="280"/>
      <c r="F250" s="281"/>
      <c r="G250" s="111"/>
      <c r="H250" s="282">
        <f t="shared" ca="1" si="355"/>
        <v>1.25</v>
      </c>
      <c r="I250" s="282">
        <f t="shared" ca="1" si="356"/>
        <v>-0.25</v>
      </c>
      <c r="J250" s="283"/>
      <c r="K250" s="87">
        <f ca="1">OFFSET(K250,-5,0)</f>
        <v>0</v>
      </c>
      <c r="L250" s="84">
        <f t="shared" ref="L250:AK250" ca="1" si="378">OFFSET(L250,-5,0)</f>
        <v>0</v>
      </c>
      <c r="M250" s="84">
        <f t="shared" ca="1" si="378"/>
        <v>0</v>
      </c>
      <c r="N250" s="84">
        <f t="shared" ca="1" si="378"/>
        <v>0</v>
      </c>
      <c r="O250" s="84">
        <f t="shared" ca="1" si="378"/>
        <v>0</v>
      </c>
      <c r="P250" s="84">
        <f t="shared" ca="1" si="378"/>
        <v>0</v>
      </c>
      <c r="Q250" s="84">
        <f t="shared" ca="1" si="378"/>
        <v>0</v>
      </c>
      <c r="R250" s="84">
        <f t="shared" ca="1" si="378"/>
        <v>0</v>
      </c>
      <c r="S250" s="84">
        <f t="shared" ca="1" si="378"/>
        <v>0</v>
      </c>
      <c r="T250" s="84">
        <f t="shared" ca="1" si="378"/>
        <v>0</v>
      </c>
      <c r="U250" s="84">
        <f t="shared" ca="1" si="378"/>
        <v>0</v>
      </c>
      <c r="V250" s="84">
        <f t="shared" ca="1" si="378"/>
        <v>0</v>
      </c>
      <c r="W250" s="84">
        <f t="shared" ca="1" si="378"/>
        <v>0</v>
      </c>
      <c r="X250" s="84">
        <f t="shared" ca="1" si="378"/>
        <v>0</v>
      </c>
      <c r="Y250" s="84">
        <f t="shared" ca="1" si="378"/>
        <v>0</v>
      </c>
      <c r="Z250" s="89">
        <f t="shared" ca="1" si="378"/>
        <v>0</v>
      </c>
      <c r="AA250" s="87">
        <f t="shared" ca="1" si="378"/>
        <v>0</v>
      </c>
      <c r="AB250" s="84">
        <f t="shared" ca="1" si="378"/>
        <v>0</v>
      </c>
      <c r="AC250" s="84">
        <f t="shared" ca="1" si="378"/>
        <v>0</v>
      </c>
      <c r="AD250" s="84">
        <f t="shared" ca="1" si="378"/>
        <v>0</v>
      </c>
      <c r="AE250" s="84">
        <f t="shared" ca="1" si="378"/>
        <v>0</v>
      </c>
      <c r="AF250" s="84">
        <f t="shared" ca="1" si="378"/>
        <v>0</v>
      </c>
      <c r="AG250" s="84">
        <f t="shared" ca="1" si="378"/>
        <v>0</v>
      </c>
      <c r="AH250" s="84">
        <f t="shared" ca="1" si="378"/>
        <v>1</v>
      </c>
      <c r="AI250" s="84">
        <f t="shared" ca="1" si="378"/>
        <v>0</v>
      </c>
      <c r="AJ250" s="84">
        <f t="shared" ca="1" si="378"/>
        <v>0</v>
      </c>
      <c r="AK250" s="98">
        <f t="shared" ca="1" si="378"/>
        <v>0</v>
      </c>
      <c r="AL250" s="91">
        <f>+INDEX('Load Combinations'!$D$4:$N$22,MATCH(Vertical!$C250,'Load Combinations'!$B$4:$B$22,0),MATCH(Vertical!AL$23,'Load Combinations'!$D$3:$N$3,0))</f>
        <v>1</v>
      </c>
      <c r="AM250" s="84">
        <f>+INDEX('Load Combinations'!$D$4:$N$22,MATCH(Vertical!$C250,'Load Combinations'!$B$4:$B$22,0),MATCH(Vertical!AM$23,'Load Combinations'!$D$3:$N$3,0))</f>
        <v>1</v>
      </c>
      <c r="AN250" s="84">
        <f>+INDEX('Load Combinations'!$D$4:$N$22,MATCH(Vertical!$C250,'Load Combinations'!$B$4:$B$22,0),MATCH(Vertical!AN$23,'Load Combinations'!$D$3:$N$3,0))</f>
        <v>0</v>
      </c>
      <c r="AO250" s="84">
        <f>+INDEX('Load Combinations'!$D$4:$N$22,MATCH(Vertical!$C250,'Load Combinations'!$B$4:$B$22,0),MATCH(Vertical!AO$23,'Load Combinations'!$D$3:$N$3,0))</f>
        <v>1</v>
      </c>
      <c r="AP250" s="84">
        <f>+INDEX('Load Combinations'!$D$4:$N$22,MATCH(Vertical!$C250,'Load Combinations'!$B$4:$B$22,0),MATCH(Vertical!AP$23,'Load Combinations'!$D$3:$N$3,0))</f>
        <v>0</v>
      </c>
      <c r="AQ250" s="84">
        <f>+INDEX('Load Combinations'!$D$4:$N$22,MATCH(Vertical!$C250,'Load Combinations'!$B$4:$B$22,0),MATCH(Vertical!AQ$23,'Load Combinations'!$D$3:$N$3,0))</f>
        <v>0</v>
      </c>
      <c r="AR250" s="84">
        <f>+INDEX('Load Combinations'!$D$4:$N$22,MATCH(Vertical!$C250,'Load Combinations'!$B$4:$B$22,0),MATCH(Vertical!AR$23,'Load Combinations'!$D$3:$N$3,0))</f>
        <v>0</v>
      </c>
      <c r="AS250" s="84">
        <f>+INDEX('Load Combinations'!$D$4:$N$22,MATCH(Vertical!$C250,'Load Combinations'!$B$4:$B$22,0),MATCH(Vertical!AS$23,'Load Combinations'!$D$3:$N$3,0))</f>
        <v>0</v>
      </c>
      <c r="AT250" s="84">
        <f>+INDEX('Load Combinations'!$D$4:$N$22,MATCH(Vertical!$C250,'Load Combinations'!$B$4:$B$22,0),MATCH(Vertical!AT$23,'Load Combinations'!$D$3:$N$3,0))</f>
        <v>1</v>
      </c>
      <c r="AU250" s="89">
        <f>+INDEX('Load Combinations'!$D$4:$N$22,MATCH(Vertical!$C250,'Load Combinations'!$B$4:$B$22,0),MATCH(Vertical!AU$23,'Load Combinations'!$D$3:$N$3,0))</f>
        <v>1</v>
      </c>
      <c r="AV250" s="194">
        <f>+INDEX('Load Combinations'!$D$4:$N$22,MATCH(Vertical!$C250,'Load Combinations'!$B$4:$B$22,0),MATCH(Vertical!AV$23,'Load Combinations'!$D$3:$N$3,0))</f>
        <v>0</v>
      </c>
      <c r="AW250" s="284" cm="1">
        <f t="array" aca="1" ref="AW250" ca="1">SUMPRODUCT(--($K250:$Z250&gt;0),INDEX($H$4:$H$19,MATCH($K$23:$Z$23,$C$4:$C$19,0)))</f>
        <v>0</v>
      </c>
      <c r="AX250" s="194" cm="1">
        <f t="array" aca="1" ref="AX250" ca="1">SUMPRODUCT(--($K250:$Z250&gt;0),INDEX($G$4:$G$19,MATCH($K$23:$Z$23,$C$4:$C$19,0)))</f>
        <v>0</v>
      </c>
      <c r="AY250" s="194" cm="1">
        <f t="array" aca="1" ref="AY250" ca="1">-1*SUMPRODUCT(--($K250:$Z250&lt;0),INDEX($H$4:$H$19,MATCH($K$23:$Z$23,$C$4:$C$19,0)))</f>
        <v>0</v>
      </c>
      <c r="AZ250" s="285" cm="1">
        <f t="array" aca="1" ref="AZ250" ca="1">-1*SUMPRODUCT(--($K250:$Z250&lt;0),INDEX($G$4:$G$19,MATCH($K$23:$Z$23,$C$4:$C$19,0)))</f>
        <v>0</v>
      </c>
      <c r="BA250" s="286" cm="1">
        <f t="array" aca="1" ref="BA250" ca="1">IF(AA250&gt;0,AA250*SUMPRODUCT(_xlfn.XLOOKUP(AA$23,$C$4:$C$19,$T$4:$AD$19)*$AL250:$AV250),0)</f>
        <v>0</v>
      </c>
      <c r="BB250" s="287" cm="1">
        <f t="array" aca="1" ref="BB250" ca="1">IF(AB250&gt;0,AB250*SUMPRODUCT(_xlfn.XLOOKUP(AB$23,$C$4:$C$19,$T$4:$AD$19)*$AL250:$AV250),0)</f>
        <v>0</v>
      </c>
      <c r="BC250" s="287" cm="1">
        <f t="array" aca="1" ref="BC250" ca="1">IF(AC250&gt;0,AC250*SUMPRODUCT(_xlfn.XLOOKUP(AC$23,$C$4:$C$19,$T$4:$AD$19)*$AL250:$AV250),0)</f>
        <v>0</v>
      </c>
      <c r="BD250" s="287" cm="1">
        <f t="array" aca="1" ref="BD250" ca="1">IF(AD250&gt;0,AD250*SUMPRODUCT(_xlfn.XLOOKUP(AD$23,$C$4:$C$19,$T$4:$AD$19)*$AL250:$AV250),0)</f>
        <v>0</v>
      </c>
      <c r="BE250" s="287" cm="1">
        <f t="array" aca="1" ref="BE250" ca="1">IF(AE250&gt;0,AE250*SUMPRODUCT(_xlfn.XLOOKUP(AE$23,$C$4:$C$19,$T$4:$AD$19)*$AL250:$AV250),0)</f>
        <v>0</v>
      </c>
      <c r="BF250" s="287" cm="1">
        <f t="array" aca="1" ref="BF250" ca="1">IF(AF250&gt;0,AF250*SUMPRODUCT(_xlfn.XLOOKUP(AF$23,$C$4:$C$19,$T$4:$AD$19)*$AL250:$AV250),0)</f>
        <v>0</v>
      </c>
      <c r="BG250" s="287" cm="1">
        <f t="array" aca="1" ref="BG250" ca="1">IF(AG250&gt;0,AG250*SUMPRODUCT(_xlfn.XLOOKUP(AG$23,$C$4:$C$19,$T$4:$AD$19)*$AL250:$AV250),0)</f>
        <v>0</v>
      </c>
      <c r="BH250" s="287" cm="1">
        <f t="array" aca="1" ref="BH250" ca="1">IF(AH250&gt;0,AH250*SUMPRODUCT(_xlfn.XLOOKUP(AH$23,$C$4:$C$19,$T$4:$AD$19)*$AL250:$AV250),0)</f>
        <v>1.25</v>
      </c>
      <c r="BI250" s="287" cm="1">
        <f t="array" aca="1" ref="BI250" ca="1">IF(AI250&gt;0,AI250*SUMPRODUCT(_xlfn.XLOOKUP(AI$23,$C$4:$C$19,$T$4:$AD$19)*$AL250:$AV250),0)</f>
        <v>0</v>
      </c>
      <c r="BJ250" s="287" cm="1">
        <f t="array" aca="1" ref="BJ250" ca="1">IF(AJ250&gt;0,AJ250*SUMPRODUCT(_xlfn.XLOOKUP(AJ$23,$C$4:$C$19,$T$4:$AD$19)*$AL250:$AV250),0)</f>
        <v>0</v>
      </c>
      <c r="BK250" s="288" cm="1">
        <f t="array" aca="1" ref="BK250" ca="1">IF(AK250&gt;0,AK250*SUMPRODUCT(_xlfn.XLOOKUP(AK$23,$C$4:$C$19,$T$4:$AD$19)*$AL250:$AV250),0)</f>
        <v>0</v>
      </c>
      <c r="BL250" s="289">
        <f t="shared" ca="1" si="367"/>
        <v>1.25</v>
      </c>
      <c r="BM250" s="286" cm="1">
        <f t="array" aca="1" ref="BM250" ca="1">IF(AA250&gt;0,AA250*SUMPRODUCT(_xlfn.XLOOKUP(AA$23,$C$4:$C$19,$I$4:$S$19)*$AL250:$AV250),0)</f>
        <v>0</v>
      </c>
      <c r="BN250" s="287" cm="1">
        <f t="array" aca="1" ref="BN250" ca="1">IF(AB250&gt;0,AB250*SUMPRODUCT(_xlfn.XLOOKUP(AB$23,$C$4:$C$19,$I$4:$S$19)*$AL250:$AV250),0)</f>
        <v>0</v>
      </c>
      <c r="BO250" s="287" cm="1">
        <f t="array" aca="1" ref="BO250" ca="1">IF(AC250&gt;0,AC250*SUMPRODUCT(_xlfn.XLOOKUP(AC$23,$C$4:$C$19,$I$4:$S$19)*$AL250:$AV250),0)</f>
        <v>0</v>
      </c>
      <c r="BP250" s="287" cm="1">
        <f t="array" aca="1" ref="BP250" ca="1">IF(AD250&gt;0,AD250*SUMPRODUCT(_xlfn.XLOOKUP(AD$23,$C$4:$C$19,$I$4:$S$19)*$AL250:$AV250),0)</f>
        <v>0</v>
      </c>
      <c r="BQ250" s="287" cm="1">
        <f t="array" aca="1" ref="BQ250" ca="1">IF(AE250&gt;0,AE250*SUMPRODUCT(_xlfn.XLOOKUP(AE$23,$C$4:$C$19,$I$4:$S$19)*$AL250:$AV250),0)</f>
        <v>0</v>
      </c>
      <c r="BR250" s="287" cm="1">
        <f t="array" aca="1" ref="BR250" ca="1">IF(AF250&gt;0,AF250*SUMPRODUCT(_xlfn.XLOOKUP(AF$23,$C$4:$C$19,$I$4:$S$19)*$AL250:$AV250),0)</f>
        <v>0</v>
      </c>
      <c r="BS250" s="287" cm="1">
        <f t="array" aca="1" ref="BS250" ca="1">IF(AG250&gt;0,AG250*SUMPRODUCT(_xlfn.XLOOKUP(AG$23,$C$4:$C$19,$I$4:$S$19)*$AL250:$AV250),0)</f>
        <v>0</v>
      </c>
      <c r="BT250" s="287" cm="1">
        <f t="array" aca="1" ref="BT250" ca="1">IF(AH250&gt;0,AH250*SUMPRODUCT(_xlfn.XLOOKUP(AH$23,$C$4:$C$19,$I$4:$S$19)*$AL250:$AV250),0)</f>
        <v>-0.25</v>
      </c>
      <c r="BU250" s="287" cm="1">
        <f t="array" aca="1" ref="BU250" ca="1">IF(AI250&gt;0,AI250*SUMPRODUCT(_xlfn.XLOOKUP(AI$23,$C$4:$C$19,$I$4:$S$19)*$AL250:$AV250),0)</f>
        <v>0</v>
      </c>
      <c r="BV250" s="287" cm="1">
        <f t="array" aca="1" ref="BV250" ca="1">IF(AJ250&gt;0,AJ250*SUMPRODUCT(_xlfn.XLOOKUP(AJ$23,$C$4:$C$19,$I$4:$S$19)*$AL250:$AV250),0)</f>
        <v>0</v>
      </c>
      <c r="BW250" s="290" cm="1">
        <f t="array" aca="1" ref="BW250" ca="1">IF(AK250&gt;0,AK250*SUMPRODUCT(_xlfn.XLOOKUP(AK$23,$C$4:$C$19,$I$4:$S$19)*$AL250:$AV250),0)</f>
        <v>0</v>
      </c>
      <c r="BX250" s="291">
        <f t="shared" ca="1" si="368"/>
        <v>-0.25</v>
      </c>
      <c r="BY250" s="286" cm="1">
        <f t="array" aca="1" ref="BY250" ca="1">IF(AA250&lt;0,AA250*SUMPRODUCT(_xlfn.XLOOKUP(AA$23,$C$4:$C$19,$T$4:$AD$19)*$AL250:$AV250),0)</f>
        <v>0</v>
      </c>
      <c r="BZ250" s="287" cm="1">
        <f t="array" aca="1" ref="BZ250" ca="1">IF(AB250&lt;0,AB250*SUMPRODUCT(_xlfn.XLOOKUP(AB$23,$C$4:$C$19,$T$4:$AD$19)*$AL250:$AV250),0)</f>
        <v>0</v>
      </c>
      <c r="CA250" s="287" cm="1">
        <f t="array" aca="1" ref="CA250" ca="1">IF(AC250&lt;0,AC250*SUMPRODUCT(_xlfn.XLOOKUP(AC$23,$C$4:$C$19,$T$4:$AD$19)*$AL250:$AV250),0)</f>
        <v>0</v>
      </c>
      <c r="CB250" s="287" cm="1">
        <f t="array" aca="1" ref="CB250" ca="1">IF(AD250&lt;0,AD250*SUMPRODUCT(_xlfn.XLOOKUP(AD$23,$C$4:$C$19,$T$4:$AD$19)*$AL250:$AV250),0)</f>
        <v>0</v>
      </c>
      <c r="CC250" s="287" cm="1">
        <f t="array" aca="1" ref="CC250" ca="1">IF(AE250&lt;0,AE250*SUMPRODUCT(_xlfn.XLOOKUP(AE$23,$C$4:$C$19,$T$4:$AD$19)*$AL250:$AV250),0)</f>
        <v>0</v>
      </c>
      <c r="CD250" s="287" cm="1">
        <f t="array" aca="1" ref="CD250" ca="1">IF(AF250&lt;0,AF250*SUMPRODUCT(_xlfn.XLOOKUP(AF$23,$C$4:$C$19,$T$4:$AD$19)*$AL250:$AV250),0)</f>
        <v>0</v>
      </c>
      <c r="CE250" s="287" cm="1">
        <f t="array" aca="1" ref="CE250" ca="1">IF(AG250&lt;0,AG250*SUMPRODUCT(_xlfn.XLOOKUP(AG$23,$C$4:$C$19,$T$4:$AD$19)*$AL250:$AV250),0)</f>
        <v>0</v>
      </c>
      <c r="CF250" s="287" cm="1">
        <f t="array" aca="1" ref="CF250" ca="1">IF(AH250&lt;0,AH250*SUMPRODUCT(_xlfn.XLOOKUP(AH$23,$C$4:$C$19,$T$4:$AD$19)*$AL250:$AV250),0)</f>
        <v>0</v>
      </c>
      <c r="CG250" s="287" cm="1">
        <f t="array" aca="1" ref="CG250" ca="1">IF(AI250&lt;0,AI250*SUMPRODUCT(_xlfn.XLOOKUP(AI$23,$C$4:$C$19,$T$4:$AD$19)*$AL250:$AV250),0)</f>
        <v>0</v>
      </c>
      <c r="CH250" s="287" cm="1">
        <f t="array" aca="1" ref="CH250" ca="1">IF(AJ250&lt;0,AJ250*SUMPRODUCT(_xlfn.XLOOKUP(AJ$23,$C$4:$C$19,$T$4:$AD$19)*$AL250:$AV250),0)</f>
        <v>0</v>
      </c>
      <c r="CI250" s="290" cm="1">
        <f t="array" aca="1" ref="CI250" ca="1">IF(AK250&lt;0,AK250*SUMPRODUCT(_xlfn.XLOOKUP(AK$23,$C$4:$C$19,$T$4:$AD$19)*$AL250:$AV250),0)</f>
        <v>0</v>
      </c>
      <c r="CJ250" s="289">
        <f t="shared" ca="1" si="369"/>
        <v>0</v>
      </c>
      <c r="CK250" s="286" cm="1">
        <f t="array" aca="1" ref="CK250" ca="1">IF(AA250&lt;0,AA250*SUMPRODUCT(_xlfn.XLOOKUP(AA$23,$C$4:$C$19,$I$4:$S$19)*$AL250:$AV250),0)</f>
        <v>0</v>
      </c>
      <c r="CL250" s="287" cm="1">
        <f t="array" aca="1" ref="CL250" ca="1">IF(AB250&lt;0,AB250*SUMPRODUCT(_xlfn.XLOOKUP(AB$23,$C$4:$C$19,$I$4:$S$19)*$AL250:$AV250),0)</f>
        <v>0</v>
      </c>
      <c r="CM250" s="287" cm="1">
        <f t="array" aca="1" ref="CM250" ca="1">IF(AC250&lt;0,AC250*SUMPRODUCT(_xlfn.XLOOKUP(AC$23,$C$4:$C$19,$I$4:$S$19)*$AL250:$AV250),0)</f>
        <v>0</v>
      </c>
      <c r="CN250" s="287" cm="1">
        <f t="array" aca="1" ref="CN250" ca="1">IF(AD250&lt;0,AD250*SUMPRODUCT(_xlfn.XLOOKUP(AD$23,$C$4:$C$19,$I$4:$S$19)*$AL250:$AV250),0)</f>
        <v>0</v>
      </c>
      <c r="CO250" s="287" cm="1">
        <f t="array" aca="1" ref="CO250" ca="1">IF(AE250&lt;0,AE250*SUMPRODUCT(_xlfn.XLOOKUP(AE$23,$C$4:$C$19,$I$4:$S$19)*$AL250:$AV250),0)</f>
        <v>0</v>
      </c>
      <c r="CP250" s="287" cm="1">
        <f t="array" aca="1" ref="CP250" ca="1">IF(AF250&lt;0,AF250*SUMPRODUCT(_xlfn.XLOOKUP(AF$23,$C$4:$C$19,$I$4:$S$19)*$AL250:$AV250),0)</f>
        <v>0</v>
      </c>
      <c r="CQ250" s="287" cm="1">
        <f t="array" aca="1" ref="CQ250" ca="1">IF(AG250&lt;0,AG250*SUMPRODUCT(_xlfn.XLOOKUP(AG$23,$C$4:$C$19,$I$4:$S$19)*$AL250:$AV250),0)</f>
        <v>0</v>
      </c>
      <c r="CR250" s="287" cm="1">
        <f t="array" aca="1" ref="CR250" ca="1">IF(AH250&lt;0,AH250*SUMPRODUCT(_xlfn.XLOOKUP(AH$23,$C$4:$C$19,$I$4:$S$19)*$AL250:$AV250),0)</f>
        <v>0</v>
      </c>
      <c r="CS250" s="287" cm="1">
        <f t="array" aca="1" ref="CS250" ca="1">IF(AI250&lt;0,AI250*SUMPRODUCT(_xlfn.XLOOKUP(AI$23,$C$4:$C$19,$I$4:$S$19)*$AL250:$AV250),0)</f>
        <v>0</v>
      </c>
      <c r="CT250" s="287" cm="1">
        <f t="array" aca="1" ref="CT250" ca="1">IF(AJ250&lt;0,AJ250*SUMPRODUCT(_xlfn.XLOOKUP(AJ$23,$C$4:$C$19,$I$4:$S$19)*$AL250:$AV250),0)</f>
        <v>0</v>
      </c>
      <c r="CU250" s="288" cm="1">
        <f t="array" aca="1" ref="CU250" ca="1">IF(AK250&lt;0,AK250*SUMPRODUCT(_xlfn.XLOOKUP(AK$23,$C$4:$C$19,$I$4:$S$19)*$AL250:$AV250),0)</f>
        <v>0</v>
      </c>
      <c r="CV250" s="289">
        <f t="shared" ca="1" si="370"/>
        <v>0</v>
      </c>
    </row>
    <row r="251" spans="1:100" x14ac:dyDescent="0.25">
      <c r="A251" s="135"/>
      <c r="B251" s="731"/>
      <c r="C251" s="292">
        <v>7</v>
      </c>
      <c r="D251" s="293" t="str">
        <f>_xlfn.XLOOKUP($C251,'Load Combinations'!$B$4:$B$22,'Load Combinations'!$C$4:$C$22)</f>
        <v>Core Vessel Vaccuum,  Beam On, Seismic</v>
      </c>
      <c r="E251" s="86"/>
      <c r="F251" s="294"/>
      <c r="G251" s="125"/>
      <c r="H251" s="295">
        <f t="shared" ca="1" si="355"/>
        <v>1.5</v>
      </c>
      <c r="I251" s="295">
        <f t="shared" ca="1" si="356"/>
        <v>-0.25</v>
      </c>
      <c r="J251" s="296"/>
      <c r="K251" s="99">
        <f ca="1">OFFSET(K251,-6,0)</f>
        <v>0</v>
      </c>
      <c r="L251" s="96">
        <f t="shared" ref="L251:AK251" ca="1" si="379">OFFSET(L251,-6,0)</f>
        <v>0</v>
      </c>
      <c r="M251" s="96">
        <f t="shared" ca="1" si="379"/>
        <v>0</v>
      </c>
      <c r="N251" s="96">
        <f t="shared" ca="1" si="379"/>
        <v>0</v>
      </c>
      <c r="O251" s="96">
        <f t="shared" ca="1" si="379"/>
        <v>0</v>
      </c>
      <c r="P251" s="96">
        <f t="shared" ca="1" si="379"/>
        <v>0</v>
      </c>
      <c r="Q251" s="96">
        <f t="shared" ca="1" si="379"/>
        <v>0</v>
      </c>
      <c r="R251" s="96">
        <f t="shared" ca="1" si="379"/>
        <v>0</v>
      </c>
      <c r="S251" s="96">
        <f t="shared" ca="1" si="379"/>
        <v>0</v>
      </c>
      <c r="T251" s="96">
        <f t="shared" ca="1" si="379"/>
        <v>0</v>
      </c>
      <c r="U251" s="96">
        <f t="shared" ca="1" si="379"/>
        <v>0</v>
      </c>
      <c r="V251" s="96">
        <f t="shared" ca="1" si="379"/>
        <v>0</v>
      </c>
      <c r="W251" s="96">
        <f t="shared" ca="1" si="379"/>
        <v>0</v>
      </c>
      <c r="X251" s="96">
        <f t="shared" ca="1" si="379"/>
        <v>0</v>
      </c>
      <c r="Y251" s="96">
        <f t="shared" ca="1" si="379"/>
        <v>0</v>
      </c>
      <c r="Z251" s="138">
        <f t="shared" ca="1" si="379"/>
        <v>0</v>
      </c>
      <c r="AA251" s="99">
        <f t="shared" ca="1" si="379"/>
        <v>0</v>
      </c>
      <c r="AB251" s="96">
        <f t="shared" ca="1" si="379"/>
        <v>0</v>
      </c>
      <c r="AC251" s="96">
        <f t="shared" ca="1" si="379"/>
        <v>0</v>
      </c>
      <c r="AD251" s="96">
        <f t="shared" ca="1" si="379"/>
        <v>0</v>
      </c>
      <c r="AE251" s="96">
        <f t="shared" ca="1" si="379"/>
        <v>0</v>
      </c>
      <c r="AF251" s="96">
        <f t="shared" ca="1" si="379"/>
        <v>0</v>
      </c>
      <c r="AG251" s="96">
        <f t="shared" ca="1" si="379"/>
        <v>0</v>
      </c>
      <c r="AH251" s="96">
        <f t="shared" ca="1" si="379"/>
        <v>1</v>
      </c>
      <c r="AI251" s="96">
        <f t="shared" ca="1" si="379"/>
        <v>0</v>
      </c>
      <c r="AJ251" s="96">
        <f t="shared" ca="1" si="379"/>
        <v>0</v>
      </c>
      <c r="AK251" s="100">
        <f t="shared" ca="1" si="379"/>
        <v>0</v>
      </c>
      <c r="AL251" s="97">
        <f>+INDEX('Load Combinations'!$D$4:$N$22,MATCH(Vertical!$C251,'Load Combinations'!$B$4:$B$22,0),MATCH(Vertical!AL$23,'Load Combinations'!$D$3:$N$3,0))</f>
        <v>1</v>
      </c>
      <c r="AM251" s="96">
        <f>+INDEX('Load Combinations'!$D$4:$N$22,MATCH(Vertical!$C251,'Load Combinations'!$B$4:$B$22,0),MATCH(Vertical!AM$23,'Load Combinations'!$D$3:$N$3,0))</f>
        <v>1</v>
      </c>
      <c r="AN251" s="96">
        <f>+INDEX('Load Combinations'!$D$4:$N$22,MATCH(Vertical!$C251,'Load Combinations'!$B$4:$B$22,0),MATCH(Vertical!AN$23,'Load Combinations'!$D$3:$N$3,0))</f>
        <v>0</v>
      </c>
      <c r="AO251" s="96">
        <f>+INDEX('Load Combinations'!$D$4:$N$22,MATCH(Vertical!$C251,'Load Combinations'!$B$4:$B$22,0),MATCH(Vertical!AO$23,'Load Combinations'!$D$3:$N$3,0))</f>
        <v>1</v>
      </c>
      <c r="AP251" s="96">
        <f>+INDEX('Load Combinations'!$D$4:$N$22,MATCH(Vertical!$C251,'Load Combinations'!$B$4:$B$22,0),MATCH(Vertical!AP$23,'Load Combinations'!$D$3:$N$3,0))</f>
        <v>0</v>
      </c>
      <c r="AQ251" s="96">
        <f>+INDEX('Load Combinations'!$D$4:$N$22,MATCH(Vertical!$C251,'Load Combinations'!$B$4:$B$22,0),MATCH(Vertical!AQ$23,'Load Combinations'!$D$3:$N$3,0))</f>
        <v>1</v>
      </c>
      <c r="AR251" s="96">
        <f>+INDEX('Load Combinations'!$D$4:$N$22,MATCH(Vertical!$C251,'Load Combinations'!$B$4:$B$22,0),MATCH(Vertical!AR$23,'Load Combinations'!$D$3:$N$3,0))</f>
        <v>0</v>
      </c>
      <c r="AS251" s="96">
        <f>+INDEX('Load Combinations'!$D$4:$N$22,MATCH(Vertical!$C251,'Load Combinations'!$B$4:$B$22,0),MATCH(Vertical!AS$23,'Load Combinations'!$D$3:$N$3,0))</f>
        <v>0</v>
      </c>
      <c r="AT251" s="96">
        <f>+INDEX('Load Combinations'!$D$4:$N$22,MATCH(Vertical!$C251,'Load Combinations'!$B$4:$B$22,0),MATCH(Vertical!AT$23,'Load Combinations'!$D$3:$N$3,0))</f>
        <v>1</v>
      </c>
      <c r="AU251" s="138">
        <f>+INDEX('Load Combinations'!$D$4:$N$22,MATCH(Vertical!$C251,'Load Combinations'!$B$4:$B$22,0),MATCH(Vertical!AU$23,'Load Combinations'!$D$3:$N$3,0))</f>
        <v>1</v>
      </c>
      <c r="AV251" s="298">
        <f>+INDEX('Load Combinations'!$D$4:$N$22,MATCH(Vertical!$C251,'Load Combinations'!$B$4:$B$22,0),MATCH(Vertical!AV$23,'Load Combinations'!$D$3:$N$3,0))</f>
        <v>0</v>
      </c>
      <c r="AW251" s="297" cm="1">
        <f t="array" aca="1" ref="AW251" ca="1">SUMPRODUCT(--($K251:$Z251&gt;0),INDEX($H$4:$H$19,MATCH($K$23:$Z$23,$C$4:$C$19,0)))</f>
        <v>0</v>
      </c>
      <c r="AX251" s="298" cm="1">
        <f t="array" aca="1" ref="AX251" ca="1">SUMPRODUCT(--($K251:$Z251&gt;0),INDEX($G$4:$G$19,MATCH($K$23:$Z$23,$C$4:$C$19,0)))</f>
        <v>0</v>
      </c>
      <c r="AY251" s="298" cm="1">
        <f t="array" aca="1" ref="AY251" ca="1">-1*SUMPRODUCT(--($K251:$Z251&lt;0),INDEX($H$4:$H$19,MATCH($K$23:$Z$23,$C$4:$C$19,0)))</f>
        <v>0</v>
      </c>
      <c r="AZ251" s="299" cm="1">
        <f t="array" aca="1" ref="AZ251" ca="1">-1*SUMPRODUCT(--($K251:$Z251&lt;0),INDEX($G$4:$G$19,MATCH($K$23:$Z$23,$C$4:$C$19,0)))</f>
        <v>0</v>
      </c>
      <c r="BA251" s="125" cm="1">
        <f t="array" aca="1" ref="BA251" ca="1">IF(AA251&gt;0,AA251*SUMPRODUCT(_xlfn.XLOOKUP(AA$23,$C$4:$C$19,$T$4:$AD$19)*$AL251:$AV251),0)</f>
        <v>0</v>
      </c>
      <c r="BB251" s="300" cm="1">
        <f t="array" aca="1" ref="BB251" ca="1">IF(AB251&gt;0,AB251*SUMPRODUCT(_xlfn.XLOOKUP(AB$23,$C$4:$C$19,$T$4:$AD$19)*$AL251:$AV251),0)</f>
        <v>0</v>
      </c>
      <c r="BC251" s="300" cm="1">
        <f t="array" aca="1" ref="BC251" ca="1">IF(AC251&gt;0,AC251*SUMPRODUCT(_xlfn.XLOOKUP(AC$23,$C$4:$C$19,$T$4:$AD$19)*$AL251:$AV251),0)</f>
        <v>0</v>
      </c>
      <c r="BD251" s="301" cm="1">
        <f t="array" aca="1" ref="BD251" ca="1">IF(AD251&gt;0,AD251*SUMPRODUCT(_xlfn.XLOOKUP(AD$23,$C$4:$C$19,$T$4:$AD$19)*$AL251:$AV251),0)</f>
        <v>0</v>
      </c>
      <c r="BE251" s="300" cm="1">
        <f t="array" aca="1" ref="BE251" ca="1">IF(AE251&gt;0,AE251*SUMPRODUCT(_xlfn.XLOOKUP(AE$23,$C$4:$C$19,$T$4:$AD$19)*$AL251:$AV251),0)</f>
        <v>0</v>
      </c>
      <c r="BF251" s="300" cm="1">
        <f t="array" aca="1" ref="BF251" ca="1">IF(AF251&gt;0,AF251*SUMPRODUCT(_xlfn.XLOOKUP(AF$23,$C$4:$C$19,$T$4:$AD$19)*$AL251:$AV251),0)</f>
        <v>0</v>
      </c>
      <c r="BG251" s="300" cm="1">
        <f t="array" aca="1" ref="BG251" ca="1">IF(AG251&gt;0,AG251*SUMPRODUCT(_xlfn.XLOOKUP(AG$23,$C$4:$C$19,$T$4:$AD$19)*$AL251:$AV251),0)</f>
        <v>0</v>
      </c>
      <c r="BH251" s="300" cm="1">
        <f t="array" aca="1" ref="BH251" ca="1">IF(AH251&gt;0,AH251*SUMPRODUCT(_xlfn.XLOOKUP(AH$23,$C$4:$C$19,$T$4:$AD$19)*$AL251:$AV251),0)</f>
        <v>1.5</v>
      </c>
      <c r="BI251" s="300" cm="1">
        <f t="array" aca="1" ref="BI251" ca="1">IF(AI251&gt;0,AI251*SUMPRODUCT(_xlfn.XLOOKUP(AI$23,$C$4:$C$19,$T$4:$AD$19)*$AL251:$AV251),0)</f>
        <v>0</v>
      </c>
      <c r="BJ251" s="300" cm="1">
        <f t="array" aca="1" ref="BJ251" ca="1">IF(AJ251&gt;0,AJ251*SUMPRODUCT(_xlfn.XLOOKUP(AJ$23,$C$4:$C$19,$T$4:$AD$19)*$AL251:$AV251),0)</f>
        <v>0</v>
      </c>
      <c r="BK251" s="302" cm="1">
        <f t="array" aca="1" ref="BK251" ca="1">IF(AK251&gt;0,AK251*SUMPRODUCT(_xlfn.XLOOKUP(AK$23,$C$4:$C$19,$T$4:$AD$19)*$AL251:$AV251),0)</f>
        <v>0</v>
      </c>
      <c r="BL251" s="303">
        <f t="shared" ca="1" si="367"/>
        <v>1.5</v>
      </c>
      <c r="BM251" s="125" cm="1">
        <f t="array" aca="1" ref="BM251" ca="1">IF(AA251&gt;0,AA251*SUMPRODUCT(_xlfn.XLOOKUP(AA$23,$C$4:$C$19,$I$4:$S$19)*$AL251:$AV251),0)</f>
        <v>0</v>
      </c>
      <c r="BN251" s="300" cm="1">
        <f t="array" aca="1" ref="BN251" ca="1">IF(AB251&gt;0,AB251*SUMPRODUCT(_xlfn.XLOOKUP(AB$23,$C$4:$C$19,$I$4:$S$19)*$AL251:$AV251),0)</f>
        <v>0</v>
      </c>
      <c r="BO251" s="300" cm="1">
        <f t="array" aca="1" ref="BO251" ca="1">IF(AC251&gt;0,AC251*SUMPRODUCT(_xlfn.XLOOKUP(AC$23,$C$4:$C$19,$I$4:$S$19)*$AL251:$AV251),0)</f>
        <v>0</v>
      </c>
      <c r="BP251" s="301" cm="1">
        <f t="array" aca="1" ref="BP251" ca="1">IF(AD251&gt;0,AD251*SUMPRODUCT(_xlfn.XLOOKUP(AD$23,$C$4:$C$19,$I$4:$S$19)*$AL251:$AV251),0)</f>
        <v>0</v>
      </c>
      <c r="BQ251" s="300" cm="1">
        <f t="array" aca="1" ref="BQ251" ca="1">IF(AE251&gt;0,AE251*SUMPRODUCT(_xlfn.XLOOKUP(AE$23,$C$4:$C$19,$I$4:$S$19)*$AL251:$AV251),0)</f>
        <v>0</v>
      </c>
      <c r="BR251" s="300" cm="1">
        <f t="array" aca="1" ref="BR251" ca="1">IF(AF251&gt;0,AF251*SUMPRODUCT(_xlfn.XLOOKUP(AF$23,$C$4:$C$19,$I$4:$S$19)*$AL251:$AV251),0)</f>
        <v>0</v>
      </c>
      <c r="BS251" s="300" cm="1">
        <f t="array" aca="1" ref="BS251" ca="1">IF(AG251&gt;0,AG251*SUMPRODUCT(_xlfn.XLOOKUP(AG$23,$C$4:$C$19,$I$4:$S$19)*$AL251:$AV251),0)</f>
        <v>0</v>
      </c>
      <c r="BT251" s="300" cm="1">
        <f t="array" aca="1" ref="BT251" ca="1">IF(AH251&gt;0,AH251*SUMPRODUCT(_xlfn.XLOOKUP(AH$23,$C$4:$C$19,$I$4:$S$19)*$AL251:$AV251),0)</f>
        <v>-0.25</v>
      </c>
      <c r="BU251" s="300" cm="1">
        <f t="array" aca="1" ref="BU251" ca="1">IF(AI251&gt;0,AI251*SUMPRODUCT(_xlfn.XLOOKUP(AI$23,$C$4:$C$19,$I$4:$S$19)*$AL251:$AV251),0)</f>
        <v>0</v>
      </c>
      <c r="BV251" s="300" cm="1">
        <f t="array" aca="1" ref="BV251" ca="1">IF(AJ251&gt;0,AJ251*SUMPRODUCT(_xlfn.XLOOKUP(AJ$23,$C$4:$C$19,$I$4:$S$19)*$AL251:$AV251),0)</f>
        <v>0</v>
      </c>
      <c r="BW251" s="304" cm="1">
        <f t="array" aca="1" ref="BW251" ca="1">IF(AK251&gt;0,AK251*SUMPRODUCT(_xlfn.XLOOKUP(AK$23,$C$4:$C$19,$I$4:$S$19)*$AL251:$AV251),0)</f>
        <v>0</v>
      </c>
      <c r="BX251" s="305">
        <f t="shared" ca="1" si="368"/>
        <v>-0.25</v>
      </c>
      <c r="BY251" s="125" cm="1">
        <f t="array" aca="1" ref="BY251" ca="1">IF(AA251&lt;0,AA251*SUMPRODUCT(_xlfn.XLOOKUP(AA$23,$C$4:$C$19,$T$4:$AD$19)*$AL251:$AV251),0)</f>
        <v>0</v>
      </c>
      <c r="BZ251" s="300" cm="1">
        <f t="array" aca="1" ref="BZ251" ca="1">IF(AB251&lt;0,AB251*SUMPRODUCT(_xlfn.XLOOKUP(AB$23,$C$4:$C$19,$T$4:$AD$19)*$AL251:$AV251),0)</f>
        <v>0</v>
      </c>
      <c r="CA251" s="300" cm="1">
        <f t="array" aca="1" ref="CA251" ca="1">IF(AC251&lt;0,AC251*SUMPRODUCT(_xlfn.XLOOKUP(AC$23,$C$4:$C$19,$T$4:$AD$19)*$AL251:$AV251),0)</f>
        <v>0</v>
      </c>
      <c r="CB251" s="301" cm="1">
        <f t="array" aca="1" ref="CB251" ca="1">IF(AD251&lt;0,AD251*SUMPRODUCT(_xlfn.XLOOKUP(AD$23,$C$4:$C$19,$T$4:$AD$19)*$AL251:$AV251),0)</f>
        <v>0</v>
      </c>
      <c r="CC251" s="300" cm="1">
        <f t="array" aca="1" ref="CC251" ca="1">IF(AE251&lt;0,AE251*SUMPRODUCT(_xlfn.XLOOKUP(AE$23,$C$4:$C$19,$T$4:$AD$19)*$AL251:$AV251),0)</f>
        <v>0</v>
      </c>
      <c r="CD251" s="300" cm="1">
        <f t="array" aca="1" ref="CD251" ca="1">IF(AF251&lt;0,AF251*SUMPRODUCT(_xlfn.XLOOKUP(AF$23,$C$4:$C$19,$T$4:$AD$19)*$AL251:$AV251),0)</f>
        <v>0</v>
      </c>
      <c r="CE251" s="300" cm="1">
        <f t="array" aca="1" ref="CE251" ca="1">IF(AG251&lt;0,AG251*SUMPRODUCT(_xlfn.XLOOKUP(AG$23,$C$4:$C$19,$T$4:$AD$19)*$AL251:$AV251),0)</f>
        <v>0</v>
      </c>
      <c r="CF251" s="300" cm="1">
        <f t="array" aca="1" ref="CF251" ca="1">IF(AH251&lt;0,AH251*SUMPRODUCT(_xlfn.XLOOKUP(AH$23,$C$4:$C$19,$T$4:$AD$19)*$AL251:$AV251),0)</f>
        <v>0</v>
      </c>
      <c r="CG251" s="300" cm="1">
        <f t="array" aca="1" ref="CG251" ca="1">IF(AI251&lt;0,AI251*SUMPRODUCT(_xlfn.XLOOKUP(AI$23,$C$4:$C$19,$T$4:$AD$19)*$AL251:$AV251),0)</f>
        <v>0</v>
      </c>
      <c r="CH251" s="300" cm="1">
        <f t="array" aca="1" ref="CH251" ca="1">IF(AJ251&lt;0,AJ251*SUMPRODUCT(_xlfn.XLOOKUP(AJ$23,$C$4:$C$19,$T$4:$AD$19)*$AL251:$AV251),0)</f>
        <v>0</v>
      </c>
      <c r="CI251" s="304" cm="1">
        <f t="array" aca="1" ref="CI251" ca="1">IF(AK251&lt;0,AK251*SUMPRODUCT(_xlfn.XLOOKUP(AK$23,$C$4:$C$19,$T$4:$AD$19)*$AL251:$AV251),0)</f>
        <v>0</v>
      </c>
      <c r="CJ251" s="303">
        <f t="shared" ca="1" si="369"/>
        <v>0</v>
      </c>
      <c r="CK251" s="125" cm="1">
        <f t="array" aca="1" ref="CK251" ca="1">IF(AA251&lt;0,AA251*SUMPRODUCT(_xlfn.XLOOKUP(AA$23,$C$4:$C$19,$I$4:$S$19)*$AL251:$AV251),0)</f>
        <v>0</v>
      </c>
      <c r="CL251" s="300" cm="1">
        <f t="array" aca="1" ref="CL251" ca="1">IF(AB251&lt;0,AB251*SUMPRODUCT(_xlfn.XLOOKUP(AB$23,$C$4:$C$19,$I$4:$S$19)*$AL251:$AV251),0)</f>
        <v>0</v>
      </c>
      <c r="CM251" s="300" cm="1">
        <f t="array" aca="1" ref="CM251" ca="1">IF(AC251&lt;0,AC251*SUMPRODUCT(_xlfn.XLOOKUP(AC$23,$C$4:$C$19,$I$4:$S$19)*$AL251:$AV251),0)</f>
        <v>0</v>
      </c>
      <c r="CN251" s="301" cm="1">
        <f t="array" aca="1" ref="CN251" ca="1">IF(AD251&lt;0,AD251*SUMPRODUCT(_xlfn.XLOOKUP(AD$23,$C$4:$C$19,$I$4:$S$19)*$AL251:$AV251),0)</f>
        <v>0</v>
      </c>
      <c r="CO251" s="300" cm="1">
        <f t="array" aca="1" ref="CO251" ca="1">IF(AE251&lt;0,AE251*SUMPRODUCT(_xlfn.XLOOKUP(AE$23,$C$4:$C$19,$I$4:$S$19)*$AL251:$AV251),0)</f>
        <v>0</v>
      </c>
      <c r="CP251" s="300" cm="1">
        <f t="array" aca="1" ref="CP251" ca="1">IF(AF251&lt;0,AF251*SUMPRODUCT(_xlfn.XLOOKUP(AF$23,$C$4:$C$19,$I$4:$S$19)*$AL251:$AV251),0)</f>
        <v>0</v>
      </c>
      <c r="CQ251" s="300" cm="1">
        <f t="array" aca="1" ref="CQ251" ca="1">IF(AG251&lt;0,AG251*SUMPRODUCT(_xlfn.XLOOKUP(AG$23,$C$4:$C$19,$I$4:$S$19)*$AL251:$AV251),0)</f>
        <v>0</v>
      </c>
      <c r="CR251" s="300" cm="1">
        <f t="array" aca="1" ref="CR251" ca="1">IF(AH251&lt;0,AH251*SUMPRODUCT(_xlfn.XLOOKUP(AH$23,$C$4:$C$19,$I$4:$S$19)*$AL251:$AV251),0)</f>
        <v>0</v>
      </c>
      <c r="CS251" s="300" cm="1">
        <f t="array" aca="1" ref="CS251" ca="1">IF(AI251&lt;0,AI251*SUMPRODUCT(_xlfn.XLOOKUP(AI$23,$C$4:$C$19,$I$4:$S$19)*$AL251:$AV251),0)</f>
        <v>0</v>
      </c>
      <c r="CT251" s="300" cm="1">
        <f t="array" aca="1" ref="CT251" ca="1">IF(AJ251&lt;0,AJ251*SUMPRODUCT(_xlfn.XLOOKUP(AJ$23,$C$4:$C$19,$I$4:$S$19)*$AL251:$AV251),0)</f>
        <v>0</v>
      </c>
      <c r="CU251" s="302" cm="1">
        <f t="array" aca="1" ref="CU251" ca="1">IF(AK251&lt;0,AK251*SUMPRODUCT(_xlfn.XLOOKUP(AK$23,$C$4:$C$19,$I$4:$S$19)*$AL251:$AV251),0)</f>
        <v>0</v>
      </c>
      <c r="CV251" s="303">
        <f t="shared" ca="1" si="370"/>
        <v>0</v>
      </c>
    </row>
    <row r="252" spans="1:100" x14ac:dyDescent="0.25">
      <c r="A252" s="136"/>
      <c r="B252" s="389"/>
      <c r="C252" s="278">
        <v>8</v>
      </c>
      <c r="D252" s="279" t="str">
        <f>_xlfn.XLOOKUP($C252,'Load Combinations'!$B$4:$B$22,'Load Combinations'!$C$4:$C$22)</f>
        <v>CV Vac, Component MAWP, No Beam</v>
      </c>
      <c r="E252" s="280"/>
      <c r="F252" s="281"/>
      <c r="G252" s="111"/>
      <c r="H252" s="282">
        <f t="shared" ca="1" si="355"/>
        <v>1.25</v>
      </c>
      <c r="I252" s="282">
        <f t="shared" ca="1" si="356"/>
        <v>0</v>
      </c>
      <c r="J252" s="283"/>
      <c r="K252" s="87">
        <f ca="1">OFFSET(K252,-7,0)</f>
        <v>0</v>
      </c>
      <c r="L252" s="84">
        <f t="shared" ref="L252:AK252" ca="1" si="380">OFFSET(L252,-7,0)</f>
        <v>0</v>
      </c>
      <c r="M252" s="84">
        <f t="shared" ca="1" si="380"/>
        <v>0</v>
      </c>
      <c r="N252" s="84">
        <f t="shared" ca="1" si="380"/>
        <v>0</v>
      </c>
      <c r="O252" s="84">
        <f t="shared" ca="1" si="380"/>
        <v>0</v>
      </c>
      <c r="P252" s="84">
        <f t="shared" ca="1" si="380"/>
        <v>0</v>
      </c>
      <c r="Q252" s="84">
        <f t="shared" ca="1" si="380"/>
        <v>0</v>
      </c>
      <c r="R252" s="84">
        <f t="shared" ca="1" si="380"/>
        <v>0</v>
      </c>
      <c r="S252" s="84">
        <f t="shared" ca="1" si="380"/>
        <v>0</v>
      </c>
      <c r="T252" s="84">
        <f t="shared" ca="1" si="380"/>
        <v>0</v>
      </c>
      <c r="U252" s="84">
        <f t="shared" ca="1" si="380"/>
        <v>0</v>
      </c>
      <c r="V252" s="84">
        <f t="shared" ca="1" si="380"/>
        <v>0</v>
      </c>
      <c r="W252" s="84">
        <f t="shared" ca="1" si="380"/>
        <v>0</v>
      </c>
      <c r="X252" s="84">
        <f t="shared" ca="1" si="380"/>
        <v>0</v>
      </c>
      <c r="Y252" s="84">
        <f t="shared" ca="1" si="380"/>
        <v>0</v>
      </c>
      <c r="Z252" s="89">
        <f t="shared" ca="1" si="380"/>
        <v>0</v>
      </c>
      <c r="AA252" s="87">
        <f t="shared" ca="1" si="380"/>
        <v>0</v>
      </c>
      <c r="AB252" s="84">
        <f t="shared" ca="1" si="380"/>
        <v>0</v>
      </c>
      <c r="AC252" s="84">
        <f t="shared" ca="1" si="380"/>
        <v>0</v>
      </c>
      <c r="AD252" s="84">
        <f t="shared" ca="1" si="380"/>
        <v>0</v>
      </c>
      <c r="AE252" s="84">
        <f t="shared" ca="1" si="380"/>
        <v>0</v>
      </c>
      <c r="AF252" s="84">
        <f t="shared" ca="1" si="380"/>
        <v>0</v>
      </c>
      <c r="AG252" s="84">
        <f t="shared" ca="1" si="380"/>
        <v>0</v>
      </c>
      <c r="AH252" s="84">
        <f t="shared" ca="1" si="380"/>
        <v>1</v>
      </c>
      <c r="AI252" s="84">
        <f t="shared" ca="1" si="380"/>
        <v>0</v>
      </c>
      <c r="AJ252" s="84">
        <f t="shared" ca="1" si="380"/>
        <v>0</v>
      </c>
      <c r="AK252" s="98">
        <f t="shared" ca="1" si="380"/>
        <v>0</v>
      </c>
      <c r="AL252" s="91">
        <f>+INDEX('Load Combinations'!$D$4:$N$22,MATCH(Vertical!$C252,'Load Combinations'!$B$4:$B$22,0),MATCH(Vertical!AL$23,'Load Combinations'!$D$3:$N$3,0))</f>
        <v>1</v>
      </c>
      <c r="AM252" s="84">
        <f>+INDEX('Load Combinations'!$D$4:$N$22,MATCH(Vertical!$C252,'Load Combinations'!$B$4:$B$22,0),MATCH(Vertical!AM$23,'Load Combinations'!$D$3:$N$3,0))</f>
        <v>1</v>
      </c>
      <c r="AN252" s="84">
        <f>+INDEX('Load Combinations'!$D$4:$N$22,MATCH(Vertical!$C252,'Load Combinations'!$B$4:$B$22,0),MATCH(Vertical!AN$23,'Load Combinations'!$D$3:$N$3,0))</f>
        <v>0</v>
      </c>
      <c r="AO252" s="84">
        <f>+INDEX('Load Combinations'!$D$4:$N$22,MATCH(Vertical!$C252,'Load Combinations'!$B$4:$B$22,0),MATCH(Vertical!AO$23,'Load Combinations'!$D$3:$N$3,0))</f>
        <v>0</v>
      </c>
      <c r="AP252" s="84">
        <f>+INDEX('Load Combinations'!$D$4:$N$22,MATCH(Vertical!$C252,'Load Combinations'!$B$4:$B$22,0),MATCH(Vertical!AP$23,'Load Combinations'!$D$3:$N$3,0))</f>
        <v>1</v>
      </c>
      <c r="AQ252" s="84">
        <f>+INDEX('Load Combinations'!$D$4:$N$22,MATCH(Vertical!$C252,'Load Combinations'!$B$4:$B$22,0),MATCH(Vertical!AQ$23,'Load Combinations'!$D$3:$N$3,0))</f>
        <v>0</v>
      </c>
      <c r="AR252" s="84">
        <f>+INDEX('Load Combinations'!$D$4:$N$22,MATCH(Vertical!$C252,'Load Combinations'!$B$4:$B$22,0),MATCH(Vertical!AR$23,'Load Combinations'!$D$3:$N$3,0))</f>
        <v>0</v>
      </c>
      <c r="AS252" s="84">
        <f>+INDEX('Load Combinations'!$D$4:$N$22,MATCH(Vertical!$C252,'Load Combinations'!$B$4:$B$22,0),MATCH(Vertical!AS$23,'Load Combinations'!$D$3:$N$3,0))</f>
        <v>0</v>
      </c>
      <c r="AT252" s="84">
        <f>+INDEX('Load Combinations'!$D$4:$N$22,MATCH(Vertical!$C252,'Load Combinations'!$B$4:$B$22,0),MATCH(Vertical!AT$23,'Load Combinations'!$D$3:$N$3,0))</f>
        <v>1</v>
      </c>
      <c r="AU252" s="89">
        <f>+INDEX('Load Combinations'!$D$4:$N$22,MATCH(Vertical!$C252,'Load Combinations'!$B$4:$B$22,0),MATCH(Vertical!AU$23,'Load Combinations'!$D$3:$N$3,0))</f>
        <v>0</v>
      </c>
      <c r="AV252" s="194">
        <f>+INDEX('Load Combinations'!$D$4:$N$22,MATCH(Vertical!$C252,'Load Combinations'!$B$4:$B$22,0),MATCH(Vertical!AV$23,'Load Combinations'!$D$3:$N$3,0))</f>
        <v>0</v>
      </c>
      <c r="AW252" s="284" cm="1">
        <f t="array" aca="1" ref="AW252" ca="1">SUMPRODUCT(--($K252:$Z252&gt;0),INDEX($H$4:$H$19,MATCH($K$23:$Z$23,$C$4:$C$19,0)))</f>
        <v>0</v>
      </c>
      <c r="AX252" s="194" cm="1">
        <f t="array" aca="1" ref="AX252" ca="1">SUMPRODUCT(--($K252:$Z252&gt;0),INDEX($G$4:$G$19,MATCH($K$23:$Z$23,$C$4:$C$19,0)))</f>
        <v>0</v>
      </c>
      <c r="AY252" s="194" cm="1">
        <f t="array" aca="1" ref="AY252" ca="1">-1*SUMPRODUCT(--($K252:$Z252&lt;0),INDEX($H$4:$H$19,MATCH($K$23:$Z$23,$C$4:$C$19,0)))</f>
        <v>0</v>
      </c>
      <c r="AZ252" s="285" cm="1">
        <f t="array" aca="1" ref="AZ252" ca="1">-1*SUMPRODUCT(--($K252:$Z252&lt;0),INDEX($G$4:$G$19,MATCH($K$23:$Z$23,$C$4:$C$19,0)))</f>
        <v>0</v>
      </c>
      <c r="BA252" s="286" cm="1">
        <f t="array" aca="1" ref="BA252" ca="1">IF(AA252&gt;0,AA252*SUMPRODUCT(_xlfn.XLOOKUP(AA$23,$C$4:$C$19,$T$4:$AD$19)*$AL252:$AV252),0)</f>
        <v>0</v>
      </c>
      <c r="BB252" s="287" cm="1">
        <f t="array" aca="1" ref="BB252" ca="1">IF(AB252&gt;0,AB252*SUMPRODUCT(_xlfn.XLOOKUP(AB$23,$C$4:$C$19,$T$4:$AD$19)*$AL252:$AV252),0)</f>
        <v>0</v>
      </c>
      <c r="BC252" s="287" cm="1">
        <f t="array" aca="1" ref="BC252" ca="1">IF(AC252&gt;0,AC252*SUMPRODUCT(_xlfn.XLOOKUP(AC$23,$C$4:$C$19,$T$4:$AD$19)*$AL252:$AV252),0)</f>
        <v>0</v>
      </c>
      <c r="BD252" s="287" cm="1">
        <f t="array" aca="1" ref="BD252" ca="1">IF(AD252&gt;0,AD252*SUMPRODUCT(_xlfn.XLOOKUP(AD$23,$C$4:$C$19,$T$4:$AD$19)*$AL252:$AV252),0)</f>
        <v>0</v>
      </c>
      <c r="BE252" s="287" cm="1">
        <f t="array" aca="1" ref="BE252" ca="1">IF(AE252&gt;0,AE252*SUMPRODUCT(_xlfn.XLOOKUP(AE$23,$C$4:$C$19,$T$4:$AD$19)*$AL252:$AV252),0)</f>
        <v>0</v>
      </c>
      <c r="BF252" s="287" cm="1">
        <f t="array" aca="1" ref="BF252" ca="1">IF(AF252&gt;0,AF252*SUMPRODUCT(_xlfn.XLOOKUP(AF$23,$C$4:$C$19,$T$4:$AD$19)*$AL252:$AV252),0)</f>
        <v>0</v>
      </c>
      <c r="BG252" s="287" cm="1">
        <f t="array" aca="1" ref="BG252" ca="1">IF(AG252&gt;0,AG252*SUMPRODUCT(_xlfn.XLOOKUP(AG$23,$C$4:$C$19,$T$4:$AD$19)*$AL252:$AV252),0)</f>
        <v>0</v>
      </c>
      <c r="BH252" s="287" cm="1">
        <f t="array" aca="1" ref="BH252" ca="1">IF(AH252&gt;0,AH252*SUMPRODUCT(_xlfn.XLOOKUP(AH$23,$C$4:$C$19,$T$4:$AD$19)*$AL252:$AV252),0)</f>
        <v>1.25</v>
      </c>
      <c r="BI252" s="287" cm="1">
        <f t="array" aca="1" ref="BI252" ca="1">IF(AI252&gt;0,AI252*SUMPRODUCT(_xlfn.XLOOKUP(AI$23,$C$4:$C$19,$T$4:$AD$19)*$AL252:$AV252),0)</f>
        <v>0</v>
      </c>
      <c r="BJ252" s="287" cm="1">
        <f t="array" aca="1" ref="BJ252" ca="1">IF(AJ252&gt;0,AJ252*SUMPRODUCT(_xlfn.XLOOKUP(AJ$23,$C$4:$C$19,$T$4:$AD$19)*$AL252:$AV252),0)</f>
        <v>0</v>
      </c>
      <c r="BK252" s="288" cm="1">
        <f t="array" aca="1" ref="BK252" ca="1">IF(AK252&gt;0,AK252*SUMPRODUCT(_xlfn.XLOOKUP(AK$23,$C$4:$C$19,$T$4:$AD$19)*$AL252:$AV252),0)</f>
        <v>0</v>
      </c>
      <c r="BL252" s="289">
        <f t="shared" ca="1" si="367"/>
        <v>1.25</v>
      </c>
      <c r="BM252" s="286" cm="1">
        <f t="array" aca="1" ref="BM252" ca="1">IF(AA252&gt;0,AA252*SUMPRODUCT(_xlfn.XLOOKUP(AA$23,$C$4:$C$19,$I$4:$S$19)*$AL252:$AV252),0)</f>
        <v>0</v>
      </c>
      <c r="BN252" s="287" cm="1">
        <f t="array" aca="1" ref="BN252" ca="1">IF(AB252&gt;0,AB252*SUMPRODUCT(_xlfn.XLOOKUP(AB$23,$C$4:$C$19,$I$4:$S$19)*$AL252:$AV252),0)</f>
        <v>0</v>
      </c>
      <c r="BO252" s="287" cm="1">
        <f t="array" aca="1" ref="BO252" ca="1">IF(AC252&gt;0,AC252*SUMPRODUCT(_xlfn.XLOOKUP(AC$23,$C$4:$C$19,$I$4:$S$19)*$AL252:$AV252),0)</f>
        <v>0</v>
      </c>
      <c r="BP252" s="287" cm="1">
        <f t="array" aca="1" ref="BP252" ca="1">IF(AD252&gt;0,AD252*SUMPRODUCT(_xlfn.XLOOKUP(AD$23,$C$4:$C$19,$I$4:$S$19)*$AL252:$AV252),0)</f>
        <v>0</v>
      </c>
      <c r="BQ252" s="287" cm="1">
        <f t="array" aca="1" ref="BQ252" ca="1">IF(AE252&gt;0,AE252*SUMPRODUCT(_xlfn.XLOOKUP(AE$23,$C$4:$C$19,$I$4:$S$19)*$AL252:$AV252),0)</f>
        <v>0</v>
      </c>
      <c r="BR252" s="287" cm="1">
        <f t="array" aca="1" ref="BR252" ca="1">IF(AF252&gt;0,AF252*SUMPRODUCT(_xlfn.XLOOKUP(AF$23,$C$4:$C$19,$I$4:$S$19)*$AL252:$AV252),0)</f>
        <v>0</v>
      </c>
      <c r="BS252" s="287" cm="1">
        <f t="array" aca="1" ref="BS252" ca="1">IF(AG252&gt;0,AG252*SUMPRODUCT(_xlfn.XLOOKUP(AG$23,$C$4:$C$19,$I$4:$S$19)*$AL252:$AV252),0)</f>
        <v>0</v>
      </c>
      <c r="BT252" s="287" cm="1">
        <f t="array" aca="1" ref="BT252" ca="1">IF(AH252&gt;0,AH252*SUMPRODUCT(_xlfn.XLOOKUP(AH$23,$C$4:$C$19,$I$4:$S$19)*$AL252:$AV252),0)</f>
        <v>0</v>
      </c>
      <c r="BU252" s="287" cm="1">
        <f t="array" aca="1" ref="BU252" ca="1">IF(AI252&gt;0,AI252*SUMPRODUCT(_xlfn.XLOOKUP(AI$23,$C$4:$C$19,$I$4:$S$19)*$AL252:$AV252),0)</f>
        <v>0</v>
      </c>
      <c r="BV252" s="287" cm="1">
        <f t="array" aca="1" ref="BV252" ca="1">IF(AJ252&gt;0,AJ252*SUMPRODUCT(_xlfn.XLOOKUP(AJ$23,$C$4:$C$19,$I$4:$S$19)*$AL252:$AV252),0)</f>
        <v>0</v>
      </c>
      <c r="BW252" s="290" cm="1">
        <f t="array" aca="1" ref="BW252" ca="1">IF(AK252&gt;0,AK252*SUMPRODUCT(_xlfn.XLOOKUP(AK$23,$C$4:$C$19,$I$4:$S$19)*$AL252:$AV252),0)</f>
        <v>0</v>
      </c>
      <c r="BX252" s="291">
        <f t="shared" ca="1" si="368"/>
        <v>0</v>
      </c>
      <c r="BY252" s="286" cm="1">
        <f t="array" aca="1" ref="BY252" ca="1">IF(AA252&lt;0,AA252*SUMPRODUCT(_xlfn.XLOOKUP(AA$23,$C$4:$C$19,$T$4:$AD$19)*$AL252:$AV252),0)</f>
        <v>0</v>
      </c>
      <c r="BZ252" s="287" cm="1">
        <f t="array" aca="1" ref="BZ252" ca="1">IF(AB252&lt;0,AB252*SUMPRODUCT(_xlfn.XLOOKUP(AB$23,$C$4:$C$19,$T$4:$AD$19)*$AL252:$AV252),0)</f>
        <v>0</v>
      </c>
      <c r="CA252" s="287" cm="1">
        <f t="array" aca="1" ref="CA252" ca="1">IF(AC252&lt;0,AC252*SUMPRODUCT(_xlfn.XLOOKUP(AC$23,$C$4:$C$19,$T$4:$AD$19)*$AL252:$AV252),0)</f>
        <v>0</v>
      </c>
      <c r="CB252" s="287" cm="1">
        <f t="array" aca="1" ref="CB252" ca="1">IF(AD252&lt;0,AD252*SUMPRODUCT(_xlfn.XLOOKUP(AD$23,$C$4:$C$19,$T$4:$AD$19)*$AL252:$AV252),0)</f>
        <v>0</v>
      </c>
      <c r="CC252" s="287" cm="1">
        <f t="array" aca="1" ref="CC252" ca="1">IF(AE252&lt;0,AE252*SUMPRODUCT(_xlfn.XLOOKUP(AE$23,$C$4:$C$19,$T$4:$AD$19)*$AL252:$AV252),0)</f>
        <v>0</v>
      </c>
      <c r="CD252" s="287" cm="1">
        <f t="array" aca="1" ref="CD252" ca="1">IF(AF252&lt;0,AF252*SUMPRODUCT(_xlfn.XLOOKUP(AF$23,$C$4:$C$19,$T$4:$AD$19)*$AL252:$AV252),0)</f>
        <v>0</v>
      </c>
      <c r="CE252" s="287" cm="1">
        <f t="array" aca="1" ref="CE252" ca="1">IF(AG252&lt;0,AG252*SUMPRODUCT(_xlfn.XLOOKUP(AG$23,$C$4:$C$19,$T$4:$AD$19)*$AL252:$AV252),0)</f>
        <v>0</v>
      </c>
      <c r="CF252" s="287" cm="1">
        <f t="array" aca="1" ref="CF252" ca="1">IF(AH252&lt;0,AH252*SUMPRODUCT(_xlfn.XLOOKUP(AH$23,$C$4:$C$19,$T$4:$AD$19)*$AL252:$AV252),0)</f>
        <v>0</v>
      </c>
      <c r="CG252" s="287" cm="1">
        <f t="array" aca="1" ref="CG252" ca="1">IF(AI252&lt;0,AI252*SUMPRODUCT(_xlfn.XLOOKUP(AI$23,$C$4:$C$19,$T$4:$AD$19)*$AL252:$AV252),0)</f>
        <v>0</v>
      </c>
      <c r="CH252" s="287" cm="1">
        <f t="array" aca="1" ref="CH252" ca="1">IF(AJ252&lt;0,AJ252*SUMPRODUCT(_xlfn.XLOOKUP(AJ$23,$C$4:$C$19,$T$4:$AD$19)*$AL252:$AV252),0)</f>
        <v>0</v>
      </c>
      <c r="CI252" s="290" cm="1">
        <f t="array" aca="1" ref="CI252" ca="1">IF(AK252&lt;0,AK252*SUMPRODUCT(_xlfn.XLOOKUP(AK$23,$C$4:$C$19,$T$4:$AD$19)*$AL252:$AV252),0)</f>
        <v>0</v>
      </c>
      <c r="CJ252" s="289">
        <f t="shared" ca="1" si="369"/>
        <v>0</v>
      </c>
      <c r="CK252" s="286" cm="1">
        <f t="array" aca="1" ref="CK252" ca="1">IF(AA252&lt;0,AA252*SUMPRODUCT(_xlfn.XLOOKUP(AA$23,$C$4:$C$19,$I$4:$S$19)*$AL252:$AV252),0)</f>
        <v>0</v>
      </c>
      <c r="CL252" s="287" cm="1">
        <f t="array" aca="1" ref="CL252" ca="1">IF(AB252&lt;0,AB252*SUMPRODUCT(_xlfn.XLOOKUP(AB$23,$C$4:$C$19,$I$4:$S$19)*$AL252:$AV252),0)</f>
        <v>0</v>
      </c>
      <c r="CM252" s="287" cm="1">
        <f t="array" aca="1" ref="CM252" ca="1">IF(AC252&lt;0,AC252*SUMPRODUCT(_xlfn.XLOOKUP(AC$23,$C$4:$C$19,$I$4:$S$19)*$AL252:$AV252),0)</f>
        <v>0</v>
      </c>
      <c r="CN252" s="287" cm="1">
        <f t="array" aca="1" ref="CN252" ca="1">IF(AD252&lt;0,AD252*SUMPRODUCT(_xlfn.XLOOKUP(AD$23,$C$4:$C$19,$I$4:$S$19)*$AL252:$AV252),0)</f>
        <v>0</v>
      </c>
      <c r="CO252" s="287" cm="1">
        <f t="array" aca="1" ref="CO252" ca="1">IF(AE252&lt;0,AE252*SUMPRODUCT(_xlfn.XLOOKUP(AE$23,$C$4:$C$19,$I$4:$S$19)*$AL252:$AV252),0)</f>
        <v>0</v>
      </c>
      <c r="CP252" s="287" cm="1">
        <f t="array" aca="1" ref="CP252" ca="1">IF(AF252&lt;0,AF252*SUMPRODUCT(_xlfn.XLOOKUP(AF$23,$C$4:$C$19,$I$4:$S$19)*$AL252:$AV252),0)</f>
        <v>0</v>
      </c>
      <c r="CQ252" s="287" cm="1">
        <f t="array" aca="1" ref="CQ252" ca="1">IF(AG252&lt;0,AG252*SUMPRODUCT(_xlfn.XLOOKUP(AG$23,$C$4:$C$19,$I$4:$S$19)*$AL252:$AV252),0)</f>
        <v>0</v>
      </c>
      <c r="CR252" s="287" cm="1">
        <f t="array" aca="1" ref="CR252" ca="1">IF(AH252&lt;0,AH252*SUMPRODUCT(_xlfn.XLOOKUP(AH$23,$C$4:$C$19,$I$4:$S$19)*$AL252:$AV252),0)</f>
        <v>0</v>
      </c>
      <c r="CS252" s="287" cm="1">
        <f t="array" aca="1" ref="CS252" ca="1">IF(AI252&lt;0,AI252*SUMPRODUCT(_xlfn.XLOOKUP(AI$23,$C$4:$C$19,$I$4:$S$19)*$AL252:$AV252),0)</f>
        <v>0</v>
      </c>
      <c r="CT252" s="287" cm="1">
        <f t="array" aca="1" ref="CT252" ca="1">IF(AJ252&lt;0,AJ252*SUMPRODUCT(_xlfn.XLOOKUP(AJ$23,$C$4:$C$19,$I$4:$S$19)*$AL252:$AV252),0)</f>
        <v>0</v>
      </c>
      <c r="CU252" s="288" cm="1">
        <f t="array" aca="1" ref="CU252" ca="1">IF(AK252&lt;0,AK252*SUMPRODUCT(_xlfn.XLOOKUP(AK$23,$C$4:$C$19,$I$4:$S$19)*$AL252:$AV252),0)</f>
        <v>0</v>
      </c>
      <c r="CV252" s="289">
        <f t="shared" ca="1" si="370"/>
        <v>0</v>
      </c>
    </row>
    <row r="253" spans="1:100" x14ac:dyDescent="0.25">
      <c r="A253" s="136"/>
      <c r="B253" s="389"/>
      <c r="C253" s="292">
        <v>9</v>
      </c>
      <c r="D253" s="293" t="str">
        <f>_xlfn.XLOOKUP($C253,'Load Combinations'!$B$4:$B$22,'Load Combinations'!$C$4:$C$22)</f>
        <v>CV Vac, Component MAWP, Beam On</v>
      </c>
      <c r="E253" s="86"/>
      <c r="F253" s="294"/>
      <c r="G253" s="125"/>
      <c r="H253" s="295">
        <f t="shared" ca="1" si="355"/>
        <v>1.5</v>
      </c>
      <c r="I253" s="295">
        <f t="shared" ca="1" si="356"/>
        <v>0</v>
      </c>
      <c r="J253" s="296"/>
      <c r="K253" s="99">
        <f ca="1">OFFSET(K253,-8,0)</f>
        <v>0</v>
      </c>
      <c r="L253" s="96">
        <f t="shared" ref="L253:AK253" ca="1" si="381">OFFSET(L253,-8,0)</f>
        <v>0</v>
      </c>
      <c r="M253" s="96">
        <f t="shared" ca="1" si="381"/>
        <v>0</v>
      </c>
      <c r="N253" s="96">
        <f t="shared" ca="1" si="381"/>
        <v>0</v>
      </c>
      <c r="O253" s="96">
        <f t="shared" ca="1" si="381"/>
        <v>0</v>
      </c>
      <c r="P253" s="96">
        <f t="shared" ca="1" si="381"/>
        <v>0</v>
      </c>
      <c r="Q253" s="96">
        <f t="shared" ca="1" si="381"/>
        <v>0</v>
      </c>
      <c r="R253" s="96">
        <f t="shared" ca="1" si="381"/>
        <v>0</v>
      </c>
      <c r="S253" s="96">
        <f t="shared" ca="1" si="381"/>
        <v>0</v>
      </c>
      <c r="T253" s="96">
        <f t="shared" ca="1" si="381"/>
        <v>0</v>
      </c>
      <c r="U253" s="96">
        <f t="shared" ca="1" si="381"/>
        <v>0</v>
      </c>
      <c r="V253" s="96">
        <f t="shared" ca="1" si="381"/>
        <v>0</v>
      </c>
      <c r="W253" s="96">
        <f t="shared" ca="1" si="381"/>
        <v>0</v>
      </c>
      <c r="X253" s="96">
        <f t="shared" ca="1" si="381"/>
        <v>0</v>
      </c>
      <c r="Y253" s="96">
        <f t="shared" ca="1" si="381"/>
        <v>0</v>
      </c>
      <c r="Z253" s="138">
        <f t="shared" ca="1" si="381"/>
        <v>0</v>
      </c>
      <c r="AA253" s="99">
        <f t="shared" ca="1" si="381"/>
        <v>0</v>
      </c>
      <c r="AB253" s="96">
        <f t="shared" ca="1" si="381"/>
        <v>0</v>
      </c>
      <c r="AC253" s="96">
        <f t="shared" ca="1" si="381"/>
        <v>0</v>
      </c>
      <c r="AD253" s="96">
        <f t="shared" ca="1" si="381"/>
        <v>0</v>
      </c>
      <c r="AE253" s="96">
        <f t="shared" ca="1" si="381"/>
        <v>0</v>
      </c>
      <c r="AF253" s="96">
        <f t="shared" ca="1" si="381"/>
        <v>0</v>
      </c>
      <c r="AG253" s="96">
        <f t="shared" ca="1" si="381"/>
        <v>0</v>
      </c>
      <c r="AH253" s="96">
        <f t="shared" ca="1" si="381"/>
        <v>1</v>
      </c>
      <c r="AI253" s="96">
        <f t="shared" ca="1" si="381"/>
        <v>0</v>
      </c>
      <c r="AJ253" s="96">
        <f t="shared" ca="1" si="381"/>
        <v>0</v>
      </c>
      <c r="AK253" s="100">
        <f t="shared" ca="1" si="381"/>
        <v>0</v>
      </c>
      <c r="AL253" s="97">
        <f>+INDEX('Load Combinations'!$D$4:$N$22,MATCH(Vertical!$C253,'Load Combinations'!$B$4:$B$22,0),MATCH(Vertical!AL$23,'Load Combinations'!$D$3:$N$3,0))</f>
        <v>1</v>
      </c>
      <c r="AM253" s="96">
        <f>+INDEX('Load Combinations'!$D$4:$N$22,MATCH(Vertical!$C253,'Load Combinations'!$B$4:$B$22,0),MATCH(Vertical!AM$23,'Load Combinations'!$D$3:$N$3,0))</f>
        <v>1</v>
      </c>
      <c r="AN253" s="96">
        <f>+INDEX('Load Combinations'!$D$4:$N$22,MATCH(Vertical!$C253,'Load Combinations'!$B$4:$B$22,0),MATCH(Vertical!AN$23,'Load Combinations'!$D$3:$N$3,0))</f>
        <v>0</v>
      </c>
      <c r="AO253" s="96">
        <f>+INDEX('Load Combinations'!$D$4:$N$22,MATCH(Vertical!$C253,'Load Combinations'!$B$4:$B$22,0),MATCH(Vertical!AO$23,'Load Combinations'!$D$3:$N$3,0))</f>
        <v>0</v>
      </c>
      <c r="AP253" s="96">
        <f>+INDEX('Load Combinations'!$D$4:$N$22,MATCH(Vertical!$C253,'Load Combinations'!$B$4:$B$22,0),MATCH(Vertical!AP$23,'Load Combinations'!$D$3:$N$3,0))</f>
        <v>1</v>
      </c>
      <c r="AQ253" s="96">
        <f>+INDEX('Load Combinations'!$D$4:$N$22,MATCH(Vertical!$C253,'Load Combinations'!$B$4:$B$22,0),MATCH(Vertical!AQ$23,'Load Combinations'!$D$3:$N$3,0))</f>
        <v>1</v>
      </c>
      <c r="AR253" s="96">
        <f>+INDEX('Load Combinations'!$D$4:$N$22,MATCH(Vertical!$C253,'Load Combinations'!$B$4:$B$22,0),MATCH(Vertical!AR$23,'Load Combinations'!$D$3:$N$3,0))</f>
        <v>0</v>
      </c>
      <c r="AS253" s="96">
        <f>+INDEX('Load Combinations'!$D$4:$N$22,MATCH(Vertical!$C253,'Load Combinations'!$B$4:$B$22,0),MATCH(Vertical!AS$23,'Load Combinations'!$D$3:$N$3,0))</f>
        <v>0</v>
      </c>
      <c r="AT253" s="96">
        <f>+INDEX('Load Combinations'!$D$4:$N$22,MATCH(Vertical!$C253,'Load Combinations'!$B$4:$B$22,0),MATCH(Vertical!AT$23,'Load Combinations'!$D$3:$N$3,0))</f>
        <v>1</v>
      </c>
      <c r="AU253" s="138">
        <f>+INDEX('Load Combinations'!$D$4:$N$22,MATCH(Vertical!$C253,'Load Combinations'!$B$4:$B$22,0),MATCH(Vertical!AU$23,'Load Combinations'!$D$3:$N$3,0))</f>
        <v>0</v>
      </c>
      <c r="AV253" s="298">
        <f>+INDEX('Load Combinations'!$D$4:$N$22,MATCH(Vertical!$C253,'Load Combinations'!$B$4:$B$22,0),MATCH(Vertical!AV$23,'Load Combinations'!$D$3:$N$3,0))</f>
        <v>0</v>
      </c>
      <c r="AW253" s="297" cm="1">
        <f t="array" aca="1" ref="AW253" ca="1">SUMPRODUCT(--($K253:$Z253&gt;0),INDEX($H$4:$H$19,MATCH($K$23:$Z$23,$C$4:$C$19,0)))</f>
        <v>0</v>
      </c>
      <c r="AX253" s="298" cm="1">
        <f t="array" aca="1" ref="AX253" ca="1">SUMPRODUCT(--($K253:$Z253&gt;0),INDEX($G$4:$G$19,MATCH($K$23:$Z$23,$C$4:$C$19,0)))</f>
        <v>0</v>
      </c>
      <c r="AY253" s="298" cm="1">
        <f t="array" aca="1" ref="AY253" ca="1">-1*SUMPRODUCT(--($K253:$Z253&lt;0),INDEX($H$4:$H$19,MATCH($K$23:$Z$23,$C$4:$C$19,0)))</f>
        <v>0</v>
      </c>
      <c r="AZ253" s="299" cm="1">
        <f t="array" aca="1" ref="AZ253" ca="1">-1*SUMPRODUCT(--($K253:$Z253&lt;0),INDEX($G$4:$G$19,MATCH($K$23:$Z$23,$C$4:$C$19,0)))</f>
        <v>0</v>
      </c>
      <c r="BA253" s="125" cm="1">
        <f t="array" aca="1" ref="BA253" ca="1">IF(AA253&gt;0,AA253*SUMPRODUCT(_xlfn.XLOOKUP(AA$23,$C$4:$C$19,$T$4:$AD$19)*$AL253:$AV253),0)</f>
        <v>0</v>
      </c>
      <c r="BB253" s="300" cm="1">
        <f t="array" aca="1" ref="BB253" ca="1">IF(AB253&gt;0,AB253*SUMPRODUCT(_xlfn.XLOOKUP(AB$23,$C$4:$C$19,$T$4:$AD$19)*$AL253:$AV253),0)</f>
        <v>0</v>
      </c>
      <c r="BC253" s="300" cm="1">
        <f t="array" aca="1" ref="BC253" ca="1">IF(AC253&gt;0,AC253*SUMPRODUCT(_xlfn.XLOOKUP(AC$23,$C$4:$C$19,$T$4:$AD$19)*$AL253:$AV253),0)</f>
        <v>0</v>
      </c>
      <c r="BD253" s="301" cm="1">
        <f t="array" aca="1" ref="BD253" ca="1">IF(AD253&gt;0,AD253*SUMPRODUCT(_xlfn.XLOOKUP(AD$23,$C$4:$C$19,$T$4:$AD$19)*$AL253:$AV253),0)</f>
        <v>0</v>
      </c>
      <c r="BE253" s="300" cm="1">
        <f t="array" aca="1" ref="BE253" ca="1">IF(AE253&gt;0,AE253*SUMPRODUCT(_xlfn.XLOOKUP(AE$23,$C$4:$C$19,$T$4:$AD$19)*$AL253:$AV253),0)</f>
        <v>0</v>
      </c>
      <c r="BF253" s="300" cm="1">
        <f t="array" aca="1" ref="BF253" ca="1">IF(AF253&gt;0,AF253*SUMPRODUCT(_xlfn.XLOOKUP(AF$23,$C$4:$C$19,$T$4:$AD$19)*$AL253:$AV253),0)</f>
        <v>0</v>
      </c>
      <c r="BG253" s="300" cm="1">
        <f t="array" aca="1" ref="BG253" ca="1">IF(AG253&gt;0,AG253*SUMPRODUCT(_xlfn.XLOOKUP(AG$23,$C$4:$C$19,$T$4:$AD$19)*$AL253:$AV253),0)</f>
        <v>0</v>
      </c>
      <c r="BH253" s="300" cm="1">
        <f t="array" aca="1" ref="BH253" ca="1">IF(AH253&gt;0,AH253*SUMPRODUCT(_xlfn.XLOOKUP(AH$23,$C$4:$C$19,$T$4:$AD$19)*$AL253:$AV253),0)</f>
        <v>1.5</v>
      </c>
      <c r="BI253" s="300" cm="1">
        <f t="array" aca="1" ref="BI253" ca="1">IF(AI253&gt;0,AI253*SUMPRODUCT(_xlfn.XLOOKUP(AI$23,$C$4:$C$19,$T$4:$AD$19)*$AL253:$AV253),0)</f>
        <v>0</v>
      </c>
      <c r="BJ253" s="300" cm="1">
        <f t="array" aca="1" ref="BJ253" ca="1">IF(AJ253&gt;0,AJ253*SUMPRODUCT(_xlfn.XLOOKUP(AJ$23,$C$4:$C$19,$T$4:$AD$19)*$AL253:$AV253),0)</f>
        <v>0</v>
      </c>
      <c r="BK253" s="302" cm="1">
        <f t="array" aca="1" ref="BK253" ca="1">IF(AK253&gt;0,AK253*SUMPRODUCT(_xlfn.XLOOKUP(AK$23,$C$4:$C$19,$T$4:$AD$19)*$AL253:$AV253),0)</f>
        <v>0</v>
      </c>
      <c r="BL253" s="303">
        <f t="shared" ca="1" si="367"/>
        <v>1.5</v>
      </c>
      <c r="BM253" s="125" cm="1">
        <f t="array" aca="1" ref="BM253" ca="1">IF(AA253&gt;0,AA253*SUMPRODUCT(_xlfn.XLOOKUP(AA$23,$C$4:$C$19,$I$4:$S$19)*$AL253:$AV253),0)</f>
        <v>0</v>
      </c>
      <c r="BN253" s="300" cm="1">
        <f t="array" aca="1" ref="BN253" ca="1">IF(AB253&gt;0,AB253*SUMPRODUCT(_xlfn.XLOOKUP(AB$23,$C$4:$C$19,$I$4:$S$19)*$AL253:$AV253),0)</f>
        <v>0</v>
      </c>
      <c r="BO253" s="300" cm="1">
        <f t="array" aca="1" ref="BO253" ca="1">IF(AC253&gt;0,AC253*SUMPRODUCT(_xlfn.XLOOKUP(AC$23,$C$4:$C$19,$I$4:$S$19)*$AL253:$AV253),0)</f>
        <v>0</v>
      </c>
      <c r="BP253" s="301" cm="1">
        <f t="array" aca="1" ref="BP253" ca="1">IF(AD253&gt;0,AD253*SUMPRODUCT(_xlfn.XLOOKUP(AD$23,$C$4:$C$19,$I$4:$S$19)*$AL253:$AV253),0)</f>
        <v>0</v>
      </c>
      <c r="BQ253" s="300" cm="1">
        <f t="array" aca="1" ref="BQ253" ca="1">IF(AE253&gt;0,AE253*SUMPRODUCT(_xlfn.XLOOKUP(AE$23,$C$4:$C$19,$I$4:$S$19)*$AL253:$AV253),0)</f>
        <v>0</v>
      </c>
      <c r="BR253" s="300" cm="1">
        <f t="array" aca="1" ref="BR253" ca="1">IF(AF253&gt;0,AF253*SUMPRODUCT(_xlfn.XLOOKUP(AF$23,$C$4:$C$19,$I$4:$S$19)*$AL253:$AV253),0)</f>
        <v>0</v>
      </c>
      <c r="BS253" s="300" cm="1">
        <f t="array" aca="1" ref="BS253" ca="1">IF(AG253&gt;0,AG253*SUMPRODUCT(_xlfn.XLOOKUP(AG$23,$C$4:$C$19,$I$4:$S$19)*$AL253:$AV253),0)</f>
        <v>0</v>
      </c>
      <c r="BT253" s="300" cm="1">
        <f t="array" aca="1" ref="BT253" ca="1">IF(AH253&gt;0,AH253*SUMPRODUCT(_xlfn.XLOOKUP(AH$23,$C$4:$C$19,$I$4:$S$19)*$AL253:$AV253),0)</f>
        <v>0</v>
      </c>
      <c r="BU253" s="300" cm="1">
        <f t="array" aca="1" ref="BU253" ca="1">IF(AI253&gt;0,AI253*SUMPRODUCT(_xlfn.XLOOKUP(AI$23,$C$4:$C$19,$I$4:$S$19)*$AL253:$AV253),0)</f>
        <v>0</v>
      </c>
      <c r="BV253" s="300" cm="1">
        <f t="array" aca="1" ref="BV253" ca="1">IF(AJ253&gt;0,AJ253*SUMPRODUCT(_xlfn.XLOOKUP(AJ$23,$C$4:$C$19,$I$4:$S$19)*$AL253:$AV253),0)</f>
        <v>0</v>
      </c>
      <c r="BW253" s="304" cm="1">
        <f t="array" aca="1" ref="BW253" ca="1">IF(AK253&gt;0,AK253*SUMPRODUCT(_xlfn.XLOOKUP(AK$23,$C$4:$C$19,$I$4:$S$19)*$AL253:$AV253),0)</f>
        <v>0</v>
      </c>
      <c r="BX253" s="305">
        <f t="shared" ca="1" si="368"/>
        <v>0</v>
      </c>
      <c r="BY253" s="125" cm="1">
        <f t="array" aca="1" ref="BY253" ca="1">IF(AA253&lt;0,AA253*SUMPRODUCT(_xlfn.XLOOKUP(AA$23,$C$4:$C$19,$T$4:$AD$19)*$AL253:$AV253),0)</f>
        <v>0</v>
      </c>
      <c r="BZ253" s="300" cm="1">
        <f t="array" aca="1" ref="BZ253" ca="1">IF(AB253&lt;0,AB253*SUMPRODUCT(_xlfn.XLOOKUP(AB$23,$C$4:$C$19,$T$4:$AD$19)*$AL253:$AV253),0)</f>
        <v>0</v>
      </c>
      <c r="CA253" s="300" cm="1">
        <f t="array" aca="1" ref="CA253" ca="1">IF(AC253&lt;0,AC253*SUMPRODUCT(_xlfn.XLOOKUP(AC$23,$C$4:$C$19,$T$4:$AD$19)*$AL253:$AV253),0)</f>
        <v>0</v>
      </c>
      <c r="CB253" s="301" cm="1">
        <f t="array" aca="1" ref="CB253" ca="1">IF(AD253&lt;0,AD253*SUMPRODUCT(_xlfn.XLOOKUP(AD$23,$C$4:$C$19,$T$4:$AD$19)*$AL253:$AV253),0)</f>
        <v>0</v>
      </c>
      <c r="CC253" s="300" cm="1">
        <f t="array" aca="1" ref="CC253" ca="1">IF(AE253&lt;0,AE253*SUMPRODUCT(_xlfn.XLOOKUP(AE$23,$C$4:$C$19,$T$4:$AD$19)*$AL253:$AV253),0)</f>
        <v>0</v>
      </c>
      <c r="CD253" s="300" cm="1">
        <f t="array" aca="1" ref="CD253" ca="1">IF(AF253&lt;0,AF253*SUMPRODUCT(_xlfn.XLOOKUP(AF$23,$C$4:$C$19,$T$4:$AD$19)*$AL253:$AV253),0)</f>
        <v>0</v>
      </c>
      <c r="CE253" s="300" cm="1">
        <f t="array" aca="1" ref="CE253" ca="1">IF(AG253&lt;0,AG253*SUMPRODUCT(_xlfn.XLOOKUP(AG$23,$C$4:$C$19,$T$4:$AD$19)*$AL253:$AV253),0)</f>
        <v>0</v>
      </c>
      <c r="CF253" s="300" cm="1">
        <f t="array" aca="1" ref="CF253" ca="1">IF(AH253&lt;0,AH253*SUMPRODUCT(_xlfn.XLOOKUP(AH$23,$C$4:$C$19,$T$4:$AD$19)*$AL253:$AV253),0)</f>
        <v>0</v>
      </c>
      <c r="CG253" s="300" cm="1">
        <f t="array" aca="1" ref="CG253" ca="1">IF(AI253&lt;0,AI253*SUMPRODUCT(_xlfn.XLOOKUP(AI$23,$C$4:$C$19,$T$4:$AD$19)*$AL253:$AV253),0)</f>
        <v>0</v>
      </c>
      <c r="CH253" s="300" cm="1">
        <f t="array" aca="1" ref="CH253" ca="1">IF(AJ253&lt;0,AJ253*SUMPRODUCT(_xlfn.XLOOKUP(AJ$23,$C$4:$C$19,$T$4:$AD$19)*$AL253:$AV253),0)</f>
        <v>0</v>
      </c>
      <c r="CI253" s="304" cm="1">
        <f t="array" aca="1" ref="CI253" ca="1">IF(AK253&lt;0,AK253*SUMPRODUCT(_xlfn.XLOOKUP(AK$23,$C$4:$C$19,$T$4:$AD$19)*$AL253:$AV253),0)</f>
        <v>0</v>
      </c>
      <c r="CJ253" s="303">
        <f t="shared" ca="1" si="369"/>
        <v>0</v>
      </c>
      <c r="CK253" s="125" cm="1">
        <f t="array" aca="1" ref="CK253" ca="1">IF(AA253&lt;0,AA253*SUMPRODUCT(_xlfn.XLOOKUP(AA$23,$C$4:$C$19,$I$4:$S$19)*$AL253:$AV253),0)</f>
        <v>0</v>
      </c>
      <c r="CL253" s="300" cm="1">
        <f t="array" aca="1" ref="CL253" ca="1">IF(AB253&lt;0,AB253*SUMPRODUCT(_xlfn.XLOOKUP(AB$23,$C$4:$C$19,$I$4:$S$19)*$AL253:$AV253),0)</f>
        <v>0</v>
      </c>
      <c r="CM253" s="300" cm="1">
        <f t="array" aca="1" ref="CM253" ca="1">IF(AC253&lt;0,AC253*SUMPRODUCT(_xlfn.XLOOKUP(AC$23,$C$4:$C$19,$I$4:$S$19)*$AL253:$AV253),0)</f>
        <v>0</v>
      </c>
      <c r="CN253" s="301" cm="1">
        <f t="array" aca="1" ref="CN253" ca="1">IF(AD253&lt;0,AD253*SUMPRODUCT(_xlfn.XLOOKUP(AD$23,$C$4:$C$19,$I$4:$S$19)*$AL253:$AV253),0)</f>
        <v>0</v>
      </c>
      <c r="CO253" s="300" cm="1">
        <f t="array" aca="1" ref="CO253" ca="1">IF(AE253&lt;0,AE253*SUMPRODUCT(_xlfn.XLOOKUP(AE$23,$C$4:$C$19,$I$4:$S$19)*$AL253:$AV253),0)</f>
        <v>0</v>
      </c>
      <c r="CP253" s="300" cm="1">
        <f t="array" aca="1" ref="CP253" ca="1">IF(AF253&lt;0,AF253*SUMPRODUCT(_xlfn.XLOOKUP(AF$23,$C$4:$C$19,$I$4:$S$19)*$AL253:$AV253),0)</f>
        <v>0</v>
      </c>
      <c r="CQ253" s="300" cm="1">
        <f t="array" aca="1" ref="CQ253" ca="1">IF(AG253&lt;0,AG253*SUMPRODUCT(_xlfn.XLOOKUP(AG$23,$C$4:$C$19,$I$4:$S$19)*$AL253:$AV253),0)</f>
        <v>0</v>
      </c>
      <c r="CR253" s="300" cm="1">
        <f t="array" aca="1" ref="CR253" ca="1">IF(AH253&lt;0,AH253*SUMPRODUCT(_xlfn.XLOOKUP(AH$23,$C$4:$C$19,$I$4:$S$19)*$AL253:$AV253),0)</f>
        <v>0</v>
      </c>
      <c r="CS253" s="300" cm="1">
        <f t="array" aca="1" ref="CS253" ca="1">IF(AI253&lt;0,AI253*SUMPRODUCT(_xlfn.XLOOKUP(AI$23,$C$4:$C$19,$I$4:$S$19)*$AL253:$AV253),0)</f>
        <v>0</v>
      </c>
      <c r="CT253" s="300" cm="1">
        <f t="array" aca="1" ref="CT253" ca="1">IF(AJ253&lt;0,AJ253*SUMPRODUCT(_xlfn.XLOOKUP(AJ$23,$C$4:$C$19,$I$4:$S$19)*$AL253:$AV253),0)</f>
        <v>0</v>
      </c>
      <c r="CU253" s="302" cm="1">
        <f t="array" aca="1" ref="CU253" ca="1">IF(AK253&lt;0,AK253*SUMPRODUCT(_xlfn.XLOOKUP(AK$23,$C$4:$C$19,$I$4:$S$19)*$AL253:$AV253),0)</f>
        <v>0</v>
      </c>
      <c r="CV253" s="303">
        <f t="shared" ca="1" si="370"/>
        <v>0</v>
      </c>
    </row>
    <row r="254" spans="1:100" x14ac:dyDescent="0.25">
      <c r="A254" s="136"/>
      <c r="B254" s="389"/>
      <c r="C254" s="278">
        <v>10</v>
      </c>
      <c r="D254" s="279" t="str">
        <f>_xlfn.XLOOKUP($C254,'Load Combinations'!$B$4:$B$22,'Load Combinations'!$C$4:$C$22)</f>
        <v>CV Helium Mode, No Beam</v>
      </c>
      <c r="E254" s="280"/>
      <c r="F254" s="281"/>
      <c r="G254" s="111"/>
      <c r="H254" s="282">
        <f t="shared" ca="1" si="355"/>
        <v>1</v>
      </c>
      <c r="I254" s="282">
        <f t="shared" ca="1" si="356"/>
        <v>0</v>
      </c>
      <c r="J254" s="283"/>
      <c r="K254" s="87">
        <f ca="1">OFFSET(K254,-9,0)</f>
        <v>0</v>
      </c>
      <c r="L254" s="84">
        <f t="shared" ref="L254:AK254" ca="1" si="382">OFFSET(L254,-9,0)</f>
        <v>0</v>
      </c>
      <c r="M254" s="84">
        <f t="shared" ca="1" si="382"/>
        <v>0</v>
      </c>
      <c r="N254" s="84">
        <f t="shared" ca="1" si="382"/>
        <v>0</v>
      </c>
      <c r="O254" s="84">
        <f t="shared" ca="1" si="382"/>
        <v>0</v>
      </c>
      <c r="P254" s="84">
        <f t="shared" ca="1" si="382"/>
        <v>0</v>
      </c>
      <c r="Q254" s="84">
        <f t="shared" ca="1" si="382"/>
        <v>0</v>
      </c>
      <c r="R254" s="84">
        <f t="shared" ca="1" si="382"/>
        <v>0</v>
      </c>
      <c r="S254" s="84">
        <f t="shared" ca="1" si="382"/>
        <v>0</v>
      </c>
      <c r="T254" s="84">
        <f t="shared" ca="1" si="382"/>
        <v>0</v>
      </c>
      <c r="U254" s="84">
        <f t="shared" ca="1" si="382"/>
        <v>0</v>
      </c>
      <c r="V254" s="84">
        <f t="shared" ca="1" si="382"/>
        <v>0</v>
      </c>
      <c r="W254" s="84">
        <f t="shared" ca="1" si="382"/>
        <v>0</v>
      </c>
      <c r="X254" s="84">
        <f t="shared" ca="1" si="382"/>
        <v>0</v>
      </c>
      <c r="Y254" s="84">
        <f t="shared" ca="1" si="382"/>
        <v>0</v>
      </c>
      <c r="Z254" s="89">
        <f t="shared" ca="1" si="382"/>
        <v>0</v>
      </c>
      <c r="AA254" s="87">
        <f t="shared" ca="1" si="382"/>
        <v>0</v>
      </c>
      <c r="AB254" s="84">
        <f t="shared" ca="1" si="382"/>
        <v>0</v>
      </c>
      <c r="AC254" s="84">
        <f t="shared" ca="1" si="382"/>
        <v>0</v>
      </c>
      <c r="AD254" s="84">
        <f t="shared" ca="1" si="382"/>
        <v>0</v>
      </c>
      <c r="AE254" s="84">
        <f t="shared" ca="1" si="382"/>
        <v>0</v>
      </c>
      <c r="AF254" s="84">
        <f t="shared" ca="1" si="382"/>
        <v>0</v>
      </c>
      <c r="AG254" s="84">
        <f t="shared" ca="1" si="382"/>
        <v>0</v>
      </c>
      <c r="AH254" s="84">
        <f t="shared" ca="1" si="382"/>
        <v>1</v>
      </c>
      <c r="AI254" s="84">
        <f t="shared" ca="1" si="382"/>
        <v>0</v>
      </c>
      <c r="AJ254" s="84">
        <f t="shared" ca="1" si="382"/>
        <v>0</v>
      </c>
      <c r="AK254" s="98">
        <f t="shared" ca="1" si="382"/>
        <v>0</v>
      </c>
      <c r="AL254" s="91">
        <f>+INDEX('Load Combinations'!$D$4:$N$22,MATCH(Vertical!$C254,'Load Combinations'!$B$4:$B$22,0),MATCH(Vertical!AL$23,'Load Combinations'!$D$3:$N$3,0))</f>
        <v>1</v>
      </c>
      <c r="AM254" s="84">
        <f>+INDEX('Load Combinations'!$D$4:$N$22,MATCH(Vertical!$C254,'Load Combinations'!$B$4:$B$22,0),MATCH(Vertical!AM$23,'Load Combinations'!$D$3:$N$3,0))</f>
        <v>1</v>
      </c>
      <c r="AN254" s="84">
        <f>+INDEX('Load Combinations'!$D$4:$N$22,MATCH(Vertical!$C254,'Load Combinations'!$B$4:$B$22,0),MATCH(Vertical!AN$23,'Load Combinations'!$D$3:$N$3,0))</f>
        <v>0</v>
      </c>
      <c r="AO254" s="84">
        <f>+INDEX('Load Combinations'!$D$4:$N$22,MATCH(Vertical!$C254,'Load Combinations'!$B$4:$B$22,0),MATCH(Vertical!AO$23,'Load Combinations'!$D$3:$N$3,0))</f>
        <v>1</v>
      </c>
      <c r="AP254" s="84">
        <f>+INDEX('Load Combinations'!$D$4:$N$22,MATCH(Vertical!$C254,'Load Combinations'!$B$4:$B$22,0),MATCH(Vertical!AP$23,'Load Combinations'!$D$3:$N$3,0))</f>
        <v>0</v>
      </c>
      <c r="AQ254" s="84">
        <f>+INDEX('Load Combinations'!$D$4:$N$22,MATCH(Vertical!$C254,'Load Combinations'!$B$4:$B$22,0),MATCH(Vertical!AQ$23,'Load Combinations'!$D$3:$N$3,0))</f>
        <v>0</v>
      </c>
      <c r="AR254" s="84">
        <f>+INDEX('Load Combinations'!$D$4:$N$22,MATCH(Vertical!$C254,'Load Combinations'!$B$4:$B$22,0),MATCH(Vertical!AR$23,'Load Combinations'!$D$3:$N$3,0))</f>
        <v>0</v>
      </c>
      <c r="AS254" s="84">
        <f>+INDEX('Load Combinations'!$D$4:$N$22,MATCH(Vertical!$C254,'Load Combinations'!$B$4:$B$22,0),MATCH(Vertical!AS$23,'Load Combinations'!$D$3:$N$3,0))</f>
        <v>1</v>
      </c>
      <c r="AT254" s="84">
        <f>+INDEX('Load Combinations'!$D$4:$N$22,MATCH(Vertical!$C254,'Load Combinations'!$B$4:$B$22,0),MATCH(Vertical!AT$23,'Load Combinations'!$D$3:$N$3,0))</f>
        <v>0</v>
      </c>
      <c r="AU254" s="89">
        <f>+INDEX('Load Combinations'!$D$4:$N$22,MATCH(Vertical!$C254,'Load Combinations'!$B$4:$B$22,0),MATCH(Vertical!AU$23,'Load Combinations'!$D$3:$N$3,0))</f>
        <v>0</v>
      </c>
      <c r="AV254" s="194">
        <f>+INDEX('Load Combinations'!$D$4:$N$22,MATCH(Vertical!$C254,'Load Combinations'!$B$4:$B$22,0),MATCH(Vertical!AV$23,'Load Combinations'!$D$3:$N$3,0))</f>
        <v>0</v>
      </c>
      <c r="AW254" s="284" cm="1">
        <f t="array" aca="1" ref="AW254" ca="1">SUMPRODUCT(--($K254:$Z254&gt;0),INDEX($H$4:$H$19,MATCH($K$23:$Z$23,$C$4:$C$19,0)))</f>
        <v>0</v>
      </c>
      <c r="AX254" s="194" cm="1">
        <f t="array" aca="1" ref="AX254" ca="1">SUMPRODUCT(--($K254:$Z254&gt;0),INDEX($G$4:$G$19,MATCH($K$23:$Z$23,$C$4:$C$19,0)))</f>
        <v>0</v>
      </c>
      <c r="AY254" s="194" cm="1">
        <f t="array" aca="1" ref="AY254" ca="1">-1*SUMPRODUCT(--($K254:$Z254&lt;0),INDEX($H$4:$H$19,MATCH($K$23:$Z$23,$C$4:$C$19,0)))</f>
        <v>0</v>
      </c>
      <c r="AZ254" s="285" cm="1">
        <f t="array" aca="1" ref="AZ254" ca="1">-1*SUMPRODUCT(--($K254:$Z254&lt;0),INDEX($G$4:$G$19,MATCH($K$23:$Z$23,$C$4:$C$19,0)))</f>
        <v>0</v>
      </c>
      <c r="BA254" s="286" cm="1">
        <f t="array" aca="1" ref="BA254" ca="1">IF(AA254&gt;0,AA254*SUMPRODUCT(_xlfn.XLOOKUP(AA$23,$C$4:$C$19,$T$4:$AD$19)*$AL254:$AV254),0)</f>
        <v>0</v>
      </c>
      <c r="BB254" s="287" cm="1">
        <f t="array" aca="1" ref="BB254" ca="1">IF(AB254&gt;0,AB254*SUMPRODUCT(_xlfn.XLOOKUP(AB$23,$C$4:$C$19,$T$4:$AD$19)*$AL254:$AV254),0)</f>
        <v>0</v>
      </c>
      <c r="BC254" s="287" cm="1">
        <f t="array" aca="1" ref="BC254" ca="1">IF(AC254&gt;0,AC254*SUMPRODUCT(_xlfn.XLOOKUP(AC$23,$C$4:$C$19,$T$4:$AD$19)*$AL254:$AV254),0)</f>
        <v>0</v>
      </c>
      <c r="BD254" s="287" cm="1">
        <f t="array" aca="1" ref="BD254" ca="1">IF(AD254&gt;0,AD254*SUMPRODUCT(_xlfn.XLOOKUP(AD$23,$C$4:$C$19,$T$4:$AD$19)*$AL254:$AV254),0)</f>
        <v>0</v>
      </c>
      <c r="BE254" s="287" cm="1">
        <f t="array" aca="1" ref="BE254" ca="1">IF(AE254&gt;0,AE254*SUMPRODUCT(_xlfn.XLOOKUP(AE$23,$C$4:$C$19,$T$4:$AD$19)*$AL254:$AV254),0)</f>
        <v>0</v>
      </c>
      <c r="BF254" s="287" cm="1">
        <f t="array" aca="1" ref="BF254" ca="1">IF(AF254&gt;0,AF254*SUMPRODUCT(_xlfn.XLOOKUP(AF$23,$C$4:$C$19,$T$4:$AD$19)*$AL254:$AV254),0)</f>
        <v>0</v>
      </c>
      <c r="BG254" s="287" cm="1">
        <f t="array" aca="1" ref="BG254" ca="1">IF(AG254&gt;0,AG254*SUMPRODUCT(_xlfn.XLOOKUP(AG$23,$C$4:$C$19,$T$4:$AD$19)*$AL254:$AV254),0)</f>
        <v>0</v>
      </c>
      <c r="BH254" s="287" cm="1">
        <f t="array" aca="1" ref="BH254" ca="1">IF(AH254&gt;0,AH254*SUMPRODUCT(_xlfn.XLOOKUP(AH$23,$C$4:$C$19,$T$4:$AD$19)*$AL254:$AV254),0)</f>
        <v>1</v>
      </c>
      <c r="BI254" s="287" cm="1">
        <f t="array" aca="1" ref="BI254" ca="1">IF(AI254&gt;0,AI254*SUMPRODUCT(_xlfn.XLOOKUP(AI$23,$C$4:$C$19,$T$4:$AD$19)*$AL254:$AV254),0)</f>
        <v>0</v>
      </c>
      <c r="BJ254" s="287" cm="1">
        <f t="array" aca="1" ref="BJ254" ca="1">IF(AJ254&gt;0,AJ254*SUMPRODUCT(_xlfn.XLOOKUP(AJ$23,$C$4:$C$19,$T$4:$AD$19)*$AL254:$AV254),0)</f>
        <v>0</v>
      </c>
      <c r="BK254" s="288" cm="1">
        <f t="array" aca="1" ref="BK254" ca="1">IF(AK254&gt;0,AK254*SUMPRODUCT(_xlfn.XLOOKUP(AK$23,$C$4:$C$19,$T$4:$AD$19)*$AL254:$AV254),0)</f>
        <v>0</v>
      </c>
      <c r="BL254" s="289">
        <f t="shared" ca="1" si="367"/>
        <v>1</v>
      </c>
      <c r="BM254" s="286" cm="1">
        <f t="array" aca="1" ref="BM254" ca="1">IF(AA254&gt;0,AA254*SUMPRODUCT(_xlfn.XLOOKUP(AA$23,$C$4:$C$19,$I$4:$S$19)*$AL254:$AV254),0)</f>
        <v>0</v>
      </c>
      <c r="BN254" s="287" cm="1">
        <f t="array" aca="1" ref="BN254" ca="1">IF(AB254&gt;0,AB254*SUMPRODUCT(_xlfn.XLOOKUP(AB$23,$C$4:$C$19,$I$4:$S$19)*$AL254:$AV254),0)</f>
        <v>0</v>
      </c>
      <c r="BO254" s="287" cm="1">
        <f t="array" aca="1" ref="BO254" ca="1">IF(AC254&gt;0,AC254*SUMPRODUCT(_xlfn.XLOOKUP(AC$23,$C$4:$C$19,$I$4:$S$19)*$AL254:$AV254),0)</f>
        <v>0</v>
      </c>
      <c r="BP254" s="287" cm="1">
        <f t="array" aca="1" ref="BP254" ca="1">IF(AD254&gt;0,AD254*SUMPRODUCT(_xlfn.XLOOKUP(AD$23,$C$4:$C$19,$I$4:$S$19)*$AL254:$AV254),0)</f>
        <v>0</v>
      </c>
      <c r="BQ254" s="287" cm="1">
        <f t="array" aca="1" ref="BQ254" ca="1">IF(AE254&gt;0,AE254*SUMPRODUCT(_xlfn.XLOOKUP(AE$23,$C$4:$C$19,$I$4:$S$19)*$AL254:$AV254),0)</f>
        <v>0</v>
      </c>
      <c r="BR254" s="287" cm="1">
        <f t="array" aca="1" ref="BR254" ca="1">IF(AF254&gt;0,AF254*SUMPRODUCT(_xlfn.XLOOKUP(AF$23,$C$4:$C$19,$I$4:$S$19)*$AL254:$AV254),0)</f>
        <v>0</v>
      </c>
      <c r="BS254" s="287" cm="1">
        <f t="array" aca="1" ref="BS254" ca="1">IF(AG254&gt;0,AG254*SUMPRODUCT(_xlfn.XLOOKUP(AG$23,$C$4:$C$19,$I$4:$S$19)*$AL254:$AV254),0)</f>
        <v>0</v>
      </c>
      <c r="BT254" s="287" cm="1">
        <f t="array" aca="1" ref="BT254" ca="1">IF(AH254&gt;0,AH254*SUMPRODUCT(_xlfn.XLOOKUP(AH$23,$C$4:$C$19,$I$4:$S$19)*$AL254:$AV254),0)</f>
        <v>0</v>
      </c>
      <c r="BU254" s="287" cm="1">
        <f t="array" aca="1" ref="BU254" ca="1">IF(AI254&gt;0,AI254*SUMPRODUCT(_xlfn.XLOOKUP(AI$23,$C$4:$C$19,$I$4:$S$19)*$AL254:$AV254),0)</f>
        <v>0</v>
      </c>
      <c r="BV254" s="287" cm="1">
        <f t="array" aca="1" ref="BV254" ca="1">IF(AJ254&gt;0,AJ254*SUMPRODUCT(_xlfn.XLOOKUP(AJ$23,$C$4:$C$19,$I$4:$S$19)*$AL254:$AV254),0)</f>
        <v>0</v>
      </c>
      <c r="BW254" s="290" cm="1">
        <f t="array" aca="1" ref="BW254" ca="1">IF(AK254&gt;0,AK254*SUMPRODUCT(_xlfn.XLOOKUP(AK$23,$C$4:$C$19,$I$4:$S$19)*$AL254:$AV254),0)</f>
        <v>0</v>
      </c>
      <c r="BX254" s="291">
        <f t="shared" ca="1" si="368"/>
        <v>0</v>
      </c>
      <c r="BY254" s="286" cm="1">
        <f t="array" aca="1" ref="BY254" ca="1">IF(AA254&lt;0,AA254*SUMPRODUCT(_xlfn.XLOOKUP(AA$23,$C$4:$C$19,$T$4:$AD$19)*$AL254:$AV254),0)</f>
        <v>0</v>
      </c>
      <c r="BZ254" s="287" cm="1">
        <f t="array" aca="1" ref="BZ254" ca="1">IF(AB254&lt;0,AB254*SUMPRODUCT(_xlfn.XLOOKUP(AB$23,$C$4:$C$19,$T$4:$AD$19)*$AL254:$AV254),0)</f>
        <v>0</v>
      </c>
      <c r="CA254" s="287" cm="1">
        <f t="array" aca="1" ref="CA254" ca="1">IF(AC254&lt;0,AC254*SUMPRODUCT(_xlfn.XLOOKUP(AC$23,$C$4:$C$19,$T$4:$AD$19)*$AL254:$AV254),0)</f>
        <v>0</v>
      </c>
      <c r="CB254" s="287" cm="1">
        <f t="array" aca="1" ref="CB254" ca="1">IF(AD254&lt;0,AD254*SUMPRODUCT(_xlfn.XLOOKUP(AD$23,$C$4:$C$19,$T$4:$AD$19)*$AL254:$AV254),0)</f>
        <v>0</v>
      </c>
      <c r="CC254" s="287" cm="1">
        <f t="array" aca="1" ref="CC254" ca="1">IF(AE254&lt;0,AE254*SUMPRODUCT(_xlfn.XLOOKUP(AE$23,$C$4:$C$19,$T$4:$AD$19)*$AL254:$AV254),0)</f>
        <v>0</v>
      </c>
      <c r="CD254" s="287" cm="1">
        <f t="array" aca="1" ref="CD254" ca="1">IF(AF254&lt;0,AF254*SUMPRODUCT(_xlfn.XLOOKUP(AF$23,$C$4:$C$19,$T$4:$AD$19)*$AL254:$AV254),0)</f>
        <v>0</v>
      </c>
      <c r="CE254" s="287" cm="1">
        <f t="array" aca="1" ref="CE254" ca="1">IF(AG254&lt;0,AG254*SUMPRODUCT(_xlfn.XLOOKUP(AG$23,$C$4:$C$19,$T$4:$AD$19)*$AL254:$AV254),0)</f>
        <v>0</v>
      </c>
      <c r="CF254" s="287" cm="1">
        <f t="array" aca="1" ref="CF254" ca="1">IF(AH254&lt;0,AH254*SUMPRODUCT(_xlfn.XLOOKUP(AH$23,$C$4:$C$19,$T$4:$AD$19)*$AL254:$AV254),0)</f>
        <v>0</v>
      </c>
      <c r="CG254" s="287" cm="1">
        <f t="array" aca="1" ref="CG254" ca="1">IF(AI254&lt;0,AI254*SUMPRODUCT(_xlfn.XLOOKUP(AI$23,$C$4:$C$19,$T$4:$AD$19)*$AL254:$AV254),0)</f>
        <v>0</v>
      </c>
      <c r="CH254" s="287" cm="1">
        <f t="array" aca="1" ref="CH254" ca="1">IF(AJ254&lt;0,AJ254*SUMPRODUCT(_xlfn.XLOOKUP(AJ$23,$C$4:$C$19,$T$4:$AD$19)*$AL254:$AV254),0)</f>
        <v>0</v>
      </c>
      <c r="CI254" s="290" cm="1">
        <f t="array" aca="1" ref="CI254" ca="1">IF(AK254&lt;0,AK254*SUMPRODUCT(_xlfn.XLOOKUP(AK$23,$C$4:$C$19,$T$4:$AD$19)*$AL254:$AV254),0)</f>
        <v>0</v>
      </c>
      <c r="CJ254" s="289">
        <f t="shared" ca="1" si="369"/>
        <v>0</v>
      </c>
      <c r="CK254" s="286" cm="1">
        <f t="array" aca="1" ref="CK254" ca="1">IF(AA254&lt;0,AA254*SUMPRODUCT(_xlfn.XLOOKUP(AA$23,$C$4:$C$19,$I$4:$S$19)*$AL254:$AV254),0)</f>
        <v>0</v>
      </c>
      <c r="CL254" s="287" cm="1">
        <f t="array" aca="1" ref="CL254" ca="1">IF(AB254&lt;0,AB254*SUMPRODUCT(_xlfn.XLOOKUP(AB$23,$C$4:$C$19,$I$4:$S$19)*$AL254:$AV254),0)</f>
        <v>0</v>
      </c>
      <c r="CM254" s="287" cm="1">
        <f t="array" aca="1" ref="CM254" ca="1">IF(AC254&lt;0,AC254*SUMPRODUCT(_xlfn.XLOOKUP(AC$23,$C$4:$C$19,$I$4:$S$19)*$AL254:$AV254),0)</f>
        <v>0</v>
      </c>
      <c r="CN254" s="287" cm="1">
        <f t="array" aca="1" ref="CN254" ca="1">IF(AD254&lt;0,AD254*SUMPRODUCT(_xlfn.XLOOKUP(AD$23,$C$4:$C$19,$I$4:$S$19)*$AL254:$AV254),0)</f>
        <v>0</v>
      </c>
      <c r="CO254" s="287" cm="1">
        <f t="array" aca="1" ref="CO254" ca="1">IF(AE254&lt;0,AE254*SUMPRODUCT(_xlfn.XLOOKUP(AE$23,$C$4:$C$19,$I$4:$S$19)*$AL254:$AV254),0)</f>
        <v>0</v>
      </c>
      <c r="CP254" s="287" cm="1">
        <f t="array" aca="1" ref="CP254" ca="1">IF(AF254&lt;0,AF254*SUMPRODUCT(_xlfn.XLOOKUP(AF$23,$C$4:$C$19,$I$4:$S$19)*$AL254:$AV254),0)</f>
        <v>0</v>
      </c>
      <c r="CQ254" s="287" cm="1">
        <f t="array" aca="1" ref="CQ254" ca="1">IF(AG254&lt;0,AG254*SUMPRODUCT(_xlfn.XLOOKUP(AG$23,$C$4:$C$19,$I$4:$S$19)*$AL254:$AV254),0)</f>
        <v>0</v>
      </c>
      <c r="CR254" s="287" cm="1">
        <f t="array" aca="1" ref="CR254" ca="1">IF(AH254&lt;0,AH254*SUMPRODUCT(_xlfn.XLOOKUP(AH$23,$C$4:$C$19,$I$4:$S$19)*$AL254:$AV254),0)</f>
        <v>0</v>
      </c>
      <c r="CS254" s="287" cm="1">
        <f t="array" aca="1" ref="CS254" ca="1">IF(AI254&lt;0,AI254*SUMPRODUCT(_xlfn.XLOOKUP(AI$23,$C$4:$C$19,$I$4:$S$19)*$AL254:$AV254),0)</f>
        <v>0</v>
      </c>
      <c r="CT254" s="287" cm="1">
        <f t="array" aca="1" ref="CT254" ca="1">IF(AJ254&lt;0,AJ254*SUMPRODUCT(_xlfn.XLOOKUP(AJ$23,$C$4:$C$19,$I$4:$S$19)*$AL254:$AV254),0)</f>
        <v>0</v>
      </c>
      <c r="CU254" s="288" cm="1">
        <f t="array" aca="1" ref="CU254" ca="1">IF(AK254&lt;0,AK254*SUMPRODUCT(_xlfn.XLOOKUP(AK$23,$C$4:$C$19,$I$4:$S$19)*$AL254:$AV254),0)</f>
        <v>0</v>
      </c>
      <c r="CV254" s="289">
        <f t="shared" ca="1" si="370"/>
        <v>0</v>
      </c>
    </row>
    <row r="255" spans="1:100" x14ac:dyDescent="0.25">
      <c r="A255" s="136"/>
      <c r="B255" s="389"/>
      <c r="C255" s="292">
        <v>11</v>
      </c>
      <c r="D255" s="293" t="str">
        <f>_xlfn.XLOOKUP($C255,'Load Combinations'!$B$4:$B$22,'Load Combinations'!$C$4:$C$22)</f>
        <v>CV Helium Mode, Beam On</v>
      </c>
      <c r="E255" s="86"/>
      <c r="F255" s="294"/>
      <c r="G255" s="125"/>
      <c r="H255" s="295">
        <f t="shared" ca="1" si="355"/>
        <v>1.25</v>
      </c>
      <c r="I255" s="295">
        <f t="shared" ca="1" si="356"/>
        <v>0</v>
      </c>
      <c r="J255" s="296"/>
      <c r="K255" s="99">
        <f ca="1">OFFSET(K255,-10,0)</f>
        <v>0</v>
      </c>
      <c r="L255" s="96">
        <f t="shared" ref="L255:AK255" ca="1" si="383">OFFSET(L255,-10,0)</f>
        <v>0</v>
      </c>
      <c r="M255" s="96">
        <f t="shared" ca="1" si="383"/>
        <v>0</v>
      </c>
      <c r="N255" s="96">
        <f t="shared" ca="1" si="383"/>
        <v>0</v>
      </c>
      <c r="O255" s="96">
        <f t="shared" ca="1" si="383"/>
        <v>0</v>
      </c>
      <c r="P255" s="96">
        <f t="shared" ca="1" si="383"/>
        <v>0</v>
      </c>
      <c r="Q255" s="96">
        <f t="shared" ca="1" si="383"/>
        <v>0</v>
      </c>
      <c r="R255" s="96">
        <f t="shared" ca="1" si="383"/>
        <v>0</v>
      </c>
      <c r="S255" s="96">
        <f t="shared" ca="1" si="383"/>
        <v>0</v>
      </c>
      <c r="T255" s="96">
        <f t="shared" ca="1" si="383"/>
        <v>0</v>
      </c>
      <c r="U255" s="96">
        <f t="shared" ca="1" si="383"/>
        <v>0</v>
      </c>
      <c r="V255" s="96">
        <f t="shared" ca="1" si="383"/>
        <v>0</v>
      </c>
      <c r="W255" s="96">
        <f t="shared" ca="1" si="383"/>
        <v>0</v>
      </c>
      <c r="X255" s="96">
        <f t="shared" ca="1" si="383"/>
        <v>0</v>
      </c>
      <c r="Y255" s="96">
        <f t="shared" ca="1" si="383"/>
        <v>0</v>
      </c>
      <c r="Z255" s="138">
        <f t="shared" ca="1" si="383"/>
        <v>0</v>
      </c>
      <c r="AA255" s="99">
        <f t="shared" ca="1" si="383"/>
        <v>0</v>
      </c>
      <c r="AB255" s="96">
        <f t="shared" ca="1" si="383"/>
        <v>0</v>
      </c>
      <c r="AC255" s="96">
        <f t="shared" ca="1" si="383"/>
        <v>0</v>
      </c>
      <c r="AD255" s="96">
        <f t="shared" ca="1" si="383"/>
        <v>0</v>
      </c>
      <c r="AE255" s="96">
        <f t="shared" ca="1" si="383"/>
        <v>0</v>
      </c>
      <c r="AF255" s="96">
        <f t="shared" ca="1" si="383"/>
        <v>0</v>
      </c>
      <c r="AG255" s="96">
        <f t="shared" ca="1" si="383"/>
        <v>0</v>
      </c>
      <c r="AH255" s="96">
        <f t="shared" ca="1" si="383"/>
        <v>1</v>
      </c>
      <c r="AI255" s="96">
        <f t="shared" ca="1" si="383"/>
        <v>0</v>
      </c>
      <c r="AJ255" s="96">
        <f t="shared" ca="1" si="383"/>
        <v>0</v>
      </c>
      <c r="AK255" s="100">
        <f t="shared" ca="1" si="383"/>
        <v>0</v>
      </c>
      <c r="AL255" s="97">
        <f>+INDEX('Load Combinations'!$D$4:$N$22,MATCH(Vertical!$C255,'Load Combinations'!$B$4:$B$22,0),MATCH(Vertical!AL$23,'Load Combinations'!$D$3:$N$3,0))</f>
        <v>1</v>
      </c>
      <c r="AM255" s="96">
        <f>+INDEX('Load Combinations'!$D$4:$N$22,MATCH(Vertical!$C255,'Load Combinations'!$B$4:$B$22,0),MATCH(Vertical!AM$23,'Load Combinations'!$D$3:$N$3,0))</f>
        <v>1</v>
      </c>
      <c r="AN255" s="96">
        <f>+INDEX('Load Combinations'!$D$4:$N$22,MATCH(Vertical!$C255,'Load Combinations'!$B$4:$B$22,0),MATCH(Vertical!AN$23,'Load Combinations'!$D$3:$N$3,0))</f>
        <v>0</v>
      </c>
      <c r="AO255" s="96">
        <f>+INDEX('Load Combinations'!$D$4:$N$22,MATCH(Vertical!$C255,'Load Combinations'!$B$4:$B$22,0),MATCH(Vertical!AO$23,'Load Combinations'!$D$3:$N$3,0))</f>
        <v>1</v>
      </c>
      <c r="AP255" s="96">
        <f>+INDEX('Load Combinations'!$D$4:$N$22,MATCH(Vertical!$C255,'Load Combinations'!$B$4:$B$22,0),MATCH(Vertical!AP$23,'Load Combinations'!$D$3:$N$3,0))</f>
        <v>0</v>
      </c>
      <c r="AQ255" s="96">
        <f>+INDEX('Load Combinations'!$D$4:$N$22,MATCH(Vertical!$C255,'Load Combinations'!$B$4:$B$22,0),MATCH(Vertical!AQ$23,'Load Combinations'!$D$3:$N$3,0))</f>
        <v>1</v>
      </c>
      <c r="AR255" s="96">
        <f>+INDEX('Load Combinations'!$D$4:$N$22,MATCH(Vertical!$C255,'Load Combinations'!$B$4:$B$22,0),MATCH(Vertical!AR$23,'Load Combinations'!$D$3:$N$3,0))</f>
        <v>0</v>
      </c>
      <c r="AS255" s="96">
        <f>+INDEX('Load Combinations'!$D$4:$N$22,MATCH(Vertical!$C255,'Load Combinations'!$B$4:$B$22,0),MATCH(Vertical!AS$23,'Load Combinations'!$D$3:$N$3,0))</f>
        <v>1</v>
      </c>
      <c r="AT255" s="96">
        <f>+INDEX('Load Combinations'!$D$4:$N$22,MATCH(Vertical!$C255,'Load Combinations'!$B$4:$B$22,0),MATCH(Vertical!AT$23,'Load Combinations'!$D$3:$N$3,0))</f>
        <v>0</v>
      </c>
      <c r="AU255" s="138">
        <f>+INDEX('Load Combinations'!$D$4:$N$22,MATCH(Vertical!$C255,'Load Combinations'!$B$4:$B$22,0),MATCH(Vertical!AU$23,'Load Combinations'!$D$3:$N$3,0))</f>
        <v>0</v>
      </c>
      <c r="AV255" s="298">
        <f>+INDEX('Load Combinations'!$D$4:$N$22,MATCH(Vertical!$C255,'Load Combinations'!$B$4:$B$22,0),MATCH(Vertical!AV$23,'Load Combinations'!$D$3:$N$3,0))</f>
        <v>0</v>
      </c>
      <c r="AW255" s="297" cm="1">
        <f t="array" aca="1" ref="AW255" ca="1">SUMPRODUCT(--($K255:$Z255&gt;0),INDEX($H$4:$H$19,MATCH($K$23:$Z$23,$C$4:$C$19,0)))</f>
        <v>0</v>
      </c>
      <c r="AX255" s="298" cm="1">
        <f t="array" aca="1" ref="AX255" ca="1">SUMPRODUCT(--($K255:$Z255&gt;0),INDEX($G$4:$G$19,MATCH($K$23:$Z$23,$C$4:$C$19,0)))</f>
        <v>0</v>
      </c>
      <c r="AY255" s="298" cm="1">
        <f t="array" aca="1" ref="AY255" ca="1">-1*SUMPRODUCT(--($K255:$Z255&lt;0),INDEX($H$4:$H$19,MATCH($K$23:$Z$23,$C$4:$C$19,0)))</f>
        <v>0</v>
      </c>
      <c r="AZ255" s="299" cm="1">
        <f t="array" aca="1" ref="AZ255" ca="1">-1*SUMPRODUCT(--($K255:$Z255&lt;0),INDEX($G$4:$G$19,MATCH($K$23:$Z$23,$C$4:$C$19,0)))</f>
        <v>0</v>
      </c>
      <c r="BA255" s="125" cm="1">
        <f t="array" aca="1" ref="BA255" ca="1">IF(AA255&gt;0,AA255*SUMPRODUCT(_xlfn.XLOOKUP(AA$23,$C$4:$C$19,$T$4:$AD$19)*$AL255:$AV255),0)</f>
        <v>0</v>
      </c>
      <c r="BB255" s="300" cm="1">
        <f t="array" aca="1" ref="BB255" ca="1">IF(AB255&gt;0,AB255*SUMPRODUCT(_xlfn.XLOOKUP(AB$23,$C$4:$C$19,$T$4:$AD$19)*$AL255:$AV255),0)</f>
        <v>0</v>
      </c>
      <c r="BC255" s="300" cm="1">
        <f t="array" aca="1" ref="BC255" ca="1">IF(AC255&gt;0,AC255*SUMPRODUCT(_xlfn.XLOOKUP(AC$23,$C$4:$C$19,$T$4:$AD$19)*$AL255:$AV255),0)</f>
        <v>0</v>
      </c>
      <c r="BD255" s="301" cm="1">
        <f t="array" aca="1" ref="BD255" ca="1">IF(AD255&gt;0,AD255*SUMPRODUCT(_xlfn.XLOOKUP(AD$23,$C$4:$C$19,$T$4:$AD$19)*$AL255:$AV255),0)</f>
        <v>0</v>
      </c>
      <c r="BE255" s="300" cm="1">
        <f t="array" aca="1" ref="BE255" ca="1">IF(AE255&gt;0,AE255*SUMPRODUCT(_xlfn.XLOOKUP(AE$23,$C$4:$C$19,$T$4:$AD$19)*$AL255:$AV255),0)</f>
        <v>0</v>
      </c>
      <c r="BF255" s="300" cm="1">
        <f t="array" aca="1" ref="BF255" ca="1">IF(AF255&gt;0,AF255*SUMPRODUCT(_xlfn.XLOOKUP(AF$23,$C$4:$C$19,$T$4:$AD$19)*$AL255:$AV255),0)</f>
        <v>0</v>
      </c>
      <c r="BG255" s="300" cm="1">
        <f t="array" aca="1" ref="BG255" ca="1">IF(AG255&gt;0,AG255*SUMPRODUCT(_xlfn.XLOOKUP(AG$23,$C$4:$C$19,$T$4:$AD$19)*$AL255:$AV255),0)</f>
        <v>0</v>
      </c>
      <c r="BH255" s="300" cm="1">
        <f t="array" aca="1" ref="BH255" ca="1">IF(AH255&gt;0,AH255*SUMPRODUCT(_xlfn.XLOOKUP(AH$23,$C$4:$C$19,$T$4:$AD$19)*$AL255:$AV255),0)</f>
        <v>1.25</v>
      </c>
      <c r="BI255" s="300" cm="1">
        <f t="array" aca="1" ref="BI255" ca="1">IF(AI255&gt;0,AI255*SUMPRODUCT(_xlfn.XLOOKUP(AI$23,$C$4:$C$19,$T$4:$AD$19)*$AL255:$AV255),0)</f>
        <v>0</v>
      </c>
      <c r="BJ255" s="300" cm="1">
        <f t="array" aca="1" ref="BJ255" ca="1">IF(AJ255&gt;0,AJ255*SUMPRODUCT(_xlfn.XLOOKUP(AJ$23,$C$4:$C$19,$T$4:$AD$19)*$AL255:$AV255),0)</f>
        <v>0</v>
      </c>
      <c r="BK255" s="302" cm="1">
        <f t="array" aca="1" ref="BK255" ca="1">IF(AK255&gt;0,AK255*SUMPRODUCT(_xlfn.XLOOKUP(AK$23,$C$4:$C$19,$T$4:$AD$19)*$AL255:$AV255),0)</f>
        <v>0</v>
      </c>
      <c r="BL255" s="303">
        <f t="shared" ca="1" si="367"/>
        <v>1.25</v>
      </c>
      <c r="BM255" s="125" cm="1">
        <f t="array" aca="1" ref="BM255" ca="1">IF(AA255&gt;0,AA255*SUMPRODUCT(_xlfn.XLOOKUP(AA$23,$C$4:$C$19,$I$4:$S$19)*$AL255:$AV255),0)</f>
        <v>0</v>
      </c>
      <c r="BN255" s="300" cm="1">
        <f t="array" aca="1" ref="BN255" ca="1">IF(AB255&gt;0,AB255*SUMPRODUCT(_xlfn.XLOOKUP(AB$23,$C$4:$C$19,$I$4:$S$19)*$AL255:$AV255),0)</f>
        <v>0</v>
      </c>
      <c r="BO255" s="300" cm="1">
        <f t="array" aca="1" ref="BO255" ca="1">IF(AC255&gt;0,AC255*SUMPRODUCT(_xlfn.XLOOKUP(AC$23,$C$4:$C$19,$I$4:$S$19)*$AL255:$AV255),0)</f>
        <v>0</v>
      </c>
      <c r="BP255" s="301" cm="1">
        <f t="array" aca="1" ref="BP255" ca="1">IF(AD255&gt;0,AD255*SUMPRODUCT(_xlfn.XLOOKUP(AD$23,$C$4:$C$19,$I$4:$S$19)*$AL255:$AV255),0)</f>
        <v>0</v>
      </c>
      <c r="BQ255" s="300" cm="1">
        <f t="array" aca="1" ref="BQ255" ca="1">IF(AE255&gt;0,AE255*SUMPRODUCT(_xlfn.XLOOKUP(AE$23,$C$4:$C$19,$I$4:$S$19)*$AL255:$AV255),0)</f>
        <v>0</v>
      </c>
      <c r="BR255" s="300" cm="1">
        <f t="array" aca="1" ref="BR255" ca="1">IF(AF255&gt;0,AF255*SUMPRODUCT(_xlfn.XLOOKUP(AF$23,$C$4:$C$19,$I$4:$S$19)*$AL255:$AV255),0)</f>
        <v>0</v>
      </c>
      <c r="BS255" s="300" cm="1">
        <f t="array" aca="1" ref="BS255" ca="1">IF(AG255&gt;0,AG255*SUMPRODUCT(_xlfn.XLOOKUP(AG$23,$C$4:$C$19,$I$4:$S$19)*$AL255:$AV255),0)</f>
        <v>0</v>
      </c>
      <c r="BT255" s="300" cm="1">
        <f t="array" aca="1" ref="BT255" ca="1">IF(AH255&gt;0,AH255*SUMPRODUCT(_xlfn.XLOOKUP(AH$23,$C$4:$C$19,$I$4:$S$19)*$AL255:$AV255),0)</f>
        <v>0</v>
      </c>
      <c r="BU255" s="300" cm="1">
        <f t="array" aca="1" ref="BU255" ca="1">IF(AI255&gt;0,AI255*SUMPRODUCT(_xlfn.XLOOKUP(AI$23,$C$4:$C$19,$I$4:$S$19)*$AL255:$AV255),0)</f>
        <v>0</v>
      </c>
      <c r="BV255" s="300" cm="1">
        <f t="array" aca="1" ref="BV255" ca="1">IF(AJ255&gt;0,AJ255*SUMPRODUCT(_xlfn.XLOOKUP(AJ$23,$C$4:$C$19,$I$4:$S$19)*$AL255:$AV255),0)</f>
        <v>0</v>
      </c>
      <c r="BW255" s="304" cm="1">
        <f t="array" aca="1" ref="BW255" ca="1">IF(AK255&gt;0,AK255*SUMPRODUCT(_xlfn.XLOOKUP(AK$23,$C$4:$C$19,$I$4:$S$19)*$AL255:$AV255),0)</f>
        <v>0</v>
      </c>
      <c r="BX255" s="305">
        <f t="shared" ca="1" si="368"/>
        <v>0</v>
      </c>
      <c r="BY255" s="125" cm="1">
        <f t="array" aca="1" ref="BY255" ca="1">IF(AA255&lt;0,AA255*SUMPRODUCT(_xlfn.XLOOKUP(AA$23,$C$4:$C$19,$T$4:$AD$19)*$AL255:$AV255),0)</f>
        <v>0</v>
      </c>
      <c r="BZ255" s="300" cm="1">
        <f t="array" aca="1" ref="BZ255" ca="1">IF(AB255&lt;0,AB255*SUMPRODUCT(_xlfn.XLOOKUP(AB$23,$C$4:$C$19,$T$4:$AD$19)*$AL255:$AV255),0)</f>
        <v>0</v>
      </c>
      <c r="CA255" s="300" cm="1">
        <f t="array" aca="1" ref="CA255" ca="1">IF(AC255&lt;0,AC255*SUMPRODUCT(_xlfn.XLOOKUP(AC$23,$C$4:$C$19,$T$4:$AD$19)*$AL255:$AV255),0)</f>
        <v>0</v>
      </c>
      <c r="CB255" s="301" cm="1">
        <f t="array" aca="1" ref="CB255" ca="1">IF(AD255&lt;0,AD255*SUMPRODUCT(_xlfn.XLOOKUP(AD$23,$C$4:$C$19,$T$4:$AD$19)*$AL255:$AV255),0)</f>
        <v>0</v>
      </c>
      <c r="CC255" s="300" cm="1">
        <f t="array" aca="1" ref="CC255" ca="1">IF(AE255&lt;0,AE255*SUMPRODUCT(_xlfn.XLOOKUP(AE$23,$C$4:$C$19,$T$4:$AD$19)*$AL255:$AV255),0)</f>
        <v>0</v>
      </c>
      <c r="CD255" s="300" cm="1">
        <f t="array" aca="1" ref="CD255" ca="1">IF(AF255&lt;0,AF255*SUMPRODUCT(_xlfn.XLOOKUP(AF$23,$C$4:$C$19,$T$4:$AD$19)*$AL255:$AV255),0)</f>
        <v>0</v>
      </c>
      <c r="CE255" s="300" cm="1">
        <f t="array" aca="1" ref="CE255" ca="1">IF(AG255&lt;0,AG255*SUMPRODUCT(_xlfn.XLOOKUP(AG$23,$C$4:$C$19,$T$4:$AD$19)*$AL255:$AV255),0)</f>
        <v>0</v>
      </c>
      <c r="CF255" s="300" cm="1">
        <f t="array" aca="1" ref="CF255" ca="1">IF(AH255&lt;0,AH255*SUMPRODUCT(_xlfn.XLOOKUP(AH$23,$C$4:$C$19,$T$4:$AD$19)*$AL255:$AV255),0)</f>
        <v>0</v>
      </c>
      <c r="CG255" s="300" cm="1">
        <f t="array" aca="1" ref="CG255" ca="1">IF(AI255&lt;0,AI255*SUMPRODUCT(_xlfn.XLOOKUP(AI$23,$C$4:$C$19,$T$4:$AD$19)*$AL255:$AV255),0)</f>
        <v>0</v>
      </c>
      <c r="CH255" s="300" cm="1">
        <f t="array" aca="1" ref="CH255" ca="1">IF(AJ255&lt;0,AJ255*SUMPRODUCT(_xlfn.XLOOKUP(AJ$23,$C$4:$C$19,$T$4:$AD$19)*$AL255:$AV255),0)</f>
        <v>0</v>
      </c>
      <c r="CI255" s="304" cm="1">
        <f t="array" aca="1" ref="CI255" ca="1">IF(AK255&lt;0,AK255*SUMPRODUCT(_xlfn.XLOOKUP(AK$23,$C$4:$C$19,$T$4:$AD$19)*$AL255:$AV255),0)</f>
        <v>0</v>
      </c>
      <c r="CJ255" s="303">
        <f t="shared" ca="1" si="369"/>
        <v>0</v>
      </c>
      <c r="CK255" s="125" cm="1">
        <f t="array" aca="1" ref="CK255" ca="1">IF(AA255&lt;0,AA255*SUMPRODUCT(_xlfn.XLOOKUP(AA$23,$C$4:$C$19,$I$4:$S$19)*$AL255:$AV255),0)</f>
        <v>0</v>
      </c>
      <c r="CL255" s="300" cm="1">
        <f t="array" aca="1" ref="CL255" ca="1">IF(AB255&lt;0,AB255*SUMPRODUCT(_xlfn.XLOOKUP(AB$23,$C$4:$C$19,$I$4:$S$19)*$AL255:$AV255),0)</f>
        <v>0</v>
      </c>
      <c r="CM255" s="300" cm="1">
        <f t="array" aca="1" ref="CM255" ca="1">IF(AC255&lt;0,AC255*SUMPRODUCT(_xlfn.XLOOKUP(AC$23,$C$4:$C$19,$I$4:$S$19)*$AL255:$AV255),0)</f>
        <v>0</v>
      </c>
      <c r="CN255" s="301" cm="1">
        <f t="array" aca="1" ref="CN255" ca="1">IF(AD255&lt;0,AD255*SUMPRODUCT(_xlfn.XLOOKUP(AD$23,$C$4:$C$19,$I$4:$S$19)*$AL255:$AV255),0)</f>
        <v>0</v>
      </c>
      <c r="CO255" s="300" cm="1">
        <f t="array" aca="1" ref="CO255" ca="1">IF(AE255&lt;0,AE255*SUMPRODUCT(_xlfn.XLOOKUP(AE$23,$C$4:$C$19,$I$4:$S$19)*$AL255:$AV255),0)</f>
        <v>0</v>
      </c>
      <c r="CP255" s="300" cm="1">
        <f t="array" aca="1" ref="CP255" ca="1">IF(AF255&lt;0,AF255*SUMPRODUCT(_xlfn.XLOOKUP(AF$23,$C$4:$C$19,$I$4:$S$19)*$AL255:$AV255),0)</f>
        <v>0</v>
      </c>
      <c r="CQ255" s="300" cm="1">
        <f t="array" aca="1" ref="CQ255" ca="1">IF(AG255&lt;0,AG255*SUMPRODUCT(_xlfn.XLOOKUP(AG$23,$C$4:$C$19,$I$4:$S$19)*$AL255:$AV255),0)</f>
        <v>0</v>
      </c>
      <c r="CR255" s="300" cm="1">
        <f t="array" aca="1" ref="CR255" ca="1">IF(AH255&lt;0,AH255*SUMPRODUCT(_xlfn.XLOOKUP(AH$23,$C$4:$C$19,$I$4:$S$19)*$AL255:$AV255),0)</f>
        <v>0</v>
      </c>
      <c r="CS255" s="300" cm="1">
        <f t="array" aca="1" ref="CS255" ca="1">IF(AI255&lt;0,AI255*SUMPRODUCT(_xlfn.XLOOKUP(AI$23,$C$4:$C$19,$I$4:$S$19)*$AL255:$AV255),0)</f>
        <v>0</v>
      </c>
      <c r="CT255" s="300" cm="1">
        <f t="array" aca="1" ref="CT255" ca="1">IF(AJ255&lt;0,AJ255*SUMPRODUCT(_xlfn.XLOOKUP(AJ$23,$C$4:$C$19,$I$4:$S$19)*$AL255:$AV255),0)</f>
        <v>0</v>
      </c>
      <c r="CU255" s="302" cm="1">
        <f t="array" aca="1" ref="CU255" ca="1">IF(AK255&lt;0,AK255*SUMPRODUCT(_xlfn.XLOOKUP(AK$23,$C$4:$C$19,$I$4:$S$19)*$AL255:$AV255),0)</f>
        <v>0</v>
      </c>
      <c r="CV255" s="303">
        <f t="shared" ca="1" si="370"/>
        <v>0</v>
      </c>
    </row>
    <row r="256" spans="1:100" x14ac:dyDescent="0.25">
      <c r="A256" s="136"/>
      <c r="B256" s="389"/>
      <c r="C256" s="278">
        <v>12</v>
      </c>
      <c r="D256" s="279" t="str">
        <f>_xlfn.XLOOKUP($C256,'Load Combinations'!$B$4:$B$22,'Load Combinations'!$C$4:$C$22)</f>
        <v>CV Helium Mode, No Beam, Seismic</v>
      </c>
      <c r="E256" s="280"/>
      <c r="F256" s="281"/>
      <c r="G256" s="111"/>
      <c r="H256" s="282">
        <f t="shared" ca="1" si="355"/>
        <v>1.25</v>
      </c>
      <c r="I256" s="282">
        <f t="shared" ca="1" si="356"/>
        <v>-0.25</v>
      </c>
      <c r="J256" s="283"/>
      <c r="K256" s="87">
        <f ca="1">OFFSET(K256,-11,0)</f>
        <v>0</v>
      </c>
      <c r="L256" s="84">
        <f t="shared" ref="L256:AK256" ca="1" si="384">OFFSET(L256,-11,0)</f>
        <v>0</v>
      </c>
      <c r="M256" s="84">
        <f t="shared" ca="1" si="384"/>
        <v>0</v>
      </c>
      <c r="N256" s="84">
        <f t="shared" ca="1" si="384"/>
        <v>0</v>
      </c>
      <c r="O256" s="84">
        <f t="shared" ca="1" si="384"/>
        <v>0</v>
      </c>
      <c r="P256" s="84">
        <f t="shared" ca="1" si="384"/>
        <v>0</v>
      </c>
      <c r="Q256" s="84">
        <f t="shared" ca="1" si="384"/>
        <v>0</v>
      </c>
      <c r="R256" s="84">
        <f t="shared" ca="1" si="384"/>
        <v>0</v>
      </c>
      <c r="S256" s="84">
        <f t="shared" ca="1" si="384"/>
        <v>0</v>
      </c>
      <c r="T256" s="84">
        <f t="shared" ca="1" si="384"/>
        <v>0</v>
      </c>
      <c r="U256" s="84">
        <f t="shared" ca="1" si="384"/>
        <v>0</v>
      </c>
      <c r="V256" s="84">
        <f t="shared" ca="1" si="384"/>
        <v>0</v>
      </c>
      <c r="W256" s="84">
        <f t="shared" ca="1" si="384"/>
        <v>0</v>
      </c>
      <c r="X256" s="84">
        <f t="shared" ca="1" si="384"/>
        <v>0</v>
      </c>
      <c r="Y256" s="84">
        <f t="shared" ca="1" si="384"/>
        <v>0</v>
      </c>
      <c r="Z256" s="89">
        <f t="shared" ca="1" si="384"/>
        <v>0</v>
      </c>
      <c r="AA256" s="87">
        <f t="shared" ca="1" si="384"/>
        <v>0</v>
      </c>
      <c r="AB256" s="84">
        <f t="shared" ca="1" si="384"/>
        <v>0</v>
      </c>
      <c r="AC256" s="84">
        <f t="shared" ca="1" si="384"/>
        <v>0</v>
      </c>
      <c r="AD256" s="84">
        <f t="shared" ca="1" si="384"/>
        <v>0</v>
      </c>
      <c r="AE256" s="84">
        <f t="shared" ca="1" si="384"/>
        <v>0</v>
      </c>
      <c r="AF256" s="84">
        <f t="shared" ca="1" si="384"/>
        <v>0</v>
      </c>
      <c r="AG256" s="84">
        <f t="shared" ca="1" si="384"/>
        <v>0</v>
      </c>
      <c r="AH256" s="84">
        <f t="shared" ca="1" si="384"/>
        <v>1</v>
      </c>
      <c r="AI256" s="84">
        <f t="shared" ca="1" si="384"/>
        <v>0</v>
      </c>
      <c r="AJ256" s="84">
        <f t="shared" ca="1" si="384"/>
        <v>0</v>
      </c>
      <c r="AK256" s="98">
        <f t="shared" ca="1" si="384"/>
        <v>0</v>
      </c>
      <c r="AL256" s="91">
        <f>+INDEX('Load Combinations'!$D$4:$N$22,MATCH(Vertical!$C256,'Load Combinations'!$B$4:$B$22,0),MATCH(Vertical!AL$23,'Load Combinations'!$D$3:$N$3,0))</f>
        <v>1</v>
      </c>
      <c r="AM256" s="84">
        <f>+INDEX('Load Combinations'!$D$4:$N$22,MATCH(Vertical!$C256,'Load Combinations'!$B$4:$B$22,0),MATCH(Vertical!AM$23,'Load Combinations'!$D$3:$N$3,0))</f>
        <v>1</v>
      </c>
      <c r="AN256" s="84">
        <f>+INDEX('Load Combinations'!$D$4:$N$22,MATCH(Vertical!$C256,'Load Combinations'!$B$4:$B$22,0),MATCH(Vertical!AN$23,'Load Combinations'!$D$3:$N$3,0))</f>
        <v>0</v>
      </c>
      <c r="AO256" s="84">
        <f>+INDEX('Load Combinations'!$D$4:$N$22,MATCH(Vertical!$C256,'Load Combinations'!$B$4:$B$22,0),MATCH(Vertical!AO$23,'Load Combinations'!$D$3:$N$3,0))</f>
        <v>1</v>
      </c>
      <c r="AP256" s="84">
        <f>+INDEX('Load Combinations'!$D$4:$N$22,MATCH(Vertical!$C256,'Load Combinations'!$B$4:$B$22,0),MATCH(Vertical!AP$23,'Load Combinations'!$D$3:$N$3,0))</f>
        <v>0</v>
      </c>
      <c r="AQ256" s="84">
        <f>+INDEX('Load Combinations'!$D$4:$N$22,MATCH(Vertical!$C256,'Load Combinations'!$B$4:$B$22,0),MATCH(Vertical!AQ$23,'Load Combinations'!$D$3:$N$3,0))</f>
        <v>0</v>
      </c>
      <c r="AR256" s="84">
        <f>+INDEX('Load Combinations'!$D$4:$N$22,MATCH(Vertical!$C256,'Load Combinations'!$B$4:$B$22,0),MATCH(Vertical!AR$23,'Load Combinations'!$D$3:$N$3,0))</f>
        <v>0</v>
      </c>
      <c r="AS256" s="84">
        <f>+INDEX('Load Combinations'!$D$4:$N$22,MATCH(Vertical!$C256,'Load Combinations'!$B$4:$B$22,0),MATCH(Vertical!AS$23,'Load Combinations'!$D$3:$N$3,0))</f>
        <v>1</v>
      </c>
      <c r="AT256" s="84">
        <f>+INDEX('Load Combinations'!$D$4:$N$22,MATCH(Vertical!$C256,'Load Combinations'!$B$4:$B$22,0),MATCH(Vertical!AT$23,'Load Combinations'!$D$3:$N$3,0))</f>
        <v>0</v>
      </c>
      <c r="AU256" s="89">
        <f>+INDEX('Load Combinations'!$D$4:$N$22,MATCH(Vertical!$C256,'Load Combinations'!$B$4:$B$22,0),MATCH(Vertical!AU$23,'Load Combinations'!$D$3:$N$3,0))</f>
        <v>1</v>
      </c>
      <c r="AV256" s="194">
        <f>+INDEX('Load Combinations'!$D$4:$N$22,MATCH(Vertical!$C256,'Load Combinations'!$B$4:$B$22,0),MATCH(Vertical!AV$23,'Load Combinations'!$D$3:$N$3,0))</f>
        <v>0</v>
      </c>
      <c r="AW256" s="284" cm="1">
        <f t="array" aca="1" ref="AW256" ca="1">SUMPRODUCT(--($K256:$Z256&gt;0),INDEX($H$4:$H$19,MATCH($K$23:$Z$23,$C$4:$C$19,0)))</f>
        <v>0</v>
      </c>
      <c r="AX256" s="194" cm="1">
        <f t="array" aca="1" ref="AX256" ca="1">SUMPRODUCT(--($K256:$Z256&gt;0),INDEX($G$4:$G$19,MATCH($K$23:$Z$23,$C$4:$C$19,0)))</f>
        <v>0</v>
      </c>
      <c r="AY256" s="194" cm="1">
        <f t="array" aca="1" ref="AY256" ca="1">-1*SUMPRODUCT(--($K256:$Z256&lt;0),INDEX($H$4:$H$19,MATCH($K$23:$Z$23,$C$4:$C$19,0)))</f>
        <v>0</v>
      </c>
      <c r="AZ256" s="285" cm="1">
        <f t="array" aca="1" ref="AZ256" ca="1">-1*SUMPRODUCT(--($K256:$Z256&lt;0),INDEX($G$4:$G$19,MATCH($K$23:$Z$23,$C$4:$C$19,0)))</f>
        <v>0</v>
      </c>
      <c r="BA256" s="286" cm="1">
        <f t="array" aca="1" ref="BA256" ca="1">IF(AA256&gt;0,AA256*SUMPRODUCT(_xlfn.XLOOKUP(AA$23,$C$4:$C$19,$T$4:$AD$19)*$AL256:$AV256),0)</f>
        <v>0</v>
      </c>
      <c r="BB256" s="287" cm="1">
        <f t="array" aca="1" ref="BB256" ca="1">IF(AB256&gt;0,AB256*SUMPRODUCT(_xlfn.XLOOKUP(AB$23,$C$4:$C$19,$T$4:$AD$19)*$AL256:$AV256),0)</f>
        <v>0</v>
      </c>
      <c r="BC256" s="287" cm="1">
        <f t="array" aca="1" ref="BC256" ca="1">IF(AC256&gt;0,AC256*SUMPRODUCT(_xlfn.XLOOKUP(AC$23,$C$4:$C$19,$T$4:$AD$19)*$AL256:$AV256),0)</f>
        <v>0</v>
      </c>
      <c r="BD256" s="287" cm="1">
        <f t="array" aca="1" ref="BD256" ca="1">IF(AD256&gt;0,AD256*SUMPRODUCT(_xlfn.XLOOKUP(AD$23,$C$4:$C$19,$T$4:$AD$19)*$AL256:$AV256),0)</f>
        <v>0</v>
      </c>
      <c r="BE256" s="287" cm="1">
        <f t="array" aca="1" ref="BE256" ca="1">IF(AE256&gt;0,AE256*SUMPRODUCT(_xlfn.XLOOKUP(AE$23,$C$4:$C$19,$T$4:$AD$19)*$AL256:$AV256),0)</f>
        <v>0</v>
      </c>
      <c r="BF256" s="287" cm="1">
        <f t="array" aca="1" ref="BF256" ca="1">IF(AF256&gt;0,AF256*SUMPRODUCT(_xlfn.XLOOKUP(AF$23,$C$4:$C$19,$T$4:$AD$19)*$AL256:$AV256),0)</f>
        <v>0</v>
      </c>
      <c r="BG256" s="287" cm="1">
        <f t="array" aca="1" ref="BG256" ca="1">IF(AG256&gt;0,AG256*SUMPRODUCT(_xlfn.XLOOKUP(AG$23,$C$4:$C$19,$T$4:$AD$19)*$AL256:$AV256),0)</f>
        <v>0</v>
      </c>
      <c r="BH256" s="287" cm="1">
        <f t="array" aca="1" ref="BH256" ca="1">IF(AH256&gt;0,AH256*SUMPRODUCT(_xlfn.XLOOKUP(AH$23,$C$4:$C$19,$T$4:$AD$19)*$AL256:$AV256),0)</f>
        <v>1.25</v>
      </c>
      <c r="BI256" s="287" cm="1">
        <f t="array" aca="1" ref="BI256" ca="1">IF(AI256&gt;0,AI256*SUMPRODUCT(_xlfn.XLOOKUP(AI$23,$C$4:$C$19,$T$4:$AD$19)*$AL256:$AV256),0)</f>
        <v>0</v>
      </c>
      <c r="BJ256" s="287" cm="1">
        <f t="array" aca="1" ref="BJ256" ca="1">IF(AJ256&gt;0,AJ256*SUMPRODUCT(_xlfn.XLOOKUP(AJ$23,$C$4:$C$19,$T$4:$AD$19)*$AL256:$AV256),0)</f>
        <v>0</v>
      </c>
      <c r="BK256" s="288" cm="1">
        <f t="array" aca="1" ref="BK256" ca="1">IF(AK256&gt;0,AK256*SUMPRODUCT(_xlfn.XLOOKUP(AK$23,$C$4:$C$19,$T$4:$AD$19)*$AL256:$AV256),0)</f>
        <v>0</v>
      </c>
      <c r="BL256" s="289">
        <f t="shared" ca="1" si="367"/>
        <v>1.25</v>
      </c>
      <c r="BM256" s="286" cm="1">
        <f t="array" aca="1" ref="BM256" ca="1">IF(AA256&gt;0,AA256*SUMPRODUCT(_xlfn.XLOOKUP(AA$23,$C$4:$C$19,$I$4:$S$19)*$AL256:$AV256),0)</f>
        <v>0</v>
      </c>
      <c r="BN256" s="287" cm="1">
        <f t="array" aca="1" ref="BN256" ca="1">IF(AB256&gt;0,AB256*SUMPRODUCT(_xlfn.XLOOKUP(AB$23,$C$4:$C$19,$I$4:$S$19)*$AL256:$AV256),0)</f>
        <v>0</v>
      </c>
      <c r="BO256" s="287" cm="1">
        <f t="array" aca="1" ref="BO256" ca="1">IF(AC256&gt;0,AC256*SUMPRODUCT(_xlfn.XLOOKUP(AC$23,$C$4:$C$19,$I$4:$S$19)*$AL256:$AV256),0)</f>
        <v>0</v>
      </c>
      <c r="BP256" s="287" cm="1">
        <f t="array" aca="1" ref="BP256" ca="1">IF(AD256&gt;0,AD256*SUMPRODUCT(_xlfn.XLOOKUP(AD$23,$C$4:$C$19,$I$4:$S$19)*$AL256:$AV256),0)</f>
        <v>0</v>
      </c>
      <c r="BQ256" s="287" cm="1">
        <f t="array" aca="1" ref="BQ256" ca="1">IF(AE256&gt;0,AE256*SUMPRODUCT(_xlfn.XLOOKUP(AE$23,$C$4:$C$19,$I$4:$S$19)*$AL256:$AV256),0)</f>
        <v>0</v>
      </c>
      <c r="BR256" s="287" cm="1">
        <f t="array" aca="1" ref="BR256" ca="1">IF(AF256&gt;0,AF256*SUMPRODUCT(_xlfn.XLOOKUP(AF$23,$C$4:$C$19,$I$4:$S$19)*$AL256:$AV256),0)</f>
        <v>0</v>
      </c>
      <c r="BS256" s="287" cm="1">
        <f t="array" aca="1" ref="BS256" ca="1">IF(AG256&gt;0,AG256*SUMPRODUCT(_xlfn.XLOOKUP(AG$23,$C$4:$C$19,$I$4:$S$19)*$AL256:$AV256),0)</f>
        <v>0</v>
      </c>
      <c r="BT256" s="287" cm="1">
        <f t="array" aca="1" ref="BT256" ca="1">IF(AH256&gt;0,AH256*SUMPRODUCT(_xlfn.XLOOKUP(AH$23,$C$4:$C$19,$I$4:$S$19)*$AL256:$AV256),0)</f>
        <v>-0.25</v>
      </c>
      <c r="BU256" s="287" cm="1">
        <f t="array" aca="1" ref="BU256" ca="1">IF(AI256&gt;0,AI256*SUMPRODUCT(_xlfn.XLOOKUP(AI$23,$C$4:$C$19,$I$4:$S$19)*$AL256:$AV256),0)</f>
        <v>0</v>
      </c>
      <c r="BV256" s="287" cm="1">
        <f t="array" aca="1" ref="BV256" ca="1">IF(AJ256&gt;0,AJ256*SUMPRODUCT(_xlfn.XLOOKUP(AJ$23,$C$4:$C$19,$I$4:$S$19)*$AL256:$AV256),0)</f>
        <v>0</v>
      </c>
      <c r="BW256" s="290" cm="1">
        <f t="array" aca="1" ref="BW256" ca="1">IF(AK256&gt;0,AK256*SUMPRODUCT(_xlfn.XLOOKUP(AK$23,$C$4:$C$19,$I$4:$S$19)*$AL256:$AV256),0)</f>
        <v>0</v>
      </c>
      <c r="BX256" s="291">
        <f t="shared" ca="1" si="368"/>
        <v>-0.25</v>
      </c>
      <c r="BY256" s="286" cm="1">
        <f t="array" aca="1" ref="BY256" ca="1">IF(AA256&lt;0,AA256*SUMPRODUCT(_xlfn.XLOOKUP(AA$23,$C$4:$C$19,$T$4:$AD$19)*$AL256:$AV256),0)</f>
        <v>0</v>
      </c>
      <c r="BZ256" s="287" cm="1">
        <f t="array" aca="1" ref="BZ256" ca="1">IF(AB256&lt;0,AB256*SUMPRODUCT(_xlfn.XLOOKUP(AB$23,$C$4:$C$19,$T$4:$AD$19)*$AL256:$AV256),0)</f>
        <v>0</v>
      </c>
      <c r="CA256" s="287" cm="1">
        <f t="array" aca="1" ref="CA256" ca="1">IF(AC256&lt;0,AC256*SUMPRODUCT(_xlfn.XLOOKUP(AC$23,$C$4:$C$19,$T$4:$AD$19)*$AL256:$AV256),0)</f>
        <v>0</v>
      </c>
      <c r="CB256" s="287" cm="1">
        <f t="array" aca="1" ref="CB256" ca="1">IF(AD256&lt;0,AD256*SUMPRODUCT(_xlfn.XLOOKUP(AD$23,$C$4:$C$19,$T$4:$AD$19)*$AL256:$AV256),0)</f>
        <v>0</v>
      </c>
      <c r="CC256" s="287" cm="1">
        <f t="array" aca="1" ref="CC256" ca="1">IF(AE256&lt;0,AE256*SUMPRODUCT(_xlfn.XLOOKUP(AE$23,$C$4:$C$19,$T$4:$AD$19)*$AL256:$AV256),0)</f>
        <v>0</v>
      </c>
      <c r="CD256" s="287" cm="1">
        <f t="array" aca="1" ref="CD256" ca="1">IF(AF256&lt;0,AF256*SUMPRODUCT(_xlfn.XLOOKUP(AF$23,$C$4:$C$19,$T$4:$AD$19)*$AL256:$AV256),0)</f>
        <v>0</v>
      </c>
      <c r="CE256" s="287" cm="1">
        <f t="array" aca="1" ref="CE256" ca="1">IF(AG256&lt;0,AG256*SUMPRODUCT(_xlfn.XLOOKUP(AG$23,$C$4:$C$19,$T$4:$AD$19)*$AL256:$AV256),0)</f>
        <v>0</v>
      </c>
      <c r="CF256" s="287" cm="1">
        <f t="array" aca="1" ref="CF256" ca="1">IF(AH256&lt;0,AH256*SUMPRODUCT(_xlfn.XLOOKUP(AH$23,$C$4:$C$19,$T$4:$AD$19)*$AL256:$AV256),0)</f>
        <v>0</v>
      </c>
      <c r="CG256" s="287" cm="1">
        <f t="array" aca="1" ref="CG256" ca="1">IF(AI256&lt;0,AI256*SUMPRODUCT(_xlfn.XLOOKUP(AI$23,$C$4:$C$19,$T$4:$AD$19)*$AL256:$AV256),0)</f>
        <v>0</v>
      </c>
      <c r="CH256" s="287" cm="1">
        <f t="array" aca="1" ref="CH256" ca="1">IF(AJ256&lt;0,AJ256*SUMPRODUCT(_xlfn.XLOOKUP(AJ$23,$C$4:$C$19,$T$4:$AD$19)*$AL256:$AV256),0)</f>
        <v>0</v>
      </c>
      <c r="CI256" s="290" cm="1">
        <f t="array" aca="1" ref="CI256" ca="1">IF(AK256&lt;0,AK256*SUMPRODUCT(_xlfn.XLOOKUP(AK$23,$C$4:$C$19,$T$4:$AD$19)*$AL256:$AV256),0)</f>
        <v>0</v>
      </c>
      <c r="CJ256" s="289">
        <f t="shared" ca="1" si="369"/>
        <v>0</v>
      </c>
      <c r="CK256" s="286" cm="1">
        <f t="array" aca="1" ref="CK256" ca="1">IF(AA256&lt;0,AA256*SUMPRODUCT(_xlfn.XLOOKUP(AA$23,$C$4:$C$19,$I$4:$S$19)*$AL256:$AV256),0)</f>
        <v>0</v>
      </c>
      <c r="CL256" s="287" cm="1">
        <f t="array" aca="1" ref="CL256" ca="1">IF(AB256&lt;0,AB256*SUMPRODUCT(_xlfn.XLOOKUP(AB$23,$C$4:$C$19,$I$4:$S$19)*$AL256:$AV256),0)</f>
        <v>0</v>
      </c>
      <c r="CM256" s="287" cm="1">
        <f t="array" aca="1" ref="CM256" ca="1">IF(AC256&lt;0,AC256*SUMPRODUCT(_xlfn.XLOOKUP(AC$23,$C$4:$C$19,$I$4:$S$19)*$AL256:$AV256),0)</f>
        <v>0</v>
      </c>
      <c r="CN256" s="287" cm="1">
        <f t="array" aca="1" ref="CN256" ca="1">IF(AD256&lt;0,AD256*SUMPRODUCT(_xlfn.XLOOKUP(AD$23,$C$4:$C$19,$I$4:$S$19)*$AL256:$AV256),0)</f>
        <v>0</v>
      </c>
      <c r="CO256" s="287" cm="1">
        <f t="array" aca="1" ref="CO256" ca="1">IF(AE256&lt;0,AE256*SUMPRODUCT(_xlfn.XLOOKUP(AE$23,$C$4:$C$19,$I$4:$S$19)*$AL256:$AV256),0)</f>
        <v>0</v>
      </c>
      <c r="CP256" s="287" cm="1">
        <f t="array" aca="1" ref="CP256" ca="1">IF(AF256&lt;0,AF256*SUMPRODUCT(_xlfn.XLOOKUP(AF$23,$C$4:$C$19,$I$4:$S$19)*$AL256:$AV256),0)</f>
        <v>0</v>
      </c>
      <c r="CQ256" s="287" cm="1">
        <f t="array" aca="1" ref="CQ256" ca="1">IF(AG256&lt;0,AG256*SUMPRODUCT(_xlfn.XLOOKUP(AG$23,$C$4:$C$19,$I$4:$S$19)*$AL256:$AV256),0)</f>
        <v>0</v>
      </c>
      <c r="CR256" s="287" cm="1">
        <f t="array" aca="1" ref="CR256" ca="1">IF(AH256&lt;0,AH256*SUMPRODUCT(_xlfn.XLOOKUP(AH$23,$C$4:$C$19,$I$4:$S$19)*$AL256:$AV256),0)</f>
        <v>0</v>
      </c>
      <c r="CS256" s="287" cm="1">
        <f t="array" aca="1" ref="CS256" ca="1">IF(AI256&lt;0,AI256*SUMPRODUCT(_xlfn.XLOOKUP(AI$23,$C$4:$C$19,$I$4:$S$19)*$AL256:$AV256),0)</f>
        <v>0</v>
      </c>
      <c r="CT256" s="287" cm="1">
        <f t="array" aca="1" ref="CT256" ca="1">IF(AJ256&lt;0,AJ256*SUMPRODUCT(_xlfn.XLOOKUP(AJ$23,$C$4:$C$19,$I$4:$S$19)*$AL256:$AV256),0)</f>
        <v>0</v>
      </c>
      <c r="CU256" s="288" cm="1">
        <f t="array" aca="1" ref="CU256" ca="1">IF(AK256&lt;0,AK256*SUMPRODUCT(_xlfn.XLOOKUP(AK$23,$C$4:$C$19,$I$4:$S$19)*$AL256:$AV256),0)</f>
        <v>0</v>
      </c>
      <c r="CV256" s="289">
        <f t="shared" ca="1" si="370"/>
        <v>0</v>
      </c>
    </row>
    <row r="257" spans="1:100" x14ac:dyDescent="0.25">
      <c r="A257" s="136"/>
      <c r="B257" s="389"/>
      <c r="C257" s="292">
        <v>13</v>
      </c>
      <c r="D257" s="293" t="str">
        <f>_xlfn.XLOOKUP($C257,'Load Combinations'!$B$4:$B$22,'Load Combinations'!$C$4:$C$22)</f>
        <v>CV Helium Mode, Beam On, Seismic</v>
      </c>
      <c r="E257" s="86"/>
      <c r="F257" s="294"/>
      <c r="G257" s="125"/>
      <c r="H257" s="295">
        <f t="shared" ca="1" si="355"/>
        <v>1.5</v>
      </c>
      <c r="I257" s="295">
        <f t="shared" ca="1" si="356"/>
        <v>-0.25</v>
      </c>
      <c r="J257" s="296"/>
      <c r="K257" s="99">
        <f ca="1">OFFSET(K257,-12,0)</f>
        <v>0</v>
      </c>
      <c r="L257" s="96">
        <f t="shared" ref="L257:AK257" ca="1" si="385">OFFSET(L257,-12,0)</f>
        <v>0</v>
      </c>
      <c r="M257" s="96">
        <f t="shared" ca="1" si="385"/>
        <v>0</v>
      </c>
      <c r="N257" s="96">
        <f t="shared" ca="1" si="385"/>
        <v>0</v>
      </c>
      <c r="O257" s="96">
        <f t="shared" ca="1" si="385"/>
        <v>0</v>
      </c>
      <c r="P257" s="96">
        <f t="shared" ca="1" si="385"/>
        <v>0</v>
      </c>
      <c r="Q257" s="96">
        <f t="shared" ca="1" si="385"/>
        <v>0</v>
      </c>
      <c r="R257" s="96">
        <f t="shared" ca="1" si="385"/>
        <v>0</v>
      </c>
      <c r="S257" s="96">
        <f t="shared" ca="1" si="385"/>
        <v>0</v>
      </c>
      <c r="T257" s="96">
        <f t="shared" ca="1" si="385"/>
        <v>0</v>
      </c>
      <c r="U257" s="96">
        <f t="shared" ca="1" si="385"/>
        <v>0</v>
      </c>
      <c r="V257" s="96">
        <f t="shared" ca="1" si="385"/>
        <v>0</v>
      </c>
      <c r="W257" s="96">
        <f t="shared" ca="1" si="385"/>
        <v>0</v>
      </c>
      <c r="X257" s="96">
        <f t="shared" ca="1" si="385"/>
        <v>0</v>
      </c>
      <c r="Y257" s="96">
        <f t="shared" ca="1" si="385"/>
        <v>0</v>
      </c>
      <c r="Z257" s="138">
        <f t="shared" ca="1" si="385"/>
        <v>0</v>
      </c>
      <c r="AA257" s="99">
        <f t="shared" ca="1" si="385"/>
        <v>0</v>
      </c>
      <c r="AB257" s="96">
        <f t="shared" ca="1" si="385"/>
        <v>0</v>
      </c>
      <c r="AC257" s="96">
        <f t="shared" ca="1" si="385"/>
        <v>0</v>
      </c>
      <c r="AD257" s="96">
        <f t="shared" ca="1" si="385"/>
        <v>0</v>
      </c>
      <c r="AE257" s="96">
        <f t="shared" ca="1" si="385"/>
        <v>0</v>
      </c>
      <c r="AF257" s="96">
        <f t="shared" ca="1" si="385"/>
        <v>0</v>
      </c>
      <c r="AG257" s="96">
        <f t="shared" ca="1" si="385"/>
        <v>0</v>
      </c>
      <c r="AH257" s="96">
        <f t="shared" ca="1" si="385"/>
        <v>1</v>
      </c>
      <c r="AI257" s="96">
        <f t="shared" ca="1" si="385"/>
        <v>0</v>
      </c>
      <c r="AJ257" s="96">
        <f t="shared" ca="1" si="385"/>
        <v>0</v>
      </c>
      <c r="AK257" s="100">
        <f t="shared" ca="1" si="385"/>
        <v>0</v>
      </c>
      <c r="AL257" s="97">
        <f>+INDEX('Load Combinations'!$D$4:$N$22,MATCH(Vertical!$C257,'Load Combinations'!$B$4:$B$22,0),MATCH(Vertical!AL$23,'Load Combinations'!$D$3:$N$3,0))</f>
        <v>1</v>
      </c>
      <c r="AM257" s="96">
        <f>+INDEX('Load Combinations'!$D$4:$N$22,MATCH(Vertical!$C257,'Load Combinations'!$B$4:$B$22,0),MATCH(Vertical!AM$23,'Load Combinations'!$D$3:$N$3,0))</f>
        <v>1</v>
      </c>
      <c r="AN257" s="96">
        <f>+INDEX('Load Combinations'!$D$4:$N$22,MATCH(Vertical!$C257,'Load Combinations'!$B$4:$B$22,0),MATCH(Vertical!AN$23,'Load Combinations'!$D$3:$N$3,0))</f>
        <v>0</v>
      </c>
      <c r="AO257" s="96">
        <f>+INDEX('Load Combinations'!$D$4:$N$22,MATCH(Vertical!$C257,'Load Combinations'!$B$4:$B$22,0),MATCH(Vertical!AO$23,'Load Combinations'!$D$3:$N$3,0))</f>
        <v>1</v>
      </c>
      <c r="AP257" s="96">
        <f>+INDEX('Load Combinations'!$D$4:$N$22,MATCH(Vertical!$C257,'Load Combinations'!$B$4:$B$22,0),MATCH(Vertical!AP$23,'Load Combinations'!$D$3:$N$3,0))</f>
        <v>0</v>
      </c>
      <c r="AQ257" s="96">
        <f>+INDEX('Load Combinations'!$D$4:$N$22,MATCH(Vertical!$C257,'Load Combinations'!$B$4:$B$22,0),MATCH(Vertical!AQ$23,'Load Combinations'!$D$3:$N$3,0))</f>
        <v>1</v>
      </c>
      <c r="AR257" s="96">
        <f>+INDEX('Load Combinations'!$D$4:$N$22,MATCH(Vertical!$C257,'Load Combinations'!$B$4:$B$22,0),MATCH(Vertical!AR$23,'Load Combinations'!$D$3:$N$3,0))</f>
        <v>0</v>
      </c>
      <c r="AS257" s="96">
        <f>+INDEX('Load Combinations'!$D$4:$N$22,MATCH(Vertical!$C257,'Load Combinations'!$B$4:$B$22,0),MATCH(Vertical!AS$23,'Load Combinations'!$D$3:$N$3,0))</f>
        <v>1</v>
      </c>
      <c r="AT257" s="96">
        <f>+INDEX('Load Combinations'!$D$4:$N$22,MATCH(Vertical!$C257,'Load Combinations'!$B$4:$B$22,0),MATCH(Vertical!AT$23,'Load Combinations'!$D$3:$N$3,0))</f>
        <v>0</v>
      </c>
      <c r="AU257" s="138">
        <f>+INDEX('Load Combinations'!$D$4:$N$22,MATCH(Vertical!$C257,'Load Combinations'!$B$4:$B$22,0),MATCH(Vertical!AU$23,'Load Combinations'!$D$3:$N$3,0))</f>
        <v>1</v>
      </c>
      <c r="AV257" s="298">
        <f>+INDEX('Load Combinations'!$D$4:$N$22,MATCH(Vertical!$C257,'Load Combinations'!$B$4:$B$22,0),MATCH(Vertical!AV$23,'Load Combinations'!$D$3:$N$3,0))</f>
        <v>0</v>
      </c>
      <c r="AW257" s="297" cm="1">
        <f t="array" aca="1" ref="AW257" ca="1">SUMPRODUCT(--($K257:$Z257&gt;0),INDEX($H$4:$H$19,MATCH($K$23:$Z$23,$C$4:$C$19,0)))</f>
        <v>0</v>
      </c>
      <c r="AX257" s="298" cm="1">
        <f t="array" aca="1" ref="AX257" ca="1">SUMPRODUCT(--($K257:$Z257&gt;0),INDEX($G$4:$G$19,MATCH($K$23:$Z$23,$C$4:$C$19,0)))</f>
        <v>0</v>
      </c>
      <c r="AY257" s="298" cm="1">
        <f t="array" aca="1" ref="AY257" ca="1">-1*SUMPRODUCT(--($K257:$Z257&lt;0),INDEX($H$4:$H$19,MATCH($K$23:$Z$23,$C$4:$C$19,0)))</f>
        <v>0</v>
      </c>
      <c r="AZ257" s="299" cm="1">
        <f t="array" aca="1" ref="AZ257" ca="1">-1*SUMPRODUCT(--($K257:$Z257&lt;0),INDEX($G$4:$G$19,MATCH($K$23:$Z$23,$C$4:$C$19,0)))</f>
        <v>0</v>
      </c>
      <c r="BA257" s="125" cm="1">
        <f t="array" aca="1" ref="BA257" ca="1">IF(AA257&gt;0,AA257*SUMPRODUCT(_xlfn.XLOOKUP(AA$23,$C$4:$C$19,$T$4:$AD$19)*$AL257:$AV257),0)</f>
        <v>0</v>
      </c>
      <c r="BB257" s="300" cm="1">
        <f t="array" aca="1" ref="BB257" ca="1">IF(AB257&gt;0,AB257*SUMPRODUCT(_xlfn.XLOOKUP(AB$23,$C$4:$C$19,$T$4:$AD$19)*$AL257:$AV257),0)</f>
        <v>0</v>
      </c>
      <c r="BC257" s="300" cm="1">
        <f t="array" aca="1" ref="BC257" ca="1">IF(AC257&gt;0,AC257*SUMPRODUCT(_xlfn.XLOOKUP(AC$23,$C$4:$C$19,$T$4:$AD$19)*$AL257:$AV257),0)</f>
        <v>0</v>
      </c>
      <c r="BD257" s="301" cm="1">
        <f t="array" aca="1" ref="BD257" ca="1">IF(AD257&gt;0,AD257*SUMPRODUCT(_xlfn.XLOOKUP(AD$23,$C$4:$C$19,$T$4:$AD$19)*$AL257:$AV257),0)</f>
        <v>0</v>
      </c>
      <c r="BE257" s="300" cm="1">
        <f t="array" aca="1" ref="BE257" ca="1">IF(AE257&gt;0,AE257*SUMPRODUCT(_xlfn.XLOOKUP(AE$23,$C$4:$C$19,$T$4:$AD$19)*$AL257:$AV257),0)</f>
        <v>0</v>
      </c>
      <c r="BF257" s="300" cm="1">
        <f t="array" aca="1" ref="BF257" ca="1">IF(AF257&gt;0,AF257*SUMPRODUCT(_xlfn.XLOOKUP(AF$23,$C$4:$C$19,$T$4:$AD$19)*$AL257:$AV257),0)</f>
        <v>0</v>
      </c>
      <c r="BG257" s="300" cm="1">
        <f t="array" aca="1" ref="BG257" ca="1">IF(AG257&gt;0,AG257*SUMPRODUCT(_xlfn.XLOOKUP(AG$23,$C$4:$C$19,$T$4:$AD$19)*$AL257:$AV257),0)</f>
        <v>0</v>
      </c>
      <c r="BH257" s="300" cm="1">
        <f t="array" aca="1" ref="BH257" ca="1">IF(AH257&gt;0,AH257*SUMPRODUCT(_xlfn.XLOOKUP(AH$23,$C$4:$C$19,$T$4:$AD$19)*$AL257:$AV257),0)</f>
        <v>1.5</v>
      </c>
      <c r="BI257" s="300" cm="1">
        <f t="array" aca="1" ref="BI257" ca="1">IF(AI257&gt;0,AI257*SUMPRODUCT(_xlfn.XLOOKUP(AI$23,$C$4:$C$19,$T$4:$AD$19)*$AL257:$AV257),0)</f>
        <v>0</v>
      </c>
      <c r="BJ257" s="300" cm="1">
        <f t="array" aca="1" ref="BJ257" ca="1">IF(AJ257&gt;0,AJ257*SUMPRODUCT(_xlfn.XLOOKUP(AJ$23,$C$4:$C$19,$T$4:$AD$19)*$AL257:$AV257),0)</f>
        <v>0</v>
      </c>
      <c r="BK257" s="302" cm="1">
        <f t="array" aca="1" ref="BK257" ca="1">IF(AK257&gt;0,AK257*SUMPRODUCT(_xlfn.XLOOKUP(AK$23,$C$4:$C$19,$T$4:$AD$19)*$AL257:$AV257),0)</f>
        <v>0</v>
      </c>
      <c r="BL257" s="303">
        <f t="shared" ca="1" si="367"/>
        <v>1.5</v>
      </c>
      <c r="BM257" s="125" cm="1">
        <f t="array" aca="1" ref="BM257" ca="1">IF(AA257&gt;0,AA257*SUMPRODUCT(_xlfn.XLOOKUP(AA$23,$C$4:$C$19,$I$4:$S$19)*$AL257:$AV257),0)</f>
        <v>0</v>
      </c>
      <c r="BN257" s="300" cm="1">
        <f t="array" aca="1" ref="BN257" ca="1">IF(AB257&gt;0,AB257*SUMPRODUCT(_xlfn.XLOOKUP(AB$23,$C$4:$C$19,$I$4:$S$19)*$AL257:$AV257),0)</f>
        <v>0</v>
      </c>
      <c r="BO257" s="300" cm="1">
        <f t="array" aca="1" ref="BO257" ca="1">IF(AC257&gt;0,AC257*SUMPRODUCT(_xlfn.XLOOKUP(AC$23,$C$4:$C$19,$I$4:$S$19)*$AL257:$AV257),0)</f>
        <v>0</v>
      </c>
      <c r="BP257" s="301" cm="1">
        <f t="array" aca="1" ref="BP257" ca="1">IF(AD257&gt;0,AD257*SUMPRODUCT(_xlfn.XLOOKUP(AD$23,$C$4:$C$19,$I$4:$S$19)*$AL257:$AV257),0)</f>
        <v>0</v>
      </c>
      <c r="BQ257" s="300" cm="1">
        <f t="array" aca="1" ref="BQ257" ca="1">IF(AE257&gt;0,AE257*SUMPRODUCT(_xlfn.XLOOKUP(AE$23,$C$4:$C$19,$I$4:$S$19)*$AL257:$AV257),0)</f>
        <v>0</v>
      </c>
      <c r="BR257" s="300" cm="1">
        <f t="array" aca="1" ref="BR257" ca="1">IF(AF257&gt;0,AF257*SUMPRODUCT(_xlfn.XLOOKUP(AF$23,$C$4:$C$19,$I$4:$S$19)*$AL257:$AV257),0)</f>
        <v>0</v>
      </c>
      <c r="BS257" s="300" cm="1">
        <f t="array" aca="1" ref="BS257" ca="1">IF(AG257&gt;0,AG257*SUMPRODUCT(_xlfn.XLOOKUP(AG$23,$C$4:$C$19,$I$4:$S$19)*$AL257:$AV257),0)</f>
        <v>0</v>
      </c>
      <c r="BT257" s="300" cm="1">
        <f t="array" aca="1" ref="BT257" ca="1">IF(AH257&gt;0,AH257*SUMPRODUCT(_xlfn.XLOOKUP(AH$23,$C$4:$C$19,$I$4:$S$19)*$AL257:$AV257),0)</f>
        <v>-0.25</v>
      </c>
      <c r="BU257" s="300" cm="1">
        <f t="array" aca="1" ref="BU257" ca="1">IF(AI257&gt;0,AI257*SUMPRODUCT(_xlfn.XLOOKUP(AI$23,$C$4:$C$19,$I$4:$S$19)*$AL257:$AV257),0)</f>
        <v>0</v>
      </c>
      <c r="BV257" s="300" cm="1">
        <f t="array" aca="1" ref="BV257" ca="1">IF(AJ257&gt;0,AJ257*SUMPRODUCT(_xlfn.XLOOKUP(AJ$23,$C$4:$C$19,$I$4:$S$19)*$AL257:$AV257),0)</f>
        <v>0</v>
      </c>
      <c r="BW257" s="304" cm="1">
        <f t="array" aca="1" ref="BW257" ca="1">IF(AK257&gt;0,AK257*SUMPRODUCT(_xlfn.XLOOKUP(AK$23,$C$4:$C$19,$I$4:$S$19)*$AL257:$AV257),0)</f>
        <v>0</v>
      </c>
      <c r="BX257" s="305">
        <f t="shared" ca="1" si="368"/>
        <v>-0.25</v>
      </c>
      <c r="BY257" s="125" cm="1">
        <f t="array" aca="1" ref="BY257" ca="1">IF(AA257&lt;0,AA257*SUMPRODUCT(_xlfn.XLOOKUP(AA$23,$C$4:$C$19,$T$4:$AD$19)*$AL257:$AV257),0)</f>
        <v>0</v>
      </c>
      <c r="BZ257" s="300" cm="1">
        <f t="array" aca="1" ref="BZ257" ca="1">IF(AB257&lt;0,AB257*SUMPRODUCT(_xlfn.XLOOKUP(AB$23,$C$4:$C$19,$T$4:$AD$19)*$AL257:$AV257),0)</f>
        <v>0</v>
      </c>
      <c r="CA257" s="300" cm="1">
        <f t="array" aca="1" ref="CA257" ca="1">IF(AC257&lt;0,AC257*SUMPRODUCT(_xlfn.XLOOKUP(AC$23,$C$4:$C$19,$T$4:$AD$19)*$AL257:$AV257),0)</f>
        <v>0</v>
      </c>
      <c r="CB257" s="301" cm="1">
        <f t="array" aca="1" ref="CB257" ca="1">IF(AD257&lt;0,AD257*SUMPRODUCT(_xlfn.XLOOKUP(AD$23,$C$4:$C$19,$T$4:$AD$19)*$AL257:$AV257),0)</f>
        <v>0</v>
      </c>
      <c r="CC257" s="300" cm="1">
        <f t="array" aca="1" ref="CC257" ca="1">IF(AE257&lt;0,AE257*SUMPRODUCT(_xlfn.XLOOKUP(AE$23,$C$4:$C$19,$T$4:$AD$19)*$AL257:$AV257),0)</f>
        <v>0</v>
      </c>
      <c r="CD257" s="300" cm="1">
        <f t="array" aca="1" ref="CD257" ca="1">IF(AF257&lt;0,AF257*SUMPRODUCT(_xlfn.XLOOKUP(AF$23,$C$4:$C$19,$T$4:$AD$19)*$AL257:$AV257),0)</f>
        <v>0</v>
      </c>
      <c r="CE257" s="300" cm="1">
        <f t="array" aca="1" ref="CE257" ca="1">IF(AG257&lt;0,AG257*SUMPRODUCT(_xlfn.XLOOKUP(AG$23,$C$4:$C$19,$T$4:$AD$19)*$AL257:$AV257),0)</f>
        <v>0</v>
      </c>
      <c r="CF257" s="300" cm="1">
        <f t="array" aca="1" ref="CF257" ca="1">IF(AH257&lt;0,AH257*SUMPRODUCT(_xlfn.XLOOKUP(AH$23,$C$4:$C$19,$T$4:$AD$19)*$AL257:$AV257),0)</f>
        <v>0</v>
      </c>
      <c r="CG257" s="300" cm="1">
        <f t="array" aca="1" ref="CG257" ca="1">IF(AI257&lt;0,AI257*SUMPRODUCT(_xlfn.XLOOKUP(AI$23,$C$4:$C$19,$T$4:$AD$19)*$AL257:$AV257),0)</f>
        <v>0</v>
      </c>
      <c r="CH257" s="300" cm="1">
        <f t="array" aca="1" ref="CH257" ca="1">IF(AJ257&lt;0,AJ257*SUMPRODUCT(_xlfn.XLOOKUP(AJ$23,$C$4:$C$19,$T$4:$AD$19)*$AL257:$AV257),0)</f>
        <v>0</v>
      </c>
      <c r="CI257" s="304" cm="1">
        <f t="array" aca="1" ref="CI257" ca="1">IF(AK257&lt;0,AK257*SUMPRODUCT(_xlfn.XLOOKUP(AK$23,$C$4:$C$19,$T$4:$AD$19)*$AL257:$AV257),0)</f>
        <v>0</v>
      </c>
      <c r="CJ257" s="303">
        <f t="shared" ca="1" si="369"/>
        <v>0</v>
      </c>
      <c r="CK257" s="125" cm="1">
        <f t="array" aca="1" ref="CK257" ca="1">IF(AA257&lt;0,AA257*SUMPRODUCT(_xlfn.XLOOKUP(AA$23,$C$4:$C$19,$I$4:$S$19)*$AL257:$AV257),0)</f>
        <v>0</v>
      </c>
      <c r="CL257" s="300" cm="1">
        <f t="array" aca="1" ref="CL257" ca="1">IF(AB257&lt;0,AB257*SUMPRODUCT(_xlfn.XLOOKUP(AB$23,$C$4:$C$19,$I$4:$S$19)*$AL257:$AV257),0)</f>
        <v>0</v>
      </c>
      <c r="CM257" s="300" cm="1">
        <f t="array" aca="1" ref="CM257" ca="1">IF(AC257&lt;0,AC257*SUMPRODUCT(_xlfn.XLOOKUP(AC$23,$C$4:$C$19,$I$4:$S$19)*$AL257:$AV257),0)</f>
        <v>0</v>
      </c>
      <c r="CN257" s="301" cm="1">
        <f t="array" aca="1" ref="CN257" ca="1">IF(AD257&lt;0,AD257*SUMPRODUCT(_xlfn.XLOOKUP(AD$23,$C$4:$C$19,$I$4:$S$19)*$AL257:$AV257),0)</f>
        <v>0</v>
      </c>
      <c r="CO257" s="300" cm="1">
        <f t="array" aca="1" ref="CO257" ca="1">IF(AE257&lt;0,AE257*SUMPRODUCT(_xlfn.XLOOKUP(AE$23,$C$4:$C$19,$I$4:$S$19)*$AL257:$AV257),0)</f>
        <v>0</v>
      </c>
      <c r="CP257" s="300" cm="1">
        <f t="array" aca="1" ref="CP257" ca="1">IF(AF257&lt;0,AF257*SUMPRODUCT(_xlfn.XLOOKUP(AF$23,$C$4:$C$19,$I$4:$S$19)*$AL257:$AV257),0)</f>
        <v>0</v>
      </c>
      <c r="CQ257" s="300" cm="1">
        <f t="array" aca="1" ref="CQ257" ca="1">IF(AG257&lt;0,AG257*SUMPRODUCT(_xlfn.XLOOKUP(AG$23,$C$4:$C$19,$I$4:$S$19)*$AL257:$AV257),0)</f>
        <v>0</v>
      </c>
      <c r="CR257" s="300" cm="1">
        <f t="array" aca="1" ref="CR257" ca="1">IF(AH257&lt;0,AH257*SUMPRODUCT(_xlfn.XLOOKUP(AH$23,$C$4:$C$19,$I$4:$S$19)*$AL257:$AV257),0)</f>
        <v>0</v>
      </c>
      <c r="CS257" s="300" cm="1">
        <f t="array" aca="1" ref="CS257" ca="1">IF(AI257&lt;0,AI257*SUMPRODUCT(_xlfn.XLOOKUP(AI$23,$C$4:$C$19,$I$4:$S$19)*$AL257:$AV257),0)</f>
        <v>0</v>
      </c>
      <c r="CT257" s="300" cm="1">
        <f t="array" aca="1" ref="CT257" ca="1">IF(AJ257&lt;0,AJ257*SUMPRODUCT(_xlfn.XLOOKUP(AJ$23,$C$4:$C$19,$I$4:$S$19)*$AL257:$AV257),0)</f>
        <v>0</v>
      </c>
      <c r="CU257" s="302" cm="1">
        <f t="array" aca="1" ref="CU257" ca="1">IF(AK257&lt;0,AK257*SUMPRODUCT(_xlfn.XLOOKUP(AK$23,$C$4:$C$19,$I$4:$S$19)*$AL257:$AV257),0)</f>
        <v>0</v>
      </c>
      <c r="CV257" s="303">
        <f t="shared" ca="1" si="370"/>
        <v>0</v>
      </c>
    </row>
    <row r="258" spans="1:100" x14ac:dyDescent="0.25">
      <c r="A258" s="136"/>
      <c r="B258" s="389"/>
      <c r="C258" s="278">
        <v>14</v>
      </c>
      <c r="D258" s="279" t="str">
        <f>_xlfn.XLOOKUP($C258,'Load Combinations'!$B$4:$B$22,'Load Combinations'!$C$4:$C$22)</f>
        <v>CV He, No Beam,Component MAWP</v>
      </c>
      <c r="E258" s="280"/>
      <c r="F258" s="281"/>
      <c r="G258" s="111"/>
      <c r="H258" s="282">
        <f t="shared" ca="1" si="355"/>
        <v>1.25</v>
      </c>
      <c r="I258" s="282">
        <f t="shared" ca="1" si="356"/>
        <v>0</v>
      </c>
      <c r="J258" s="283"/>
      <c r="K258" s="87">
        <f ca="1">OFFSET(K258,-13,0)</f>
        <v>0</v>
      </c>
      <c r="L258" s="84">
        <f t="shared" ref="L258:AK258" ca="1" si="386">OFFSET(L258,-13,0)</f>
        <v>0</v>
      </c>
      <c r="M258" s="84">
        <f t="shared" ca="1" si="386"/>
        <v>0</v>
      </c>
      <c r="N258" s="84">
        <f t="shared" ca="1" si="386"/>
        <v>0</v>
      </c>
      <c r="O258" s="84">
        <f t="shared" ca="1" si="386"/>
        <v>0</v>
      </c>
      <c r="P258" s="84">
        <f t="shared" ca="1" si="386"/>
        <v>0</v>
      </c>
      <c r="Q258" s="84">
        <f t="shared" ca="1" si="386"/>
        <v>0</v>
      </c>
      <c r="R258" s="84">
        <f t="shared" ca="1" si="386"/>
        <v>0</v>
      </c>
      <c r="S258" s="84">
        <f t="shared" ca="1" si="386"/>
        <v>0</v>
      </c>
      <c r="T258" s="84">
        <f t="shared" ca="1" si="386"/>
        <v>0</v>
      </c>
      <c r="U258" s="84">
        <f t="shared" ca="1" si="386"/>
        <v>0</v>
      </c>
      <c r="V258" s="84">
        <f t="shared" ca="1" si="386"/>
        <v>0</v>
      </c>
      <c r="W258" s="84">
        <f t="shared" ca="1" si="386"/>
        <v>0</v>
      </c>
      <c r="X258" s="84">
        <f t="shared" ca="1" si="386"/>
        <v>0</v>
      </c>
      <c r="Y258" s="84">
        <f t="shared" ca="1" si="386"/>
        <v>0</v>
      </c>
      <c r="Z258" s="89">
        <f t="shared" ca="1" si="386"/>
        <v>0</v>
      </c>
      <c r="AA258" s="87">
        <f t="shared" ca="1" si="386"/>
        <v>0</v>
      </c>
      <c r="AB258" s="84">
        <f t="shared" ca="1" si="386"/>
        <v>0</v>
      </c>
      <c r="AC258" s="84">
        <f t="shared" ca="1" si="386"/>
        <v>0</v>
      </c>
      <c r="AD258" s="84">
        <f t="shared" ca="1" si="386"/>
        <v>0</v>
      </c>
      <c r="AE258" s="84">
        <f t="shared" ca="1" si="386"/>
        <v>0</v>
      </c>
      <c r="AF258" s="84">
        <f t="shared" ca="1" si="386"/>
        <v>0</v>
      </c>
      <c r="AG258" s="84">
        <f t="shared" ca="1" si="386"/>
        <v>0</v>
      </c>
      <c r="AH258" s="84">
        <f t="shared" ca="1" si="386"/>
        <v>1</v>
      </c>
      <c r="AI258" s="84">
        <f t="shared" ca="1" si="386"/>
        <v>0</v>
      </c>
      <c r="AJ258" s="84">
        <f t="shared" ca="1" si="386"/>
        <v>0</v>
      </c>
      <c r="AK258" s="98">
        <f t="shared" ca="1" si="386"/>
        <v>0</v>
      </c>
      <c r="AL258" s="91">
        <f>+INDEX('Load Combinations'!$D$4:$N$22,MATCH(Vertical!$C258,'Load Combinations'!$B$4:$B$22,0),MATCH(Vertical!AL$23,'Load Combinations'!$D$3:$N$3,0))</f>
        <v>1</v>
      </c>
      <c r="AM258" s="84">
        <f>+INDEX('Load Combinations'!$D$4:$N$22,MATCH(Vertical!$C258,'Load Combinations'!$B$4:$B$22,0),MATCH(Vertical!AM$23,'Load Combinations'!$D$3:$N$3,0))</f>
        <v>1</v>
      </c>
      <c r="AN258" s="84">
        <f>+INDEX('Load Combinations'!$D$4:$N$22,MATCH(Vertical!$C258,'Load Combinations'!$B$4:$B$22,0),MATCH(Vertical!AN$23,'Load Combinations'!$D$3:$N$3,0))</f>
        <v>0</v>
      </c>
      <c r="AO258" s="84">
        <f>+INDEX('Load Combinations'!$D$4:$N$22,MATCH(Vertical!$C258,'Load Combinations'!$B$4:$B$22,0),MATCH(Vertical!AO$23,'Load Combinations'!$D$3:$N$3,0))</f>
        <v>0</v>
      </c>
      <c r="AP258" s="84">
        <f>+INDEX('Load Combinations'!$D$4:$N$22,MATCH(Vertical!$C258,'Load Combinations'!$B$4:$B$22,0),MATCH(Vertical!AP$23,'Load Combinations'!$D$3:$N$3,0))</f>
        <v>1</v>
      </c>
      <c r="AQ258" s="84">
        <f>+INDEX('Load Combinations'!$D$4:$N$22,MATCH(Vertical!$C258,'Load Combinations'!$B$4:$B$22,0),MATCH(Vertical!AQ$23,'Load Combinations'!$D$3:$N$3,0))</f>
        <v>0</v>
      </c>
      <c r="AR258" s="84">
        <f>+INDEX('Load Combinations'!$D$4:$N$22,MATCH(Vertical!$C258,'Load Combinations'!$B$4:$B$22,0),MATCH(Vertical!AR$23,'Load Combinations'!$D$3:$N$3,0))</f>
        <v>0</v>
      </c>
      <c r="AS258" s="84">
        <f>+INDEX('Load Combinations'!$D$4:$N$22,MATCH(Vertical!$C258,'Load Combinations'!$B$4:$B$22,0),MATCH(Vertical!AS$23,'Load Combinations'!$D$3:$N$3,0))</f>
        <v>1</v>
      </c>
      <c r="AT258" s="84">
        <f>+INDEX('Load Combinations'!$D$4:$N$22,MATCH(Vertical!$C258,'Load Combinations'!$B$4:$B$22,0),MATCH(Vertical!AT$23,'Load Combinations'!$D$3:$N$3,0))</f>
        <v>0</v>
      </c>
      <c r="AU258" s="89">
        <f>+INDEX('Load Combinations'!$D$4:$N$22,MATCH(Vertical!$C258,'Load Combinations'!$B$4:$B$22,0),MATCH(Vertical!AU$23,'Load Combinations'!$D$3:$N$3,0))</f>
        <v>0</v>
      </c>
      <c r="AV258" s="194">
        <f>+INDEX('Load Combinations'!$D$4:$N$22,MATCH(Vertical!$C258,'Load Combinations'!$B$4:$B$22,0),MATCH(Vertical!AV$23,'Load Combinations'!$D$3:$N$3,0))</f>
        <v>0</v>
      </c>
      <c r="AW258" s="284" cm="1">
        <f t="array" aca="1" ref="AW258" ca="1">SUMPRODUCT(--($K258:$Z258&gt;0),INDEX($H$4:$H$19,MATCH($K$23:$Z$23,$C$4:$C$19,0)))</f>
        <v>0</v>
      </c>
      <c r="AX258" s="194" cm="1">
        <f t="array" aca="1" ref="AX258" ca="1">SUMPRODUCT(--($K258:$Z258&gt;0),INDEX($G$4:$G$19,MATCH($K$23:$Z$23,$C$4:$C$19,0)))</f>
        <v>0</v>
      </c>
      <c r="AY258" s="194" cm="1">
        <f t="array" aca="1" ref="AY258" ca="1">-1*SUMPRODUCT(--($K258:$Z258&lt;0),INDEX($H$4:$H$19,MATCH($K$23:$Z$23,$C$4:$C$19,0)))</f>
        <v>0</v>
      </c>
      <c r="AZ258" s="285" cm="1">
        <f t="array" aca="1" ref="AZ258" ca="1">-1*SUMPRODUCT(--($K258:$Z258&lt;0),INDEX($G$4:$G$19,MATCH($K$23:$Z$23,$C$4:$C$19,0)))</f>
        <v>0</v>
      </c>
      <c r="BA258" s="286" cm="1">
        <f t="array" aca="1" ref="BA258" ca="1">IF(AA258&gt;0,AA258*SUMPRODUCT(_xlfn.XLOOKUP(AA$23,$C$4:$C$19,$T$4:$AD$19)*$AL258:$AV258),0)</f>
        <v>0</v>
      </c>
      <c r="BB258" s="287" cm="1">
        <f t="array" aca="1" ref="BB258" ca="1">IF(AB258&gt;0,AB258*SUMPRODUCT(_xlfn.XLOOKUP(AB$23,$C$4:$C$19,$T$4:$AD$19)*$AL258:$AV258),0)</f>
        <v>0</v>
      </c>
      <c r="BC258" s="287" cm="1">
        <f t="array" aca="1" ref="BC258" ca="1">IF(AC258&gt;0,AC258*SUMPRODUCT(_xlfn.XLOOKUP(AC$23,$C$4:$C$19,$T$4:$AD$19)*$AL258:$AV258),0)</f>
        <v>0</v>
      </c>
      <c r="BD258" s="287" cm="1">
        <f t="array" aca="1" ref="BD258" ca="1">IF(AD258&gt;0,AD258*SUMPRODUCT(_xlfn.XLOOKUP(AD$23,$C$4:$C$19,$T$4:$AD$19)*$AL258:$AV258),0)</f>
        <v>0</v>
      </c>
      <c r="BE258" s="287" cm="1">
        <f t="array" aca="1" ref="BE258" ca="1">IF(AE258&gt;0,AE258*SUMPRODUCT(_xlfn.XLOOKUP(AE$23,$C$4:$C$19,$T$4:$AD$19)*$AL258:$AV258),0)</f>
        <v>0</v>
      </c>
      <c r="BF258" s="287" cm="1">
        <f t="array" aca="1" ref="BF258" ca="1">IF(AF258&gt;0,AF258*SUMPRODUCT(_xlfn.XLOOKUP(AF$23,$C$4:$C$19,$T$4:$AD$19)*$AL258:$AV258),0)</f>
        <v>0</v>
      </c>
      <c r="BG258" s="287" cm="1">
        <f t="array" aca="1" ref="BG258" ca="1">IF(AG258&gt;0,AG258*SUMPRODUCT(_xlfn.XLOOKUP(AG$23,$C$4:$C$19,$T$4:$AD$19)*$AL258:$AV258),0)</f>
        <v>0</v>
      </c>
      <c r="BH258" s="287" cm="1">
        <f t="array" aca="1" ref="BH258" ca="1">IF(AH258&gt;0,AH258*SUMPRODUCT(_xlfn.XLOOKUP(AH$23,$C$4:$C$19,$T$4:$AD$19)*$AL258:$AV258),0)</f>
        <v>1.25</v>
      </c>
      <c r="BI258" s="287" cm="1">
        <f t="array" aca="1" ref="BI258" ca="1">IF(AI258&gt;0,AI258*SUMPRODUCT(_xlfn.XLOOKUP(AI$23,$C$4:$C$19,$T$4:$AD$19)*$AL258:$AV258),0)</f>
        <v>0</v>
      </c>
      <c r="BJ258" s="287" cm="1">
        <f t="array" aca="1" ref="BJ258" ca="1">IF(AJ258&gt;0,AJ258*SUMPRODUCT(_xlfn.XLOOKUP(AJ$23,$C$4:$C$19,$T$4:$AD$19)*$AL258:$AV258),0)</f>
        <v>0</v>
      </c>
      <c r="BK258" s="288" cm="1">
        <f t="array" aca="1" ref="BK258" ca="1">IF(AK258&gt;0,AK258*SUMPRODUCT(_xlfn.XLOOKUP(AK$23,$C$4:$C$19,$T$4:$AD$19)*$AL258:$AV258),0)</f>
        <v>0</v>
      </c>
      <c r="BL258" s="289">
        <f t="shared" ca="1" si="367"/>
        <v>1.25</v>
      </c>
      <c r="BM258" s="286" cm="1">
        <f t="array" aca="1" ref="BM258" ca="1">IF(AA258&gt;0,AA258*SUMPRODUCT(_xlfn.XLOOKUP(AA$23,$C$4:$C$19,$I$4:$S$19)*$AL258:$AV258),0)</f>
        <v>0</v>
      </c>
      <c r="BN258" s="287" cm="1">
        <f t="array" aca="1" ref="BN258" ca="1">IF(AB258&gt;0,AB258*SUMPRODUCT(_xlfn.XLOOKUP(AB$23,$C$4:$C$19,$I$4:$S$19)*$AL258:$AV258),0)</f>
        <v>0</v>
      </c>
      <c r="BO258" s="287" cm="1">
        <f t="array" aca="1" ref="BO258" ca="1">IF(AC258&gt;0,AC258*SUMPRODUCT(_xlfn.XLOOKUP(AC$23,$C$4:$C$19,$I$4:$S$19)*$AL258:$AV258),0)</f>
        <v>0</v>
      </c>
      <c r="BP258" s="287" cm="1">
        <f t="array" aca="1" ref="BP258" ca="1">IF(AD258&gt;0,AD258*SUMPRODUCT(_xlfn.XLOOKUP(AD$23,$C$4:$C$19,$I$4:$S$19)*$AL258:$AV258),0)</f>
        <v>0</v>
      </c>
      <c r="BQ258" s="287" cm="1">
        <f t="array" aca="1" ref="BQ258" ca="1">IF(AE258&gt;0,AE258*SUMPRODUCT(_xlfn.XLOOKUP(AE$23,$C$4:$C$19,$I$4:$S$19)*$AL258:$AV258),0)</f>
        <v>0</v>
      </c>
      <c r="BR258" s="287" cm="1">
        <f t="array" aca="1" ref="BR258" ca="1">IF(AF258&gt;0,AF258*SUMPRODUCT(_xlfn.XLOOKUP(AF$23,$C$4:$C$19,$I$4:$S$19)*$AL258:$AV258),0)</f>
        <v>0</v>
      </c>
      <c r="BS258" s="287" cm="1">
        <f t="array" aca="1" ref="BS258" ca="1">IF(AG258&gt;0,AG258*SUMPRODUCT(_xlfn.XLOOKUP(AG$23,$C$4:$C$19,$I$4:$S$19)*$AL258:$AV258),0)</f>
        <v>0</v>
      </c>
      <c r="BT258" s="287" cm="1">
        <f t="array" aca="1" ref="BT258" ca="1">IF(AH258&gt;0,AH258*SUMPRODUCT(_xlfn.XLOOKUP(AH$23,$C$4:$C$19,$I$4:$S$19)*$AL258:$AV258),0)</f>
        <v>0</v>
      </c>
      <c r="BU258" s="287" cm="1">
        <f t="array" aca="1" ref="BU258" ca="1">IF(AI258&gt;0,AI258*SUMPRODUCT(_xlfn.XLOOKUP(AI$23,$C$4:$C$19,$I$4:$S$19)*$AL258:$AV258),0)</f>
        <v>0</v>
      </c>
      <c r="BV258" s="287" cm="1">
        <f t="array" aca="1" ref="BV258" ca="1">IF(AJ258&gt;0,AJ258*SUMPRODUCT(_xlfn.XLOOKUP(AJ$23,$C$4:$C$19,$I$4:$S$19)*$AL258:$AV258),0)</f>
        <v>0</v>
      </c>
      <c r="BW258" s="290" cm="1">
        <f t="array" aca="1" ref="BW258" ca="1">IF(AK258&gt;0,AK258*SUMPRODUCT(_xlfn.XLOOKUP(AK$23,$C$4:$C$19,$I$4:$S$19)*$AL258:$AV258),0)</f>
        <v>0</v>
      </c>
      <c r="BX258" s="291">
        <f t="shared" ca="1" si="368"/>
        <v>0</v>
      </c>
      <c r="BY258" s="286" cm="1">
        <f t="array" aca="1" ref="BY258" ca="1">IF(AA258&lt;0,AA258*SUMPRODUCT(_xlfn.XLOOKUP(AA$23,$C$4:$C$19,$T$4:$AD$19)*$AL258:$AV258),0)</f>
        <v>0</v>
      </c>
      <c r="BZ258" s="287" cm="1">
        <f t="array" aca="1" ref="BZ258" ca="1">IF(AB258&lt;0,AB258*SUMPRODUCT(_xlfn.XLOOKUP(AB$23,$C$4:$C$19,$T$4:$AD$19)*$AL258:$AV258),0)</f>
        <v>0</v>
      </c>
      <c r="CA258" s="287" cm="1">
        <f t="array" aca="1" ref="CA258" ca="1">IF(AC258&lt;0,AC258*SUMPRODUCT(_xlfn.XLOOKUP(AC$23,$C$4:$C$19,$T$4:$AD$19)*$AL258:$AV258),0)</f>
        <v>0</v>
      </c>
      <c r="CB258" s="287" cm="1">
        <f t="array" aca="1" ref="CB258" ca="1">IF(AD258&lt;0,AD258*SUMPRODUCT(_xlfn.XLOOKUP(AD$23,$C$4:$C$19,$T$4:$AD$19)*$AL258:$AV258),0)</f>
        <v>0</v>
      </c>
      <c r="CC258" s="287" cm="1">
        <f t="array" aca="1" ref="CC258" ca="1">IF(AE258&lt;0,AE258*SUMPRODUCT(_xlfn.XLOOKUP(AE$23,$C$4:$C$19,$T$4:$AD$19)*$AL258:$AV258),0)</f>
        <v>0</v>
      </c>
      <c r="CD258" s="287" cm="1">
        <f t="array" aca="1" ref="CD258" ca="1">IF(AF258&lt;0,AF258*SUMPRODUCT(_xlfn.XLOOKUP(AF$23,$C$4:$C$19,$T$4:$AD$19)*$AL258:$AV258),0)</f>
        <v>0</v>
      </c>
      <c r="CE258" s="287" cm="1">
        <f t="array" aca="1" ref="CE258" ca="1">IF(AG258&lt;0,AG258*SUMPRODUCT(_xlfn.XLOOKUP(AG$23,$C$4:$C$19,$T$4:$AD$19)*$AL258:$AV258),0)</f>
        <v>0</v>
      </c>
      <c r="CF258" s="287" cm="1">
        <f t="array" aca="1" ref="CF258" ca="1">IF(AH258&lt;0,AH258*SUMPRODUCT(_xlfn.XLOOKUP(AH$23,$C$4:$C$19,$T$4:$AD$19)*$AL258:$AV258),0)</f>
        <v>0</v>
      </c>
      <c r="CG258" s="287" cm="1">
        <f t="array" aca="1" ref="CG258" ca="1">IF(AI258&lt;0,AI258*SUMPRODUCT(_xlfn.XLOOKUP(AI$23,$C$4:$C$19,$T$4:$AD$19)*$AL258:$AV258),0)</f>
        <v>0</v>
      </c>
      <c r="CH258" s="287" cm="1">
        <f t="array" aca="1" ref="CH258" ca="1">IF(AJ258&lt;0,AJ258*SUMPRODUCT(_xlfn.XLOOKUP(AJ$23,$C$4:$C$19,$T$4:$AD$19)*$AL258:$AV258),0)</f>
        <v>0</v>
      </c>
      <c r="CI258" s="290" cm="1">
        <f t="array" aca="1" ref="CI258" ca="1">IF(AK258&lt;0,AK258*SUMPRODUCT(_xlfn.XLOOKUP(AK$23,$C$4:$C$19,$T$4:$AD$19)*$AL258:$AV258),0)</f>
        <v>0</v>
      </c>
      <c r="CJ258" s="289">
        <f t="shared" ca="1" si="369"/>
        <v>0</v>
      </c>
      <c r="CK258" s="286" cm="1">
        <f t="array" aca="1" ref="CK258" ca="1">IF(AA258&lt;0,AA258*SUMPRODUCT(_xlfn.XLOOKUP(AA$23,$C$4:$C$19,$I$4:$S$19)*$AL258:$AV258),0)</f>
        <v>0</v>
      </c>
      <c r="CL258" s="287" cm="1">
        <f t="array" aca="1" ref="CL258" ca="1">IF(AB258&lt;0,AB258*SUMPRODUCT(_xlfn.XLOOKUP(AB$23,$C$4:$C$19,$I$4:$S$19)*$AL258:$AV258),0)</f>
        <v>0</v>
      </c>
      <c r="CM258" s="287" cm="1">
        <f t="array" aca="1" ref="CM258" ca="1">IF(AC258&lt;0,AC258*SUMPRODUCT(_xlfn.XLOOKUP(AC$23,$C$4:$C$19,$I$4:$S$19)*$AL258:$AV258),0)</f>
        <v>0</v>
      </c>
      <c r="CN258" s="287" cm="1">
        <f t="array" aca="1" ref="CN258" ca="1">IF(AD258&lt;0,AD258*SUMPRODUCT(_xlfn.XLOOKUP(AD$23,$C$4:$C$19,$I$4:$S$19)*$AL258:$AV258),0)</f>
        <v>0</v>
      </c>
      <c r="CO258" s="287" cm="1">
        <f t="array" aca="1" ref="CO258" ca="1">IF(AE258&lt;0,AE258*SUMPRODUCT(_xlfn.XLOOKUP(AE$23,$C$4:$C$19,$I$4:$S$19)*$AL258:$AV258),0)</f>
        <v>0</v>
      </c>
      <c r="CP258" s="287" cm="1">
        <f t="array" aca="1" ref="CP258" ca="1">IF(AF258&lt;0,AF258*SUMPRODUCT(_xlfn.XLOOKUP(AF$23,$C$4:$C$19,$I$4:$S$19)*$AL258:$AV258),0)</f>
        <v>0</v>
      </c>
      <c r="CQ258" s="287" cm="1">
        <f t="array" aca="1" ref="CQ258" ca="1">IF(AG258&lt;0,AG258*SUMPRODUCT(_xlfn.XLOOKUP(AG$23,$C$4:$C$19,$I$4:$S$19)*$AL258:$AV258),0)</f>
        <v>0</v>
      </c>
      <c r="CR258" s="287" cm="1">
        <f t="array" aca="1" ref="CR258" ca="1">IF(AH258&lt;0,AH258*SUMPRODUCT(_xlfn.XLOOKUP(AH$23,$C$4:$C$19,$I$4:$S$19)*$AL258:$AV258),0)</f>
        <v>0</v>
      </c>
      <c r="CS258" s="287" cm="1">
        <f t="array" aca="1" ref="CS258" ca="1">IF(AI258&lt;0,AI258*SUMPRODUCT(_xlfn.XLOOKUP(AI$23,$C$4:$C$19,$I$4:$S$19)*$AL258:$AV258),0)</f>
        <v>0</v>
      </c>
      <c r="CT258" s="287" cm="1">
        <f t="array" aca="1" ref="CT258" ca="1">IF(AJ258&lt;0,AJ258*SUMPRODUCT(_xlfn.XLOOKUP(AJ$23,$C$4:$C$19,$I$4:$S$19)*$AL258:$AV258),0)</f>
        <v>0</v>
      </c>
      <c r="CU258" s="288" cm="1">
        <f t="array" aca="1" ref="CU258" ca="1">IF(AK258&lt;0,AK258*SUMPRODUCT(_xlfn.XLOOKUP(AK$23,$C$4:$C$19,$I$4:$S$19)*$AL258:$AV258),0)</f>
        <v>0</v>
      </c>
      <c r="CV258" s="289">
        <f t="shared" ca="1" si="370"/>
        <v>0</v>
      </c>
    </row>
    <row r="259" spans="1:100" x14ac:dyDescent="0.25">
      <c r="A259" s="136"/>
      <c r="B259" s="389"/>
      <c r="C259" s="292">
        <v>15</v>
      </c>
      <c r="D259" s="293" t="str">
        <f>_xlfn.XLOOKUP($C259,'Load Combinations'!$B$4:$B$22,'Load Combinations'!$C$4:$C$22)</f>
        <v>CV He, Beam On, Component MAWP</v>
      </c>
      <c r="E259" s="86"/>
      <c r="F259" s="294"/>
      <c r="G259" s="125"/>
      <c r="H259" s="295">
        <f t="shared" ca="1" si="355"/>
        <v>1.5</v>
      </c>
      <c r="I259" s="295">
        <f t="shared" ca="1" si="356"/>
        <v>0</v>
      </c>
      <c r="J259" s="296"/>
      <c r="K259" s="99">
        <f ca="1">OFFSET(K259,-14,0)</f>
        <v>0</v>
      </c>
      <c r="L259" s="96">
        <f t="shared" ref="L259:AK259" ca="1" si="387">OFFSET(L259,-14,0)</f>
        <v>0</v>
      </c>
      <c r="M259" s="96">
        <f t="shared" ca="1" si="387"/>
        <v>0</v>
      </c>
      <c r="N259" s="96">
        <f t="shared" ca="1" si="387"/>
        <v>0</v>
      </c>
      <c r="O259" s="96">
        <f t="shared" ca="1" si="387"/>
        <v>0</v>
      </c>
      <c r="P259" s="96">
        <f t="shared" ca="1" si="387"/>
        <v>0</v>
      </c>
      <c r="Q259" s="96">
        <f t="shared" ca="1" si="387"/>
        <v>0</v>
      </c>
      <c r="R259" s="96">
        <f t="shared" ca="1" si="387"/>
        <v>0</v>
      </c>
      <c r="S259" s="96">
        <f t="shared" ca="1" si="387"/>
        <v>0</v>
      </c>
      <c r="T259" s="96">
        <f t="shared" ca="1" si="387"/>
        <v>0</v>
      </c>
      <c r="U259" s="96">
        <f t="shared" ca="1" si="387"/>
        <v>0</v>
      </c>
      <c r="V259" s="96">
        <f t="shared" ca="1" si="387"/>
        <v>0</v>
      </c>
      <c r="W259" s="96">
        <f t="shared" ca="1" si="387"/>
        <v>0</v>
      </c>
      <c r="X259" s="96">
        <f t="shared" ca="1" si="387"/>
        <v>0</v>
      </c>
      <c r="Y259" s="96">
        <f t="shared" ca="1" si="387"/>
        <v>0</v>
      </c>
      <c r="Z259" s="138">
        <f t="shared" ca="1" si="387"/>
        <v>0</v>
      </c>
      <c r="AA259" s="99">
        <f t="shared" ca="1" si="387"/>
        <v>0</v>
      </c>
      <c r="AB259" s="96">
        <f t="shared" ca="1" si="387"/>
        <v>0</v>
      </c>
      <c r="AC259" s="96">
        <f t="shared" ca="1" si="387"/>
        <v>0</v>
      </c>
      <c r="AD259" s="96">
        <f t="shared" ca="1" si="387"/>
        <v>0</v>
      </c>
      <c r="AE259" s="96">
        <f t="shared" ca="1" si="387"/>
        <v>0</v>
      </c>
      <c r="AF259" s="96">
        <f t="shared" ca="1" si="387"/>
        <v>0</v>
      </c>
      <c r="AG259" s="96">
        <f t="shared" ca="1" si="387"/>
        <v>0</v>
      </c>
      <c r="AH259" s="96">
        <f t="shared" ca="1" si="387"/>
        <v>1</v>
      </c>
      <c r="AI259" s="96">
        <f t="shared" ca="1" si="387"/>
        <v>0</v>
      </c>
      <c r="AJ259" s="96">
        <f t="shared" ca="1" si="387"/>
        <v>0</v>
      </c>
      <c r="AK259" s="100">
        <f t="shared" ca="1" si="387"/>
        <v>0</v>
      </c>
      <c r="AL259" s="97">
        <f>+INDEX('Load Combinations'!$D$4:$N$22,MATCH(Vertical!$C259,'Load Combinations'!$B$4:$B$22,0),MATCH(Vertical!AL$23,'Load Combinations'!$D$3:$N$3,0))</f>
        <v>1</v>
      </c>
      <c r="AM259" s="96">
        <f>+INDEX('Load Combinations'!$D$4:$N$22,MATCH(Vertical!$C259,'Load Combinations'!$B$4:$B$22,0),MATCH(Vertical!AM$23,'Load Combinations'!$D$3:$N$3,0))</f>
        <v>1</v>
      </c>
      <c r="AN259" s="96">
        <f>+INDEX('Load Combinations'!$D$4:$N$22,MATCH(Vertical!$C259,'Load Combinations'!$B$4:$B$22,0),MATCH(Vertical!AN$23,'Load Combinations'!$D$3:$N$3,0))</f>
        <v>0</v>
      </c>
      <c r="AO259" s="96">
        <f>+INDEX('Load Combinations'!$D$4:$N$22,MATCH(Vertical!$C259,'Load Combinations'!$B$4:$B$22,0),MATCH(Vertical!AO$23,'Load Combinations'!$D$3:$N$3,0))</f>
        <v>0</v>
      </c>
      <c r="AP259" s="96">
        <f>+INDEX('Load Combinations'!$D$4:$N$22,MATCH(Vertical!$C259,'Load Combinations'!$B$4:$B$22,0),MATCH(Vertical!AP$23,'Load Combinations'!$D$3:$N$3,0))</f>
        <v>1</v>
      </c>
      <c r="AQ259" s="96">
        <f>+INDEX('Load Combinations'!$D$4:$N$22,MATCH(Vertical!$C259,'Load Combinations'!$B$4:$B$22,0),MATCH(Vertical!AQ$23,'Load Combinations'!$D$3:$N$3,0))</f>
        <v>1</v>
      </c>
      <c r="AR259" s="96">
        <f>+INDEX('Load Combinations'!$D$4:$N$22,MATCH(Vertical!$C259,'Load Combinations'!$B$4:$B$22,0),MATCH(Vertical!AR$23,'Load Combinations'!$D$3:$N$3,0))</f>
        <v>0</v>
      </c>
      <c r="AS259" s="96">
        <f>+INDEX('Load Combinations'!$D$4:$N$22,MATCH(Vertical!$C259,'Load Combinations'!$B$4:$B$22,0),MATCH(Vertical!AS$23,'Load Combinations'!$D$3:$N$3,0))</f>
        <v>1</v>
      </c>
      <c r="AT259" s="96">
        <f>+INDEX('Load Combinations'!$D$4:$N$22,MATCH(Vertical!$C259,'Load Combinations'!$B$4:$B$22,0),MATCH(Vertical!AT$23,'Load Combinations'!$D$3:$N$3,0))</f>
        <v>0</v>
      </c>
      <c r="AU259" s="138">
        <f>+INDEX('Load Combinations'!$D$4:$N$22,MATCH(Vertical!$C259,'Load Combinations'!$B$4:$B$22,0),MATCH(Vertical!AU$23,'Load Combinations'!$D$3:$N$3,0))</f>
        <v>0</v>
      </c>
      <c r="AV259" s="298">
        <f>+INDEX('Load Combinations'!$D$4:$N$22,MATCH(Vertical!$C259,'Load Combinations'!$B$4:$B$22,0),MATCH(Vertical!AV$23,'Load Combinations'!$D$3:$N$3,0))</f>
        <v>0</v>
      </c>
      <c r="AW259" s="297" cm="1">
        <f t="array" aca="1" ref="AW259" ca="1">SUMPRODUCT(--($K259:$Z259&gt;0),INDEX($H$4:$H$19,MATCH($K$23:$Z$23,$C$4:$C$19,0)))</f>
        <v>0</v>
      </c>
      <c r="AX259" s="298" cm="1">
        <f t="array" aca="1" ref="AX259" ca="1">SUMPRODUCT(--($K259:$Z259&gt;0),INDEX($G$4:$G$19,MATCH($K$23:$Z$23,$C$4:$C$19,0)))</f>
        <v>0</v>
      </c>
      <c r="AY259" s="298" cm="1">
        <f t="array" aca="1" ref="AY259" ca="1">-1*SUMPRODUCT(--($K259:$Z259&lt;0),INDEX($H$4:$H$19,MATCH($K$23:$Z$23,$C$4:$C$19,0)))</f>
        <v>0</v>
      </c>
      <c r="AZ259" s="299" cm="1">
        <f t="array" aca="1" ref="AZ259" ca="1">-1*SUMPRODUCT(--($K259:$Z259&lt;0),INDEX($G$4:$G$19,MATCH($K$23:$Z$23,$C$4:$C$19,0)))</f>
        <v>0</v>
      </c>
      <c r="BA259" s="125" cm="1">
        <f t="array" aca="1" ref="BA259" ca="1">IF(AA259&gt;0,AA259*SUMPRODUCT(_xlfn.XLOOKUP(AA$23,$C$4:$C$19,$T$4:$AD$19)*$AL259:$AV259),0)</f>
        <v>0</v>
      </c>
      <c r="BB259" s="300" cm="1">
        <f t="array" aca="1" ref="BB259" ca="1">IF(AB259&gt;0,AB259*SUMPRODUCT(_xlfn.XLOOKUP(AB$23,$C$4:$C$19,$T$4:$AD$19)*$AL259:$AV259),0)</f>
        <v>0</v>
      </c>
      <c r="BC259" s="300" cm="1">
        <f t="array" aca="1" ref="BC259" ca="1">IF(AC259&gt;0,AC259*SUMPRODUCT(_xlfn.XLOOKUP(AC$23,$C$4:$C$19,$T$4:$AD$19)*$AL259:$AV259),0)</f>
        <v>0</v>
      </c>
      <c r="BD259" s="301" cm="1">
        <f t="array" aca="1" ref="BD259" ca="1">IF(AD259&gt;0,AD259*SUMPRODUCT(_xlfn.XLOOKUP(AD$23,$C$4:$C$19,$T$4:$AD$19)*$AL259:$AV259),0)</f>
        <v>0</v>
      </c>
      <c r="BE259" s="300" cm="1">
        <f t="array" aca="1" ref="BE259" ca="1">IF(AE259&gt;0,AE259*SUMPRODUCT(_xlfn.XLOOKUP(AE$23,$C$4:$C$19,$T$4:$AD$19)*$AL259:$AV259),0)</f>
        <v>0</v>
      </c>
      <c r="BF259" s="300" cm="1">
        <f t="array" aca="1" ref="BF259" ca="1">IF(AF259&gt;0,AF259*SUMPRODUCT(_xlfn.XLOOKUP(AF$23,$C$4:$C$19,$T$4:$AD$19)*$AL259:$AV259),0)</f>
        <v>0</v>
      </c>
      <c r="BG259" s="300" cm="1">
        <f t="array" aca="1" ref="BG259" ca="1">IF(AG259&gt;0,AG259*SUMPRODUCT(_xlfn.XLOOKUP(AG$23,$C$4:$C$19,$T$4:$AD$19)*$AL259:$AV259),0)</f>
        <v>0</v>
      </c>
      <c r="BH259" s="300" cm="1">
        <f t="array" aca="1" ref="BH259" ca="1">IF(AH259&gt;0,AH259*SUMPRODUCT(_xlfn.XLOOKUP(AH$23,$C$4:$C$19,$T$4:$AD$19)*$AL259:$AV259),0)</f>
        <v>1.5</v>
      </c>
      <c r="BI259" s="300" cm="1">
        <f t="array" aca="1" ref="BI259" ca="1">IF(AI259&gt;0,AI259*SUMPRODUCT(_xlfn.XLOOKUP(AI$23,$C$4:$C$19,$T$4:$AD$19)*$AL259:$AV259),0)</f>
        <v>0</v>
      </c>
      <c r="BJ259" s="300" cm="1">
        <f t="array" aca="1" ref="BJ259" ca="1">IF(AJ259&gt;0,AJ259*SUMPRODUCT(_xlfn.XLOOKUP(AJ$23,$C$4:$C$19,$T$4:$AD$19)*$AL259:$AV259),0)</f>
        <v>0</v>
      </c>
      <c r="BK259" s="302" cm="1">
        <f t="array" aca="1" ref="BK259" ca="1">IF(AK259&gt;0,AK259*SUMPRODUCT(_xlfn.XLOOKUP(AK$23,$C$4:$C$19,$T$4:$AD$19)*$AL259:$AV259),0)</f>
        <v>0</v>
      </c>
      <c r="BL259" s="303">
        <f t="shared" ca="1" si="367"/>
        <v>1.5</v>
      </c>
      <c r="BM259" s="125" cm="1">
        <f t="array" aca="1" ref="BM259" ca="1">IF(AA259&gt;0,AA259*SUMPRODUCT(_xlfn.XLOOKUP(AA$23,$C$4:$C$19,$I$4:$S$19)*$AL259:$AV259),0)</f>
        <v>0</v>
      </c>
      <c r="BN259" s="300" cm="1">
        <f t="array" aca="1" ref="BN259" ca="1">IF(AB259&gt;0,AB259*SUMPRODUCT(_xlfn.XLOOKUP(AB$23,$C$4:$C$19,$I$4:$S$19)*$AL259:$AV259),0)</f>
        <v>0</v>
      </c>
      <c r="BO259" s="300" cm="1">
        <f t="array" aca="1" ref="BO259" ca="1">IF(AC259&gt;0,AC259*SUMPRODUCT(_xlfn.XLOOKUP(AC$23,$C$4:$C$19,$I$4:$S$19)*$AL259:$AV259),0)</f>
        <v>0</v>
      </c>
      <c r="BP259" s="301" cm="1">
        <f t="array" aca="1" ref="BP259" ca="1">IF(AD259&gt;0,AD259*SUMPRODUCT(_xlfn.XLOOKUP(AD$23,$C$4:$C$19,$I$4:$S$19)*$AL259:$AV259),0)</f>
        <v>0</v>
      </c>
      <c r="BQ259" s="300" cm="1">
        <f t="array" aca="1" ref="BQ259" ca="1">IF(AE259&gt;0,AE259*SUMPRODUCT(_xlfn.XLOOKUP(AE$23,$C$4:$C$19,$I$4:$S$19)*$AL259:$AV259),0)</f>
        <v>0</v>
      </c>
      <c r="BR259" s="300" cm="1">
        <f t="array" aca="1" ref="BR259" ca="1">IF(AF259&gt;0,AF259*SUMPRODUCT(_xlfn.XLOOKUP(AF$23,$C$4:$C$19,$I$4:$S$19)*$AL259:$AV259),0)</f>
        <v>0</v>
      </c>
      <c r="BS259" s="300" cm="1">
        <f t="array" aca="1" ref="BS259" ca="1">IF(AG259&gt;0,AG259*SUMPRODUCT(_xlfn.XLOOKUP(AG$23,$C$4:$C$19,$I$4:$S$19)*$AL259:$AV259),0)</f>
        <v>0</v>
      </c>
      <c r="BT259" s="300" cm="1">
        <f t="array" aca="1" ref="BT259" ca="1">IF(AH259&gt;0,AH259*SUMPRODUCT(_xlfn.XLOOKUP(AH$23,$C$4:$C$19,$I$4:$S$19)*$AL259:$AV259),0)</f>
        <v>0</v>
      </c>
      <c r="BU259" s="300" cm="1">
        <f t="array" aca="1" ref="BU259" ca="1">IF(AI259&gt;0,AI259*SUMPRODUCT(_xlfn.XLOOKUP(AI$23,$C$4:$C$19,$I$4:$S$19)*$AL259:$AV259),0)</f>
        <v>0</v>
      </c>
      <c r="BV259" s="300" cm="1">
        <f t="array" aca="1" ref="BV259" ca="1">IF(AJ259&gt;0,AJ259*SUMPRODUCT(_xlfn.XLOOKUP(AJ$23,$C$4:$C$19,$I$4:$S$19)*$AL259:$AV259),0)</f>
        <v>0</v>
      </c>
      <c r="BW259" s="304" cm="1">
        <f t="array" aca="1" ref="BW259" ca="1">IF(AK259&gt;0,AK259*SUMPRODUCT(_xlfn.XLOOKUP(AK$23,$C$4:$C$19,$I$4:$S$19)*$AL259:$AV259),0)</f>
        <v>0</v>
      </c>
      <c r="BX259" s="305">
        <f t="shared" ca="1" si="368"/>
        <v>0</v>
      </c>
      <c r="BY259" s="125" cm="1">
        <f t="array" aca="1" ref="BY259" ca="1">IF(AA259&lt;0,AA259*SUMPRODUCT(_xlfn.XLOOKUP(AA$23,$C$4:$C$19,$T$4:$AD$19)*$AL259:$AV259),0)</f>
        <v>0</v>
      </c>
      <c r="BZ259" s="300" cm="1">
        <f t="array" aca="1" ref="BZ259" ca="1">IF(AB259&lt;0,AB259*SUMPRODUCT(_xlfn.XLOOKUP(AB$23,$C$4:$C$19,$T$4:$AD$19)*$AL259:$AV259),0)</f>
        <v>0</v>
      </c>
      <c r="CA259" s="300" cm="1">
        <f t="array" aca="1" ref="CA259" ca="1">IF(AC259&lt;0,AC259*SUMPRODUCT(_xlfn.XLOOKUP(AC$23,$C$4:$C$19,$T$4:$AD$19)*$AL259:$AV259),0)</f>
        <v>0</v>
      </c>
      <c r="CB259" s="301" cm="1">
        <f t="array" aca="1" ref="CB259" ca="1">IF(AD259&lt;0,AD259*SUMPRODUCT(_xlfn.XLOOKUP(AD$23,$C$4:$C$19,$T$4:$AD$19)*$AL259:$AV259),0)</f>
        <v>0</v>
      </c>
      <c r="CC259" s="300" cm="1">
        <f t="array" aca="1" ref="CC259" ca="1">IF(AE259&lt;0,AE259*SUMPRODUCT(_xlfn.XLOOKUP(AE$23,$C$4:$C$19,$T$4:$AD$19)*$AL259:$AV259),0)</f>
        <v>0</v>
      </c>
      <c r="CD259" s="300" cm="1">
        <f t="array" aca="1" ref="CD259" ca="1">IF(AF259&lt;0,AF259*SUMPRODUCT(_xlfn.XLOOKUP(AF$23,$C$4:$C$19,$T$4:$AD$19)*$AL259:$AV259),0)</f>
        <v>0</v>
      </c>
      <c r="CE259" s="300" cm="1">
        <f t="array" aca="1" ref="CE259" ca="1">IF(AG259&lt;0,AG259*SUMPRODUCT(_xlfn.XLOOKUP(AG$23,$C$4:$C$19,$T$4:$AD$19)*$AL259:$AV259),0)</f>
        <v>0</v>
      </c>
      <c r="CF259" s="300" cm="1">
        <f t="array" aca="1" ref="CF259" ca="1">IF(AH259&lt;0,AH259*SUMPRODUCT(_xlfn.XLOOKUP(AH$23,$C$4:$C$19,$T$4:$AD$19)*$AL259:$AV259),0)</f>
        <v>0</v>
      </c>
      <c r="CG259" s="300" cm="1">
        <f t="array" aca="1" ref="CG259" ca="1">IF(AI259&lt;0,AI259*SUMPRODUCT(_xlfn.XLOOKUP(AI$23,$C$4:$C$19,$T$4:$AD$19)*$AL259:$AV259),0)</f>
        <v>0</v>
      </c>
      <c r="CH259" s="300" cm="1">
        <f t="array" aca="1" ref="CH259" ca="1">IF(AJ259&lt;0,AJ259*SUMPRODUCT(_xlfn.XLOOKUP(AJ$23,$C$4:$C$19,$T$4:$AD$19)*$AL259:$AV259),0)</f>
        <v>0</v>
      </c>
      <c r="CI259" s="304" cm="1">
        <f t="array" aca="1" ref="CI259" ca="1">IF(AK259&lt;0,AK259*SUMPRODUCT(_xlfn.XLOOKUP(AK$23,$C$4:$C$19,$T$4:$AD$19)*$AL259:$AV259),0)</f>
        <v>0</v>
      </c>
      <c r="CJ259" s="303">
        <f t="shared" ca="1" si="369"/>
        <v>0</v>
      </c>
      <c r="CK259" s="125" cm="1">
        <f t="array" aca="1" ref="CK259" ca="1">IF(AA259&lt;0,AA259*SUMPRODUCT(_xlfn.XLOOKUP(AA$23,$C$4:$C$19,$I$4:$S$19)*$AL259:$AV259),0)</f>
        <v>0</v>
      </c>
      <c r="CL259" s="300" cm="1">
        <f t="array" aca="1" ref="CL259" ca="1">IF(AB259&lt;0,AB259*SUMPRODUCT(_xlfn.XLOOKUP(AB$23,$C$4:$C$19,$I$4:$S$19)*$AL259:$AV259),0)</f>
        <v>0</v>
      </c>
      <c r="CM259" s="300" cm="1">
        <f t="array" aca="1" ref="CM259" ca="1">IF(AC259&lt;0,AC259*SUMPRODUCT(_xlfn.XLOOKUP(AC$23,$C$4:$C$19,$I$4:$S$19)*$AL259:$AV259),0)</f>
        <v>0</v>
      </c>
      <c r="CN259" s="301" cm="1">
        <f t="array" aca="1" ref="CN259" ca="1">IF(AD259&lt;0,AD259*SUMPRODUCT(_xlfn.XLOOKUP(AD$23,$C$4:$C$19,$I$4:$S$19)*$AL259:$AV259),0)</f>
        <v>0</v>
      </c>
      <c r="CO259" s="300" cm="1">
        <f t="array" aca="1" ref="CO259" ca="1">IF(AE259&lt;0,AE259*SUMPRODUCT(_xlfn.XLOOKUP(AE$23,$C$4:$C$19,$I$4:$S$19)*$AL259:$AV259),0)</f>
        <v>0</v>
      </c>
      <c r="CP259" s="300" cm="1">
        <f t="array" aca="1" ref="CP259" ca="1">IF(AF259&lt;0,AF259*SUMPRODUCT(_xlfn.XLOOKUP(AF$23,$C$4:$C$19,$I$4:$S$19)*$AL259:$AV259),0)</f>
        <v>0</v>
      </c>
      <c r="CQ259" s="300" cm="1">
        <f t="array" aca="1" ref="CQ259" ca="1">IF(AG259&lt;0,AG259*SUMPRODUCT(_xlfn.XLOOKUP(AG$23,$C$4:$C$19,$I$4:$S$19)*$AL259:$AV259),0)</f>
        <v>0</v>
      </c>
      <c r="CR259" s="300" cm="1">
        <f t="array" aca="1" ref="CR259" ca="1">IF(AH259&lt;0,AH259*SUMPRODUCT(_xlfn.XLOOKUP(AH$23,$C$4:$C$19,$I$4:$S$19)*$AL259:$AV259),0)</f>
        <v>0</v>
      </c>
      <c r="CS259" s="300" cm="1">
        <f t="array" aca="1" ref="CS259" ca="1">IF(AI259&lt;0,AI259*SUMPRODUCT(_xlfn.XLOOKUP(AI$23,$C$4:$C$19,$I$4:$S$19)*$AL259:$AV259),0)</f>
        <v>0</v>
      </c>
      <c r="CT259" s="300" cm="1">
        <f t="array" aca="1" ref="CT259" ca="1">IF(AJ259&lt;0,AJ259*SUMPRODUCT(_xlfn.XLOOKUP(AJ$23,$C$4:$C$19,$I$4:$S$19)*$AL259:$AV259),0)</f>
        <v>0</v>
      </c>
      <c r="CU259" s="302" cm="1">
        <f t="array" aca="1" ref="CU259" ca="1">IF(AK259&lt;0,AK259*SUMPRODUCT(_xlfn.XLOOKUP(AK$23,$C$4:$C$19,$I$4:$S$19)*$AL259:$AV259),0)</f>
        <v>0</v>
      </c>
      <c r="CV259" s="303">
        <f t="shared" ca="1" si="370"/>
        <v>0</v>
      </c>
    </row>
    <row r="260" spans="1:100" x14ac:dyDescent="0.25">
      <c r="A260" s="136"/>
      <c r="B260" s="389"/>
      <c r="C260" s="278">
        <v>16</v>
      </c>
      <c r="D260" s="279" t="str">
        <f>_xlfn.XLOOKUP($C260,'Load Combinations'!$B$4:$B$22,'Load Combinations'!$C$4:$C$22)</f>
        <v>CV MAWP, No Beam</v>
      </c>
      <c r="E260" s="280"/>
      <c r="F260" s="281"/>
      <c r="G260" s="111"/>
      <c r="H260" s="282">
        <f t="shared" ca="1" si="355"/>
        <v>1</v>
      </c>
      <c r="I260" s="282">
        <f t="shared" ca="1" si="356"/>
        <v>0</v>
      </c>
      <c r="J260" s="283"/>
      <c r="K260" s="87">
        <f ca="1">OFFSET(K260,-15,0)</f>
        <v>0</v>
      </c>
      <c r="L260" s="84">
        <f t="shared" ref="L260:AK260" ca="1" si="388">OFFSET(L260,-15,0)</f>
        <v>0</v>
      </c>
      <c r="M260" s="84">
        <f t="shared" ca="1" si="388"/>
        <v>0</v>
      </c>
      <c r="N260" s="84">
        <f t="shared" ca="1" si="388"/>
        <v>0</v>
      </c>
      <c r="O260" s="84">
        <f t="shared" ca="1" si="388"/>
        <v>0</v>
      </c>
      <c r="P260" s="84">
        <f t="shared" ca="1" si="388"/>
        <v>0</v>
      </c>
      <c r="Q260" s="84">
        <f t="shared" ca="1" si="388"/>
        <v>0</v>
      </c>
      <c r="R260" s="84">
        <f t="shared" ca="1" si="388"/>
        <v>0</v>
      </c>
      <c r="S260" s="84">
        <f t="shared" ca="1" si="388"/>
        <v>0</v>
      </c>
      <c r="T260" s="84">
        <f t="shared" ca="1" si="388"/>
        <v>0</v>
      </c>
      <c r="U260" s="84">
        <f t="shared" ca="1" si="388"/>
        <v>0</v>
      </c>
      <c r="V260" s="84">
        <f t="shared" ca="1" si="388"/>
        <v>0</v>
      </c>
      <c r="W260" s="84">
        <f t="shared" ca="1" si="388"/>
        <v>0</v>
      </c>
      <c r="X260" s="84">
        <f t="shared" ca="1" si="388"/>
        <v>0</v>
      </c>
      <c r="Y260" s="84">
        <f t="shared" ca="1" si="388"/>
        <v>0</v>
      </c>
      <c r="Z260" s="89">
        <f t="shared" ca="1" si="388"/>
        <v>0</v>
      </c>
      <c r="AA260" s="87">
        <f t="shared" ca="1" si="388"/>
        <v>0</v>
      </c>
      <c r="AB260" s="84">
        <f t="shared" ca="1" si="388"/>
        <v>0</v>
      </c>
      <c r="AC260" s="84">
        <f t="shared" ca="1" si="388"/>
        <v>0</v>
      </c>
      <c r="AD260" s="84">
        <f t="shared" ca="1" si="388"/>
        <v>0</v>
      </c>
      <c r="AE260" s="84">
        <f t="shared" ca="1" si="388"/>
        <v>0</v>
      </c>
      <c r="AF260" s="84">
        <f t="shared" ca="1" si="388"/>
        <v>0</v>
      </c>
      <c r="AG260" s="84">
        <f t="shared" ca="1" si="388"/>
        <v>0</v>
      </c>
      <c r="AH260" s="84">
        <f t="shared" ca="1" si="388"/>
        <v>1</v>
      </c>
      <c r="AI260" s="84">
        <f t="shared" ca="1" si="388"/>
        <v>0</v>
      </c>
      <c r="AJ260" s="84">
        <f t="shared" ca="1" si="388"/>
        <v>0</v>
      </c>
      <c r="AK260" s="98">
        <f t="shared" ca="1" si="388"/>
        <v>0</v>
      </c>
      <c r="AL260" s="91">
        <f>+INDEX('Load Combinations'!$D$4:$N$22,MATCH(Vertical!$C260,'Load Combinations'!$B$4:$B$22,0),MATCH(Vertical!AL$23,'Load Combinations'!$D$3:$N$3,0))</f>
        <v>1</v>
      </c>
      <c r="AM260" s="84">
        <f>+INDEX('Load Combinations'!$D$4:$N$22,MATCH(Vertical!$C260,'Load Combinations'!$B$4:$B$22,0),MATCH(Vertical!AM$23,'Load Combinations'!$D$3:$N$3,0))</f>
        <v>0</v>
      </c>
      <c r="AN260" s="84">
        <f>+INDEX('Load Combinations'!$D$4:$N$22,MATCH(Vertical!$C260,'Load Combinations'!$B$4:$B$22,0),MATCH(Vertical!AN$23,'Load Combinations'!$D$3:$N$3,0))</f>
        <v>0</v>
      </c>
      <c r="AO260" s="84">
        <f>+INDEX('Load Combinations'!$D$4:$N$22,MATCH(Vertical!$C260,'Load Combinations'!$B$4:$B$22,0),MATCH(Vertical!AO$23,'Load Combinations'!$D$3:$N$3,0))</f>
        <v>1</v>
      </c>
      <c r="AP260" s="84">
        <f>+INDEX('Load Combinations'!$D$4:$N$22,MATCH(Vertical!$C260,'Load Combinations'!$B$4:$B$22,0),MATCH(Vertical!AP$23,'Load Combinations'!$D$3:$N$3,0))</f>
        <v>0</v>
      </c>
      <c r="AQ260" s="84">
        <f>+INDEX('Load Combinations'!$D$4:$N$22,MATCH(Vertical!$C260,'Load Combinations'!$B$4:$B$22,0),MATCH(Vertical!AQ$23,'Load Combinations'!$D$3:$N$3,0))</f>
        <v>0</v>
      </c>
      <c r="AR260" s="84">
        <f>+INDEX('Load Combinations'!$D$4:$N$22,MATCH(Vertical!$C260,'Load Combinations'!$B$4:$B$22,0),MATCH(Vertical!AR$23,'Load Combinations'!$D$3:$N$3,0))</f>
        <v>1</v>
      </c>
      <c r="AS260" s="84">
        <f>+INDEX('Load Combinations'!$D$4:$N$22,MATCH(Vertical!$C260,'Load Combinations'!$B$4:$B$22,0),MATCH(Vertical!AS$23,'Load Combinations'!$D$3:$N$3,0))</f>
        <v>0</v>
      </c>
      <c r="AT260" s="84">
        <f>+INDEX('Load Combinations'!$D$4:$N$22,MATCH(Vertical!$C260,'Load Combinations'!$B$4:$B$22,0),MATCH(Vertical!AT$23,'Load Combinations'!$D$3:$N$3,0))</f>
        <v>0</v>
      </c>
      <c r="AU260" s="89">
        <f>+INDEX('Load Combinations'!$D$4:$N$22,MATCH(Vertical!$C260,'Load Combinations'!$B$4:$B$22,0),MATCH(Vertical!AU$23,'Load Combinations'!$D$3:$N$3,0))</f>
        <v>0</v>
      </c>
      <c r="AV260" s="194">
        <f>+INDEX('Load Combinations'!$D$4:$N$22,MATCH(Vertical!$C260,'Load Combinations'!$B$4:$B$22,0),MATCH(Vertical!AV$23,'Load Combinations'!$D$3:$N$3,0))</f>
        <v>0</v>
      </c>
      <c r="AW260" s="284" cm="1">
        <f t="array" aca="1" ref="AW260" ca="1">SUMPRODUCT(--($K260:$Z260&gt;0),INDEX($H$4:$H$19,MATCH($K$23:$Z$23,$C$4:$C$19,0)))</f>
        <v>0</v>
      </c>
      <c r="AX260" s="194" cm="1">
        <f t="array" aca="1" ref="AX260" ca="1">SUMPRODUCT(--($K260:$Z260&gt;0),INDEX($G$4:$G$19,MATCH($K$23:$Z$23,$C$4:$C$19,0)))</f>
        <v>0</v>
      </c>
      <c r="AY260" s="194" cm="1">
        <f t="array" aca="1" ref="AY260" ca="1">-1*SUMPRODUCT(--($K260:$Z260&lt;0),INDEX($H$4:$H$19,MATCH($K$23:$Z$23,$C$4:$C$19,0)))</f>
        <v>0</v>
      </c>
      <c r="AZ260" s="285" cm="1">
        <f t="array" aca="1" ref="AZ260" ca="1">-1*SUMPRODUCT(--($K260:$Z260&lt;0),INDEX($G$4:$G$19,MATCH($K$23:$Z$23,$C$4:$C$19,0)))</f>
        <v>0</v>
      </c>
      <c r="BA260" s="286" cm="1">
        <f t="array" aca="1" ref="BA260" ca="1">IF(AA260&gt;0,AA260*SUMPRODUCT(_xlfn.XLOOKUP(AA$23,$C$4:$C$19,$T$4:$AD$19)*$AL260:$AV260),0)</f>
        <v>0</v>
      </c>
      <c r="BB260" s="287" cm="1">
        <f t="array" aca="1" ref="BB260" ca="1">IF(AB260&gt;0,AB260*SUMPRODUCT(_xlfn.XLOOKUP(AB$23,$C$4:$C$19,$T$4:$AD$19)*$AL260:$AV260),0)</f>
        <v>0</v>
      </c>
      <c r="BC260" s="287" cm="1">
        <f t="array" aca="1" ref="BC260" ca="1">IF(AC260&gt;0,AC260*SUMPRODUCT(_xlfn.XLOOKUP(AC$23,$C$4:$C$19,$T$4:$AD$19)*$AL260:$AV260),0)</f>
        <v>0</v>
      </c>
      <c r="BD260" s="287" cm="1">
        <f t="array" aca="1" ref="BD260" ca="1">IF(AD260&gt;0,AD260*SUMPRODUCT(_xlfn.XLOOKUP(AD$23,$C$4:$C$19,$T$4:$AD$19)*$AL260:$AV260),0)</f>
        <v>0</v>
      </c>
      <c r="BE260" s="287" cm="1">
        <f t="array" aca="1" ref="BE260" ca="1">IF(AE260&gt;0,AE260*SUMPRODUCT(_xlfn.XLOOKUP(AE$23,$C$4:$C$19,$T$4:$AD$19)*$AL260:$AV260),0)</f>
        <v>0</v>
      </c>
      <c r="BF260" s="287" cm="1">
        <f t="array" aca="1" ref="BF260" ca="1">IF(AF260&gt;0,AF260*SUMPRODUCT(_xlfn.XLOOKUP(AF$23,$C$4:$C$19,$T$4:$AD$19)*$AL260:$AV260),0)</f>
        <v>0</v>
      </c>
      <c r="BG260" s="287" cm="1">
        <f t="array" aca="1" ref="BG260" ca="1">IF(AG260&gt;0,AG260*SUMPRODUCT(_xlfn.XLOOKUP(AG$23,$C$4:$C$19,$T$4:$AD$19)*$AL260:$AV260),0)</f>
        <v>0</v>
      </c>
      <c r="BH260" s="287" cm="1">
        <f t="array" aca="1" ref="BH260" ca="1">IF(AH260&gt;0,AH260*SUMPRODUCT(_xlfn.XLOOKUP(AH$23,$C$4:$C$19,$T$4:$AD$19)*$AL260:$AV260),0)</f>
        <v>1</v>
      </c>
      <c r="BI260" s="287" cm="1">
        <f t="array" aca="1" ref="BI260" ca="1">IF(AI260&gt;0,AI260*SUMPRODUCT(_xlfn.XLOOKUP(AI$23,$C$4:$C$19,$T$4:$AD$19)*$AL260:$AV260),0)</f>
        <v>0</v>
      </c>
      <c r="BJ260" s="287" cm="1">
        <f t="array" aca="1" ref="BJ260" ca="1">IF(AJ260&gt;0,AJ260*SUMPRODUCT(_xlfn.XLOOKUP(AJ$23,$C$4:$C$19,$T$4:$AD$19)*$AL260:$AV260),0)</f>
        <v>0</v>
      </c>
      <c r="BK260" s="288" cm="1">
        <f t="array" aca="1" ref="BK260" ca="1">IF(AK260&gt;0,AK260*SUMPRODUCT(_xlfn.XLOOKUP(AK$23,$C$4:$C$19,$T$4:$AD$19)*$AL260:$AV260),0)</f>
        <v>0</v>
      </c>
      <c r="BL260" s="289">
        <f t="shared" ca="1" si="367"/>
        <v>1</v>
      </c>
      <c r="BM260" s="286" cm="1">
        <f t="array" aca="1" ref="BM260" ca="1">IF(AA260&gt;0,AA260*SUMPRODUCT(_xlfn.XLOOKUP(AA$23,$C$4:$C$19,$I$4:$S$19)*$AL260:$AV260),0)</f>
        <v>0</v>
      </c>
      <c r="BN260" s="287" cm="1">
        <f t="array" aca="1" ref="BN260" ca="1">IF(AB260&gt;0,AB260*SUMPRODUCT(_xlfn.XLOOKUP(AB$23,$C$4:$C$19,$I$4:$S$19)*$AL260:$AV260),0)</f>
        <v>0</v>
      </c>
      <c r="BO260" s="287" cm="1">
        <f t="array" aca="1" ref="BO260" ca="1">IF(AC260&gt;0,AC260*SUMPRODUCT(_xlfn.XLOOKUP(AC$23,$C$4:$C$19,$I$4:$S$19)*$AL260:$AV260),0)</f>
        <v>0</v>
      </c>
      <c r="BP260" s="287" cm="1">
        <f t="array" aca="1" ref="BP260" ca="1">IF(AD260&gt;0,AD260*SUMPRODUCT(_xlfn.XLOOKUP(AD$23,$C$4:$C$19,$I$4:$S$19)*$AL260:$AV260),0)</f>
        <v>0</v>
      </c>
      <c r="BQ260" s="287" cm="1">
        <f t="array" aca="1" ref="BQ260" ca="1">IF(AE260&gt;0,AE260*SUMPRODUCT(_xlfn.XLOOKUP(AE$23,$C$4:$C$19,$I$4:$S$19)*$AL260:$AV260),0)</f>
        <v>0</v>
      </c>
      <c r="BR260" s="287" cm="1">
        <f t="array" aca="1" ref="BR260" ca="1">IF(AF260&gt;0,AF260*SUMPRODUCT(_xlfn.XLOOKUP(AF$23,$C$4:$C$19,$I$4:$S$19)*$AL260:$AV260),0)</f>
        <v>0</v>
      </c>
      <c r="BS260" s="287" cm="1">
        <f t="array" aca="1" ref="BS260" ca="1">IF(AG260&gt;0,AG260*SUMPRODUCT(_xlfn.XLOOKUP(AG$23,$C$4:$C$19,$I$4:$S$19)*$AL260:$AV260),0)</f>
        <v>0</v>
      </c>
      <c r="BT260" s="287" cm="1">
        <f t="array" aca="1" ref="BT260" ca="1">IF(AH260&gt;0,AH260*SUMPRODUCT(_xlfn.XLOOKUP(AH$23,$C$4:$C$19,$I$4:$S$19)*$AL260:$AV260),0)</f>
        <v>0</v>
      </c>
      <c r="BU260" s="287" cm="1">
        <f t="array" aca="1" ref="BU260" ca="1">IF(AI260&gt;0,AI260*SUMPRODUCT(_xlfn.XLOOKUP(AI$23,$C$4:$C$19,$I$4:$S$19)*$AL260:$AV260),0)</f>
        <v>0</v>
      </c>
      <c r="BV260" s="287" cm="1">
        <f t="array" aca="1" ref="BV260" ca="1">IF(AJ260&gt;0,AJ260*SUMPRODUCT(_xlfn.XLOOKUP(AJ$23,$C$4:$C$19,$I$4:$S$19)*$AL260:$AV260),0)</f>
        <v>0</v>
      </c>
      <c r="BW260" s="290" cm="1">
        <f t="array" aca="1" ref="BW260" ca="1">IF(AK260&gt;0,AK260*SUMPRODUCT(_xlfn.XLOOKUP(AK$23,$C$4:$C$19,$I$4:$S$19)*$AL260:$AV260),0)</f>
        <v>0</v>
      </c>
      <c r="BX260" s="291">
        <f t="shared" ca="1" si="368"/>
        <v>0</v>
      </c>
      <c r="BY260" s="286" cm="1">
        <f t="array" aca="1" ref="BY260" ca="1">IF(AA260&lt;0,AA260*SUMPRODUCT(_xlfn.XLOOKUP(AA$23,$C$4:$C$19,$T$4:$AD$19)*$AL260:$AV260),0)</f>
        <v>0</v>
      </c>
      <c r="BZ260" s="287" cm="1">
        <f t="array" aca="1" ref="BZ260" ca="1">IF(AB260&lt;0,AB260*SUMPRODUCT(_xlfn.XLOOKUP(AB$23,$C$4:$C$19,$T$4:$AD$19)*$AL260:$AV260),0)</f>
        <v>0</v>
      </c>
      <c r="CA260" s="287" cm="1">
        <f t="array" aca="1" ref="CA260" ca="1">IF(AC260&lt;0,AC260*SUMPRODUCT(_xlfn.XLOOKUP(AC$23,$C$4:$C$19,$T$4:$AD$19)*$AL260:$AV260),0)</f>
        <v>0</v>
      </c>
      <c r="CB260" s="287" cm="1">
        <f t="array" aca="1" ref="CB260" ca="1">IF(AD260&lt;0,AD260*SUMPRODUCT(_xlfn.XLOOKUP(AD$23,$C$4:$C$19,$T$4:$AD$19)*$AL260:$AV260),0)</f>
        <v>0</v>
      </c>
      <c r="CC260" s="287" cm="1">
        <f t="array" aca="1" ref="CC260" ca="1">IF(AE260&lt;0,AE260*SUMPRODUCT(_xlfn.XLOOKUP(AE$23,$C$4:$C$19,$T$4:$AD$19)*$AL260:$AV260),0)</f>
        <v>0</v>
      </c>
      <c r="CD260" s="287" cm="1">
        <f t="array" aca="1" ref="CD260" ca="1">IF(AF260&lt;0,AF260*SUMPRODUCT(_xlfn.XLOOKUP(AF$23,$C$4:$C$19,$T$4:$AD$19)*$AL260:$AV260),0)</f>
        <v>0</v>
      </c>
      <c r="CE260" s="287" cm="1">
        <f t="array" aca="1" ref="CE260" ca="1">IF(AG260&lt;0,AG260*SUMPRODUCT(_xlfn.XLOOKUP(AG$23,$C$4:$C$19,$T$4:$AD$19)*$AL260:$AV260),0)</f>
        <v>0</v>
      </c>
      <c r="CF260" s="287" cm="1">
        <f t="array" aca="1" ref="CF260" ca="1">IF(AH260&lt;0,AH260*SUMPRODUCT(_xlfn.XLOOKUP(AH$23,$C$4:$C$19,$T$4:$AD$19)*$AL260:$AV260),0)</f>
        <v>0</v>
      </c>
      <c r="CG260" s="287" cm="1">
        <f t="array" aca="1" ref="CG260" ca="1">IF(AI260&lt;0,AI260*SUMPRODUCT(_xlfn.XLOOKUP(AI$23,$C$4:$C$19,$T$4:$AD$19)*$AL260:$AV260),0)</f>
        <v>0</v>
      </c>
      <c r="CH260" s="287" cm="1">
        <f t="array" aca="1" ref="CH260" ca="1">IF(AJ260&lt;0,AJ260*SUMPRODUCT(_xlfn.XLOOKUP(AJ$23,$C$4:$C$19,$T$4:$AD$19)*$AL260:$AV260),0)</f>
        <v>0</v>
      </c>
      <c r="CI260" s="290" cm="1">
        <f t="array" aca="1" ref="CI260" ca="1">IF(AK260&lt;0,AK260*SUMPRODUCT(_xlfn.XLOOKUP(AK$23,$C$4:$C$19,$T$4:$AD$19)*$AL260:$AV260),0)</f>
        <v>0</v>
      </c>
      <c r="CJ260" s="289">
        <f t="shared" ca="1" si="369"/>
        <v>0</v>
      </c>
      <c r="CK260" s="286" cm="1">
        <f t="array" aca="1" ref="CK260" ca="1">IF(AA260&lt;0,AA260*SUMPRODUCT(_xlfn.XLOOKUP(AA$23,$C$4:$C$19,$I$4:$S$19)*$AL260:$AV260),0)</f>
        <v>0</v>
      </c>
      <c r="CL260" s="287" cm="1">
        <f t="array" aca="1" ref="CL260" ca="1">IF(AB260&lt;0,AB260*SUMPRODUCT(_xlfn.XLOOKUP(AB$23,$C$4:$C$19,$I$4:$S$19)*$AL260:$AV260),0)</f>
        <v>0</v>
      </c>
      <c r="CM260" s="287" cm="1">
        <f t="array" aca="1" ref="CM260" ca="1">IF(AC260&lt;0,AC260*SUMPRODUCT(_xlfn.XLOOKUP(AC$23,$C$4:$C$19,$I$4:$S$19)*$AL260:$AV260),0)</f>
        <v>0</v>
      </c>
      <c r="CN260" s="287" cm="1">
        <f t="array" aca="1" ref="CN260" ca="1">IF(AD260&lt;0,AD260*SUMPRODUCT(_xlfn.XLOOKUP(AD$23,$C$4:$C$19,$I$4:$S$19)*$AL260:$AV260),0)</f>
        <v>0</v>
      </c>
      <c r="CO260" s="287" cm="1">
        <f t="array" aca="1" ref="CO260" ca="1">IF(AE260&lt;0,AE260*SUMPRODUCT(_xlfn.XLOOKUP(AE$23,$C$4:$C$19,$I$4:$S$19)*$AL260:$AV260),0)</f>
        <v>0</v>
      </c>
      <c r="CP260" s="287" cm="1">
        <f t="array" aca="1" ref="CP260" ca="1">IF(AF260&lt;0,AF260*SUMPRODUCT(_xlfn.XLOOKUP(AF$23,$C$4:$C$19,$I$4:$S$19)*$AL260:$AV260),0)</f>
        <v>0</v>
      </c>
      <c r="CQ260" s="287" cm="1">
        <f t="array" aca="1" ref="CQ260" ca="1">IF(AG260&lt;0,AG260*SUMPRODUCT(_xlfn.XLOOKUP(AG$23,$C$4:$C$19,$I$4:$S$19)*$AL260:$AV260),0)</f>
        <v>0</v>
      </c>
      <c r="CR260" s="287" cm="1">
        <f t="array" aca="1" ref="CR260" ca="1">IF(AH260&lt;0,AH260*SUMPRODUCT(_xlfn.XLOOKUP(AH$23,$C$4:$C$19,$I$4:$S$19)*$AL260:$AV260),0)</f>
        <v>0</v>
      </c>
      <c r="CS260" s="287" cm="1">
        <f t="array" aca="1" ref="CS260" ca="1">IF(AI260&lt;0,AI260*SUMPRODUCT(_xlfn.XLOOKUP(AI$23,$C$4:$C$19,$I$4:$S$19)*$AL260:$AV260),0)</f>
        <v>0</v>
      </c>
      <c r="CT260" s="287" cm="1">
        <f t="array" aca="1" ref="CT260" ca="1">IF(AJ260&lt;0,AJ260*SUMPRODUCT(_xlfn.XLOOKUP(AJ$23,$C$4:$C$19,$I$4:$S$19)*$AL260:$AV260),0)</f>
        <v>0</v>
      </c>
      <c r="CU260" s="288" cm="1">
        <f t="array" aca="1" ref="CU260" ca="1">IF(AK260&lt;0,AK260*SUMPRODUCT(_xlfn.XLOOKUP(AK$23,$C$4:$C$19,$I$4:$S$19)*$AL260:$AV260),0)</f>
        <v>0</v>
      </c>
      <c r="CV260" s="289">
        <f t="shared" ca="1" si="370"/>
        <v>0</v>
      </c>
    </row>
    <row r="261" spans="1:100" x14ac:dyDescent="0.25">
      <c r="A261" s="136"/>
      <c r="B261" s="389"/>
      <c r="C261" s="292">
        <v>17</v>
      </c>
      <c r="D261" s="293" t="str">
        <f>_xlfn.XLOOKUP($C261,'Load Combinations'!$B$4:$B$22,'Load Combinations'!$C$4:$C$22)</f>
        <v>CV MAWP, Beam On</v>
      </c>
      <c r="E261" s="86"/>
      <c r="F261" s="294"/>
      <c r="G261" s="125"/>
      <c r="H261" s="295">
        <f t="shared" ca="1" si="355"/>
        <v>1.25</v>
      </c>
      <c r="I261" s="295">
        <f t="shared" ca="1" si="356"/>
        <v>0</v>
      </c>
      <c r="J261" s="296"/>
      <c r="K261" s="99">
        <f ca="1">OFFSET(K261,-16,0)</f>
        <v>0</v>
      </c>
      <c r="L261" s="96">
        <f t="shared" ref="L261:AK261" ca="1" si="389">OFFSET(L261,-16,0)</f>
        <v>0</v>
      </c>
      <c r="M261" s="96">
        <f t="shared" ca="1" si="389"/>
        <v>0</v>
      </c>
      <c r="N261" s="96">
        <f t="shared" ca="1" si="389"/>
        <v>0</v>
      </c>
      <c r="O261" s="96">
        <f t="shared" ca="1" si="389"/>
        <v>0</v>
      </c>
      <c r="P261" s="96">
        <f t="shared" ca="1" si="389"/>
        <v>0</v>
      </c>
      <c r="Q261" s="96">
        <f t="shared" ca="1" si="389"/>
        <v>0</v>
      </c>
      <c r="R261" s="96">
        <f t="shared" ca="1" si="389"/>
        <v>0</v>
      </c>
      <c r="S261" s="96">
        <f t="shared" ca="1" si="389"/>
        <v>0</v>
      </c>
      <c r="T261" s="96">
        <f t="shared" ca="1" si="389"/>
        <v>0</v>
      </c>
      <c r="U261" s="96">
        <f t="shared" ca="1" si="389"/>
        <v>0</v>
      </c>
      <c r="V261" s="96">
        <f t="shared" ca="1" si="389"/>
        <v>0</v>
      </c>
      <c r="W261" s="96">
        <f t="shared" ca="1" si="389"/>
        <v>0</v>
      </c>
      <c r="X261" s="96">
        <f t="shared" ca="1" si="389"/>
        <v>0</v>
      </c>
      <c r="Y261" s="96">
        <f t="shared" ca="1" si="389"/>
        <v>0</v>
      </c>
      <c r="Z261" s="138">
        <f t="shared" ca="1" si="389"/>
        <v>0</v>
      </c>
      <c r="AA261" s="99">
        <f t="shared" ca="1" si="389"/>
        <v>0</v>
      </c>
      <c r="AB261" s="96">
        <f t="shared" ca="1" si="389"/>
        <v>0</v>
      </c>
      <c r="AC261" s="96">
        <f t="shared" ca="1" si="389"/>
        <v>0</v>
      </c>
      <c r="AD261" s="96">
        <f t="shared" ca="1" si="389"/>
        <v>0</v>
      </c>
      <c r="AE261" s="96">
        <f t="shared" ca="1" si="389"/>
        <v>0</v>
      </c>
      <c r="AF261" s="96">
        <f t="shared" ca="1" si="389"/>
        <v>0</v>
      </c>
      <c r="AG261" s="96">
        <f t="shared" ca="1" si="389"/>
        <v>0</v>
      </c>
      <c r="AH261" s="96">
        <f t="shared" ca="1" si="389"/>
        <v>1</v>
      </c>
      <c r="AI261" s="96">
        <f t="shared" ca="1" si="389"/>
        <v>0</v>
      </c>
      <c r="AJ261" s="96">
        <f t="shared" ca="1" si="389"/>
        <v>0</v>
      </c>
      <c r="AK261" s="100">
        <f t="shared" ca="1" si="389"/>
        <v>0</v>
      </c>
      <c r="AL261" s="97">
        <f>+INDEX('Load Combinations'!$D$4:$N$22,MATCH(Vertical!$C261,'Load Combinations'!$B$4:$B$22,0),MATCH(Vertical!AL$23,'Load Combinations'!$D$3:$N$3,0))</f>
        <v>1</v>
      </c>
      <c r="AM261" s="96">
        <f>+INDEX('Load Combinations'!$D$4:$N$22,MATCH(Vertical!$C261,'Load Combinations'!$B$4:$B$22,0),MATCH(Vertical!AM$23,'Load Combinations'!$D$3:$N$3,0))</f>
        <v>0</v>
      </c>
      <c r="AN261" s="96">
        <f>+INDEX('Load Combinations'!$D$4:$N$22,MATCH(Vertical!$C261,'Load Combinations'!$B$4:$B$22,0),MATCH(Vertical!AN$23,'Load Combinations'!$D$3:$N$3,0))</f>
        <v>0</v>
      </c>
      <c r="AO261" s="96">
        <f>+INDEX('Load Combinations'!$D$4:$N$22,MATCH(Vertical!$C261,'Load Combinations'!$B$4:$B$22,0),MATCH(Vertical!AO$23,'Load Combinations'!$D$3:$N$3,0))</f>
        <v>1</v>
      </c>
      <c r="AP261" s="96">
        <f>+INDEX('Load Combinations'!$D$4:$N$22,MATCH(Vertical!$C261,'Load Combinations'!$B$4:$B$22,0),MATCH(Vertical!AP$23,'Load Combinations'!$D$3:$N$3,0))</f>
        <v>0</v>
      </c>
      <c r="AQ261" s="96">
        <f>+INDEX('Load Combinations'!$D$4:$N$22,MATCH(Vertical!$C261,'Load Combinations'!$B$4:$B$22,0),MATCH(Vertical!AQ$23,'Load Combinations'!$D$3:$N$3,0))</f>
        <v>1</v>
      </c>
      <c r="AR261" s="96">
        <f>+INDEX('Load Combinations'!$D$4:$N$22,MATCH(Vertical!$C261,'Load Combinations'!$B$4:$B$22,0),MATCH(Vertical!AR$23,'Load Combinations'!$D$3:$N$3,0))</f>
        <v>1</v>
      </c>
      <c r="AS261" s="96">
        <f>+INDEX('Load Combinations'!$D$4:$N$22,MATCH(Vertical!$C261,'Load Combinations'!$B$4:$B$22,0),MATCH(Vertical!AS$23,'Load Combinations'!$D$3:$N$3,0))</f>
        <v>0</v>
      </c>
      <c r="AT261" s="96">
        <f>+INDEX('Load Combinations'!$D$4:$N$22,MATCH(Vertical!$C261,'Load Combinations'!$B$4:$B$22,0),MATCH(Vertical!AT$23,'Load Combinations'!$D$3:$N$3,0))</f>
        <v>0</v>
      </c>
      <c r="AU261" s="138">
        <f>+INDEX('Load Combinations'!$D$4:$N$22,MATCH(Vertical!$C261,'Load Combinations'!$B$4:$B$22,0),MATCH(Vertical!AU$23,'Load Combinations'!$D$3:$N$3,0))</f>
        <v>0</v>
      </c>
      <c r="AV261" s="298">
        <f>+INDEX('Load Combinations'!$D$4:$N$22,MATCH(Vertical!$C261,'Load Combinations'!$B$4:$B$22,0),MATCH(Vertical!AV$23,'Load Combinations'!$D$3:$N$3,0))</f>
        <v>0</v>
      </c>
      <c r="AW261" s="297" cm="1">
        <f t="array" aca="1" ref="AW261" ca="1">SUMPRODUCT(--($K261:$Z261&gt;0),INDEX($H$4:$H$19,MATCH($K$23:$Z$23,$C$4:$C$19,0)))</f>
        <v>0</v>
      </c>
      <c r="AX261" s="298" cm="1">
        <f t="array" aca="1" ref="AX261" ca="1">SUMPRODUCT(--($K261:$Z261&gt;0),INDEX($G$4:$G$19,MATCH($K$23:$Z$23,$C$4:$C$19,0)))</f>
        <v>0</v>
      </c>
      <c r="AY261" s="298" cm="1">
        <f t="array" aca="1" ref="AY261" ca="1">-1*SUMPRODUCT(--($K261:$Z261&lt;0),INDEX($H$4:$H$19,MATCH($K$23:$Z$23,$C$4:$C$19,0)))</f>
        <v>0</v>
      </c>
      <c r="AZ261" s="299" cm="1">
        <f t="array" aca="1" ref="AZ261" ca="1">-1*SUMPRODUCT(--($K261:$Z261&lt;0),INDEX($G$4:$G$19,MATCH($K$23:$Z$23,$C$4:$C$19,0)))</f>
        <v>0</v>
      </c>
      <c r="BA261" s="125" cm="1">
        <f t="array" aca="1" ref="BA261" ca="1">IF(AA261&gt;0,AA261*SUMPRODUCT(_xlfn.XLOOKUP(AA$23,$C$4:$C$19,$T$4:$AD$19)*$AL261:$AV261),0)</f>
        <v>0</v>
      </c>
      <c r="BB261" s="300" cm="1">
        <f t="array" aca="1" ref="BB261" ca="1">IF(AB261&gt;0,AB261*SUMPRODUCT(_xlfn.XLOOKUP(AB$23,$C$4:$C$19,$T$4:$AD$19)*$AL261:$AV261),0)</f>
        <v>0</v>
      </c>
      <c r="BC261" s="300" cm="1">
        <f t="array" aca="1" ref="BC261" ca="1">IF(AC261&gt;0,AC261*SUMPRODUCT(_xlfn.XLOOKUP(AC$23,$C$4:$C$19,$T$4:$AD$19)*$AL261:$AV261),0)</f>
        <v>0</v>
      </c>
      <c r="BD261" s="301" cm="1">
        <f t="array" aca="1" ref="BD261" ca="1">IF(AD261&gt;0,AD261*SUMPRODUCT(_xlfn.XLOOKUP(AD$23,$C$4:$C$19,$T$4:$AD$19)*$AL261:$AV261),0)</f>
        <v>0</v>
      </c>
      <c r="BE261" s="300" cm="1">
        <f t="array" aca="1" ref="BE261" ca="1">IF(AE261&gt;0,AE261*SUMPRODUCT(_xlfn.XLOOKUP(AE$23,$C$4:$C$19,$T$4:$AD$19)*$AL261:$AV261),0)</f>
        <v>0</v>
      </c>
      <c r="BF261" s="300" cm="1">
        <f t="array" aca="1" ref="BF261" ca="1">IF(AF261&gt;0,AF261*SUMPRODUCT(_xlfn.XLOOKUP(AF$23,$C$4:$C$19,$T$4:$AD$19)*$AL261:$AV261),0)</f>
        <v>0</v>
      </c>
      <c r="BG261" s="300" cm="1">
        <f t="array" aca="1" ref="BG261" ca="1">IF(AG261&gt;0,AG261*SUMPRODUCT(_xlfn.XLOOKUP(AG$23,$C$4:$C$19,$T$4:$AD$19)*$AL261:$AV261),0)</f>
        <v>0</v>
      </c>
      <c r="BH261" s="300" cm="1">
        <f t="array" aca="1" ref="BH261" ca="1">IF(AH261&gt;0,AH261*SUMPRODUCT(_xlfn.XLOOKUP(AH$23,$C$4:$C$19,$T$4:$AD$19)*$AL261:$AV261),0)</f>
        <v>1.25</v>
      </c>
      <c r="BI261" s="300" cm="1">
        <f t="array" aca="1" ref="BI261" ca="1">IF(AI261&gt;0,AI261*SUMPRODUCT(_xlfn.XLOOKUP(AI$23,$C$4:$C$19,$T$4:$AD$19)*$AL261:$AV261),0)</f>
        <v>0</v>
      </c>
      <c r="BJ261" s="300" cm="1">
        <f t="array" aca="1" ref="BJ261" ca="1">IF(AJ261&gt;0,AJ261*SUMPRODUCT(_xlfn.XLOOKUP(AJ$23,$C$4:$C$19,$T$4:$AD$19)*$AL261:$AV261),0)</f>
        <v>0</v>
      </c>
      <c r="BK261" s="302" cm="1">
        <f t="array" aca="1" ref="BK261" ca="1">IF(AK261&gt;0,AK261*SUMPRODUCT(_xlfn.XLOOKUP(AK$23,$C$4:$C$19,$T$4:$AD$19)*$AL261:$AV261),0)</f>
        <v>0</v>
      </c>
      <c r="BL261" s="303">
        <f t="shared" ca="1" si="367"/>
        <v>1.25</v>
      </c>
      <c r="BM261" s="125" cm="1">
        <f t="array" aca="1" ref="BM261" ca="1">IF(AA261&gt;0,AA261*SUMPRODUCT(_xlfn.XLOOKUP(AA$23,$C$4:$C$19,$I$4:$S$19)*$AL261:$AV261),0)</f>
        <v>0</v>
      </c>
      <c r="BN261" s="300" cm="1">
        <f t="array" aca="1" ref="BN261" ca="1">IF(AB261&gt;0,AB261*SUMPRODUCT(_xlfn.XLOOKUP(AB$23,$C$4:$C$19,$I$4:$S$19)*$AL261:$AV261),0)</f>
        <v>0</v>
      </c>
      <c r="BO261" s="300" cm="1">
        <f t="array" aca="1" ref="BO261" ca="1">IF(AC261&gt;0,AC261*SUMPRODUCT(_xlfn.XLOOKUP(AC$23,$C$4:$C$19,$I$4:$S$19)*$AL261:$AV261),0)</f>
        <v>0</v>
      </c>
      <c r="BP261" s="301" cm="1">
        <f t="array" aca="1" ref="BP261" ca="1">IF(AD261&gt;0,AD261*SUMPRODUCT(_xlfn.XLOOKUP(AD$23,$C$4:$C$19,$I$4:$S$19)*$AL261:$AV261),0)</f>
        <v>0</v>
      </c>
      <c r="BQ261" s="300" cm="1">
        <f t="array" aca="1" ref="BQ261" ca="1">IF(AE261&gt;0,AE261*SUMPRODUCT(_xlfn.XLOOKUP(AE$23,$C$4:$C$19,$I$4:$S$19)*$AL261:$AV261),0)</f>
        <v>0</v>
      </c>
      <c r="BR261" s="300" cm="1">
        <f t="array" aca="1" ref="BR261" ca="1">IF(AF261&gt;0,AF261*SUMPRODUCT(_xlfn.XLOOKUP(AF$23,$C$4:$C$19,$I$4:$S$19)*$AL261:$AV261),0)</f>
        <v>0</v>
      </c>
      <c r="BS261" s="300" cm="1">
        <f t="array" aca="1" ref="BS261" ca="1">IF(AG261&gt;0,AG261*SUMPRODUCT(_xlfn.XLOOKUP(AG$23,$C$4:$C$19,$I$4:$S$19)*$AL261:$AV261),0)</f>
        <v>0</v>
      </c>
      <c r="BT261" s="300" cm="1">
        <f t="array" aca="1" ref="BT261" ca="1">IF(AH261&gt;0,AH261*SUMPRODUCT(_xlfn.XLOOKUP(AH$23,$C$4:$C$19,$I$4:$S$19)*$AL261:$AV261),0)</f>
        <v>0</v>
      </c>
      <c r="BU261" s="300" cm="1">
        <f t="array" aca="1" ref="BU261" ca="1">IF(AI261&gt;0,AI261*SUMPRODUCT(_xlfn.XLOOKUP(AI$23,$C$4:$C$19,$I$4:$S$19)*$AL261:$AV261),0)</f>
        <v>0</v>
      </c>
      <c r="BV261" s="300" cm="1">
        <f t="array" aca="1" ref="BV261" ca="1">IF(AJ261&gt;0,AJ261*SUMPRODUCT(_xlfn.XLOOKUP(AJ$23,$C$4:$C$19,$I$4:$S$19)*$AL261:$AV261),0)</f>
        <v>0</v>
      </c>
      <c r="BW261" s="304" cm="1">
        <f t="array" aca="1" ref="BW261" ca="1">IF(AK261&gt;0,AK261*SUMPRODUCT(_xlfn.XLOOKUP(AK$23,$C$4:$C$19,$I$4:$S$19)*$AL261:$AV261),0)</f>
        <v>0</v>
      </c>
      <c r="BX261" s="305">
        <f t="shared" ca="1" si="368"/>
        <v>0</v>
      </c>
      <c r="BY261" s="125" cm="1">
        <f t="array" aca="1" ref="BY261" ca="1">IF(AA261&lt;0,AA261*SUMPRODUCT(_xlfn.XLOOKUP(AA$23,$C$4:$C$19,$T$4:$AD$19)*$AL261:$AV261),0)</f>
        <v>0</v>
      </c>
      <c r="BZ261" s="300" cm="1">
        <f t="array" aca="1" ref="BZ261" ca="1">IF(AB261&lt;0,AB261*SUMPRODUCT(_xlfn.XLOOKUP(AB$23,$C$4:$C$19,$T$4:$AD$19)*$AL261:$AV261),0)</f>
        <v>0</v>
      </c>
      <c r="CA261" s="300" cm="1">
        <f t="array" aca="1" ref="CA261" ca="1">IF(AC261&lt;0,AC261*SUMPRODUCT(_xlfn.XLOOKUP(AC$23,$C$4:$C$19,$T$4:$AD$19)*$AL261:$AV261),0)</f>
        <v>0</v>
      </c>
      <c r="CB261" s="301" cm="1">
        <f t="array" aca="1" ref="CB261" ca="1">IF(AD261&lt;0,AD261*SUMPRODUCT(_xlfn.XLOOKUP(AD$23,$C$4:$C$19,$T$4:$AD$19)*$AL261:$AV261),0)</f>
        <v>0</v>
      </c>
      <c r="CC261" s="300" cm="1">
        <f t="array" aca="1" ref="CC261" ca="1">IF(AE261&lt;0,AE261*SUMPRODUCT(_xlfn.XLOOKUP(AE$23,$C$4:$C$19,$T$4:$AD$19)*$AL261:$AV261),0)</f>
        <v>0</v>
      </c>
      <c r="CD261" s="300" cm="1">
        <f t="array" aca="1" ref="CD261" ca="1">IF(AF261&lt;0,AF261*SUMPRODUCT(_xlfn.XLOOKUP(AF$23,$C$4:$C$19,$T$4:$AD$19)*$AL261:$AV261),0)</f>
        <v>0</v>
      </c>
      <c r="CE261" s="300" cm="1">
        <f t="array" aca="1" ref="CE261" ca="1">IF(AG261&lt;0,AG261*SUMPRODUCT(_xlfn.XLOOKUP(AG$23,$C$4:$C$19,$T$4:$AD$19)*$AL261:$AV261),0)</f>
        <v>0</v>
      </c>
      <c r="CF261" s="300" cm="1">
        <f t="array" aca="1" ref="CF261" ca="1">IF(AH261&lt;0,AH261*SUMPRODUCT(_xlfn.XLOOKUP(AH$23,$C$4:$C$19,$T$4:$AD$19)*$AL261:$AV261),0)</f>
        <v>0</v>
      </c>
      <c r="CG261" s="300" cm="1">
        <f t="array" aca="1" ref="CG261" ca="1">IF(AI261&lt;0,AI261*SUMPRODUCT(_xlfn.XLOOKUP(AI$23,$C$4:$C$19,$T$4:$AD$19)*$AL261:$AV261),0)</f>
        <v>0</v>
      </c>
      <c r="CH261" s="300" cm="1">
        <f t="array" aca="1" ref="CH261" ca="1">IF(AJ261&lt;0,AJ261*SUMPRODUCT(_xlfn.XLOOKUP(AJ$23,$C$4:$C$19,$T$4:$AD$19)*$AL261:$AV261),0)</f>
        <v>0</v>
      </c>
      <c r="CI261" s="304" cm="1">
        <f t="array" aca="1" ref="CI261" ca="1">IF(AK261&lt;0,AK261*SUMPRODUCT(_xlfn.XLOOKUP(AK$23,$C$4:$C$19,$T$4:$AD$19)*$AL261:$AV261),0)</f>
        <v>0</v>
      </c>
      <c r="CJ261" s="303">
        <f t="shared" ca="1" si="369"/>
        <v>0</v>
      </c>
      <c r="CK261" s="125" cm="1">
        <f t="array" aca="1" ref="CK261" ca="1">IF(AA261&lt;0,AA261*SUMPRODUCT(_xlfn.XLOOKUP(AA$23,$C$4:$C$19,$I$4:$S$19)*$AL261:$AV261),0)</f>
        <v>0</v>
      </c>
      <c r="CL261" s="300" cm="1">
        <f t="array" aca="1" ref="CL261" ca="1">IF(AB261&lt;0,AB261*SUMPRODUCT(_xlfn.XLOOKUP(AB$23,$C$4:$C$19,$I$4:$S$19)*$AL261:$AV261),0)</f>
        <v>0</v>
      </c>
      <c r="CM261" s="300" cm="1">
        <f t="array" aca="1" ref="CM261" ca="1">IF(AC261&lt;0,AC261*SUMPRODUCT(_xlfn.XLOOKUP(AC$23,$C$4:$C$19,$I$4:$S$19)*$AL261:$AV261),0)</f>
        <v>0</v>
      </c>
      <c r="CN261" s="301" cm="1">
        <f t="array" aca="1" ref="CN261" ca="1">IF(AD261&lt;0,AD261*SUMPRODUCT(_xlfn.XLOOKUP(AD$23,$C$4:$C$19,$I$4:$S$19)*$AL261:$AV261),0)</f>
        <v>0</v>
      </c>
      <c r="CO261" s="300" cm="1">
        <f t="array" aca="1" ref="CO261" ca="1">IF(AE261&lt;0,AE261*SUMPRODUCT(_xlfn.XLOOKUP(AE$23,$C$4:$C$19,$I$4:$S$19)*$AL261:$AV261),0)</f>
        <v>0</v>
      </c>
      <c r="CP261" s="300" cm="1">
        <f t="array" aca="1" ref="CP261" ca="1">IF(AF261&lt;0,AF261*SUMPRODUCT(_xlfn.XLOOKUP(AF$23,$C$4:$C$19,$I$4:$S$19)*$AL261:$AV261),0)</f>
        <v>0</v>
      </c>
      <c r="CQ261" s="300" cm="1">
        <f t="array" aca="1" ref="CQ261" ca="1">IF(AG261&lt;0,AG261*SUMPRODUCT(_xlfn.XLOOKUP(AG$23,$C$4:$C$19,$I$4:$S$19)*$AL261:$AV261),0)</f>
        <v>0</v>
      </c>
      <c r="CR261" s="300" cm="1">
        <f t="array" aca="1" ref="CR261" ca="1">IF(AH261&lt;0,AH261*SUMPRODUCT(_xlfn.XLOOKUP(AH$23,$C$4:$C$19,$I$4:$S$19)*$AL261:$AV261),0)</f>
        <v>0</v>
      </c>
      <c r="CS261" s="300" cm="1">
        <f t="array" aca="1" ref="CS261" ca="1">IF(AI261&lt;0,AI261*SUMPRODUCT(_xlfn.XLOOKUP(AI$23,$C$4:$C$19,$I$4:$S$19)*$AL261:$AV261),0)</f>
        <v>0</v>
      </c>
      <c r="CT261" s="300" cm="1">
        <f t="array" aca="1" ref="CT261" ca="1">IF(AJ261&lt;0,AJ261*SUMPRODUCT(_xlfn.XLOOKUP(AJ$23,$C$4:$C$19,$I$4:$S$19)*$AL261:$AV261),0)</f>
        <v>0</v>
      </c>
      <c r="CU261" s="302" cm="1">
        <f t="array" aca="1" ref="CU261" ca="1">IF(AK261&lt;0,AK261*SUMPRODUCT(_xlfn.XLOOKUP(AK$23,$C$4:$C$19,$I$4:$S$19)*$AL261:$AV261),0)</f>
        <v>0</v>
      </c>
      <c r="CV261" s="303">
        <f t="shared" ca="1" si="370"/>
        <v>0</v>
      </c>
    </row>
    <row r="262" spans="1:100" x14ac:dyDescent="0.25">
      <c r="A262" s="136"/>
      <c r="B262" s="389"/>
      <c r="C262" s="278">
        <v>18</v>
      </c>
      <c r="D262" s="279" t="str">
        <f>_xlfn.XLOOKUP($C262,'Load Combinations'!$B$4:$B$22,'Load Combinations'!$C$4:$C$22)</f>
        <v>Target Change Out</v>
      </c>
      <c r="E262" s="280"/>
      <c r="F262" s="281"/>
      <c r="G262" s="111"/>
      <c r="H262" s="282">
        <f t="shared" ca="1" si="355"/>
        <v>1</v>
      </c>
      <c r="I262" s="282">
        <f t="shared" ca="1" si="356"/>
        <v>0</v>
      </c>
      <c r="J262" s="283"/>
      <c r="K262" s="87">
        <f ca="1">OFFSET(K262,-17,0)</f>
        <v>0</v>
      </c>
      <c r="L262" s="84">
        <f t="shared" ref="L262:AK262" ca="1" si="390">OFFSET(L262,-17,0)</f>
        <v>0</v>
      </c>
      <c r="M262" s="84">
        <f t="shared" ca="1" si="390"/>
        <v>0</v>
      </c>
      <c r="N262" s="84">
        <f t="shared" ca="1" si="390"/>
        <v>0</v>
      </c>
      <c r="O262" s="84">
        <f t="shared" ca="1" si="390"/>
        <v>0</v>
      </c>
      <c r="P262" s="84">
        <f t="shared" ca="1" si="390"/>
        <v>0</v>
      </c>
      <c r="Q262" s="84">
        <f t="shared" ca="1" si="390"/>
        <v>0</v>
      </c>
      <c r="R262" s="84">
        <f t="shared" ca="1" si="390"/>
        <v>0</v>
      </c>
      <c r="S262" s="84">
        <f t="shared" ca="1" si="390"/>
        <v>0</v>
      </c>
      <c r="T262" s="84">
        <f t="shared" ca="1" si="390"/>
        <v>0</v>
      </c>
      <c r="U262" s="84">
        <f t="shared" ca="1" si="390"/>
        <v>0</v>
      </c>
      <c r="V262" s="84">
        <f t="shared" ca="1" si="390"/>
        <v>0</v>
      </c>
      <c r="W262" s="84">
        <f t="shared" ca="1" si="390"/>
        <v>0</v>
      </c>
      <c r="X262" s="84">
        <f t="shared" ca="1" si="390"/>
        <v>0</v>
      </c>
      <c r="Y262" s="84">
        <f t="shared" ca="1" si="390"/>
        <v>0</v>
      </c>
      <c r="Z262" s="89">
        <f t="shared" ca="1" si="390"/>
        <v>0</v>
      </c>
      <c r="AA262" s="87">
        <f t="shared" ca="1" si="390"/>
        <v>0</v>
      </c>
      <c r="AB262" s="84">
        <f t="shared" ca="1" si="390"/>
        <v>0</v>
      </c>
      <c r="AC262" s="84">
        <f t="shared" ca="1" si="390"/>
        <v>0</v>
      </c>
      <c r="AD262" s="84">
        <f t="shared" ca="1" si="390"/>
        <v>0</v>
      </c>
      <c r="AE262" s="84">
        <f t="shared" ca="1" si="390"/>
        <v>0</v>
      </c>
      <c r="AF262" s="84">
        <f t="shared" ca="1" si="390"/>
        <v>0</v>
      </c>
      <c r="AG262" s="84">
        <f t="shared" ca="1" si="390"/>
        <v>0</v>
      </c>
      <c r="AH262" s="84">
        <f t="shared" ca="1" si="390"/>
        <v>1</v>
      </c>
      <c r="AI262" s="84">
        <f t="shared" ca="1" si="390"/>
        <v>0</v>
      </c>
      <c r="AJ262" s="84">
        <f t="shared" ca="1" si="390"/>
        <v>0</v>
      </c>
      <c r="AK262" s="98">
        <f t="shared" ca="1" si="390"/>
        <v>0</v>
      </c>
      <c r="AL262" s="91">
        <f>+INDEX('Load Combinations'!$D$4:$N$22,MATCH(Vertical!$C262,'Load Combinations'!$B$4:$B$22,0),MATCH(Vertical!AL$23,'Load Combinations'!$D$3:$N$3,0))</f>
        <v>1</v>
      </c>
      <c r="AM262" s="84">
        <f>+INDEX('Load Combinations'!$D$4:$N$22,MATCH(Vertical!$C262,'Load Combinations'!$B$4:$B$22,0),MATCH(Vertical!AM$23,'Load Combinations'!$D$3:$N$3,0))</f>
        <v>0</v>
      </c>
      <c r="AN262" s="84">
        <f>+INDEX('Load Combinations'!$D$4:$N$22,MATCH(Vertical!$C262,'Load Combinations'!$B$4:$B$22,0),MATCH(Vertical!AN$23,'Load Combinations'!$D$3:$N$3,0))</f>
        <v>1</v>
      </c>
      <c r="AO262" s="84">
        <f>+INDEX('Load Combinations'!$D$4:$N$22,MATCH(Vertical!$C262,'Load Combinations'!$B$4:$B$22,0),MATCH(Vertical!AO$23,'Load Combinations'!$D$3:$N$3,0))</f>
        <v>1</v>
      </c>
      <c r="AP262" s="84">
        <f>+INDEX('Load Combinations'!$D$4:$N$22,MATCH(Vertical!$C262,'Load Combinations'!$B$4:$B$22,0),MATCH(Vertical!AP$23,'Load Combinations'!$D$3:$N$3,0))</f>
        <v>0</v>
      </c>
      <c r="AQ262" s="84">
        <f>+INDEX('Load Combinations'!$D$4:$N$22,MATCH(Vertical!$C262,'Load Combinations'!$B$4:$B$22,0),MATCH(Vertical!AQ$23,'Load Combinations'!$D$3:$N$3,0))</f>
        <v>0</v>
      </c>
      <c r="AR262" s="84">
        <f>+INDEX('Load Combinations'!$D$4:$N$22,MATCH(Vertical!$C262,'Load Combinations'!$B$4:$B$22,0),MATCH(Vertical!AR$23,'Load Combinations'!$D$3:$N$3,0))</f>
        <v>0</v>
      </c>
      <c r="AS262" s="84">
        <f>+INDEX('Load Combinations'!$D$4:$N$22,MATCH(Vertical!$C262,'Load Combinations'!$B$4:$B$22,0),MATCH(Vertical!AS$23,'Load Combinations'!$D$3:$N$3,0))</f>
        <v>0</v>
      </c>
      <c r="AT262" s="84">
        <f>+INDEX('Load Combinations'!$D$4:$N$22,MATCH(Vertical!$C262,'Load Combinations'!$B$4:$B$22,0),MATCH(Vertical!AT$23,'Load Combinations'!$D$3:$N$3,0))</f>
        <v>0</v>
      </c>
      <c r="AU262" s="89">
        <f>+INDEX('Load Combinations'!$D$4:$N$22,MATCH(Vertical!$C262,'Load Combinations'!$B$4:$B$22,0),MATCH(Vertical!AU$23,'Load Combinations'!$D$3:$N$3,0))</f>
        <v>0</v>
      </c>
      <c r="AV262" s="194">
        <f>+INDEX('Load Combinations'!$D$4:$N$22,MATCH(Vertical!$C262,'Load Combinations'!$B$4:$B$22,0),MATCH(Vertical!AV$23,'Load Combinations'!$D$3:$N$3,0))</f>
        <v>0</v>
      </c>
      <c r="AW262" s="284" cm="1">
        <f t="array" aca="1" ref="AW262" ca="1">SUMPRODUCT(--($K262:$Z262&gt;0),INDEX($H$4:$H$19,MATCH($K$23:$Z$23,$C$4:$C$19,0)))</f>
        <v>0</v>
      </c>
      <c r="AX262" s="194" cm="1">
        <f t="array" aca="1" ref="AX262" ca="1">SUMPRODUCT(--($K262:$Z262&gt;0),INDEX($G$4:$G$19,MATCH($K$23:$Z$23,$C$4:$C$19,0)))</f>
        <v>0</v>
      </c>
      <c r="AY262" s="194" cm="1">
        <f t="array" aca="1" ref="AY262" ca="1">-1*SUMPRODUCT(--($K262:$Z262&lt;0),INDEX($H$4:$H$19,MATCH($K$23:$Z$23,$C$4:$C$19,0)))</f>
        <v>0</v>
      </c>
      <c r="AZ262" s="285" cm="1">
        <f t="array" aca="1" ref="AZ262" ca="1">-1*SUMPRODUCT(--($K262:$Z262&lt;0),INDEX($G$4:$G$19,MATCH($K$23:$Z$23,$C$4:$C$19,0)))</f>
        <v>0</v>
      </c>
      <c r="BA262" s="286" cm="1">
        <f t="array" aca="1" ref="BA262" ca="1">IF(AA262&gt;0,AA262*SUMPRODUCT(_xlfn.XLOOKUP(AA$23,$C$4:$C$19,$T$4:$AD$19)*$AL262:$AV262),0)</f>
        <v>0</v>
      </c>
      <c r="BB262" s="287" cm="1">
        <f t="array" aca="1" ref="BB262" ca="1">IF(AB262&gt;0,AB262*SUMPRODUCT(_xlfn.XLOOKUP(AB$23,$C$4:$C$19,$T$4:$AD$19)*$AL262:$AV262),0)</f>
        <v>0</v>
      </c>
      <c r="BC262" s="287" cm="1">
        <f t="array" aca="1" ref="BC262" ca="1">IF(AC262&gt;0,AC262*SUMPRODUCT(_xlfn.XLOOKUP(AC$23,$C$4:$C$19,$T$4:$AD$19)*$AL262:$AV262),0)</f>
        <v>0</v>
      </c>
      <c r="BD262" s="287" cm="1">
        <f t="array" aca="1" ref="BD262" ca="1">IF(AD262&gt;0,AD262*SUMPRODUCT(_xlfn.XLOOKUP(AD$23,$C$4:$C$19,$T$4:$AD$19)*$AL262:$AV262),0)</f>
        <v>0</v>
      </c>
      <c r="BE262" s="287" cm="1">
        <f t="array" aca="1" ref="BE262" ca="1">IF(AE262&gt;0,AE262*SUMPRODUCT(_xlfn.XLOOKUP(AE$23,$C$4:$C$19,$T$4:$AD$19)*$AL262:$AV262),0)</f>
        <v>0</v>
      </c>
      <c r="BF262" s="287" cm="1">
        <f t="array" aca="1" ref="BF262" ca="1">IF(AF262&gt;0,AF262*SUMPRODUCT(_xlfn.XLOOKUP(AF$23,$C$4:$C$19,$T$4:$AD$19)*$AL262:$AV262),0)</f>
        <v>0</v>
      </c>
      <c r="BG262" s="287" cm="1">
        <f t="array" aca="1" ref="BG262" ca="1">IF(AG262&gt;0,AG262*SUMPRODUCT(_xlfn.XLOOKUP(AG$23,$C$4:$C$19,$T$4:$AD$19)*$AL262:$AV262),0)</f>
        <v>0</v>
      </c>
      <c r="BH262" s="287" cm="1">
        <f t="array" aca="1" ref="BH262" ca="1">IF(AH262&gt;0,AH262*SUMPRODUCT(_xlfn.XLOOKUP(AH$23,$C$4:$C$19,$T$4:$AD$19)*$AL262:$AV262),0)</f>
        <v>1</v>
      </c>
      <c r="BI262" s="287" cm="1">
        <f t="array" aca="1" ref="BI262" ca="1">IF(AI262&gt;0,AI262*SUMPRODUCT(_xlfn.XLOOKUP(AI$23,$C$4:$C$19,$T$4:$AD$19)*$AL262:$AV262),0)</f>
        <v>0</v>
      </c>
      <c r="BJ262" s="287" cm="1">
        <f t="array" aca="1" ref="BJ262" ca="1">IF(AJ262&gt;0,AJ262*SUMPRODUCT(_xlfn.XLOOKUP(AJ$23,$C$4:$C$19,$T$4:$AD$19)*$AL262:$AV262),0)</f>
        <v>0</v>
      </c>
      <c r="BK262" s="288" cm="1">
        <f t="array" aca="1" ref="BK262" ca="1">IF(AK262&gt;0,AK262*SUMPRODUCT(_xlfn.XLOOKUP(AK$23,$C$4:$C$19,$T$4:$AD$19)*$AL262:$AV262),0)</f>
        <v>0</v>
      </c>
      <c r="BL262" s="289">
        <f t="shared" ca="1" si="367"/>
        <v>1</v>
      </c>
      <c r="BM262" s="286" cm="1">
        <f t="array" aca="1" ref="BM262" ca="1">IF(AA262&gt;0,AA262*SUMPRODUCT(_xlfn.XLOOKUP(AA$23,$C$4:$C$19,$I$4:$S$19)*$AL262:$AV262),0)</f>
        <v>0</v>
      </c>
      <c r="BN262" s="287" cm="1">
        <f t="array" aca="1" ref="BN262" ca="1">IF(AB262&gt;0,AB262*SUMPRODUCT(_xlfn.XLOOKUP(AB$23,$C$4:$C$19,$I$4:$S$19)*$AL262:$AV262),0)</f>
        <v>0</v>
      </c>
      <c r="BO262" s="287" cm="1">
        <f t="array" aca="1" ref="BO262" ca="1">IF(AC262&gt;0,AC262*SUMPRODUCT(_xlfn.XLOOKUP(AC$23,$C$4:$C$19,$I$4:$S$19)*$AL262:$AV262),0)</f>
        <v>0</v>
      </c>
      <c r="BP262" s="287" cm="1">
        <f t="array" aca="1" ref="BP262" ca="1">IF(AD262&gt;0,AD262*SUMPRODUCT(_xlfn.XLOOKUP(AD$23,$C$4:$C$19,$I$4:$S$19)*$AL262:$AV262),0)</f>
        <v>0</v>
      </c>
      <c r="BQ262" s="287" cm="1">
        <f t="array" aca="1" ref="BQ262" ca="1">IF(AE262&gt;0,AE262*SUMPRODUCT(_xlfn.XLOOKUP(AE$23,$C$4:$C$19,$I$4:$S$19)*$AL262:$AV262),0)</f>
        <v>0</v>
      </c>
      <c r="BR262" s="287" cm="1">
        <f t="array" aca="1" ref="BR262" ca="1">IF(AF262&gt;0,AF262*SUMPRODUCT(_xlfn.XLOOKUP(AF$23,$C$4:$C$19,$I$4:$S$19)*$AL262:$AV262),0)</f>
        <v>0</v>
      </c>
      <c r="BS262" s="287" cm="1">
        <f t="array" aca="1" ref="BS262" ca="1">IF(AG262&gt;0,AG262*SUMPRODUCT(_xlfn.XLOOKUP(AG$23,$C$4:$C$19,$I$4:$S$19)*$AL262:$AV262),0)</f>
        <v>0</v>
      </c>
      <c r="BT262" s="287" cm="1">
        <f t="array" aca="1" ref="BT262" ca="1">IF(AH262&gt;0,AH262*SUMPRODUCT(_xlfn.XLOOKUP(AH$23,$C$4:$C$19,$I$4:$S$19)*$AL262:$AV262),0)</f>
        <v>0</v>
      </c>
      <c r="BU262" s="287" cm="1">
        <f t="array" aca="1" ref="BU262" ca="1">IF(AI262&gt;0,AI262*SUMPRODUCT(_xlfn.XLOOKUP(AI$23,$C$4:$C$19,$I$4:$S$19)*$AL262:$AV262),0)</f>
        <v>0</v>
      </c>
      <c r="BV262" s="287" cm="1">
        <f t="array" aca="1" ref="BV262" ca="1">IF(AJ262&gt;0,AJ262*SUMPRODUCT(_xlfn.XLOOKUP(AJ$23,$C$4:$C$19,$I$4:$S$19)*$AL262:$AV262),0)</f>
        <v>0</v>
      </c>
      <c r="BW262" s="290" cm="1">
        <f t="array" aca="1" ref="BW262" ca="1">IF(AK262&gt;0,AK262*SUMPRODUCT(_xlfn.XLOOKUP(AK$23,$C$4:$C$19,$I$4:$S$19)*$AL262:$AV262),0)</f>
        <v>0</v>
      </c>
      <c r="BX262" s="291">
        <f t="shared" ca="1" si="368"/>
        <v>0</v>
      </c>
      <c r="BY262" s="286" cm="1">
        <f t="array" aca="1" ref="BY262" ca="1">IF(AA262&lt;0,AA262*SUMPRODUCT(_xlfn.XLOOKUP(AA$23,$C$4:$C$19,$T$4:$AD$19)*$AL262:$AV262),0)</f>
        <v>0</v>
      </c>
      <c r="BZ262" s="287" cm="1">
        <f t="array" aca="1" ref="BZ262" ca="1">IF(AB262&lt;0,AB262*SUMPRODUCT(_xlfn.XLOOKUP(AB$23,$C$4:$C$19,$T$4:$AD$19)*$AL262:$AV262),0)</f>
        <v>0</v>
      </c>
      <c r="CA262" s="287" cm="1">
        <f t="array" aca="1" ref="CA262" ca="1">IF(AC262&lt;0,AC262*SUMPRODUCT(_xlfn.XLOOKUP(AC$23,$C$4:$C$19,$T$4:$AD$19)*$AL262:$AV262),0)</f>
        <v>0</v>
      </c>
      <c r="CB262" s="287" cm="1">
        <f t="array" aca="1" ref="CB262" ca="1">IF(AD262&lt;0,AD262*SUMPRODUCT(_xlfn.XLOOKUP(AD$23,$C$4:$C$19,$T$4:$AD$19)*$AL262:$AV262),0)</f>
        <v>0</v>
      </c>
      <c r="CC262" s="287" cm="1">
        <f t="array" aca="1" ref="CC262" ca="1">IF(AE262&lt;0,AE262*SUMPRODUCT(_xlfn.XLOOKUP(AE$23,$C$4:$C$19,$T$4:$AD$19)*$AL262:$AV262),0)</f>
        <v>0</v>
      </c>
      <c r="CD262" s="287" cm="1">
        <f t="array" aca="1" ref="CD262" ca="1">IF(AF262&lt;0,AF262*SUMPRODUCT(_xlfn.XLOOKUP(AF$23,$C$4:$C$19,$T$4:$AD$19)*$AL262:$AV262),0)</f>
        <v>0</v>
      </c>
      <c r="CE262" s="287" cm="1">
        <f t="array" aca="1" ref="CE262" ca="1">IF(AG262&lt;0,AG262*SUMPRODUCT(_xlfn.XLOOKUP(AG$23,$C$4:$C$19,$T$4:$AD$19)*$AL262:$AV262),0)</f>
        <v>0</v>
      </c>
      <c r="CF262" s="287" cm="1">
        <f t="array" aca="1" ref="CF262" ca="1">IF(AH262&lt;0,AH262*SUMPRODUCT(_xlfn.XLOOKUP(AH$23,$C$4:$C$19,$T$4:$AD$19)*$AL262:$AV262),0)</f>
        <v>0</v>
      </c>
      <c r="CG262" s="287" cm="1">
        <f t="array" aca="1" ref="CG262" ca="1">IF(AI262&lt;0,AI262*SUMPRODUCT(_xlfn.XLOOKUP(AI$23,$C$4:$C$19,$T$4:$AD$19)*$AL262:$AV262),0)</f>
        <v>0</v>
      </c>
      <c r="CH262" s="287" cm="1">
        <f t="array" aca="1" ref="CH262" ca="1">IF(AJ262&lt;0,AJ262*SUMPRODUCT(_xlfn.XLOOKUP(AJ$23,$C$4:$C$19,$T$4:$AD$19)*$AL262:$AV262),0)</f>
        <v>0</v>
      </c>
      <c r="CI262" s="290" cm="1">
        <f t="array" aca="1" ref="CI262" ca="1">IF(AK262&lt;0,AK262*SUMPRODUCT(_xlfn.XLOOKUP(AK$23,$C$4:$C$19,$T$4:$AD$19)*$AL262:$AV262),0)</f>
        <v>0</v>
      </c>
      <c r="CJ262" s="289">
        <f t="shared" ca="1" si="369"/>
        <v>0</v>
      </c>
      <c r="CK262" s="286" cm="1">
        <f t="array" aca="1" ref="CK262" ca="1">IF(AA262&lt;0,AA262*SUMPRODUCT(_xlfn.XLOOKUP(AA$23,$C$4:$C$19,$I$4:$S$19)*$AL262:$AV262),0)</f>
        <v>0</v>
      </c>
      <c r="CL262" s="287" cm="1">
        <f t="array" aca="1" ref="CL262" ca="1">IF(AB262&lt;0,AB262*SUMPRODUCT(_xlfn.XLOOKUP(AB$23,$C$4:$C$19,$I$4:$S$19)*$AL262:$AV262),0)</f>
        <v>0</v>
      </c>
      <c r="CM262" s="287" cm="1">
        <f t="array" aca="1" ref="CM262" ca="1">IF(AC262&lt;0,AC262*SUMPRODUCT(_xlfn.XLOOKUP(AC$23,$C$4:$C$19,$I$4:$S$19)*$AL262:$AV262),0)</f>
        <v>0</v>
      </c>
      <c r="CN262" s="287" cm="1">
        <f t="array" aca="1" ref="CN262" ca="1">IF(AD262&lt;0,AD262*SUMPRODUCT(_xlfn.XLOOKUP(AD$23,$C$4:$C$19,$I$4:$S$19)*$AL262:$AV262),0)</f>
        <v>0</v>
      </c>
      <c r="CO262" s="287" cm="1">
        <f t="array" aca="1" ref="CO262" ca="1">IF(AE262&lt;0,AE262*SUMPRODUCT(_xlfn.XLOOKUP(AE$23,$C$4:$C$19,$I$4:$S$19)*$AL262:$AV262),0)</f>
        <v>0</v>
      </c>
      <c r="CP262" s="287" cm="1">
        <f t="array" aca="1" ref="CP262" ca="1">IF(AF262&lt;0,AF262*SUMPRODUCT(_xlfn.XLOOKUP(AF$23,$C$4:$C$19,$I$4:$S$19)*$AL262:$AV262),0)</f>
        <v>0</v>
      </c>
      <c r="CQ262" s="287" cm="1">
        <f t="array" aca="1" ref="CQ262" ca="1">IF(AG262&lt;0,AG262*SUMPRODUCT(_xlfn.XLOOKUP(AG$23,$C$4:$C$19,$I$4:$S$19)*$AL262:$AV262),0)</f>
        <v>0</v>
      </c>
      <c r="CR262" s="287" cm="1">
        <f t="array" aca="1" ref="CR262" ca="1">IF(AH262&lt;0,AH262*SUMPRODUCT(_xlfn.XLOOKUP(AH$23,$C$4:$C$19,$I$4:$S$19)*$AL262:$AV262),0)</f>
        <v>0</v>
      </c>
      <c r="CS262" s="287" cm="1">
        <f t="array" aca="1" ref="CS262" ca="1">IF(AI262&lt;0,AI262*SUMPRODUCT(_xlfn.XLOOKUP(AI$23,$C$4:$C$19,$I$4:$S$19)*$AL262:$AV262),0)</f>
        <v>0</v>
      </c>
      <c r="CT262" s="287" cm="1">
        <f t="array" aca="1" ref="CT262" ca="1">IF(AJ262&lt;0,AJ262*SUMPRODUCT(_xlfn.XLOOKUP(AJ$23,$C$4:$C$19,$I$4:$S$19)*$AL262:$AV262),0)</f>
        <v>0</v>
      </c>
      <c r="CU262" s="288" cm="1">
        <f t="array" aca="1" ref="CU262" ca="1">IF(AK262&lt;0,AK262*SUMPRODUCT(_xlfn.XLOOKUP(AK$23,$C$4:$C$19,$I$4:$S$19)*$AL262:$AV262),0)</f>
        <v>0</v>
      </c>
      <c r="CV262" s="289">
        <f t="shared" ca="1" si="370"/>
        <v>0</v>
      </c>
    </row>
    <row r="263" spans="1:100" ht="15.75" thickBot="1" x14ac:dyDescent="0.3">
      <c r="A263" s="136"/>
      <c r="B263" s="389"/>
      <c r="C263" s="292">
        <v>19</v>
      </c>
      <c r="D263" s="293" t="str">
        <f>_xlfn.XLOOKUP($C263,'Load Combinations'!$B$4:$B$22,'Load Combinations'!$C$4:$C$22)</f>
        <v>Bearing Change Out (Shaft on lid)</v>
      </c>
      <c r="E263" s="86"/>
      <c r="F263" s="294"/>
      <c r="G263" s="125"/>
      <c r="H263" s="295">
        <f t="shared" ca="1" si="355"/>
        <v>0</v>
      </c>
      <c r="I263" s="295">
        <f t="shared" ca="1" si="356"/>
        <v>0</v>
      </c>
      <c r="J263" s="296"/>
      <c r="K263" s="99">
        <f ca="1">OFFSET(K263,-18,0)</f>
        <v>0</v>
      </c>
      <c r="L263" s="96">
        <f t="shared" ref="L263:AK263" ca="1" si="391">OFFSET(L263,-18,0)</f>
        <v>0</v>
      </c>
      <c r="M263" s="96">
        <f t="shared" ca="1" si="391"/>
        <v>0</v>
      </c>
      <c r="N263" s="96">
        <f t="shared" ca="1" si="391"/>
        <v>0</v>
      </c>
      <c r="O263" s="96">
        <f t="shared" ca="1" si="391"/>
        <v>0</v>
      </c>
      <c r="P263" s="96">
        <f t="shared" ca="1" si="391"/>
        <v>0</v>
      </c>
      <c r="Q263" s="96">
        <f t="shared" ca="1" si="391"/>
        <v>0</v>
      </c>
      <c r="R263" s="96">
        <f t="shared" ca="1" si="391"/>
        <v>0</v>
      </c>
      <c r="S263" s="96">
        <f t="shared" ca="1" si="391"/>
        <v>0</v>
      </c>
      <c r="T263" s="96">
        <f t="shared" ca="1" si="391"/>
        <v>0</v>
      </c>
      <c r="U263" s="96">
        <f t="shared" ca="1" si="391"/>
        <v>0</v>
      </c>
      <c r="V263" s="96">
        <f t="shared" ca="1" si="391"/>
        <v>0</v>
      </c>
      <c r="W263" s="96">
        <f t="shared" ca="1" si="391"/>
        <v>0</v>
      </c>
      <c r="X263" s="96">
        <f t="shared" ca="1" si="391"/>
        <v>0</v>
      </c>
      <c r="Y263" s="96">
        <f t="shared" ca="1" si="391"/>
        <v>0</v>
      </c>
      <c r="Z263" s="138">
        <f t="shared" ca="1" si="391"/>
        <v>0</v>
      </c>
      <c r="AA263" s="99">
        <f t="shared" ca="1" si="391"/>
        <v>0</v>
      </c>
      <c r="AB263" s="96">
        <f t="shared" ca="1" si="391"/>
        <v>0</v>
      </c>
      <c r="AC263" s="96">
        <f t="shared" ca="1" si="391"/>
        <v>0</v>
      </c>
      <c r="AD263" s="96">
        <f t="shared" ca="1" si="391"/>
        <v>0</v>
      </c>
      <c r="AE263" s="96">
        <f t="shared" ca="1" si="391"/>
        <v>0</v>
      </c>
      <c r="AF263" s="96">
        <f t="shared" ca="1" si="391"/>
        <v>0</v>
      </c>
      <c r="AG263" s="96">
        <f t="shared" ca="1" si="391"/>
        <v>0</v>
      </c>
      <c r="AH263" s="96">
        <f t="shared" ca="1" si="391"/>
        <v>1</v>
      </c>
      <c r="AI263" s="96">
        <f t="shared" ca="1" si="391"/>
        <v>0</v>
      </c>
      <c r="AJ263" s="96">
        <f t="shared" ca="1" si="391"/>
        <v>0</v>
      </c>
      <c r="AK263" s="100">
        <f t="shared" ca="1" si="391"/>
        <v>0</v>
      </c>
      <c r="AL263" s="97">
        <f>+INDEX('Load Combinations'!$D$4:$N$22,MATCH(Vertical!$C263,'Load Combinations'!$B$4:$B$22,0),MATCH(Vertical!AL$23,'Load Combinations'!$D$3:$N$3,0))</f>
        <v>1</v>
      </c>
      <c r="AM263" s="96">
        <f>+INDEX('Load Combinations'!$D$4:$N$22,MATCH(Vertical!$C263,'Load Combinations'!$B$4:$B$22,0),MATCH(Vertical!AM$23,'Load Combinations'!$D$3:$N$3,0))</f>
        <v>0</v>
      </c>
      <c r="AN263" s="96">
        <f>+INDEX('Load Combinations'!$D$4:$N$22,MATCH(Vertical!$C263,'Load Combinations'!$B$4:$B$22,0),MATCH(Vertical!AN$23,'Load Combinations'!$D$3:$N$3,0))</f>
        <v>0</v>
      </c>
      <c r="AO263" s="96">
        <f>+INDEX('Load Combinations'!$D$4:$N$22,MATCH(Vertical!$C263,'Load Combinations'!$B$4:$B$22,0),MATCH(Vertical!AO$23,'Load Combinations'!$D$3:$N$3,0))</f>
        <v>0</v>
      </c>
      <c r="AP263" s="96">
        <f>+INDEX('Load Combinations'!$D$4:$N$22,MATCH(Vertical!$C263,'Load Combinations'!$B$4:$B$22,0),MATCH(Vertical!AP$23,'Load Combinations'!$D$3:$N$3,0))</f>
        <v>0</v>
      </c>
      <c r="AQ263" s="96">
        <f>+INDEX('Load Combinations'!$D$4:$N$22,MATCH(Vertical!$C263,'Load Combinations'!$B$4:$B$22,0),MATCH(Vertical!AQ$23,'Load Combinations'!$D$3:$N$3,0))</f>
        <v>0</v>
      </c>
      <c r="AR263" s="96">
        <f>+INDEX('Load Combinations'!$D$4:$N$22,MATCH(Vertical!$C263,'Load Combinations'!$B$4:$B$22,0),MATCH(Vertical!AR$23,'Load Combinations'!$D$3:$N$3,0))</f>
        <v>0</v>
      </c>
      <c r="AS263" s="96">
        <f>+INDEX('Load Combinations'!$D$4:$N$22,MATCH(Vertical!$C263,'Load Combinations'!$B$4:$B$22,0),MATCH(Vertical!AS$23,'Load Combinations'!$D$3:$N$3,0))</f>
        <v>0</v>
      </c>
      <c r="AT263" s="96">
        <f>+INDEX('Load Combinations'!$D$4:$N$22,MATCH(Vertical!$C263,'Load Combinations'!$B$4:$B$22,0),MATCH(Vertical!AT$23,'Load Combinations'!$D$3:$N$3,0))</f>
        <v>0</v>
      </c>
      <c r="AU263" s="138">
        <f>+INDEX('Load Combinations'!$D$4:$N$22,MATCH(Vertical!$C263,'Load Combinations'!$B$4:$B$22,0),MATCH(Vertical!AU$23,'Load Combinations'!$D$3:$N$3,0))</f>
        <v>0</v>
      </c>
      <c r="AV263" s="298">
        <f>+INDEX('Load Combinations'!$D$4:$N$22,MATCH(Vertical!$C263,'Load Combinations'!$B$4:$B$22,0),MATCH(Vertical!AV$23,'Load Combinations'!$D$3:$N$3,0))</f>
        <v>1</v>
      </c>
      <c r="AW263" s="297" cm="1">
        <f t="array" aca="1" ref="AW263" ca="1">SUMPRODUCT(--($K263:$Z263&gt;0),INDEX($H$4:$H$19,MATCH($K$23:$Z$23,$C$4:$C$19,0)))</f>
        <v>0</v>
      </c>
      <c r="AX263" s="298" cm="1">
        <f t="array" aca="1" ref="AX263" ca="1">SUMPRODUCT(--($K263:$Z263&gt;0),INDEX($G$4:$G$19,MATCH($K$23:$Z$23,$C$4:$C$19,0)))</f>
        <v>0</v>
      </c>
      <c r="AY263" s="298" cm="1">
        <f t="array" aca="1" ref="AY263" ca="1">-1*SUMPRODUCT(--($K263:$Z263&lt;0),INDEX($H$4:$H$19,MATCH($K$23:$Z$23,$C$4:$C$19,0)))</f>
        <v>0</v>
      </c>
      <c r="AZ263" s="299" cm="1">
        <f t="array" aca="1" ref="AZ263" ca="1">-1*SUMPRODUCT(--($K263:$Z263&lt;0),INDEX($G$4:$G$19,MATCH($K$23:$Z$23,$C$4:$C$19,0)))</f>
        <v>0</v>
      </c>
      <c r="BA263" s="125" cm="1">
        <f t="array" aca="1" ref="BA263" ca="1">IF(AA263&gt;0,AA263*SUMPRODUCT(_xlfn.XLOOKUP(AA$23,$C$4:$C$19,$T$4:$AD$19)*$AL263:$AV263),0)</f>
        <v>0</v>
      </c>
      <c r="BB263" s="300" cm="1">
        <f t="array" aca="1" ref="BB263" ca="1">IF(AB263&gt;0,AB263*SUMPRODUCT(_xlfn.XLOOKUP(AB$23,$C$4:$C$19,$T$4:$AD$19)*$AL263:$AV263),0)</f>
        <v>0</v>
      </c>
      <c r="BC263" s="300" cm="1">
        <f t="array" aca="1" ref="BC263" ca="1">IF(AC263&gt;0,AC263*SUMPRODUCT(_xlfn.XLOOKUP(AC$23,$C$4:$C$19,$T$4:$AD$19)*$AL263:$AV263),0)</f>
        <v>0</v>
      </c>
      <c r="BD263" s="301" cm="1">
        <f t="array" aca="1" ref="BD263" ca="1">IF(AD263&gt;0,AD263*SUMPRODUCT(_xlfn.XLOOKUP(AD$23,$C$4:$C$19,$T$4:$AD$19)*$AL263:$AV263),0)</f>
        <v>0</v>
      </c>
      <c r="BE263" s="300" cm="1">
        <f t="array" aca="1" ref="BE263" ca="1">IF(AE263&gt;0,AE263*SUMPRODUCT(_xlfn.XLOOKUP(AE$23,$C$4:$C$19,$T$4:$AD$19)*$AL263:$AV263),0)</f>
        <v>0</v>
      </c>
      <c r="BF263" s="300" cm="1">
        <f t="array" aca="1" ref="BF263" ca="1">IF(AF263&gt;0,AF263*SUMPRODUCT(_xlfn.XLOOKUP(AF$23,$C$4:$C$19,$T$4:$AD$19)*$AL263:$AV263),0)</f>
        <v>0</v>
      </c>
      <c r="BG263" s="300" cm="1">
        <f t="array" aca="1" ref="BG263" ca="1">IF(AG263&gt;0,AG263*SUMPRODUCT(_xlfn.XLOOKUP(AG$23,$C$4:$C$19,$T$4:$AD$19)*$AL263:$AV263),0)</f>
        <v>0</v>
      </c>
      <c r="BH263" s="300" cm="1">
        <f t="array" aca="1" ref="BH263" ca="1">IF(AH263&gt;0,AH263*SUMPRODUCT(_xlfn.XLOOKUP(AH$23,$C$4:$C$19,$T$4:$AD$19)*$AL263:$AV263),0)</f>
        <v>0</v>
      </c>
      <c r="BI263" s="300" cm="1">
        <f t="array" aca="1" ref="BI263" ca="1">IF(AI263&gt;0,AI263*SUMPRODUCT(_xlfn.XLOOKUP(AI$23,$C$4:$C$19,$T$4:$AD$19)*$AL263:$AV263),0)</f>
        <v>0</v>
      </c>
      <c r="BJ263" s="300" cm="1">
        <f t="array" aca="1" ref="BJ263" ca="1">IF(AJ263&gt;0,AJ263*SUMPRODUCT(_xlfn.XLOOKUP(AJ$23,$C$4:$C$19,$T$4:$AD$19)*$AL263:$AV263),0)</f>
        <v>0</v>
      </c>
      <c r="BK263" s="302" cm="1">
        <f t="array" aca="1" ref="BK263" ca="1">IF(AK263&gt;0,AK263*SUMPRODUCT(_xlfn.XLOOKUP(AK$23,$C$4:$C$19,$T$4:$AD$19)*$AL263:$AV263),0)</f>
        <v>0</v>
      </c>
      <c r="BL263" s="303">
        <f t="shared" ca="1" si="367"/>
        <v>0</v>
      </c>
      <c r="BM263" s="125" cm="1">
        <f t="array" aca="1" ref="BM263" ca="1">IF(AA263&gt;0,AA263*SUMPRODUCT(_xlfn.XLOOKUP(AA$23,$C$4:$C$19,$I$4:$S$19)*$AL263:$AV263),0)</f>
        <v>0</v>
      </c>
      <c r="BN263" s="300" cm="1">
        <f t="array" aca="1" ref="BN263" ca="1">IF(AB263&gt;0,AB263*SUMPRODUCT(_xlfn.XLOOKUP(AB$23,$C$4:$C$19,$I$4:$S$19)*$AL263:$AV263),0)</f>
        <v>0</v>
      </c>
      <c r="BO263" s="300" cm="1">
        <f t="array" aca="1" ref="BO263" ca="1">IF(AC263&gt;0,AC263*SUMPRODUCT(_xlfn.XLOOKUP(AC$23,$C$4:$C$19,$I$4:$S$19)*$AL263:$AV263),0)</f>
        <v>0</v>
      </c>
      <c r="BP263" s="301" cm="1">
        <f t="array" aca="1" ref="BP263" ca="1">IF(AD263&gt;0,AD263*SUMPRODUCT(_xlfn.XLOOKUP(AD$23,$C$4:$C$19,$I$4:$S$19)*$AL263:$AV263),0)</f>
        <v>0</v>
      </c>
      <c r="BQ263" s="300" cm="1">
        <f t="array" aca="1" ref="BQ263" ca="1">IF(AE263&gt;0,AE263*SUMPRODUCT(_xlfn.XLOOKUP(AE$23,$C$4:$C$19,$I$4:$S$19)*$AL263:$AV263),0)</f>
        <v>0</v>
      </c>
      <c r="BR263" s="300" cm="1">
        <f t="array" aca="1" ref="BR263" ca="1">IF(AF263&gt;0,AF263*SUMPRODUCT(_xlfn.XLOOKUP(AF$23,$C$4:$C$19,$I$4:$S$19)*$AL263:$AV263),0)</f>
        <v>0</v>
      </c>
      <c r="BS263" s="300" cm="1">
        <f t="array" aca="1" ref="BS263" ca="1">IF(AG263&gt;0,AG263*SUMPRODUCT(_xlfn.XLOOKUP(AG$23,$C$4:$C$19,$I$4:$S$19)*$AL263:$AV263),0)</f>
        <v>0</v>
      </c>
      <c r="BT263" s="300" cm="1">
        <f t="array" aca="1" ref="BT263" ca="1">IF(AH263&gt;0,AH263*SUMPRODUCT(_xlfn.XLOOKUP(AH$23,$C$4:$C$19,$I$4:$S$19)*$AL263:$AV263),0)</f>
        <v>0</v>
      </c>
      <c r="BU263" s="300" cm="1">
        <f t="array" aca="1" ref="BU263" ca="1">IF(AI263&gt;0,AI263*SUMPRODUCT(_xlfn.XLOOKUP(AI$23,$C$4:$C$19,$I$4:$S$19)*$AL263:$AV263),0)</f>
        <v>0</v>
      </c>
      <c r="BV263" s="300" cm="1">
        <f t="array" aca="1" ref="BV263" ca="1">IF(AJ263&gt;0,AJ263*SUMPRODUCT(_xlfn.XLOOKUP(AJ$23,$C$4:$C$19,$I$4:$S$19)*$AL263:$AV263),0)</f>
        <v>0</v>
      </c>
      <c r="BW263" s="304" cm="1">
        <f t="array" aca="1" ref="BW263" ca="1">IF(AK263&gt;0,AK263*SUMPRODUCT(_xlfn.XLOOKUP(AK$23,$C$4:$C$19,$I$4:$S$19)*$AL263:$AV263),0)</f>
        <v>0</v>
      </c>
      <c r="BX263" s="305">
        <f t="shared" ca="1" si="368"/>
        <v>0</v>
      </c>
      <c r="BY263" s="125" cm="1">
        <f t="array" aca="1" ref="BY263" ca="1">IF(AA263&lt;0,AA263*SUMPRODUCT(_xlfn.XLOOKUP(AA$23,$C$4:$C$19,$T$4:$AD$19)*$AL263:$AV263),0)</f>
        <v>0</v>
      </c>
      <c r="BZ263" s="300" cm="1">
        <f t="array" aca="1" ref="BZ263" ca="1">IF(AB263&lt;0,AB263*SUMPRODUCT(_xlfn.XLOOKUP(AB$23,$C$4:$C$19,$T$4:$AD$19)*$AL263:$AV263),0)</f>
        <v>0</v>
      </c>
      <c r="CA263" s="300" cm="1">
        <f t="array" aca="1" ref="CA263" ca="1">IF(AC263&lt;0,AC263*SUMPRODUCT(_xlfn.XLOOKUP(AC$23,$C$4:$C$19,$T$4:$AD$19)*$AL263:$AV263),0)</f>
        <v>0</v>
      </c>
      <c r="CB263" s="301" cm="1">
        <f t="array" aca="1" ref="CB263" ca="1">IF(AD263&lt;0,AD263*SUMPRODUCT(_xlfn.XLOOKUP(AD$23,$C$4:$C$19,$T$4:$AD$19)*$AL263:$AV263),0)</f>
        <v>0</v>
      </c>
      <c r="CC263" s="300" cm="1">
        <f t="array" aca="1" ref="CC263" ca="1">IF(AE263&lt;0,AE263*SUMPRODUCT(_xlfn.XLOOKUP(AE$23,$C$4:$C$19,$T$4:$AD$19)*$AL263:$AV263),0)</f>
        <v>0</v>
      </c>
      <c r="CD263" s="300" cm="1">
        <f t="array" aca="1" ref="CD263" ca="1">IF(AF263&lt;0,AF263*SUMPRODUCT(_xlfn.XLOOKUP(AF$23,$C$4:$C$19,$T$4:$AD$19)*$AL263:$AV263),0)</f>
        <v>0</v>
      </c>
      <c r="CE263" s="300" cm="1">
        <f t="array" aca="1" ref="CE263" ca="1">IF(AG263&lt;0,AG263*SUMPRODUCT(_xlfn.XLOOKUP(AG$23,$C$4:$C$19,$T$4:$AD$19)*$AL263:$AV263),0)</f>
        <v>0</v>
      </c>
      <c r="CF263" s="300" cm="1">
        <f t="array" aca="1" ref="CF263" ca="1">IF(AH263&lt;0,AH263*SUMPRODUCT(_xlfn.XLOOKUP(AH$23,$C$4:$C$19,$T$4:$AD$19)*$AL263:$AV263),0)</f>
        <v>0</v>
      </c>
      <c r="CG263" s="300" cm="1">
        <f t="array" aca="1" ref="CG263" ca="1">IF(AI263&lt;0,AI263*SUMPRODUCT(_xlfn.XLOOKUP(AI$23,$C$4:$C$19,$T$4:$AD$19)*$AL263:$AV263),0)</f>
        <v>0</v>
      </c>
      <c r="CH263" s="300" cm="1">
        <f t="array" aca="1" ref="CH263" ca="1">IF(AJ263&lt;0,AJ263*SUMPRODUCT(_xlfn.XLOOKUP(AJ$23,$C$4:$C$19,$T$4:$AD$19)*$AL263:$AV263),0)</f>
        <v>0</v>
      </c>
      <c r="CI263" s="304" cm="1">
        <f t="array" aca="1" ref="CI263" ca="1">IF(AK263&lt;0,AK263*SUMPRODUCT(_xlfn.XLOOKUP(AK$23,$C$4:$C$19,$T$4:$AD$19)*$AL263:$AV263),0)</f>
        <v>0</v>
      </c>
      <c r="CJ263" s="303">
        <f t="shared" ca="1" si="369"/>
        <v>0</v>
      </c>
      <c r="CK263" s="125" cm="1">
        <f t="array" aca="1" ref="CK263" ca="1">IF(AA263&lt;0,AA263*SUMPRODUCT(_xlfn.XLOOKUP(AA$23,$C$4:$C$19,$I$4:$S$19)*$AL263:$AV263),0)</f>
        <v>0</v>
      </c>
      <c r="CL263" s="300" cm="1">
        <f t="array" aca="1" ref="CL263" ca="1">IF(AB263&lt;0,AB263*SUMPRODUCT(_xlfn.XLOOKUP(AB$23,$C$4:$C$19,$I$4:$S$19)*$AL263:$AV263),0)</f>
        <v>0</v>
      </c>
      <c r="CM263" s="300" cm="1">
        <f t="array" aca="1" ref="CM263" ca="1">IF(AC263&lt;0,AC263*SUMPRODUCT(_xlfn.XLOOKUP(AC$23,$C$4:$C$19,$I$4:$S$19)*$AL263:$AV263),0)</f>
        <v>0</v>
      </c>
      <c r="CN263" s="301" cm="1">
        <f t="array" aca="1" ref="CN263" ca="1">IF(AD263&lt;0,AD263*SUMPRODUCT(_xlfn.XLOOKUP(AD$23,$C$4:$C$19,$I$4:$S$19)*$AL263:$AV263),0)</f>
        <v>0</v>
      </c>
      <c r="CO263" s="300" cm="1">
        <f t="array" aca="1" ref="CO263" ca="1">IF(AE263&lt;0,AE263*SUMPRODUCT(_xlfn.XLOOKUP(AE$23,$C$4:$C$19,$I$4:$S$19)*$AL263:$AV263),0)</f>
        <v>0</v>
      </c>
      <c r="CP263" s="300" cm="1">
        <f t="array" aca="1" ref="CP263" ca="1">IF(AF263&lt;0,AF263*SUMPRODUCT(_xlfn.XLOOKUP(AF$23,$C$4:$C$19,$I$4:$S$19)*$AL263:$AV263),0)</f>
        <v>0</v>
      </c>
      <c r="CQ263" s="300" cm="1">
        <f t="array" aca="1" ref="CQ263" ca="1">IF(AG263&lt;0,AG263*SUMPRODUCT(_xlfn.XLOOKUP(AG$23,$C$4:$C$19,$I$4:$S$19)*$AL263:$AV263),0)</f>
        <v>0</v>
      </c>
      <c r="CR263" s="300" cm="1">
        <f t="array" aca="1" ref="CR263" ca="1">IF(AH263&lt;0,AH263*SUMPRODUCT(_xlfn.XLOOKUP(AH$23,$C$4:$C$19,$I$4:$S$19)*$AL263:$AV263),0)</f>
        <v>0</v>
      </c>
      <c r="CS263" s="300" cm="1">
        <f t="array" aca="1" ref="CS263" ca="1">IF(AI263&lt;0,AI263*SUMPRODUCT(_xlfn.XLOOKUP(AI$23,$C$4:$C$19,$I$4:$S$19)*$AL263:$AV263),0)</f>
        <v>0</v>
      </c>
      <c r="CT263" s="300" cm="1">
        <f t="array" aca="1" ref="CT263" ca="1">IF(AJ263&lt;0,AJ263*SUMPRODUCT(_xlfn.XLOOKUP(AJ$23,$C$4:$C$19,$I$4:$S$19)*$AL263:$AV263),0)</f>
        <v>0</v>
      </c>
      <c r="CU263" s="302" cm="1">
        <f t="array" aca="1" ref="CU263" ca="1">IF(AK263&lt;0,AK263*SUMPRODUCT(_xlfn.XLOOKUP(AK$23,$C$4:$C$19,$I$4:$S$19)*$AL263:$AV263),0)</f>
        <v>0</v>
      </c>
      <c r="CV263" s="303">
        <f t="shared" ca="1" si="370"/>
        <v>0</v>
      </c>
    </row>
    <row r="264" spans="1:100" ht="15.75" x14ac:dyDescent="0.25">
      <c r="A264" s="261" t="s">
        <v>171</v>
      </c>
      <c r="B264" s="733"/>
      <c r="C264" s="262">
        <v>1</v>
      </c>
      <c r="D264" s="263" t="str">
        <f>_xlfn.XLOOKUP($C264,'Load Combinations'!$B$4:$B$22,'Load Combinations'!$C$4:$C$22)</f>
        <v xml:space="preserve">Installation - Target Assembly </v>
      </c>
      <c r="E264" s="264">
        <v>1</v>
      </c>
      <c r="F264" s="265">
        <v>14</v>
      </c>
      <c r="G264" s="266">
        <v>0</v>
      </c>
      <c r="H264" s="267">
        <f t="shared" si="355"/>
        <v>0</v>
      </c>
      <c r="I264" s="267">
        <f t="shared" si="356"/>
        <v>0</v>
      </c>
      <c r="J264" s="268"/>
      <c r="K264" s="264"/>
      <c r="L264" s="269"/>
      <c r="M264" s="269"/>
      <c r="N264" s="269"/>
      <c r="O264" s="269"/>
      <c r="P264" s="269"/>
      <c r="Q264" s="269"/>
      <c r="R264" s="269"/>
      <c r="S264" s="269"/>
      <c r="T264" s="269"/>
      <c r="U264" s="269"/>
      <c r="V264" s="269"/>
      <c r="W264" s="269"/>
      <c r="X264" s="269"/>
      <c r="Y264" s="269"/>
      <c r="Z264" s="270"/>
      <c r="AA264" s="264"/>
      <c r="AB264" s="269"/>
      <c r="AC264" s="269"/>
      <c r="AD264" s="269"/>
      <c r="AE264" s="269"/>
      <c r="AF264" s="269"/>
      <c r="AG264" s="269"/>
      <c r="AH264" s="269"/>
      <c r="AI264" s="269">
        <v>1</v>
      </c>
      <c r="AJ264" s="269"/>
      <c r="AK264" s="265"/>
      <c r="AL264" s="271">
        <f>+INDEX('Load Combinations'!$D$4:$N$22,MATCH(Vertical!$C264,'Load Combinations'!$B$4:$B$22,0),MATCH(Vertical!AL$23,'Load Combinations'!$D$3:$N$3,0))</f>
        <v>0</v>
      </c>
      <c r="AM264" s="269">
        <f>+INDEX('Load Combinations'!$D$4:$N$22,MATCH(Vertical!$C264,'Load Combinations'!$B$4:$B$22,0),MATCH(Vertical!AM$23,'Load Combinations'!$D$3:$N$3,0))</f>
        <v>0</v>
      </c>
      <c r="AN264" s="269">
        <f>+INDEX('Load Combinations'!$D$4:$N$22,MATCH(Vertical!$C264,'Load Combinations'!$B$4:$B$22,0),MATCH(Vertical!AN$23,'Load Combinations'!$D$3:$N$3,0))</f>
        <v>0</v>
      </c>
      <c r="AO264" s="269">
        <f>+INDEX('Load Combinations'!$D$4:$N$22,MATCH(Vertical!$C264,'Load Combinations'!$B$4:$B$22,0),MATCH(Vertical!AO$23,'Load Combinations'!$D$3:$N$3,0))</f>
        <v>0</v>
      </c>
      <c r="AP264" s="269">
        <f>+INDEX('Load Combinations'!$D$4:$N$22,MATCH(Vertical!$C264,'Load Combinations'!$B$4:$B$22,0),MATCH(Vertical!AP$23,'Load Combinations'!$D$3:$N$3,0))</f>
        <v>0</v>
      </c>
      <c r="AQ264" s="269">
        <f>+INDEX('Load Combinations'!$D$4:$N$22,MATCH(Vertical!$C264,'Load Combinations'!$B$4:$B$22,0),MATCH(Vertical!AQ$23,'Load Combinations'!$D$3:$N$3,0))</f>
        <v>0</v>
      </c>
      <c r="AR264" s="269">
        <f>+INDEX('Load Combinations'!$D$4:$N$22,MATCH(Vertical!$C264,'Load Combinations'!$B$4:$B$22,0),MATCH(Vertical!AR$23,'Load Combinations'!$D$3:$N$3,0))</f>
        <v>0</v>
      </c>
      <c r="AS264" s="269">
        <f>+INDEX('Load Combinations'!$D$4:$N$22,MATCH(Vertical!$C264,'Load Combinations'!$B$4:$B$22,0),MATCH(Vertical!AS$23,'Load Combinations'!$D$3:$N$3,0))</f>
        <v>0</v>
      </c>
      <c r="AT264" s="269">
        <f>+INDEX('Load Combinations'!$D$4:$N$22,MATCH(Vertical!$C264,'Load Combinations'!$B$4:$B$22,0),MATCH(Vertical!AT$23,'Load Combinations'!$D$3:$N$3,0))</f>
        <v>0</v>
      </c>
      <c r="AU264" s="270">
        <f>+INDEX('Load Combinations'!$D$4:$N$22,MATCH(Vertical!$C264,'Load Combinations'!$B$4:$B$22,0),MATCH(Vertical!AU$23,'Load Combinations'!$D$3:$N$3,0))</f>
        <v>0</v>
      </c>
      <c r="AV264" s="325">
        <f>+INDEX('Load Combinations'!$D$4:$N$22,MATCH(Vertical!$C264,'Load Combinations'!$B$4:$B$22,0),MATCH(Vertical!AV$23,'Load Combinations'!$D$3:$N$3,0))</f>
        <v>0</v>
      </c>
      <c r="AW264" s="264" cm="1">
        <f t="array" ref="AW264">SUMPRODUCT(--($K264:$Z264&gt;0),INDEX($H$4:$H$19,MATCH($K$23:$Z$23,$C$4:$C$19,0)))</f>
        <v>0</v>
      </c>
      <c r="AX264" s="269" cm="1">
        <f t="array" ref="AX264">SUMPRODUCT(--($K264:$Z264&gt;0),INDEX($G$4:$G$19,MATCH($K$23:$Z$23,$C$4:$C$19,0)))</f>
        <v>0</v>
      </c>
      <c r="AY264" s="269" cm="1">
        <f t="array" ref="AY264">-1*SUMPRODUCT(--($K264:$Z264&lt;0),INDEX($H$4:$H$19,MATCH($K$23:$Z$23,$C$4:$C$19,0)))</f>
        <v>0</v>
      </c>
      <c r="AZ264" s="265" cm="1">
        <f t="array" ref="AZ264">-1*SUMPRODUCT(--($K264:$Z264&lt;0),INDEX($G$4:$G$19,MATCH($K$23:$Z$23,$C$4:$C$19,0)))</f>
        <v>0</v>
      </c>
      <c r="BA264" s="272" cm="1">
        <f t="array" ref="BA264">IF(AA264&gt;0,AA264*SUMPRODUCT(_xlfn.XLOOKUP(AA$23,$C$4:$C$19,$T$4:$AD$19)*$AL264:$AV264),0)</f>
        <v>0</v>
      </c>
      <c r="BB264" s="273" cm="1">
        <f t="array" ref="BB264">IF(AB264&gt;0,AB264*SUMPRODUCT(_xlfn.XLOOKUP(AB$23,$C$4:$C$19,$T$4:$AD$19)*$AL264:$AV264),0)</f>
        <v>0</v>
      </c>
      <c r="BC264" s="273" cm="1">
        <f t="array" ref="BC264">IF(AC264&gt;0,AC264*SUMPRODUCT(_xlfn.XLOOKUP(AC$23,$C$4:$C$19,$T$4:$AD$19)*$AL264:$AV264),0)</f>
        <v>0</v>
      </c>
      <c r="BD264" s="273" cm="1">
        <f t="array" ref="BD264">IF(AD264&gt;0,AD264*SUMPRODUCT(_xlfn.XLOOKUP(AD$23,$C$4:$C$19,$T$4:$AD$19)*$AL264:$AV264),0)</f>
        <v>0</v>
      </c>
      <c r="BE264" s="273" cm="1">
        <f t="array" ref="BE264">IF(AE264&gt;0,AE264*SUMPRODUCT(_xlfn.XLOOKUP(AE$23,$C$4:$C$19,$T$4:$AD$19)*$AL264:$AV264),0)</f>
        <v>0</v>
      </c>
      <c r="BF264" s="273" cm="1">
        <f t="array" ref="BF264">IF(AF264&gt;0,AF264*SUMPRODUCT(_xlfn.XLOOKUP(AF$23,$C$4:$C$19,$T$4:$AD$19)*$AL264:$AV264),0)</f>
        <v>0</v>
      </c>
      <c r="BG264" s="273" cm="1">
        <f t="array" ref="BG264">IF(AG264&gt;0,AG264*SUMPRODUCT(_xlfn.XLOOKUP(AG$23,$C$4:$C$19,$T$4:$AD$19)*$AL264:$AV264),0)</f>
        <v>0</v>
      </c>
      <c r="BH264" s="273" cm="1">
        <f t="array" ref="BH264">IF(AH264&gt;0,AH264*SUMPRODUCT(_xlfn.XLOOKUP(AH$23,$C$4:$C$19,$T$4:$AD$19)*$AL264:$AV264),0)</f>
        <v>0</v>
      </c>
      <c r="BI264" s="273" cm="1">
        <f t="array" ref="BI264">IF(AI264&gt;0,AI264*SUMPRODUCT(_xlfn.XLOOKUP(AI$23,$C$4:$C$19,$T$4:$AD$19)*$AL264:$AV264),0)</f>
        <v>0</v>
      </c>
      <c r="BJ264" s="273" cm="1">
        <f t="array" ref="BJ264">IF(AJ264&gt;0,AJ264*SUMPRODUCT(_xlfn.XLOOKUP(AJ$23,$C$4:$C$19,$T$4:$AD$19)*$AL264:$AV264),0)</f>
        <v>0</v>
      </c>
      <c r="BK264" s="274" cm="1">
        <f t="array" ref="BK264">IF(AK264&gt;0,AK264*SUMPRODUCT(_xlfn.XLOOKUP(AK$23,$C$4:$C$19,$T$4:$AD$19)*$AL264:$AV264),0)</f>
        <v>0</v>
      </c>
      <c r="BL264" s="275">
        <f t="shared" si="367"/>
        <v>0</v>
      </c>
      <c r="BM264" s="272" cm="1">
        <f t="array" ref="BM264">IF(AA264&gt;0,AA264*SUMPRODUCT(_xlfn.XLOOKUP(AA$23,$C$4:$C$19,$I$4:$S$19)*$AL264:$AV264),0)</f>
        <v>0</v>
      </c>
      <c r="BN264" s="273" cm="1">
        <f t="array" ref="BN264">IF(AB264&gt;0,AB264*SUMPRODUCT(_xlfn.XLOOKUP(AB$23,$C$4:$C$19,$I$4:$S$19)*$AL264:$AV264),0)</f>
        <v>0</v>
      </c>
      <c r="BO264" s="273" cm="1">
        <f t="array" ref="BO264">IF(AC264&gt;0,AC264*SUMPRODUCT(_xlfn.XLOOKUP(AC$23,$C$4:$C$19,$I$4:$S$19)*$AL264:$AV264),0)</f>
        <v>0</v>
      </c>
      <c r="BP264" s="273" cm="1">
        <f t="array" ref="BP264">IF(AD264&gt;0,AD264*SUMPRODUCT(_xlfn.XLOOKUP(AD$23,$C$4:$C$19,$I$4:$S$19)*$AL264:$AV264),0)</f>
        <v>0</v>
      </c>
      <c r="BQ264" s="273" cm="1">
        <f t="array" ref="BQ264">IF(AE264&gt;0,AE264*SUMPRODUCT(_xlfn.XLOOKUP(AE$23,$C$4:$C$19,$I$4:$S$19)*$AL264:$AV264),0)</f>
        <v>0</v>
      </c>
      <c r="BR264" s="273" cm="1">
        <f t="array" ref="BR264">IF(AF264&gt;0,AF264*SUMPRODUCT(_xlfn.XLOOKUP(AF$23,$C$4:$C$19,$I$4:$S$19)*$AL264:$AV264),0)</f>
        <v>0</v>
      </c>
      <c r="BS264" s="273" cm="1">
        <f t="array" ref="BS264">IF(AG264&gt;0,AG264*SUMPRODUCT(_xlfn.XLOOKUP(AG$23,$C$4:$C$19,$I$4:$S$19)*$AL264:$AV264),0)</f>
        <v>0</v>
      </c>
      <c r="BT264" s="273" cm="1">
        <f t="array" ref="BT264">IF(AH264&gt;0,AH264*SUMPRODUCT(_xlfn.XLOOKUP(AH$23,$C$4:$C$19,$I$4:$S$19)*$AL264:$AV264),0)</f>
        <v>0</v>
      </c>
      <c r="BU264" s="273" cm="1">
        <f t="array" ref="BU264">IF(AI264&gt;0,AI264*SUMPRODUCT(_xlfn.XLOOKUP(AI$23,$C$4:$C$19,$I$4:$S$19)*$AL264:$AV264),0)</f>
        <v>0</v>
      </c>
      <c r="BV264" s="273" cm="1">
        <f t="array" ref="BV264">IF(AJ264&gt;0,AJ264*SUMPRODUCT(_xlfn.XLOOKUP(AJ$23,$C$4:$C$19,$I$4:$S$19)*$AL264:$AV264),0)</f>
        <v>0</v>
      </c>
      <c r="BW264" s="276" cm="1">
        <f t="array" ref="BW264">IF(AK264&gt;0,AK264*SUMPRODUCT(_xlfn.XLOOKUP(AK$23,$C$4:$C$19,$I$4:$S$19)*$AL264:$AV264),0)</f>
        <v>0</v>
      </c>
      <c r="BX264" s="277">
        <f t="shared" si="368"/>
        <v>0</v>
      </c>
      <c r="BY264" s="272" cm="1">
        <f t="array" ref="BY264">IF(AA264&lt;0,AA264*SUMPRODUCT(_xlfn.XLOOKUP(AA$23,$C$4:$C$19,$T$4:$AD$19)*$AL264:$AV264),0)</f>
        <v>0</v>
      </c>
      <c r="BZ264" s="273" cm="1">
        <f t="array" ref="BZ264">IF(AB264&lt;0,AB264*SUMPRODUCT(_xlfn.XLOOKUP(AB$23,$C$4:$C$19,$T$4:$AD$19)*$AL264:$AV264),0)</f>
        <v>0</v>
      </c>
      <c r="CA264" s="273" cm="1">
        <f t="array" ref="CA264">IF(AC264&lt;0,AC264*SUMPRODUCT(_xlfn.XLOOKUP(AC$23,$C$4:$C$19,$T$4:$AD$19)*$AL264:$AV264),0)</f>
        <v>0</v>
      </c>
      <c r="CB264" s="273" cm="1">
        <f t="array" ref="CB264">IF(AD264&lt;0,AD264*SUMPRODUCT(_xlfn.XLOOKUP(AD$23,$C$4:$C$19,$T$4:$AD$19)*$AL264:$AV264),0)</f>
        <v>0</v>
      </c>
      <c r="CC264" s="273" cm="1">
        <f t="array" ref="CC264">IF(AE264&lt;0,AE264*SUMPRODUCT(_xlfn.XLOOKUP(AE$23,$C$4:$C$19,$T$4:$AD$19)*$AL264:$AV264),0)</f>
        <v>0</v>
      </c>
      <c r="CD264" s="273" cm="1">
        <f t="array" ref="CD264">IF(AF264&lt;0,AF264*SUMPRODUCT(_xlfn.XLOOKUP(AF$23,$C$4:$C$19,$T$4:$AD$19)*$AL264:$AV264),0)</f>
        <v>0</v>
      </c>
      <c r="CE264" s="273" cm="1">
        <f t="array" ref="CE264">IF(AG264&lt;0,AG264*SUMPRODUCT(_xlfn.XLOOKUP(AG$23,$C$4:$C$19,$T$4:$AD$19)*$AL264:$AV264),0)</f>
        <v>0</v>
      </c>
      <c r="CF264" s="273" cm="1">
        <f t="array" ref="CF264">IF(AH264&lt;0,AH264*SUMPRODUCT(_xlfn.XLOOKUP(AH$23,$C$4:$C$19,$T$4:$AD$19)*$AL264:$AV264),0)</f>
        <v>0</v>
      </c>
      <c r="CG264" s="273" cm="1">
        <f t="array" ref="CG264">IF(AI264&lt;0,AI264*SUMPRODUCT(_xlfn.XLOOKUP(AI$23,$C$4:$C$19,$T$4:$AD$19)*$AL264:$AV264),0)</f>
        <v>0</v>
      </c>
      <c r="CH264" s="273" cm="1">
        <f t="array" ref="CH264">IF(AJ264&lt;0,AJ264*SUMPRODUCT(_xlfn.XLOOKUP(AJ$23,$C$4:$C$19,$T$4:$AD$19)*$AL264:$AV264),0)</f>
        <v>0</v>
      </c>
      <c r="CI264" s="276" cm="1">
        <f t="array" ref="CI264">IF(AK264&lt;0,AK264*SUMPRODUCT(_xlfn.XLOOKUP(AK$23,$C$4:$C$19,$T$4:$AD$19)*$AL264:$AV264),0)</f>
        <v>0</v>
      </c>
      <c r="CJ264" s="275">
        <f t="shared" si="369"/>
        <v>0</v>
      </c>
      <c r="CK264" s="272" cm="1">
        <f t="array" ref="CK264">IF(AA264&lt;0,AA264*SUMPRODUCT(_xlfn.XLOOKUP(AA$23,$C$4:$C$19,$I$4:$S$19)*$AL264:$AV264),0)</f>
        <v>0</v>
      </c>
      <c r="CL264" s="273" cm="1">
        <f t="array" ref="CL264">IF(AB264&lt;0,AB264*SUMPRODUCT(_xlfn.XLOOKUP(AB$23,$C$4:$C$19,$I$4:$S$19)*$AL264:$AV264),0)</f>
        <v>0</v>
      </c>
      <c r="CM264" s="273" cm="1">
        <f t="array" ref="CM264">IF(AC264&lt;0,AC264*SUMPRODUCT(_xlfn.XLOOKUP(AC$23,$C$4:$C$19,$I$4:$S$19)*$AL264:$AV264),0)</f>
        <v>0</v>
      </c>
      <c r="CN264" s="273" cm="1">
        <f t="array" ref="CN264">IF(AD264&lt;0,AD264*SUMPRODUCT(_xlfn.XLOOKUP(AD$23,$C$4:$C$19,$I$4:$S$19)*$AL264:$AV264),0)</f>
        <v>0</v>
      </c>
      <c r="CO264" s="273" cm="1">
        <f t="array" ref="CO264">IF(AE264&lt;0,AE264*SUMPRODUCT(_xlfn.XLOOKUP(AE$23,$C$4:$C$19,$I$4:$S$19)*$AL264:$AV264),0)</f>
        <v>0</v>
      </c>
      <c r="CP264" s="273" cm="1">
        <f t="array" ref="CP264">IF(AF264&lt;0,AF264*SUMPRODUCT(_xlfn.XLOOKUP(AF$23,$C$4:$C$19,$I$4:$S$19)*$AL264:$AV264),0)</f>
        <v>0</v>
      </c>
      <c r="CQ264" s="273" cm="1">
        <f t="array" ref="CQ264">IF(AG264&lt;0,AG264*SUMPRODUCT(_xlfn.XLOOKUP(AG$23,$C$4:$C$19,$I$4:$S$19)*$AL264:$AV264),0)</f>
        <v>0</v>
      </c>
      <c r="CR264" s="273" cm="1">
        <f t="array" ref="CR264">IF(AH264&lt;0,AH264*SUMPRODUCT(_xlfn.XLOOKUP(AH$23,$C$4:$C$19,$I$4:$S$19)*$AL264:$AV264),0)</f>
        <v>0</v>
      </c>
      <c r="CS264" s="273" cm="1">
        <f t="array" ref="CS264">IF(AI264&lt;0,AI264*SUMPRODUCT(_xlfn.XLOOKUP(AI$23,$C$4:$C$19,$I$4:$S$19)*$AL264:$AV264),0)</f>
        <v>0</v>
      </c>
      <c r="CT264" s="273" cm="1">
        <f t="array" ref="CT264">IF(AJ264&lt;0,AJ264*SUMPRODUCT(_xlfn.XLOOKUP(AJ$23,$C$4:$C$19,$I$4:$S$19)*$AL264:$AV264),0)</f>
        <v>0</v>
      </c>
      <c r="CU264" s="274" cm="1">
        <f t="array" ref="CU264">IF(AK264&lt;0,AK264*SUMPRODUCT(_xlfn.XLOOKUP(AK$23,$C$4:$C$19,$I$4:$S$19)*$AL264:$AV264),0)</f>
        <v>0</v>
      </c>
      <c r="CV264" s="275">
        <f t="shared" si="370"/>
        <v>0</v>
      </c>
    </row>
    <row r="265" spans="1:100" x14ac:dyDescent="0.25">
      <c r="A265" s="134" t="s">
        <v>165</v>
      </c>
      <c r="B265" s="255"/>
      <c r="C265" s="278">
        <v>2</v>
      </c>
      <c r="D265" s="279" t="str">
        <f>_xlfn.XLOOKUP($C265,'Load Combinations'!$B$4:$B$22,'Load Combinations'!$C$4:$C$22)</f>
        <v>Rotation Test, Target Assembly</v>
      </c>
      <c r="E265" s="280"/>
      <c r="F265" s="281"/>
      <c r="G265" s="111"/>
      <c r="H265" s="282">
        <f t="shared" ca="1" si="355"/>
        <v>0</v>
      </c>
      <c r="I265" s="282">
        <f t="shared" ca="1" si="356"/>
        <v>0</v>
      </c>
      <c r="J265" s="283"/>
      <c r="K265" s="87">
        <f ca="1">OFFSET(K265,-1,0)</f>
        <v>0</v>
      </c>
      <c r="L265" s="84">
        <f t="shared" ref="L265:AK265" ca="1" si="392">OFFSET(L265,-1,0)</f>
        <v>0</v>
      </c>
      <c r="M265" s="84">
        <f t="shared" ca="1" si="392"/>
        <v>0</v>
      </c>
      <c r="N265" s="84">
        <f t="shared" ca="1" si="392"/>
        <v>0</v>
      </c>
      <c r="O265" s="84">
        <f t="shared" ca="1" si="392"/>
        <v>0</v>
      </c>
      <c r="P265" s="84">
        <f t="shared" ca="1" si="392"/>
        <v>0</v>
      </c>
      <c r="Q265" s="84">
        <f t="shared" ca="1" si="392"/>
        <v>0</v>
      </c>
      <c r="R265" s="84">
        <f t="shared" ca="1" si="392"/>
        <v>0</v>
      </c>
      <c r="S265" s="84">
        <f t="shared" ca="1" si="392"/>
        <v>0</v>
      </c>
      <c r="T265" s="84">
        <f t="shared" ca="1" si="392"/>
        <v>0</v>
      </c>
      <c r="U265" s="84">
        <f t="shared" ca="1" si="392"/>
        <v>0</v>
      </c>
      <c r="V265" s="84">
        <f t="shared" ca="1" si="392"/>
        <v>0</v>
      </c>
      <c r="W265" s="84">
        <f t="shared" ca="1" si="392"/>
        <v>0</v>
      </c>
      <c r="X265" s="84">
        <f t="shared" ca="1" si="392"/>
        <v>0</v>
      </c>
      <c r="Y265" s="84">
        <f t="shared" ca="1" si="392"/>
        <v>0</v>
      </c>
      <c r="Z265" s="89">
        <f t="shared" ca="1" si="392"/>
        <v>0</v>
      </c>
      <c r="AA265" s="87">
        <f t="shared" ca="1" si="392"/>
        <v>0</v>
      </c>
      <c r="AB265" s="84">
        <f t="shared" ca="1" si="392"/>
        <v>0</v>
      </c>
      <c r="AC265" s="84">
        <f t="shared" ca="1" si="392"/>
        <v>0</v>
      </c>
      <c r="AD265" s="84">
        <f t="shared" ca="1" si="392"/>
        <v>0</v>
      </c>
      <c r="AE265" s="84">
        <f t="shared" ca="1" si="392"/>
        <v>0</v>
      </c>
      <c r="AF265" s="84">
        <f t="shared" ca="1" si="392"/>
        <v>0</v>
      </c>
      <c r="AG265" s="84">
        <f t="shared" ca="1" si="392"/>
        <v>0</v>
      </c>
      <c r="AH265" s="84">
        <f t="shared" ca="1" si="392"/>
        <v>0</v>
      </c>
      <c r="AI265" s="84">
        <f t="shared" ca="1" si="392"/>
        <v>1</v>
      </c>
      <c r="AJ265" s="84">
        <f t="shared" ca="1" si="392"/>
        <v>0</v>
      </c>
      <c r="AK265" s="98">
        <f t="shared" ca="1" si="392"/>
        <v>0</v>
      </c>
      <c r="AL265" s="91">
        <f>+INDEX('Load Combinations'!$D$4:$N$22,MATCH(Vertical!$C265,'Load Combinations'!$B$4:$B$22,0),MATCH(Vertical!AL$23,'Load Combinations'!$D$3:$N$3,0))</f>
        <v>1</v>
      </c>
      <c r="AM265" s="84">
        <f>+INDEX('Load Combinations'!$D$4:$N$22,MATCH(Vertical!$C265,'Load Combinations'!$B$4:$B$22,0),MATCH(Vertical!AM$23,'Load Combinations'!$D$3:$N$3,0))</f>
        <v>1</v>
      </c>
      <c r="AN265" s="84">
        <f>+INDEX('Load Combinations'!$D$4:$N$22,MATCH(Vertical!$C265,'Load Combinations'!$B$4:$B$22,0),MATCH(Vertical!AN$23,'Load Combinations'!$D$3:$N$3,0))</f>
        <v>0</v>
      </c>
      <c r="AO265" s="84">
        <f>+INDEX('Load Combinations'!$D$4:$N$22,MATCH(Vertical!$C265,'Load Combinations'!$B$4:$B$22,0),MATCH(Vertical!AO$23,'Load Combinations'!$D$3:$N$3,0))</f>
        <v>0</v>
      </c>
      <c r="AP265" s="84">
        <f>+INDEX('Load Combinations'!$D$4:$N$22,MATCH(Vertical!$C265,'Load Combinations'!$B$4:$B$22,0),MATCH(Vertical!AP$23,'Load Combinations'!$D$3:$N$3,0))</f>
        <v>0</v>
      </c>
      <c r="AQ265" s="84">
        <f>+INDEX('Load Combinations'!$D$4:$N$22,MATCH(Vertical!$C265,'Load Combinations'!$B$4:$B$22,0),MATCH(Vertical!AQ$23,'Load Combinations'!$D$3:$N$3,0))</f>
        <v>0</v>
      </c>
      <c r="AR265" s="84">
        <f>+INDEX('Load Combinations'!$D$4:$N$22,MATCH(Vertical!$C265,'Load Combinations'!$B$4:$B$22,0),MATCH(Vertical!AR$23,'Load Combinations'!$D$3:$N$3,0))</f>
        <v>0</v>
      </c>
      <c r="AS265" s="84">
        <f>+INDEX('Load Combinations'!$D$4:$N$22,MATCH(Vertical!$C265,'Load Combinations'!$B$4:$B$22,0),MATCH(Vertical!AS$23,'Load Combinations'!$D$3:$N$3,0))</f>
        <v>0</v>
      </c>
      <c r="AT265" s="84">
        <f>+INDEX('Load Combinations'!$D$4:$N$22,MATCH(Vertical!$C265,'Load Combinations'!$B$4:$B$22,0),MATCH(Vertical!AT$23,'Load Combinations'!$D$3:$N$3,0))</f>
        <v>0</v>
      </c>
      <c r="AU265" s="89">
        <f>+INDEX('Load Combinations'!$D$4:$N$22,MATCH(Vertical!$C265,'Load Combinations'!$B$4:$B$22,0),MATCH(Vertical!AU$23,'Load Combinations'!$D$3:$N$3,0))</f>
        <v>0</v>
      </c>
      <c r="AV265" s="194">
        <f>+INDEX('Load Combinations'!$D$4:$N$22,MATCH(Vertical!$C265,'Load Combinations'!$B$4:$B$22,0),MATCH(Vertical!AV$23,'Load Combinations'!$D$3:$N$3,0))</f>
        <v>0</v>
      </c>
      <c r="AW265" s="284" cm="1">
        <f t="array" aca="1" ref="AW265" ca="1">SUMPRODUCT(--($K265:$Z265&gt;0),INDEX($H$4:$H$19,MATCH($K$23:$Z$23,$C$4:$C$19,0)))</f>
        <v>0</v>
      </c>
      <c r="AX265" s="194" cm="1">
        <f t="array" aca="1" ref="AX265" ca="1">SUMPRODUCT(--($K265:$Z265&gt;0),INDEX($G$4:$G$19,MATCH($K$23:$Z$23,$C$4:$C$19,0)))</f>
        <v>0</v>
      </c>
      <c r="AY265" s="194" cm="1">
        <f t="array" aca="1" ref="AY265" ca="1">-1*SUMPRODUCT(--($K265:$Z265&lt;0),INDEX($H$4:$H$19,MATCH($K$23:$Z$23,$C$4:$C$19,0)))</f>
        <v>0</v>
      </c>
      <c r="AZ265" s="285" cm="1">
        <f t="array" aca="1" ref="AZ265" ca="1">-1*SUMPRODUCT(--($K265:$Z265&lt;0),INDEX($G$4:$G$19,MATCH($K$23:$Z$23,$C$4:$C$19,0)))</f>
        <v>0</v>
      </c>
      <c r="BA265" s="286" cm="1">
        <f t="array" aca="1" ref="BA265" ca="1">IF(AA265&gt;0,AA265*SUMPRODUCT(_xlfn.XLOOKUP(AA$23,$C$4:$C$19,$T$4:$AD$19)*$AL265:$AV265),0)</f>
        <v>0</v>
      </c>
      <c r="BB265" s="287" cm="1">
        <f t="array" aca="1" ref="BB265" ca="1">IF(AB265&gt;0,AB265*SUMPRODUCT(_xlfn.XLOOKUP(AB$23,$C$4:$C$19,$T$4:$AD$19)*$AL265:$AV265),0)</f>
        <v>0</v>
      </c>
      <c r="BC265" s="287" cm="1">
        <f t="array" aca="1" ref="BC265" ca="1">IF(AC265&gt;0,AC265*SUMPRODUCT(_xlfn.XLOOKUP(AC$23,$C$4:$C$19,$T$4:$AD$19)*$AL265:$AV265),0)</f>
        <v>0</v>
      </c>
      <c r="BD265" s="287" cm="1">
        <f t="array" aca="1" ref="BD265" ca="1">IF(AD265&gt;0,AD265*SUMPRODUCT(_xlfn.XLOOKUP(AD$23,$C$4:$C$19,$T$4:$AD$19)*$AL265:$AV265),0)</f>
        <v>0</v>
      </c>
      <c r="BE265" s="287" cm="1">
        <f t="array" aca="1" ref="BE265" ca="1">IF(AE265&gt;0,AE265*SUMPRODUCT(_xlfn.XLOOKUP(AE$23,$C$4:$C$19,$T$4:$AD$19)*$AL265:$AV265),0)</f>
        <v>0</v>
      </c>
      <c r="BF265" s="287" cm="1">
        <f t="array" aca="1" ref="BF265" ca="1">IF(AF265&gt;0,AF265*SUMPRODUCT(_xlfn.XLOOKUP(AF$23,$C$4:$C$19,$T$4:$AD$19)*$AL265:$AV265),0)</f>
        <v>0</v>
      </c>
      <c r="BG265" s="287" cm="1">
        <f t="array" aca="1" ref="BG265" ca="1">IF(AG265&gt;0,AG265*SUMPRODUCT(_xlfn.XLOOKUP(AG$23,$C$4:$C$19,$T$4:$AD$19)*$AL265:$AV265),0)</f>
        <v>0</v>
      </c>
      <c r="BH265" s="287" cm="1">
        <f t="array" aca="1" ref="BH265" ca="1">IF(AH265&gt;0,AH265*SUMPRODUCT(_xlfn.XLOOKUP(AH$23,$C$4:$C$19,$T$4:$AD$19)*$AL265:$AV265),0)</f>
        <v>0</v>
      </c>
      <c r="BI265" s="287" cm="1">
        <f t="array" aca="1" ref="BI265" ca="1">IF(AI265&gt;0,AI265*SUMPRODUCT(_xlfn.XLOOKUP(AI$23,$C$4:$C$19,$T$4:$AD$19)*$AL265:$AV265),0)</f>
        <v>0</v>
      </c>
      <c r="BJ265" s="287" cm="1">
        <f t="array" aca="1" ref="BJ265" ca="1">IF(AJ265&gt;0,AJ265*SUMPRODUCT(_xlfn.XLOOKUP(AJ$23,$C$4:$C$19,$T$4:$AD$19)*$AL265:$AV265),0)</f>
        <v>0</v>
      </c>
      <c r="BK265" s="288" cm="1">
        <f t="array" aca="1" ref="BK265" ca="1">IF(AK265&gt;0,AK265*SUMPRODUCT(_xlfn.XLOOKUP(AK$23,$C$4:$C$19,$T$4:$AD$19)*$AL265:$AV265),0)</f>
        <v>0</v>
      </c>
      <c r="BL265" s="289">
        <f t="shared" ca="1" si="367"/>
        <v>0</v>
      </c>
      <c r="BM265" s="286" cm="1">
        <f t="array" aca="1" ref="BM265" ca="1">IF(AA265&gt;0,AA265*SUMPRODUCT(_xlfn.XLOOKUP(AA$23,$C$4:$C$19,$I$4:$S$19)*$AL265:$AV265),0)</f>
        <v>0</v>
      </c>
      <c r="BN265" s="287" cm="1">
        <f t="array" aca="1" ref="BN265" ca="1">IF(AB265&gt;0,AB265*SUMPRODUCT(_xlfn.XLOOKUP(AB$23,$C$4:$C$19,$I$4:$S$19)*$AL265:$AV265),0)</f>
        <v>0</v>
      </c>
      <c r="BO265" s="287" cm="1">
        <f t="array" aca="1" ref="BO265" ca="1">IF(AC265&gt;0,AC265*SUMPRODUCT(_xlfn.XLOOKUP(AC$23,$C$4:$C$19,$I$4:$S$19)*$AL265:$AV265),0)</f>
        <v>0</v>
      </c>
      <c r="BP265" s="287" cm="1">
        <f t="array" aca="1" ref="BP265" ca="1">IF(AD265&gt;0,AD265*SUMPRODUCT(_xlfn.XLOOKUP(AD$23,$C$4:$C$19,$I$4:$S$19)*$AL265:$AV265),0)</f>
        <v>0</v>
      </c>
      <c r="BQ265" s="287" cm="1">
        <f t="array" aca="1" ref="BQ265" ca="1">IF(AE265&gt;0,AE265*SUMPRODUCT(_xlfn.XLOOKUP(AE$23,$C$4:$C$19,$I$4:$S$19)*$AL265:$AV265),0)</f>
        <v>0</v>
      </c>
      <c r="BR265" s="287" cm="1">
        <f t="array" aca="1" ref="BR265" ca="1">IF(AF265&gt;0,AF265*SUMPRODUCT(_xlfn.XLOOKUP(AF$23,$C$4:$C$19,$I$4:$S$19)*$AL265:$AV265),0)</f>
        <v>0</v>
      </c>
      <c r="BS265" s="287" cm="1">
        <f t="array" aca="1" ref="BS265" ca="1">IF(AG265&gt;0,AG265*SUMPRODUCT(_xlfn.XLOOKUP(AG$23,$C$4:$C$19,$I$4:$S$19)*$AL265:$AV265),0)</f>
        <v>0</v>
      </c>
      <c r="BT265" s="287" cm="1">
        <f t="array" aca="1" ref="BT265" ca="1">IF(AH265&gt;0,AH265*SUMPRODUCT(_xlfn.XLOOKUP(AH$23,$C$4:$C$19,$I$4:$S$19)*$AL265:$AV265),0)</f>
        <v>0</v>
      </c>
      <c r="BU265" s="287" cm="1">
        <f t="array" aca="1" ref="BU265" ca="1">IF(AI265&gt;0,AI265*SUMPRODUCT(_xlfn.XLOOKUP(AI$23,$C$4:$C$19,$I$4:$S$19)*$AL265:$AV265),0)</f>
        <v>0</v>
      </c>
      <c r="BV265" s="287" cm="1">
        <f t="array" aca="1" ref="BV265" ca="1">IF(AJ265&gt;0,AJ265*SUMPRODUCT(_xlfn.XLOOKUP(AJ$23,$C$4:$C$19,$I$4:$S$19)*$AL265:$AV265),0)</f>
        <v>0</v>
      </c>
      <c r="BW265" s="290" cm="1">
        <f t="array" aca="1" ref="BW265" ca="1">IF(AK265&gt;0,AK265*SUMPRODUCT(_xlfn.XLOOKUP(AK$23,$C$4:$C$19,$I$4:$S$19)*$AL265:$AV265),0)</f>
        <v>0</v>
      </c>
      <c r="BX265" s="291">
        <f t="shared" ca="1" si="368"/>
        <v>0</v>
      </c>
      <c r="BY265" s="286" cm="1">
        <f t="array" aca="1" ref="BY265" ca="1">IF(AA265&lt;0,AA265*SUMPRODUCT(_xlfn.XLOOKUP(AA$23,$C$4:$C$19,$T$4:$AD$19)*$AL265:$AV265),0)</f>
        <v>0</v>
      </c>
      <c r="BZ265" s="287" cm="1">
        <f t="array" aca="1" ref="BZ265" ca="1">IF(AB265&lt;0,AB265*SUMPRODUCT(_xlfn.XLOOKUP(AB$23,$C$4:$C$19,$T$4:$AD$19)*$AL265:$AV265),0)</f>
        <v>0</v>
      </c>
      <c r="CA265" s="287" cm="1">
        <f t="array" aca="1" ref="CA265" ca="1">IF(AC265&lt;0,AC265*SUMPRODUCT(_xlfn.XLOOKUP(AC$23,$C$4:$C$19,$T$4:$AD$19)*$AL265:$AV265),0)</f>
        <v>0</v>
      </c>
      <c r="CB265" s="287" cm="1">
        <f t="array" aca="1" ref="CB265" ca="1">IF(AD265&lt;0,AD265*SUMPRODUCT(_xlfn.XLOOKUP(AD$23,$C$4:$C$19,$T$4:$AD$19)*$AL265:$AV265),0)</f>
        <v>0</v>
      </c>
      <c r="CC265" s="287" cm="1">
        <f t="array" aca="1" ref="CC265" ca="1">IF(AE265&lt;0,AE265*SUMPRODUCT(_xlfn.XLOOKUP(AE$23,$C$4:$C$19,$T$4:$AD$19)*$AL265:$AV265),0)</f>
        <v>0</v>
      </c>
      <c r="CD265" s="287" cm="1">
        <f t="array" aca="1" ref="CD265" ca="1">IF(AF265&lt;0,AF265*SUMPRODUCT(_xlfn.XLOOKUP(AF$23,$C$4:$C$19,$T$4:$AD$19)*$AL265:$AV265),0)</f>
        <v>0</v>
      </c>
      <c r="CE265" s="287" cm="1">
        <f t="array" aca="1" ref="CE265" ca="1">IF(AG265&lt;0,AG265*SUMPRODUCT(_xlfn.XLOOKUP(AG$23,$C$4:$C$19,$T$4:$AD$19)*$AL265:$AV265),0)</f>
        <v>0</v>
      </c>
      <c r="CF265" s="287" cm="1">
        <f t="array" aca="1" ref="CF265" ca="1">IF(AH265&lt;0,AH265*SUMPRODUCT(_xlfn.XLOOKUP(AH$23,$C$4:$C$19,$T$4:$AD$19)*$AL265:$AV265),0)</f>
        <v>0</v>
      </c>
      <c r="CG265" s="287" cm="1">
        <f t="array" aca="1" ref="CG265" ca="1">IF(AI265&lt;0,AI265*SUMPRODUCT(_xlfn.XLOOKUP(AI$23,$C$4:$C$19,$T$4:$AD$19)*$AL265:$AV265),0)</f>
        <v>0</v>
      </c>
      <c r="CH265" s="287" cm="1">
        <f t="array" aca="1" ref="CH265" ca="1">IF(AJ265&lt;0,AJ265*SUMPRODUCT(_xlfn.XLOOKUP(AJ$23,$C$4:$C$19,$T$4:$AD$19)*$AL265:$AV265),0)</f>
        <v>0</v>
      </c>
      <c r="CI265" s="290" cm="1">
        <f t="array" aca="1" ref="CI265" ca="1">IF(AK265&lt;0,AK265*SUMPRODUCT(_xlfn.XLOOKUP(AK$23,$C$4:$C$19,$T$4:$AD$19)*$AL265:$AV265),0)</f>
        <v>0</v>
      </c>
      <c r="CJ265" s="289">
        <f t="shared" ca="1" si="369"/>
        <v>0</v>
      </c>
      <c r="CK265" s="286" cm="1">
        <f t="array" aca="1" ref="CK265" ca="1">IF(AA265&lt;0,AA265*SUMPRODUCT(_xlfn.XLOOKUP(AA$23,$C$4:$C$19,$I$4:$S$19)*$AL265:$AV265),0)</f>
        <v>0</v>
      </c>
      <c r="CL265" s="287" cm="1">
        <f t="array" aca="1" ref="CL265" ca="1">IF(AB265&lt;0,AB265*SUMPRODUCT(_xlfn.XLOOKUP(AB$23,$C$4:$C$19,$I$4:$S$19)*$AL265:$AV265),0)</f>
        <v>0</v>
      </c>
      <c r="CM265" s="287" cm="1">
        <f t="array" aca="1" ref="CM265" ca="1">IF(AC265&lt;0,AC265*SUMPRODUCT(_xlfn.XLOOKUP(AC$23,$C$4:$C$19,$I$4:$S$19)*$AL265:$AV265),0)</f>
        <v>0</v>
      </c>
      <c r="CN265" s="287" cm="1">
        <f t="array" aca="1" ref="CN265" ca="1">IF(AD265&lt;0,AD265*SUMPRODUCT(_xlfn.XLOOKUP(AD$23,$C$4:$C$19,$I$4:$S$19)*$AL265:$AV265),0)</f>
        <v>0</v>
      </c>
      <c r="CO265" s="287" cm="1">
        <f t="array" aca="1" ref="CO265" ca="1">IF(AE265&lt;0,AE265*SUMPRODUCT(_xlfn.XLOOKUP(AE$23,$C$4:$C$19,$I$4:$S$19)*$AL265:$AV265),0)</f>
        <v>0</v>
      </c>
      <c r="CP265" s="287" cm="1">
        <f t="array" aca="1" ref="CP265" ca="1">IF(AF265&lt;0,AF265*SUMPRODUCT(_xlfn.XLOOKUP(AF$23,$C$4:$C$19,$I$4:$S$19)*$AL265:$AV265),0)</f>
        <v>0</v>
      </c>
      <c r="CQ265" s="287" cm="1">
        <f t="array" aca="1" ref="CQ265" ca="1">IF(AG265&lt;0,AG265*SUMPRODUCT(_xlfn.XLOOKUP(AG$23,$C$4:$C$19,$I$4:$S$19)*$AL265:$AV265),0)</f>
        <v>0</v>
      </c>
      <c r="CR265" s="287" cm="1">
        <f t="array" aca="1" ref="CR265" ca="1">IF(AH265&lt;0,AH265*SUMPRODUCT(_xlfn.XLOOKUP(AH$23,$C$4:$C$19,$I$4:$S$19)*$AL265:$AV265),0)</f>
        <v>0</v>
      </c>
      <c r="CS265" s="287" cm="1">
        <f t="array" aca="1" ref="CS265" ca="1">IF(AI265&lt;0,AI265*SUMPRODUCT(_xlfn.XLOOKUP(AI$23,$C$4:$C$19,$I$4:$S$19)*$AL265:$AV265),0)</f>
        <v>0</v>
      </c>
      <c r="CT265" s="287" cm="1">
        <f t="array" aca="1" ref="CT265" ca="1">IF(AJ265&lt;0,AJ265*SUMPRODUCT(_xlfn.XLOOKUP(AJ$23,$C$4:$C$19,$I$4:$S$19)*$AL265:$AV265),0)</f>
        <v>0</v>
      </c>
      <c r="CU265" s="288" cm="1">
        <f t="array" aca="1" ref="CU265" ca="1">IF(AK265&lt;0,AK265*SUMPRODUCT(_xlfn.XLOOKUP(AK$23,$C$4:$C$19,$I$4:$S$19)*$AL265:$AV265),0)</f>
        <v>0</v>
      </c>
      <c r="CV265" s="289">
        <f t="shared" ca="1" si="370"/>
        <v>0</v>
      </c>
    </row>
    <row r="266" spans="1:100" x14ac:dyDescent="0.25">
      <c r="A266" s="135">
        <f ca="1">MIN(H264:I282)</f>
        <v>-1.5</v>
      </c>
      <c r="B266" s="731"/>
      <c r="C266" s="292">
        <v>3</v>
      </c>
      <c r="D266" s="293" t="str">
        <f>_xlfn.XLOOKUP($C266,'Load Combinations'!$B$4:$B$22,'Load Combinations'!$C$4:$C$22)</f>
        <v>Component Pressure Test</v>
      </c>
      <c r="E266" s="86"/>
      <c r="F266" s="294"/>
      <c r="G266" s="125"/>
      <c r="H266" s="295">
        <f t="shared" ca="1" si="355"/>
        <v>0</v>
      </c>
      <c r="I266" s="295">
        <f t="shared" ca="1" si="356"/>
        <v>-1.25</v>
      </c>
      <c r="J266" s="296"/>
      <c r="K266" s="99">
        <f ca="1">OFFSET(K266,-2,0)</f>
        <v>0</v>
      </c>
      <c r="L266" s="96">
        <f t="shared" ref="L266:AK266" ca="1" si="393">OFFSET(L266,-2,0)</f>
        <v>0</v>
      </c>
      <c r="M266" s="96">
        <f t="shared" ca="1" si="393"/>
        <v>0</v>
      </c>
      <c r="N266" s="96">
        <f t="shared" ca="1" si="393"/>
        <v>0</v>
      </c>
      <c r="O266" s="96">
        <f t="shared" ca="1" si="393"/>
        <v>0</v>
      </c>
      <c r="P266" s="96">
        <f t="shared" ca="1" si="393"/>
        <v>0</v>
      </c>
      <c r="Q266" s="96">
        <f t="shared" ca="1" si="393"/>
        <v>0</v>
      </c>
      <c r="R266" s="96">
        <f t="shared" ca="1" si="393"/>
        <v>0</v>
      </c>
      <c r="S266" s="96">
        <f t="shared" ca="1" si="393"/>
        <v>0</v>
      </c>
      <c r="T266" s="96">
        <f t="shared" ca="1" si="393"/>
        <v>0</v>
      </c>
      <c r="U266" s="96">
        <f t="shared" ca="1" si="393"/>
        <v>0</v>
      </c>
      <c r="V266" s="96">
        <f t="shared" ca="1" si="393"/>
        <v>0</v>
      </c>
      <c r="W266" s="96">
        <f t="shared" ca="1" si="393"/>
        <v>0</v>
      </c>
      <c r="X266" s="96">
        <f t="shared" ca="1" si="393"/>
        <v>0</v>
      </c>
      <c r="Y266" s="96">
        <f t="shared" ca="1" si="393"/>
        <v>0</v>
      </c>
      <c r="Z266" s="138">
        <f t="shared" ca="1" si="393"/>
        <v>0</v>
      </c>
      <c r="AA266" s="99">
        <f t="shared" ca="1" si="393"/>
        <v>0</v>
      </c>
      <c r="AB266" s="96">
        <f t="shared" ca="1" si="393"/>
        <v>0</v>
      </c>
      <c r="AC266" s="96">
        <f t="shared" ca="1" si="393"/>
        <v>0</v>
      </c>
      <c r="AD266" s="96">
        <f t="shared" ca="1" si="393"/>
        <v>0</v>
      </c>
      <c r="AE266" s="96">
        <f t="shared" ca="1" si="393"/>
        <v>0</v>
      </c>
      <c r="AF266" s="96">
        <f t="shared" ca="1" si="393"/>
        <v>0</v>
      </c>
      <c r="AG266" s="96">
        <f t="shared" ca="1" si="393"/>
        <v>0</v>
      </c>
      <c r="AH266" s="96">
        <f t="shared" ca="1" si="393"/>
        <v>0</v>
      </c>
      <c r="AI266" s="96">
        <f t="shared" ca="1" si="393"/>
        <v>1</v>
      </c>
      <c r="AJ266" s="96">
        <f t="shared" ca="1" si="393"/>
        <v>0</v>
      </c>
      <c r="AK266" s="100">
        <f t="shared" ca="1" si="393"/>
        <v>0</v>
      </c>
      <c r="AL266" s="97">
        <f>+INDEX('Load Combinations'!$D$4:$N$22,MATCH(Vertical!$C266,'Load Combinations'!$B$4:$B$22,0),MATCH(Vertical!AL$23,'Load Combinations'!$D$3:$N$3,0))</f>
        <v>1</v>
      </c>
      <c r="AM266" s="96">
        <f>+INDEX('Load Combinations'!$D$4:$N$22,MATCH(Vertical!$C266,'Load Combinations'!$B$4:$B$22,0),MATCH(Vertical!AM$23,'Load Combinations'!$D$3:$N$3,0))</f>
        <v>0</v>
      </c>
      <c r="AN266" s="96">
        <f>+INDEX('Load Combinations'!$D$4:$N$22,MATCH(Vertical!$C266,'Load Combinations'!$B$4:$B$22,0),MATCH(Vertical!AN$23,'Load Combinations'!$D$3:$N$3,0))</f>
        <v>0</v>
      </c>
      <c r="AO266" s="96">
        <f>+INDEX('Load Combinations'!$D$4:$N$22,MATCH(Vertical!$C266,'Load Combinations'!$B$4:$B$22,0),MATCH(Vertical!AO$23,'Load Combinations'!$D$3:$N$3,0))</f>
        <v>0</v>
      </c>
      <c r="AP266" s="96">
        <f>+INDEX('Load Combinations'!$D$4:$N$22,MATCH(Vertical!$C266,'Load Combinations'!$B$4:$B$22,0),MATCH(Vertical!AP$23,'Load Combinations'!$D$3:$N$3,0))</f>
        <v>1</v>
      </c>
      <c r="AQ266" s="96">
        <f>+INDEX('Load Combinations'!$D$4:$N$22,MATCH(Vertical!$C266,'Load Combinations'!$B$4:$B$22,0),MATCH(Vertical!AQ$23,'Load Combinations'!$D$3:$N$3,0))</f>
        <v>0</v>
      </c>
      <c r="AR266" s="96">
        <f>+INDEX('Load Combinations'!$D$4:$N$22,MATCH(Vertical!$C266,'Load Combinations'!$B$4:$B$22,0),MATCH(Vertical!AR$23,'Load Combinations'!$D$3:$N$3,0))</f>
        <v>0</v>
      </c>
      <c r="AS266" s="96">
        <f>+INDEX('Load Combinations'!$D$4:$N$22,MATCH(Vertical!$C266,'Load Combinations'!$B$4:$B$22,0),MATCH(Vertical!AS$23,'Load Combinations'!$D$3:$N$3,0))</f>
        <v>0</v>
      </c>
      <c r="AT266" s="96">
        <f>+INDEX('Load Combinations'!$D$4:$N$22,MATCH(Vertical!$C266,'Load Combinations'!$B$4:$B$22,0),MATCH(Vertical!AT$23,'Load Combinations'!$D$3:$N$3,0))</f>
        <v>0</v>
      </c>
      <c r="AU266" s="138">
        <f>+INDEX('Load Combinations'!$D$4:$N$22,MATCH(Vertical!$C266,'Load Combinations'!$B$4:$B$22,0),MATCH(Vertical!AU$23,'Load Combinations'!$D$3:$N$3,0))</f>
        <v>0</v>
      </c>
      <c r="AV266" s="298">
        <f>+INDEX('Load Combinations'!$D$4:$N$22,MATCH(Vertical!$C266,'Load Combinations'!$B$4:$B$22,0),MATCH(Vertical!AV$23,'Load Combinations'!$D$3:$N$3,0))</f>
        <v>0</v>
      </c>
      <c r="AW266" s="297" cm="1">
        <f t="array" aca="1" ref="AW266" ca="1">SUMPRODUCT(--($K266:$Z266&gt;0),INDEX($H$4:$H$19,MATCH($K$23:$Z$23,$C$4:$C$19,0)))</f>
        <v>0</v>
      </c>
      <c r="AX266" s="298" cm="1">
        <f t="array" aca="1" ref="AX266" ca="1">SUMPRODUCT(--($K266:$Z266&gt;0),INDEX($G$4:$G$19,MATCH($K$23:$Z$23,$C$4:$C$19,0)))</f>
        <v>0</v>
      </c>
      <c r="AY266" s="298" cm="1">
        <f t="array" aca="1" ref="AY266" ca="1">-1*SUMPRODUCT(--($K266:$Z266&lt;0),INDEX($H$4:$H$19,MATCH($K$23:$Z$23,$C$4:$C$19,0)))</f>
        <v>0</v>
      </c>
      <c r="AZ266" s="299" cm="1">
        <f t="array" aca="1" ref="AZ266" ca="1">-1*SUMPRODUCT(--($K266:$Z266&lt;0),INDEX($G$4:$G$19,MATCH($K$23:$Z$23,$C$4:$C$19,0)))</f>
        <v>0</v>
      </c>
      <c r="BA266" s="125" cm="1">
        <f t="array" aca="1" ref="BA266" ca="1">IF(AA266&gt;0,AA266*SUMPRODUCT(_xlfn.XLOOKUP(AA$23,$C$4:$C$19,$T$4:$AD$19)*$AL266:$AV266),0)</f>
        <v>0</v>
      </c>
      <c r="BB266" s="300" cm="1">
        <f t="array" aca="1" ref="BB266" ca="1">IF(AB266&gt;0,AB266*SUMPRODUCT(_xlfn.XLOOKUP(AB$23,$C$4:$C$19,$T$4:$AD$19)*$AL266:$AV266),0)</f>
        <v>0</v>
      </c>
      <c r="BC266" s="300" cm="1">
        <f t="array" aca="1" ref="BC266" ca="1">IF(AC266&gt;0,AC266*SUMPRODUCT(_xlfn.XLOOKUP(AC$23,$C$4:$C$19,$T$4:$AD$19)*$AL266:$AV266),0)</f>
        <v>0</v>
      </c>
      <c r="BD266" s="301" cm="1">
        <f t="array" aca="1" ref="BD266" ca="1">IF(AD266&gt;0,AD266*SUMPRODUCT(_xlfn.XLOOKUP(AD$23,$C$4:$C$19,$T$4:$AD$19)*$AL266:$AV266),0)</f>
        <v>0</v>
      </c>
      <c r="BE266" s="300" cm="1">
        <f t="array" aca="1" ref="BE266" ca="1">IF(AE266&gt;0,AE266*SUMPRODUCT(_xlfn.XLOOKUP(AE$23,$C$4:$C$19,$T$4:$AD$19)*$AL266:$AV266),0)</f>
        <v>0</v>
      </c>
      <c r="BF266" s="300" cm="1">
        <f t="array" aca="1" ref="BF266" ca="1">IF(AF266&gt;0,AF266*SUMPRODUCT(_xlfn.XLOOKUP(AF$23,$C$4:$C$19,$T$4:$AD$19)*$AL266:$AV266),0)</f>
        <v>0</v>
      </c>
      <c r="BG266" s="300" cm="1">
        <f t="array" aca="1" ref="BG266" ca="1">IF(AG266&gt;0,AG266*SUMPRODUCT(_xlfn.XLOOKUP(AG$23,$C$4:$C$19,$T$4:$AD$19)*$AL266:$AV266),0)</f>
        <v>0</v>
      </c>
      <c r="BH266" s="300" cm="1">
        <f t="array" aca="1" ref="BH266" ca="1">IF(AH266&gt;0,AH266*SUMPRODUCT(_xlfn.XLOOKUP(AH$23,$C$4:$C$19,$T$4:$AD$19)*$AL266:$AV266),0)</f>
        <v>0</v>
      </c>
      <c r="BI266" s="300" cm="1">
        <f t="array" aca="1" ref="BI266" ca="1">IF(AI266&gt;0,AI266*SUMPRODUCT(_xlfn.XLOOKUP(AI$23,$C$4:$C$19,$T$4:$AD$19)*$AL266:$AV266),0)</f>
        <v>0</v>
      </c>
      <c r="BJ266" s="300" cm="1">
        <f t="array" aca="1" ref="BJ266" ca="1">IF(AJ266&gt;0,AJ266*SUMPRODUCT(_xlfn.XLOOKUP(AJ$23,$C$4:$C$19,$T$4:$AD$19)*$AL266:$AV266),0)</f>
        <v>0</v>
      </c>
      <c r="BK266" s="302" cm="1">
        <f t="array" aca="1" ref="BK266" ca="1">IF(AK266&gt;0,AK266*SUMPRODUCT(_xlfn.XLOOKUP(AK$23,$C$4:$C$19,$T$4:$AD$19)*$AL266:$AV266),0)</f>
        <v>0</v>
      </c>
      <c r="BL266" s="303">
        <f t="shared" ca="1" si="367"/>
        <v>0</v>
      </c>
      <c r="BM266" s="125" cm="1">
        <f t="array" aca="1" ref="BM266" ca="1">IF(AA266&gt;0,AA266*SUMPRODUCT(_xlfn.XLOOKUP(AA$23,$C$4:$C$19,$I$4:$S$19)*$AL266:$AV266),0)</f>
        <v>0</v>
      </c>
      <c r="BN266" s="300" cm="1">
        <f t="array" aca="1" ref="BN266" ca="1">IF(AB266&gt;0,AB266*SUMPRODUCT(_xlfn.XLOOKUP(AB$23,$C$4:$C$19,$I$4:$S$19)*$AL266:$AV266),0)</f>
        <v>0</v>
      </c>
      <c r="BO266" s="300" cm="1">
        <f t="array" aca="1" ref="BO266" ca="1">IF(AC266&gt;0,AC266*SUMPRODUCT(_xlfn.XLOOKUP(AC$23,$C$4:$C$19,$I$4:$S$19)*$AL266:$AV266),0)</f>
        <v>0</v>
      </c>
      <c r="BP266" s="301" cm="1">
        <f t="array" aca="1" ref="BP266" ca="1">IF(AD266&gt;0,AD266*SUMPRODUCT(_xlfn.XLOOKUP(AD$23,$C$4:$C$19,$I$4:$S$19)*$AL266:$AV266),0)</f>
        <v>0</v>
      </c>
      <c r="BQ266" s="300" cm="1">
        <f t="array" aca="1" ref="BQ266" ca="1">IF(AE266&gt;0,AE266*SUMPRODUCT(_xlfn.XLOOKUP(AE$23,$C$4:$C$19,$I$4:$S$19)*$AL266:$AV266),0)</f>
        <v>0</v>
      </c>
      <c r="BR266" s="300" cm="1">
        <f t="array" aca="1" ref="BR266" ca="1">IF(AF266&gt;0,AF266*SUMPRODUCT(_xlfn.XLOOKUP(AF$23,$C$4:$C$19,$I$4:$S$19)*$AL266:$AV266),0)</f>
        <v>0</v>
      </c>
      <c r="BS266" s="300" cm="1">
        <f t="array" aca="1" ref="BS266" ca="1">IF(AG266&gt;0,AG266*SUMPRODUCT(_xlfn.XLOOKUP(AG$23,$C$4:$C$19,$I$4:$S$19)*$AL266:$AV266),0)</f>
        <v>0</v>
      </c>
      <c r="BT266" s="300" cm="1">
        <f t="array" aca="1" ref="BT266" ca="1">IF(AH266&gt;0,AH266*SUMPRODUCT(_xlfn.XLOOKUP(AH$23,$C$4:$C$19,$I$4:$S$19)*$AL266:$AV266),0)</f>
        <v>0</v>
      </c>
      <c r="BU266" s="300" cm="1">
        <f t="array" aca="1" ref="BU266" ca="1">IF(AI266&gt;0,AI266*SUMPRODUCT(_xlfn.XLOOKUP(AI$23,$C$4:$C$19,$I$4:$S$19)*$AL266:$AV266),0)</f>
        <v>-1.25</v>
      </c>
      <c r="BV266" s="300" cm="1">
        <f t="array" aca="1" ref="BV266" ca="1">IF(AJ266&gt;0,AJ266*SUMPRODUCT(_xlfn.XLOOKUP(AJ$23,$C$4:$C$19,$I$4:$S$19)*$AL266:$AV266),0)</f>
        <v>0</v>
      </c>
      <c r="BW266" s="304" cm="1">
        <f t="array" aca="1" ref="BW266" ca="1">IF(AK266&gt;0,AK266*SUMPRODUCT(_xlfn.XLOOKUP(AK$23,$C$4:$C$19,$I$4:$S$19)*$AL266:$AV266),0)</f>
        <v>0</v>
      </c>
      <c r="BX266" s="305">
        <f t="shared" ca="1" si="368"/>
        <v>-1.25</v>
      </c>
      <c r="BY266" s="125" cm="1">
        <f t="array" aca="1" ref="BY266" ca="1">IF(AA266&lt;0,AA266*SUMPRODUCT(_xlfn.XLOOKUP(AA$23,$C$4:$C$19,$T$4:$AD$19)*$AL266:$AV266),0)</f>
        <v>0</v>
      </c>
      <c r="BZ266" s="300" cm="1">
        <f t="array" aca="1" ref="BZ266" ca="1">IF(AB266&lt;0,AB266*SUMPRODUCT(_xlfn.XLOOKUP(AB$23,$C$4:$C$19,$T$4:$AD$19)*$AL266:$AV266),0)</f>
        <v>0</v>
      </c>
      <c r="CA266" s="300" cm="1">
        <f t="array" aca="1" ref="CA266" ca="1">IF(AC266&lt;0,AC266*SUMPRODUCT(_xlfn.XLOOKUP(AC$23,$C$4:$C$19,$T$4:$AD$19)*$AL266:$AV266),0)</f>
        <v>0</v>
      </c>
      <c r="CB266" s="301" cm="1">
        <f t="array" aca="1" ref="CB266" ca="1">IF(AD266&lt;0,AD266*SUMPRODUCT(_xlfn.XLOOKUP(AD$23,$C$4:$C$19,$T$4:$AD$19)*$AL266:$AV266),0)</f>
        <v>0</v>
      </c>
      <c r="CC266" s="300" cm="1">
        <f t="array" aca="1" ref="CC266" ca="1">IF(AE266&lt;0,AE266*SUMPRODUCT(_xlfn.XLOOKUP(AE$23,$C$4:$C$19,$T$4:$AD$19)*$AL266:$AV266),0)</f>
        <v>0</v>
      </c>
      <c r="CD266" s="300" cm="1">
        <f t="array" aca="1" ref="CD266" ca="1">IF(AF266&lt;0,AF266*SUMPRODUCT(_xlfn.XLOOKUP(AF$23,$C$4:$C$19,$T$4:$AD$19)*$AL266:$AV266),0)</f>
        <v>0</v>
      </c>
      <c r="CE266" s="300" cm="1">
        <f t="array" aca="1" ref="CE266" ca="1">IF(AG266&lt;0,AG266*SUMPRODUCT(_xlfn.XLOOKUP(AG$23,$C$4:$C$19,$T$4:$AD$19)*$AL266:$AV266),0)</f>
        <v>0</v>
      </c>
      <c r="CF266" s="300" cm="1">
        <f t="array" aca="1" ref="CF266" ca="1">IF(AH266&lt;0,AH266*SUMPRODUCT(_xlfn.XLOOKUP(AH$23,$C$4:$C$19,$T$4:$AD$19)*$AL266:$AV266),0)</f>
        <v>0</v>
      </c>
      <c r="CG266" s="300" cm="1">
        <f t="array" aca="1" ref="CG266" ca="1">IF(AI266&lt;0,AI266*SUMPRODUCT(_xlfn.XLOOKUP(AI$23,$C$4:$C$19,$T$4:$AD$19)*$AL266:$AV266),0)</f>
        <v>0</v>
      </c>
      <c r="CH266" s="300" cm="1">
        <f t="array" aca="1" ref="CH266" ca="1">IF(AJ266&lt;0,AJ266*SUMPRODUCT(_xlfn.XLOOKUP(AJ$23,$C$4:$C$19,$T$4:$AD$19)*$AL266:$AV266),0)</f>
        <v>0</v>
      </c>
      <c r="CI266" s="304" cm="1">
        <f t="array" aca="1" ref="CI266" ca="1">IF(AK266&lt;0,AK266*SUMPRODUCT(_xlfn.XLOOKUP(AK$23,$C$4:$C$19,$T$4:$AD$19)*$AL266:$AV266),0)</f>
        <v>0</v>
      </c>
      <c r="CJ266" s="303">
        <f t="shared" ca="1" si="369"/>
        <v>0</v>
      </c>
      <c r="CK266" s="125" cm="1">
        <f t="array" aca="1" ref="CK266" ca="1">IF(AA266&lt;0,AA266*SUMPRODUCT(_xlfn.XLOOKUP(AA$23,$C$4:$C$19,$I$4:$S$19)*$AL266:$AV266),0)</f>
        <v>0</v>
      </c>
      <c r="CL266" s="300" cm="1">
        <f t="array" aca="1" ref="CL266" ca="1">IF(AB266&lt;0,AB266*SUMPRODUCT(_xlfn.XLOOKUP(AB$23,$C$4:$C$19,$I$4:$S$19)*$AL266:$AV266),0)</f>
        <v>0</v>
      </c>
      <c r="CM266" s="300" cm="1">
        <f t="array" aca="1" ref="CM266" ca="1">IF(AC266&lt;0,AC266*SUMPRODUCT(_xlfn.XLOOKUP(AC$23,$C$4:$C$19,$I$4:$S$19)*$AL266:$AV266),0)</f>
        <v>0</v>
      </c>
      <c r="CN266" s="301" cm="1">
        <f t="array" aca="1" ref="CN266" ca="1">IF(AD266&lt;0,AD266*SUMPRODUCT(_xlfn.XLOOKUP(AD$23,$C$4:$C$19,$I$4:$S$19)*$AL266:$AV266),0)</f>
        <v>0</v>
      </c>
      <c r="CO266" s="300" cm="1">
        <f t="array" aca="1" ref="CO266" ca="1">IF(AE266&lt;0,AE266*SUMPRODUCT(_xlfn.XLOOKUP(AE$23,$C$4:$C$19,$I$4:$S$19)*$AL266:$AV266),0)</f>
        <v>0</v>
      </c>
      <c r="CP266" s="300" cm="1">
        <f t="array" aca="1" ref="CP266" ca="1">IF(AF266&lt;0,AF266*SUMPRODUCT(_xlfn.XLOOKUP(AF$23,$C$4:$C$19,$I$4:$S$19)*$AL266:$AV266),0)</f>
        <v>0</v>
      </c>
      <c r="CQ266" s="300" cm="1">
        <f t="array" aca="1" ref="CQ266" ca="1">IF(AG266&lt;0,AG266*SUMPRODUCT(_xlfn.XLOOKUP(AG$23,$C$4:$C$19,$I$4:$S$19)*$AL266:$AV266),0)</f>
        <v>0</v>
      </c>
      <c r="CR266" s="300" cm="1">
        <f t="array" aca="1" ref="CR266" ca="1">IF(AH266&lt;0,AH266*SUMPRODUCT(_xlfn.XLOOKUP(AH$23,$C$4:$C$19,$I$4:$S$19)*$AL266:$AV266),0)</f>
        <v>0</v>
      </c>
      <c r="CS266" s="300" cm="1">
        <f t="array" aca="1" ref="CS266" ca="1">IF(AI266&lt;0,AI266*SUMPRODUCT(_xlfn.XLOOKUP(AI$23,$C$4:$C$19,$I$4:$S$19)*$AL266:$AV266),0)</f>
        <v>0</v>
      </c>
      <c r="CT266" s="300" cm="1">
        <f t="array" aca="1" ref="CT266" ca="1">IF(AJ266&lt;0,AJ266*SUMPRODUCT(_xlfn.XLOOKUP(AJ$23,$C$4:$C$19,$I$4:$S$19)*$AL266:$AV266),0)</f>
        <v>0</v>
      </c>
      <c r="CU266" s="302" cm="1">
        <f t="array" aca="1" ref="CU266" ca="1">IF(AK266&lt;0,AK266*SUMPRODUCT(_xlfn.XLOOKUP(AK$23,$C$4:$C$19,$I$4:$S$19)*$AL266:$AV266),0)</f>
        <v>0</v>
      </c>
      <c r="CV266" s="303">
        <f t="shared" ca="1" si="370"/>
        <v>0</v>
      </c>
    </row>
    <row r="267" spans="1:100" x14ac:dyDescent="0.25">
      <c r="A267" s="134" t="s">
        <v>166</v>
      </c>
      <c r="B267" s="255"/>
      <c r="C267" s="278">
        <v>4</v>
      </c>
      <c r="D267" s="279" t="str">
        <f>_xlfn.XLOOKUP($C267,'Load Combinations'!$B$4:$B$22,'Load Combinations'!$C$4:$C$22)</f>
        <v>Core Vessel Vacuum, No Beam</v>
      </c>
      <c r="E267" s="280"/>
      <c r="F267" s="281"/>
      <c r="G267" s="111"/>
      <c r="H267" s="282">
        <f t="shared" ca="1" si="355"/>
        <v>0</v>
      </c>
      <c r="I267" s="282">
        <f t="shared" ca="1" si="356"/>
        <v>-1</v>
      </c>
      <c r="J267" s="283"/>
      <c r="K267" s="87">
        <f ca="1">OFFSET(K267,-3,0)</f>
        <v>0</v>
      </c>
      <c r="L267" s="84">
        <f t="shared" ref="L267:AK267" ca="1" si="394">OFFSET(L267,-3,0)</f>
        <v>0</v>
      </c>
      <c r="M267" s="84">
        <f t="shared" ca="1" si="394"/>
        <v>0</v>
      </c>
      <c r="N267" s="84">
        <f t="shared" ca="1" si="394"/>
        <v>0</v>
      </c>
      <c r="O267" s="84">
        <f t="shared" ca="1" si="394"/>
        <v>0</v>
      </c>
      <c r="P267" s="84">
        <f t="shared" ca="1" si="394"/>
        <v>0</v>
      </c>
      <c r="Q267" s="84">
        <f t="shared" ca="1" si="394"/>
        <v>0</v>
      </c>
      <c r="R267" s="84">
        <f t="shared" ca="1" si="394"/>
        <v>0</v>
      </c>
      <c r="S267" s="84">
        <f t="shared" ca="1" si="394"/>
        <v>0</v>
      </c>
      <c r="T267" s="84">
        <f t="shared" ca="1" si="394"/>
        <v>0</v>
      </c>
      <c r="U267" s="84">
        <f t="shared" ca="1" si="394"/>
        <v>0</v>
      </c>
      <c r="V267" s="84">
        <f t="shared" ca="1" si="394"/>
        <v>0</v>
      </c>
      <c r="W267" s="84">
        <f t="shared" ca="1" si="394"/>
        <v>0</v>
      </c>
      <c r="X267" s="84">
        <f t="shared" ca="1" si="394"/>
        <v>0</v>
      </c>
      <c r="Y267" s="84">
        <f t="shared" ca="1" si="394"/>
        <v>0</v>
      </c>
      <c r="Z267" s="89">
        <f t="shared" ca="1" si="394"/>
        <v>0</v>
      </c>
      <c r="AA267" s="87">
        <f t="shared" ca="1" si="394"/>
        <v>0</v>
      </c>
      <c r="AB267" s="84">
        <f t="shared" ca="1" si="394"/>
        <v>0</v>
      </c>
      <c r="AC267" s="84">
        <f t="shared" ca="1" si="394"/>
        <v>0</v>
      </c>
      <c r="AD267" s="84">
        <f t="shared" ca="1" si="394"/>
        <v>0</v>
      </c>
      <c r="AE267" s="84">
        <f t="shared" ca="1" si="394"/>
        <v>0</v>
      </c>
      <c r="AF267" s="84">
        <f t="shared" ca="1" si="394"/>
        <v>0</v>
      </c>
      <c r="AG267" s="84">
        <f t="shared" ca="1" si="394"/>
        <v>0</v>
      </c>
      <c r="AH267" s="84">
        <f t="shared" ca="1" si="394"/>
        <v>0</v>
      </c>
      <c r="AI267" s="84">
        <f t="shared" ca="1" si="394"/>
        <v>1</v>
      </c>
      <c r="AJ267" s="84">
        <f t="shared" ca="1" si="394"/>
        <v>0</v>
      </c>
      <c r="AK267" s="98">
        <f t="shared" ca="1" si="394"/>
        <v>0</v>
      </c>
      <c r="AL267" s="91">
        <f>+INDEX('Load Combinations'!$D$4:$N$22,MATCH(Vertical!$C267,'Load Combinations'!$B$4:$B$22,0),MATCH(Vertical!AL$23,'Load Combinations'!$D$3:$N$3,0))</f>
        <v>1</v>
      </c>
      <c r="AM267" s="84">
        <f>+INDEX('Load Combinations'!$D$4:$N$22,MATCH(Vertical!$C267,'Load Combinations'!$B$4:$B$22,0),MATCH(Vertical!AM$23,'Load Combinations'!$D$3:$N$3,0))</f>
        <v>1</v>
      </c>
      <c r="AN267" s="84">
        <f>+INDEX('Load Combinations'!$D$4:$N$22,MATCH(Vertical!$C267,'Load Combinations'!$B$4:$B$22,0),MATCH(Vertical!AN$23,'Load Combinations'!$D$3:$N$3,0))</f>
        <v>0</v>
      </c>
      <c r="AO267" s="84">
        <f>+INDEX('Load Combinations'!$D$4:$N$22,MATCH(Vertical!$C267,'Load Combinations'!$B$4:$B$22,0),MATCH(Vertical!AO$23,'Load Combinations'!$D$3:$N$3,0))</f>
        <v>1</v>
      </c>
      <c r="AP267" s="84">
        <f>+INDEX('Load Combinations'!$D$4:$N$22,MATCH(Vertical!$C267,'Load Combinations'!$B$4:$B$22,0),MATCH(Vertical!AP$23,'Load Combinations'!$D$3:$N$3,0))</f>
        <v>0</v>
      </c>
      <c r="AQ267" s="84">
        <f>+INDEX('Load Combinations'!$D$4:$N$22,MATCH(Vertical!$C267,'Load Combinations'!$B$4:$B$22,0),MATCH(Vertical!AQ$23,'Load Combinations'!$D$3:$N$3,0))</f>
        <v>0</v>
      </c>
      <c r="AR267" s="84">
        <f>+INDEX('Load Combinations'!$D$4:$N$22,MATCH(Vertical!$C267,'Load Combinations'!$B$4:$B$22,0),MATCH(Vertical!AR$23,'Load Combinations'!$D$3:$N$3,0))</f>
        <v>0</v>
      </c>
      <c r="AS267" s="84">
        <f>+INDEX('Load Combinations'!$D$4:$N$22,MATCH(Vertical!$C267,'Load Combinations'!$B$4:$B$22,0),MATCH(Vertical!AS$23,'Load Combinations'!$D$3:$N$3,0))</f>
        <v>0</v>
      </c>
      <c r="AT267" s="84">
        <f>+INDEX('Load Combinations'!$D$4:$N$22,MATCH(Vertical!$C267,'Load Combinations'!$B$4:$B$22,0),MATCH(Vertical!AT$23,'Load Combinations'!$D$3:$N$3,0))</f>
        <v>1</v>
      </c>
      <c r="AU267" s="89">
        <f>+INDEX('Load Combinations'!$D$4:$N$22,MATCH(Vertical!$C267,'Load Combinations'!$B$4:$B$22,0),MATCH(Vertical!AU$23,'Load Combinations'!$D$3:$N$3,0))</f>
        <v>0</v>
      </c>
      <c r="AV267" s="194">
        <f>+INDEX('Load Combinations'!$D$4:$N$22,MATCH(Vertical!$C267,'Load Combinations'!$B$4:$B$22,0),MATCH(Vertical!AV$23,'Load Combinations'!$D$3:$N$3,0))</f>
        <v>0</v>
      </c>
      <c r="AW267" s="284" cm="1">
        <f t="array" aca="1" ref="AW267" ca="1">SUMPRODUCT(--($K267:$Z267&gt;0),INDEX($H$4:$H$19,MATCH($K$23:$Z$23,$C$4:$C$19,0)))</f>
        <v>0</v>
      </c>
      <c r="AX267" s="194" cm="1">
        <f t="array" aca="1" ref="AX267" ca="1">SUMPRODUCT(--($K267:$Z267&gt;0),INDEX($G$4:$G$19,MATCH($K$23:$Z$23,$C$4:$C$19,0)))</f>
        <v>0</v>
      </c>
      <c r="AY267" s="194" cm="1">
        <f t="array" aca="1" ref="AY267" ca="1">-1*SUMPRODUCT(--($K267:$Z267&lt;0),INDEX($H$4:$H$19,MATCH($K$23:$Z$23,$C$4:$C$19,0)))</f>
        <v>0</v>
      </c>
      <c r="AZ267" s="285" cm="1">
        <f t="array" aca="1" ref="AZ267" ca="1">-1*SUMPRODUCT(--($K267:$Z267&lt;0),INDEX($G$4:$G$19,MATCH($K$23:$Z$23,$C$4:$C$19,0)))</f>
        <v>0</v>
      </c>
      <c r="BA267" s="286" cm="1">
        <f t="array" aca="1" ref="BA267" ca="1">IF(AA267&gt;0,AA267*SUMPRODUCT(_xlfn.XLOOKUP(AA$23,$C$4:$C$19,$T$4:$AD$19)*$AL267:$AV267),0)</f>
        <v>0</v>
      </c>
      <c r="BB267" s="287" cm="1">
        <f t="array" aca="1" ref="BB267" ca="1">IF(AB267&gt;0,AB267*SUMPRODUCT(_xlfn.XLOOKUP(AB$23,$C$4:$C$19,$T$4:$AD$19)*$AL267:$AV267),0)</f>
        <v>0</v>
      </c>
      <c r="BC267" s="287" cm="1">
        <f t="array" aca="1" ref="BC267" ca="1">IF(AC267&gt;0,AC267*SUMPRODUCT(_xlfn.XLOOKUP(AC$23,$C$4:$C$19,$T$4:$AD$19)*$AL267:$AV267),0)</f>
        <v>0</v>
      </c>
      <c r="BD267" s="287" cm="1">
        <f t="array" aca="1" ref="BD267" ca="1">IF(AD267&gt;0,AD267*SUMPRODUCT(_xlfn.XLOOKUP(AD$23,$C$4:$C$19,$T$4:$AD$19)*$AL267:$AV267),0)</f>
        <v>0</v>
      </c>
      <c r="BE267" s="287" cm="1">
        <f t="array" aca="1" ref="BE267" ca="1">IF(AE267&gt;0,AE267*SUMPRODUCT(_xlfn.XLOOKUP(AE$23,$C$4:$C$19,$T$4:$AD$19)*$AL267:$AV267),0)</f>
        <v>0</v>
      </c>
      <c r="BF267" s="287" cm="1">
        <f t="array" aca="1" ref="BF267" ca="1">IF(AF267&gt;0,AF267*SUMPRODUCT(_xlfn.XLOOKUP(AF$23,$C$4:$C$19,$T$4:$AD$19)*$AL267:$AV267),0)</f>
        <v>0</v>
      </c>
      <c r="BG267" s="287" cm="1">
        <f t="array" aca="1" ref="BG267" ca="1">IF(AG267&gt;0,AG267*SUMPRODUCT(_xlfn.XLOOKUP(AG$23,$C$4:$C$19,$T$4:$AD$19)*$AL267:$AV267),0)</f>
        <v>0</v>
      </c>
      <c r="BH267" s="287" cm="1">
        <f t="array" aca="1" ref="BH267" ca="1">IF(AH267&gt;0,AH267*SUMPRODUCT(_xlfn.XLOOKUP(AH$23,$C$4:$C$19,$T$4:$AD$19)*$AL267:$AV267),0)</f>
        <v>0</v>
      </c>
      <c r="BI267" s="287" cm="1">
        <f t="array" aca="1" ref="BI267" ca="1">IF(AI267&gt;0,AI267*SUMPRODUCT(_xlfn.XLOOKUP(AI$23,$C$4:$C$19,$T$4:$AD$19)*$AL267:$AV267),0)</f>
        <v>0</v>
      </c>
      <c r="BJ267" s="287" cm="1">
        <f t="array" aca="1" ref="BJ267" ca="1">IF(AJ267&gt;0,AJ267*SUMPRODUCT(_xlfn.XLOOKUP(AJ$23,$C$4:$C$19,$T$4:$AD$19)*$AL267:$AV267),0)</f>
        <v>0</v>
      </c>
      <c r="BK267" s="288" cm="1">
        <f t="array" aca="1" ref="BK267" ca="1">IF(AK267&gt;0,AK267*SUMPRODUCT(_xlfn.XLOOKUP(AK$23,$C$4:$C$19,$T$4:$AD$19)*$AL267:$AV267),0)</f>
        <v>0</v>
      </c>
      <c r="BL267" s="289">
        <f t="shared" ca="1" si="367"/>
        <v>0</v>
      </c>
      <c r="BM267" s="286" cm="1">
        <f t="array" aca="1" ref="BM267" ca="1">IF(AA267&gt;0,AA267*SUMPRODUCT(_xlfn.XLOOKUP(AA$23,$C$4:$C$19,$I$4:$S$19)*$AL267:$AV267),0)</f>
        <v>0</v>
      </c>
      <c r="BN267" s="287" cm="1">
        <f t="array" aca="1" ref="BN267" ca="1">IF(AB267&gt;0,AB267*SUMPRODUCT(_xlfn.XLOOKUP(AB$23,$C$4:$C$19,$I$4:$S$19)*$AL267:$AV267),0)</f>
        <v>0</v>
      </c>
      <c r="BO267" s="287" cm="1">
        <f t="array" aca="1" ref="BO267" ca="1">IF(AC267&gt;0,AC267*SUMPRODUCT(_xlfn.XLOOKUP(AC$23,$C$4:$C$19,$I$4:$S$19)*$AL267:$AV267),0)</f>
        <v>0</v>
      </c>
      <c r="BP267" s="287" cm="1">
        <f t="array" aca="1" ref="BP267" ca="1">IF(AD267&gt;0,AD267*SUMPRODUCT(_xlfn.XLOOKUP(AD$23,$C$4:$C$19,$I$4:$S$19)*$AL267:$AV267),0)</f>
        <v>0</v>
      </c>
      <c r="BQ267" s="287" cm="1">
        <f t="array" aca="1" ref="BQ267" ca="1">IF(AE267&gt;0,AE267*SUMPRODUCT(_xlfn.XLOOKUP(AE$23,$C$4:$C$19,$I$4:$S$19)*$AL267:$AV267),0)</f>
        <v>0</v>
      </c>
      <c r="BR267" s="287" cm="1">
        <f t="array" aca="1" ref="BR267" ca="1">IF(AF267&gt;0,AF267*SUMPRODUCT(_xlfn.XLOOKUP(AF$23,$C$4:$C$19,$I$4:$S$19)*$AL267:$AV267),0)</f>
        <v>0</v>
      </c>
      <c r="BS267" s="287" cm="1">
        <f t="array" aca="1" ref="BS267" ca="1">IF(AG267&gt;0,AG267*SUMPRODUCT(_xlfn.XLOOKUP(AG$23,$C$4:$C$19,$I$4:$S$19)*$AL267:$AV267),0)</f>
        <v>0</v>
      </c>
      <c r="BT267" s="287" cm="1">
        <f t="array" aca="1" ref="BT267" ca="1">IF(AH267&gt;0,AH267*SUMPRODUCT(_xlfn.XLOOKUP(AH$23,$C$4:$C$19,$I$4:$S$19)*$AL267:$AV267),0)</f>
        <v>0</v>
      </c>
      <c r="BU267" s="287" cm="1">
        <f t="array" aca="1" ref="BU267" ca="1">IF(AI267&gt;0,AI267*SUMPRODUCT(_xlfn.XLOOKUP(AI$23,$C$4:$C$19,$I$4:$S$19)*$AL267:$AV267),0)</f>
        <v>-1</v>
      </c>
      <c r="BV267" s="287" cm="1">
        <f t="array" aca="1" ref="BV267" ca="1">IF(AJ267&gt;0,AJ267*SUMPRODUCT(_xlfn.XLOOKUP(AJ$23,$C$4:$C$19,$I$4:$S$19)*$AL267:$AV267),0)</f>
        <v>0</v>
      </c>
      <c r="BW267" s="290" cm="1">
        <f t="array" aca="1" ref="BW267" ca="1">IF(AK267&gt;0,AK267*SUMPRODUCT(_xlfn.XLOOKUP(AK$23,$C$4:$C$19,$I$4:$S$19)*$AL267:$AV267),0)</f>
        <v>0</v>
      </c>
      <c r="BX267" s="291">
        <f t="shared" ca="1" si="368"/>
        <v>-1</v>
      </c>
      <c r="BY267" s="286" cm="1">
        <f t="array" aca="1" ref="BY267" ca="1">IF(AA267&lt;0,AA267*SUMPRODUCT(_xlfn.XLOOKUP(AA$23,$C$4:$C$19,$T$4:$AD$19)*$AL267:$AV267),0)</f>
        <v>0</v>
      </c>
      <c r="BZ267" s="287" cm="1">
        <f t="array" aca="1" ref="BZ267" ca="1">IF(AB267&lt;0,AB267*SUMPRODUCT(_xlfn.XLOOKUP(AB$23,$C$4:$C$19,$T$4:$AD$19)*$AL267:$AV267),0)</f>
        <v>0</v>
      </c>
      <c r="CA267" s="287" cm="1">
        <f t="array" aca="1" ref="CA267" ca="1">IF(AC267&lt;0,AC267*SUMPRODUCT(_xlfn.XLOOKUP(AC$23,$C$4:$C$19,$T$4:$AD$19)*$AL267:$AV267),0)</f>
        <v>0</v>
      </c>
      <c r="CB267" s="287" cm="1">
        <f t="array" aca="1" ref="CB267" ca="1">IF(AD267&lt;0,AD267*SUMPRODUCT(_xlfn.XLOOKUP(AD$23,$C$4:$C$19,$T$4:$AD$19)*$AL267:$AV267),0)</f>
        <v>0</v>
      </c>
      <c r="CC267" s="287" cm="1">
        <f t="array" aca="1" ref="CC267" ca="1">IF(AE267&lt;0,AE267*SUMPRODUCT(_xlfn.XLOOKUP(AE$23,$C$4:$C$19,$T$4:$AD$19)*$AL267:$AV267),0)</f>
        <v>0</v>
      </c>
      <c r="CD267" s="287" cm="1">
        <f t="array" aca="1" ref="CD267" ca="1">IF(AF267&lt;0,AF267*SUMPRODUCT(_xlfn.XLOOKUP(AF$23,$C$4:$C$19,$T$4:$AD$19)*$AL267:$AV267),0)</f>
        <v>0</v>
      </c>
      <c r="CE267" s="287" cm="1">
        <f t="array" aca="1" ref="CE267" ca="1">IF(AG267&lt;0,AG267*SUMPRODUCT(_xlfn.XLOOKUP(AG$23,$C$4:$C$19,$T$4:$AD$19)*$AL267:$AV267),0)</f>
        <v>0</v>
      </c>
      <c r="CF267" s="287" cm="1">
        <f t="array" aca="1" ref="CF267" ca="1">IF(AH267&lt;0,AH267*SUMPRODUCT(_xlfn.XLOOKUP(AH$23,$C$4:$C$19,$T$4:$AD$19)*$AL267:$AV267),0)</f>
        <v>0</v>
      </c>
      <c r="CG267" s="287" cm="1">
        <f t="array" aca="1" ref="CG267" ca="1">IF(AI267&lt;0,AI267*SUMPRODUCT(_xlfn.XLOOKUP(AI$23,$C$4:$C$19,$T$4:$AD$19)*$AL267:$AV267),0)</f>
        <v>0</v>
      </c>
      <c r="CH267" s="287" cm="1">
        <f t="array" aca="1" ref="CH267" ca="1">IF(AJ267&lt;0,AJ267*SUMPRODUCT(_xlfn.XLOOKUP(AJ$23,$C$4:$C$19,$T$4:$AD$19)*$AL267:$AV267),0)</f>
        <v>0</v>
      </c>
      <c r="CI267" s="290" cm="1">
        <f t="array" aca="1" ref="CI267" ca="1">IF(AK267&lt;0,AK267*SUMPRODUCT(_xlfn.XLOOKUP(AK$23,$C$4:$C$19,$T$4:$AD$19)*$AL267:$AV267),0)</f>
        <v>0</v>
      </c>
      <c r="CJ267" s="289">
        <f t="shared" ca="1" si="369"/>
        <v>0</v>
      </c>
      <c r="CK267" s="286" cm="1">
        <f t="array" aca="1" ref="CK267" ca="1">IF(AA267&lt;0,AA267*SUMPRODUCT(_xlfn.XLOOKUP(AA$23,$C$4:$C$19,$I$4:$S$19)*$AL267:$AV267),0)</f>
        <v>0</v>
      </c>
      <c r="CL267" s="287" cm="1">
        <f t="array" aca="1" ref="CL267" ca="1">IF(AB267&lt;0,AB267*SUMPRODUCT(_xlfn.XLOOKUP(AB$23,$C$4:$C$19,$I$4:$S$19)*$AL267:$AV267),0)</f>
        <v>0</v>
      </c>
      <c r="CM267" s="287" cm="1">
        <f t="array" aca="1" ref="CM267" ca="1">IF(AC267&lt;0,AC267*SUMPRODUCT(_xlfn.XLOOKUP(AC$23,$C$4:$C$19,$I$4:$S$19)*$AL267:$AV267),0)</f>
        <v>0</v>
      </c>
      <c r="CN267" s="287" cm="1">
        <f t="array" aca="1" ref="CN267" ca="1">IF(AD267&lt;0,AD267*SUMPRODUCT(_xlfn.XLOOKUP(AD$23,$C$4:$C$19,$I$4:$S$19)*$AL267:$AV267),0)</f>
        <v>0</v>
      </c>
      <c r="CO267" s="287" cm="1">
        <f t="array" aca="1" ref="CO267" ca="1">IF(AE267&lt;0,AE267*SUMPRODUCT(_xlfn.XLOOKUP(AE$23,$C$4:$C$19,$I$4:$S$19)*$AL267:$AV267),0)</f>
        <v>0</v>
      </c>
      <c r="CP267" s="287" cm="1">
        <f t="array" aca="1" ref="CP267" ca="1">IF(AF267&lt;0,AF267*SUMPRODUCT(_xlfn.XLOOKUP(AF$23,$C$4:$C$19,$I$4:$S$19)*$AL267:$AV267),0)</f>
        <v>0</v>
      </c>
      <c r="CQ267" s="287" cm="1">
        <f t="array" aca="1" ref="CQ267" ca="1">IF(AG267&lt;0,AG267*SUMPRODUCT(_xlfn.XLOOKUP(AG$23,$C$4:$C$19,$I$4:$S$19)*$AL267:$AV267),0)</f>
        <v>0</v>
      </c>
      <c r="CR267" s="287" cm="1">
        <f t="array" aca="1" ref="CR267" ca="1">IF(AH267&lt;0,AH267*SUMPRODUCT(_xlfn.XLOOKUP(AH$23,$C$4:$C$19,$I$4:$S$19)*$AL267:$AV267),0)</f>
        <v>0</v>
      </c>
      <c r="CS267" s="287" cm="1">
        <f t="array" aca="1" ref="CS267" ca="1">IF(AI267&lt;0,AI267*SUMPRODUCT(_xlfn.XLOOKUP(AI$23,$C$4:$C$19,$I$4:$S$19)*$AL267:$AV267),0)</f>
        <v>0</v>
      </c>
      <c r="CT267" s="287" cm="1">
        <f t="array" aca="1" ref="CT267" ca="1">IF(AJ267&lt;0,AJ267*SUMPRODUCT(_xlfn.XLOOKUP(AJ$23,$C$4:$C$19,$I$4:$S$19)*$AL267:$AV267),0)</f>
        <v>0</v>
      </c>
      <c r="CU267" s="288" cm="1">
        <f t="array" aca="1" ref="CU267" ca="1">IF(AK267&lt;0,AK267*SUMPRODUCT(_xlfn.XLOOKUP(AK$23,$C$4:$C$19,$I$4:$S$19)*$AL267:$AV267),0)</f>
        <v>0</v>
      </c>
      <c r="CV267" s="289">
        <f t="shared" ca="1" si="370"/>
        <v>0</v>
      </c>
    </row>
    <row r="268" spans="1:100" x14ac:dyDescent="0.25">
      <c r="A268" s="135">
        <f ca="1">MAX(H264:I282)</f>
        <v>1.25</v>
      </c>
      <c r="B268" s="731"/>
      <c r="C268" s="292">
        <v>5</v>
      </c>
      <c r="D268" s="293" t="str">
        <f>_xlfn.XLOOKUP($C268,'Load Combinations'!$B$4:$B$22,'Load Combinations'!$C$4:$C$22)</f>
        <v>Core Vessel Vacuum, Beam on</v>
      </c>
      <c r="E268" s="86"/>
      <c r="F268" s="294"/>
      <c r="G268" s="125"/>
      <c r="H268" s="295">
        <f t="shared" ca="1" si="355"/>
        <v>1</v>
      </c>
      <c r="I268" s="295">
        <f t="shared" ca="1" si="356"/>
        <v>-1.25</v>
      </c>
      <c r="J268" s="296"/>
      <c r="K268" s="99">
        <f ca="1">OFFSET(K268,-4,0)</f>
        <v>0</v>
      </c>
      <c r="L268" s="96">
        <f t="shared" ref="L268:AK268" ca="1" si="395">OFFSET(L268,-4,0)</f>
        <v>0</v>
      </c>
      <c r="M268" s="96">
        <f t="shared" ca="1" si="395"/>
        <v>0</v>
      </c>
      <c r="N268" s="96">
        <f t="shared" ca="1" si="395"/>
        <v>0</v>
      </c>
      <c r="O268" s="96">
        <f t="shared" ca="1" si="395"/>
        <v>0</v>
      </c>
      <c r="P268" s="96">
        <f t="shared" ca="1" si="395"/>
        <v>0</v>
      </c>
      <c r="Q268" s="96">
        <f t="shared" ca="1" si="395"/>
        <v>0</v>
      </c>
      <c r="R268" s="96">
        <f t="shared" ca="1" si="395"/>
        <v>0</v>
      </c>
      <c r="S268" s="96">
        <f t="shared" ca="1" si="395"/>
        <v>0</v>
      </c>
      <c r="T268" s="96">
        <f t="shared" ca="1" si="395"/>
        <v>0</v>
      </c>
      <c r="U268" s="96">
        <f t="shared" ca="1" si="395"/>
        <v>0</v>
      </c>
      <c r="V268" s="96">
        <f t="shared" ca="1" si="395"/>
        <v>0</v>
      </c>
      <c r="W268" s="96">
        <f t="shared" ca="1" si="395"/>
        <v>0</v>
      </c>
      <c r="X268" s="96">
        <f t="shared" ca="1" si="395"/>
        <v>0</v>
      </c>
      <c r="Y268" s="96">
        <f t="shared" ca="1" si="395"/>
        <v>0</v>
      </c>
      <c r="Z268" s="138">
        <f t="shared" ca="1" si="395"/>
        <v>0</v>
      </c>
      <c r="AA268" s="99">
        <f t="shared" ca="1" si="395"/>
        <v>0</v>
      </c>
      <c r="AB268" s="96">
        <f t="shared" ca="1" si="395"/>
        <v>0</v>
      </c>
      <c r="AC268" s="96">
        <f t="shared" ca="1" si="395"/>
        <v>0</v>
      </c>
      <c r="AD268" s="96">
        <f t="shared" ca="1" si="395"/>
        <v>0</v>
      </c>
      <c r="AE268" s="96">
        <f t="shared" ca="1" si="395"/>
        <v>0</v>
      </c>
      <c r="AF268" s="96">
        <f t="shared" ca="1" si="395"/>
        <v>0</v>
      </c>
      <c r="AG268" s="96">
        <f t="shared" ca="1" si="395"/>
        <v>0</v>
      </c>
      <c r="AH268" s="96">
        <f t="shared" ca="1" si="395"/>
        <v>0</v>
      </c>
      <c r="AI268" s="96">
        <f t="shared" ca="1" si="395"/>
        <v>1</v>
      </c>
      <c r="AJ268" s="96">
        <f t="shared" ca="1" si="395"/>
        <v>0</v>
      </c>
      <c r="AK268" s="100">
        <f t="shared" ca="1" si="395"/>
        <v>0</v>
      </c>
      <c r="AL268" s="97">
        <f>+INDEX('Load Combinations'!$D$4:$N$22,MATCH(Vertical!$C268,'Load Combinations'!$B$4:$B$22,0),MATCH(Vertical!AL$23,'Load Combinations'!$D$3:$N$3,0))</f>
        <v>1</v>
      </c>
      <c r="AM268" s="96">
        <f>+INDEX('Load Combinations'!$D$4:$N$22,MATCH(Vertical!$C268,'Load Combinations'!$B$4:$B$22,0),MATCH(Vertical!AM$23,'Load Combinations'!$D$3:$N$3,0))</f>
        <v>1</v>
      </c>
      <c r="AN268" s="96">
        <f>+INDEX('Load Combinations'!$D$4:$N$22,MATCH(Vertical!$C268,'Load Combinations'!$B$4:$B$22,0),MATCH(Vertical!AN$23,'Load Combinations'!$D$3:$N$3,0))</f>
        <v>0</v>
      </c>
      <c r="AO268" s="96">
        <f>+INDEX('Load Combinations'!$D$4:$N$22,MATCH(Vertical!$C268,'Load Combinations'!$B$4:$B$22,0),MATCH(Vertical!AO$23,'Load Combinations'!$D$3:$N$3,0))</f>
        <v>1</v>
      </c>
      <c r="AP268" s="96">
        <f>+INDEX('Load Combinations'!$D$4:$N$22,MATCH(Vertical!$C268,'Load Combinations'!$B$4:$B$22,0),MATCH(Vertical!AP$23,'Load Combinations'!$D$3:$N$3,0))</f>
        <v>0</v>
      </c>
      <c r="AQ268" s="96">
        <f>+INDEX('Load Combinations'!$D$4:$N$22,MATCH(Vertical!$C268,'Load Combinations'!$B$4:$B$22,0),MATCH(Vertical!AQ$23,'Load Combinations'!$D$3:$N$3,0))</f>
        <v>1</v>
      </c>
      <c r="AR268" s="96">
        <f>+INDEX('Load Combinations'!$D$4:$N$22,MATCH(Vertical!$C268,'Load Combinations'!$B$4:$B$22,0),MATCH(Vertical!AR$23,'Load Combinations'!$D$3:$N$3,0))</f>
        <v>0</v>
      </c>
      <c r="AS268" s="96">
        <f>+INDEX('Load Combinations'!$D$4:$N$22,MATCH(Vertical!$C268,'Load Combinations'!$B$4:$B$22,0),MATCH(Vertical!AS$23,'Load Combinations'!$D$3:$N$3,0))</f>
        <v>0</v>
      </c>
      <c r="AT268" s="96">
        <f>+INDEX('Load Combinations'!$D$4:$N$22,MATCH(Vertical!$C268,'Load Combinations'!$B$4:$B$22,0),MATCH(Vertical!AT$23,'Load Combinations'!$D$3:$N$3,0))</f>
        <v>1</v>
      </c>
      <c r="AU268" s="138">
        <f>+INDEX('Load Combinations'!$D$4:$N$22,MATCH(Vertical!$C268,'Load Combinations'!$B$4:$B$22,0),MATCH(Vertical!AU$23,'Load Combinations'!$D$3:$N$3,0))</f>
        <v>0</v>
      </c>
      <c r="AV268" s="298">
        <f>+INDEX('Load Combinations'!$D$4:$N$22,MATCH(Vertical!$C268,'Load Combinations'!$B$4:$B$22,0),MATCH(Vertical!AV$23,'Load Combinations'!$D$3:$N$3,0))</f>
        <v>0</v>
      </c>
      <c r="AW268" s="297" cm="1">
        <f t="array" aca="1" ref="AW268" ca="1">SUMPRODUCT(--($K268:$Z268&gt;0),INDEX($H$4:$H$19,MATCH($K$23:$Z$23,$C$4:$C$19,0)))</f>
        <v>0</v>
      </c>
      <c r="AX268" s="298" cm="1">
        <f t="array" aca="1" ref="AX268" ca="1">SUMPRODUCT(--($K268:$Z268&gt;0),INDEX($G$4:$G$19,MATCH($K$23:$Z$23,$C$4:$C$19,0)))</f>
        <v>0</v>
      </c>
      <c r="AY268" s="298" cm="1">
        <f t="array" aca="1" ref="AY268" ca="1">-1*SUMPRODUCT(--($K268:$Z268&lt;0),INDEX($H$4:$H$19,MATCH($K$23:$Z$23,$C$4:$C$19,0)))</f>
        <v>0</v>
      </c>
      <c r="AZ268" s="299" cm="1">
        <f t="array" aca="1" ref="AZ268" ca="1">-1*SUMPRODUCT(--($K268:$Z268&lt;0),INDEX($G$4:$G$19,MATCH($K$23:$Z$23,$C$4:$C$19,0)))</f>
        <v>0</v>
      </c>
      <c r="BA268" s="125" cm="1">
        <f t="array" aca="1" ref="BA268" ca="1">IF(AA268&gt;0,AA268*SUMPRODUCT(_xlfn.XLOOKUP(AA$23,$C$4:$C$19,$T$4:$AD$19)*$AL268:$AV268),0)</f>
        <v>0</v>
      </c>
      <c r="BB268" s="300" cm="1">
        <f t="array" aca="1" ref="BB268" ca="1">IF(AB268&gt;0,AB268*SUMPRODUCT(_xlfn.XLOOKUP(AB$23,$C$4:$C$19,$T$4:$AD$19)*$AL268:$AV268),0)</f>
        <v>0</v>
      </c>
      <c r="BC268" s="300" cm="1">
        <f t="array" aca="1" ref="BC268" ca="1">IF(AC268&gt;0,AC268*SUMPRODUCT(_xlfn.XLOOKUP(AC$23,$C$4:$C$19,$T$4:$AD$19)*$AL268:$AV268),0)</f>
        <v>0</v>
      </c>
      <c r="BD268" s="301" cm="1">
        <f t="array" aca="1" ref="BD268" ca="1">IF(AD268&gt;0,AD268*SUMPRODUCT(_xlfn.XLOOKUP(AD$23,$C$4:$C$19,$T$4:$AD$19)*$AL268:$AV268),0)</f>
        <v>0</v>
      </c>
      <c r="BE268" s="300" cm="1">
        <f t="array" aca="1" ref="BE268" ca="1">IF(AE268&gt;0,AE268*SUMPRODUCT(_xlfn.XLOOKUP(AE$23,$C$4:$C$19,$T$4:$AD$19)*$AL268:$AV268),0)</f>
        <v>0</v>
      </c>
      <c r="BF268" s="300" cm="1">
        <f t="array" aca="1" ref="BF268" ca="1">IF(AF268&gt;0,AF268*SUMPRODUCT(_xlfn.XLOOKUP(AF$23,$C$4:$C$19,$T$4:$AD$19)*$AL268:$AV268),0)</f>
        <v>0</v>
      </c>
      <c r="BG268" s="300" cm="1">
        <f t="array" aca="1" ref="BG268" ca="1">IF(AG268&gt;0,AG268*SUMPRODUCT(_xlfn.XLOOKUP(AG$23,$C$4:$C$19,$T$4:$AD$19)*$AL268:$AV268),0)</f>
        <v>0</v>
      </c>
      <c r="BH268" s="300" cm="1">
        <f t="array" aca="1" ref="BH268" ca="1">IF(AH268&gt;0,AH268*SUMPRODUCT(_xlfn.XLOOKUP(AH$23,$C$4:$C$19,$T$4:$AD$19)*$AL268:$AV268),0)</f>
        <v>0</v>
      </c>
      <c r="BI268" s="300" cm="1">
        <f t="array" aca="1" ref="BI268" ca="1">IF(AI268&gt;0,AI268*SUMPRODUCT(_xlfn.XLOOKUP(AI$23,$C$4:$C$19,$T$4:$AD$19)*$AL268:$AV268),0)</f>
        <v>1</v>
      </c>
      <c r="BJ268" s="300" cm="1">
        <f t="array" aca="1" ref="BJ268" ca="1">IF(AJ268&gt;0,AJ268*SUMPRODUCT(_xlfn.XLOOKUP(AJ$23,$C$4:$C$19,$T$4:$AD$19)*$AL268:$AV268),0)</f>
        <v>0</v>
      </c>
      <c r="BK268" s="302" cm="1">
        <f t="array" aca="1" ref="BK268" ca="1">IF(AK268&gt;0,AK268*SUMPRODUCT(_xlfn.XLOOKUP(AK$23,$C$4:$C$19,$T$4:$AD$19)*$AL268:$AV268),0)</f>
        <v>0</v>
      </c>
      <c r="BL268" s="303">
        <f t="shared" ca="1" si="367"/>
        <v>1</v>
      </c>
      <c r="BM268" s="125" cm="1">
        <f t="array" aca="1" ref="BM268" ca="1">IF(AA268&gt;0,AA268*SUMPRODUCT(_xlfn.XLOOKUP(AA$23,$C$4:$C$19,$I$4:$S$19)*$AL268:$AV268),0)</f>
        <v>0</v>
      </c>
      <c r="BN268" s="300" cm="1">
        <f t="array" aca="1" ref="BN268" ca="1">IF(AB268&gt;0,AB268*SUMPRODUCT(_xlfn.XLOOKUP(AB$23,$C$4:$C$19,$I$4:$S$19)*$AL268:$AV268),0)</f>
        <v>0</v>
      </c>
      <c r="BO268" s="300" cm="1">
        <f t="array" aca="1" ref="BO268" ca="1">IF(AC268&gt;0,AC268*SUMPRODUCT(_xlfn.XLOOKUP(AC$23,$C$4:$C$19,$I$4:$S$19)*$AL268:$AV268),0)</f>
        <v>0</v>
      </c>
      <c r="BP268" s="301" cm="1">
        <f t="array" aca="1" ref="BP268" ca="1">IF(AD268&gt;0,AD268*SUMPRODUCT(_xlfn.XLOOKUP(AD$23,$C$4:$C$19,$I$4:$S$19)*$AL268:$AV268),0)</f>
        <v>0</v>
      </c>
      <c r="BQ268" s="300" cm="1">
        <f t="array" aca="1" ref="BQ268" ca="1">IF(AE268&gt;0,AE268*SUMPRODUCT(_xlfn.XLOOKUP(AE$23,$C$4:$C$19,$I$4:$S$19)*$AL268:$AV268),0)</f>
        <v>0</v>
      </c>
      <c r="BR268" s="300" cm="1">
        <f t="array" aca="1" ref="BR268" ca="1">IF(AF268&gt;0,AF268*SUMPRODUCT(_xlfn.XLOOKUP(AF$23,$C$4:$C$19,$I$4:$S$19)*$AL268:$AV268),0)</f>
        <v>0</v>
      </c>
      <c r="BS268" s="300" cm="1">
        <f t="array" aca="1" ref="BS268" ca="1">IF(AG268&gt;0,AG268*SUMPRODUCT(_xlfn.XLOOKUP(AG$23,$C$4:$C$19,$I$4:$S$19)*$AL268:$AV268),0)</f>
        <v>0</v>
      </c>
      <c r="BT268" s="300" cm="1">
        <f t="array" aca="1" ref="BT268" ca="1">IF(AH268&gt;0,AH268*SUMPRODUCT(_xlfn.XLOOKUP(AH$23,$C$4:$C$19,$I$4:$S$19)*$AL268:$AV268),0)</f>
        <v>0</v>
      </c>
      <c r="BU268" s="300" cm="1">
        <f t="array" aca="1" ref="BU268" ca="1">IF(AI268&gt;0,AI268*SUMPRODUCT(_xlfn.XLOOKUP(AI$23,$C$4:$C$19,$I$4:$S$19)*$AL268:$AV268),0)</f>
        <v>-1.25</v>
      </c>
      <c r="BV268" s="300" cm="1">
        <f t="array" aca="1" ref="BV268" ca="1">IF(AJ268&gt;0,AJ268*SUMPRODUCT(_xlfn.XLOOKUP(AJ$23,$C$4:$C$19,$I$4:$S$19)*$AL268:$AV268),0)</f>
        <v>0</v>
      </c>
      <c r="BW268" s="304" cm="1">
        <f t="array" aca="1" ref="BW268" ca="1">IF(AK268&gt;0,AK268*SUMPRODUCT(_xlfn.XLOOKUP(AK$23,$C$4:$C$19,$I$4:$S$19)*$AL268:$AV268),0)</f>
        <v>0</v>
      </c>
      <c r="BX268" s="305">
        <f t="shared" ca="1" si="368"/>
        <v>-1.25</v>
      </c>
      <c r="BY268" s="125" cm="1">
        <f t="array" aca="1" ref="BY268" ca="1">IF(AA268&lt;0,AA268*SUMPRODUCT(_xlfn.XLOOKUP(AA$23,$C$4:$C$19,$T$4:$AD$19)*$AL268:$AV268),0)</f>
        <v>0</v>
      </c>
      <c r="BZ268" s="300" cm="1">
        <f t="array" aca="1" ref="BZ268" ca="1">IF(AB268&lt;0,AB268*SUMPRODUCT(_xlfn.XLOOKUP(AB$23,$C$4:$C$19,$T$4:$AD$19)*$AL268:$AV268),0)</f>
        <v>0</v>
      </c>
      <c r="CA268" s="300" cm="1">
        <f t="array" aca="1" ref="CA268" ca="1">IF(AC268&lt;0,AC268*SUMPRODUCT(_xlfn.XLOOKUP(AC$23,$C$4:$C$19,$T$4:$AD$19)*$AL268:$AV268),0)</f>
        <v>0</v>
      </c>
      <c r="CB268" s="301" cm="1">
        <f t="array" aca="1" ref="CB268" ca="1">IF(AD268&lt;0,AD268*SUMPRODUCT(_xlfn.XLOOKUP(AD$23,$C$4:$C$19,$T$4:$AD$19)*$AL268:$AV268),0)</f>
        <v>0</v>
      </c>
      <c r="CC268" s="300" cm="1">
        <f t="array" aca="1" ref="CC268" ca="1">IF(AE268&lt;0,AE268*SUMPRODUCT(_xlfn.XLOOKUP(AE$23,$C$4:$C$19,$T$4:$AD$19)*$AL268:$AV268),0)</f>
        <v>0</v>
      </c>
      <c r="CD268" s="300" cm="1">
        <f t="array" aca="1" ref="CD268" ca="1">IF(AF268&lt;0,AF268*SUMPRODUCT(_xlfn.XLOOKUP(AF$23,$C$4:$C$19,$T$4:$AD$19)*$AL268:$AV268),0)</f>
        <v>0</v>
      </c>
      <c r="CE268" s="300" cm="1">
        <f t="array" aca="1" ref="CE268" ca="1">IF(AG268&lt;0,AG268*SUMPRODUCT(_xlfn.XLOOKUP(AG$23,$C$4:$C$19,$T$4:$AD$19)*$AL268:$AV268),0)</f>
        <v>0</v>
      </c>
      <c r="CF268" s="300" cm="1">
        <f t="array" aca="1" ref="CF268" ca="1">IF(AH268&lt;0,AH268*SUMPRODUCT(_xlfn.XLOOKUP(AH$23,$C$4:$C$19,$T$4:$AD$19)*$AL268:$AV268),0)</f>
        <v>0</v>
      </c>
      <c r="CG268" s="300" cm="1">
        <f t="array" aca="1" ref="CG268" ca="1">IF(AI268&lt;0,AI268*SUMPRODUCT(_xlfn.XLOOKUP(AI$23,$C$4:$C$19,$T$4:$AD$19)*$AL268:$AV268),0)</f>
        <v>0</v>
      </c>
      <c r="CH268" s="300" cm="1">
        <f t="array" aca="1" ref="CH268" ca="1">IF(AJ268&lt;0,AJ268*SUMPRODUCT(_xlfn.XLOOKUP(AJ$23,$C$4:$C$19,$T$4:$AD$19)*$AL268:$AV268),0)</f>
        <v>0</v>
      </c>
      <c r="CI268" s="304" cm="1">
        <f t="array" aca="1" ref="CI268" ca="1">IF(AK268&lt;0,AK268*SUMPRODUCT(_xlfn.XLOOKUP(AK$23,$C$4:$C$19,$T$4:$AD$19)*$AL268:$AV268),0)</f>
        <v>0</v>
      </c>
      <c r="CJ268" s="303">
        <f t="shared" ca="1" si="369"/>
        <v>0</v>
      </c>
      <c r="CK268" s="125" cm="1">
        <f t="array" aca="1" ref="CK268" ca="1">IF(AA268&lt;0,AA268*SUMPRODUCT(_xlfn.XLOOKUP(AA$23,$C$4:$C$19,$I$4:$S$19)*$AL268:$AV268),0)</f>
        <v>0</v>
      </c>
      <c r="CL268" s="300" cm="1">
        <f t="array" aca="1" ref="CL268" ca="1">IF(AB268&lt;0,AB268*SUMPRODUCT(_xlfn.XLOOKUP(AB$23,$C$4:$C$19,$I$4:$S$19)*$AL268:$AV268),0)</f>
        <v>0</v>
      </c>
      <c r="CM268" s="300" cm="1">
        <f t="array" aca="1" ref="CM268" ca="1">IF(AC268&lt;0,AC268*SUMPRODUCT(_xlfn.XLOOKUP(AC$23,$C$4:$C$19,$I$4:$S$19)*$AL268:$AV268),0)</f>
        <v>0</v>
      </c>
      <c r="CN268" s="301" cm="1">
        <f t="array" aca="1" ref="CN268" ca="1">IF(AD268&lt;0,AD268*SUMPRODUCT(_xlfn.XLOOKUP(AD$23,$C$4:$C$19,$I$4:$S$19)*$AL268:$AV268),0)</f>
        <v>0</v>
      </c>
      <c r="CO268" s="300" cm="1">
        <f t="array" aca="1" ref="CO268" ca="1">IF(AE268&lt;0,AE268*SUMPRODUCT(_xlfn.XLOOKUP(AE$23,$C$4:$C$19,$I$4:$S$19)*$AL268:$AV268),0)</f>
        <v>0</v>
      </c>
      <c r="CP268" s="300" cm="1">
        <f t="array" aca="1" ref="CP268" ca="1">IF(AF268&lt;0,AF268*SUMPRODUCT(_xlfn.XLOOKUP(AF$23,$C$4:$C$19,$I$4:$S$19)*$AL268:$AV268),0)</f>
        <v>0</v>
      </c>
      <c r="CQ268" s="300" cm="1">
        <f t="array" aca="1" ref="CQ268" ca="1">IF(AG268&lt;0,AG268*SUMPRODUCT(_xlfn.XLOOKUP(AG$23,$C$4:$C$19,$I$4:$S$19)*$AL268:$AV268),0)</f>
        <v>0</v>
      </c>
      <c r="CR268" s="300" cm="1">
        <f t="array" aca="1" ref="CR268" ca="1">IF(AH268&lt;0,AH268*SUMPRODUCT(_xlfn.XLOOKUP(AH$23,$C$4:$C$19,$I$4:$S$19)*$AL268:$AV268),0)</f>
        <v>0</v>
      </c>
      <c r="CS268" s="300" cm="1">
        <f t="array" aca="1" ref="CS268" ca="1">IF(AI268&lt;0,AI268*SUMPRODUCT(_xlfn.XLOOKUP(AI$23,$C$4:$C$19,$I$4:$S$19)*$AL268:$AV268),0)</f>
        <v>0</v>
      </c>
      <c r="CT268" s="300" cm="1">
        <f t="array" aca="1" ref="CT268" ca="1">IF(AJ268&lt;0,AJ268*SUMPRODUCT(_xlfn.XLOOKUP(AJ$23,$C$4:$C$19,$I$4:$S$19)*$AL268:$AV268),0)</f>
        <v>0</v>
      </c>
      <c r="CU268" s="302" cm="1">
        <f t="array" aca="1" ref="CU268" ca="1">IF(AK268&lt;0,AK268*SUMPRODUCT(_xlfn.XLOOKUP(AK$23,$C$4:$C$19,$I$4:$S$19)*$AL268:$AV268),0)</f>
        <v>0</v>
      </c>
      <c r="CV268" s="303">
        <f t="shared" ca="1" si="370"/>
        <v>0</v>
      </c>
    </row>
    <row r="269" spans="1:100" x14ac:dyDescent="0.25">
      <c r="A269" s="134"/>
      <c r="B269" s="255"/>
      <c r="C269" s="278">
        <v>6</v>
      </c>
      <c r="D269" s="279" t="str">
        <f>_xlfn.XLOOKUP($C269,'Load Combinations'!$B$4:$B$22,'Load Combinations'!$C$4:$C$22)</f>
        <v>Core Vessel Vaccuum,  No Beam, Seismic</v>
      </c>
      <c r="E269" s="280"/>
      <c r="F269" s="281"/>
      <c r="G269" s="111"/>
      <c r="H269" s="282">
        <f t="shared" ca="1" si="355"/>
        <v>0.25</v>
      </c>
      <c r="I269" s="282">
        <f t="shared" ca="1" si="356"/>
        <v>-1.25</v>
      </c>
      <c r="J269" s="283"/>
      <c r="K269" s="87">
        <f ca="1">OFFSET(K269,-5,0)</f>
        <v>0</v>
      </c>
      <c r="L269" s="84">
        <f t="shared" ref="L269:AK269" ca="1" si="396">OFFSET(L269,-5,0)</f>
        <v>0</v>
      </c>
      <c r="M269" s="84">
        <f t="shared" ca="1" si="396"/>
        <v>0</v>
      </c>
      <c r="N269" s="84">
        <f t="shared" ca="1" si="396"/>
        <v>0</v>
      </c>
      <c r="O269" s="84">
        <f t="shared" ca="1" si="396"/>
        <v>0</v>
      </c>
      <c r="P269" s="84">
        <f t="shared" ca="1" si="396"/>
        <v>0</v>
      </c>
      <c r="Q269" s="84">
        <f t="shared" ca="1" si="396"/>
        <v>0</v>
      </c>
      <c r="R269" s="84">
        <f t="shared" ca="1" si="396"/>
        <v>0</v>
      </c>
      <c r="S269" s="84">
        <f t="shared" ca="1" si="396"/>
        <v>0</v>
      </c>
      <c r="T269" s="84">
        <f t="shared" ca="1" si="396"/>
        <v>0</v>
      </c>
      <c r="U269" s="84">
        <f t="shared" ca="1" si="396"/>
        <v>0</v>
      </c>
      <c r="V269" s="84">
        <f t="shared" ca="1" si="396"/>
        <v>0</v>
      </c>
      <c r="W269" s="84">
        <f t="shared" ca="1" si="396"/>
        <v>0</v>
      </c>
      <c r="X269" s="84">
        <f t="shared" ca="1" si="396"/>
        <v>0</v>
      </c>
      <c r="Y269" s="84">
        <f t="shared" ca="1" si="396"/>
        <v>0</v>
      </c>
      <c r="Z269" s="89">
        <f t="shared" ca="1" si="396"/>
        <v>0</v>
      </c>
      <c r="AA269" s="87">
        <f t="shared" ca="1" si="396"/>
        <v>0</v>
      </c>
      <c r="AB269" s="84">
        <f t="shared" ca="1" si="396"/>
        <v>0</v>
      </c>
      <c r="AC269" s="84">
        <f t="shared" ca="1" si="396"/>
        <v>0</v>
      </c>
      <c r="AD269" s="84">
        <f t="shared" ca="1" si="396"/>
        <v>0</v>
      </c>
      <c r="AE269" s="84">
        <f t="shared" ca="1" si="396"/>
        <v>0</v>
      </c>
      <c r="AF269" s="84">
        <f t="shared" ca="1" si="396"/>
        <v>0</v>
      </c>
      <c r="AG269" s="84">
        <f t="shared" ca="1" si="396"/>
        <v>0</v>
      </c>
      <c r="AH269" s="84">
        <f t="shared" ca="1" si="396"/>
        <v>0</v>
      </c>
      <c r="AI269" s="84">
        <f t="shared" ca="1" si="396"/>
        <v>1</v>
      </c>
      <c r="AJ269" s="84">
        <f t="shared" ca="1" si="396"/>
        <v>0</v>
      </c>
      <c r="AK269" s="98">
        <f t="shared" ca="1" si="396"/>
        <v>0</v>
      </c>
      <c r="AL269" s="91">
        <f>+INDEX('Load Combinations'!$D$4:$N$22,MATCH(Vertical!$C269,'Load Combinations'!$B$4:$B$22,0),MATCH(Vertical!AL$23,'Load Combinations'!$D$3:$N$3,0))</f>
        <v>1</v>
      </c>
      <c r="AM269" s="84">
        <f>+INDEX('Load Combinations'!$D$4:$N$22,MATCH(Vertical!$C269,'Load Combinations'!$B$4:$B$22,0),MATCH(Vertical!AM$23,'Load Combinations'!$D$3:$N$3,0))</f>
        <v>1</v>
      </c>
      <c r="AN269" s="84">
        <f>+INDEX('Load Combinations'!$D$4:$N$22,MATCH(Vertical!$C269,'Load Combinations'!$B$4:$B$22,0),MATCH(Vertical!AN$23,'Load Combinations'!$D$3:$N$3,0))</f>
        <v>0</v>
      </c>
      <c r="AO269" s="84">
        <f>+INDEX('Load Combinations'!$D$4:$N$22,MATCH(Vertical!$C269,'Load Combinations'!$B$4:$B$22,0),MATCH(Vertical!AO$23,'Load Combinations'!$D$3:$N$3,0))</f>
        <v>1</v>
      </c>
      <c r="AP269" s="84">
        <f>+INDEX('Load Combinations'!$D$4:$N$22,MATCH(Vertical!$C269,'Load Combinations'!$B$4:$B$22,0),MATCH(Vertical!AP$23,'Load Combinations'!$D$3:$N$3,0))</f>
        <v>0</v>
      </c>
      <c r="AQ269" s="84">
        <f>+INDEX('Load Combinations'!$D$4:$N$22,MATCH(Vertical!$C269,'Load Combinations'!$B$4:$B$22,0),MATCH(Vertical!AQ$23,'Load Combinations'!$D$3:$N$3,0))</f>
        <v>0</v>
      </c>
      <c r="AR269" s="84">
        <f>+INDEX('Load Combinations'!$D$4:$N$22,MATCH(Vertical!$C269,'Load Combinations'!$B$4:$B$22,0),MATCH(Vertical!AR$23,'Load Combinations'!$D$3:$N$3,0))</f>
        <v>0</v>
      </c>
      <c r="AS269" s="84">
        <f>+INDEX('Load Combinations'!$D$4:$N$22,MATCH(Vertical!$C269,'Load Combinations'!$B$4:$B$22,0),MATCH(Vertical!AS$23,'Load Combinations'!$D$3:$N$3,0))</f>
        <v>0</v>
      </c>
      <c r="AT269" s="84">
        <f>+INDEX('Load Combinations'!$D$4:$N$22,MATCH(Vertical!$C269,'Load Combinations'!$B$4:$B$22,0),MATCH(Vertical!AT$23,'Load Combinations'!$D$3:$N$3,0))</f>
        <v>1</v>
      </c>
      <c r="AU269" s="89">
        <f>+INDEX('Load Combinations'!$D$4:$N$22,MATCH(Vertical!$C269,'Load Combinations'!$B$4:$B$22,0),MATCH(Vertical!AU$23,'Load Combinations'!$D$3:$N$3,0))</f>
        <v>1</v>
      </c>
      <c r="AV269" s="194">
        <f>+INDEX('Load Combinations'!$D$4:$N$22,MATCH(Vertical!$C269,'Load Combinations'!$B$4:$B$22,0),MATCH(Vertical!AV$23,'Load Combinations'!$D$3:$N$3,0))</f>
        <v>0</v>
      </c>
      <c r="AW269" s="284" cm="1">
        <f t="array" aca="1" ref="AW269" ca="1">SUMPRODUCT(--($K269:$Z269&gt;0),INDEX($H$4:$H$19,MATCH($K$23:$Z$23,$C$4:$C$19,0)))</f>
        <v>0</v>
      </c>
      <c r="AX269" s="194" cm="1">
        <f t="array" aca="1" ref="AX269" ca="1">SUMPRODUCT(--($K269:$Z269&gt;0),INDEX($G$4:$G$19,MATCH($K$23:$Z$23,$C$4:$C$19,0)))</f>
        <v>0</v>
      </c>
      <c r="AY269" s="194" cm="1">
        <f t="array" aca="1" ref="AY269" ca="1">-1*SUMPRODUCT(--($K269:$Z269&lt;0),INDEX($H$4:$H$19,MATCH($K$23:$Z$23,$C$4:$C$19,0)))</f>
        <v>0</v>
      </c>
      <c r="AZ269" s="285" cm="1">
        <f t="array" aca="1" ref="AZ269" ca="1">-1*SUMPRODUCT(--($K269:$Z269&lt;0),INDEX($G$4:$G$19,MATCH($K$23:$Z$23,$C$4:$C$19,0)))</f>
        <v>0</v>
      </c>
      <c r="BA269" s="286" cm="1">
        <f t="array" aca="1" ref="BA269" ca="1">IF(AA269&gt;0,AA269*SUMPRODUCT(_xlfn.XLOOKUP(AA$23,$C$4:$C$19,$T$4:$AD$19)*$AL269:$AV269),0)</f>
        <v>0</v>
      </c>
      <c r="BB269" s="287" cm="1">
        <f t="array" aca="1" ref="BB269" ca="1">IF(AB269&gt;0,AB269*SUMPRODUCT(_xlfn.XLOOKUP(AB$23,$C$4:$C$19,$T$4:$AD$19)*$AL269:$AV269),0)</f>
        <v>0</v>
      </c>
      <c r="BC269" s="287" cm="1">
        <f t="array" aca="1" ref="BC269" ca="1">IF(AC269&gt;0,AC269*SUMPRODUCT(_xlfn.XLOOKUP(AC$23,$C$4:$C$19,$T$4:$AD$19)*$AL269:$AV269),0)</f>
        <v>0</v>
      </c>
      <c r="BD269" s="287" cm="1">
        <f t="array" aca="1" ref="BD269" ca="1">IF(AD269&gt;0,AD269*SUMPRODUCT(_xlfn.XLOOKUP(AD$23,$C$4:$C$19,$T$4:$AD$19)*$AL269:$AV269),0)</f>
        <v>0</v>
      </c>
      <c r="BE269" s="287" cm="1">
        <f t="array" aca="1" ref="BE269" ca="1">IF(AE269&gt;0,AE269*SUMPRODUCT(_xlfn.XLOOKUP(AE$23,$C$4:$C$19,$T$4:$AD$19)*$AL269:$AV269),0)</f>
        <v>0</v>
      </c>
      <c r="BF269" s="287" cm="1">
        <f t="array" aca="1" ref="BF269" ca="1">IF(AF269&gt;0,AF269*SUMPRODUCT(_xlfn.XLOOKUP(AF$23,$C$4:$C$19,$T$4:$AD$19)*$AL269:$AV269),0)</f>
        <v>0</v>
      </c>
      <c r="BG269" s="287" cm="1">
        <f t="array" aca="1" ref="BG269" ca="1">IF(AG269&gt;0,AG269*SUMPRODUCT(_xlfn.XLOOKUP(AG$23,$C$4:$C$19,$T$4:$AD$19)*$AL269:$AV269),0)</f>
        <v>0</v>
      </c>
      <c r="BH269" s="287" cm="1">
        <f t="array" aca="1" ref="BH269" ca="1">IF(AH269&gt;0,AH269*SUMPRODUCT(_xlfn.XLOOKUP(AH$23,$C$4:$C$19,$T$4:$AD$19)*$AL269:$AV269),0)</f>
        <v>0</v>
      </c>
      <c r="BI269" s="287" cm="1">
        <f t="array" aca="1" ref="BI269" ca="1">IF(AI269&gt;0,AI269*SUMPRODUCT(_xlfn.XLOOKUP(AI$23,$C$4:$C$19,$T$4:$AD$19)*$AL269:$AV269),0)</f>
        <v>0.25</v>
      </c>
      <c r="BJ269" s="287" cm="1">
        <f t="array" aca="1" ref="BJ269" ca="1">IF(AJ269&gt;0,AJ269*SUMPRODUCT(_xlfn.XLOOKUP(AJ$23,$C$4:$C$19,$T$4:$AD$19)*$AL269:$AV269),0)</f>
        <v>0</v>
      </c>
      <c r="BK269" s="288" cm="1">
        <f t="array" aca="1" ref="BK269" ca="1">IF(AK269&gt;0,AK269*SUMPRODUCT(_xlfn.XLOOKUP(AK$23,$C$4:$C$19,$T$4:$AD$19)*$AL269:$AV269),0)</f>
        <v>0</v>
      </c>
      <c r="BL269" s="289">
        <f t="shared" ca="1" si="367"/>
        <v>0.25</v>
      </c>
      <c r="BM269" s="286" cm="1">
        <f t="array" aca="1" ref="BM269" ca="1">IF(AA269&gt;0,AA269*SUMPRODUCT(_xlfn.XLOOKUP(AA$23,$C$4:$C$19,$I$4:$S$19)*$AL269:$AV269),0)</f>
        <v>0</v>
      </c>
      <c r="BN269" s="287" cm="1">
        <f t="array" aca="1" ref="BN269" ca="1">IF(AB269&gt;0,AB269*SUMPRODUCT(_xlfn.XLOOKUP(AB$23,$C$4:$C$19,$I$4:$S$19)*$AL269:$AV269),0)</f>
        <v>0</v>
      </c>
      <c r="BO269" s="287" cm="1">
        <f t="array" aca="1" ref="BO269" ca="1">IF(AC269&gt;0,AC269*SUMPRODUCT(_xlfn.XLOOKUP(AC$23,$C$4:$C$19,$I$4:$S$19)*$AL269:$AV269),0)</f>
        <v>0</v>
      </c>
      <c r="BP269" s="287" cm="1">
        <f t="array" aca="1" ref="BP269" ca="1">IF(AD269&gt;0,AD269*SUMPRODUCT(_xlfn.XLOOKUP(AD$23,$C$4:$C$19,$I$4:$S$19)*$AL269:$AV269),0)</f>
        <v>0</v>
      </c>
      <c r="BQ269" s="287" cm="1">
        <f t="array" aca="1" ref="BQ269" ca="1">IF(AE269&gt;0,AE269*SUMPRODUCT(_xlfn.XLOOKUP(AE$23,$C$4:$C$19,$I$4:$S$19)*$AL269:$AV269),0)</f>
        <v>0</v>
      </c>
      <c r="BR269" s="287" cm="1">
        <f t="array" aca="1" ref="BR269" ca="1">IF(AF269&gt;0,AF269*SUMPRODUCT(_xlfn.XLOOKUP(AF$23,$C$4:$C$19,$I$4:$S$19)*$AL269:$AV269),0)</f>
        <v>0</v>
      </c>
      <c r="BS269" s="287" cm="1">
        <f t="array" aca="1" ref="BS269" ca="1">IF(AG269&gt;0,AG269*SUMPRODUCT(_xlfn.XLOOKUP(AG$23,$C$4:$C$19,$I$4:$S$19)*$AL269:$AV269),0)</f>
        <v>0</v>
      </c>
      <c r="BT269" s="287" cm="1">
        <f t="array" aca="1" ref="BT269" ca="1">IF(AH269&gt;0,AH269*SUMPRODUCT(_xlfn.XLOOKUP(AH$23,$C$4:$C$19,$I$4:$S$19)*$AL269:$AV269),0)</f>
        <v>0</v>
      </c>
      <c r="BU269" s="287" cm="1">
        <f t="array" aca="1" ref="BU269" ca="1">IF(AI269&gt;0,AI269*SUMPRODUCT(_xlfn.XLOOKUP(AI$23,$C$4:$C$19,$I$4:$S$19)*$AL269:$AV269),0)</f>
        <v>-1.25</v>
      </c>
      <c r="BV269" s="287" cm="1">
        <f t="array" aca="1" ref="BV269" ca="1">IF(AJ269&gt;0,AJ269*SUMPRODUCT(_xlfn.XLOOKUP(AJ$23,$C$4:$C$19,$I$4:$S$19)*$AL269:$AV269),0)</f>
        <v>0</v>
      </c>
      <c r="BW269" s="290" cm="1">
        <f t="array" aca="1" ref="BW269" ca="1">IF(AK269&gt;0,AK269*SUMPRODUCT(_xlfn.XLOOKUP(AK$23,$C$4:$C$19,$I$4:$S$19)*$AL269:$AV269),0)</f>
        <v>0</v>
      </c>
      <c r="BX269" s="291">
        <f t="shared" ca="1" si="368"/>
        <v>-1.25</v>
      </c>
      <c r="BY269" s="286" cm="1">
        <f t="array" aca="1" ref="BY269" ca="1">IF(AA269&lt;0,AA269*SUMPRODUCT(_xlfn.XLOOKUP(AA$23,$C$4:$C$19,$T$4:$AD$19)*$AL269:$AV269),0)</f>
        <v>0</v>
      </c>
      <c r="BZ269" s="287" cm="1">
        <f t="array" aca="1" ref="BZ269" ca="1">IF(AB269&lt;0,AB269*SUMPRODUCT(_xlfn.XLOOKUP(AB$23,$C$4:$C$19,$T$4:$AD$19)*$AL269:$AV269),0)</f>
        <v>0</v>
      </c>
      <c r="CA269" s="287" cm="1">
        <f t="array" aca="1" ref="CA269" ca="1">IF(AC269&lt;0,AC269*SUMPRODUCT(_xlfn.XLOOKUP(AC$23,$C$4:$C$19,$T$4:$AD$19)*$AL269:$AV269),0)</f>
        <v>0</v>
      </c>
      <c r="CB269" s="287" cm="1">
        <f t="array" aca="1" ref="CB269" ca="1">IF(AD269&lt;0,AD269*SUMPRODUCT(_xlfn.XLOOKUP(AD$23,$C$4:$C$19,$T$4:$AD$19)*$AL269:$AV269),0)</f>
        <v>0</v>
      </c>
      <c r="CC269" s="287" cm="1">
        <f t="array" aca="1" ref="CC269" ca="1">IF(AE269&lt;0,AE269*SUMPRODUCT(_xlfn.XLOOKUP(AE$23,$C$4:$C$19,$T$4:$AD$19)*$AL269:$AV269),0)</f>
        <v>0</v>
      </c>
      <c r="CD269" s="287" cm="1">
        <f t="array" aca="1" ref="CD269" ca="1">IF(AF269&lt;0,AF269*SUMPRODUCT(_xlfn.XLOOKUP(AF$23,$C$4:$C$19,$T$4:$AD$19)*$AL269:$AV269),0)</f>
        <v>0</v>
      </c>
      <c r="CE269" s="287" cm="1">
        <f t="array" aca="1" ref="CE269" ca="1">IF(AG269&lt;0,AG269*SUMPRODUCT(_xlfn.XLOOKUP(AG$23,$C$4:$C$19,$T$4:$AD$19)*$AL269:$AV269),0)</f>
        <v>0</v>
      </c>
      <c r="CF269" s="287" cm="1">
        <f t="array" aca="1" ref="CF269" ca="1">IF(AH269&lt;0,AH269*SUMPRODUCT(_xlfn.XLOOKUP(AH$23,$C$4:$C$19,$T$4:$AD$19)*$AL269:$AV269),0)</f>
        <v>0</v>
      </c>
      <c r="CG269" s="287" cm="1">
        <f t="array" aca="1" ref="CG269" ca="1">IF(AI269&lt;0,AI269*SUMPRODUCT(_xlfn.XLOOKUP(AI$23,$C$4:$C$19,$T$4:$AD$19)*$AL269:$AV269),0)</f>
        <v>0</v>
      </c>
      <c r="CH269" s="287" cm="1">
        <f t="array" aca="1" ref="CH269" ca="1">IF(AJ269&lt;0,AJ269*SUMPRODUCT(_xlfn.XLOOKUP(AJ$23,$C$4:$C$19,$T$4:$AD$19)*$AL269:$AV269),0)</f>
        <v>0</v>
      </c>
      <c r="CI269" s="290" cm="1">
        <f t="array" aca="1" ref="CI269" ca="1">IF(AK269&lt;0,AK269*SUMPRODUCT(_xlfn.XLOOKUP(AK$23,$C$4:$C$19,$T$4:$AD$19)*$AL269:$AV269),0)</f>
        <v>0</v>
      </c>
      <c r="CJ269" s="289">
        <f t="shared" ca="1" si="369"/>
        <v>0</v>
      </c>
      <c r="CK269" s="286" cm="1">
        <f t="array" aca="1" ref="CK269" ca="1">IF(AA269&lt;0,AA269*SUMPRODUCT(_xlfn.XLOOKUP(AA$23,$C$4:$C$19,$I$4:$S$19)*$AL269:$AV269),0)</f>
        <v>0</v>
      </c>
      <c r="CL269" s="287" cm="1">
        <f t="array" aca="1" ref="CL269" ca="1">IF(AB269&lt;0,AB269*SUMPRODUCT(_xlfn.XLOOKUP(AB$23,$C$4:$C$19,$I$4:$S$19)*$AL269:$AV269),0)</f>
        <v>0</v>
      </c>
      <c r="CM269" s="287" cm="1">
        <f t="array" aca="1" ref="CM269" ca="1">IF(AC269&lt;0,AC269*SUMPRODUCT(_xlfn.XLOOKUP(AC$23,$C$4:$C$19,$I$4:$S$19)*$AL269:$AV269),0)</f>
        <v>0</v>
      </c>
      <c r="CN269" s="287" cm="1">
        <f t="array" aca="1" ref="CN269" ca="1">IF(AD269&lt;0,AD269*SUMPRODUCT(_xlfn.XLOOKUP(AD$23,$C$4:$C$19,$I$4:$S$19)*$AL269:$AV269),0)</f>
        <v>0</v>
      </c>
      <c r="CO269" s="287" cm="1">
        <f t="array" aca="1" ref="CO269" ca="1">IF(AE269&lt;0,AE269*SUMPRODUCT(_xlfn.XLOOKUP(AE$23,$C$4:$C$19,$I$4:$S$19)*$AL269:$AV269),0)</f>
        <v>0</v>
      </c>
      <c r="CP269" s="287" cm="1">
        <f t="array" aca="1" ref="CP269" ca="1">IF(AF269&lt;0,AF269*SUMPRODUCT(_xlfn.XLOOKUP(AF$23,$C$4:$C$19,$I$4:$S$19)*$AL269:$AV269),0)</f>
        <v>0</v>
      </c>
      <c r="CQ269" s="287" cm="1">
        <f t="array" aca="1" ref="CQ269" ca="1">IF(AG269&lt;0,AG269*SUMPRODUCT(_xlfn.XLOOKUP(AG$23,$C$4:$C$19,$I$4:$S$19)*$AL269:$AV269),0)</f>
        <v>0</v>
      </c>
      <c r="CR269" s="287" cm="1">
        <f t="array" aca="1" ref="CR269" ca="1">IF(AH269&lt;0,AH269*SUMPRODUCT(_xlfn.XLOOKUP(AH$23,$C$4:$C$19,$I$4:$S$19)*$AL269:$AV269),0)</f>
        <v>0</v>
      </c>
      <c r="CS269" s="287" cm="1">
        <f t="array" aca="1" ref="CS269" ca="1">IF(AI269&lt;0,AI269*SUMPRODUCT(_xlfn.XLOOKUP(AI$23,$C$4:$C$19,$I$4:$S$19)*$AL269:$AV269),0)</f>
        <v>0</v>
      </c>
      <c r="CT269" s="287" cm="1">
        <f t="array" aca="1" ref="CT269" ca="1">IF(AJ269&lt;0,AJ269*SUMPRODUCT(_xlfn.XLOOKUP(AJ$23,$C$4:$C$19,$I$4:$S$19)*$AL269:$AV269),0)</f>
        <v>0</v>
      </c>
      <c r="CU269" s="288" cm="1">
        <f t="array" aca="1" ref="CU269" ca="1">IF(AK269&lt;0,AK269*SUMPRODUCT(_xlfn.XLOOKUP(AK$23,$C$4:$C$19,$I$4:$S$19)*$AL269:$AV269),0)</f>
        <v>0</v>
      </c>
      <c r="CV269" s="289">
        <f t="shared" ca="1" si="370"/>
        <v>0</v>
      </c>
    </row>
    <row r="270" spans="1:100" x14ac:dyDescent="0.25">
      <c r="A270" s="135"/>
      <c r="B270" s="731"/>
      <c r="C270" s="292">
        <v>7</v>
      </c>
      <c r="D270" s="293" t="str">
        <f>_xlfn.XLOOKUP($C270,'Load Combinations'!$B$4:$B$22,'Load Combinations'!$C$4:$C$22)</f>
        <v>Core Vessel Vaccuum,  Beam On, Seismic</v>
      </c>
      <c r="E270" s="86"/>
      <c r="F270" s="294"/>
      <c r="G270" s="125"/>
      <c r="H270" s="295">
        <f t="shared" ca="1" si="355"/>
        <v>1.25</v>
      </c>
      <c r="I270" s="295">
        <f t="shared" ca="1" si="356"/>
        <v>-1.5</v>
      </c>
      <c r="J270" s="296"/>
      <c r="K270" s="99">
        <f ca="1">OFFSET(K270,-6,0)</f>
        <v>0</v>
      </c>
      <c r="L270" s="96">
        <f t="shared" ref="L270:AK270" ca="1" si="397">OFFSET(L270,-6,0)</f>
        <v>0</v>
      </c>
      <c r="M270" s="96">
        <f t="shared" ca="1" si="397"/>
        <v>0</v>
      </c>
      <c r="N270" s="96">
        <f t="shared" ca="1" si="397"/>
        <v>0</v>
      </c>
      <c r="O270" s="96">
        <f t="shared" ca="1" si="397"/>
        <v>0</v>
      </c>
      <c r="P270" s="96">
        <f t="shared" ca="1" si="397"/>
        <v>0</v>
      </c>
      <c r="Q270" s="96">
        <f t="shared" ca="1" si="397"/>
        <v>0</v>
      </c>
      <c r="R270" s="96">
        <f t="shared" ca="1" si="397"/>
        <v>0</v>
      </c>
      <c r="S270" s="96">
        <f t="shared" ca="1" si="397"/>
        <v>0</v>
      </c>
      <c r="T270" s="96">
        <f t="shared" ca="1" si="397"/>
        <v>0</v>
      </c>
      <c r="U270" s="96">
        <f t="shared" ca="1" si="397"/>
        <v>0</v>
      </c>
      <c r="V270" s="96">
        <f t="shared" ca="1" si="397"/>
        <v>0</v>
      </c>
      <c r="W270" s="96">
        <f t="shared" ca="1" si="397"/>
        <v>0</v>
      </c>
      <c r="X270" s="96">
        <f t="shared" ca="1" si="397"/>
        <v>0</v>
      </c>
      <c r="Y270" s="96">
        <f t="shared" ca="1" si="397"/>
        <v>0</v>
      </c>
      <c r="Z270" s="138">
        <f t="shared" ca="1" si="397"/>
        <v>0</v>
      </c>
      <c r="AA270" s="99">
        <f t="shared" ca="1" si="397"/>
        <v>0</v>
      </c>
      <c r="AB270" s="96">
        <f t="shared" ca="1" si="397"/>
        <v>0</v>
      </c>
      <c r="AC270" s="96">
        <f t="shared" ca="1" si="397"/>
        <v>0</v>
      </c>
      <c r="AD270" s="96">
        <f t="shared" ca="1" si="397"/>
        <v>0</v>
      </c>
      <c r="AE270" s="96">
        <f t="shared" ca="1" si="397"/>
        <v>0</v>
      </c>
      <c r="AF270" s="96">
        <f t="shared" ca="1" si="397"/>
        <v>0</v>
      </c>
      <c r="AG270" s="96">
        <f t="shared" ca="1" si="397"/>
        <v>0</v>
      </c>
      <c r="AH270" s="96">
        <f t="shared" ca="1" si="397"/>
        <v>0</v>
      </c>
      <c r="AI270" s="96">
        <f t="shared" ca="1" si="397"/>
        <v>1</v>
      </c>
      <c r="AJ270" s="96">
        <f t="shared" ca="1" si="397"/>
        <v>0</v>
      </c>
      <c r="AK270" s="100">
        <f t="shared" ca="1" si="397"/>
        <v>0</v>
      </c>
      <c r="AL270" s="97">
        <f>+INDEX('Load Combinations'!$D$4:$N$22,MATCH(Vertical!$C270,'Load Combinations'!$B$4:$B$22,0),MATCH(Vertical!AL$23,'Load Combinations'!$D$3:$N$3,0))</f>
        <v>1</v>
      </c>
      <c r="AM270" s="96">
        <f>+INDEX('Load Combinations'!$D$4:$N$22,MATCH(Vertical!$C270,'Load Combinations'!$B$4:$B$22,0),MATCH(Vertical!AM$23,'Load Combinations'!$D$3:$N$3,0))</f>
        <v>1</v>
      </c>
      <c r="AN270" s="96">
        <f>+INDEX('Load Combinations'!$D$4:$N$22,MATCH(Vertical!$C270,'Load Combinations'!$B$4:$B$22,0),MATCH(Vertical!AN$23,'Load Combinations'!$D$3:$N$3,0))</f>
        <v>0</v>
      </c>
      <c r="AO270" s="96">
        <f>+INDEX('Load Combinations'!$D$4:$N$22,MATCH(Vertical!$C270,'Load Combinations'!$B$4:$B$22,0),MATCH(Vertical!AO$23,'Load Combinations'!$D$3:$N$3,0))</f>
        <v>1</v>
      </c>
      <c r="AP270" s="96">
        <f>+INDEX('Load Combinations'!$D$4:$N$22,MATCH(Vertical!$C270,'Load Combinations'!$B$4:$B$22,0),MATCH(Vertical!AP$23,'Load Combinations'!$D$3:$N$3,0))</f>
        <v>0</v>
      </c>
      <c r="AQ270" s="96">
        <f>+INDEX('Load Combinations'!$D$4:$N$22,MATCH(Vertical!$C270,'Load Combinations'!$B$4:$B$22,0),MATCH(Vertical!AQ$23,'Load Combinations'!$D$3:$N$3,0))</f>
        <v>1</v>
      </c>
      <c r="AR270" s="96">
        <f>+INDEX('Load Combinations'!$D$4:$N$22,MATCH(Vertical!$C270,'Load Combinations'!$B$4:$B$22,0),MATCH(Vertical!AR$23,'Load Combinations'!$D$3:$N$3,0))</f>
        <v>0</v>
      </c>
      <c r="AS270" s="96">
        <f>+INDEX('Load Combinations'!$D$4:$N$22,MATCH(Vertical!$C270,'Load Combinations'!$B$4:$B$22,0),MATCH(Vertical!AS$23,'Load Combinations'!$D$3:$N$3,0))</f>
        <v>0</v>
      </c>
      <c r="AT270" s="96">
        <f>+INDEX('Load Combinations'!$D$4:$N$22,MATCH(Vertical!$C270,'Load Combinations'!$B$4:$B$22,0),MATCH(Vertical!AT$23,'Load Combinations'!$D$3:$N$3,0))</f>
        <v>1</v>
      </c>
      <c r="AU270" s="138">
        <f>+INDEX('Load Combinations'!$D$4:$N$22,MATCH(Vertical!$C270,'Load Combinations'!$B$4:$B$22,0),MATCH(Vertical!AU$23,'Load Combinations'!$D$3:$N$3,0))</f>
        <v>1</v>
      </c>
      <c r="AV270" s="298">
        <f>+INDEX('Load Combinations'!$D$4:$N$22,MATCH(Vertical!$C270,'Load Combinations'!$B$4:$B$22,0),MATCH(Vertical!AV$23,'Load Combinations'!$D$3:$N$3,0))</f>
        <v>0</v>
      </c>
      <c r="AW270" s="297" cm="1">
        <f t="array" aca="1" ref="AW270" ca="1">SUMPRODUCT(--($K270:$Z270&gt;0),INDEX($H$4:$H$19,MATCH($K$23:$Z$23,$C$4:$C$19,0)))</f>
        <v>0</v>
      </c>
      <c r="AX270" s="298" cm="1">
        <f t="array" aca="1" ref="AX270" ca="1">SUMPRODUCT(--($K270:$Z270&gt;0),INDEX($G$4:$G$19,MATCH($K$23:$Z$23,$C$4:$C$19,0)))</f>
        <v>0</v>
      </c>
      <c r="AY270" s="298" cm="1">
        <f t="array" aca="1" ref="AY270" ca="1">-1*SUMPRODUCT(--($K270:$Z270&lt;0),INDEX($H$4:$H$19,MATCH($K$23:$Z$23,$C$4:$C$19,0)))</f>
        <v>0</v>
      </c>
      <c r="AZ270" s="299" cm="1">
        <f t="array" aca="1" ref="AZ270" ca="1">-1*SUMPRODUCT(--($K270:$Z270&lt;0),INDEX($G$4:$G$19,MATCH($K$23:$Z$23,$C$4:$C$19,0)))</f>
        <v>0</v>
      </c>
      <c r="BA270" s="125" cm="1">
        <f t="array" aca="1" ref="BA270" ca="1">IF(AA270&gt;0,AA270*SUMPRODUCT(_xlfn.XLOOKUP(AA$23,$C$4:$C$19,$T$4:$AD$19)*$AL270:$AV270),0)</f>
        <v>0</v>
      </c>
      <c r="BB270" s="300" cm="1">
        <f t="array" aca="1" ref="BB270" ca="1">IF(AB270&gt;0,AB270*SUMPRODUCT(_xlfn.XLOOKUP(AB$23,$C$4:$C$19,$T$4:$AD$19)*$AL270:$AV270),0)</f>
        <v>0</v>
      </c>
      <c r="BC270" s="300" cm="1">
        <f t="array" aca="1" ref="BC270" ca="1">IF(AC270&gt;0,AC270*SUMPRODUCT(_xlfn.XLOOKUP(AC$23,$C$4:$C$19,$T$4:$AD$19)*$AL270:$AV270),0)</f>
        <v>0</v>
      </c>
      <c r="BD270" s="301" cm="1">
        <f t="array" aca="1" ref="BD270" ca="1">IF(AD270&gt;0,AD270*SUMPRODUCT(_xlfn.XLOOKUP(AD$23,$C$4:$C$19,$T$4:$AD$19)*$AL270:$AV270),0)</f>
        <v>0</v>
      </c>
      <c r="BE270" s="300" cm="1">
        <f t="array" aca="1" ref="BE270" ca="1">IF(AE270&gt;0,AE270*SUMPRODUCT(_xlfn.XLOOKUP(AE$23,$C$4:$C$19,$T$4:$AD$19)*$AL270:$AV270),0)</f>
        <v>0</v>
      </c>
      <c r="BF270" s="300" cm="1">
        <f t="array" aca="1" ref="BF270" ca="1">IF(AF270&gt;0,AF270*SUMPRODUCT(_xlfn.XLOOKUP(AF$23,$C$4:$C$19,$T$4:$AD$19)*$AL270:$AV270),0)</f>
        <v>0</v>
      </c>
      <c r="BG270" s="300" cm="1">
        <f t="array" aca="1" ref="BG270" ca="1">IF(AG270&gt;0,AG270*SUMPRODUCT(_xlfn.XLOOKUP(AG$23,$C$4:$C$19,$T$4:$AD$19)*$AL270:$AV270),0)</f>
        <v>0</v>
      </c>
      <c r="BH270" s="300" cm="1">
        <f t="array" aca="1" ref="BH270" ca="1">IF(AH270&gt;0,AH270*SUMPRODUCT(_xlfn.XLOOKUP(AH$23,$C$4:$C$19,$T$4:$AD$19)*$AL270:$AV270),0)</f>
        <v>0</v>
      </c>
      <c r="BI270" s="300" cm="1">
        <f t="array" aca="1" ref="BI270" ca="1">IF(AI270&gt;0,AI270*SUMPRODUCT(_xlfn.XLOOKUP(AI$23,$C$4:$C$19,$T$4:$AD$19)*$AL270:$AV270),0)</f>
        <v>1.25</v>
      </c>
      <c r="BJ270" s="300" cm="1">
        <f t="array" aca="1" ref="BJ270" ca="1">IF(AJ270&gt;0,AJ270*SUMPRODUCT(_xlfn.XLOOKUP(AJ$23,$C$4:$C$19,$T$4:$AD$19)*$AL270:$AV270),0)</f>
        <v>0</v>
      </c>
      <c r="BK270" s="302" cm="1">
        <f t="array" aca="1" ref="BK270" ca="1">IF(AK270&gt;0,AK270*SUMPRODUCT(_xlfn.XLOOKUP(AK$23,$C$4:$C$19,$T$4:$AD$19)*$AL270:$AV270),0)</f>
        <v>0</v>
      </c>
      <c r="BL270" s="303">
        <f t="shared" ca="1" si="367"/>
        <v>1.25</v>
      </c>
      <c r="BM270" s="125" cm="1">
        <f t="array" aca="1" ref="BM270" ca="1">IF(AA270&gt;0,AA270*SUMPRODUCT(_xlfn.XLOOKUP(AA$23,$C$4:$C$19,$I$4:$S$19)*$AL270:$AV270),0)</f>
        <v>0</v>
      </c>
      <c r="BN270" s="300" cm="1">
        <f t="array" aca="1" ref="BN270" ca="1">IF(AB270&gt;0,AB270*SUMPRODUCT(_xlfn.XLOOKUP(AB$23,$C$4:$C$19,$I$4:$S$19)*$AL270:$AV270),0)</f>
        <v>0</v>
      </c>
      <c r="BO270" s="300" cm="1">
        <f t="array" aca="1" ref="BO270" ca="1">IF(AC270&gt;0,AC270*SUMPRODUCT(_xlfn.XLOOKUP(AC$23,$C$4:$C$19,$I$4:$S$19)*$AL270:$AV270),0)</f>
        <v>0</v>
      </c>
      <c r="BP270" s="301" cm="1">
        <f t="array" aca="1" ref="BP270" ca="1">IF(AD270&gt;0,AD270*SUMPRODUCT(_xlfn.XLOOKUP(AD$23,$C$4:$C$19,$I$4:$S$19)*$AL270:$AV270),0)</f>
        <v>0</v>
      </c>
      <c r="BQ270" s="300" cm="1">
        <f t="array" aca="1" ref="BQ270" ca="1">IF(AE270&gt;0,AE270*SUMPRODUCT(_xlfn.XLOOKUP(AE$23,$C$4:$C$19,$I$4:$S$19)*$AL270:$AV270),0)</f>
        <v>0</v>
      </c>
      <c r="BR270" s="300" cm="1">
        <f t="array" aca="1" ref="BR270" ca="1">IF(AF270&gt;0,AF270*SUMPRODUCT(_xlfn.XLOOKUP(AF$23,$C$4:$C$19,$I$4:$S$19)*$AL270:$AV270),0)</f>
        <v>0</v>
      </c>
      <c r="BS270" s="300" cm="1">
        <f t="array" aca="1" ref="BS270" ca="1">IF(AG270&gt;0,AG270*SUMPRODUCT(_xlfn.XLOOKUP(AG$23,$C$4:$C$19,$I$4:$S$19)*$AL270:$AV270),0)</f>
        <v>0</v>
      </c>
      <c r="BT270" s="300" cm="1">
        <f t="array" aca="1" ref="BT270" ca="1">IF(AH270&gt;0,AH270*SUMPRODUCT(_xlfn.XLOOKUP(AH$23,$C$4:$C$19,$I$4:$S$19)*$AL270:$AV270),0)</f>
        <v>0</v>
      </c>
      <c r="BU270" s="300" cm="1">
        <f t="array" aca="1" ref="BU270" ca="1">IF(AI270&gt;0,AI270*SUMPRODUCT(_xlfn.XLOOKUP(AI$23,$C$4:$C$19,$I$4:$S$19)*$AL270:$AV270),0)</f>
        <v>-1.5</v>
      </c>
      <c r="BV270" s="300" cm="1">
        <f t="array" aca="1" ref="BV270" ca="1">IF(AJ270&gt;0,AJ270*SUMPRODUCT(_xlfn.XLOOKUP(AJ$23,$C$4:$C$19,$I$4:$S$19)*$AL270:$AV270),0)</f>
        <v>0</v>
      </c>
      <c r="BW270" s="304" cm="1">
        <f t="array" aca="1" ref="BW270" ca="1">IF(AK270&gt;0,AK270*SUMPRODUCT(_xlfn.XLOOKUP(AK$23,$C$4:$C$19,$I$4:$S$19)*$AL270:$AV270),0)</f>
        <v>0</v>
      </c>
      <c r="BX270" s="305">
        <f t="shared" ca="1" si="368"/>
        <v>-1.5</v>
      </c>
      <c r="BY270" s="125" cm="1">
        <f t="array" aca="1" ref="BY270" ca="1">IF(AA270&lt;0,AA270*SUMPRODUCT(_xlfn.XLOOKUP(AA$23,$C$4:$C$19,$T$4:$AD$19)*$AL270:$AV270),0)</f>
        <v>0</v>
      </c>
      <c r="BZ270" s="300" cm="1">
        <f t="array" aca="1" ref="BZ270" ca="1">IF(AB270&lt;0,AB270*SUMPRODUCT(_xlfn.XLOOKUP(AB$23,$C$4:$C$19,$T$4:$AD$19)*$AL270:$AV270),0)</f>
        <v>0</v>
      </c>
      <c r="CA270" s="300" cm="1">
        <f t="array" aca="1" ref="CA270" ca="1">IF(AC270&lt;0,AC270*SUMPRODUCT(_xlfn.XLOOKUP(AC$23,$C$4:$C$19,$T$4:$AD$19)*$AL270:$AV270),0)</f>
        <v>0</v>
      </c>
      <c r="CB270" s="301" cm="1">
        <f t="array" aca="1" ref="CB270" ca="1">IF(AD270&lt;0,AD270*SUMPRODUCT(_xlfn.XLOOKUP(AD$23,$C$4:$C$19,$T$4:$AD$19)*$AL270:$AV270),0)</f>
        <v>0</v>
      </c>
      <c r="CC270" s="300" cm="1">
        <f t="array" aca="1" ref="CC270" ca="1">IF(AE270&lt;0,AE270*SUMPRODUCT(_xlfn.XLOOKUP(AE$23,$C$4:$C$19,$T$4:$AD$19)*$AL270:$AV270),0)</f>
        <v>0</v>
      </c>
      <c r="CD270" s="300" cm="1">
        <f t="array" aca="1" ref="CD270" ca="1">IF(AF270&lt;0,AF270*SUMPRODUCT(_xlfn.XLOOKUP(AF$23,$C$4:$C$19,$T$4:$AD$19)*$AL270:$AV270),0)</f>
        <v>0</v>
      </c>
      <c r="CE270" s="300" cm="1">
        <f t="array" aca="1" ref="CE270" ca="1">IF(AG270&lt;0,AG270*SUMPRODUCT(_xlfn.XLOOKUP(AG$23,$C$4:$C$19,$T$4:$AD$19)*$AL270:$AV270),0)</f>
        <v>0</v>
      </c>
      <c r="CF270" s="300" cm="1">
        <f t="array" aca="1" ref="CF270" ca="1">IF(AH270&lt;0,AH270*SUMPRODUCT(_xlfn.XLOOKUP(AH$23,$C$4:$C$19,$T$4:$AD$19)*$AL270:$AV270),0)</f>
        <v>0</v>
      </c>
      <c r="CG270" s="300" cm="1">
        <f t="array" aca="1" ref="CG270" ca="1">IF(AI270&lt;0,AI270*SUMPRODUCT(_xlfn.XLOOKUP(AI$23,$C$4:$C$19,$T$4:$AD$19)*$AL270:$AV270),0)</f>
        <v>0</v>
      </c>
      <c r="CH270" s="300" cm="1">
        <f t="array" aca="1" ref="CH270" ca="1">IF(AJ270&lt;0,AJ270*SUMPRODUCT(_xlfn.XLOOKUP(AJ$23,$C$4:$C$19,$T$4:$AD$19)*$AL270:$AV270),0)</f>
        <v>0</v>
      </c>
      <c r="CI270" s="304" cm="1">
        <f t="array" aca="1" ref="CI270" ca="1">IF(AK270&lt;0,AK270*SUMPRODUCT(_xlfn.XLOOKUP(AK$23,$C$4:$C$19,$T$4:$AD$19)*$AL270:$AV270),0)</f>
        <v>0</v>
      </c>
      <c r="CJ270" s="303">
        <f t="shared" ca="1" si="369"/>
        <v>0</v>
      </c>
      <c r="CK270" s="125" cm="1">
        <f t="array" aca="1" ref="CK270" ca="1">IF(AA270&lt;0,AA270*SUMPRODUCT(_xlfn.XLOOKUP(AA$23,$C$4:$C$19,$I$4:$S$19)*$AL270:$AV270),0)</f>
        <v>0</v>
      </c>
      <c r="CL270" s="300" cm="1">
        <f t="array" aca="1" ref="CL270" ca="1">IF(AB270&lt;0,AB270*SUMPRODUCT(_xlfn.XLOOKUP(AB$23,$C$4:$C$19,$I$4:$S$19)*$AL270:$AV270),0)</f>
        <v>0</v>
      </c>
      <c r="CM270" s="300" cm="1">
        <f t="array" aca="1" ref="CM270" ca="1">IF(AC270&lt;0,AC270*SUMPRODUCT(_xlfn.XLOOKUP(AC$23,$C$4:$C$19,$I$4:$S$19)*$AL270:$AV270),0)</f>
        <v>0</v>
      </c>
      <c r="CN270" s="301" cm="1">
        <f t="array" aca="1" ref="CN270" ca="1">IF(AD270&lt;0,AD270*SUMPRODUCT(_xlfn.XLOOKUP(AD$23,$C$4:$C$19,$I$4:$S$19)*$AL270:$AV270),0)</f>
        <v>0</v>
      </c>
      <c r="CO270" s="300" cm="1">
        <f t="array" aca="1" ref="CO270" ca="1">IF(AE270&lt;0,AE270*SUMPRODUCT(_xlfn.XLOOKUP(AE$23,$C$4:$C$19,$I$4:$S$19)*$AL270:$AV270),0)</f>
        <v>0</v>
      </c>
      <c r="CP270" s="300" cm="1">
        <f t="array" aca="1" ref="CP270" ca="1">IF(AF270&lt;0,AF270*SUMPRODUCT(_xlfn.XLOOKUP(AF$23,$C$4:$C$19,$I$4:$S$19)*$AL270:$AV270),0)</f>
        <v>0</v>
      </c>
      <c r="CQ270" s="300" cm="1">
        <f t="array" aca="1" ref="CQ270" ca="1">IF(AG270&lt;0,AG270*SUMPRODUCT(_xlfn.XLOOKUP(AG$23,$C$4:$C$19,$I$4:$S$19)*$AL270:$AV270),0)</f>
        <v>0</v>
      </c>
      <c r="CR270" s="300" cm="1">
        <f t="array" aca="1" ref="CR270" ca="1">IF(AH270&lt;0,AH270*SUMPRODUCT(_xlfn.XLOOKUP(AH$23,$C$4:$C$19,$I$4:$S$19)*$AL270:$AV270),0)</f>
        <v>0</v>
      </c>
      <c r="CS270" s="300" cm="1">
        <f t="array" aca="1" ref="CS270" ca="1">IF(AI270&lt;0,AI270*SUMPRODUCT(_xlfn.XLOOKUP(AI$23,$C$4:$C$19,$I$4:$S$19)*$AL270:$AV270),0)</f>
        <v>0</v>
      </c>
      <c r="CT270" s="300" cm="1">
        <f t="array" aca="1" ref="CT270" ca="1">IF(AJ270&lt;0,AJ270*SUMPRODUCT(_xlfn.XLOOKUP(AJ$23,$C$4:$C$19,$I$4:$S$19)*$AL270:$AV270),0)</f>
        <v>0</v>
      </c>
      <c r="CU270" s="302" cm="1">
        <f t="array" aca="1" ref="CU270" ca="1">IF(AK270&lt;0,AK270*SUMPRODUCT(_xlfn.XLOOKUP(AK$23,$C$4:$C$19,$I$4:$S$19)*$AL270:$AV270),0)</f>
        <v>0</v>
      </c>
      <c r="CV270" s="303">
        <f t="shared" ca="1" si="370"/>
        <v>0</v>
      </c>
    </row>
    <row r="271" spans="1:100" x14ac:dyDescent="0.25">
      <c r="A271" s="136"/>
      <c r="B271" s="389"/>
      <c r="C271" s="278">
        <v>8</v>
      </c>
      <c r="D271" s="279" t="str">
        <f>_xlfn.XLOOKUP($C271,'Load Combinations'!$B$4:$B$22,'Load Combinations'!$C$4:$C$22)</f>
        <v>CV Vac, Component MAWP, No Beam</v>
      </c>
      <c r="E271" s="280"/>
      <c r="F271" s="281"/>
      <c r="G271" s="111"/>
      <c r="H271" s="282">
        <f t="shared" ca="1" si="355"/>
        <v>0</v>
      </c>
      <c r="I271" s="282">
        <f t="shared" ca="1" si="356"/>
        <v>-1.25</v>
      </c>
      <c r="J271" s="283"/>
      <c r="K271" s="87">
        <f ca="1">OFFSET(K271,-7,0)</f>
        <v>0</v>
      </c>
      <c r="L271" s="84">
        <f t="shared" ref="L271:AK271" ca="1" si="398">OFFSET(L271,-7,0)</f>
        <v>0</v>
      </c>
      <c r="M271" s="84">
        <f t="shared" ca="1" si="398"/>
        <v>0</v>
      </c>
      <c r="N271" s="84">
        <f t="shared" ca="1" si="398"/>
        <v>0</v>
      </c>
      <c r="O271" s="84">
        <f t="shared" ca="1" si="398"/>
        <v>0</v>
      </c>
      <c r="P271" s="84">
        <f t="shared" ca="1" si="398"/>
        <v>0</v>
      </c>
      <c r="Q271" s="84">
        <f t="shared" ca="1" si="398"/>
        <v>0</v>
      </c>
      <c r="R271" s="84">
        <f t="shared" ca="1" si="398"/>
        <v>0</v>
      </c>
      <c r="S271" s="84">
        <f t="shared" ca="1" si="398"/>
        <v>0</v>
      </c>
      <c r="T271" s="84">
        <f t="shared" ca="1" si="398"/>
        <v>0</v>
      </c>
      <c r="U271" s="84">
        <f t="shared" ca="1" si="398"/>
        <v>0</v>
      </c>
      <c r="V271" s="84">
        <f t="shared" ca="1" si="398"/>
        <v>0</v>
      </c>
      <c r="W271" s="84">
        <f t="shared" ca="1" si="398"/>
        <v>0</v>
      </c>
      <c r="X271" s="84">
        <f t="shared" ca="1" si="398"/>
        <v>0</v>
      </c>
      <c r="Y271" s="84">
        <f t="shared" ca="1" si="398"/>
        <v>0</v>
      </c>
      <c r="Z271" s="89">
        <f t="shared" ca="1" si="398"/>
        <v>0</v>
      </c>
      <c r="AA271" s="87">
        <f t="shared" ca="1" si="398"/>
        <v>0</v>
      </c>
      <c r="AB271" s="84">
        <f t="shared" ca="1" si="398"/>
        <v>0</v>
      </c>
      <c r="AC271" s="84">
        <f t="shared" ca="1" si="398"/>
        <v>0</v>
      </c>
      <c r="AD271" s="84">
        <f t="shared" ca="1" si="398"/>
        <v>0</v>
      </c>
      <c r="AE271" s="84">
        <f t="shared" ca="1" si="398"/>
        <v>0</v>
      </c>
      <c r="AF271" s="84">
        <f t="shared" ca="1" si="398"/>
        <v>0</v>
      </c>
      <c r="AG271" s="84">
        <f t="shared" ca="1" si="398"/>
        <v>0</v>
      </c>
      <c r="AH271" s="84">
        <f t="shared" ca="1" si="398"/>
        <v>0</v>
      </c>
      <c r="AI271" s="84">
        <f t="shared" ca="1" si="398"/>
        <v>1</v>
      </c>
      <c r="AJ271" s="84">
        <f t="shared" ca="1" si="398"/>
        <v>0</v>
      </c>
      <c r="AK271" s="98">
        <f t="shared" ca="1" si="398"/>
        <v>0</v>
      </c>
      <c r="AL271" s="91">
        <f>+INDEX('Load Combinations'!$D$4:$N$22,MATCH(Vertical!$C271,'Load Combinations'!$B$4:$B$22,0),MATCH(Vertical!AL$23,'Load Combinations'!$D$3:$N$3,0))</f>
        <v>1</v>
      </c>
      <c r="AM271" s="84">
        <f>+INDEX('Load Combinations'!$D$4:$N$22,MATCH(Vertical!$C271,'Load Combinations'!$B$4:$B$22,0),MATCH(Vertical!AM$23,'Load Combinations'!$D$3:$N$3,0))</f>
        <v>1</v>
      </c>
      <c r="AN271" s="84">
        <f>+INDEX('Load Combinations'!$D$4:$N$22,MATCH(Vertical!$C271,'Load Combinations'!$B$4:$B$22,0),MATCH(Vertical!AN$23,'Load Combinations'!$D$3:$N$3,0))</f>
        <v>0</v>
      </c>
      <c r="AO271" s="84">
        <f>+INDEX('Load Combinations'!$D$4:$N$22,MATCH(Vertical!$C271,'Load Combinations'!$B$4:$B$22,0),MATCH(Vertical!AO$23,'Load Combinations'!$D$3:$N$3,0))</f>
        <v>0</v>
      </c>
      <c r="AP271" s="84">
        <f>+INDEX('Load Combinations'!$D$4:$N$22,MATCH(Vertical!$C271,'Load Combinations'!$B$4:$B$22,0),MATCH(Vertical!AP$23,'Load Combinations'!$D$3:$N$3,0))</f>
        <v>1</v>
      </c>
      <c r="AQ271" s="84">
        <f>+INDEX('Load Combinations'!$D$4:$N$22,MATCH(Vertical!$C271,'Load Combinations'!$B$4:$B$22,0),MATCH(Vertical!AQ$23,'Load Combinations'!$D$3:$N$3,0))</f>
        <v>0</v>
      </c>
      <c r="AR271" s="84">
        <f>+INDEX('Load Combinations'!$D$4:$N$22,MATCH(Vertical!$C271,'Load Combinations'!$B$4:$B$22,0),MATCH(Vertical!AR$23,'Load Combinations'!$D$3:$N$3,0))</f>
        <v>0</v>
      </c>
      <c r="AS271" s="84">
        <f>+INDEX('Load Combinations'!$D$4:$N$22,MATCH(Vertical!$C271,'Load Combinations'!$B$4:$B$22,0),MATCH(Vertical!AS$23,'Load Combinations'!$D$3:$N$3,0))</f>
        <v>0</v>
      </c>
      <c r="AT271" s="84">
        <f>+INDEX('Load Combinations'!$D$4:$N$22,MATCH(Vertical!$C271,'Load Combinations'!$B$4:$B$22,0),MATCH(Vertical!AT$23,'Load Combinations'!$D$3:$N$3,0))</f>
        <v>1</v>
      </c>
      <c r="AU271" s="89">
        <f>+INDEX('Load Combinations'!$D$4:$N$22,MATCH(Vertical!$C271,'Load Combinations'!$B$4:$B$22,0),MATCH(Vertical!AU$23,'Load Combinations'!$D$3:$N$3,0))</f>
        <v>0</v>
      </c>
      <c r="AV271" s="194">
        <f>+INDEX('Load Combinations'!$D$4:$N$22,MATCH(Vertical!$C271,'Load Combinations'!$B$4:$B$22,0),MATCH(Vertical!AV$23,'Load Combinations'!$D$3:$N$3,0))</f>
        <v>0</v>
      </c>
      <c r="AW271" s="284" cm="1">
        <f t="array" aca="1" ref="AW271" ca="1">SUMPRODUCT(--($K271:$Z271&gt;0),INDEX($H$4:$H$19,MATCH($K$23:$Z$23,$C$4:$C$19,0)))</f>
        <v>0</v>
      </c>
      <c r="AX271" s="194" cm="1">
        <f t="array" aca="1" ref="AX271" ca="1">SUMPRODUCT(--($K271:$Z271&gt;0),INDEX($G$4:$G$19,MATCH($K$23:$Z$23,$C$4:$C$19,0)))</f>
        <v>0</v>
      </c>
      <c r="AY271" s="194" cm="1">
        <f t="array" aca="1" ref="AY271" ca="1">-1*SUMPRODUCT(--($K271:$Z271&lt;0),INDEX($H$4:$H$19,MATCH($K$23:$Z$23,$C$4:$C$19,0)))</f>
        <v>0</v>
      </c>
      <c r="AZ271" s="285" cm="1">
        <f t="array" aca="1" ref="AZ271" ca="1">-1*SUMPRODUCT(--($K271:$Z271&lt;0),INDEX($G$4:$G$19,MATCH($K$23:$Z$23,$C$4:$C$19,0)))</f>
        <v>0</v>
      </c>
      <c r="BA271" s="286" cm="1">
        <f t="array" aca="1" ref="BA271" ca="1">IF(AA271&gt;0,AA271*SUMPRODUCT(_xlfn.XLOOKUP(AA$23,$C$4:$C$19,$T$4:$AD$19)*$AL271:$AV271),0)</f>
        <v>0</v>
      </c>
      <c r="BB271" s="287" cm="1">
        <f t="array" aca="1" ref="BB271" ca="1">IF(AB271&gt;0,AB271*SUMPRODUCT(_xlfn.XLOOKUP(AB$23,$C$4:$C$19,$T$4:$AD$19)*$AL271:$AV271),0)</f>
        <v>0</v>
      </c>
      <c r="BC271" s="287" cm="1">
        <f t="array" aca="1" ref="BC271" ca="1">IF(AC271&gt;0,AC271*SUMPRODUCT(_xlfn.XLOOKUP(AC$23,$C$4:$C$19,$T$4:$AD$19)*$AL271:$AV271),0)</f>
        <v>0</v>
      </c>
      <c r="BD271" s="287" cm="1">
        <f t="array" aca="1" ref="BD271" ca="1">IF(AD271&gt;0,AD271*SUMPRODUCT(_xlfn.XLOOKUP(AD$23,$C$4:$C$19,$T$4:$AD$19)*$AL271:$AV271),0)</f>
        <v>0</v>
      </c>
      <c r="BE271" s="287" cm="1">
        <f t="array" aca="1" ref="BE271" ca="1">IF(AE271&gt;0,AE271*SUMPRODUCT(_xlfn.XLOOKUP(AE$23,$C$4:$C$19,$T$4:$AD$19)*$AL271:$AV271),0)</f>
        <v>0</v>
      </c>
      <c r="BF271" s="287" cm="1">
        <f t="array" aca="1" ref="BF271" ca="1">IF(AF271&gt;0,AF271*SUMPRODUCT(_xlfn.XLOOKUP(AF$23,$C$4:$C$19,$T$4:$AD$19)*$AL271:$AV271),0)</f>
        <v>0</v>
      </c>
      <c r="BG271" s="287" cm="1">
        <f t="array" aca="1" ref="BG271" ca="1">IF(AG271&gt;0,AG271*SUMPRODUCT(_xlfn.XLOOKUP(AG$23,$C$4:$C$19,$T$4:$AD$19)*$AL271:$AV271),0)</f>
        <v>0</v>
      </c>
      <c r="BH271" s="287" cm="1">
        <f t="array" aca="1" ref="BH271" ca="1">IF(AH271&gt;0,AH271*SUMPRODUCT(_xlfn.XLOOKUP(AH$23,$C$4:$C$19,$T$4:$AD$19)*$AL271:$AV271),0)</f>
        <v>0</v>
      </c>
      <c r="BI271" s="287" cm="1">
        <f t="array" aca="1" ref="BI271" ca="1">IF(AI271&gt;0,AI271*SUMPRODUCT(_xlfn.XLOOKUP(AI$23,$C$4:$C$19,$T$4:$AD$19)*$AL271:$AV271),0)</f>
        <v>0</v>
      </c>
      <c r="BJ271" s="287" cm="1">
        <f t="array" aca="1" ref="BJ271" ca="1">IF(AJ271&gt;0,AJ271*SUMPRODUCT(_xlfn.XLOOKUP(AJ$23,$C$4:$C$19,$T$4:$AD$19)*$AL271:$AV271),0)</f>
        <v>0</v>
      </c>
      <c r="BK271" s="288" cm="1">
        <f t="array" aca="1" ref="BK271" ca="1">IF(AK271&gt;0,AK271*SUMPRODUCT(_xlfn.XLOOKUP(AK$23,$C$4:$C$19,$T$4:$AD$19)*$AL271:$AV271),0)</f>
        <v>0</v>
      </c>
      <c r="BL271" s="289">
        <f t="shared" ca="1" si="367"/>
        <v>0</v>
      </c>
      <c r="BM271" s="286" cm="1">
        <f t="array" aca="1" ref="BM271" ca="1">IF(AA271&gt;0,AA271*SUMPRODUCT(_xlfn.XLOOKUP(AA$23,$C$4:$C$19,$I$4:$S$19)*$AL271:$AV271),0)</f>
        <v>0</v>
      </c>
      <c r="BN271" s="287" cm="1">
        <f t="array" aca="1" ref="BN271" ca="1">IF(AB271&gt;0,AB271*SUMPRODUCT(_xlfn.XLOOKUP(AB$23,$C$4:$C$19,$I$4:$S$19)*$AL271:$AV271),0)</f>
        <v>0</v>
      </c>
      <c r="BO271" s="287" cm="1">
        <f t="array" aca="1" ref="BO271" ca="1">IF(AC271&gt;0,AC271*SUMPRODUCT(_xlfn.XLOOKUP(AC$23,$C$4:$C$19,$I$4:$S$19)*$AL271:$AV271),0)</f>
        <v>0</v>
      </c>
      <c r="BP271" s="287" cm="1">
        <f t="array" aca="1" ref="BP271" ca="1">IF(AD271&gt;0,AD271*SUMPRODUCT(_xlfn.XLOOKUP(AD$23,$C$4:$C$19,$I$4:$S$19)*$AL271:$AV271),0)</f>
        <v>0</v>
      </c>
      <c r="BQ271" s="287" cm="1">
        <f t="array" aca="1" ref="BQ271" ca="1">IF(AE271&gt;0,AE271*SUMPRODUCT(_xlfn.XLOOKUP(AE$23,$C$4:$C$19,$I$4:$S$19)*$AL271:$AV271),0)</f>
        <v>0</v>
      </c>
      <c r="BR271" s="287" cm="1">
        <f t="array" aca="1" ref="BR271" ca="1">IF(AF271&gt;0,AF271*SUMPRODUCT(_xlfn.XLOOKUP(AF$23,$C$4:$C$19,$I$4:$S$19)*$AL271:$AV271),0)</f>
        <v>0</v>
      </c>
      <c r="BS271" s="287" cm="1">
        <f t="array" aca="1" ref="BS271" ca="1">IF(AG271&gt;0,AG271*SUMPRODUCT(_xlfn.XLOOKUP(AG$23,$C$4:$C$19,$I$4:$S$19)*$AL271:$AV271),0)</f>
        <v>0</v>
      </c>
      <c r="BT271" s="287" cm="1">
        <f t="array" aca="1" ref="BT271" ca="1">IF(AH271&gt;0,AH271*SUMPRODUCT(_xlfn.XLOOKUP(AH$23,$C$4:$C$19,$I$4:$S$19)*$AL271:$AV271),0)</f>
        <v>0</v>
      </c>
      <c r="BU271" s="287" cm="1">
        <f t="array" aca="1" ref="BU271" ca="1">IF(AI271&gt;0,AI271*SUMPRODUCT(_xlfn.XLOOKUP(AI$23,$C$4:$C$19,$I$4:$S$19)*$AL271:$AV271),0)</f>
        <v>-1.25</v>
      </c>
      <c r="BV271" s="287" cm="1">
        <f t="array" aca="1" ref="BV271" ca="1">IF(AJ271&gt;0,AJ271*SUMPRODUCT(_xlfn.XLOOKUP(AJ$23,$C$4:$C$19,$I$4:$S$19)*$AL271:$AV271),0)</f>
        <v>0</v>
      </c>
      <c r="BW271" s="290" cm="1">
        <f t="array" aca="1" ref="BW271" ca="1">IF(AK271&gt;0,AK271*SUMPRODUCT(_xlfn.XLOOKUP(AK$23,$C$4:$C$19,$I$4:$S$19)*$AL271:$AV271),0)</f>
        <v>0</v>
      </c>
      <c r="BX271" s="291">
        <f t="shared" ca="1" si="368"/>
        <v>-1.25</v>
      </c>
      <c r="BY271" s="286" cm="1">
        <f t="array" aca="1" ref="BY271" ca="1">IF(AA271&lt;0,AA271*SUMPRODUCT(_xlfn.XLOOKUP(AA$23,$C$4:$C$19,$T$4:$AD$19)*$AL271:$AV271),0)</f>
        <v>0</v>
      </c>
      <c r="BZ271" s="287" cm="1">
        <f t="array" aca="1" ref="BZ271" ca="1">IF(AB271&lt;0,AB271*SUMPRODUCT(_xlfn.XLOOKUP(AB$23,$C$4:$C$19,$T$4:$AD$19)*$AL271:$AV271),0)</f>
        <v>0</v>
      </c>
      <c r="CA271" s="287" cm="1">
        <f t="array" aca="1" ref="CA271" ca="1">IF(AC271&lt;0,AC271*SUMPRODUCT(_xlfn.XLOOKUP(AC$23,$C$4:$C$19,$T$4:$AD$19)*$AL271:$AV271),0)</f>
        <v>0</v>
      </c>
      <c r="CB271" s="287" cm="1">
        <f t="array" aca="1" ref="CB271" ca="1">IF(AD271&lt;0,AD271*SUMPRODUCT(_xlfn.XLOOKUP(AD$23,$C$4:$C$19,$T$4:$AD$19)*$AL271:$AV271),0)</f>
        <v>0</v>
      </c>
      <c r="CC271" s="287" cm="1">
        <f t="array" aca="1" ref="CC271" ca="1">IF(AE271&lt;0,AE271*SUMPRODUCT(_xlfn.XLOOKUP(AE$23,$C$4:$C$19,$T$4:$AD$19)*$AL271:$AV271),0)</f>
        <v>0</v>
      </c>
      <c r="CD271" s="287" cm="1">
        <f t="array" aca="1" ref="CD271" ca="1">IF(AF271&lt;0,AF271*SUMPRODUCT(_xlfn.XLOOKUP(AF$23,$C$4:$C$19,$T$4:$AD$19)*$AL271:$AV271),0)</f>
        <v>0</v>
      </c>
      <c r="CE271" s="287" cm="1">
        <f t="array" aca="1" ref="CE271" ca="1">IF(AG271&lt;0,AG271*SUMPRODUCT(_xlfn.XLOOKUP(AG$23,$C$4:$C$19,$T$4:$AD$19)*$AL271:$AV271),0)</f>
        <v>0</v>
      </c>
      <c r="CF271" s="287" cm="1">
        <f t="array" aca="1" ref="CF271" ca="1">IF(AH271&lt;0,AH271*SUMPRODUCT(_xlfn.XLOOKUP(AH$23,$C$4:$C$19,$T$4:$AD$19)*$AL271:$AV271),0)</f>
        <v>0</v>
      </c>
      <c r="CG271" s="287" cm="1">
        <f t="array" aca="1" ref="CG271" ca="1">IF(AI271&lt;0,AI271*SUMPRODUCT(_xlfn.XLOOKUP(AI$23,$C$4:$C$19,$T$4:$AD$19)*$AL271:$AV271),0)</f>
        <v>0</v>
      </c>
      <c r="CH271" s="287" cm="1">
        <f t="array" aca="1" ref="CH271" ca="1">IF(AJ271&lt;0,AJ271*SUMPRODUCT(_xlfn.XLOOKUP(AJ$23,$C$4:$C$19,$T$4:$AD$19)*$AL271:$AV271),0)</f>
        <v>0</v>
      </c>
      <c r="CI271" s="290" cm="1">
        <f t="array" aca="1" ref="CI271" ca="1">IF(AK271&lt;0,AK271*SUMPRODUCT(_xlfn.XLOOKUP(AK$23,$C$4:$C$19,$T$4:$AD$19)*$AL271:$AV271),0)</f>
        <v>0</v>
      </c>
      <c r="CJ271" s="289">
        <f t="shared" ca="1" si="369"/>
        <v>0</v>
      </c>
      <c r="CK271" s="286" cm="1">
        <f t="array" aca="1" ref="CK271" ca="1">IF(AA271&lt;0,AA271*SUMPRODUCT(_xlfn.XLOOKUP(AA$23,$C$4:$C$19,$I$4:$S$19)*$AL271:$AV271),0)</f>
        <v>0</v>
      </c>
      <c r="CL271" s="287" cm="1">
        <f t="array" aca="1" ref="CL271" ca="1">IF(AB271&lt;0,AB271*SUMPRODUCT(_xlfn.XLOOKUP(AB$23,$C$4:$C$19,$I$4:$S$19)*$AL271:$AV271),0)</f>
        <v>0</v>
      </c>
      <c r="CM271" s="287" cm="1">
        <f t="array" aca="1" ref="CM271" ca="1">IF(AC271&lt;0,AC271*SUMPRODUCT(_xlfn.XLOOKUP(AC$23,$C$4:$C$19,$I$4:$S$19)*$AL271:$AV271),0)</f>
        <v>0</v>
      </c>
      <c r="CN271" s="287" cm="1">
        <f t="array" aca="1" ref="CN271" ca="1">IF(AD271&lt;0,AD271*SUMPRODUCT(_xlfn.XLOOKUP(AD$23,$C$4:$C$19,$I$4:$S$19)*$AL271:$AV271),0)</f>
        <v>0</v>
      </c>
      <c r="CO271" s="287" cm="1">
        <f t="array" aca="1" ref="CO271" ca="1">IF(AE271&lt;0,AE271*SUMPRODUCT(_xlfn.XLOOKUP(AE$23,$C$4:$C$19,$I$4:$S$19)*$AL271:$AV271),0)</f>
        <v>0</v>
      </c>
      <c r="CP271" s="287" cm="1">
        <f t="array" aca="1" ref="CP271" ca="1">IF(AF271&lt;0,AF271*SUMPRODUCT(_xlfn.XLOOKUP(AF$23,$C$4:$C$19,$I$4:$S$19)*$AL271:$AV271),0)</f>
        <v>0</v>
      </c>
      <c r="CQ271" s="287" cm="1">
        <f t="array" aca="1" ref="CQ271" ca="1">IF(AG271&lt;0,AG271*SUMPRODUCT(_xlfn.XLOOKUP(AG$23,$C$4:$C$19,$I$4:$S$19)*$AL271:$AV271),0)</f>
        <v>0</v>
      </c>
      <c r="CR271" s="287" cm="1">
        <f t="array" aca="1" ref="CR271" ca="1">IF(AH271&lt;0,AH271*SUMPRODUCT(_xlfn.XLOOKUP(AH$23,$C$4:$C$19,$I$4:$S$19)*$AL271:$AV271),0)</f>
        <v>0</v>
      </c>
      <c r="CS271" s="287" cm="1">
        <f t="array" aca="1" ref="CS271" ca="1">IF(AI271&lt;0,AI271*SUMPRODUCT(_xlfn.XLOOKUP(AI$23,$C$4:$C$19,$I$4:$S$19)*$AL271:$AV271),0)</f>
        <v>0</v>
      </c>
      <c r="CT271" s="287" cm="1">
        <f t="array" aca="1" ref="CT271" ca="1">IF(AJ271&lt;0,AJ271*SUMPRODUCT(_xlfn.XLOOKUP(AJ$23,$C$4:$C$19,$I$4:$S$19)*$AL271:$AV271),0)</f>
        <v>0</v>
      </c>
      <c r="CU271" s="288" cm="1">
        <f t="array" aca="1" ref="CU271" ca="1">IF(AK271&lt;0,AK271*SUMPRODUCT(_xlfn.XLOOKUP(AK$23,$C$4:$C$19,$I$4:$S$19)*$AL271:$AV271),0)</f>
        <v>0</v>
      </c>
      <c r="CV271" s="289">
        <f t="shared" ca="1" si="370"/>
        <v>0</v>
      </c>
    </row>
    <row r="272" spans="1:100" x14ac:dyDescent="0.25">
      <c r="A272" s="136"/>
      <c r="B272" s="389"/>
      <c r="C272" s="292">
        <v>9</v>
      </c>
      <c r="D272" s="293" t="str">
        <f>_xlfn.XLOOKUP($C272,'Load Combinations'!$B$4:$B$22,'Load Combinations'!$C$4:$C$22)</f>
        <v>CV Vac, Component MAWP, Beam On</v>
      </c>
      <c r="E272" s="86"/>
      <c r="F272" s="294"/>
      <c r="G272" s="125"/>
      <c r="H272" s="295">
        <f t="shared" ca="1" si="355"/>
        <v>1</v>
      </c>
      <c r="I272" s="295">
        <f t="shared" ca="1" si="356"/>
        <v>-1.5</v>
      </c>
      <c r="J272" s="296"/>
      <c r="K272" s="99">
        <f ca="1">OFFSET(K272,-8,0)</f>
        <v>0</v>
      </c>
      <c r="L272" s="96">
        <f t="shared" ref="L272:AK272" ca="1" si="399">OFFSET(L272,-8,0)</f>
        <v>0</v>
      </c>
      <c r="M272" s="96">
        <f t="shared" ca="1" si="399"/>
        <v>0</v>
      </c>
      <c r="N272" s="96">
        <f t="shared" ca="1" si="399"/>
        <v>0</v>
      </c>
      <c r="O272" s="96">
        <f t="shared" ca="1" si="399"/>
        <v>0</v>
      </c>
      <c r="P272" s="96">
        <f t="shared" ca="1" si="399"/>
        <v>0</v>
      </c>
      <c r="Q272" s="96">
        <f t="shared" ca="1" si="399"/>
        <v>0</v>
      </c>
      <c r="R272" s="96">
        <f t="shared" ca="1" si="399"/>
        <v>0</v>
      </c>
      <c r="S272" s="96">
        <f t="shared" ca="1" si="399"/>
        <v>0</v>
      </c>
      <c r="T272" s="96">
        <f t="shared" ca="1" si="399"/>
        <v>0</v>
      </c>
      <c r="U272" s="96">
        <f t="shared" ca="1" si="399"/>
        <v>0</v>
      </c>
      <c r="V272" s="96">
        <f t="shared" ca="1" si="399"/>
        <v>0</v>
      </c>
      <c r="W272" s="96">
        <f t="shared" ca="1" si="399"/>
        <v>0</v>
      </c>
      <c r="X272" s="96">
        <f t="shared" ca="1" si="399"/>
        <v>0</v>
      </c>
      <c r="Y272" s="96">
        <f t="shared" ca="1" si="399"/>
        <v>0</v>
      </c>
      <c r="Z272" s="138">
        <f t="shared" ca="1" si="399"/>
        <v>0</v>
      </c>
      <c r="AA272" s="99">
        <f t="shared" ca="1" si="399"/>
        <v>0</v>
      </c>
      <c r="AB272" s="96">
        <f t="shared" ca="1" si="399"/>
        <v>0</v>
      </c>
      <c r="AC272" s="96">
        <f t="shared" ca="1" si="399"/>
        <v>0</v>
      </c>
      <c r="AD272" s="96">
        <f t="shared" ca="1" si="399"/>
        <v>0</v>
      </c>
      <c r="AE272" s="96">
        <f t="shared" ca="1" si="399"/>
        <v>0</v>
      </c>
      <c r="AF272" s="96">
        <f t="shared" ca="1" si="399"/>
        <v>0</v>
      </c>
      <c r="AG272" s="96">
        <f t="shared" ca="1" si="399"/>
        <v>0</v>
      </c>
      <c r="AH272" s="96">
        <f t="shared" ca="1" si="399"/>
        <v>0</v>
      </c>
      <c r="AI272" s="96">
        <f t="shared" ca="1" si="399"/>
        <v>1</v>
      </c>
      <c r="AJ272" s="96">
        <f t="shared" ca="1" si="399"/>
        <v>0</v>
      </c>
      <c r="AK272" s="100">
        <f t="shared" ca="1" si="399"/>
        <v>0</v>
      </c>
      <c r="AL272" s="97">
        <f>+INDEX('Load Combinations'!$D$4:$N$22,MATCH(Vertical!$C272,'Load Combinations'!$B$4:$B$22,0),MATCH(Vertical!AL$23,'Load Combinations'!$D$3:$N$3,0))</f>
        <v>1</v>
      </c>
      <c r="AM272" s="96">
        <f>+INDEX('Load Combinations'!$D$4:$N$22,MATCH(Vertical!$C272,'Load Combinations'!$B$4:$B$22,0),MATCH(Vertical!AM$23,'Load Combinations'!$D$3:$N$3,0))</f>
        <v>1</v>
      </c>
      <c r="AN272" s="96">
        <f>+INDEX('Load Combinations'!$D$4:$N$22,MATCH(Vertical!$C272,'Load Combinations'!$B$4:$B$22,0),MATCH(Vertical!AN$23,'Load Combinations'!$D$3:$N$3,0))</f>
        <v>0</v>
      </c>
      <c r="AO272" s="96">
        <f>+INDEX('Load Combinations'!$D$4:$N$22,MATCH(Vertical!$C272,'Load Combinations'!$B$4:$B$22,0),MATCH(Vertical!AO$23,'Load Combinations'!$D$3:$N$3,0))</f>
        <v>0</v>
      </c>
      <c r="AP272" s="96">
        <f>+INDEX('Load Combinations'!$D$4:$N$22,MATCH(Vertical!$C272,'Load Combinations'!$B$4:$B$22,0),MATCH(Vertical!AP$23,'Load Combinations'!$D$3:$N$3,0))</f>
        <v>1</v>
      </c>
      <c r="AQ272" s="96">
        <f>+INDEX('Load Combinations'!$D$4:$N$22,MATCH(Vertical!$C272,'Load Combinations'!$B$4:$B$22,0),MATCH(Vertical!AQ$23,'Load Combinations'!$D$3:$N$3,0))</f>
        <v>1</v>
      </c>
      <c r="AR272" s="96">
        <f>+INDEX('Load Combinations'!$D$4:$N$22,MATCH(Vertical!$C272,'Load Combinations'!$B$4:$B$22,0),MATCH(Vertical!AR$23,'Load Combinations'!$D$3:$N$3,0))</f>
        <v>0</v>
      </c>
      <c r="AS272" s="96">
        <f>+INDEX('Load Combinations'!$D$4:$N$22,MATCH(Vertical!$C272,'Load Combinations'!$B$4:$B$22,0),MATCH(Vertical!AS$23,'Load Combinations'!$D$3:$N$3,0))</f>
        <v>0</v>
      </c>
      <c r="AT272" s="96">
        <f>+INDEX('Load Combinations'!$D$4:$N$22,MATCH(Vertical!$C272,'Load Combinations'!$B$4:$B$22,0),MATCH(Vertical!AT$23,'Load Combinations'!$D$3:$N$3,0))</f>
        <v>1</v>
      </c>
      <c r="AU272" s="138">
        <f>+INDEX('Load Combinations'!$D$4:$N$22,MATCH(Vertical!$C272,'Load Combinations'!$B$4:$B$22,0),MATCH(Vertical!AU$23,'Load Combinations'!$D$3:$N$3,0))</f>
        <v>0</v>
      </c>
      <c r="AV272" s="298">
        <f>+INDEX('Load Combinations'!$D$4:$N$22,MATCH(Vertical!$C272,'Load Combinations'!$B$4:$B$22,0),MATCH(Vertical!AV$23,'Load Combinations'!$D$3:$N$3,0))</f>
        <v>0</v>
      </c>
      <c r="AW272" s="297" cm="1">
        <f t="array" aca="1" ref="AW272" ca="1">SUMPRODUCT(--($K272:$Z272&gt;0),INDEX($H$4:$H$19,MATCH($K$23:$Z$23,$C$4:$C$19,0)))</f>
        <v>0</v>
      </c>
      <c r="AX272" s="298" cm="1">
        <f t="array" aca="1" ref="AX272" ca="1">SUMPRODUCT(--($K272:$Z272&gt;0),INDEX($G$4:$G$19,MATCH($K$23:$Z$23,$C$4:$C$19,0)))</f>
        <v>0</v>
      </c>
      <c r="AY272" s="298" cm="1">
        <f t="array" aca="1" ref="AY272" ca="1">-1*SUMPRODUCT(--($K272:$Z272&lt;0),INDEX($H$4:$H$19,MATCH($K$23:$Z$23,$C$4:$C$19,0)))</f>
        <v>0</v>
      </c>
      <c r="AZ272" s="299" cm="1">
        <f t="array" aca="1" ref="AZ272" ca="1">-1*SUMPRODUCT(--($K272:$Z272&lt;0),INDEX($G$4:$G$19,MATCH($K$23:$Z$23,$C$4:$C$19,0)))</f>
        <v>0</v>
      </c>
      <c r="BA272" s="125" cm="1">
        <f t="array" aca="1" ref="BA272" ca="1">IF(AA272&gt;0,AA272*SUMPRODUCT(_xlfn.XLOOKUP(AA$23,$C$4:$C$19,$T$4:$AD$19)*$AL272:$AV272),0)</f>
        <v>0</v>
      </c>
      <c r="BB272" s="300" cm="1">
        <f t="array" aca="1" ref="BB272" ca="1">IF(AB272&gt;0,AB272*SUMPRODUCT(_xlfn.XLOOKUP(AB$23,$C$4:$C$19,$T$4:$AD$19)*$AL272:$AV272),0)</f>
        <v>0</v>
      </c>
      <c r="BC272" s="300" cm="1">
        <f t="array" aca="1" ref="BC272" ca="1">IF(AC272&gt;0,AC272*SUMPRODUCT(_xlfn.XLOOKUP(AC$23,$C$4:$C$19,$T$4:$AD$19)*$AL272:$AV272),0)</f>
        <v>0</v>
      </c>
      <c r="BD272" s="301" cm="1">
        <f t="array" aca="1" ref="BD272" ca="1">IF(AD272&gt;0,AD272*SUMPRODUCT(_xlfn.XLOOKUP(AD$23,$C$4:$C$19,$T$4:$AD$19)*$AL272:$AV272),0)</f>
        <v>0</v>
      </c>
      <c r="BE272" s="300" cm="1">
        <f t="array" aca="1" ref="BE272" ca="1">IF(AE272&gt;0,AE272*SUMPRODUCT(_xlfn.XLOOKUP(AE$23,$C$4:$C$19,$T$4:$AD$19)*$AL272:$AV272),0)</f>
        <v>0</v>
      </c>
      <c r="BF272" s="300" cm="1">
        <f t="array" aca="1" ref="BF272" ca="1">IF(AF272&gt;0,AF272*SUMPRODUCT(_xlfn.XLOOKUP(AF$23,$C$4:$C$19,$T$4:$AD$19)*$AL272:$AV272),0)</f>
        <v>0</v>
      </c>
      <c r="BG272" s="300" cm="1">
        <f t="array" aca="1" ref="BG272" ca="1">IF(AG272&gt;0,AG272*SUMPRODUCT(_xlfn.XLOOKUP(AG$23,$C$4:$C$19,$T$4:$AD$19)*$AL272:$AV272),0)</f>
        <v>0</v>
      </c>
      <c r="BH272" s="300" cm="1">
        <f t="array" aca="1" ref="BH272" ca="1">IF(AH272&gt;0,AH272*SUMPRODUCT(_xlfn.XLOOKUP(AH$23,$C$4:$C$19,$T$4:$AD$19)*$AL272:$AV272),0)</f>
        <v>0</v>
      </c>
      <c r="BI272" s="300" cm="1">
        <f t="array" aca="1" ref="BI272" ca="1">IF(AI272&gt;0,AI272*SUMPRODUCT(_xlfn.XLOOKUP(AI$23,$C$4:$C$19,$T$4:$AD$19)*$AL272:$AV272),0)</f>
        <v>1</v>
      </c>
      <c r="BJ272" s="300" cm="1">
        <f t="array" aca="1" ref="BJ272" ca="1">IF(AJ272&gt;0,AJ272*SUMPRODUCT(_xlfn.XLOOKUP(AJ$23,$C$4:$C$19,$T$4:$AD$19)*$AL272:$AV272),0)</f>
        <v>0</v>
      </c>
      <c r="BK272" s="302" cm="1">
        <f t="array" aca="1" ref="BK272" ca="1">IF(AK272&gt;0,AK272*SUMPRODUCT(_xlfn.XLOOKUP(AK$23,$C$4:$C$19,$T$4:$AD$19)*$AL272:$AV272),0)</f>
        <v>0</v>
      </c>
      <c r="BL272" s="303">
        <f t="shared" ca="1" si="367"/>
        <v>1</v>
      </c>
      <c r="BM272" s="125" cm="1">
        <f t="array" aca="1" ref="BM272" ca="1">IF(AA272&gt;0,AA272*SUMPRODUCT(_xlfn.XLOOKUP(AA$23,$C$4:$C$19,$I$4:$S$19)*$AL272:$AV272),0)</f>
        <v>0</v>
      </c>
      <c r="BN272" s="300" cm="1">
        <f t="array" aca="1" ref="BN272" ca="1">IF(AB272&gt;0,AB272*SUMPRODUCT(_xlfn.XLOOKUP(AB$23,$C$4:$C$19,$I$4:$S$19)*$AL272:$AV272),0)</f>
        <v>0</v>
      </c>
      <c r="BO272" s="300" cm="1">
        <f t="array" aca="1" ref="BO272" ca="1">IF(AC272&gt;0,AC272*SUMPRODUCT(_xlfn.XLOOKUP(AC$23,$C$4:$C$19,$I$4:$S$19)*$AL272:$AV272),0)</f>
        <v>0</v>
      </c>
      <c r="BP272" s="301" cm="1">
        <f t="array" aca="1" ref="BP272" ca="1">IF(AD272&gt;0,AD272*SUMPRODUCT(_xlfn.XLOOKUP(AD$23,$C$4:$C$19,$I$4:$S$19)*$AL272:$AV272),0)</f>
        <v>0</v>
      </c>
      <c r="BQ272" s="300" cm="1">
        <f t="array" aca="1" ref="BQ272" ca="1">IF(AE272&gt;0,AE272*SUMPRODUCT(_xlfn.XLOOKUP(AE$23,$C$4:$C$19,$I$4:$S$19)*$AL272:$AV272),0)</f>
        <v>0</v>
      </c>
      <c r="BR272" s="300" cm="1">
        <f t="array" aca="1" ref="BR272" ca="1">IF(AF272&gt;0,AF272*SUMPRODUCT(_xlfn.XLOOKUP(AF$23,$C$4:$C$19,$I$4:$S$19)*$AL272:$AV272),0)</f>
        <v>0</v>
      </c>
      <c r="BS272" s="300" cm="1">
        <f t="array" aca="1" ref="BS272" ca="1">IF(AG272&gt;0,AG272*SUMPRODUCT(_xlfn.XLOOKUP(AG$23,$C$4:$C$19,$I$4:$S$19)*$AL272:$AV272),0)</f>
        <v>0</v>
      </c>
      <c r="BT272" s="300" cm="1">
        <f t="array" aca="1" ref="BT272" ca="1">IF(AH272&gt;0,AH272*SUMPRODUCT(_xlfn.XLOOKUP(AH$23,$C$4:$C$19,$I$4:$S$19)*$AL272:$AV272),0)</f>
        <v>0</v>
      </c>
      <c r="BU272" s="300" cm="1">
        <f t="array" aca="1" ref="BU272" ca="1">IF(AI272&gt;0,AI272*SUMPRODUCT(_xlfn.XLOOKUP(AI$23,$C$4:$C$19,$I$4:$S$19)*$AL272:$AV272),0)</f>
        <v>-1.5</v>
      </c>
      <c r="BV272" s="300" cm="1">
        <f t="array" aca="1" ref="BV272" ca="1">IF(AJ272&gt;0,AJ272*SUMPRODUCT(_xlfn.XLOOKUP(AJ$23,$C$4:$C$19,$I$4:$S$19)*$AL272:$AV272),0)</f>
        <v>0</v>
      </c>
      <c r="BW272" s="304" cm="1">
        <f t="array" aca="1" ref="BW272" ca="1">IF(AK272&gt;0,AK272*SUMPRODUCT(_xlfn.XLOOKUP(AK$23,$C$4:$C$19,$I$4:$S$19)*$AL272:$AV272),0)</f>
        <v>0</v>
      </c>
      <c r="BX272" s="305">
        <f t="shared" ca="1" si="368"/>
        <v>-1.5</v>
      </c>
      <c r="BY272" s="125" cm="1">
        <f t="array" aca="1" ref="BY272" ca="1">IF(AA272&lt;0,AA272*SUMPRODUCT(_xlfn.XLOOKUP(AA$23,$C$4:$C$19,$T$4:$AD$19)*$AL272:$AV272),0)</f>
        <v>0</v>
      </c>
      <c r="BZ272" s="300" cm="1">
        <f t="array" aca="1" ref="BZ272" ca="1">IF(AB272&lt;0,AB272*SUMPRODUCT(_xlfn.XLOOKUP(AB$23,$C$4:$C$19,$T$4:$AD$19)*$AL272:$AV272),0)</f>
        <v>0</v>
      </c>
      <c r="CA272" s="300" cm="1">
        <f t="array" aca="1" ref="CA272" ca="1">IF(AC272&lt;0,AC272*SUMPRODUCT(_xlfn.XLOOKUP(AC$23,$C$4:$C$19,$T$4:$AD$19)*$AL272:$AV272),0)</f>
        <v>0</v>
      </c>
      <c r="CB272" s="301" cm="1">
        <f t="array" aca="1" ref="CB272" ca="1">IF(AD272&lt;0,AD272*SUMPRODUCT(_xlfn.XLOOKUP(AD$23,$C$4:$C$19,$T$4:$AD$19)*$AL272:$AV272),0)</f>
        <v>0</v>
      </c>
      <c r="CC272" s="300" cm="1">
        <f t="array" aca="1" ref="CC272" ca="1">IF(AE272&lt;0,AE272*SUMPRODUCT(_xlfn.XLOOKUP(AE$23,$C$4:$C$19,$T$4:$AD$19)*$AL272:$AV272),0)</f>
        <v>0</v>
      </c>
      <c r="CD272" s="300" cm="1">
        <f t="array" aca="1" ref="CD272" ca="1">IF(AF272&lt;0,AF272*SUMPRODUCT(_xlfn.XLOOKUP(AF$23,$C$4:$C$19,$T$4:$AD$19)*$AL272:$AV272),0)</f>
        <v>0</v>
      </c>
      <c r="CE272" s="300" cm="1">
        <f t="array" aca="1" ref="CE272" ca="1">IF(AG272&lt;0,AG272*SUMPRODUCT(_xlfn.XLOOKUP(AG$23,$C$4:$C$19,$T$4:$AD$19)*$AL272:$AV272),0)</f>
        <v>0</v>
      </c>
      <c r="CF272" s="300" cm="1">
        <f t="array" aca="1" ref="CF272" ca="1">IF(AH272&lt;0,AH272*SUMPRODUCT(_xlfn.XLOOKUP(AH$23,$C$4:$C$19,$T$4:$AD$19)*$AL272:$AV272),0)</f>
        <v>0</v>
      </c>
      <c r="CG272" s="300" cm="1">
        <f t="array" aca="1" ref="CG272" ca="1">IF(AI272&lt;0,AI272*SUMPRODUCT(_xlfn.XLOOKUP(AI$23,$C$4:$C$19,$T$4:$AD$19)*$AL272:$AV272),0)</f>
        <v>0</v>
      </c>
      <c r="CH272" s="300" cm="1">
        <f t="array" aca="1" ref="CH272" ca="1">IF(AJ272&lt;0,AJ272*SUMPRODUCT(_xlfn.XLOOKUP(AJ$23,$C$4:$C$19,$T$4:$AD$19)*$AL272:$AV272),0)</f>
        <v>0</v>
      </c>
      <c r="CI272" s="304" cm="1">
        <f t="array" aca="1" ref="CI272" ca="1">IF(AK272&lt;0,AK272*SUMPRODUCT(_xlfn.XLOOKUP(AK$23,$C$4:$C$19,$T$4:$AD$19)*$AL272:$AV272),0)</f>
        <v>0</v>
      </c>
      <c r="CJ272" s="303">
        <f t="shared" ca="1" si="369"/>
        <v>0</v>
      </c>
      <c r="CK272" s="125" cm="1">
        <f t="array" aca="1" ref="CK272" ca="1">IF(AA272&lt;0,AA272*SUMPRODUCT(_xlfn.XLOOKUP(AA$23,$C$4:$C$19,$I$4:$S$19)*$AL272:$AV272),0)</f>
        <v>0</v>
      </c>
      <c r="CL272" s="300" cm="1">
        <f t="array" aca="1" ref="CL272" ca="1">IF(AB272&lt;0,AB272*SUMPRODUCT(_xlfn.XLOOKUP(AB$23,$C$4:$C$19,$I$4:$S$19)*$AL272:$AV272),0)</f>
        <v>0</v>
      </c>
      <c r="CM272" s="300" cm="1">
        <f t="array" aca="1" ref="CM272" ca="1">IF(AC272&lt;0,AC272*SUMPRODUCT(_xlfn.XLOOKUP(AC$23,$C$4:$C$19,$I$4:$S$19)*$AL272:$AV272),0)</f>
        <v>0</v>
      </c>
      <c r="CN272" s="301" cm="1">
        <f t="array" aca="1" ref="CN272" ca="1">IF(AD272&lt;0,AD272*SUMPRODUCT(_xlfn.XLOOKUP(AD$23,$C$4:$C$19,$I$4:$S$19)*$AL272:$AV272),0)</f>
        <v>0</v>
      </c>
      <c r="CO272" s="300" cm="1">
        <f t="array" aca="1" ref="CO272" ca="1">IF(AE272&lt;0,AE272*SUMPRODUCT(_xlfn.XLOOKUP(AE$23,$C$4:$C$19,$I$4:$S$19)*$AL272:$AV272),0)</f>
        <v>0</v>
      </c>
      <c r="CP272" s="300" cm="1">
        <f t="array" aca="1" ref="CP272" ca="1">IF(AF272&lt;0,AF272*SUMPRODUCT(_xlfn.XLOOKUP(AF$23,$C$4:$C$19,$I$4:$S$19)*$AL272:$AV272),0)</f>
        <v>0</v>
      </c>
      <c r="CQ272" s="300" cm="1">
        <f t="array" aca="1" ref="CQ272" ca="1">IF(AG272&lt;0,AG272*SUMPRODUCT(_xlfn.XLOOKUP(AG$23,$C$4:$C$19,$I$4:$S$19)*$AL272:$AV272),0)</f>
        <v>0</v>
      </c>
      <c r="CR272" s="300" cm="1">
        <f t="array" aca="1" ref="CR272" ca="1">IF(AH272&lt;0,AH272*SUMPRODUCT(_xlfn.XLOOKUP(AH$23,$C$4:$C$19,$I$4:$S$19)*$AL272:$AV272),0)</f>
        <v>0</v>
      </c>
      <c r="CS272" s="300" cm="1">
        <f t="array" aca="1" ref="CS272" ca="1">IF(AI272&lt;0,AI272*SUMPRODUCT(_xlfn.XLOOKUP(AI$23,$C$4:$C$19,$I$4:$S$19)*$AL272:$AV272),0)</f>
        <v>0</v>
      </c>
      <c r="CT272" s="300" cm="1">
        <f t="array" aca="1" ref="CT272" ca="1">IF(AJ272&lt;0,AJ272*SUMPRODUCT(_xlfn.XLOOKUP(AJ$23,$C$4:$C$19,$I$4:$S$19)*$AL272:$AV272),0)</f>
        <v>0</v>
      </c>
      <c r="CU272" s="302" cm="1">
        <f t="array" aca="1" ref="CU272" ca="1">IF(AK272&lt;0,AK272*SUMPRODUCT(_xlfn.XLOOKUP(AK$23,$C$4:$C$19,$I$4:$S$19)*$AL272:$AV272),0)</f>
        <v>0</v>
      </c>
      <c r="CV272" s="303">
        <f t="shared" ca="1" si="370"/>
        <v>0</v>
      </c>
    </row>
    <row r="273" spans="1:100" x14ac:dyDescent="0.25">
      <c r="A273" s="136"/>
      <c r="B273" s="389"/>
      <c r="C273" s="278">
        <v>10</v>
      </c>
      <c r="D273" s="279" t="str">
        <f>_xlfn.XLOOKUP($C273,'Load Combinations'!$B$4:$B$22,'Load Combinations'!$C$4:$C$22)</f>
        <v>CV Helium Mode, No Beam</v>
      </c>
      <c r="E273" s="280"/>
      <c r="F273" s="281"/>
      <c r="G273" s="111"/>
      <c r="H273" s="282">
        <f t="shared" ca="1" si="355"/>
        <v>0</v>
      </c>
      <c r="I273" s="282">
        <f t="shared" ca="1" si="356"/>
        <v>-1</v>
      </c>
      <c r="J273" s="283"/>
      <c r="K273" s="87">
        <f ca="1">OFFSET(K273,-9,0)</f>
        <v>0</v>
      </c>
      <c r="L273" s="84">
        <f t="shared" ref="L273:AK273" ca="1" si="400">OFFSET(L273,-9,0)</f>
        <v>0</v>
      </c>
      <c r="M273" s="84">
        <f t="shared" ca="1" si="400"/>
        <v>0</v>
      </c>
      <c r="N273" s="84">
        <f t="shared" ca="1" si="400"/>
        <v>0</v>
      </c>
      <c r="O273" s="84">
        <f t="shared" ca="1" si="400"/>
        <v>0</v>
      </c>
      <c r="P273" s="84">
        <f t="shared" ca="1" si="400"/>
        <v>0</v>
      </c>
      <c r="Q273" s="84">
        <f t="shared" ca="1" si="400"/>
        <v>0</v>
      </c>
      <c r="R273" s="84">
        <f t="shared" ca="1" si="400"/>
        <v>0</v>
      </c>
      <c r="S273" s="84">
        <f t="shared" ca="1" si="400"/>
        <v>0</v>
      </c>
      <c r="T273" s="84">
        <f t="shared" ca="1" si="400"/>
        <v>0</v>
      </c>
      <c r="U273" s="84">
        <f t="shared" ca="1" si="400"/>
        <v>0</v>
      </c>
      <c r="V273" s="84">
        <f t="shared" ca="1" si="400"/>
        <v>0</v>
      </c>
      <c r="W273" s="84">
        <f t="shared" ca="1" si="400"/>
        <v>0</v>
      </c>
      <c r="X273" s="84">
        <f t="shared" ca="1" si="400"/>
        <v>0</v>
      </c>
      <c r="Y273" s="84">
        <f t="shared" ca="1" si="400"/>
        <v>0</v>
      </c>
      <c r="Z273" s="89">
        <f t="shared" ca="1" si="400"/>
        <v>0</v>
      </c>
      <c r="AA273" s="87">
        <f t="shared" ca="1" si="400"/>
        <v>0</v>
      </c>
      <c r="AB273" s="84">
        <f t="shared" ca="1" si="400"/>
        <v>0</v>
      </c>
      <c r="AC273" s="84">
        <f t="shared" ca="1" si="400"/>
        <v>0</v>
      </c>
      <c r="AD273" s="84">
        <f t="shared" ca="1" si="400"/>
        <v>0</v>
      </c>
      <c r="AE273" s="84">
        <f t="shared" ca="1" si="400"/>
        <v>0</v>
      </c>
      <c r="AF273" s="84">
        <f t="shared" ca="1" si="400"/>
        <v>0</v>
      </c>
      <c r="AG273" s="84">
        <f t="shared" ca="1" si="400"/>
        <v>0</v>
      </c>
      <c r="AH273" s="84">
        <f t="shared" ca="1" si="400"/>
        <v>0</v>
      </c>
      <c r="AI273" s="84">
        <f t="shared" ca="1" si="400"/>
        <v>1</v>
      </c>
      <c r="AJ273" s="84">
        <f t="shared" ca="1" si="400"/>
        <v>0</v>
      </c>
      <c r="AK273" s="98">
        <f t="shared" ca="1" si="400"/>
        <v>0</v>
      </c>
      <c r="AL273" s="91">
        <f>+INDEX('Load Combinations'!$D$4:$N$22,MATCH(Vertical!$C273,'Load Combinations'!$B$4:$B$22,0),MATCH(Vertical!AL$23,'Load Combinations'!$D$3:$N$3,0))</f>
        <v>1</v>
      </c>
      <c r="AM273" s="84">
        <f>+INDEX('Load Combinations'!$D$4:$N$22,MATCH(Vertical!$C273,'Load Combinations'!$B$4:$B$22,0),MATCH(Vertical!AM$23,'Load Combinations'!$D$3:$N$3,0))</f>
        <v>1</v>
      </c>
      <c r="AN273" s="84">
        <f>+INDEX('Load Combinations'!$D$4:$N$22,MATCH(Vertical!$C273,'Load Combinations'!$B$4:$B$22,0),MATCH(Vertical!AN$23,'Load Combinations'!$D$3:$N$3,0))</f>
        <v>0</v>
      </c>
      <c r="AO273" s="84">
        <f>+INDEX('Load Combinations'!$D$4:$N$22,MATCH(Vertical!$C273,'Load Combinations'!$B$4:$B$22,0),MATCH(Vertical!AO$23,'Load Combinations'!$D$3:$N$3,0))</f>
        <v>1</v>
      </c>
      <c r="AP273" s="84">
        <f>+INDEX('Load Combinations'!$D$4:$N$22,MATCH(Vertical!$C273,'Load Combinations'!$B$4:$B$22,0),MATCH(Vertical!AP$23,'Load Combinations'!$D$3:$N$3,0))</f>
        <v>0</v>
      </c>
      <c r="AQ273" s="84">
        <f>+INDEX('Load Combinations'!$D$4:$N$22,MATCH(Vertical!$C273,'Load Combinations'!$B$4:$B$22,0),MATCH(Vertical!AQ$23,'Load Combinations'!$D$3:$N$3,0))</f>
        <v>0</v>
      </c>
      <c r="AR273" s="84">
        <f>+INDEX('Load Combinations'!$D$4:$N$22,MATCH(Vertical!$C273,'Load Combinations'!$B$4:$B$22,0),MATCH(Vertical!AR$23,'Load Combinations'!$D$3:$N$3,0))</f>
        <v>0</v>
      </c>
      <c r="AS273" s="84">
        <f>+INDEX('Load Combinations'!$D$4:$N$22,MATCH(Vertical!$C273,'Load Combinations'!$B$4:$B$22,0),MATCH(Vertical!AS$23,'Load Combinations'!$D$3:$N$3,0))</f>
        <v>1</v>
      </c>
      <c r="AT273" s="84">
        <f>+INDEX('Load Combinations'!$D$4:$N$22,MATCH(Vertical!$C273,'Load Combinations'!$B$4:$B$22,0),MATCH(Vertical!AT$23,'Load Combinations'!$D$3:$N$3,0))</f>
        <v>0</v>
      </c>
      <c r="AU273" s="89">
        <f>+INDEX('Load Combinations'!$D$4:$N$22,MATCH(Vertical!$C273,'Load Combinations'!$B$4:$B$22,0),MATCH(Vertical!AU$23,'Load Combinations'!$D$3:$N$3,0))</f>
        <v>0</v>
      </c>
      <c r="AV273" s="194">
        <f>+INDEX('Load Combinations'!$D$4:$N$22,MATCH(Vertical!$C273,'Load Combinations'!$B$4:$B$22,0),MATCH(Vertical!AV$23,'Load Combinations'!$D$3:$N$3,0))</f>
        <v>0</v>
      </c>
      <c r="AW273" s="284" cm="1">
        <f t="array" aca="1" ref="AW273" ca="1">SUMPRODUCT(--($K273:$Z273&gt;0),INDEX($H$4:$H$19,MATCH($K$23:$Z$23,$C$4:$C$19,0)))</f>
        <v>0</v>
      </c>
      <c r="AX273" s="194" cm="1">
        <f t="array" aca="1" ref="AX273" ca="1">SUMPRODUCT(--($K273:$Z273&gt;0),INDEX($G$4:$G$19,MATCH($K$23:$Z$23,$C$4:$C$19,0)))</f>
        <v>0</v>
      </c>
      <c r="AY273" s="194" cm="1">
        <f t="array" aca="1" ref="AY273" ca="1">-1*SUMPRODUCT(--($K273:$Z273&lt;0),INDEX($H$4:$H$19,MATCH($K$23:$Z$23,$C$4:$C$19,0)))</f>
        <v>0</v>
      </c>
      <c r="AZ273" s="285" cm="1">
        <f t="array" aca="1" ref="AZ273" ca="1">-1*SUMPRODUCT(--($K273:$Z273&lt;0),INDEX($G$4:$G$19,MATCH($K$23:$Z$23,$C$4:$C$19,0)))</f>
        <v>0</v>
      </c>
      <c r="BA273" s="286" cm="1">
        <f t="array" aca="1" ref="BA273" ca="1">IF(AA273&gt;0,AA273*SUMPRODUCT(_xlfn.XLOOKUP(AA$23,$C$4:$C$19,$T$4:$AD$19)*$AL273:$AV273),0)</f>
        <v>0</v>
      </c>
      <c r="BB273" s="287" cm="1">
        <f t="array" aca="1" ref="BB273" ca="1">IF(AB273&gt;0,AB273*SUMPRODUCT(_xlfn.XLOOKUP(AB$23,$C$4:$C$19,$T$4:$AD$19)*$AL273:$AV273),0)</f>
        <v>0</v>
      </c>
      <c r="BC273" s="287" cm="1">
        <f t="array" aca="1" ref="BC273" ca="1">IF(AC273&gt;0,AC273*SUMPRODUCT(_xlfn.XLOOKUP(AC$23,$C$4:$C$19,$T$4:$AD$19)*$AL273:$AV273),0)</f>
        <v>0</v>
      </c>
      <c r="BD273" s="287" cm="1">
        <f t="array" aca="1" ref="BD273" ca="1">IF(AD273&gt;0,AD273*SUMPRODUCT(_xlfn.XLOOKUP(AD$23,$C$4:$C$19,$T$4:$AD$19)*$AL273:$AV273),0)</f>
        <v>0</v>
      </c>
      <c r="BE273" s="287" cm="1">
        <f t="array" aca="1" ref="BE273" ca="1">IF(AE273&gt;0,AE273*SUMPRODUCT(_xlfn.XLOOKUP(AE$23,$C$4:$C$19,$T$4:$AD$19)*$AL273:$AV273),0)</f>
        <v>0</v>
      </c>
      <c r="BF273" s="287" cm="1">
        <f t="array" aca="1" ref="BF273" ca="1">IF(AF273&gt;0,AF273*SUMPRODUCT(_xlfn.XLOOKUP(AF$23,$C$4:$C$19,$T$4:$AD$19)*$AL273:$AV273),0)</f>
        <v>0</v>
      </c>
      <c r="BG273" s="287" cm="1">
        <f t="array" aca="1" ref="BG273" ca="1">IF(AG273&gt;0,AG273*SUMPRODUCT(_xlfn.XLOOKUP(AG$23,$C$4:$C$19,$T$4:$AD$19)*$AL273:$AV273),0)</f>
        <v>0</v>
      </c>
      <c r="BH273" s="287" cm="1">
        <f t="array" aca="1" ref="BH273" ca="1">IF(AH273&gt;0,AH273*SUMPRODUCT(_xlfn.XLOOKUP(AH$23,$C$4:$C$19,$T$4:$AD$19)*$AL273:$AV273),0)</f>
        <v>0</v>
      </c>
      <c r="BI273" s="287" cm="1">
        <f t="array" aca="1" ref="BI273" ca="1">IF(AI273&gt;0,AI273*SUMPRODUCT(_xlfn.XLOOKUP(AI$23,$C$4:$C$19,$T$4:$AD$19)*$AL273:$AV273),0)</f>
        <v>0</v>
      </c>
      <c r="BJ273" s="287" cm="1">
        <f t="array" aca="1" ref="BJ273" ca="1">IF(AJ273&gt;0,AJ273*SUMPRODUCT(_xlfn.XLOOKUP(AJ$23,$C$4:$C$19,$T$4:$AD$19)*$AL273:$AV273),0)</f>
        <v>0</v>
      </c>
      <c r="BK273" s="288" cm="1">
        <f t="array" aca="1" ref="BK273" ca="1">IF(AK273&gt;0,AK273*SUMPRODUCT(_xlfn.XLOOKUP(AK$23,$C$4:$C$19,$T$4:$AD$19)*$AL273:$AV273),0)</f>
        <v>0</v>
      </c>
      <c r="BL273" s="289">
        <f t="shared" ca="1" si="367"/>
        <v>0</v>
      </c>
      <c r="BM273" s="286" cm="1">
        <f t="array" aca="1" ref="BM273" ca="1">IF(AA273&gt;0,AA273*SUMPRODUCT(_xlfn.XLOOKUP(AA$23,$C$4:$C$19,$I$4:$S$19)*$AL273:$AV273),0)</f>
        <v>0</v>
      </c>
      <c r="BN273" s="287" cm="1">
        <f t="array" aca="1" ref="BN273" ca="1">IF(AB273&gt;0,AB273*SUMPRODUCT(_xlfn.XLOOKUP(AB$23,$C$4:$C$19,$I$4:$S$19)*$AL273:$AV273),0)</f>
        <v>0</v>
      </c>
      <c r="BO273" s="287" cm="1">
        <f t="array" aca="1" ref="BO273" ca="1">IF(AC273&gt;0,AC273*SUMPRODUCT(_xlfn.XLOOKUP(AC$23,$C$4:$C$19,$I$4:$S$19)*$AL273:$AV273),0)</f>
        <v>0</v>
      </c>
      <c r="BP273" s="287" cm="1">
        <f t="array" aca="1" ref="BP273" ca="1">IF(AD273&gt;0,AD273*SUMPRODUCT(_xlfn.XLOOKUP(AD$23,$C$4:$C$19,$I$4:$S$19)*$AL273:$AV273),0)</f>
        <v>0</v>
      </c>
      <c r="BQ273" s="287" cm="1">
        <f t="array" aca="1" ref="BQ273" ca="1">IF(AE273&gt;0,AE273*SUMPRODUCT(_xlfn.XLOOKUP(AE$23,$C$4:$C$19,$I$4:$S$19)*$AL273:$AV273),0)</f>
        <v>0</v>
      </c>
      <c r="BR273" s="287" cm="1">
        <f t="array" aca="1" ref="BR273" ca="1">IF(AF273&gt;0,AF273*SUMPRODUCT(_xlfn.XLOOKUP(AF$23,$C$4:$C$19,$I$4:$S$19)*$AL273:$AV273),0)</f>
        <v>0</v>
      </c>
      <c r="BS273" s="287" cm="1">
        <f t="array" aca="1" ref="BS273" ca="1">IF(AG273&gt;0,AG273*SUMPRODUCT(_xlfn.XLOOKUP(AG$23,$C$4:$C$19,$I$4:$S$19)*$AL273:$AV273),0)</f>
        <v>0</v>
      </c>
      <c r="BT273" s="287" cm="1">
        <f t="array" aca="1" ref="BT273" ca="1">IF(AH273&gt;0,AH273*SUMPRODUCT(_xlfn.XLOOKUP(AH$23,$C$4:$C$19,$I$4:$S$19)*$AL273:$AV273),0)</f>
        <v>0</v>
      </c>
      <c r="BU273" s="287" cm="1">
        <f t="array" aca="1" ref="BU273" ca="1">IF(AI273&gt;0,AI273*SUMPRODUCT(_xlfn.XLOOKUP(AI$23,$C$4:$C$19,$I$4:$S$19)*$AL273:$AV273),0)</f>
        <v>-1</v>
      </c>
      <c r="BV273" s="287" cm="1">
        <f t="array" aca="1" ref="BV273" ca="1">IF(AJ273&gt;0,AJ273*SUMPRODUCT(_xlfn.XLOOKUP(AJ$23,$C$4:$C$19,$I$4:$S$19)*$AL273:$AV273),0)</f>
        <v>0</v>
      </c>
      <c r="BW273" s="290" cm="1">
        <f t="array" aca="1" ref="BW273" ca="1">IF(AK273&gt;0,AK273*SUMPRODUCT(_xlfn.XLOOKUP(AK$23,$C$4:$C$19,$I$4:$S$19)*$AL273:$AV273),0)</f>
        <v>0</v>
      </c>
      <c r="BX273" s="291">
        <f t="shared" ca="1" si="368"/>
        <v>-1</v>
      </c>
      <c r="BY273" s="286" cm="1">
        <f t="array" aca="1" ref="BY273" ca="1">IF(AA273&lt;0,AA273*SUMPRODUCT(_xlfn.XLOOKUP(AA$23,$C$4:$C$19,$T$4:$AD$19)*$AL273:$AV273),0)</f>
        <v>0</v>
      </c>
      <c r="BZ273" s="287" cm="1">
        <f t="array" aca="1" ref="BZ273" ca="1">IF(AB273&lt;0,AB273*SUMPRODUCT(_xlfn.XLOOKUP(AB$23,$C$4:$C$19,$T$4:$AD$19)*$AL273:$AV273),0)</f>
        <v>0</v>
      </c>
      <c r="CA273" s="287" cm="1">
        <f t="array" aca="1" ref="CA273" ca="1">IF(AC273&lt;0,AC273*SUMPRODUCT(_xlfn.XLOOKUP(AC$23,$C$4:$C$19,$T$4:$AD$19)*$AL273:$AV273),0)</f>
        <v>0</v>
      </c>
      <c r="CB273" s="287" cm="1">
        <f t="array" aca="1" ref="CB273" ca="1">IF(AD273&lt;0,AD273*SUMPRODUCT(_xlfn.XLOOKUP(AD$23,$C$4:$C$19,$T$4:$AD$19)*$AL273:$AV273),0)</f>
        <v>0</v>
      </c>
      <c r="CC273" s="287" cm="1">
        <f t="array" aca="1" ref="CC273" ca="1">IF(AE273&lt;0,AE273*SUMPRODUCT(_xlfn.XLOOKUP(AE$23,$C$4:$C$19,$T$4:$AD$19)*$AL273:$AV273),0)</f>
        <v>0</v>
      </c>
      <c r="CD273" s="287" cm="1">
        <f t="array" aca="1" ref="CD273" ca="1">IF(AF273&lt;0,AF273*SUMPRODUCT(_xlfn.XLOOKUP(AF$23,$C$4:$C$19,$T$4:$AD$19)*$AL273:$AV273),0)</f>
        <v>0</v>
      </c>
      <c r="CE273" s="287" cm="1">
        <f t="array" aca="1" ref="CE273" ca="1">IF(AG273&lt;0,AG273*SUMPRODUCT(_xlfn.XLOOKUP(AG$23,$C$4:$C$19,$T$4:$AD$19)*$AL273:$AV273),0)</f>
        <v>0</v>
      </c>
      <c r="CF273" s="287" cm="1">
        <f t="array" aca="1" ref="CF273" ca="1">IF(AH273&lt;0,AH273*SUMPRODUCT(_xlfn.XLOOKUP(AH$23,$C$4:$C$19,$T$4:$AD$19)*$AL273:$AV273),0)</f>
        <v>0</v>
      </c>
      <c r="CG273" s="287" cm="1">
        <f t="array" aca="1" ref="CG273" ca="1">IF(AI273&lt;0,AI273*SUMPRODUCT(_xlfn.XLOOKUP(AI$23,$C$4:$C$19,$T$4:$AD$19)*$AL273:$AV273),0)</f>
        <v>0</v>
      </c>
      <c r="CH273" s="287" cm="1">
        <f t="array" aca="1" ref="CH273" ca="1">IF(AJ273&lt;0,AJ273*SUMPRODUCT(_xlfn.XLOOKUP(AJ$23,$C$4:$C$19,$T$4:$AD$19)*$AL273:$AV273),0)</f>
        <v>0</v>
      </c>
      <c r="CI273" s="290" cm="1">
        <f t="array" aca="1" ref="CI273" ca="1">IF(AK273&lt;0,AK273*SUMPRODUCT(_xlfn.XLOOKUP(AK$23,$C$4:$C$19,$T$4:$AD$19)*$AL273:$AV273),0)</f>
        <v>0</v>
      </c>
      <c r="CJ273" s="289">
        <f t="shared" ca="1" si="369"/>
        <v>0</v>
      </c>
      <c r="CK273" s="286" cm="1">
        <f t="array" aca="1" ref="CK273" ca="1">IF(AA273&lt;0,AA273*SUMPRODUCT(_xlfn.XLOOKUP(AA$23,$C$4:$C$19,$I$4:$S$19)*$AL273:$AV273),0)</f>
        <v>0</v>
      </c>
      <c r="CL273" s="287" cm="1">
        <f t="array" aca="1" ref="CL273" ca="1">IF(AB273&lt;0,AB273*SUMPRODUCT(_xlfn.XLOOKUP(AB$23,$C$4:$C$19,$I$4:$S$19)*$AL273:$AV273),0)</f>
        <v>0</v>
      </c>
      <c r="CM273" s="287" cm="1">
        <f t="array" aca="1" ref="CM273" ca="1">IF(AC273&lt;0,AC273*SUMPRODUCT(_xlfn.XLOOKUP(AC$23,$C$4:$C$19,$I$4:$S$19)*$AL273:$AV273),0)</f>
        <v>0</v>
      </c>
      <c r="CN273" s="287" cm="1">
        <f t="array" aca="1" ref="CN273" ca="1">IF(AD273&lt;0,AD273*SUMPRODUCT(_xlfn.XLOOKUP(AD$23,$C$4:$C$19,$I$4:$S$19)*$AL273:$AV273),0)</f>
        <v>0</v>
      </c>
      <c r="CO273" s="287" cm="1">
        <f t="array" aca="1" ref="CO273" ca="1">IF(AE273&lt;0,AE273*SUMPRODUCT(_xlfn.XLOOKUP(AE$23,$C$4:$C$19,$I$4:$S$19)*$AL273:$AV273),0)</f>
        <v>0</v>
      </c>
      <c r="CP273" s="287" cm="1">
        <f t="array" aca="1" ref="CP273" ca="1">IF(AF273&lt;0,AF273*SUMPRODUCT(_xlfn.XLOOKUP(AF$23,$C$4:$C$19,$I$4:$S$19)*$AL273:$AV273),0)</f>
        <v>0</v>
      </c>
      <c r="CQ273" s="287" cm="1">
        <f t="array" aca="1" ref="CQ273" ca="1">IF(AG273&lt;0,AG273*SUMPRODUCT(_xlfn.XLOOKUP(AG$23,$C$4:$C$19,$I$4:$S$19)*$AL273:$AV273),0)</f>
        <v>0</v>
      </c>
      <c r="CR273" s="287" cm="1">
        <f t="array" aca="1" ref="CR273" ca="1">IF(AH273&lt;0,AH273*SUMPRODUCT(_xlfn.XLOOKUP(AH$23,$C$4:$C$19,$I$4:$S$19)*$AL273:$AV273),0)</f>
        <v>0</v>
      </c>
      <c r="CS273" s="287" cm="1">
        <f t="array" aca="1" ref="CS273" ca="1">IF(AI273&lt;0,AI273*SUMPRODUCT(_xlfn.XLOOKUP(AI$23,$C$4:$C$19,$I$4:$S$19)*$AL273:$AV273),0)</f>
        <v>0</v>
      </c>
      <c r="CT273" s="287" cm="1">
        <f t="array" aca="1" ref="CT273" ca="1">IF(AJ273&lt;0,AJ273*SUMPRODUCT(_xlfn.XLOOKUP(AJ$23,$C$4:$C$19,$I$4:$S$19)*$AL273:$AV273),0)</f>
        <v>0</v>
      </c>
      <c r="CU273" s="288" cm="1">
        <f t="array" aca="1" ref="CU273" ca="1">IF(AK273&lt;0,AK273*SUMPRODUCT(_xlfn.XLOOKUP(AK$23,$C$4:$C$19,$I$4:$S$19)*$AL273:$AV273),0)</f>
        <v>0</v>
      </c>
      <c r="CV273" s="289">
        <f t="shared" ca="1" si="370"/>
        <v>0</v>
      </c>
    </row>
    <row r="274" spans="1:100" x14ac:dyDescent="0.25">
      <c r="A274" s="136"/>
      <c r="B274" s="389"/>
      <c r="C274" s="292">
        <v>11</v>
      </c>
      <c r="D274" s="293" t="str">
        <f>_xlfn.XLOOKUP($C274,'Load Combinations'!$B$4:$B$22,'Load Combinations'!$C$4:$C$22)</f>
        <v>CV Helium Mode, Beam On</v>
      </c>
      <c r="E274" s="86"/>
      <c r="F274" s="294"/>
      <c r="G274" s="125"/>
      <c r="H274" s="295">
        <f t="shared" ca="1" si="355"/>
        <v>1</v>
      </c>
      <c r="I274" s="295">
        <f t="shared" ca="1" si="356"/>
        <v>-1.25</v>
      </c>
      <c r="J274" s="296"/>
      <c r="K274" s="99">
        <f ca="1">OFFSET(K274,-10,0)</f>
        <v>0</v>
      </c>
      <c r="L274" s="96">
        <f t="shared" ref="L274:AK274" ca="1" si="401">OFFSET(L274,-10,0)</f>
        <v>0</v>
      </c>
      <c r="M274" s="96">
        <f t="shared" ca="1" si="401"/>
        <v>0</v>
      </c>
      <c r="N274" s="96">
        <f t="shared" ca="1" si="401"/>
        <v>0</v>
      </c>
      <c r="O274" s="96">
        <f t="shared" ca="1" si="401"/>
        <v>0</v>
      </c>
      <c r="P274" s="96">
        <f t="shared" ca="1" si="401"/>
        <v>0</v>
      </c>
      <c r="Q274" s="96">
        <f t="shared" ca="1" si="401"/>
        <v>0</v>
      </c>
      <c r="R274" s="96">
        <f t="shared" ca="1" si="401"/>
        <v>0</v>
      </c>
      <c r="S274" s="96">
        <f t="shared" ca="1" si="401"/>
        <v>0</v>
      </c>
      <c r="T274" s="96">
        <f t="shared" ca="1" si="401"/>
        <v>0</v>
      </c>
      <c r="U274" s="96">
        <f t="shared" ca="1" si="401"/>
        <v>0</v>
      </c>
      <c r="V274" s="96">
        <f t="shared" ca="1" si="401"/>
        <v>0</v>
      </c>
      <c r="W274" s="96">
        <f t="shared" ca="1" si="401"/>
        <v>0</v>
      </c>
      <c r="X274" s="96">
        <f t="shared" ca="1" si="401"/>
        <v>0</v>
      </c>
      <c r="Y274" s="96">
        <f t="shared" ca="1" si="401"/>
        <v>0</v>
      </c>
      <c r="Z274" s="138">
        <f t="shared" ca="1" si="401"/>
        <v>0</v>
      </c>
      <c r="AA274" s="99">
        <f t="shared" ca="1" si="401"/>
        <v>0</v>
      </c>
      <c r="AB274" s="96">
        <f t="shared" ca="1" si="401"/>
        <v>0</v>
      </c>
      <c r="AC274" s="96">
        <f t="shared" ca="1" si="401"/>
        <v>0</v>
      </c>
      <c r="AD274" s="96">
        <f t="shared" ca="1" si="401"/>
        <v>0</v>
      </c>
      <c r="AE274" s="96">
        <f t="shared" ca="1" si="401"/>
        <v>0</v>
      </c>
      <c r="AF274" s="96">
        <f t="shared" ca="1" si="401"/>
        <v>0</v>
      </c>
      <c r="AG274" s="96">
        <f t="shared" ca="1" si="401"/>
        <v>0</v>
      </c>
      <c r="AH274" s="96">
        <f t="shared" ca="1" si="401"/>
        <v>0</v>
      </c>
      <c r="AI274" s="96">
        <f t="shared" ca="1" si="401"/>
        <v>1</v>
      </c>
      <c r="AJ274" s="96">
        <f t="shared" ca="1" si="401"/>
        <v>0</v>
      </c>
      <c r="AK274" s="100">
        <f t="shared" ca="1" si="401"/>
        <v>0</v>
      </c>
      <c r="AL274" s="97">
        <f>+INDEX('Load Combinations'!$D$4:$N$22,MATCH(Vertical!$C274,'Load Combinations'!$B$4:$B$22,0),MATCH(Vertical!AL$23,'Load Combinations'!$D$3:$N$3,0))</f>
        <v>1</v>
      </c>
      <c r="AM274" s="96">
        <f>+INDEX('Load Combinations'!$D$4:$N$22,MATCH(Vertical!$C274,'Load Combinations'!$B$4:$B$22,0),MATCH(Vertical!AM$23,'Load Combinations'!$D$3:$N$3,0))</f>
        <v>1</v>
      </c>
      <c r="AN274" s="96">
        <f>+INDEX('Load Combinations'!$D$4:$N$22,MATCH(Vertical!$C274,'Load Combinations'!$B$4:$B$22,0),MATCH(Vertical!AN$23,'Load Combinations'!$D$3:$N$3,0))</f>
        <v>0</v>
      </c>
      <c r="AO274" s="96">
        <f>+INDEX('Load Combinations'!$D$4:$N$22,MATCH(Vertical!$C274,'Load Combinations'!$B$4:$B$22,0),MATCH(Vertical!AO$23,'Load Combinations'!$D$3:$N$3,0))</f>
        <v>1</v>
      </c>
      <c r="AP274" s="96">
        <f>+INDEX('Load Combinations'!$D$4:$N$22,MATCH(Vertical!$C274,'Load Combinations'!$B$4:$B$22,0),MATCH(Vertical!AP$23,'Load Combinations'!$D$3:$N$3,0))</f>
        <v>0</v>
      </c>
      <c r="AQ274" s="96">
        <f>+INDEX('Load Combinations'!$D$4:$N$22,MATCH(Vertical!$C274,'Load Combinations'!$B$4:$B$22,0),MATCH(Vertical!AQ$23,'Load Combinations'!$D$3:$N$3,0))</f>
        <v>1</v>
      </c>
      <c r="AR274" s="96">
        <f>+INDEX('Load Combinations'!$D$4:$N$22,MATCH(Vertical!$C274,'Load Combinations'!$B$4:$B$22,0),MATCH(Vertical!AR$23,'Load Combinations'!$D$3:$N$3,0))</f>
        <v>0</v>
      </c>
      <c r="AS274" s="96">
        <f>+INDEX('Load Combinations'!$D$4:$N$22,MATCH(Vertical!$C274,'Load Combinations'!$B$4:$B$22,0),MATCH(Vertical!AS$23,'Load Combinations'!$D$3:$N$3,0))</f>
        <v>1</v>
      </c>
      <c r="AT274" s="96">
        <f>+INDEX('Load Combinations'!$D$4:$N$22,MATCH(Vertical!$C274,'Load Combinations'!$B$4:$B$22,0),MATCH(Vertical!AT$23,'Load Combinations'!$D$3:$N$3,0))</f>
        <v>0</v>
      </c>
      <c r="AU274" s="138">
        <f>+INDEX('Load Combinations'!$D$4:$N$22,MATCH(Vertical!$C274,'Load Combinations'!$B$4:$B$22,0),MATCH(Vertical!AU$23,'Load Combinations'!$D$3:$N$3,0))</f>
        <v>0</v>
      </c>
      <c r="AV274" s="298">
        <f>+INDEX('Load Combinations'!$D$4:$N$22,MATCH(Vertical!$C274,'Load Combinations'!$B$4:$B$22,0),MATCH(Vertical!AV$23,'Load Combinations'!$D$3:$N$3,0))</f>
        <v>0</v>
      </c>
      <c r="AW274" s="297" cm="1">
        <f t="array" aca="1" ref="AW274" ca="1">SUMPRODUCT(--($K274:$Z274&gt;0),INDEX($H$4:$H$19,MATCH($K$23:$Z$23,$C$4:$C$19,0)))</f>
        <v>0</v>
      </c>
      <c r="AX274" s="298" cm="1">
        <f t="array" aca="1" ref="AX274" ca="1">SUMPRODUCT(--($K274:$Z274&gt;0),INDEX($G$4:$G$19,MATCH($K$23:$Z$23,$C$4:$C$19,0)))</f>
        <v>0</v>
      </c>
      <c r="AY274" s="298" cm="1">
        <f t="array" aca="1" ref="AY274" ca="1">-1*SUMPRODUCT(--($K274:$Z274&lt;0),INDEX($H$4:$H$19,MATCH($K$23:$Z$23,$C$4:$C$19,0)))</f>
        <v>0</v>
      </c>
      <c r="AZ274" s="299" cm="1">
        <f t="array" aca="1" ref="AZ274" ca="1">-1*SUMPRODUCT(--($K274:$Z274&lt;0),INDEX($G$4:$G$19,MATCH($K$23:$Z$23,$C$4:$C$19,0)))</f>
        <v>0</v>
      </c>
      <c r="BA274" s="125" cm="1">
        <f t="array" aca="1" ref="BA274" ca="1">IF(AA274&gt;0,AA274*SUMPRODUCT(_xlfn.XLOOKUP(AA$23,$C$4:$C$19,$T$4:$AD$19)*$AL274:$AV274),0)</f>
        <v>0</v>
      </c>
      <c r="BB274" s="300" cm="1">
        <f t="array" aca="1" ref="BB274" ca="1">IF(AB274&gt;0,AB274*SUMPRODUCT(_xlfn.XLOOKUP(AB$23,$C$4:$C$19,$T$4:$AD$19)*$AL274:$AV274),0)</f>
        <v>0</v>
      </c>
      <c r="BC274" s="300" cm="1">
        <f t="array" aca="1" ref="BC274" ca="1">IF(AC274&gt;0,AC274*SUMPRODUCT(_xlfn.XLOOKUP(AC$23,$C$4:$C$19,$T$4:$AD$19)*$AL274:$AV274),0)</f>
        <v>0</v>
      </c>
      <c r="BD274" s="301" cm="1">
        <f t="array" aca="1" ref="BD274" ca="1">IF(AD274&gt;0,AD274*SUMPRODUCT(_xlfn.XLOOKUP(AD$23,$C$4:$C$19,$T$4:$AD$19)*$AL274:$AV274),0)</f>
        <v>0</v>
      </c>
      <c r="BE274" s="300" cm="1">
        <f t="array" aca="1" ref="BE274" ca="1">IF(AE274&gt;0,AE274*SUMPRODUCT(_xlfn.XLOOKUP(AE$23,$C$4:$C$19,$T$4:$AD$19)*$AL274:$AV274),0)</f>
        <v>0</v>
      </c>
      <c r="BF274" s="300" cm="1">
        <f t="array" aca="1" ref="BF274" ca="1">IF(AF274&gt;0,AF274*SUMPRODUCT(_xlfn.XLOOKUP(AF$23,$C$4:$C$19,$T$4:$AD$19)*$AL274:$AV274),0)</f>
        <v>0</v>
      </c>
      <c r="BG274" s="300" cm="1">
        <f t="array" aca="1" ref="BG274" ca="1">IF(AG274&gt;0,AG274*SUMPRODUCT(_xlfn.XLOOKUP(AG$23,$C$4:$C$19,$T$4:$AD$19)*$AL274:$AV274),0)</f>
        <v>0</v>
      </c>
      <c r="BH274" s="300" cm="1">
        <f t="array" aca="1" ref="BH274" ca="1">IF(AH274&gt;0,AH274*SUMPRODUCT(_xlfn.XLOOKUP(AH$23,$C$4:$C$19,$T$4:$AD$19)*$AL274:$AV274),0)</f>
        <v>0</v>
      </c>
      <c r="BI274" s="300" cm="1">
        <f t="array" aca="1" ref="BI274" ca="1">IF(AI274&gt;0,AI274*SUMPRODUCT(_xlfn.XLOOKUP(AI$23,$C$4:$C$19,$T$4:$AD$19)*$AL274:$AV274),0)</f>
        <v>1</v>
      </c>
      <c r="BJ274" s="300" cm="1">
        <f t="array" aca="1" ref="BJ274" ca="1">IF(AJ274&gt;0,AJ274*SUMPRODUCT(_xlfn.XLOOKUP(AJ$23,$C$4:$C$19,$T$4:$AD$19)*$AL274:$AV274),0)</f>
        <v>0</v>
      </c>
      <c r="BK274" s="302" cm="1">
        <f t="array" aca="1" ref="BK274" ca="1">IF(AK274&gt;0,AK274*SUMPRODUCT(_xlfn.XLOOKUP(AK$23,$C$4:$C$19,$T$4:$AD$19)*$AL274:$AV274),0)</f>
        <v>0</v>
      </c>
      <c r="BL274" s="303">
        <f t="shared" ca="1" si="367"/>
        <v>1</v>
      </c>
      <c r="BM274" s="125" cm="1">
        <f t="array" aca="1" ref="BM274" ca="1">IF(AA274&gt;0,AA274*SUMPRODUCT(_xlfn.XLOOKUP(AA$23,$C$4:$C$19,$I$4:$S$19)*$AL274:$AV274),0)</f>
        <v>0</v>
      </c>
      <c r="BN274" s="300" cm="1">
        <f t="array" aca="1" ref="BN274" ca="1">IF(AB274&gt;0,AB274*SUMPRODUCT(_xlfn.XLOOKUP(AB$23,$C$4:$C$19,$I$4:$S$19)*$AL274:$AV274),0)</f>
        <v>0</v>
      </c>
      <c r="BO274" s="300" cm="1">
        <f t="array" aca="1" ref="BO274" ca="1">IF(AC274&gt;0,AC274*SUMPRODUCT(_xlfn.XLOOKUP(AC$23,$C$4:$C$19,$I$4:$S$19)*$AL274:$AV274),0)</f>
        <v>0</v>
      </c>
      <c r="BP274" s="301" cm="1">
        <f t="array" aca="1" ref="BP274" ca="1">IF(AD274&gt;0,AD274*SUMPRODUCT(_xlfn.XLOOKUP(AD$23,$C$4:$C$19,$I$4:$S$19)*$AL274:$AV274),0)</f>
        <v>0</v>
      </c>
      <c r="BQ274" s="300" cm="1">
        <f t="array" aca="1" ref="BQ274" ca="1">IF(AE274&gt;0,AE274*SUMPRODUCT(_xlfn.XLOOKUP(AE$23,$C$4:$C$19,$I$4:$S$19)*$AL274:$AV274),0)</f>
        <v>0</v>
      </c>
      <c r="BR274" s="300" cm="1">
        <f t="array" aca="1" ref="BR274" ca="1">IF(AF274&gt;0,AF274*SUMPRODUCT(_xlfn.XLOOKUP(AF$23,$C$4:$C$19,$I$4:$S$19)*$AL274:$AV274),0)</f>
        <v>0</v>
      </c>
      <c r="BS274" s="300" cm="1">
        <f t="array" aca="1" ref="BS274" ca="1">IF(AG274&gt;0,AG274*SUMPRODUCT(_xlfn.XLOOKUP(AG$23,$C$4:$C$19,$I$4:$S$19)*$AL274:$AV274),0)</f>
        <v>0</v>
      </c>
      <c r="BT274" s="300" cm="1">
        <f t="array" aca="1" ref="BT274" ca="1">IF(AH274&gt;0,AH274*SUMPRODUCT(_xlfn.XLOOKUP(AH$23,$C$4:$C$19,$I$4:$S$19)*$AL274:$AV274),0)</f>
        <v>0</v>
      </c>
      <c r="BU274" s="300" cm="1">
        <f t="array" aca="1" ref="BU274" ca="1">IF(AI274&gt;0,AI274*SUMPRODUCT(_xlfn.XLOOKUP(AI$23,$C$4:$C$19,$I$4:$S$19)*$AL274:$AV274),0)</f>
        <v>-1.25</v>
      </c>
      <c r="BV274" s="300" cm="1">
        <f t="array" aca="1" ref="BV274" ca="1">IF(AJ274&gt;0,AJ274*SUMPRODUCT(_xlfn.XLOOKUP(AJ$23,$C$4:$C$19,$I$4:$S$19)*$AL274:$AV274),0)</f>
        <v>0</v>
      </c>
      <c r="BW274" s="304" cm="1">
        <f t="array" aca="1" ref="BW274" ca="1">IF(AK274&gt;0,AK274*SUMPRODUCT(_xlfn.XLOOKUP(AK$23,$C$4:$C$19,$I$4:$S$19)*$AL274:$AV274),0)</f>
        <v>0</v>
      </c>
      <c r="BX274" s="305">
        <f t="shared" ca="1" si="368"/>
        <v>-1.25</v>
      </c>
      <c r="BY274" s="125" cm="1">
        <f t="array" aca="1" ref="BY274" ca="1">IF(AA274&lt;0,AA274*SUMPRODUCT(_xlfn.XLOOKUP(AA$23,$C$4:$C$19,$T$4:$AD$19)*$AL274:$AV274),0)</f>
        <v>0</v>
      </c>
      <c r="BZ274" s="300" cm="1">
        <f t="array" aca="1" ref="BZ274" ca="1">IF(AB274&lt;0,AB274*SUMPRODUCT(_xlfn.XLOOKUP(AB$23,$C$4:$C$19,$T$4:$AD$19)*$AL274:$AV274),0)</f>
        <v>0</v>
      </c>
      <c r="CA274" s="300" cm="1">
        <f t="array" aca="1" ref="CA274" ca="1">IF(AC274&lt;0,AC274*SUMPRODUCT(_xlfn.XLOOKUP(AC$23,$C$4:$C$19,$T$4:$AD$19)*$AL274:$AV274),0)</f>
        <v>0</v>
      </c>
      <c r="CB274" s="301" cm="1">
        <f t="array" aca="1" ref="CB274" ca="1">IF(AD274&lt;0,AD274*SUMPRODUCT(_xlfn.XLOOKUP(AD$23,$C$4:$C$19,$T$4:$AD$19)*$AL274:$AV274),0)</f>
        <v>0</v>
      </c>
      <c r="CC274" s="300" cm="1">
        <f t="array" aca="1" ref="CC274" ca="1">IF(AE274&lt;0,AE274*SUMPRODUCT(_xlfn.XLOOKUP(AE$23,$C$4:$C$19,$T$4:$AD$19)*$AL274:$AV274),0)</f>
        <v>0</v>
      </c>
      <c r="CD274" s="300" cm="1">
        <f t="array" aca="1" ref="CD274" ca="1">IF(AF274&lt;0,AF274*SUMPRODUCT(_xlfn.XLOOKUP(AF$23,$C$4:$C$19,$T$4:$AD$19)*$AL274:$AV274),0)</f>
        <v>0</v>
      </c>
      <c r="CE274" s="300" cm="1">
        <f t="array" aca="1" ref="CE274" ca="1">IF(AG274&lt;0,AG274*SUMPRODUCT(_xlfn.XLOOKUP(AG$23,$C$4:$C$19,$T$4:$AD$19)*$AL274:$AV274),0)</f>
        <v>0</v>
      </c>
      <c r="CF274" s="300" cm="1">
        <f t="array" aca="1" ref="CF274" ca="1">IF(AH274&lt;0,AH274*SUMPRODUCT(_xlfn.XLOOKUP(AH$23,$C$4:$C$19,$T$4:$AD$19)*$AL274:$AV274),0)</f>
        <v>0</v>
      </c>
      <c r="CG274" s="300" cm="1">
        <f t="array" aca="1" ref="CG274" ca="1">IF(AI274&lt;0,AI274*SUMPRODUCT(_xlfn.XLOOKUP(AI$23,$C$4:$C$19,$T$4:$AD$19)*$AL274:$AV274),0)</f>
        <v>0</v>
      </c>
      <c r="CH274" s="300" cm="1">
        <f t="array" aca="1" ref="CH274" ca="1">IF(AJ274&lt;0,AJ274*SUMPRODUCT(_xlfn.XLOOKUP(AJ$23,$C$4:$C$19,$T$4:$AD$19)*$AL274:$AV274),0)</f>
        <v>0</v>
      </c>
      <c r="CI274" s="304" cm="1">
        <f t="array" aca="1" ref="CI274" ca="1">IF(AK274&lt;0,AK274*SUMPRODUCT(_xlfn.XLOOKUP(AK$23,$C$4:$C$19,$T$4:$AD$19)*$AL274:$AV274),0)</f>
        <v>0</v>
      </c>
      <c r="CJ274" s="303">
        <f t="shared" ca="1" si="369"/>
        <v>0</v>
      </c>
      <c r="CK274" s="125" cm="1">
        <f t="array" aca="1" ref="CK274" ca="1">IF(AA274&lt;0,AA274*SUMPRODUCT(_xlfn.XLOOKUP(AA$23,$C$4:$C$19,$I$4:$S$19)*$AL274:$AV274),0)</f>
        <v>0</v>
      </c>
      <c r="CL274" s="300" cm="1">
        <f t="array" aca="1" ref="CL274" ca="1">IF(AB274&lt;0,AB274*SUMPRODUCT(_xlfn.XLOOKUP(AB$23,$C$4:$C$19,$I$4:$S$19)*$AL274:$AV274),0)</f>
        <v>0</v>
      </c>
      <c r="CM274" s="300" cm="1">
        <f t="array" aca="1" ref="CM274" ca="1">IF(AC274&lt;0,AC274*SUMPRODUCT(_xlfn.XLOOKUP(AC$23,$C$4:$C$19,$I$4:$S$19)*$AL274:$AV274),0)</f>
        <v>0</v>
      </c>
      <c r="CN274" s="301" cm="1">
        <f t="array" aca="1" ref="CN274" ca="1">IF(AD274&lt;0,AD274*SUMPRODUCT(_xlfn.XLOOKUP(AD$23,$C$4:$C$19,$I$4:$S$19)*$AL274:$AV274),0)</f>
        <v>0</v>
      </c>
      <c r="CO274" s="300" cm="1">
        <f t="array" aca="1" ref="CO274" ca="1">IF(AE274&lt;0,AE274*SUMPRODUCT(_xlfn.XLOOKUP(AE$23,$C$4:$C$19,$I$4:$S$19)*$AL274:$AV274),0)</f>
        <v>0</v>
      </c>
      <c r="CP274" s="300" cm="1">
        <f t="array" aca="1" ref="CP274" ca="1">IF(AF274&lt;0,AF274*SUMPRODUCT(_xlfn.XLOOKUP(AF$23,$C$4:$C$19,$I$4:$S$19)*$AL274:$AV274),0)</f>
        <v>0</v>
      </c>
      <c r="CQ274" s="300" cm="1">
        <f t="array" aca="1" ref="CQ274" ca="1">IF(AG274&lt;0,AG274*SUMPRODUCT(_xlfn.XLOOKUP(AG$23,$C$4:$C$19,$I$4:$S$19)*$AL274:$AV274),0)</f>
        <v>0</v>
      </c>
      <c r="CR274" s="300" cm="1">
        <f t="array" aca="1" ref="CR274" ca="1">IF(AH274&lt;0,AH274*SUMPRODUCT(_xlfn.XLOOKUP(AH$23,$C$4:$C$19,$I$4:$S$19)*$AL274:$AV274),0)</f>
        <v>0</v>
      </c>
      <c r="CS274" s="300" cm="1">
        <f t="array" aca="1" ref="CS274" ca="1">IF(AI274&lt;0,AI274*SUMPRODUCT(_xlfn.XLOOKUP(AI$23,$C$4:$C$19,$I$4:$S$19)*$AL274:$AV274),0)</f>
        <v>0</v>
      </c>
      <c r="CT274" s="300" cm="1">
        <f t="array" aca="1" ref="CT274" ca="1">IF(AJ274&lt;0,AJ274*SUMPRODUCT(_xlfn.XLOOKUP(AJ$23,$C$4:$C$19,$I$4:$S$19)*$AL274:$AV274),0)</f>
        <v>0</v>
      </c>
      <c r="CU274" s="302" cm="1">
        <f t="array" aca="1" ref="CU274" ca="1">IF(AK274&lt;0,AK274*SUMPRODUCT(_xlfn.XLOOKUP(AK$23,$C$4:$C$19,$I$4:$S$19)*$AL274:$AV274),0)</f>
        <v>0</v>
      </c>
      <c r="CV274" s="303">
        <f t="shared" ca="1" si="370"/>
        <v>0</v>
      </c>
    </row>
    <row r="275" spans="1:100" x14ac:dyDescent="0.25">
      <c r="A275" s="136"/>
      <c r="B275" s="389"/>
      <c r="C275" s="278">
        <v>12</v>
      </c>
      <c r="D275" s="279" t="str">
        <f>_xlfn.XLOOKUP($C275,'Load Combinations'!$B$4:$B$22,'Load Combinations'!$C$4:$C$22)</f>
        <v>CV Helium Mode, No Beam, Seismic</v>
      </c>
      <c r="E275" s="280"/>
      <c r="F275" s="281"/>
      <c r="G275" s="111"/>
      <c r="H275" s="282">
        <f t="shared" ca="1" si="355"/>
        <v>0.25</v>
      </c>
      <c r="I275" s="282">
        <f t="shared" ca="1" si="356"/>
        <v>-1.25</v>
      </c>
      <c r="J275" s="283"/>
      <c r="K275" s="87">
        <f ca="1">OFFSET(K275,-11,0)</f>
        <v>0</v>
      </c>
      <c r="L275" s="84">
        <f t="shared" ref="L275:AK275" ca="1" si="402">OFFSET(L275,-11,0)</f>
        <v>0</v>
      </c>
      <c r="M275" s="84">
        <f t="shared" ca="1" si="402"/>
        <v>0</v>
      </c>
      <c r="N275" s="84">
        <f t="shared" ca="1" si="402"/>
        <v>0</v>
      </c>
      <c r="O275" s="84">
        <f t="shared" ca="1" si="402"/>
        <v>0</v>
      </c>
      <c r="P275" s="84">
        <f t="shared" ca="1" si="402"/>
        <v>0</v>
      </c>
      <c r="Q275" s="84">
        <f t="shared" ca="1" si="402"/>
        <v>0</v>
      </c>
      <c r="R275" s="84">
        <f t="shared" ca="1" si="402"/>
        <v>0</v>
      </c>
      <c r="S275" s="84">
        <f t="shared" ca="1" si="402"/>
        <v>0</v>
      </c>
      <c r="T275" s="84">
        <f t="shared" ca="1" si="402"/>
        <v>0</v>
      </c>
      <c r="U275" s="84">
        <f t="shared" ca="1" si="402"/>
        <v>0</v>
      </c>
      <c r="V275" s="84">
        <f t="shared" ca="1" si="402"/>
        <v>0</v>
      </c>
      <c r="W275" s="84">
        <f t="shared" ca="1" si="402"/>
        <v>0</v>
      </c>
      <c r="X275" s="84">
        <f t="shared" ca="1" si="402"/>
        <v>0</v>
      </c>
      <c r="Y275" s="84">
        <f t="shared" ca="1" si="402"/>
        <v>0</v>
      </c>
      <c r="Z275" s="89">
        <f t="shared" ca="1" si="402"/>
        <v>0</v>
      </c>
      <c r="AA275" s="87">
        <f t="shared" ca="1" si="402"/>
        <v>0</v>
      </c>
      <c r="AB275" s="84">
        <f t="shared" ca="1" si="402"/>
        <v>0</v>
      </c>
      <c r="AC275" s="84">
        <f t="shared" ca="1" si="402"/>
        <v>0</v>
      </c>
      <c r="AD275" s="84">
        <f t="shared" ca="1" si="402"/>
        <v>0</v>
      </c>
      <c r="AE275" s="84">
        <f t="shared" ca="1" si="402"/>
        <v>0</v>
      </c>
      <c r="AF275" s="84">
        <f t="shared" ca="1" si="402"/>
        <v>0</v>
      </c>
      <c r="AG275" s="84">
        <f t="shared" ca="1" si="402"/>
        <v>0</v>
      </c>
      <c r="AH275" s="84">
        <f t="shared" ca="1" si="402"/>
        <v>0</v>
      </c>
      <c r="AI275" s="84">
        <f t="shared" ca="1" si="402"/>
        <v>1</v>
      </c>
      <c r="AJ275" s="84">
        <f t="shared" ca="1" si="402"/>
        <v>0</v>
      </c>
      <c r="AK275" s="98">
        <f t="shared" ca="1" si="402"/>
        <v>0</v>
      </c>
      <c r="AL275" s="91">
        <f>+INDEX('Load Combinations'!$D$4:$N$22,MATCH(Vertical!$C275,'Load Combinations'!$B$4:$B$22,0),MATCH(Vertical!AL$23,'Load Combinations'!$D$3:$N$3,0))</f>
        <v>1</v>
      </c>
      <c r="AM275" s="84">
        <f>+INDEX('Load Combinations'!$D$4:$N$22,MATCH(Vertical!$C275,'Load Combinations'!$B$4:$B$22,0),MATCH(Vertical!AM$23,'Load Combinations'!$D$3:$N$3,0))</f>
        <v>1</v>
      </c>
      <c r="AN275" s="84">
        <f>+INDEX('Load Combinations'!$D$4:$N$22,MATCH(Vertical!$C275,'Load Combinations'!$B$4:$B$22,0),MATCH(Vertical!AN$23,'Load Combinations'!$D$3:$N$3,0))</f>
        <v>0</v>
      </c>
      <c r="AO275" s="84">
        <f>+INDEX('Load Combinations'!$D$4:$N$22,MATCH(Vertical!$C275,'Load Combinations'!$B$4:$B$22,0),MATCH(Vertical!AO$23,'Load Combinations'!$D$3:$N$3,0))</f>
        <v>1</v>
      </c>
      <c r="AP275" s="84">
        <f>+INDEX('Load Combinations'!$D$4:$N$22,MATCH(Vertical!$C275,'Load Combinations'!$B$4:$B$22,0),MATCH(Vertical!AP$23,'Load Combinations'!$D$3:$N$3,0))</f>
        <v>0</v>
      </c>
      <c r="AQ275" s="84">
        <f>+INDEX('Load Combinations'!$D$4:$N$22,MATCH(Vertical!$C275,'Load Combinations'!$B$4:$B$22,0),MATCH(Vertical!AQ$23,'Load Combinations'!$D$3:$N$3,0))</f>
        <v>0</v>
      </c>
      <c r="AR275" s="84">
        <f>+INDEX('Load Combinations'!$D$4:$N$22,MATCH(Vertical!$C275,'Load Combinations'!$B$4:$B$22,0),MATCH(Vertical!AR$23,'Load Combinations'!$D$3:$N$3,0))</f>
        <v>0</v>
      </c>
      <c r="AS275" s="84">
        <f>+INDEX('Load Combinations'!$D$4:$N$22,MATCH(Vertical!$C275,'Load Combinations'!$B$4:$B$22,0),MATCH(Vertical!AS$23,'Load Combinations'!$D$3:$N$3,0))</f>
        <v>1</v>
      </c>
      <c r="AT275" s="84">
        <f>+INDEX('Load Combinations'!$D$4:$N$22,MATCH(Vertical!$C275,'Load Combinations'!$B$4:$B$22,0),MATCH(Vertical!AT$23,'Load Combinations'!$D$3:$N$3,0))</f>
        <v>0</v>
      </c>
      <c r="AU275" s="89">
        <f>+INDEX('Load Combinations'!$D$4:$N$22,MATCH(Vertical!$C275,'Load Combinations'!$B$4:$B$22,0),MATCH(Vertical!AU$23,'Load Combinations'!$D$3:$N$3,0))</f>
        <v>1</v>
      </c>
      <c r="AV275" s="194">
        <f>+INDEX('Load Combinations'!$D$4:$N$22,MATCH(Vertical!$C275,'Load Combinations'!$B$4:$B$22,0),MATCH(Vertical!AV$23,'Load Combinations'!$D$3:$N$3,0))</f>
        <v>0</v>
      </c>
      <c r="AW275" s="284" cm="1">
        <f t="array" aca="1" ref="AW275" ca="1">SUMPRODUCT(--($K275:$Z275&gt;0),INDEX($H$4:$H$19,MATCH($K$23:$Z$23,$C$4:$C$19,0)))</f>
        <v>0</v>
      </c>
      <c r="AX275" s="194" cm="1">
        <f t="array" aca="1" ref="AX275" ca="1">SUMPRODUCT(--($K275:$Z275&gt;0),INDEX($G$4:$G$19,MATCH($K$23:$Z$23,$C$4:$C$19,0)))</f>
        <v>0</v>
      </c>
      <c r="AY275" s="194" cm="1">
        <f t="array" aca="1" ref="AY275" ca="1">-1*SUMPRODUCT(--($K275:$Z275&lt;0),INDEX($H$4:$H$19,MATCH($K$23:$Z$23,$C$4:$C$19,0)))</f>
        <v>0</v>
      </c>
      <c r="AZ275" s="285" cm="1">
        <f t="array" aca="1" ref="AZ275" ca="1">-1*SUMPRODUCT(--($K275:$Z275&lt;0),INDEX($G$4:$G$19,MATCH($K$23:$Z$23,$C$4:$C$19,0)))</f>
        <v>0</v>
      </c>
      <c r="BA275" s="286" cm="1">
        <f t="array" aca="1" ref="BA275" ca="1">IF(AA275&gt;0,AA275*SUMPRODUCT(_xlfn.XLOOKUP(AA$23,$C$4:$C$19,$T$4:$AD$19)*$AL275:$AV275),0)</f>
        <v>0</v>
      </c>
      <c r="BB275" s="287" cm="1">
        <f t="array" aca="1" ref="BB275" ca="1">IF(AB275&gt;0,AB275*SUMPRODUCT(_xlfn.XLOOKUP(AB$23,$C$4:$C$19,$T$4:$AD$19)*$AL275:$AV275),0)</f>
        <v>0</v>
      </c>
      <c r="BC275" s="287" cm="1">
        <f t="array" aca="1" ref="BC275" ca="1">IF(AC275&gt;0,AC275*SUMPRODUCT(_xlfn.XLOOKUP(AC$23,$C$4:$C$19,$T$4:$AD$19)*$AL275:$AV275),0)</f>
        <v>0</v>
      </c>
      <c r="BD275" s="287" cm="1">
        <f t="array" aca="1" ref="BD275" ca="1">IF(AD275&gt;0,AD275*SUMPRODUCT(_xlfn.XLOOKUP(AD$23,$C$4:$C$19,$T$4:$AD$19)*$AL275:$AV275),0)</f>
        <v>0</v>
      </c>
      <c r="BE275" s="287" cm="1">
        <f t="array" aca="1" ref="BE275" ca="1">IF(AE275&gt;0,AE275*SUMPRODUCT(_xlfn.XLOOKUP(AE$23,$C$4:$C$19,$T$4:$AD$19)*$AL275:$AV275),0)</f>
        <v>0</v>
      </c>
      <c r="BF275" s="287" cm="1">
        <f t="array" aca="1" ref="BF275" ca="1">IF(AF275&gt;0,AF275*SUMPRODUCT(_xlfn.XLOOKUP(AF$23,$C$4:$C$19,$T$4:$AD$19)*$AL275:$AV275),0)</f>
        <v>0</v>
      </c>
      <c r="BG275" s="287" cm="1">
        <f t="array" aca="1" ref="BG275" ca="1">IF(AG275&gt;0,AG275*SUMPRODUCT(_xlfn.XLOOKUP(AG$23,$C$4:$C$19,$T$4:$AD$19)*$AL275:$AV275),0)</f>
        <v>0</v>
      </c>
      <c r="BH275" s="287" cm="1">
        <f t="array" aca="1" ref="BH275" ca="1">IF(AH275&gt;0,AH275*SUMPRODUCT(_xlfn.XLOOKUP(AH$23,$C$4:$C$19,$T$4:$AD$19)*$AL275:$AV275),0)</f>
        <v>0</v>
      </c>
      <c r="BI275" s="287" cm="1">
        <f t="array" aca="1" ref="BI275" ca="1">IF(AI275&gt;0,AI275*SUMPRODUCT(_xlfn.XLOOKUP(AI$23,$C$4:$C$19,$T$4:$AD$19)*$AL275:$AV275),0)</f>
        <v>0.25</v>
      </c>
      <c r="BJ275" s="287" cm="1">
        <f t="array" aca="1" ref="BJ275" ca="1">IF(AJ275&gt;0,AJ275*SUMPRODUCT(_xlfn.XLOOKUP(AJ$23,$C$4:$C$19,$T$4:$AD$19)*$AL275:$AV275),0)</f>
        <v>0</v>
      </c>
      <c r="BK275" s="288" cm="1">
        <f t="array" aca="1" ref="BK275" ca="1">IF(AK275&gt;0,AK275*SUMPRODUCT(_xlfn.XLOOKUP(AK$23,$C$4:$C$19,$T$4:$AD$19)*$AL275:$AV275),0)</f>
        <v>0</v>
      </c>
      <c r="BL275" s="289">
        <f t="shared" ca="1" si="367"/>
        <v>0.25</v>
      </c>
      <c r="BM275" s="286" cm="1">
        <f t="array" aca="1" ref="BM275" ca="1">IF(AA275&gt;0,AA275*SUMPRODUCT(_xlfn.XLOOKUP(AA$23,$C$4:$C$19,$I$4:$S$19)*$AL275:$AV275),0)</f>
        <v>0</v>
      </c>
      <c r="BN275" s="287" cm="1">
        <f t="array" aca="1" ref="BN275" ca="1">IF(AB275&gt;0,AB275*SUMPRODUCT(_xlfn.XLOOKUP(AB$23,$C$4:$C$19,$I$4:$S$19)*$AL275:$AV275),0)</f>
        <v>0</v>
      </c>
      <c r="BO275" s="287" cm="1">
        <f t="array" aca="1" ref="BO275" ca="1">IF(AC275&gt;0,AC275*SUMPRODUCT(_xlfn.XLOOKUP(AC$23,$C$4:$C$19,$I$4:$S$19)*$AL275:$AV275),0)</f>
        <v>0</v>
      </c>
      <c r="BP275" s="287" cm="1">
        <f t="array" aca="1" ref="BP275" ca="1">IF(AD275&gt;0,AD275*SUMPRODUCT(_xlfn.XLOOKUP(AD$23,$C$4:$C$19,$I$4:$S$19)*$AL275:$AV275),0)</f>
        <v>0</v>
      </c>
      <c r="BQ275" s="287" cm="1">
        <f t="array" aca="1" ref="BQ275" ca="1">IF(AE275&gt;0,AE275*SUMPRODUCT(_xlfn.XLOOKUP(AE$23,$C$4:$C$19,$I$4:$S$19)*$AL275:$AV275),0)</f>
        <v>0</v>
      </c>
      <c r="BR275" s="287" cm="1">
        <f t="array" aca="1" ref="BR275" ca="1">IF(AF275&gt;0,AF275*SUMPRODUCT(_xlfn.XLOOKUP(AF$23,$C$4:$C$19,$I$4:$S$19)*$AL275:$AV275),0)</f>
        <v>0</v>
      </c>
      <c r="BS275" s="287" cm="1">
        <f t="array" aca="1" ref="BS275" ca="1">IF(AG275&gt;0,AG275*SUMPRODUCT(_xlfn.XLOOKUP(AG$23,$C$4:$C$19,$I$4:$S$19)*$AL275:$AV275),0)</f>
        <v>0</v>
      </c>
      <c r="BT275" s="287" cm="1">
        <f t="array" aca="1" ref="BT275" ca="1">IF(AH275&gt;0,AH275*SUMPRODUCT(_xlfn.XLOOKUP(AH$23,$C$4:$C$19,$I$4:$S$19)*$AL275:$AV275),0)</f>
        <v>0</v>
      </c>
      <c r="BU275" s="287" cm="1">
        <f t="array" aca="1" ref="BU275" ca="1">IF(AI275&gt;0,AI275*SUMPRODUCT(_xlfn.XLOOKUP(AI$23,$C$4:$C$19,$I$4:$S$19)*$AL275:$AV275),0)</f>
        <v>-1.25</v>
      </c>
      <c r="BV275" s="287" cm="1">
        <f t="array" aca="1" ref="BV275" ca="1">IF(AJ275&gt;0,AJ275*SUMPRODUCT(_xlfn.XLOOKUP(AJ$23,$C$4:$C$19,$I$4:$S$19)*$AL275:$AV275),0)</f>
        <v>0</v>
      </c>
      <c r="BW275" s="290" cm="1">
        <f t="array" aca="1" ref="BW275" ca="1">IF(AK275&gt;0,AK275*SUMPRODUCT(_xlfn.XLOOKUP(AK$23,$C$4:$C$19,$I$4:$S$19)*$AL275:$AV275),0)</f>
        <v>0</v>
      </c>
      <c r="BX275" s="291">
        <f t="shared" ca="1" si="368"/>
        <v>-1.25</v>
      </c>
      <c r="BY275" s="286" cm="1">
        <f t="array" aca="1" ref="BY275" ca="1">IF(AA275&lt;0,AA275*SUMPRODUCT(_xlfn.XLOOKUP(AA$23,$C$4:$C$19,$T$4:$AD$19)*$AL275:$AV275),0)</f>
        <v>0</v>
      </c>
      <c r="BZ275" s="287" cm="1">
        <f t="array" aca="1" ref="BZ275" ca="1">IF(AB275&lt;0,AB275*SUMPRODUCT(_xlfn.XLOOKUP(AB$23,$C$4:$C$19,$T$4:$AD$19)*$AL275:$AV275),0)</f>
        <v>0</v>
      </c>
      <c r="CA275" s="287" cm="1">
        <f t="array" aca="1" ref="CA275" ca="1">IF(AC275&lt;0,AC275*SUMPRODUCT(_xlfn.XLOOKUP(AC$23,$C$4:$C$19,$T$4:$AD$19)*$AL275:$AV275),0)</f>
        <v>0</v>
      </c>
      <c r="CB275" s="287" cm="1">
        <f t="array" aca="1" ref="CB275" ca="1">IF(AD275&lt;0,AD275*SUMPRODUCT(_xlfn.XLOOKUP(AD$23,$C$4:$C$19,$T$4:$AD$19)*$AL275:$AV275),0)</f>
        <v>0</v>
      </c>
      <c r="CC275" s="287" cm="1">
        <f t="array" aca="1" ref="CC275" ca="1">IF(AE275&lt;0,AE275*SUMPRODUCT(_xlfn.XLOOKUP(AE$23,$C$4:$C$19,$T$4:$AD$19)*$AL275:$AV275),0)</f>
        <v>0</v>
      </c>
      <c r="CD275" s="287" cm="1">
        <f t="array" aca="1" ref="CD275" ca="1">IF(AF275&lt;0,AF275*SUMPRODUCT(_xlfn.XLOOKUP(AF$23,$C$4:$C$19,$T$4:$AD$19)*$AL275:$AV275),0)</f>
        <v>0</v>
      </c>
      <c r="CE275" s="287" cm="1">
        <f t="array" aca="1" ref="CE275" ca="1">IF(AG275&lt;0,AG275*SUMPRODUCT(_xlfn.XLOOKUP(AG$23,$C$4:$C$19,$T$4:$AD$19)*$AL275:$AV275),0)</f>
        <v>0</v>
      </c>
      <c r="CF275" s="287" cm="1">
        <f t="array" aca="1" ref="CF275" ca="1">IF(AH275&lt;0,AH275*SUMPRODUCT(_xlfn.XLOOKUP(AH$23,$C$4:$C$19,$T$4:$AD$19)*$AL275:$AV275),0)</f>
        <v>0</v>
      </c>
      <c r="CG275" s="287" cm="1">
        <f t="array" aca="1" ref="CG275" ca="1">IF(AI275&lt;0,AI275*SUMPRODUCT(_xlfn.XLOOKUP(AI$23,$C$4:$C$19,$T$4:$AD$19)*$AL275:$AV275),0)</f>
        <v>0</v>
      </c>
      <c r="CH275" s="287" cm="1">
        <f t="array" aca="1" ref="CH275" ca="1">IF(AJ275&lt;0,AJ275*SUMPRODUCT(_xlfn.XLOOKUP(AJ$23,$C$4:$C$19,$T$4:$AD$19)*$AL275:$AV275),0)</f>
        <v>0</v>
      </c>
      <c r="CI275" s="290" cm="1">
        <f t="array" aca="1" ref="CI275" ca="1">IF(AK275&lt;0,AK275*SUMPRODUCT(_xlfn.XLOOKUP(AK$23,$C$4:$C$19,$T$4:$AD$19)*$AL275:$AV275),0)</f>
        <v>0</v>
      </c>
      <c r="CJ275" s="289">
        <f t="shared" ca="1" si="369"/>
        <v>0</v>
      </c>
      <c r="CK275" s="286" cm="1">
        <f t="array" aca="1" ref="CK275" ca="1">IF(AA275&lt;0,AA275*SUMPRODUCT(_xlfn.XLOOKUP(AA$23,$C$4:$C$19,$I$4:$S$19)*$AL275:$AV275),0)</f>
        <v>0</v>
      </c>
      <c r="CL275" s="287" cm="1">
        <f t="array" aca="1" ref="CL275" ca="1">IF(AB275&lt;0,AB275*SUMPRODUCT(_xlfn.XLOOKUP(AB$23,$C$4:$C$19,$I$4:$S$19)*$AL275:$AV275),0)</f>
        <v>0</v>
      </c>
      <c r="CM275" s="287" cm="1">
        <f t="array" aca="1" ref="CM275" ca="1">IF(AC275&lt;0,AC275*SUMPRODUCT(_xlfn.XLOOKUP(AC$23,$C$4:$C$19,$I$4:$S$19)*$AL275:$AV275),0)</f>
        <v>0</v>
      </c>
      <c r="CN275" s="287" cm="1">
        <f t="array" aca="1" ref="CN275" ca="1">IF(AD275&lt;0,AD275*SUMPRODUCT(_xlfn.XLOOKUP(AD$23,$C$4:$C$19,$I$4:$S$19)*$AL275:$AV275),0)</f>
        <v>0</v>
      </c>
      <c r="CO275" s="287" cm="1">
        <f t="array" aca="1" ref="CO275" ca="1">IF(AE275&lt;0,AE275*SUMPRODUCT(_xlfn.XLOOKUP(AE$23,$C$4:$C$19,$I$4:$S$19)*$AL275:$AV275),0)</f>
        <v>0</v>
      </c>
      <c r="CP275" s="287" cm="1">
        <f t="array" aca="1" ref="CP275" ca="1">IF(AF275&lt;0,AF275*SUMPRODUCT(_xlfn.XLOOKUP(AF$23,$C$4:$C$19,$I$4:$S$19)*$AL275:$AV275),0)</f>
        <v>0</v>
      </c>
      <c r="CQ275" s="287" cm="1">
        <f t="array" aca="1" ref="CQ275" ca="1">IF(AG275&lt;0,AG275*SUMPRODUCT(_xlfn.XLOOKUP(AG$23,$C$4:$C$19,$I$4:$S$19)*$AL275:$AV275),0)</f>
        <v>0</v>
      </c>
      <c r="CR275" s="287" cm="1">
        <f t="array" aca="1" ref="CR275" ca="1">IF(AH275&lt;0,AH275*SUMPRODUCT(_xlfn.XLOOKUP(AH$23,$C$4:$C$19,$I$4:$S$19)*$AL275:$AV275),0)</f>
        <v>0</v>
      </c>
      <c r="CS275" s="287" cm="1">
        <f t="array" aca="1" ref="CS275" ca="1">IF(AI275&lt;0,AI275*SUMPRODUCT(_xlfn.XLOOKUP(AI$23,$C$4:$C$19,$I$4:$S$19)*$AL275:$AV275),0)</f>
        <v>0</v>
      </c>
      <c r="CT275" s="287" cm="1">
        <f t="array" aca="1" ref="CT275" ca="1">IF(AJ275&lt;0,AJ275*SUMPRODUCT(_xlfn.XLOOKUP(AJ$23,$C$4:$C$19,$I$4:$S$19)*$AL275:$AV275),0)</f>
        <v>0</v>
      </c>
      <c r="CU275" s="288" cm="1">
        <f t="array" aca="1" ref="CU275" ca="1">IF(AK275&lt;0,AK275*SUMPRODUCT(_xlfn.XLOOKUP(AK$23,$C$4:$C$19,$I$4:$S$19)*$AL275:$AV275),0)</f>
        <v>0</v>
      </c>
      <c r="CV275" s="289">
        <f t="shared" ca="1" si="370"/>
        <v>0</v>
      </c>
    </row>
    <row r="276" spans="1:100" x14ac:dyDescent="0.25">
      <c r="A276" s="136"/>
      <c r="B276" s="389"/>
      <c r="C276" s="292">
        <v>13</v>
      </c>
      <c r="D276" s="293" t="str">
        <f>_xlfn.XLOOKUP($C276,'Load Combinations'!$B$4:$B$22,'Load Combinations'!$C$4:$C$22)</f>
        <v>CV Helium Mode, Beam On, Seismic</v>
      </c>
      <c r="E276" s="86"/>
      <c r="F276" s="294"/>
      <c r="G276" s="125"/>
      <c r="H276" s="295">
        <f t="shared" ca="1" si="355"/>
        <v>1.25</v>
      </c>
      <c r="I276" s="295">
        <f t="shared" ca="1" si="356"/>
        <v>-1.5</v>
      </c>
      <c r="J276" s="296"/>
      <c r="K276" s="99">
        <f ca="1">OFFSET(K276,-12,0)</f>
        <v>0</v>
      </c>
      <c r="L276" s="96">
        <f t="shared" ref="L276:AK276" ca="1" si="403">OFFSET(L276,-12,0)</f>
        <v>0</v>
      </c>
      <c r="M276" s="96">
        <f t="shared" ca="1" si="403"/>
        <v>0</v>
      </c>
      <c r="N276" s="96">
        <f t="shared" ca="1" si="403"/>
        <v>0</v>
      </c>
      <c r="O276" s="96">
        <f t="shared" ca="1" si="403"/>
        <v>0</v>
      </c>
      <c r="P276" s="96">
        <f t="shared" ca="1" si="403"/>
        <v>0</v>
      </c>
      <c r="Q276" s="96">
        <f t="shared" ca="1" si="403"/>
        <v>0</v>
      </c>
      <c r="R276" s="96">
        <f t="shared" ca="1" si="403"/>
        <v>0</v>
      </c>
      <c r="S276" s="96">
        <f t="shared" ca="1" si="403"/>
        <v>0</v>
      </c>
      <c r="T276" s="96">
        <f t="shared" ca="1" si="403"/>
        <v>0</v>
      </c>
      <c r="U276" s="96">
        <f t="shared" ca="1" si="403"/>
        <v>0</v>
      </c>
      <c r="V276" s="96">
        <f t="shared" ca="1" si="403"/>
        <v>0</v>
      </c>
      <c r="W276" s="96">
        <f t="shared" ca="1" si="403"/>
        <v>0</v>
      </c>
      <c r="X276" s="96">
        <f t="shared" ca="1" si="403"/>
        <v>0</v>
      </c>
      <c r="Y276" s="96">
        <f t="shared" ca="1" si="403"/>
        <v>0</v>
      </c>
      <c r="Z276" s="138">
        <f t="shared" ca="1" si="403"/>
        <v>0</v>
      </c>
      <c r="AA276" s="99">
        <f t="shared" ca="1" si="403"/>
        <v>0</v>
      </c>
      <c r="AB276" s="96">
        <f t="shared" ca="1" si="403"/>
        <v>0</v>
      </c>
      <c r="AC276" s="96">
        <f t="shared" ca="1" si="403"/>
        <v>0</v>
      </c>
      <c r="AD276" s="96">
        <f t="shared" ca="1" si="403"/>
        <v>0</v>
      </c>
      <c r="AE276" s="96">
        <f t="shared" ca="1" si="403"/>
        <v>0</v>
      </c>
      <c r="AF276" s="96">
        <f t="shared" ca="1" si="403"/>
        <v>0</v>
      </c>
      <c r="AG276" s="96">
        <f t="shared" ca="1" si="403"/>
        <v>0</v>
      </c>
      <c r="AH276" s="96">
        <f t="shared" ca="1" si="403"/>
        <v>0</v>
      </c>
      <c r="AI276" s="96">
        <f t="shared" ca="1" si="403"/>
        <v>1</v>
      </c>
      <c r="AJ276" s="96">
        <f t="shared" ca="1" si="403"/>
        <v>0</v>
      </c>
      <c r="AK276" s="100">
        <f t="shared" ca="1" si="403"/>
        <v>0</v>
      </c>
      <c r="AL276" s="97">
        <f>+INDEX('Load Combinations'!$D$4:$N$22,MATCH(Vertical!$C276,'Load Combinations'!$B$4:$B$22,0),MATCH(Vertical!AL$23,'Load Combinations'!$D$3:$N$3,0))</f>
        <v>1</v>
      </c>
      <c r="AM276" s="96">
        <f>+INDEX('Load Combinations'!$D$4:$N$22,MATCH(Vertical!$C276,'Load Combinations'!$B$4:$B$22,0),MATCH(Vertical!AM$23,'Load Combinations'!$D$3:$N$3,0))</f>
        <v>1</v>
      </c>
      <c r="AN276" s="96">
        <f>+INDEX('Load Combinations'!$D$4:$N$22,MATCH(Vertical!$C276,'Load Combinations'!$B$4:$B$22,0),MATCH(Vertical!AN$23,'Load Combinations'!$D$3:$N$3,0))</f>
        <v>0</v>
      </c>
      <c r="AO276" s="96">
        <f>+INDEX('Load Combinations'!$D$4:$N$22,MATCH(Vertical!$C276,'Load Combinations'!$B$4:$B$22,0),MATCH(Vertical!AO$23,'Load Combinations'!$D$3:$N$3,0))</f>
        <v>1</v>
      </c>
      <c r="AP276" s="96">
        <f>+INDEX('Load Combinations'!$D$4:$N$22,MATCH(Vertical!$C276,'Load Combinations'!$B$4:$B$22,0),MATCH(Vertical!AP$23,'Load Combinations'!$D$3:$N$3,0))</f>
        <v>0</v>
      </c>
      <c r="AQ276" s="96">
        <f>+INDEX('Load Combinations'!$D$4:$N$22,MATCH(Vertical!$C276,'Load Combinations'!$B$4:$B$22,0),MATCH(Vertical!AQ$23,'Load Combinations'!$D$3:$N$3,0))</f>
        <v>1</v>
      </c>
      <c r="AR276" s="96">
        <f>+INDEX('Load Combinations'!$D$4:$N$22,MATCH(Vertical!$C276,'Load Combinations'!$B$4:$B$22,0),MATCH(Vertical!AR$23,'Load Combinations'!$D$3:$N$3,0))</f>
        <v>0</v>
      </c>
      <c r="AS276" s="96">
        <f>+INDEX('Load Combinations'!$D$4:$N$22,MATCH(Vertical!$C276,'Load Combinations'!$B$4:$B$22,0),MATCH(Vertical!AS$23,'Load Combinations'!$D$3:$N$3,0))</f>
        <v>1</v>
      </c>
      <c r="AT276" s="96">
        <f>+INDEX('Load Combinations'!$D$4:$N$22,MATCH(Vertical!$C276,'Load Combinations'!$B$4:$B$22,0),MATCH(Vertical!AT$23,'Load Combinations'!$D$3:$N$3,0))</f>
        <v>0</v>
      </c>
      <c r="AU276" s="138">
        <f>+INDEX('Load Combinations'!$D$4:$N$22,MATCH(Vertical!$C276,'Load Combinations'!$B$4:$B$22,0),MATCH(Vertical!AU$23,'Load Combinations'!$D$3:$N$3,0))</f>
        <v>1</v>
      </c>
      <c r="AV276" s="298">
        <f>+INDEX('Load Combinations'!$D$4:$N$22,MATCH(Vertical!$C276,'Load Combinations'!$B$4:$B$22,0),MATCH(Vertical!AV$23,'Load Combinations'!$D$3:$N$3,0))</f>
        <v>0</v>
      </c>
      <c r="AW276" s="297" cm="1">
        <f t="array" aca="1" ref="AW276" ca="1">SUMPRODUCT(--($K276:$Z276&gt;0),INDEX($H$4:$H$19,MATCH($K$23:$Z$23,$C$4:$C$19,0)))</f>
        <v>0</v>
      </c>
      <c r="AX276" s="298" cm="1">
        <f t="array" aca="1" ref="AX276" ca="1">SUMPRODUCT(--($K276:$Z276&gt;0),INDEX($G$4:$G$19,MATCH($K$23:$Z$23,$C$4:$C$19,0)))</f>
        <v>0</v>
      </c>
      <c r="AY276" s="298" cm="1">
        <f t="array" aca="1" ref="AY276" ca="1">-1*SUMPRODUCT(--($K276:$Z276&lt;0),INDEX($H$4:$H$19,MATCH($K$23:$Z$23,$C$4:$C$19,0)))</f>
        <v>0</v>
      </c>
      <c r="AZ276" s="299" cm="1">
        <f t="array" aca="1" ref="AZ276" ca="1">-1*SUMPRODUCT(--($K276:$Z276&lt;0),INDEX($G$4:$G$19,MATCH($K$23:$Z$23,$C$4:$C$19,0)))</f>
        <v>0</v>
      </c>
      <c r="BA276" s="125" cm="1">
        <f t="array" aca="1" ref="BA276" ca="1">IF(AA276&gt;0,AA276*SUMPRODUCT(_xlfn.XLOOKUP(AA$23,$C$4:$C$19,$T$4:$AD$19)*$AL276:$AV276),0)</f>
        <v>0</v>
      </c>
      <c r="BB276" s="300" cm="1">
        <f t="array" aca="1" ref="BB276" ca="1">IF(AB276&gt;0,AB276*SUMPRODUCT(_xlfn.XLOOKUP(AB$23,$C$4:$C$19,$T$4:$AD$19)*$AL276:$AV276),0)</f>
        <v>0</v>
      </c>
      <c r="BC276" s="300" cm="1">
        <f t="array" aca="1" ref="BC276" ca="1">IF(AC276&gt;0,AC276*SUMPRODUCT(_xlfn.XLOOKUP(AC$23,$C$4:$C$19,$T$4:$AD$19)*$AL276:$AV276),0)</f>
        <v>0</v>
      </c>
      <c r="BD276" s="301" cm="1">
        <f t="array" aca="1" ref="BD276" ca="1">IF(AD276&gt;0,AD276*SUMPRODUCT(_xlfn.XLOOKUP(AD$23,$C$4:$C$19,$T$4:$AD$19)*$AL276:$AV276),0)</f>
        <v>0</v>
      </c>
      <c r="BE276" s="300" cm="1">
        <f t="array" aca="1" ref="BE276" ca="1">IF(AE276&gt;0,AE276*SUMPRODUCT(_xlfn.XLOOKUP(AE$23,$C$4:$C$19,$T$4:$AD$19)*$AL276:$AV276),0)</f>
        <v>0</v>
      </c>
      <c r="BF276" s="300" cm="1">
        <f t="array" aca="1" ref="BF276" ca="1">IF(AF276&gt;0,AF276*SUMPRODUCT(_xlfn.XLOOKUP(AF$23,$C$4:$C$19,$T$4:$AD$19)*$AL276:$AV276),0)</f>
        <v>0</v>
      </c>
      <c r="BG276" s="300" cm="1">
        <f t="array" aca="1" ref="BG276" ca="1">IF(AG276&gt;0,AG276*SUMPRODUCT(_xlfn.XLOOKUP(AG$23,$C$4:$C$19,$T$4:$AD$19)*$AL276:$AV276),0)</f>
        <v>0</v>
      </c>
      <c r="BH276" s="300" cm="1">
        <f t="array" aca="1" ref="BH276" ca="1">IF(AH276&gt;0,AH276*SUMPRODUCT(_xlfn.XLOOKUP(AH$23,$C$4:$C$19,$T$4:$AD$19)*$AL276:$AV276),0)</f>
        <v>0</v>
      </c>
      <c r="BI276" s="300" cm="1">
        <f t="array" aca="1" ref="BI276" ca="1">IF(AI276&gt;0,AI276*SUMPRODUCT(_xlfn.XLOOKUP(AI$23,$C$4:$C$19,$T$4:$AD$19)*$AL276:$AV276),0)</f>
        <v>1.25</v>
      </c>
      <c r="BJ276" s="300" cm="1">
        <f t="array" aca="1" ref="BJ276" ca="1">IF(AJ276&gt;0,AJ276*SUMPRODUCT(_xlfn.XLOOKUP(AJ$23,$C$4:$C$19,$T$4:$AD$19)*$AL276:$AV276),0)</f>
        <v>0</v>
      </c>
      <c r="BK276" s="302" cm="1">
        <f t="array" aca="1" ref="BK276" ca="1">IF(AK276&gt;0,AK276*SUMPRODUCT(_xlfn.XLOOKUP(AK$23,$C$4:$C$19,$T$4:$AD$19)*$AL276:$AV276),0)</f>
        <v>0</v>
      </c>
      <c r="BL276" s="303">
        <f t="shared" ca="1" si="367"/>
        <v>1.25</v>
      </c>
      <c r="BM276" s="125" cm="1">
        <f t="array" aca="1" ref="BM276" ca="1">IF(AA276&gt;0,AA276*SUMPRODUCT(_xlfn.XLOOKUP(AA$23,$C$4:$C$19,$I$4:$S$19)*$AL276:$AV276),0)</f>
        <v>0</v>
      </c>
      <c r="BN276" s="300" cm="1">
        <f t="array" aca="1" ref="BN276" ca="1">IF(AB276&gt;0,AB276*SUMPRODUCT(_xlfn.XLOOKUP(AB$23,$C$4:$C$19,$I$4:$S$19)*$AL276:$AV276),0)</f>
        <v>0</v>
      </c>
      <c r="BO276" s="300" cm="1">
        <f t="array" aca="1" ref="BO276" ca="1">IF(AC276&gt;0,AC276*SUMPRODUCT(_xlfn.XLOOKUP(AC$23,$C$4:$C$19,$I$4:$S$19)*$AL276:$AV276),0)</f>
        <v>0</v>
      </c>
      <c r="BP276" s="301" cm="1">
        <f t="array" aca="1" ref="BP276" ca="1">IF(AD276&gt;0,AD276*SUMPRODUCT(_xlfn.XLOOKUP(AD$23,$C$4:$C$19,$I$4:$S$19)*$AL276:$AV276),0)</f>
        <v>0</v>
      </c>
      <c r="BQ276" s="300" cm="1">
        <f t="array" aca="1" ref="BQ276" ca="1">IF(AE276&gt;0,AE276*SUMPRODUCT(_xlfn.XLOOKUP(AE$23,$C$4:$C$19,$I$4:$S$19)*$AL276:$AV276),0)</f>
        <v>0</v>
      </c>
      <c r="BR276" s="300" cm="1">
        <f t="array" aca="1" ref="BR276" ca="1">IF(AF276&gt;0,AF276*SUMPRODUCT(_xlfn.XLOOKUP(AF$23,$C$4:$C$19,$I$4:$S$19)*$AL276:$AV276),0)</f>
        <v>0</v>
      </c>
      <c r="BS276" s="300" cm="1">
        <f t="array" aca="1" ref="BS276" ca="1">IF(AG276&gt;0,AG276*SUMPRODUCT(_xlfn.XLOOKUP(AG$23,$C$4:$C$19,$I$4:$S$19)*$AL276:$AV276),0)</f>
        <v>0</v>
      </c>
      <c r="BT276" s="300" cm="1">
        <f t="array" aca="1" ref="BT276" ca="1">IF(AH276&gt;0,AH276*SUMPRODUCT(_xlfn.XLOOKUP(AH$23,$C$4:$C$19,$I$4:$S$19)*$AL276:$AV276),0)</f>
        <v>0</v>
      </c>
      <c r="BU276" s="300" cm="1">
        <f t="array" aca="1" ref="BU276" ca="1">IF(AI276&gt;0,AI276*SUMPRODUCT(_xlfn.XLOOKUP(AI$23,$C$4:$C$19,$I$4:$S$19)*$AL276:$AV276),0)</f>
        <v>-1.5</v>
      </c>
      <c r="BV276" s="300" cm="1">
        <f t="array" aca="1" ref="BV276" ca="1">IF(AJ276&gt;0,AJ276*SUMPRODUCT(_xlfn.XLOOKUP(AJ$23,$C$4:$C$19,$I$4:$S$19)*$AL276:$AV276),0)</f>
        <v>0</v>
      </c>
      <c r="BW276" s="304" cm="1">
        <f t="array" aca="1" ref="BW276" ca="1">IF(AK276&gt;0,AK276*SUMPRODUCT(_xlfn.XLOOKUP(AK$23,$C$4:$C$19,$I$4:$S$19)*$AL276:$AV276),0)</f>
        <v>0</v>
      </c>
      <c r="BX276" s="305">
        <f t="shared" ca="1" si="368"/>
        <v>-1.5</v>
      </c>
      <c r="BY276" s="125" cm="1">
        <f t="array" aca="1" ref="BY276" ca="1">IF(AA276&lt;0,AA276*SUMPRODUCT(_xlfn.XLOOKUP(AA$23,$C$4:$C$19,$T$4:$AD$19)*$AL276:$AV276),0)</f>
        <v>0</v>
      </c>
      <c r="BZ276" s="300" cm="1">
        <f t="array" aca="1" ref="BZ276" ca="1">IF(AB276&lt;0,AB276*SUMPRODUCT(_xlfn.XLOOKUP(AB$23,$C$4:$C$19,$T$4:$AD$19)*$AL276:$AV276),0)</f>
        <v>0</v>
      </c>
      <c r="CA276" s="300" cm="1">
        <f t="array" aca="1" ref="CA276" ca="1">IF(AC276&lt;0,AC276*SUMPRODUCT(_xlfn.XLOOKUP(AC$23,$C$4:$C$19,$T$4:$AD$19)*$AL276:$AV276),0)</f>
        <v>0</v>
      </c>
      <c r="CB276" s="301" cm="1">
        <f t="array" aca="1" ref="CB276" ca="1">IF(AD276&lt;0,AD276*SUMPRODUCT(_xlfn.XLOOKUP(AD$23,$C$4:$C$19,$T$4:$AD$19)*$AL276:$AV276),0)</f>
        <v>0</v>
      </c>
      <c r="CC276" s="300" cm="1">
        <f t="array" aca="1" ref="CC276" ca="1">IF(AE276&lt;0,AE276*SUMPRODUCT(_xlfn.XLOOKUP(AE$23,$C$4:$C$19,$T$4:$AD$19)*$AL276:$AV276),0)</f>
        <v>0</v>
      </c>
      <c r="CD276" s="300" cm="1">
        <f t="array" aca="1" ref="CD276" ca="1">IF(AF276&lt;0,AF276*SUMPRODUCT(_xlfn.XLOOKUP(AF$23,$C$4:$C$19,$T$4:$AD$19)*$AL276:$AV276),0)</f>
        <v>0</v>
      </c>
      <c r="CE276" s="300" cm="1">
        <f t="array" aca="1" ref="CE276" ca="1">IF(AG276&lt;0,AG276*SUMPRODUCT(_xlfn.XLOOKUP(AG$23,$C$4:$C$19,$T$4:$AD$19)*$AL276:$AV276),0)</f>
        <v>0</v>
      </c>
      <c r="CF276" s="300" cm="1">
        <f t="array" aca="1" ref="CF276" ca="1">IF(AH276&lt;0,AH276*SUMPRODUCT(_xlfn.XLOOKUP(AH$23,$C$4:$C$19,$T$4:$AD$19)*$AL276:$AV276),0)</f>
        <v>0</v>
      </c>
      <c r="CG276" s="300" cm="1">
        <f t="array" aca="1" ref="CG276" ca="1">IF(AI276&lt;0,AI276*SUMPRODUCT(_xlfn.XLOOKUP(AI$23,$C$4:$C$19,$T$4:$AD$19)*$AL276:$AV276),0)</f>
        <v>0</v>
      </c>
      <c r="CH276" s="300" cm="1">
        <f t="array" aca="1" ref="CH276" ca="1">IF(AJ276&lt;0,AJ276*SUMPRODUCT(_xlfn.XLOOKUP(AJ$23,$C$4:$C$19,$T$4:$AD$19)*$AL276:$AV276),0)</f>
        <v>0</v>
      </c>
      <c r="CI276" s="304" cm="1">
        <f t="array" aca="1" ref="CI276" ca="1">IF(AK276&lt;0,AK276*SUMPRODUCT(_xlfn.XLOOKUP(AK$23,$C$4:$C$19,$T$4:$AD$19)*$AL276:$AV276),0)</f>
        <v>0</v>
      </c>
      <c r="CJ276" s="303">
        <f t="shared" ca="1" si="369"/>
        <v>0</v>
      </c>
      <c r="CK276" s="125" cm="1">
        <f t="array" aca="1" ref="CK276" ca="1">IF(AA276&lt;0,AA276*SUMPRODUCT(_xlfn.XLOOKUP(AA$23,$C$4:$C$19,$I$4:$S$19)*$AL276:$AV276),0)</f>
        <v>0</v>
      </c>
      <c r="CL276" s="300" cm="1">
        <f t="array" aca="1" ref="CL276" ca="1">IF(AB276&lt;0,AB276*SUMPRODUCT(_xlfn.XLOOKUP(AB$23,$C$4:$C$19,$I$4:$S$19)*$AL276:$AV276),0)</f>
        <v>0</v>
      </c>
      <c r="CM276" s="300" cm="1">
        <f t="array" aca="1" ref="CM276" ca="1">IF(AC276&lt;0,AC276*SUMPRODUCT(_xlfn.XLOOKUP(AC$23,$C$4:$C$19,$I$4:$S$19)*$AL276:$AV276),0)</f>
        <v>0</v>
      </c>
      <c r="CN276" s="301" cm="1">
        <f t="array" aca="1" ref="CN276" ca="1">IF(AD276&lt;0,AD276*SUMPRODUCT(_xlfn.XLOOKUP(AD$23,$C$4:$C$19,$I$4:$S$19)*$AL276:$AV276),0)</f>
        <v>0</v>
      </c>
      <c r="CO276" s="300" cm="1">
        <f t="array" aca="1" ref="CO276" ca="1">IF(AE276&lt;0,AE276*SUMPRODUCT(_xlfn.XLOOKUP(AE$23,$C$4:$C$19,$I$4:$S$19)*$AL276:$AV276),0)</f>
        <v>0</v>
      </c>
      <c r="CP276" s="300" cm="1">
        <f t="array" aca="1" ref="CP276" ca="1">IF(AF276&lt;0,AF276*SUMPRODUCT(_xlfn.XLOOKUP(AF$23,$C$4:$C$19,$I$4:$S$19)*$AL276:$AV276),0)</f>
        <v>0</v>
      </c>
      <c r="CQ276" s="300" cm="1">
        <f t="array" aca="1" ref="CQ276" ca="1">IF(AG276&lt;0,AG276*SUMPRODUCT(_xlfn.XLOOKUP(AG$23,$C$4:$C$19,$I$4:$S$19)*$AL276:$AV276),0)</f>
        <v>0</v>
      </c>
      <c r="CR276" s="300" cm="1">
        <f t="array" aca="1" ref="CR276" ca="1">IF(AH276&lt;0,AH276*SUMPRODUCT(_xlfn.XLOOKUP(AH$23,$C$4:$C$19,$I$4:$S$19)*$AL276:$AV276),0)</f>
        <v>0</v>
      </c>
      <c r="CS276" s="300" cm="1">
        <f t="array" aca="1" ref="CS276" ca="1">IF(AI276&lt;0,AI276*SUMPRODUCT(_xlfn.XLOOKUP(AI$23,$C$4:$C$19,$I$4:$S$19)*$AL276:$AV276),0)</f>
        <v>0</v>
      </c>
      <c r="CT276" s="300" cm="1">
        <f t="array" aca="1" ref="CT276" ca="1">IF(AJ276&lt;0,AJ276*SUMPRODUCT(_xlfn.XLOOKUP(AJ$23,$C$4:$C$19,$I$4:$S$19)*$AL276:$AV276),0)</f>
        <v>0</v>
      </c>
      <c r="CU276" s="302" cm="1">
        <f t="array" aca="1" ref="CU276" ca="1">IF(AK276&lt;0,AK276*SUMPRODUCT(_xlfn.XLOOKUP(AK$23,$C$4:$C$19,$I$4:$S$19)*$AL276:$AV276),0)</f>
        <v>0</v>
      </c>
      <c r="CV276" s="303">
        <f t="shared" ca="1" si="370"/>
        <v>0</v>
      </c>
    </row>
    <row r="277" spans="1:100" x14ac:dyDescent="0.25">
      <c r="A277" s="136"/>
      <c r="B277" s="389"/>
      <c r="C277" s="278">
        <v>14</v>
      </c>
      <c r="D277" s="279" t="str">
        <f>_xlfn.XLOOKUP($C277,'Load Combinations'!$B$4:$B$22,'Load Combinations'!$C$4:$C$22)</f>
        <v>CV He, No Beam,Component MAWP</v>
      </c>
      <c r="E277" s="280"/>
      <c r="F277" s="281"/>
      <c r="G277" s="111"/>
      <c r="H277" s="282">
        <f t="shared" ca="1" si="355"/>
        <v>0</v>
      </c>
      <c r="I277" s="282">
        <f t="shared" ca="1" si="356"/>
        <v>-1.25</v>
      </c>
      <c r="J277" s="283"/>
      <c r="K277" s="87">
        <f ca="1">OFFSET(K277,-13,0)</f>
        <v>0</v>
      </c>
      <c r="L277" s="84">
        <f t="shared" ref="L277:AK277" ca="1" si="404">OFFSET(L277,-13,0)</f>
        <v>0</v>
      </c>
      <c r="M277" s="84">
        <f t="shared" ca="1" si="404"/>
        <v>0</v>
      </c>
      <c r="N277" s="84">
        <f t="shared" ca="1" si="404"/>
        <v>0</v>
      </c>
      <c r="O277" s="84">
        <f t="shared" ca="1" si="404"/>
        <v>0</v>
      </c>
      <c r="P277" s="84">
        <f t="shared" ca="1" si="404"/>
        <v>0</v>
      </c>
      <c r="Q277" s="84">
        <f t="shared" ca="1" si="404"/>
        <v>0</v>
      </c>
      <c r="R277" s="84">
        <f t="shared" ca="1" si="404"/>
        <v>0</v>
      </c>
      <c r="S277" s="84">
        <f t="shared" ca="1" si="404"/>
        <v>0</v>
      </c>
      <c r="T277" s="84">
        <f t="shared" ca="1" si="404"/>
        <v>0</v>
      </c>
      <c r="U277" s="84">
        <f t="shared" ca="1" si="404"/>
        <v>0</v>
      </c>
      <c r="V277" s="84">
        <f t="shared" ca="1" si="404"/>
        <v>0</v>
      </c>
      <c r="W277" s="84">
        <f t="shared" ca="1" si="404"/>
        <v>0</v>
      </c>
      <c r="X277" s="84">
        <f t="shared" ca="1" si="404"/>
        <v>0</v>
      </c>
      <c r="Y277" s="84">
        <f t="shared" ca="1" si="404"/>
        <v>0</v>
      </c>
      <c r="Z277" s="89">
        <f t="shared" ca="1" si="404"/>
        <v>0</v>
      </c>
      <c r="AA277" s="87">
        <f t="shared" ca="1" si="404"/>
        <v>0</v>
      </c>
      <c r="AB277" s="84">
        <f t="shared" ca="1" si="404"/>
        <v>0</v>
      </c>
      <c r="AC277" s="84">
        <f t="shared" ca="1" si="404"/>
        <v>0</v>
      </c>
      <c r="AD277" s="84">
        <f t="shared" ca="1" si="404"/>
        <v>0</v>
      </c>
      <c r="AE277" s="84">
        <f t="shared" ca="1" si="404"/>
        <v>0</v>
      </c>
      <c r="AF277" s="84">
        <f t="shared" ca="1" si="404"/>
        <v>0</v>
      </c>
      <c r="AG277" s="84">
        <f t="shared" ca="1" si="404"/>
        <v>0</v>
      </c>
      <c r="AH277" s="84">
        <f t="shared" ca="1" si="404"/>
        <v>0</v>
      </c>
      <c r="AI277" s="84">
        <f t="shared" ca="1" si="404"/>
        <v>1</v>
      </c>
      <c r="AJ277" s="84">
        <f t="shared" ca="1" si="404"/>
        <v>0</v>
      </c>
      <c r="AK277" s="98">
        <f t="shared" ca="1" si="404"/>
        <v>0</v>
      </c>
      <c r="AL277" s="91">
        <f>+INDEX('Load Combinations'!$D$4:$N$22,MATCH(Vertical!$C277,'Load Combinations'!$B$4:$B$22,0),MATCH(Vertical!AL$23,'Load Combinations'!$D$3:$N$3,0))</f>
        <v>1</v>
      </c>
      <c r="AM277" s="84">
        <f>+INDEX('Load Combinations'!$D$4:$N$22,MATCH(Vertical!$C277,'Load Combinations'!$B$4:$B$22,0),MATCH(Vertical!AM$23,'Load Combinations'!$D$3:$N$3,0))</f>
        <v>1</v>
      </c>
      <c r="AN277" s="84">
        <f>+INDEX('Load Combinations'!$D$4:$N$22,MATCH(Vertical!$C277,'Load Combinations'!$B$4:$B$22,0),MATCH(Vertical!AN$23,'Load Combinations'!$D$3:$N$3,0))</f>
        <v>0</v>
      </c>
      <c r="AO277" s="84">
        <f>+INDEX('Load Combinations'!$D$4:$N$22,MATCH(Vertical!$C277,'Load Combinations'!$B$4:$B$22,0),MATCH(Vertical!AO$23,'Load Combinations'!$D$3:$N$3,0))</f>
        <v>0</v>
      </c>
      <c r="AP277" s="84">
        <f>+INDEX('Load Combinations'!$D$4:$N$22,MATCH(Vertical!$C277,'Load Combinations'!$B$4:$B$22,0),MATCH(Vertical!AP$23,'Load Combinations'!$D$3:$N$3,0))</f>
        <v>1</v>
      </c>
      <c r="AQ277" s="84">
        <f>+INDEX('Load Combinations'!$D$4:$N$22,MATCH(Vertical!$C277,'Load Combinations'!$B$4:$B$22,0),MATCH(Vertical!AQ$23,'Load Combinations'!$D$3:$N$3,0))</f>
        <v>0</v>
      </c>
      <c r="AR277" s="84">
        <f>+INDEX('Load Combinations'!$D$4:$N$22,MATCH(Vertical!$C277,'Load Combinations'!$B$4:$B$22,0),MATCH(Vertical!AR$23,'Load Combinations'!$D$3:$N$3,0))</f>
        <v>0</v>
      </c>
      <c r="AS277" s="84">
        <f>+INDEX('Load Combinations'!$D$4:$N$22,MATCH(Vertical!$C277,'Load Combinations'!$B$4:$B$22,0),MATCH(Vertical!AS$23,'Load Combinations'!$D$3:$N$3,0))</f>
        <v>1</v>
      </c>
      <c r="AT277" s="84">
        <f>+INDEX('Load Combinations'!$D$4:$N$22,MATCH(Vertical!$C277,'Load Combinations'!$B$4:$B$22,0),MATCH(Vertical!AT$23,'Load Combinations'!$D$3:$N$3,0))</f>
        <v>0</v>
      </c>
      <c r="AU277" s="89">
        <f>+INDEX('Load Combinations'!$D$4:$N$22,MATCH(Vertical!$C277,'Load Combinations'!$B$4:$B$22,0),MATCH(Vertical!AU$23,'Load Combinations'!$D$3:$N$3,0))</f>
        <v>0</v>
      </c>
      <c r="AV277" s="194">
        <f>+INDEX('Load Combinations'!$D$4:$N$22,MATCH(Vertical!$C277,'Load Combinations'!$B$4:$B$22,0),MATCH(Vertical!AV$23,'Load Combinations'!$D$3:$N$3,0))</f>
        <v>0</v>
      </c>
      <c r="AW277" s="284" cm="1">
        <f t="array" aca="1" ref="AW277" ca="1">SUMPRODUCT(--($K277:$Z277&gt;0),INDEX($H$4:$H$19,MATCH($K$23:$Z$23,$C$4:$C$19,0)))</f>
        <v>0</v>
      </c>
      <c r="AX277" s="194" cm="1">
        <f t="array" aca="1" ref="AX277" ca="1">SUMPRODUCT(--($K277:$Z277&gt;0),INDEX($G$4:$G$19,MATCH($K$23:$Z$23,$C$4:$C$19,0)))</f>
        <v>0</v>
      </c>
      <c r="AY277" s="194" cm="1">
        <f t="array" aca="1" ref="AY277" ca="1">-1*SUMPRODUCT(--($K277:$Z277&lt;0),INDEX($H$4:$H$19,MATCH($K$23:$Z$23,$C$4:$C$19,0)))</f>
        <v>0</v>
      </c>
      <c r="AZ277" s="285" cm="1">
        <f t="array" aca="1" ref="AZ277" ca="1">-1*SUMPRODUCT(--($K277:$Z277&lt;0),INDEX($G$4:$G$19,MATCH($K$23:$Z$23,$C$4:$C$19,0)))</f>
        <v>0</v>
      </c>
      <c r="BA277" s="286" cm="1">
        <f t="array" aca="1" ref="BA277" ca="1">IF(AA277&gt;0,AA277*SUMPRODUCT(_xlfn.XLOOKUP(AA$23,$C$4:$C$19,$T$4:$AD$19)*$AL277:$AV277),0)</f>
        <v>0</v>
      </c>
      <c r="BB277" s="287" cm="1">
        <f t="array" aca="1" ref="BB277" ca="1">IF(AB277&gt;0,AB277*SUMPRODUCT(_xlfn.XLOOKUP(AB$23,$C$4:$C$19,$T$4:$AD$19)*$AL277:$AV277),0)</f>
        <v>0</v>
      </c>
      <c r="BC277" s="287" cm="1">
        <f t="array" aca="1" ref="BC277" ca="1">IF(AC277&gt;0,AC277*SUMPRODUCT(_xlfn.XLOOKUP(AC$23,$C$4:$C$19,$T$4:$AD$19)*$AL277:$AV277),0)</f>
        <v>0</v>
      </c>
      <c r="BD277" s="287" cm="1">
        <f t="array" aca="1" ref="BD277" ca="1">IF(AD277&gt;0,AD277*SUMPRODUCT(_xlfn.XLOOKUP(AD$23,$C$4:$C$19,$T$4:$AD$19)*$AL277:$AV277),0)</f>
        <v>0</v>
      </c>
      <c r="BE277" s="287" cm="1">
        <f t="array" aca="1" ref="BE277" ca="1">IF(AE277&gt;0,AE277*SUMPRODUCT(_xlfn.XLOOKUP(AE$23,$C$4:$C$19,$T$4:$AD$19)*$AL277:$AV277),0)</f>
        <v>0</v>
      </c>
      <c r="BF277" s="287" cm="1">
        <f t="array" aca="1" ref="BF277" ca="1">IF(AF277&gt;0,AF277*SUMPRODUCT(_xlfn.XLOOKUP(AF$23,$C$4:$C$19,$T$4:$AD$19)*$AL277:$AV277),0)</f>
        <v>0</v>
      </c>
      <c r="BG277" s="287" cm="1">
        <f t="array" aca="1" ref="BG277" ca="1">IF(AG277&gt;0,AG277*SUMPRODUCT(_xlfn.XLOOKUP(AG$23,$C$4:$C$19,$T$4:$AD$19)*$AL277:$AV277),0)</f>
        <v>0</v>
      </c>
      <c r="BH277" s="287" cm="1">
        <f t="array" aca="1" ref="BH277" ca="1">IF(AH277&gt;0,AH277*SUMPRODUCT(_xlfn.XLOOKUP(AH$23,$C$4:$C$19,$T$4:$AD$19)*$AL277:$AV277),0)</f>
        <v>0</v>
      </c>
      <c r="BI277" s="287" cm="1">
        <f t="array" aca="1" ref="BI277" ca="1">IF(AI277&gt;0,AI277*SUMPRODUCT(_xlfn.XLOOKUP(AI$23,$C$4:$C$19,$T$4:$AD$19)*$AL277:$AV277),0)</f>
        <v>0</v>
      </c>
      <c r="BJ277" s="287" cm="1">
        <f t="array" aca="1" ref="BJ277" ca="1">IF(AJ277&gt;0,AJ277*SUMPRODUCT(_xlfn.XLOOKUP(AJ$23,$C$4:$C$19,$T$4:$AD$19)*$AL277:$AV277),0)</f>
        <v>0</v>
      </c>
      <c r="BK277" s="288" cm="1">
        <f t="array" aca="1" ref="BK277" ca="1">IF(AK277&gt;0,AK277*SUMPRODUCT(_xlfn.XLOOKUP(AK$23,$C$4:$C$19,$T$4:$AD$19)*$AL277:$AV277),0)</f>
        <v>0</v>
      </c>
      <c r="BL277" s="289">
        <f t="shared" ca="1" si="367"/>
        <v>0</v>
      </c>
      <c r="BM277" s="286" cm="1">
        <f t="array" aca="1" ref="BM277" ca="1">IF(AA277&gt;0,AA277*SUMPRODUCT(_xlfn.XLOOKUP(AA$23,$C$4:$C$19,$I$4:$S$19)*$AL277:$AV277),0)</f>
        <v>0</v>
      </c>
      <c r="BN277" s="287" cm="1">
        <f t="array" aca="1" ref="BN277" ca="1">IF(AB277&gt;0,AB277*SUMPRODUCT(_xlfn.XLOOKUP(AB$23,$C$4:$C$19,$I$4:$S$19)*$AL277:$AV277),0)</f>
        <v>0</v>
      </c>
      <c r="BO277" s="287" cm="1">
        <f t="array" aca="1" ref="BO277" ca="1">IF(AC277&gt;0,AC277*SUMPRODUCT(_xlfn.XLOOKUP(AC$23,$C$4:$C$19,$I$4:$S$19)*$AL277:$AV277),0)</f>
        <v>0</v>
      </c>
      <c r="BP277" s="287" cm="1">
        <f t="array" aca="1" ref="BP277" ca="1">IF(AD277&gt;0,AD277*SUMPRODUCT(_xlfn.XLOOKUP(AD$23,$C$4:$C$19,$I$4:$S$19)*$AL277:$AV277),0)</f>
        <v>0</v>
      </c>
      <c r="BQ277" s="287" cm="1">
        <f t="array" aca="1" ref="BQ277" ca="1">IF(AE277&gt;0,AE277*SUMPRODUCT(_xlfn.XLOOKUP(AE$23,$C$4:$C$19,$I$4:$S$19)*$AL277:$AV277),0)</f>
        <v>0</v>
      </c>
      <c r="BR277" s="287" cm="1">
        <f t="array" aca="1" ref="BR277" ca="1">IF(AF277&gt;0,AF277*SUMPRODUCT(_xlfn.XLOOKUP(AF$23,$C$4:$C$19,$I$4:$S$19)*$AL277:$AV277),0)</f>
        <v>0</v>
      </c>
      <c r="BS277" s="287" cm="1">
        <f t="array" aca="1" ref="BS277" ca="1">IF(AG277&gt;0,AG277*SUMPRODUCT(_xlfn.XLOOKUP(AG$23,$C$4:$C$19,$I$4:$S$19)*$AL277:$AV277),0)</f>
        <v>0</v>
      </c>
      <c r="BT277" s="287" cm="1">
        <f t="array" aca="1" ref="BT277" ca="1">IF(AH277&gt;0,AH277*SUMPRODUCT(_xlfn.XLOOKUP(AH$23,$C$4:$C$19,$I$4:$S$19)*$AL277:$AV277),0)</f>
        <v>0</v>
      </c>
      <c r="BU277" s="287" cm="1">
        <f t="array" aca="1" ref="BU277" ca="1">IF(AI277&gt;0,AI277*SUMPRODUCT(_xlfn.XLOOKUP(AI$23,$C$4:$C$19,$I$4:$S$19)*$AL277:$AV277),0)</f>
        <v>-1.25</v>
      </c>
      <c r="BV277" s="287" cm="1">
        <f t="array" aca="1" ref="BV277" ca="1">IF(AJ277&gt;0,AJ277*SUMPRODUCT(_xlfn.XLOOKUP(AJ$23,$C$4:$C$19,$I$4:$S$19)*$AL277:$AV277),0)</f>
        <v>0</v>
      </c>
      <c r="BW277" s="290" cm="1">
        <f t="array" aca="1" ref="BW277" ca="1">IF(AK277&gt;0,AK277*SUMPRODUCT(_xlfn.XLOOKUP(AK$23,$C$4:$C$19,$I$4:$S$19)*$AL277:$AV277),0)</f>
        <v>0</v>
      </c>
      <c r="BX277" s="291">
        <f t="shared" ca="1" si="368"/>
        <v>-1.25</v>
      </c>
      <c r="BY277" s="286" cm="1">
        <f t="array" aca="1" ref="BY277" ca="1">IF(AA277&lt;0,AA277*SUMPRODUCT(_xlfn.XLOOKUP(AA$23,$C$4:$C$19,$T$4:$AD$19)*$AL277:$AV277),0)</f>
        <v>0</v>
      </c>
      <c r="BZ277" s="287" cm="1">
        <f t="array" aca="1" ref="BZ277" ca="1">IF(AB277&lt;0,AB277*SUMPRODUCT(_xlfn.XLOOKUP(AB$23,$C$4:$C$19,$T$4:$AD$19)*$AL277:$AV277),0)</f>
        <v>0</v>
      </c>
      <c r="CA277" s="287" cm="1">
        <f t="array" aca="1" ref="CA277" ca="1">IF(AC277&lt;0,AC277*SUMPRODUCT(_xlfn.XLOOKUP(AC$23,$C$4:$C$19,$T$4:$AD$19)*$AL277:$AV277),0)</f>
        <v>0</v>
      </c>
      <c r="CB277" s="287" cm="1">
        <f t="array" aca="1" ref="CB277" ca="1">IF(AD277&lt;0,AD277*SUMPRODUCT(_xlfn.XLOOKUP(AD$23,$C$4:$C$19,$T$4:$AD$19)*$AL277:$AV277),0)</f>
        <v>0</v>
      </c>
      <c r="CC277" s="287" cm="1">
        <f t="array" aca="1" ref="CC277" ca="1">IF(AE277&lt;0,AE277*SUMPRODUCT(_xlfn.XLOOKUP(AE$23,$C$4:$C$19,$T$4:$AD$19)*$AL277:$AV277),0)</f>
        <v>0</v>
      </c>
      <c r="CD277" s="287" cm="1">
        <f t="array" aca="1" ref="CD277" ca="1">IF(AF277&lt;0,AF277*SUMPRODUCT(_xlfn.XLOOKUP(AF$23,$C$4:$C$19,$T$4:$AD$19)*$AL277:$AV277),0)</f>
        <v>0</v>
      </c>
      <c r="CE277" s="287" cm="1">
        <f t="array" aca="1" ref="CE277" ca="1">IF(AG277&lt;0,AG277*SUMPRODUCT(_xlfn.XLOOKUP(AG$23,$C$4:$C$19,$T$4:$AD$19)*$AL277:$AV277),0)</f>
        <v>0</v>
      </c>
      <c r="CF277" s="287" cm="1">
        <f t="array" aca="1" ref="CF277" ca="1">IF(AH277&lt;0,AH277*SUMPRODUCT(_xlfn.XLOOKUP(AH$23,$C$4:$C$19,$T$4:$AD$19)*$AL277:$AV277),0)</f>
        <v>0</v>
      </c>
      <c r="CG277" s="287" cm="1">
        <f t="array" aca="1" ref="CG277" ca="1">IF(AI277&lt;0,AI277*SUMPRODUCT(_xlfn.XLOOKUP(AI$23,$C$4:$C$19,$T$4:$AD$19)*$AL277:$AV277),0)</f>
        <v>0</v>
      </c>
      <c r="CH277" s="287" cm="1">
        <f t="array" aca="1" ref="CH277" ca="1">IF(AJ277&lt;0,AJ277*SUMPRODUCT(_xlfn.XLOOKUP(AJ$23,$C$4:$C$19,$T$4:$AD$19)*$AL277:$AV277),0)</f>
        <v>0</v>
      </c>
      <c r="CI277" s="290" cm="1">
        <f t="array" aca="1" ref="CI277" ca="1">IF(AK277&lt;0,AK277*SUMPRODUCT(_xlfn.XLOOKUP(AK$23,$C$4:$C$19,$T$4:$AD$19)*$AL277:$AV277),0)</f>
        <v>0</v>
      </c>
      <c r="CJ277" s="289">
        <f t="shared" ca="1" si="369"/>
        <v>0</v>
      </c>
      <c r="CK277" s="286" cm="1">
        <f t="array" aca="1" ref="CK277" ca="1">IF(AA277&lt;0,AA277*SUMPRODUCT(_xlfn.XLOOKUP(AA$23,$C$4:$C$19,$I$4:$S$19)*$AL277:$AV277),0)</f>
        <v>0</v>
      </c>
      <c r="CL277" s="287" cm="1">
        <f t="array" aca="1" ref="CL277" ca="1">IF(AB277&lt;0,AB277*SUMPRODUCT(_xlfn.XLOOKUP(AB$23,$C$4:$C$19,$I$4:$S$19)*$AL277:$AV277),0)</f>
        <v>0</v>
      </c>
      <c r="CM277" s="287" cm="1">
        <f t="array" aca="1" ref="CM277" ca="1">IF(AC277&lt;0,AC277*SUMPRODUCT(_xlfn.XLOOKUP(AC$23,$C$4:$C$19,$I$4:$S$19)*$AL277:$AV277),0)</f>
        <v>0</v>
      </c>
      <c r="CN277" s="287" cm="1">
        <f t="array" aca="1" ref="CN277" ca="1">IF(AD277&lt;0,AD277*SUMPRODUCT(_xlfn.XLOOKUP(AD$23,$C$4:$C$19,$I$4:$S$19)*$AL277:$AV277),0)</f>
        <v>0</v>
      </c>
      <c r="CO277" s="287" cm="1">
        <f t="array" aca="1" ref="CO277" ca="1">IF(AE277&lt;0,AE277*SUMPRODUCT(_xlfn.XLOOKUP(AE$23,$C$4:$C$19,$I$4:$S$19)*$AL277:$AV277),0)</f>
        <v>0</v>
      </c>
      <c r="CP277" s="287" cm="1">
        <f t="array" aca="1" ref="CP277" ca="1">IF(AF277&lt;0,AF277*SUMPRODUCT(_xlfn.XLOOKUP(AF$23,$C$4:$C$19,$I$4:$S$19)*$AL277:$AV277),0)</f>
        <v>0</v>
      </c>
      <c r="CQ277" s="287" cm="1">
        <f t="array" aca="1" ref="CQ277" ca="1">IF(AG277&lt;0,AG277*SUMPRODUCT(_xlfn.XLOOKUP(AG$23,$C$4:$C$19,$I$4:$S$19)*$AL277:$AV277),0)</f>
        <v>0</v>
      </c>
      <c r="CR277" s="287" cm="1">
        <f t="array" aca="1" ref="CR277" ca="1">IF(AH277&lt;0,AH277*SUMPRODUCT(_xlfn.XLOOKUP(AH$23,$C$4:$C$19,$I$4:$S$19)*$AL277:$AV277),0)</f>
        <v>0</v>
      </c>
      <c r="CS277" s="287" cm="1">
        <f t="array" aca="1" ref="CS277" ca="1">IF(AI277&lt;0,AI277*SUMPRODUCT(_xlfn.XLOOKUP(AI$23,$C$4:$C$19,$I$4:$S$19)*$AL277:$AV277),0)</f>
        <v>0</v>
      </c>
      <c r="CT277" s="287" cm="1">
        <f t="array" aca="1" ref="CT277" ca="1">IF(AJ277&lt;0,AJ277*SUMPRODUCT(_xlfn.XLOOKUP(AJ$23,$C$4:$C$19,$I$4:$S$19)*$AL277:$AV277),0)</f>
        <v>0</v>
      </c>
      <c r="CU277" s="288" cm="1">
        <f t="array" aca="1" ref="CU277" ca="1">IF(AK277&lt;0,AK277*SUMPRODUCT(_xlfn.XLOOKUP(AK$23,$C$4:$C$19,$I$4:$S$19)*$AL277:$AV277),0)</f>
        <v>0</v>
      </c>
      <c r="CV277" s="289">
        <f t="shared" ca="1" si="370"/>
        <v>0</v>
      </c>
    </row>
    <row r="278" spans="1:100" x14ac:dyDescent="0.25">
      <c r="A278" s="136"/>
      <c r="B278" s="389"/>
      <c r="C278" s="292">
        <v>15</v>
      </c>
      <c r="D278" s="293" t="str">
        <f>_xlfn.XLOOKUP($C278,'Load Combinations'!$B$4:$B$22,'Load Combinations'!$C$4:$C$22)</f>
        <v>CV He, Beam On, Component MAWP</v>
      </c>
      <c r="E278" s="86"/>
      <c r="F278" s="294"/>
      <c r="G278" s="125"/>
      <c r="H278" s="295">
        <f t="shared" ca="1" si="355"/>
        <v>1</v>
      </c>
      <c r="I278" s="295">
        <f t="shared" ca="1" si="356"/>
        <v>-1.5</v>
      </c>
      <c r="J278" s="296"/>
      <c r="K278" s="99">
        <f ca="1">OFFSET(K278,-14,0)</f>
        <v>0</v>
      </c>
      <c r="L278" s="96">
        <f t="shared" ref="L278:AK278" ca="1" si="405">OFFSET(L278,-14,0)</f>
        <v>0</v>
      </c>
      <c r="M278" s="96">
        <f t="shared" ca="1" si="405"/>
        <v>0</v>
      </c>
      <c r="N278" s="96">
        <f t="shared" ca="1" si="405"/>
        <v>0</v>
      </c>
      <c r="O278" s="96">
        <f t="shared" ca="1" si="405"/>
        <v>0</v>
      </c>
      <c r="P278" s="96">
        <f t="shared" ca="1" si="405"/>
        <v>0</v>
      </c>
      <c r="Q278" s="96">
        <f t="shared" ca="1" si="405"/>
        <v>0</v>
      </c>
      <c r="R278" s="96">
        <f t="shared" ca="1" si="405"/>
        <v>0</v>
      </c>
      <c r="S278" s="96">
        <f t="shared" ca="1" si="405"/>
        <v>0</v>
      </c>
      <c r="T278" s="96">
        <f t="shared" ca="1" si="405"/>
        <v>0</v>
      </c>
      <c r="U278" s="96">
        <f t="shared" ca="1" si="405"/>
        <v>0</v>
      </c>
      <c r="V278" s="96">
        <f t="shared" ca="1" si="405"/>
        <v>0</v>
      </c>
      <c r="W278" s="96">
        <f t="shared" ca="1" si="405"/>
        <v>0</v>
      </c>
      <c r="X278" s="96">
        <f t="shared" ca="1" si="405"/>
        <v>0</v>
      </c>
      <c r="Y278" s="96">
        <f t="shared" ca="1" si="405"/>
        <v>0</v>
      </c>
      <c r="Z278" s="138">
        <f t="shared" ca="1" si="405"/>
        <v>0</v>
      </c>
      <c r="AA278" s="99">
        <f t="shared" ca="1" si="405"/>
        <v>0</v>
      </c>
      <c r="AB278" s="96">
        <f t="shared" ca="1" si="405"/>
        <v>0</v>
      </c>
      <c r="AC278" s="96">
        <f t="shared" ca="1" si="405"/>
        <v>0</v>
      </c>
      <c r="AD278" s="96">
        <f t="shared" ca="1" si="405"/>
        <v>0</v>
      </c>
      <c r="AE278" s="96">
        <f t="shared" ca="1" si="405"/>
        <v>0</v>
      </c>
      <c r="AF278" s="96">
        <f t="shared" ca="1" si="405"/>
        <v>0</v>
      </c>
      <c r="AG278" s="96">
        <f t="shared" ca="1" si="405"/>
        <v>0</v>
      </c>
      <c r="AH278" s="96">
        <f t="shared" ca="1" si="405"/>
        <v>0</v>
      </c>
      <c r="AI278" s="96">
        <f t="shared" ca="1" si="405"/>
        <v>1</v>
      </c>
      <c r="AJ278" s="96">
        <f t="shared" ca="1" si="405"/>
        <v>0</v>
      </c>
      <c r="AK278" s="100">
        <f t="shared" ca="1" si="405"/>
        <v>0</v>
      </c>
      <c r="AL278" s="97">
        <f>+INDEX('Load Combinations'!$D$4:$N$22,MATCH(Vertical!$C278,'Load Combinations'!$B$4:$B$22,0),MATCH(Vertical!AL$23,'Load Combinations'!$D$3:$N$3,0))</f>
        <v>1</v>
      </c>
      <c r="AM278" s="96">
        <f>+INDEX('Load Combinations'!$D$4:$N$22,MATCH(Vertical!$C278,'Load Combinations'!$B$4:$B$22,0),MATCH(Vertical!AM$23,'Load Combinations'!$D$3:$N$3,0))</f>
        <v>1</v>
      </c>
      <c r="AN278" s="96">
        <f>+INDEX('Load Combinations'!$D$4:$N$22,MATCH(Vertical!$C278,'Load Combinations'!$B$4:$B$22,0),MATCH(Vertical!AN$23,'Load Combinations'!$D$3:$N$3,0))</f>
        <v>0</v>
      </c>
      <c r="AO278" s="96">
        <f>+INDEX('Load Combinations'!$D$4:$N$22,MATCH(Vertical!$C278,'Load Combinations'!$B$4:$B$22,0),MATCH(Vertical!AO$23,'Load Combinations'!$D$3:$N$3,0))</f>
        <v>0</v>
      </c>
      <c r="AP278" s="96">
        <f>+INDEX('Load Combinations'!$D$4:$N$22,MATCH(Vertical!$C278,'Load Combinations'!$B$4:$B$22,0),MATCH(Vertical!AP$23,'Load Combinations'!$D$3:$N$3,0))</f>
        <v>1</v>
      </c>
      <c r="AQ278" s="96">
        <f>+INDEX('Load Combinations'!$D$4:$N$22,MATCH(Vertical!$C278,'Load Combinations'!$B$4:$B$22,0),MATCH(Vertical!AQ$23,'Load Combinations'!$D$3:$N$3,0))</f>
        <v>1</v>
      </c>
      <c r="AR278" s="96">
        <f>+INDEX('Load Combinations'!$D$4:$N$22,MATCH(Vertical!$C278,'Load Combinations'!$B$4:$B$22,0),MATCH(Vertical!AR$23,'Load Combinations'!$D$3:$N$3,0))</f>
        <v>0</v>
      </c>
      <c r="AS278" s="96">
        <f>+INDEX('Load Combinations'!$D$4:$N$22,MATCH(Vertical!$C278,'Load Combinations'!$B$4:$B$22,0),MATCH(Vertical!AS$23,'Load Combinations'!$D$3:$N$3,0))</f>
        <v>1</v>
      </c>
      <c r="AT278" s="96">
        <f>+INDEX('Load Combinations'!$D$4:$N$22,MATCH(Vertical!$C278,'Load Combinations'!$B$4:$B$22,0),MATCH(Vertical!AT$23,'Load Combinations'!$D$3:$N$3,0))</f>
        <v>0</v>
      </c>
      <c r="AU278" s="138">
        <f>+INDEX('Load Combinations'!$D$4:$N$22,MATCH(Vertical!$C278,'Load Combinations'!$B$4:$B$22,0),MATCH(Vertical!AU$23,'Load Combinations'!$D$3:$N$3,0))</f>
        <v>0</v>
      </c>
      <c r="AV278" s="298">
        <f>+INDEX('Load Combinations'!$D$4:$N$22,MATCH(Vertical!$C278,'Load Combinations'!$B$4:$B$22,0),MATCH(Vertical!AV$23,'Load Combinations'!$D$3:$N$3,0))</f>
        <v>0</v>
      </c>
      <c r="AW278" s="297" cm="1">
        <f t="array" aca="1" ref="AW278" ca="1">SUMPRODUCT(--($K278:$Z278&gt;0),INDEX($H$4:$H$19,MATCH($K$23:$Z$23,$C$4:$C$19,0)))</f>
        <v>0</v>
      </c>
      <c r="AX278" s="298" cm="1">
        <f t="array" aca="1" ref="AX278" ca="1">SUMPRODUCT(--($K278:$Z278&gt;0),INDEX($G$4:$G$19,MATCH($K$23:$Z$23,$C$4:$C$19,0)))</f>
        <v>0</v>
      </c>
      <c r="AY278" s="298" cm="1">
        <f t="array" aca="1" ref="AY278" ca="1">-1*SUMPRODUCT(--($K278:$Z278&lt;0),INDEX($H$4:$H$19,MATCH($K$23:$Z$23,$C$4:$C$19,0)))</f>
        <v>0</v>
      </c>
      <c r="AZ278" s="299" cm="1">
        <f t="array" aca="1" ref="AZ278" ca="1">-1*SUMPRODUCT(--($K278:$Z278&lt;0),INDEX($G$4:$G$19,MATCH($K$23:$Z$23,$C$4:$C$19,0)))</f>
        <v>0</v>
      </c>
      <c r="BA278" s="125" cm="1">
        <f t="array" aca="1" ref="BA278" ca="1">IF(AA278&gt;0,AA278*SUMPRODUCT(_xlfn.XLOOKUP(AA$23,$C$4:$C$19,$T$4:$AD$19)*$AL278:$AV278),0)</f>
        <v>0</v>
      </c>
      <c r="BB278" s="300" cm="1">
        <f t="array" aca="1" ref="BB278" ca="1">IF(AB278&gt;0,AB278*SUMPRODUCT(_xlfn.XLOOKUP(AB$23,$C$4:$C$19,$T$4:$AD$19)*$AL278:$AV278),0)</f>
        <v>0</v>
      </c>
      <c r="BC278" s="300" cm="1">
        <f t="array" aca="1" ref="BC278" ca="1">IF(AC278&gt;0,AC278*SUMPRODUCT(_xlfn.XLOOKUP(AC$23,$C$4:$C$19,$T$4:$AD$19)*$AL278:$AV278),0)</f>
        <v>0</v>
      </c>
      <c r="BD278" s="301" cm="1">
        <f t="array" aca="1" ref="BD278" ca="1">IF(AD278&gt;0,AD278*SUMPRODUCT(_xlfn.XLOOKUP(AD$23,$C$4:$C$19,$T$4:$AD$19)*$AL278:$AV278),0)</f>
        <v>0</v>
      </c>
      <c r="BE278" s="300" cm="1">
        <f t="array" aca="1" ref="BE278" ca="1">IF(AE278&gt;0,AE278*SUMPRODUCT(_xlfn.XLOOKUP(AE$23,$C$4:$C$19,$T$4:$AD$19)*$AL278:$AV278),0)</f>
        <v>0</v>
      </c>
      <c r="BF278" s="300" cm="1">
        <f t="array" aca="1" ref="BF278" ca="1">IF(AF278&gt;0,AF278*SUMPRODUCT(_xlfn.XLOOKUP(AF$23,$C$4:$C$19,$T$4:$AD$19)*$AL278:$AV278),0)</f>
        <v>0</v>
      </c>
      <c r="BG278" s="300" cm="1">
        <f t="array" aca="1" ref="BG278" ca="1">IF(AG278&gt;0,AG278*SUMPRODUCT(_xlfn.XLOOKUP(AG$23,$C$4:$C$19,$T$4:$AD$19)*$AL278:$AV278),0)</f>
        <v>0</v>
      </c>
      <c r="BH278" s="300" cm="1">
        <f t="array" aca="1" ref="BH278" ca="1">IF(AH278&gt;0,AH278*SUMPRODUCT(_xlfn.XLOOKUP(AH$23,$C$4:$C$19,$T$4:$AD$19)*$AL278:$AV278),0)</f>
        <v>0</v>
      </c>
      <c r="BI278" s="300" cm="1">
        <f t="array" aca="1" ref="BI278" ca="1">IF(AI278&gt;0,AI278*SUMPRODUCT(_xlfn.XLOOKUP(AI$23,$C$4:$C$19,$T$4:$AD$19)*$AL278:$AV278),0)</f>
        <v>1</v>
      </c>
      <c r="BJ278" s="300" cm="1">
        <f t="array" aca="1" ref="BJ278" ca="1">IF(AJ278&gt;0,AJ278*SUMPRODUCT(_xlfn.XLOOKUP(AJ$23,$C$4:$C$19,$T$4:$AD$19)*$AL278:$AV278),0)</f>
        <v>0</v>
      </c>
      <c r="BK278" s="302" cm="1">
        <f t="array" aca="1" ref="BK278" ca="1">IF(AK278&gt;0,AK278*SUMPRODUCT(_xlfn.XLOOKUP(AK$23,$C$4:$C$19,$T$4:$AD$19)*$AL278:$AV278),0)</f>
        <v>0</v>
      </c>
      <c r="BL278" s="303">
        <f t="shared" ca="1" si="367"/>
        <v>1</v>
      </c>
      <c r="BM278" s="125" cm="1">
        <f t="array" aca="1" ref="BM278" ca="1">IF(AA278&gt;0,AA278*SUMPRODUCT(_xlfn.XLOOKUP(AA$23,$C$4:$C$19,$I$4:$S$19)*$AL278:$AV278),0)</f>
        <v>0</v>
      </c>
      <c r="BN278" s="300" cm="1">
        <f t="array" aca="1" ref="BN278" ca="1">IF(AB278&gt;0,AB278*SUMPRODUCT(_xlfn.XLOOKUP(AB$23,$C$4:$C$19,$I$4:$S$19)*$AL278:$AV278),0)</f>
        <v>0</v>
      </c>
      <c r="BO278" s="300" cm="1">
        <f t="array" aca="1" ref="BO278" ca="1">IF(AC278&gt;0,AC278*SUMPRODUCT(_xlfn.XLOOKUP(AC$23,$C$4:$C$19,$I$4:$S$19)*$AL278:$AV278),0)</f>
        <v>0</v>
      </c>
      <c r="BP278" s="301" cm="1">
        <f t="array" aca="1" ref="BP278" ca="1">IF(AD278&gt;0,AD278*SUMPRODUCT(_xlfn.XLOOKUP(AD$23,$C$4:$C$19,$I$4:$S$19)*$AL278:$AV278),0)</f>
        <v>0</v>
      </c>
      <c r="BQ278" s="300" cm="1">
        <f t="array" aca="1" ref="BQ278" ca="1">IF(AE278&gt;0,AE278*SUMPRODUCT(_xlfn.XLOOKUP(AE$23,$C$4:$C$19,$I$4:$S$19)*$AL278:$AV278),0)</f>
        <v>0</v>
      </c>
      <c r="BR278" s="300" cm="1">
        <f t="array" aca="1" ref="BR278" ca="1">IF(AF278&gt;0,AF278*SUMPRODUCT(_xlfn.XLOOKUP(AF$23,$C$4:$C$19,$I$4:$S$19)*$AL278:$AV278),0)</f>
        <v>0</v>
      </c>
      <c r="BS278" s="300" cm="1">
        <f t="array" aca="1" ref="BS278" ca="1">IF(AG278&gt;0,AG278*SUMPRODUCT(_xlfn.XLOOKUP(AG$23,$C$4:$C$19,$I$4:$S$19)*$AL278:$AV278),0)</f>
        <v>0</v>
      </c>
      <c r="BT278" s="300" cm="1">
        <f t="array" aca="1" ref="BT278" ca="1">IF(AH278&gt;0,AH278*SUMPRODUCT(_xlfn.XLOOKUP(AH$23,$C$4:$C$19,$I$4:$S$19)*$AL278:$AV278),0)</f>
        <v>0</v>
      </c>
      <c r="BU278" s="300" cm="1">
        <f t="array" aca="1" ref="BU278" ca="1">IF(AI278&gt;0,AI278*SUMPRODUCT(_xlfn.XLOOKUP(AI$23,$C$4:$C$19,$I$4:$S$19)*$AL278:$AV278),0)</f>
        <v>-1.5</v>
      </c>
      <c r="BV278" s="300" cm="1">
        <f t="array" aca="1" ref="BV278" ca="1">IF(AJ278&gt;0,AJ278*SUMPRODUCT(_xlfn.XLOOKUP(AJ$23,$C$4:$C$19,$I$4:$S$19)*$AL278:$AV278),0)</f>
        <v>0</v>
      </c>
      <c r="BW278" s="304" cm="1">
        <f t="array" aca="1" ref="BW278" ca="1">IF(AK278&gt;0,AK278*SUMPRODUCT(_xlfn.XLOOKUP(AK$23,$C$4:$C$19,$I$4:$S$19)*$AL278:$AV278),0)</f>
        <v>0</v>
      </c>
      <c r="BX278" s="305">
        <f t="shared" ca="1" si="368"/>
        <v>-1.5</v>
      </c>
      <c r="BY278" s="125" cm="1">
        <f t="array" aca="1" ref="BY278" ca="1">IF(AA278&lt;0,AA278*SUMPRODUCT(_xlfn.XLOOKUP(AA$23,$C$4:$C$19,$T$4:$AD$19)*$AL278:$AV278),0)</f>
        <v>0</v>
      </c>
      <c r="BZ278" s="300" cm="1">
        <f t="array" aca="1" ref="BZ278" ca="1">IF(AB278&lt;0,AB278*SUMPRODUCT(_xlfn.XLOOKUP(AB$23,$C$4:$C$19,$T$4:$AD$19)*$AL278:$AV278),0)</f>
        <v>0</v>
      </c>
      <c r="CA278" s="300" cm="1">
        <f t="array" aca="1" ref="CA278" ca="1">IF(AC278&lt;0,AC278*SUMPRODUCT(_xlfn.XLOOKUP(AC$23,$C$4:$C$19,$T$4:$AD$19)*$AL278:$AV278),0)</f>
        <v>0</v>
      </c>
      <c r="CB278" s="301" cm="1">
        <f t="array" aca="1" ref="CB278" ca="1">IF(AD278&lt;0,AD278*SUMPRODUCT(_xlfn.XLOOKUP(AD$23,$C$4:$C$19,$T$4:$AD$19)*$AL278:$AV278),0)</f>
        <v>0</v>
      </c>
      <c r="CC278" s="300" cm="1">
        <f t="array" aca="1" ref="CC278" ca="1">IF(AE278&lt;0,AE278*SUMPRODUCT(_xlfn.XLOOKUP(AE$23,$C$4:$C$19,$T$4:$AD$19)*$AL278:$AV278),0)</f>
        <v>0</v>
      </c>
      <c r="CD278" s="300" cm="1">
        <f t="array" aca="1" ref="CD278" ca="1">IF(AF278&lt;0,AF278*SUMPRODUCT(_xlfn.XLOOKUP(AF$23,$C$4:$C$19,$T$4:$AD$19)*$AL278:$AV278),0)</f>
        <v>0</v>
      </c>
      <c r="CE278" s="300" cm="1">
        <f t="array" aca="1" ref="CE278" ca="1">IF(AG278&lt;0,AG278*SUMPRODUCT(_xlfn.XLOOKUP(AG$23,$C$4:$C$19,$T$4:$AD$19)*$AL278:$AV278),0)</f>
        <v>0</v>
      </c>
      <c r="CF278" s="300" cm="1">
        <f t="array" aca="1" ref="CF278" ca="1">IF(AH278&lt;0,AH278*SUMPRODUCT(_xlfn.XLOOKUP(AH$23,$C$4:$C$19,$T$4:$AD$19)*$AL278:$AV278),0)</f>
        <v>0</v>
      </c>
      <c r="CG278" s="300" cm="1">
        <f t="array" aca="1" ref="CG278" ca="1">IF(AI278&lt;0,AI278*SUMPRODUCT(_xlfn.XLOOKUP(AI$23,$C$4:$C$19,$T$4:$AD$19)*$AL278:$AV278),0)</f>
        <v>0</v>
      </c>
      <c r="CH278" s="300" cm="1">
        <f t="array" aca="1" ref="CH278" ca="1">IF(AJ278&lt;0,AJ278*SUMPRODUCT(_xlfn.XLOOKUP(AJ$23,$C$4:$C$19,$T$4:$AD$19)*$AL278:$AV278),0)</f>
        <v>0</v>
      </c>
      <c r="CI278" s="304" cm="1">
        <f t="array" aca="1" ref="CI278" ca="1">IF(AK278&lt;0,AK278*SUMPRODUCT(_xlfn.XLOOKUP(AK$23,$C$4:$C$19,$T$4:$AD$19)*$AL278:$AV278),0)</f>
        <v>0</v>
      </c>
      <c r="CJ278" s="303">
        <f t="shared" ca="1" si="369"/>
        <v>0</v>
      </c>
      <c r="CK278" s="125" cm="1">
        <f t="array" aca="1" ref="CK278" ca="1">IF(AA278&lt;0,AA278*SUMPRODUCT(_xlfn.XLOOKUP(AA$23,$C$4:$C$19,$I$4:$S$19)*$AL278:$AV278),0)</f>
        <v>0</v>
      </c>
      <c r="CL278" s="300" cm="1">
        <f t="array" aca="1" ref="CL278" ca="1">IF(AB278&lt;0,AB278*SUMPRODUCT(_xlfn.XLOOKUP(AB$23,$C$4:$C$19,$I$4:$S$19)*$AL278:$AV278),0)</f>
        <v>0</v>
      </c>
      <c r="CM278" s="300" cm="1">
        <f t="array" aca="1" ref="CM278" ca="1">IF(AC278&lt;0,AC278*SUMPRODUCT(_xlfn.XLOOKUP(AC$23,$C$4:$C$19,$I$4:$S$19)*$AL278:$AV278),0)</f>
        <v>0</v>
      </c>
      <c r="CN278" s="301" cm="1">
        <f t="array" aca="1" ref="CN278" ca="1">IF(AD278&lt;0,AD278*SUMPRODUCT(_xlfn.XLOOKUP(AD$23,$C$4:$C$19,$I$4:$S$19)*$AL278:$AV278),0)</f>
        <v>0</v>
      </c>
      <c r="CO278" s="300" cm="1">
        <f t="array" aca="1" ref="CO278" ca="1">IF(AE278&lt;0,AE278*SUMPRODUCT(_xlfn.XLOOKUP(AE$23,$C$4:$C$19,$I$4:$S$19)*$AL278:$AV278),0)</f>
        <v>0</v>
      </c>
      <c r="CP278" s="300" cm="1">
        <f t="array" aca="1" ref="CP278" ca="1">IF(AF278&lt;0,AF278*SUMPRODUCT(_xlfn.XLOOKUP(AF$23,$C$4:$C$19,$I$4:$S$19)*$AL278:$AV278),0)</f>
        <v>0</v>
      </c>
      <c r="CQ278" s="300" cm="1">
        <f t="array" aca="1" ref="CQ278" ca="1">IF(AG278&lt;0,AG278*SUMPRODUCT(_xlfn.XLOOKUP(AG$23,$C$4:$C$19,$I$4:$S$19)*$AL278:$AV278),0)</f>
        <v>0</v>
      </c>
      <c r="CR278" s="300" cm="1">
        <f t="array" aca="1" ref="CR278" ca="1">IF(AH278&lt;0,AH278*SUMPRODUCT(_xlfn.XLOOKUP(AH$23,$C$4:$C$19,$I$4:$S$19)*$AL278:$AV278),0)</f>
        <v>0</v>
      </c>
      <c r="CS278" s="300" cm="1">
        <f t="array" aca="1" ref="CS278" ca="1">IF(AI278&lt;0,AI278*SUMPRODUCT(_xlfn.XLOOKUP(AI$23,$C$4:$C$19,$I$4:$S$19)*$AL278:$AV278),0)</f>
        <v>0</v>
      </c>
      <c r="CT278" s="300" cm="1">
        <f t="array" aca="1" ref="CT278" ca="1">IF(AJ278&lt;0,AJ278*SUMPRODUCT(_xlfn.XLOOKUP(AJ$23,$C$4:$C$19,$I$4:$S$19)*$AL278:$AV278),0)</f>
        <v>0</v>
      </c>
      <c r="CU278" s="302" cm="1">
        <f t="array" aca="1" ref="CU278" ca="1">IF(AK278&lt;0,AK278*SUMPRODUCT(_xlfn.XLOOKUP(AK$23,$C$4:$C$19,$I$4:$S$19)*$AL278:$AV278),0)</f>
        <v>0</v>
      </c>
      <c r="CV278" s="303">
        <f t="shared" ca="1" si="370"/>
        <v>0</v>
      </c>
    </row>
    <row r="279" spans="1:100" x14ac:dyDescent="0.25">
      <c r="A279" s="136"/>
      <c r="B279" s="389"/>
      <c r="C279" s="278">
        <v>16</v>
      </c>
      <c r="D279" s="279" t="str">
        <f>_xlfn.XLOOKUP($C279,'Load Combinations'!$B$4:$B$22,'Load Combinations'!$C$4:$C$22)</f>
        <v>CV MAWP, No Beam</v>
      </c>
      <c r="E279" s="280"/>
      <c r="F279" s="281"/>
      <c r="G279" s="111"/>
      <c r="H279" s="282">
        <f t="shared" ca="1" si="355"/>
        <v>0</v>
      </c>
      <c r="I279" s="282">
        <f t="shared" ca="1" si="356"/>
        <v>-1</v>
      </c>
      <c r="J279" s="283"/>
      <c r="K279" s="87">
        <f ca="1">OFFSET(K279,-15,0)</f>
        <v>0</v>
      </c>
      <c r="L279" s="84">
        <f t="shared" ref="L279:AK279" ca="1" si="406">OFFSET(L279,-15,0)</f>
        <v>0</v>
      </c>
      <c r="M279" s="84">
        <f t="shared" ca="1" si="406"/>
        <v>0</v>
      </c>
      <c r="N279" s="84">
        <f t="shared" ca="1" si="406"/>
        <v>0</v>
      </c>
      <c r="O279" s="84">
        <f t="shared" ca="1" si="406"/>
        <v>0</v>
      </c>
      <c r="P279" s="84">
        <f t="shared" ca="1" si="406"/>
        <v>0</v>
      </c>
      <c r="Q279" s="84">
        <f t="shared" ca="1" si="406"/>
        <v>0</v>
      </c>
      <c r="R279" s="84">
        <f t="shared" ca="1" si="406"/>
        <v>0</v>
      </c>
      <c r="S279" s="84">
        <f t="shared" ca="1" si="406"/>
        <v>0</v>
      </c>
      <c r="T279" s="84">
        <f t="shared" ca="1" si="406"/>
        <v>0</v>
      </c>
      <c r="U279" s="84">
        <f t="shared" ca="1" si="406"/>
        <v>0</v>
      </c>
      <c r="V279" s="84">
        <f t="shared" ca="1" si="406"/>
        <v>0</v>
      </c>
      <c r="W279" s="84">
        <f t="shared" ca="1" si="406"/>
        <v>0</v>
      </c>
      <c r="X279" s="84">
        <f t="shared" ca="1" si="406"/>
        <v>0</v>
      </c>
      <c r="Y279" s="84">
        <f t="shared" ca="1" si="406"/>
        <v>0</v>
      </c>
      <c r="Z279" s="89">
        <f t="shared" ca="1" si="406"/>
        <v>0</v>
      </c>
      <c r="AA279" s="87">
        <f t="shared" ca="1" si="406"/>
        <v>0</v>
      </c>
      <c r="AB279" s="84">
        <f t="shared" ca="1" si="406"/>
        <v>0</v>
      </c>
      <c r="AC279" s="84">
        <f t="shared" ca="1" si="406"/>
        <v>0</v>
      </c>
      <c r="AD279" s="84">
        <f t="shared" ca="1" si="406"/>
        <v>0</v>
      </c>
      <c r="AE279" s="84">
        <f t="shared" ca="1" si="406"/>
        <v>0</v>
      </c>
      <c r="AF279" s="84">
        <f t="shared" ca="1" si="406"/>
        <v>0</v>
      </c>
      <c r="AG279" s="84">
        <f t="shared" ca="1" si="406"/>
        <v>0</v>
      </c>
      <c r="AH279" s="84">
        <f t="shared" ca="1" si="406"/>
        <v>0</v>
      </c>
      <c r="AI279" s="84">
        <f t="shared" ca="1" si="406"/>
        <v>1</v>
      </c>
      <c r="AJ279" s="84">
        <f t="shared" ca="1" si="406"/>
        <v>0</v>
      </c>
      <c r="AK279" s="98">
        <f t="shared" ca="1" si="406"/>
        <v>0</v>
      </c>
      <c r="AL279" s="91">
        <f>+INDEX('Load Combinations'!$D$4:$N$22,MATCH(Vertical!$C279,'Load Combinations'!$B$4:$B$22,0),MATCH(Vertical!AL$23,'Load Combinations'!$D$3:$N$3,0))</f>
        <v>1</v>
      </c>
      <c r="AM279" s="84">
        <f>+INDEX('Load Combinations'!$D$4:$N$22,MATCH(Vertical!$C279,'Load Combinations'!$B$4:$B$22,0),MATCH(Vertical!AM$23,'Load Combinations'!$D$3:$N$3,0))</f>
        <v>0</v>
      </c>
      <c r="AN279" s="84">
        <f>+INDEX('Load Combinations'!$D$4:$N$22,MATCH(Vertical!$C279,'Load Combinations'!$B$4:$B$22,0),MATCH(Vertical!AN$23,'Load Combinations'!$D$3:$N$3,0))</f>
        <v>0</v>
      </c>
      <c r="AO279" s="84">
        <f>+INDEX('Load Combinations'!$D$4:$N$22,MATCH(Vertical!$C279,'Load Combinations'!$B$4:$B$22,0),MATCH(Vertical!AO$23,'Load Combinations'!$D$3:$N$3,0))</f>
        <v>1</v>
      </c>
      <c r="AP279" s="84">
        <f>+INDEX('Load Combinations'!$D$4:$N$22,MATCH(Vertical!$C279,'Load Combinations'!$B$4:$B$22,0),MATCH(Vertical!AP$23,'Load Combinations'!$D$3:$N$3,0))</f>
        <v>0</v>
      </c>
      <c r="AQ279" s="84">
        <f>+INDEX('Load Combinations'!$D$4:$N$22,MATCH(Vertical!$C279,'Load Combinations'!$B$4:$B$22,0),MATCH(Vertical!AQ$23,'Load Combinations'!$D$3:$N$3,0))</f>
        <v>0</v>
      </c>
      <c r="AR279" s="84">
        <f>+INDEX('Load Combinations'!$D$4:$N$22,MATCH(Vertical!$C279,'Load Combinations'!$B$4:$B$22,0),MATCH(Vertical!AR$23,'Load Combinations'!$D$3:$N$3,0))</f>
        <v>1</v>
      </c>
      <c r="AS279" s="84">
        <f>+INDEX('Load Combinations'!$D$4:$N$22,MATCH(Vertical!$C279,'Load Combinations'!$B$4:$B$22,0),MATCH(Vertical!AS$23,'Load Combinations'!$D$3:$N$3,0))</f>
        <v>0</v>
      </c>
      <c r="AT279" s="84">
        <f>+INDEX('Load Combinations'!$D$4:$N$22,MATCH(Vertical!$C279,'Load Combinations'!$B$4:$B$22,0),MATCH(Vertical!AT$23,'Load Combinations'!$D$3:$N$3,0))</f>
        <v>0</v>
      </c>
      <c r="AU279" s="89">
        <f>+INDEX('Load Combinations'!$D$4:$N$22,MATCH(Vertical!$C279,'Load Combinations'!$B$4:$B$22,0),MATCH(Vertical!AU$23,'Load Combinations'!$D$3:$N$3,0))</f>
        <v>0</v>
      </c>
      <c r="AV279" s="194">
        <f>+INDEX('Load Combinations'!$D$4:$N$22,MATCH(Vertical!$C279,'Load Combinations'!$B$4:$B$22,0),MATCH(Vertical!AV$23,'Load Combinations'!$D$3:$N$3,0))</f>
        <v>0</v>
      </c>
      <c r="AW279" s="284" cm="1">
        <f t="array" aca="1" ref="AW279" ca="1">SUMPRODUCT(--($K279:$Z279&gt;0),INDEX($H$4:$H$19,MATCH($K$23:$Z$23,$C$4:$C$19,0)))</f>
        <v>0</v>
      </c>
      <c r="AX279" s="194" cm="1">
        <f t="array" aca="1" ref="AX279" ca="1">SUMPRODUCT(--($K279:$Z279&gt;0),INDEX($G$4:$G$19,MATCH($K$23:$Z$23,$C$4:$C$19,0)))</f>
        <v>0</v>
      </c>
      <c r="AY279" s="194" cm="1">
        <f t="array" aca="1" ref="AY279" ca="1">-1*SUMPRODUCT(--($K279:$Z279&lt;0),INDEX($H$4:$H$19,MATCH($K$23:$Z$23,$C$4:$C$19,0)))</f>
        <v>0</v>
      </c>
      <c r="AZ279" s="285" cm="1">
        <f t="array" aca="1" ref="AZ279" ca="1">-1*SUMPRODUCT(--($K279:$Z279&lt;0),INDEX($G$4:$G$19,MATCH($K$23:$Z$23,$C$4:$C$19,0)))</f>
        <v>0</v>
      </c>
      <c r="BA279" s="286" cm="1">
        <f t="array" aca="1" ref="BA279" ca="1">IF(AA279&gt;0,AA279*SUMPRODUCT(_xlfn.XLOOKUP(AA$23,$C$4:$C$19,$T$4:$AD$19)*$AL279:$AV279),0)</f>
        <v>0</v>
      </c>
      <c r="BB279" s="287" cm="1">
        <f t="array" aca="1" ref="BB279" ca="1">IF(AB279&gt;0,AB279*SUMPRODUCT(_xlfn.XLOOKUP(AB$23,$C$4:$C$19,$T$4:$AD$19)*$AL279:$AV279),0)</f>
        <v>0</v>
      </c>
      <c r="BC279" s="287" cm="1">
        <f t="array" aca="1" ref="BC279" ca="1">IF(AC279&gt;0,AC279*SUMPRODUCT(_xlfn.XLOOKUP(AC$23,$C$4:$C$19,$T$4:$AD$19)*$AL279:$AV279),0)</f>
        <v>0</v>
      </c>
      <c r="BD279" s="287" cm="1">
        <f t="array" aca="1" ref="BD279" ca="1">IF(AD279&gt;0,AD279*SUMPRODUCT(_xlfn.XLOOKUP(AD$23,$C$4:$C$19,$T$4:$AD$19)*$AL279:$AV279),0)</f>
        <v>0</v>
      </c>
      <c r="BE279" s="287" cm="1">
        <f t="array" aca="1" ref="BE279" ca="1">IF(AE279&gt;0,AE279*SUMPRODUCT(_xlfn.XLOOKUP(AE$23,$C$4:$C$19,$T$4:$AD$19)*$AL279:$AV279),0)</f>
        <v>0</v>
      </c>
      <c r="BF279" s="287" cm="1">
        <f t="array" aca="1" ref="BF279" ca="1">IF(AF279&gt;0,AF279*SUMPRODUCT(_xlfn.XLOOKUP(AF$23,$C$4:$C$19,$T$4:$AD$19)*$AL279:$AV279),0)</f>
        <v>0</v>
      </c>
      <c r="BG279" s="287" cm="1">
        <f t="array" aca="1" ref="BG279" ca="1">IF(AG279&gt;0,AG279*SUMPRODUCT(_xlfn.XLOOKUP(AG$23,$C$4:$C$19,$T$4:$AD$19)*$AL279:$AV279),0)</f>
        <v>0</v>
      </c>
      <c r="BH279" s="287" cm="1">
        <f t="array" aca="1" ref="BH279" ca="1">IF(AH279&gt;0,AH279*SUMPRODUCT(_xlfn.XLOOKUP(AH$23,$C$4:$C$19,$T$4:$AD$19)*$AL279:$AV279),0)</f>
        <v>0</v>
      </c>
      <c r="BI279" s="287" cm="1">
        <f t="array" aca="1" ref="BI279" ca="1">IF(AI279&gt;0,AI279*SUMPRODUCT(_xlfn.XLOOKUP(AI$23,$C$4:$C$19,$T$4:$AD$19)*$AL279:$AV279),0)</f>
        <v>0</v>
      </c>
      <c r="BJ279" s="287" cm="1">
        <f t="array" aca="1" ref="BJ279" ca="1">IF(AJ279&gt;0,AJ279*SUMPRODUCT(_xlfn.XLOOKUP(AJ$23,$C$4:$C$19,$T$4:$AD$19)*$AL279:$AV279),0)</f>
        <v>0</v>
      </c>
      <c r="BK279" s="288" cm="1">
        <f t="array" aca="1" ref="BK279" ca="1">IF(AK279&gt;0,AK279*SUMPRODUCT(_xlfn.XLOOKUP(AK$23,$C$4:$C$19,$T$4:$AD$19)*$AL279:$AV279),0)</f>
        <v>0</v>
      </c>
      <c r="BL279" s="289">
        <f t="shared" ca="1" si="367"/>
        <v>0</v>
      </c>
      <c r="BM279" s="286" cm="1">
        <f t="array" aca="1" ref="BM279" ca="1">IF(AA279&gt;0,AA279*SUMPRODUCT(_xlfn.XLOOKUP(AA$23,$C$4:$C$19,$I$4:$S$19)*$AL279:$AV279),0)</f>
        <v>0</v>
      </c>
      <c r="BN279" s="287" cm="1">
        <f t="array" aca="1" ref="BN279" ca="1">IF(AB279&gt;0,AB279*SUMPRODUCT(_xlfn.XLOOKUP(AB$23,$C$4:$C$19,$I$4:$S$19)*$AL279:$AV279),0)</f>
        <v>0</v>
      </c>
      <c r="BO279" s="287" cm="1">
        <f t="array" aca="1" ref="BO279" ca="1">IF(AC279&gt;0,AC279*SUMPRODUCT(_xlfn.XLOOKUP(AC$23,$C$4:$C$19,$I$4:$S$19)*$AL279:$AV279),0)</f>
        <v>0</v>
      </c>
      <c r="BP279" s="287" cm="1">
        <f t="array" aca="1" ref="BP279" ca="1">IF(AD279&gt;0,AD279*SUMPRODUCT(_xlfn.XLOOKUP(AD$23,$C$4:$C$19,$I$4:$S$19)*$AL279:$AV279),0)</f>
        <v>0</v>
      </c>
      <c r="BQ279" s="287" cm="1">
        <f t="array" aca="1" ref="BQ279" ca="1">IF(AE279&gt;0,AE279*SUMPRODUCT(_xlfn.XLOOKUP(AE$23,$C$4:$C$19,$I$4:$S$19)*$AL279:$AV279),0)</f>
        <v>0</v>
      </c>
      <c r="BR279" s="287" cm="1">
        <f t="array" aca="1" ref="BR279" ca="1">IF(AF279&gt;0,AF279*SUMPRODUCT(_xlfn.XLOOKUP(AF$23,$C$4:$C$19,$I$4:$S$19)*$AL279:$AV279),0)</f>
        <v>0</v>
      </c>
      <c r="BS279" s="287" cm="1">
        <f t="array" aca="1" ref="BS279" ca="1">IF(AG279&gt;0,AG279*SUMPRODUCT(_xlfn.XLOOKUP(AG$23,$C$4:$C$19,$I$4:$S$19)*$AL279:$AV279),0)</f>
        <v>0</v>
      </c>
      <c r="BT279" s="287" cm="1">
        <f t="array" aca="1" ref="BT279" ca="1">IF(AH279&gt;0,AH279*SUMPRODUCT(_xlfn.XLOOKUP(AH$23,$C$4:$C$19,$I$4:$S$19)*$AL279:$AV279),0)</f>
        <v>0</v>
      </c>
      <c r="BU279" s="287" cm="1">
        <f t="array" aca="1" ref="BU279" ca="1">IF(AI279&gt;0,AI279*SUMPRODUCT(_xlfn.XLOOKUP(AI$23,$C$4:$C$19,$I$4:$S$19)*$AL279:$AV279),0)</f>
        <v>-1</v>
      </c>
      <c r="BV279" s="287" cm="1">
        <f t="array" aca="1" ref="BV279" ca="1">IF(AJ279&gt;0,AJ279*SUMPRODUCT(_xlfn.XLOOKUP(AJ$23,$C$4:$C$19,$I$4:$S$19)*$AL279:$AV279),0)</f>
        <v>0</v>
      </c>
      <c r="BW279" s="290" cm="1">
        <f t="array" aca="1" ref="BW279" ca="1">IF(AK279&gt;0,AK279*SUMPRODUCT(_xlfn.XLOOKUP(AK$23,$C$4:$C$19,$I$4:$S$19)*$AL279:$AV279),0)</f>
        <v>0</v>
      </c>
      <c r="BX279" s="291">
        <f t="shared" ca="1" si="368"/>
        <v>-1</v>
      </c>
      <c r="BY279" s="286" cm="1">
        <f t="array" aca="1" ref="BY279" ca="1">IF(AA279&lt;0,AA279*SUMPRODUCT(_xlfn.XLOOKUP(AA$23,$C$4:$C$19,$T$4:$AD$19)*$AL279:$AV279),0)</f>
        <v>0</v>
      </c>
      <c r="BZ279" s="287" cm="1">
        <f t="array" aca="1" ref="BZ279" ca="1">IF(AB279&lt;0,AB279*SUMPRODUCT(_xlfn.XLOOKUP(AB$23,$C$4:$C$19,$T$4:$AD$19)*$AL279:$AV279),0)</f>
        <v>0</v>
      </c>
      <c r="CA279" s="287" cm="1">
        <f t="array" aca="1" ref="CA279" ca="1">IF(AC279&lt;0,AC279*SUMPRODUCT(_xlfn.XLOOKUP(AC$23,$C$4:$C$19,$T$4:$AD$19)*$AL279:$AV279),0)</f>
        <v>0</v>
      </c>
      <c r="CB279" s="287" cm="1">
        <f t="array" aca="1" ref="CB279" ca="1">IF(AD279&lt;0,AD279*SUMPRODUCT(_xlfn.XLOOKUP(AD$23,$C$4:$C$19,$T$4:$AD$19)*$AL279:$AV279),0)</f>
        <v>0</v>
      </c>
      <c r="CC279" s="287" cm="1">
        <f t="array" aca="1" ref="CC279" ca="1">IF(AE279&lt;0,AE279*SUMPRODUCT(_xlfn.XLOOKUP(AE$23,$C$4:$C$19,$T$4:$AD$19)*$AL279:$AV279),0)</f>
        <v>0</v>
      </c>
      <c r="CD279" s="287" cm="1">
        <f t="array" aca="1" ref="CD279" ca="1">IF(AF279&lt;0,AF279*SUMPRODUCT(_xlfn.XLOOKUP(AF$23,$C$4:$C$19,$T$4:$AD$19)*$AL279:$AV279),0)</f>
        <v>0</v>
      </c>
      <c r="CE279" s="287" cm="1">
        <f t="array" aca="1" ref="CE279" ca="1">IF(AG279&lt;0,AG279*SUMPRODUCT(_xlfn.XLOOKUP(AG$23,$C$4:$C$19,$T$4:$AD$19)*$AL279:$AV279),0)</f>
        <v>0</v>
      </c>
      <c r="CF279" s="287" cm="1">
        <f t="array" aca="1" ref="CF279" ca="1">IF(AH279&lt;0,AH279*SUMPRODUCT(_xlfn.XLOOKUP(AH$23,$C$4:$C$19,$T$4:$AD$19)*$AL279:$AV279),0)</f>
        <v>0</v>
      </c>
      <c r="CG279" s="287" cm="1">
        <f t="array" aca="1" ref="CG279" ca="1">IF(AI279&lt;0,AI279*SUMPRODUCT(_xlfn.XLOOKUP(AI$23,$C$4:$C$19,$T$4:$AD$19)*$AL279:$AV279),0)</f>
        <v>0</v>
      </c>
      <c r="CH279" s="287" cm="1">
        <f t="array" aca="1" ref="CH279" ca="1">IF(AJ279&lt;0,AJ279*SUMPRODUCT(_xlfn.XLOOKUP(AJ$23,$C$4:$C$19,$T$4:$AD$19)*$AL279:$AV279),0)</f>
        <v>0</v>
      </c>
      <c r="CI279" s="290" cm="1">
        <f t="array" aca="1" ref="CI279" ca="1">IF(AK279&lt;0,AK279*SUMPRODUCT(_xlfn.XLOOKUP(AK$23,$C$4:$C$19,$T$4:$AD$19)*$AL279:$AV279),0)</f>
        <v>0</v>
      </c>
      <c r="CJ279" s="289">
        <f t="shared" ca="1" si="369"/>
        <v>0</v>
      </c>
      <c r="CK279" s="286" cm="1">
        <f t="array" aca="1" ref="CK279" ca="1">IF(AA279&lt;0,AA279*SUMPRODUCT(_xlfn.XLOOKUP(AA$23,$C$4:$C$19,$I$4:$S$19)*$AL279:$AV279),0)</f>
        <v>0</v>
      </c>
      <c r="CL279" s="287" cm="1">
        <f t="array" aca="1" ref="CL279" ca="1">IF(AB279&lt;0,AB279*SUMPRODUCT(_xlfn.XLOOKUP(AB$23,$C$4:$C$19,$I$4:$S$19)*$AL279:$AV279),0)</f>
        <v>0</v>
      </c>
      <c r="CM279" s="287" cm="1">
        <f t="array" aca="1" ref="CM279" ca="1">IF(AC279&lt;0,AC279*SUMPRODUCT(_xlfn.XLOOKUP(AC$23,$C$4:$C$19,$I$4:$S$19)*$AL279:$AV279),0)</f>
        <v>0</v>
      </c>
      <c r="CN279" s="287" cm="1">
        <f t="array" aca="1" ref="CN279" ca="1">IF(AD279&lt;0,AD279*SUMPRODUCT(_xlfn.XLOOKUP(AD$23,$C$4:$C$19,$I$4:$S$19)*$AL279:$AV279),0)</f>
        <v>0</v>
      </c>
      <c r="CO279" s="287" cm="1">
        <f t="array" aca="1" ref="CO279" ca="1">IF(AE279&lt;0,AE279*SUMPRODUCT(_xlfn.XLOOKUP(AE$23,$C$4:$C$19,$I$4:$S$19)*$AL279:$AV279),0)</f>
        <v>0</v>
      </c>
      <c r="CP279" s="287" cm="1">
        <f t="array" aca="1" ref="CP279" ca="1">IF(AF279&lt;0,AF279*SUMPRODUCT(_xlfn.XLOOKUP(AF$23,$C$4:$C$19,$I$4:$S$19)*$AL279:$AV279),0)</f>
        <v>0</v>
      </c>
      <c r="CQ279" s="287" cm="1">
        <f t="array" aca="1" ref="CQ279" ca="1">IF(AG279&lt;0,AG279*SUMPRODUCT(_xlfn.XLOOKUP(AG$23,$C$4:$C$19,$I$4:$S$19)*$AL279:$AV279),0)</f>
        <v>0</v>
      </c>
      <c r="CR279" s="287" cm="1">
        <f t="array" aca="1" ref="CR279" ca="1">IF(AH279&lt;0,AH279*SUMPRODUCT(_xlfn.XLOOKUP(AH$23,$C$4:$C$19,$I$4:$S$19)*$AL279:$AV279),0)</f>
        <v>0</v>
      </c>
      <c r="CS279" s="287" cm="1">
        <f t="array" aca="1" ref="CS279" ca="1">IF(AI279&lt;0,AI279*SUMPRODUCT(_xlfn.XLOOKUP(AI$23,$C$4:$C$19,$I$4:$S$19)*$AL279:$AV279),0)</f>
        <v>0</v>
      </c>
      <c r="CT279" s="287" cm="1">
        <f t="array" aca="1" ref="CT279" ca="1">IF(AJ279&lt;0,AJ279*SUMPRODUCT(_xlfn.XLOOKUP(AJ$23,$C$4:$C$19,$I$4:$S$19)*$AL279:$AV279),0)</f>
        <v>0</v>
      </c>
      <c r="CU279" s="288" cm="1">
        <f t="array" aca="1" ref="CU279" ca="1">IF(AK279&lt;0,AK279*SUMPRODUCT(_xlfn.XLOOKUP(AK$23,$C$4:$C$19,$I$4:$S$19)*$AL279:$AV279),0)</f>
        <v>0</v>
      </c>
      <c r="CV279" s="289">
        <f t="shared" ca="1" si="370"/>
        <v>0</v>
      </c>
    </row>
    <row r="280" spans="1:100" x14ac:dyDescent="0.25">
      <c r="A280" s="136"/>
      <c r="B280" s="389"/>
      <c r="C280" s="292">
        <v>17</v>
      </c>
      <c r="D280" s="293" t="str">
        <f>_xlfn.XLOOKUP($C280,'Load Combinations'!$B$4:$B$22,'Load Combinations'!$C$4:$C$22)</f>
        <v>CV MAWP, Beam On</v>
      </c>
      <c r="E280" s="86"/>
      <c r="F280" s="294"/>
      <c r="G280" s="125"/>
      <c r="H280" s="295">
        <f t="shared" ca="1" si="355"/>
        <v>1</v>
      </c>
      <c r="I280" s="295">
        <f t="shared" ca="1" si="356"/>
        <v>-1.25</v>
      </c>
      <c r="J280" s="296"/>
      <c r="K280" s="99">
        <f ca="1">OFFSET(K280,-16,0)</f>
        <v>0</v>
      </c>
      <c r="L280" s="96">
        <f t="shared" ref="L280:AK280" ca="1" si="407">OFFSET(L280,-16,0)</f>
        <v>0</v>
      </c>
      <c r="M280" s="96">
        <f t="shared" ca="1" si="407"/>
        <v>0</v>
      </c>
      <c r="N280" s="96">
        <f t="shared" ca="1" si="407"/>
        <v>0</v>
      </c>
      <c r="O280" s="96">
        <f t="shared" ca="1" si="407"/>
        <v>0</v>
      </c>
      <c r="P280" s="96">
        <f t="shared" ca="1" si="407"/>
        <v>0</v>
      </c>
      <c r="Q280" s="96">
        <f t="shared" ca="1" si="407"/>
        <v>0</v>
      </c>
      <c r="R280" s="96">
        <f t="shared" ca="1" si="407"/>
        <v>0</v>
      </c>
      <c r="S280" s="96">
        <f t="shared" ca="1" si="407"/>
        <v>0</v>
      </c>
      <c r="T280" s="96">
        <f t="shared" ca="1" si="407"/>
        <v>0</v>
      </c>
      <c r="U280" s="96">
        <f t="shared" ca="1" si="407"/>
        <v>0</v>
      </c>
      <c r="V280" s="96">
        <f t="shared" ca="1" si="407"/>
        <v>0</v>
      </c>
      <c r="W280" s="96">
        <f t="shared" ca="1" si="407"/>
        <v>0</v>
      </c>
      <c r="X280" s="96">
        <f t="shared" ca="1" si="407"/>
        <v>0</v>
      </c>
      <c r="Y280" s="96">
        <f t="shared" ca="1" si="407"/>
        <v>0</v>
      </c>
      <c r="Z280" s="138">
        <f t="shared" ca="1" si="407"/>
        <v>0</v>
      </c>
      <c r="AA280" s="99">
        <f t="shared" ca="1" si="407"/>
        <v>0</v>
      </c>
      <c r="AB280" s="96">
        <f t="shared" ca="1" si="407"/>
        <v>0</v>
      </c>
      <c r="AC280" s="96">
        <f t="shared" ca="1" si="407"/>
        <v>0</v>
      </c>
      <c r="AD280" s="96">
        <f t="shared" ca="1" si="407"/>
        <v>0</v>
      </c>
      <c r="AE280" s="96">
        <f t="shared" ca="1" si="407"/>
        <v>0</v>
      </c>
      <c r="AF280" s="96">
        <f t="shared" ca="1" si="407"/>
        <v>0</v>
      </c>
      <c r="AG280" s="96">
        <f t="shared" ca="1" si="407"/>
        <v>0</v>
      </c>
      <c r="AH280" s="96">
        <f t="shared" ca="1" si="407"/>
        <v>0</v>
      </c>
      <c r="AI280" s="96">
        <f t="shared" ca="1" si="407"/>
        <v>1</v>
      </c>
      <c r="AJ280" s="96">
        <f t="shared" ca="1" si="407"/>
        <v>0</v>
      </c>
      <c r="AK280" s="100">
        <f t="shared" ca="1" si="407"/>
        <v>0</v>
      </c>
      <c r="AL280" s="97">
        <f>+INDEX('Load Combinations'!$D$4:$N$22,MATCH(Vertical!$C280,'Load Combinations'!$B$4:$B$22,0),MATCH(Vertical!AL$23,'Load Combinations'!$D$3:$N$3,0))</f>
        <v>1</v>
      </c>
      <c r="AM280" s="96">
        <f>+INDEX('Load Combinations'!$D$4:$N$22,MATCH(Vertical!$C280,'Load Combinations'!$B$4:$B$22,0),MATCH(Vertical!AM$23,'Load Combinations'!$D$3:$N$3,0))</f>
        <v>0</v>
      </c>
      <c r="AN280" s="96">
        <f>+INDEX('Load Combinations'!$D$4:$N$22,MATCH(Vertical!$C280,'Load Combinations'!$B$4:$B$22,0),MATCH(Vertical!AN$23,'Load Combinations'!$D$3:$N$3,0))</f>
        <v>0</v>
      </c>
      <c r="AO280" s="96">
        <f>+INDEX('Load Combinations'!$D$4:$N$22,MATCH(Vertical!$C280,'Load Combinations'!$B$4:$B$22,0),MATCH(Vertical!AO$23,'Load Combinations'!$D$3:$N$3,0))</f>
        <v>1</v>
      </c>
      <c r="AP280" s="96">
        <f>+INDEX('Load Combinations'!$D$4:$N$22,MATCH(Vertical!$C280,'Load Combinations'!$B$4:$B$22,0),MATCH(Vertical!AP$23,'Load Combinations'!$D$3:$N$3,0))</f>
        <v>0</v>
      </c>
      <c r="AQ280" s="96">
        <f>+INDEX('Load Combinations'!$D$4:$N$22,MATCH(Vertical!$C280,'Load Combinations'!$B$4:$B$22,0),MATCH(Vertical!AQ$23,'Load Combinations'!$D$3:$N$3,0))</f>
        <v>1</v>
      </c>
      <c r="AR280" s="96">
        <f>+INDEX('Load Combinations'!$D$4:$N$22,MATCH(Vertical!$C280,'Load Combinations'!$B$4:$B$22,0),MATCH(Vertical!AR$23,'Load Combinations'!$D$3:$N$3,0))</f>
        <v>1</v>
      </c>
      <c r="AS280" s="96">
        <f>+INDEX('Load Combinations'!$D$4:$N$22,MATCH(Vertical!$C280,'Load Combinations'!$B$4:$B$22,0),MATCH(Vertical!AS$23,'Load Combinations'!$D$3:$N$3,0))</f>
        <v>0</v>
      </c>
      <c r="AT280" s="96">
        <f>+INDEX('Load Combinations'!$D$4:$N$22,MATCH(Vertical!$C280,'Load Combinations'!$B$4:$B$22,0),MATCH(Vertical!AT$23,'Load Combinations'!$D$3:$N$3,0))</f>
        <v>0</v>
      </c>
      <c r="AU280" s="138">
        <f>+INDEX('Load Combinations'!$D$4:$N$22,MATCH(Vertical!$C280,'Load Combinations'!$B$4:$B$22,0),MATCH(Vertical!AU$23,'Load Combinations'!$D$3:$N$3,0))</f>
        <v>0</v>
      </c>
      <c r="AV280" s="298">
        <f>+INDEX('Load Combinations'!$D$4:$N$22,MATCH(Vertical!$C280,'Load Combinations'!$B$4:$B$22,0),MATCH(Vertical!AV$23,'Load Combinations'!$D$3:$N$3,0))</f>
        <v>0</v>
      </c>
      <c r="AW280" s="297" cm="1">
        <f t="array" aca="1" ref="AW280" ca="1">SUMPRODUCT(--($K280:$Z280&gt;0),INDEX($H$4:$H$19,MATCH($K$23:$Z$23,$C$4:$C$19,0)))</f>
        <v>0</v>
      </c>
      <c r="AX280" s="298" cm="1">
        <f t="array" aca="1" ref="AX280" ca="1">SUMPRODUCT(--($K280:$Z280&gt;0),INDEX($G$4:$G$19,MATCH($K$23:$Z$23,$C$4:$C$19,0)))</f>
        <v>0</v>
      </c>
      <c r="AY280" s="298" cm="1">
        <f t="array" aca="1" ref="AY280" ca="1">-1*SUMPRODUCT(--($K280:$Z280&lt;0),INDEX($H$4:$H$19,MATCH($K$23:$Z$23,$C$4:$C$19,0)))</f>
        <v>0</v>
      </c>
      <c r="AZ280" s="299" cm="1">
        <f t="array" aca="1" ref="AZ280" ca="1">-1*SUMPRODUCT(--($K280:$Z280&lt;0),INDEX($G$4:$G$19,MATCH($K$23:$Z$23,$C$4:$C$19,0)))</f>
        <v>0</v>
      </c>
      <c r="BA280" s="125" cm="1">
        <f t="array" aca="1" ref="BA280" ca="1">IF(AA280&gt;0,AA280*SUMPRODUCT(_xlfn.XLOOKUP(AA$23,$C$4:$C$19,$T$4:$AD$19)*$AL280:$AV280),0)</f>
        <v>0</v>
      </c>
      <c r="BB280" s="300" cm="1">
        <f t="array" aca="1" ref="BB280" ca="1">IF(AB280&gt;0,AB280*SUMPRODUCT(_xlfn.XLOOKUP(AB$23,$C$4:$C$19,$T$4:$AD$19)*$AL280:$AV280),0)</f>
        <v>0</v>
      </c>
      <c r="BC280" s="300" cm="1">
        <f t="array" aca="1" ref="BC280" ca="1">IF(AC280&gt;0,AC280*SUMPRODUCT(_xlfn.XLOOKUP(AC$23,$C$4:$C$19,$T$4:$AD$19)*$AL280:$AV280),0)</f>
        <v>0</v>
      </c>
      <c r="BD280" s="301" cm="1">
        <f t="array" aca="1" ref="BD280" ca="1">IF(AD280&gt;0,AD280*SUMPRODUCT(_xlfn.XLOOKUP(AD$23,$C$4:$C$19,$T$4:$AD$19)*$AL280:$AV280),0)</f>
        <v>0</v>
      </c>
      <c r="BE280" s="300" cm="1">
        <f t="array" aca="1" ref="BE280" ca="1">IF(AE280&gt;0,AE280*SUMPRODUCT(_xlfn.XLOOKUP(AE$23,$C$4:$C$19,$T$4:$AD$19)*$AL280:$AV280),0)</f>
        <v>0</v>
      </c>
      <c r="BF280" s="300" cm="1">
        <f t="array" aca="1" ref="BF280" ca="1">IF(AF280&gt;0,AF280*SUMPRODUCT(_xlfn.XLOOKUP(AF$23,$C$4:$C$19,$T$4:$AD$19)*$AL280:$AV280),0)</f>
        <v>0</v>
      </c>
      <c r="BG280" s="300" cm="1">
        <f t="array" aca="1" ref="BG280" ca="1">IF(AG280&gt;0,AG280*SUMPRODUCT(_xlfn.XLOOKUP(AG$23,$C$4:$C$19,$T$4:$AD$19)*$AL280:$AV280),0)</f>
        <v>0</v>
      </c>
      <c r="BH280" s="300" cm="1">
        <f t="array" aca="1" ref="BH280" ca="1">IF(AH280&gt;0,AH280*SUMPRODUCT(_xlfn.XLOOKUP(AH$23,$C$4:$C$19,$T$4:$AD$19)*$AL280:$AV280),0)</f>
        <v>0</v>
      </c>
      <c r="BI280" s="300" cm="1">
        <f t="array" aca="1" ref="BI280" ca="1">IF(AI280&gt;0,AI280*SUMPRODUCT(_xlfn.XLOOKUP(AI$23,$C$4:$C$19,$T$4:$AD$19)*$AL280:$AV280),0)</f>
        <v>1</v>
      </c>
      <c r="BJ280" s="300" cm="1">
        <f t="array" aca="1" ref="BJ280" ca="1">IF(AJ280&gt;0,AJ280*SUMPRODUCT(_xlfn.XLOOKUP(AJ$23,$C$4:$C$19,$T$4:$AD$19)*$AL280:$AV280),0)</f>
        <v>0</v>
      </c>
      <c r="BK280" s="302" cm="1">
        <f t="array" aca="1" ref="BK280" ca="1">IF(AK280&gt;0,AK280*SUMPRODUCT(_xlfn.XLOOKUP(AK$23,$C$4:$C$19,$T$4:$AD$19)*$AL280:$AV280),0)</f>
        <v>0</v>
      </c>
      <c r="BL280" s="303">
        <f t="shared" ca="1" si="367"/>
        <v>1</v>
      </c>
      <c r="BM280" s="125" cm="1">
        <f t="array" aca="1" ref="BM280" ca="1">IF(AA280&gt;0,AA280*SUMPRODUCT(_xlfn.XLOOKUP(AA$23,$C$4:$C$19,$I$4:$S$19)*$AL280:$AV280),0)</f>
        <v>0</v>
      </c>
      <c r="BN280" s="300" cm="1">
        <f t="array" aca="1" ref="BN280" ca="1">IF(AB280&gt;0,AB280*SUMPRODUCT(_xlfn.XLOOKUP(AB$23,$C$4:$C$19,$I$4:$S$19)*$AL280:$AV280),0)</f>
        <v>0</v>
      </c>
      <c r="BO280" s="300" cm="1">
        <f t="array" aca="1" ref="BO280" ca="1">IF(AC280&gt;0,AC280*SUMPRODUCT(_xlfn.XLOOKUP(AC$23,$C$4:$C$19,$I$4:$S$19)*$AL280:$AV280),0)</f>
        <v>0</v>
      </c>
      <c r="BP280" s="301" cm="1">
        <f t="array" aca="1" ref="BP280" ca="1">IF(AD280&gt;0,AD280*SUMPRODUCT(_xlfn.XLOOKUP(AD$23,$C$4:$C$19,$I$4:$S$19)*$AL280:$AV280),0)</f>
        <v>0</v>
      </c>
      <c r="BQ280" s="300" cm="1">
        <f t="array" aca="1" ref="BQ280" ca="1">IF(AE280&gt;0,AE280*SUMPRODUCT(_xlfn.XLOOKUP(AE$23,$C$4:$C$19,$I$4:$S$19)*$AL280:$AV280),0)</f>
        <v>0</v>
      </c>
      <c r="BR280" s="300" cm="1">
        <f t="array" aca="1" ref="BR280" ca="1">IF(AF280&gt;0,AF280*SUMPRODUCT(_xlfn.XLOOKUP(AF$23,$C$4:$C$19,$I$4:$S$19)*$AL280:$AV280),0)</f>
        <v>0</v>
      </c>
      <c r="BS280" s="300" cm="1">
        <f t="array" aca="1" ref="BS280" ca="1">IF(AG280&gt;0,AG280*SUMPRODUCT(_xlfn.XLOOKUP(AG$23,$C$4:$C$19,$I$4:$S$19)*$AL280:$AV280),0)</f>
        <v>0</v>
      </c>
      <c r="BT280" s="300" cm="1">
        <f t="array" aca="1" ref="BT280" ca="1">IF(AH280&gt;0,AH280*SUMPRODUCT(_xlfn.XLOOKUP(AH$23,$C$4:$C$19,$I$4:$S$19)*$AL280:$AV280),0)</f>
        <v>0</v>
      </c>
      <c r="BU280" s="300" cm="1">
        <f t="array" aca="1" ref="BU280" ca="1">IF(AI280&gt;0,AI280*SUMPRODUCT(_xlfn.XLOOKUP(AI$23,$C$4:$C$19,$I$4:$S$19)*$AL280:$AV280),0)</f>
        <v>-1.25</v>
      </c>
      <c r="BV280" s="300" cm="1">
        <f t="array" aca="1" ref="BV280" ca="1">IF(AJ280&gt;0,AJ280*SUMPRODUCT(_xlfn.XLOOKUP(AJ$23,$C$4:$C$19,$I$4:$S$19)*$AL280:$AV280),0)</f>
        <v>0</v>
      </c>
      <c r="BW280" s="304" cm="1">
        <f t="array" aca="1" ref="BW280" ca="1">IF(AK280&gt;0,AK280*SUMPRODUCT(_xlfn.XLOOKUP(AK$23,$C$4:$C$19,$I$4:$S$19)*$AL280:$AV280),0)</f>
        <v>0</v>
      </c>
      <c r="BX280" s="305">
        <f t="shared" ca="1" si="368"/>
        <v>-1.25</v>
      </c>
      <c r="BY280" s="125" cm="1">
        <f t="array" aca="1" ref="BY280" ca="1">IF(AA280&lt;0,AA280*SUMPRODUCT(_xlfn.XLOOKUP(AA$23,$C$4:$C$19,$T$4:$AD$19)*$AL280:$AV280),0)</f>
        <v>0</v>
      </c>
      <c r="BZ280" s="300" cm="1">
        <f t="array" aca="1" ref="BZ280" ca="1">IF(AB280&lt;0,AB280*SUMPRODUCT(_xlfn.XLOOKUP(AB$23,$C$4:$C$19,$T$4:$AD$19)*$AL280:$AV280),0)</f>
        <v>0</v>
      </c>
      <c r="CA280" s="300" cm="1">
        <f t="array" aca="1" ref="CA280" ca="1">IF(AC280&lt;0,AC280*SUMPRODUCT(_xlfn.XLOOKUP(AC$23,$C$4:$C$19,$T$4:$AD$19)*$AL280:$AV280),0)</f>
        <v>0</v>
      </c>
      <c r="CB280" s="301" cm="1">
        <f t="array" aca="1" ref="CB280" ca="1">IF(AD280&lt;0,AD280*SUMPRODUCT(_xlfn.XLOOKUP(AD$23,$C$4:$C$19,$T$4:$AD$19)*$AL280:$AV280),0)</f>
        <v>0</v>
      </c>
      <c r="CC280" s="300" cm="1">
        <f t="array" aca="1" ref="CC280" ca="1">IF(AE280&lt;0,AE280*SUMPRODUCT(_xlfn.XLOOKUP(AE$23,$C$4:$C$19,$T$4:$AD$19)*$AL280:$AV280),0)</f>
        <v>0</v>
      </c>
      <c r="CD280" s="300" cm="1">
        <f t="array" aca="1" ref="CD280" ca="1">IF(AF280&lt;0,AF280*SUMPRODUCT(_xlfn.XLOOKUP(AF$23,$C$4:$C$19,$T$4:$AD$19)*$AL280:$AV280),0)</f>
        <v>0</v>
      </c>
      <c r="CE280" s="300" cm="1">
        <f t="array" aca="1" ref="CE280" ca="1">IF(AG280&lt;0,AG280*SUMPRODUCT(_xlfn.XLOOKUP(AG$23,$C$4:$C$19,$T$4:$AD$19)*$AL280:$AV280),0)</f>
        <v>0</v>
      </c>
      <c r="CF280" s="300" cm="1">
        <f t="array" aca="1" ref="CF280" ca="1">IF(AH280&lt;0,AH280*SUMPRODUCT(_xlfn.XLOOKUP(AH$23,$C$4:$C$19,$T$4:$AD$19)*$AL280:$AV280),0)</f>
        <v>0</v>
      </c>
      <c r="CG280" s="300" cm="1">
        <f t="array" aca="1" ref="CG280" ca="1">IF(AI280&lt;0,AI280*SUMPRODUCT(_xlfn.XLOOKUP(AI$23,$C$4:$C$19,$T$4:$AD$19)*$AL280:$AV280),0)</f>
        <v>0</v>
      </c>
      <c r="CH280" s="300" cm="1">
        <f t="array" aca="1" ref="CH280" ca="1">IF(AJ280&lt;0,AJ280*SUMPRODUCT(_xlfn.XLOOKUP(AJ$23,$C$4:$C$19,$T$4:$AD$19)*$AL280:$AV280),0)</f>
        <v>0</v>
      </c>
      <c r="CI280" s="304" cm="1">
        <f t="array" aca="1" ref="CI280" ca="1">IF(AK280&lt;0,AK280*SUMPRODUCT(_xlfn.XLOOKUP(AK$23,$C$4:$C$19,$T$4:$AD$19)*$AL280:$AV280),0)</f>
        <v>0</v>
      </c>
      <c r="CJ280" s="303">
        <f t="shared" ca="1" si="369"/>
        <v>0</v>
      </c>
      <c r="CK280" s="125" cm="1">
        <f t="array" aca="1" ref="CK280" ca="1">IF(AA280&lt;0,AA280*SUMPRODUCT(_xlfn.XLOOKUP(AA$23,$C$4:$C$19,$I$4:$S$19)*$AL280:$AV280),0)</f>
        <v>0</v>
      </c>
      <c r="CL280" s="300" cm="1">
        <f t="array" aca="1" ref="CL280" ca="1">IF(AB280&lt;0,AB280*SUMPRODUCT(_xlfn.XLOOKUP(AB$23,$C$4:$C$19,$I$4:$S$19)*$AL280:$AV280),0)</f>
        <v>0</v>
      </c>
      <c r="CM280" s="300" cm="1">
        <f t="array" aca="1" ref="CM280" ca="1">IF(AC280&lt;0,AC280*SUMPRODUCT(_xlfn.XLOOKUP(AC$23,$C$4:$C$19,$I$4:$S$19)*$AL280:$AV280),0)</f>
        <v>0</v>
      </c>
      <c r="CN280" s="301" cm="1">
        <f t="array" aca="1" ref="CN280" ca="1">IF(AD280&lt;0,AD280*SUMPRODUCT(_xlfn.XLOOKUP(AD$23,$C$4:$C$19,$I$4:$S$19)*$AL280:$AV280),0)</f>
        <v>0</v>
      </c>
      <c r="CO280" s="300" cm="1">
        <f t="array" aca="1" ref="CO280" ca="1">IF(AE280&lt;0,AE280*SUMPRODUCT(_xlfn.XLOOKUP(AE$23,$C$4:$C$19,$I$4:$S$19)*$AL280:$AV280),0)</f>
        <v>0</v>
      </c>
      <c r="CP280" s="300" cm="1">
        <f t="array" aca="1" ref="CP280" ca="1">IF(AF280&lt;0,AF280*SUMPRODUCT(_xlfn.XLOOKUP(AF$23,$C$4:$C$19,$I$4:$S$19)*$AL280:$AV280),0)</f>
        <v>0</v>
      </c>
      <c r="CQ280" s="300" cm="1">
        <f t="array" aca="1" ref="CQ280" ca="1">IF(AG280&lt;0,AG280*SUMPRODUCT(_xlfn.XLOOKUP(AG$23,$C$4:$C$19,$I$4:$S$19)*$AL280:$AV280),0)</f>
        <v>0</v>
      </c>
      <c r="CR280" s="300" cm="1">
        <f t="array" aca="1" ref="CR280" ca="1">IF(AH280&lt;0,AH280*SUMPRODUCT(_xlfn.XLOOKUP(AH$23,$C$4:$C$19,$I$4:$S$19)*$AL280:$AV280),0)</f>
        <v>0</v>
      </c>
      <c r="CS280" s="300" cm="1">
        <f t="array" aca="1" ref="CS280" ca="1">IF(AI280&lt;0,AI280*SUMPRODUCT(_xlfn.XLOOKUP(AI$23,$C$4:$C$19,$I$4:$S$19)*$AL280:$AV280),0)</f>
        <v>0</v>
      </c>
      <c r="CT280" s="300" cm="1">
        <f t="array" aca="1" ref="CT280" ca="1">IF(AJ280&lt;0,AJ280*SUMPRODUCT(_xlfn.XLOOKUP(AJ$23,$C$4:$C$19,$I$4:$S$19)*$AL280:$AV280),0)</f>
        <v>0</v>
      </c>
      <c r="CU280" s="302" cm="1">
        <f t="array" aca="1" ref="CU280" ca="1">IF(AK280&lt;0,AK280*SUMPRODUCT(_xlfn.XLOOKUP(AK$23,$C$4:$C$19,$I$4:$S$19)*$AL280:$AV280),0)</f>
        <v>0</v>
      </c>
      <c r="CV280" s="303">
        <f t="shared" ca="1" si="370"/>
        <v>0</v>
      </c>
    </row>
    <row r="281" spans="1:100" x14ac:dyDescent="0.25">
      <c r="A281" s="136"/>
      <c r="B281" s="389"/>
      <c r="C281" s="278">
        <v>18</v>
      </c>
      <c r="D281" s="279" t="str">
        <f>_xlfn.XLOOKUP($C281,'Load Combinations'!$B$4:$B$22,'Load Combinations'!$C$4:$C$22)</f>
        <v>Target Change Out</v>
      </c>
      <c r="E281" s="280"/>
      <c r="F281" s="281"/>
      <c r="G281" s="111"/>
      <c r="H281" s="282">
        <f t="shared" ca="1" si="355"/>
        <v>0</v>
      </c>
      <c r="I281" s="282">
        <f t="shared" ca="1" si="356"/>
        <v>-1</v>
      </c>
      <c r="J281" s="283"/>
      <c r="K281" s="87">
        <f ca="1">OFFSET(K281,-17,0)</f>
        <v>0</v>
      </c>
      <c r="L281" s="84">
        <f t="shared" ref="L281:AK281" ca="1" si="408">OFFSET(L281,-17,0)</f>
        <v>0</v>
      </c>
      <c r="M281" s="84">
        <f t="shared" ca="1" si="408"/>
        <v>0</v>
      </c>
      <c r="N281" s="84">
        <f t="shared" ca="1" si="408"/>
        <v>0</v>
      </c>
      <c r="O281" s="84">
        <f t="shared" ca="1" si="408"/>
        <v>0</v>
      </c>
      <c r="P281" s="84">
        <f t="shared" ca="1" si="408"/>
        <v>0</v>
      </c>
      <c r="Q281" s="84">
        <f t="shared" ca="1" si="408"/>
        <v>0</v>
      </c>
      <c r="R281" s="84">
        <f t="shared" ca="1" si="408"/>
        <v>0</v>
      </c>
      <c r="S281" s="84">
        <f t="shared" ca="1" si="408"/>
        <v>0</v>
      </c>
      <c r="T281" s="84">
        <f t="shared" ca="1" si="408"/>
        <v>0</v>
      </c>
      <c r="U281" s="84">
        <f t="shared" ca="1" si="408"/>
        <v>0</v>
      </c>
      <c r="V281" s="84">
        <f t="shared" ca="1" si="408"/>
        <v>0</v>
      </c>
      <c r="W281" s="84">
        <f t="shared" ca="1" si="408"/>
        <v>0</v>
      </c>
      <c r="X281" s="84">
        <f t="shared" ca="1" si="408"/>
        <v>0</v>
      </c>
      <c r="Y281" s="84">
        <f t="shared" ca="1" si="408"/>
        <v>0</v>
      </c>
      <c r="Z281" s="89">
        <f t="shared" ca="1" si="408"/>
        <v>0</v>
      </c>
      <c r="AA281" s="87">
        <f t="shared" ca="1" si="408"/>
        <v>0</v>
      </c>
      <c r="AB281" s="84">
        <f t="shared" ca="1" si="408"/>
        <v>0</v>
      </c>
      <c r="AC281" s="84">
        <f t="shared" ca="1" si="408"/>
        <v>0</v>
      </c>
      <c r="AD281" s="84">
        <f t="shared" ca="1" si="408"/>
        <v>0</v>
      </c>
      <c r="AE281" s="84">
        <f t="shared" ca="1" si="408"/>
        <v>0</v>
      </c>
      <c r="AF281" s="84">
        <f t="shared" ca="1" si="408"/>
        <v>0</v>
      </c>
      <c r="AG281" s="84">
        <f t="shared" ca="1" si="408"/>
        <v>0</v>
      </c>
      <c r="AH281" s="84">
        <f t="shared" ca="1" si="408"/>
        <v>0</v>
      </c>
      <c r="AI281" s="84">
        <f t="shared" ca="1" si="408"/>
        <v>1</v>
      </c>
      <c r="AJ281" s="84">
        <f t="shared" ca="1" si="408"/>
        <v>0</v>
      </c>
      <c r="AK281" s="98">
        <f t="shared" ca="1" si="408"/>
        <v>0</v>
      </c>
      <c r="AL281" s="91">
        <f>+INDEX('Load Combinations'!$D$4:$N$22,MATCH(Vertical!$C281,'Load Combinations'!$B$4:$B$22,0),MATCH(Vertical!AL$23,'Load Combinations'!$D$3:$N$3,0))</f>
        <v>1</v>
      </c>
      <c r="AM281" s="84">
        <f>+INDEX('Load Combinations'!$D$4:$N$22,MATCH(Vertical!$C281,'Load Combinations'!$B$4:$B$22,0),MATCH(Vertical!AM$23,'Load Combinations'!$D$3:$N$3,0))</f>
        <v>0</v>
      </c>
      <c r="AN281" s="84">
        <f>+INDEX('Load Combinations'!$D$4:$N$22,MATCH(Vertical!$C281,'Load Combinations'!$B$4:$B$22,0),MATCH(Vertical!AN$23,'Load Combinations'!$D$3:$N$3,0))</f>
        <v>1</v>
      </c>
      <c r="AO281" s="84">
        <f>+INDEX('Load Combinations'!$D$4:$N$22,MATCH(Vertical!$C281,'Load Combinations'!$B$4:$B$22,0),MATCH(Vertical!AO$23,'Load Combinations'!$D$3:$N$3,0))</f>
        <v>1</v>
      </c>
      <c r="AP281" s="84">
        <f>+INDEX('Load Combinations'!$D$4:$N$22,MATCH(Vertical!$C281,'Load Combinations'!$B$4:$B$22,0),MATCH(Vertical!AP$23,'Load Combinations'!$D$3:$N$3,0))</f>
        <v>0</v>
      </c>
      <c r="AQ281" s="84">
        <f>+INDEX('Load Combinations'!$D$4:$N$22,MATCH(Vertical!$C281,'Load Combinations'!$B$4:$B$22,0),MATCH(Vertical!AQ$23,'Load Combinations'!$D$3:$N$3,0))</f>
        <v>0</v>
      </c>
      <c r="AR281" s="84">
        <f>+INDEX('Load Combinations'!$D$4:$N$22,MATCH(Vertical!$C281,'Load Combinations'!$B$4:$B$22,0),MATCH(Vertical!AR$23,'Load Combinations'!$D$3:$N$3,0))</f>
        <v>0</v>
      </c>
      <c r="AS281" s="84">
        <f>+INDEX('Load Combinations'!$D$4:$N$22,MATCH(Vertical!$C281,'Load Combinations'!$B$4:$B$22,0),MATCH(Vertical!AS$23,'Load Combinations'!$D$3:$N$3,0))</f>
        <v>0</v>
      </c>
      <c r="AT281" s="84">
        <f>+INDEX('Load Combinations'!$D$4:$N$22,MATCH(Vertical!$C281,'Load Combinations'!$B$4:$B$22,0),MATCH(Vertical!AT$23,'Load Combinations'!$D$3:$N$3,0))</f>
        <v>0</v>
      </c>
      <c r="AU281" s="89">
        <f>+INDEX('Load Combinations'!$D$4:$N$22,MATCH(Vertical!$C281,'Load Combinations'!$B$4:$B$22,0),MATCH(Vertical!AU$23,'Load Combinations'!$D$3:$N$3,0))</f>
        <v>0</v>
      </c>
      <c r="AV281" s="194">
        <f>+INDEX('Load Combinations'!$D$4:$N$22,MATCH(Vertical!$C281,'Load Combinations'!$B$4:$B$22,0),MATCH(Vertical!AV$23,'Load Combinations'!$D$3:$N$3,0))</f>
        <v>0</v>
      </c>
      <c r="AW281" s="284" cm="1">
        <f t="array" aca="1" ref="AW281" ca="1">SUMPRODUCT(--($K281:$Z281&gt;0),INDEX($H$4:$H$19,MATCH($K$23:$Z$23,$C$4:$C$19,0)))</f>
        <v>0</v>
      </c>
      <c r="AX281" s="194" cm="1">
        <f t="array" aca="1" ref="AX281" ca="1">SUMPRODUCT(--($K281:$Z281&gt;0),INDEX($G$4:$G$19,MATCH($K$23:$Z$23,$C$4:$C$19,0)))</f>
        <v>0</v>
      </c>
      <c r="AY281" s="194" cm="1">
        <f t="array" aca="1" ref="AY281" ca="1">-1*SUMPRODUCT(--($K281:$Z281&lt;0),INDEX($H$4:$H$19,MATCH($K$23:$Z$23,$C$4:$C$19,0)))</f>
        <v>0</v>
      </c>
      <c r="AZ281" s="285" cm="1">
        <f t="array" aca="1" ref="AZ281" ca="1">-1*SUMPRODUCT(--($K281:$Z281&lt;0),INDEX($G$4:$G$19,MATCH($K$23:$Z$23,$C$4:$C$19,0)))</f>
        <v>0</v>
      </c>
      <c r="BA281" s="286" cm="1">
        <f t="array" aca="1" ref="BA281" ca="1">IF(AA281&gt;0,AA281*SUMPRODUCT(_xlfn.XLOOKUP(AA$23,$C$4:$C$19,$T$4:$AD$19)*$AL281:$AV281),0)</f>
        <v>0</v>
      </c>
      <c r="BB281" s="287" cm="1">
        <f t="array" aca="1" ref="BB281" ca="1">IF(AB281&gt;0,AB281*SUMPRODUCT(_xlfn.XLOOKUP(AB$23,$C$4:$C$19,$T$4:$AD$19)*$AL281:$AV281),0)</f>
        <v>0</v>
      </c>
      <c r="BC281" s="287" cm="1">
        <f t="array" aca="1" ref="BC281" ca="1">IF(AC281&gt;0,AC281*SUMPRODUCT(_xlfn.XLOOKUP(AC$23,$C$4:$C$19,$T$4:$AD$19)*$AL281:$AV281),0)</f>
        <v>0</v>
      </c>
      <c r="BD281" s="287" cm="1">
        <f t="array" aca="1" ref="BD281" ca="1">IF(AD281&gt;0,AD281*SUMPRODUCT(_xlfn.XLOOKUP(AD$23,$C$4:$C$19,$T$4:$AD$19)*$AL281:$AV281),0)</f>
        <v>0</v>
      </c>
      <c r="BE281" s="287" cm="1">
        <f t="array" aca="1" ref="BE281" ca="1">IF(AE281&gt;0,AE281*SUMPRODUCT(_xlfn.XLOOKUP(AE$23,$C$4:$C$19,$T$4:$AD$19)*$AL281:$AV281),0)</f>
        <v>0</v>
      </c>
      <c r="BF281" s="287" cm="1">
        <f t="array" aca="1" ref="BF281" ca="1">IF(AF281&gt;0,AF281*SUMPRODUCT(_xlfn.XLOOKUP(AF$23,$C$4:$C$19,$T$4:$AD$19)*$AL281:$AV281),0)</f>
        <v>0</v>
      </c>
      <c r="BG281" s="287" cm="1">
        <f t="array" aca="1" ref="BG281" ca="1">IF(AG281&gt;0,AG281*SUMPRODUCT(_xlfn.XLOOKUP(AG$23,$C$4:$C$19,$T$4:$AD$19)*$AL281:$AV281),0)</f>
        <v>0</v>
      </c>
      <c r="BH281" s="287" cm="1">
        <f t="array" aca="1" ref="BH281" ca="1">IF(AH281&gt;0,AH281*SUMPRODUCT(_xlfn.XLOOKUP(AH$23,$C$4:$C$19,$T$4:$AD$19)*$AL281:$AV281),0)</f>
        <v>0</v>
      </c>
      <c r="BI281" s="287" cm="1">
        <f t="array" aca="1" ref="BI281" ca="1">IF(AI281&gt;0,AI281*SUMPRODUCT(_xlfn.XLOOKUP(AI$23,$C$4:$C$19,$T$4:$AD$19)*$AL281:$AV281),0)</f>
        <v>0</v>
      </c>
      <c r="BJ281" s="287" cm="1">
        <f t="array" aca="1" ref="BJ281" ca="1">IF(AJ281&gt;0,AJ281*SUMPRODUCT(_xlfn.XLOOKUP(AJ$23,$C$4:$C$19,$T$4:$AD$19)*$AL281:$AV281),0)</f>
        <v>0</v>
      </c>
      <c r="BK281" s="288" cm="1">
        <f t="array" aca="1" ref="BK281" ca="1">IF(AK281&gt;0,AK281*SUMPRODUCT(_xlfn.XLOOKUP(AK$23,$C$4:$C$19,$T$4:$AD$19)*$AL281:$AV281),0)</f>
        <v>0</v>
      </c>
      <c r="BL281" s="289">
        <f t="shared" ca="1" si="367"/>
        <v>0</v>
      </c>
      <c r="BM281" s="286" cm="1">
        <f t="array" aca="1" ref="BM281" ca="1">IF(AA281&gt;0,AA281*SUMPRODUCT(_xlfn.XLOOKUP(AA$23,$C$4:$C$19,$I$4:$S$19)*$AL281:$AV281),0)</f>
        <v>0</v>
      </c>
      <c r="BN281" s="287" cm="1">
        <f t="array" aca="1" ref="BN281" ca="1">IF(AB281&gt;0,AB281*SUMPRODUCT(_xlfn.XLOOKUP(AB$23,$C$4:$C$19,$I$4:$S$19)*$AL281:$AV281),0)</f>
        <v>0</v>
      </c>
      <c r="BO281" s="287" cm="1">
        <f t="array" aca="1" ref="BO281" ca="1">IF(AC281&gt;0,AC281*SUMPRODUCT(_xlfn.XLOOKUP(AC$23,$C$4:$C$19,$I$4:$S$19)*$AL281:$AV281),0)</f>
        <v>0</v>
      </c>
      <c r="BP281" s="287" cm="1">
        <f t="array" aca="1" ref="BP281" ca="1">IF(AD281&gt;0,AD281*SUMPRODUCT(_xlfn.XLOOKUP(AD$23,$C$4:$C$19,$I$4:$S$19)*$AL281:$AV281),0)</f>
        <v>0</v>
      </c>
      <c r="BQ281" s="287" cm="1">
        <f t="array" aca="1" ref="BQ281" ca="1">IF(AE281&gt;0,AE281*SUMPRODUCT(_xlfn.XLOOKUP(AE$23,$C$4:$C$19,$I$4:$S$19)*$AL281:$AV281),0)</f>
        <v>0</v>
      </c>
      <c r="BR281" s="287" cm="1">
        <f t="array" aca="1" ref="BR281" ca="1">IF(AF281&gt;0,AF281*SUMPRODUCT(_xlfn.XLOOKUP(AF$23,$C$4:$C$19,$I$4:$S$19)*$AL281:$AV281),0)</f>
        <v>0</v>
      </c>
      <c r="BS281" s="287" cm="1">
        <f t="array" aca="1" ref="BS281" ca="1">IF(AG281&gt;0,AG281*SUMPRODUCT(_xlfn.XLOOKUP(AG$23,$C$4:$C$19,$I$4:$S$19)*$AL281:$AV281),0)</f>
        <v>0</v>
      </c>
      <c r="BT281" s="287" cm="1">
        <f t="array" aca="1" ref="BT281" ca="1">IF(AH281&gt;0,AH281*SUMPRODUCT(_xlfn.XLOOKUP(AH$23,$C$4:$C$19,$I$4:$S$19)*$AL281:$AV281),0)</f>
        <v>0</v>
      </c>
      <c r="BU281" s="287" cm="1">
        <f t="array" aca="1" ref="BU281" ca="1">IF(AI281&gt;0,AI281*SUMPRODUCT(_xlfn.XLOOKUP(AI$23,$C$4:$C$19,$I$4:$S$19)*$AL281:$AV281),0)</f>
        <v>-1</v>
      </c>
      <c r="BV281" s="287" cm="1">
        <f t="array" aca="1" ref="BV281" ca="1">IF(AJ281&gt;0,AJ281*SUMPRODUCT(_xlfn.XLOOKUP(AJ$23,$C$4:$C$19,$I$4:$S$19)*$AL281:$AV281),0)</f>
        <v>0</v>
      </c>
      <c r="BW281" s="290" cm="1">
        <f t="array" aca="1" ref="BW281" ca="1">IF(AK281&gt;0,AK281*SUMPRODUCT(_xlfn.XLOOKUP(AK$23,$C$4:$C$19,$I$4:$S$19)*$AL281:$AV281),0)</f>
        <v>0</v>
      </c>
      <c r="BX281" s="291">
        <f t="shared" ca="1" si="368"/>
        <v>-1</v>
      </c>
      <c r="BY281" s="286" cm="1">
        <f t="array" aca="1" ref="BY281" ca="1">IF(AA281&lt;0,AA281*SUMPRODUCT(_xlfn.XLOOKUP(AA$23,$C$4:$C$19,$T$4:$AD$19)*$AL281:$AV281),0)</f>
        <v>0</v>
      </c>
      <c r="BZ281" s="287" cm="1">
        <f t="array" aca="1" ref="BZ281" ca="1">IF(AB281&lt;0,AB281*SUMPRODUCT(_xlfn.XLOOKUP(AB$23,$C$4:$C$19,$T$4:$AD$19)*$AL281:$AV281),0)</f>
        <v>0</v>
      </c>
      <c r="CA281" s="287" cm="1">
        <f t="array" aca="1" ref="CA281" ca="1">IF(AC281&lt;0,AC281*SUMPRODUCT(_xlfn.XLOOKUP(AC$23,$C$4:$C$19,$T$4:$AD$19)*$AL281:$AV281),0)</f>
        <v>0</v>
      </c>
      <c r="CB281" s="287" cm="1">
        <f t="array" aca="1" ref="CB281" ca="1">IF(AD281&lt;0,AD281*SUMPRODUCT(_xlfn.XLOOKUP(AD$23,$C$4:$C$19,$T$4:$AD$19)*$AL281:$AV281),0)</f>
        <v>0</v>
      </c>
      <c r="CC281" s="287" cm="1">
        <f t="array" aca="1" ref="CC281" ca="1">IF(AE281&lt;0,AE281*SUMPRODUCT(_xlfn.XLOOKUP(AE$23,$C$4:$C$19,$T$4:$AD$19)*$AL281:$AV281),0)</f>
        <v>0</v>
      </c>
      <c r="CD281" s="287" cm="1">
        <f t="array" aca="1" ref="CD281" ca="1">IF(AF281&lt;0,AF281*SUMPRODUCT(_xlfn.XLOOKUP(AF$23,$C$4:$C$19,$T$4:$AD$19)*$AL281:$AV281),0)</f>
        <v>0</v>
      </c>
      <c r="CE281" s="287" cm="1">
        <f t="array" aca="1" ref="CE281" ca="1">IF(AG281&lt;0,AG281*SUMPRODUCT(_xlfn.XLOOKUP(AG$23,$C$4:$C$19,$T$4:$AD$19)*$AL281:$AV281),0)</f>
        <v>0</v>
      </c>
      <c r="CF281" s="287" cm="1">
        <f t="array" aca="1" ref="CF281" ca="1">IF(AH281&lt;0,AH281*SUMPRODUCT(_xlfn.XLOOKUP(AH$23,$C$4:$C$19,$T$4:$AD$19)*$AL281:$AV281),0)</f>
        <v>0</v>
      </c>
      <c r="CG281" s="287" cm="1">
        <f t="array" aca="1" ref="CG281" ca="1">IF(AI281&lt;0,AI281*SUMPRODUCT(_xlfn.XLOOKUP(AI$23,$C$4:$C$19,$T$4:$AD$19)*$AL281:$AV281),0)</f>
        <v>0</v>
      </c>
      <c r="CH281" s="287" cm="1">
        <f t="array" aca="1" ref="CH281" ca="1">IF(AJ281&lt;0,AJ281*SUMPRODUCT(_xlfn.XLOOKUP(AJ$23,$C$4:$C$19,$T$4:$AD$19)*$AL281:$AV281),0)</f>
        <v>0</v>
      </c>
      <c r="CI281" s="290" cm="1">
        <f t="array" aca="1" ref="CI281" ca="1">IF(AK281&lt;0,AK281*SUMPRODUCT(_xlfn.XLOOKUP(AK$23,$C$4:$C$19,$T$4:$AD$19)*$AL281:$AV281),0)</f>
        <v>0</v>
      </c>
      <c r="CJ281" s="289">
        <f t="shared" ca="1" si="369"/>
        <v>0</v>
      </c>
      <c r="CK281" s="286" cm="1">
        <f t="array" aca="1" ref="CK281" ca="1">IF(AA281&lt;0,AA281*SUMPRODUCT(_xlfn.XLOOKUP(AA$23,$C$4:$C$19,$I$4:$S$19)*$AL281:$AV281),0)</f>
        <v>0</v>
      </c>
      <c r="CL281" s="287" cm="1">
        <f t="array" aca="1" ref="CL281" ca="1">IF(AB281&lt;0,AB281*SUMPRODUCT(_xlfn.XLOOKUP(AB$23,$C$4:$C$19,$I$4:$S$19)*$AL281:$AV281),0)</f>
        <v>0</v>
      </c>
      <c r="CM281" s="287" cm="1">
        <f t="array" aca="1" ref="CM281" ca="1">IF(AC281&lt;0,AC281*SUMPRODUCT(_xlfn.XLOOKUP(AC$23,$C$4:$C$19,$I$4:$S$19)*$AL281:$AV281),0)</f>
        <v>0</v>
      </c>
      <c r="CN281" s="287" cm="1">
        <f t="array" aca="1" ref="CN281" ca="1">IF(AD281&lt;0,AD281*SUMPRODUCT(_xlfn.XLOOKUP(AD$23,$C$4:$C$19,$I$4:$S$19)*$AL281:$AV281),0)</f>
        <v>0</v>
      </c>
      <c r="CO281" s="287" cm="1">
        <f t="array" aca="1" ref="CO281" ca="1">IF(AE281&lt;0,AE281*SUMPRODUCT(_xlfn.XLOOKUP(AE$23,$C$4:$C$19,$I$4:$S$19)*$AL281:$AV281),0)</f>
        <v>0</v>
      </c>
      <c r="CP281" s="287" cm="1">
        <f t="array" aca="1" ref="CP281" ca="1">IF(AF281&lt;0,AF281*SUMPRODUCT(_xlfn.XLOOKUP(AF$23,$C$4:$C$19,$I$4:$S$19)*$AL281:$AV281),0)</f>
        <v>0</v>
      </c>
      <c r="CQ281" s="287" cm="1">
        <f t="array" aca="1" ref="CQ281" ca="1">IF(AG281&lt;0,AG281*SUMPRODUCT(_xlfn.XLOOKUP(AG$23,$C$4:$C$19,$I$4:$S$19)*$AL281:$AV281),0)</f>
        <v>0</v>
      </c>
      <c r="CR281" s="287" cm="1">
        <f t="array" aca="1" ref="CR281" ca="1">IF(AH281&lt;0,AH281*SUMPRODUCT(_xlfn.XLOOKUP(AH$23,$C$4:$C$19,$I$4:$S$19)*$AL281:$AV281),0)</f>
        <v>0</v>
      </c>
      <c r="CS281" s="287" cm="1">
        <f t="array" aca="1" ref="CS281" ca="1">IF(AI281&lt;0,AI281*SUMPRODUCT(_xlfn.XLOOKUP(AI$23,$C$4:$C$19,$I$4:$S$19)*$AL281:$AV281),0)</f>
        <v>0</v>
      </c>
      <c r="CT281" s="287" cm="1">
        <f t="array" aca="1" ref="CT281" ca="1">IF(AJ281&lt;0,AJ281*SUMPRODUCT(_xlfn.XLOOKUP(AJ$23,$C$4:$C$19,$I$4:$S$19)*$AL281:$AV281),0)</f>
        <v>0</v>
      </c>
      <c r="CU281" s="288" cm="1">
        <f t="array" aca="1" ref="CU281" ca="1">IF(AK281&lt;0,AK281*SUMPRODUCT(_xlfn.XLOOKUP(AK$23,$C$4:$C$19,$I$4:$S$19)*$AL281:$AV281),0)</f>
        <v>0</v>
      </c>
      <c r="CV281" s="289">
        <f t="shared" ca="1" si="370"/>
        <v>0</v>
      </c>
    </row>
    <row r="282" spans="1:100" ht="15.75" thickBot="1" x14ac:dyDescent="0.3">
      <c r="A282" s="137"/>
      <c r="B282" s="492"/>
      <c r="C282" s="306">
        <v>19</v>
      </c>
      <c r="D282" s="307" t="str">
        <f>_xlfn.XLOOKUP($C282,'Load Combinations'!$B$4:$B$22,'Load Combinations'!$C$4:$C$22)</f>
        <v>Bearing Change Out (Shaft on lid)</v>
      </c>
      <c r="E282" s="308"/>
      <c r="F282" s="309"/>
      <c r="G282" s="310"/>
      <c r="H282" s="311">
        <f t="shared" ca="1" si="355"/>
        <v>0</v>
      </c>
      <c r="I282" s="311">
        <f t="shared" ca="1" si="356"/>
        <v>0</v>
      </c>
      <c r="J282" s="724"/>
      <c r="K282" s="312">
        <f ca="1">OFFSET(K282,-18,0)</f>
        <v>0</v>
      </c>
      <c r="L282" s="313">
        <f t="shared" ref="L282:AK282" ca="1" si="409">OFFSET(L282,-18,0)</f>
        <v>0</v>
      </c>
      <c r="M282" s="313">
        <f t="shared" ca="1" si="409"/>
        <v>0</v>
      </c>
      <c r="N282" s="313">
        <f t="shared" ca="1" si="409"/>
        <v>0</v>
      </c>
      <c r="O282" s="313">
        <f t="shared" ca="1" si="409"/>
        <v>0</v>
      </c>
      <c r="P282" s="313">
        <f t="shared" ca="1" si="409"/>
        <v>0</v>
      </c>
      <c r="Q282" s="313">
        <f t="shared" ca="1" si="409"/>
        <v>0</v>
      </c>
      <c r="R282" s="313">
        <f t="shared" ca="1" si="409"/>
        <v>0</v>
      </c>
      <c r="S282" s="313">
        <f t="shared" ca="1" si="409"/>
        <v>0</v>
      </c>
      <c r="T282" s="313">
        <f t="shared" ca="1" si="409"/>
        <v>0</v>
      </c>
      <c r="U282" s="313">
        <f t="shared" ca="1" si="409"/>
        <v>0</v>
      </c>
      <c r="V282" s="313">
        <f t="shared" ca="1" si="409"/>
        <v>0</v>
      </c>
      <c r="W282" s="313">
        <f t="shared" ca="1" si="409"/>
        <v>0</v>
      </c>
      <c r="X282" s="313">
        <f t="shared" ca="1" si="409"/>
        <v>0</v>
      </c>
      <c r="Y282" s="313">
        <f t="shared" ca="1" si="409"/>
        <v>0</v>
      </c>
      <c r="Z282" s="314">
        <f t="shared" ca="1" si="409"/>
        <v>0</v>
      </c>
      <c r="AA282" s="312">
        <f t="shared" ca="1" si="409"/>
        <v>0</v>
      </c>
      <c r="AB282" s="313">
        <f t="shared" ca="1" si="409"/>
        <v>0</v>
      </c>
      <c r="AC282" s="313">
        <f t="shared" ca="1" si="409"/>
        <v>0</v>
      </c>
      <c r="AD282" s="313">
        <f t="shared" ca="1" si="409"/>
        <v>0</v>
      </c>
      <c r="AE282" s="313">
        <f t="shared" ca="1" si="409"/>
        <v>0</v>
      </c>
      <c r="AF282" s="313">
        <f t="shared" ca="1" si="409"/>
        <v>0</v>
      </c>
      <c r="AG282" s="313">
        <f t="shared" ca="1" si="409"/>
        <v>0</v>
      </c>
      <c r="AH282" s="313">
        <f t="shared" ca="1" si="409"/>
        <v>0</v>
      </c>
      <c r="AI282" s="313">
        <f t="shared" ca="1" si="409"/>
        <v>1</v>
      </c>
      <c r="AJ282" s="313">
        <f t="shared" ca="1" si="409"/>
        <v>0</v>
      </c>
      <c r="AK282" s="315">
        <f t="shared" ca="1" si="409"/>
        <v>0</v>
      </c>
      <c r="AL282" s="316">
        <f>+INDEX('Load Combinations'!$D$4:$N$22,MATCH(Vertical!$C282,'Load Combinations'!$B$4:$B$22,0),MATCH(Vertical!AL$23,'Load Combinations'!$D$3:$N$3,0))</f>
        <v>1</v>
      </c>
      <c r="AM282" s="313">
        <f>+INDEX('Load Combinations'!$D$4:$N$22,MATCH(Vertical!$C282,'Load Combinations'!$B$4:$B$22,0),MATCH(Vertical!AM$23,'Load Combinations'!$D$3:$N$3,0))</f>
        <v>0</v>
      </c>
      <c r="AN282" s="313">
        <f>+INDEX('Load Combinations'!$D$4:$N$22,MATCH(Vertical!$C282,'Load Combinations'!$B$4:$B$22,0),MATCH(Vertical!AN$23,'Load Combinations'!$D$3:$N$3,0))</f>
        <v>0</v>
      </c>
      <c r="AO282" s="313">
        <f>+INDEX('Load Combinations'!$D$4:$N$22,MATCH(Vertical!$C282,'Load Combinations'!$B$4:$B$22,0),MATCH(Vertical!AO$23,'Load Combinations'!$D$3:$N$3,0))</f>
        <v>0</v>
      </c>
      <c r="AP282" s="313">
        <f>+INDEX('Load Combinations'!$D$4:$N$22,MATCH(Vertical!$C282,'Load Combinations'!$B$4:$B$22,0),MATCH(Vertical!AP$23,'Load Combinations'!$D$3:$N$3,0))</f>
        <v>0</v>
      </c>
      <c r="AQ282" s="313">
        <f>+INDEX('Load Combinations'!$D$4:$N$22,MATCH(Vertical!$C282,'Load Combinations'!$B$4:$B$22,0),MATCH(Vertical!AQ$23,'Load Combinations'!$D$3:$N$3,0))</f>
        <v>0</v>
      </c>
      <c r="AR282" s="313">
        <f>+INDEX('Load Combinations'!$D$4:$N$22,MATCH(Vertical!$C282,'Load Combinations'!$B$4:$B$22,0),MATCH(Vertical!AR$23,'Load Combinations'!$D$3:$N$3,0))</f>
        <v>0</v>
      </c>
      <c r="AS282" s="313">
        <f>+INDEX('Load Combinations'!$D$4:$N$22,MATCH(Vertical!$C282,'Load Combinations'!$B$4:$B$22,0),MATCH(Vertical!AS$23,'Load Combinations'!$D$3:$N$3,0))</f>
        <v>0</v>
      </c>
      <c r="AT282" s="313">
        <f>+INDEX('Load Combinations'!$D$4:$N$22,MATCH(Vertical!$C282,'Load Combinations'!$B$4:$B$22,0),MATCH(Vertical!AT$23,'Load Combinations'!$D$3:$N$3,0))</f>
        <v>0</v>
      </c>
      <c r="AU282" s="314">
        <f>+INDEX('Load Combinations'!$D$4:$N$22,MATCH(Vertical!$C282,'Load Combinations'!$B$4:$B$22,0),MATCH(Vertical!AU$23,'Load Combinations'!$D$3:$N$3,0))</f>
        <v>0</v>
      </c>
      <c r="AV282" s="318">
        <f>+INDEX('Load Combinations'!$D$4:$N$22,MATCH(Vertical!$C282,'Load Combinations'!$B$4:$B$22,0),MATCH(Vertical!AV$23,'Load Combinations'!$D$3:$N$3,0))</f>
        <v>1</v>
      </c>
      <c r="AW282" s="317" cm="1">
        <f t="array" aca="1" ref="AW282" ca="1">SUMPRODUCT(--($K282:$Z282&gt;0),INDEX($H$4:$H$19,MATCH($K$23:$Z$23,$C$4:$C$19,0)))</f>
        <v>0</v>
      </c>
      <c r="AX282" s="318" cm="1">
        <f t="array" aca="1" ref="AX282" ca="1">SUMPRODUCT(--($K282:$Z282&gt;0),INDEX($G$4:$G$19,MATCH($K$23:$Z$23,$C$4:$C$19,0)))</f>
        <v>0</v>
      </c>
      <c r="AY282" s="318" cm="1">
        <f t="array" aca="1" ref="AY282" ca="1">-1*SUMPRODUCT(--($K282:$Z282&lt;0),INDEX($H$4:$H$19,MATCH($K$23:$Z$23,$C$4:$C$19,0)))</f>
        <v>0</v>
      </c>
      <c r="AZ282" s="725" cm="1">
        <f t="array" aca="1" ref="AZ282" ca="1">-1*SUMPRODUCT(--($K282:$Z282&lt;0),INDEX($G$4:$G$19,MATCH($K$23:$Z$23,$C$4:$C$19,0)))</f>
        <v>0</v>
      </c>
      <c r="BA282" s="310" cm="1">
        <f t="array" aca="1" ref="BA282" ca="1">IF(AA282&gt;0,AA282*SUMPRODUCT(_xlfn.XLOOKUP(AA$23,$C$4:$C$19,$T$4:$AD$19)*$AL282:$AV282),0)</f>
        <v>0</v>
      </c>
      <c r="BB282" s="319" cm="1">
        <f t="array" aca="1" ref="BB282" ca="1">IF(AB282&gt;0,AB282*SUMPRODUCT(_xlfn.XLOOKUP(AB$23,$C$4:$C$19,$T$4:$AD$19)*$AL282:$AV282),0)</f>
        <v>0</v>
      </c>
      <c r="BC282" s="319" cm="1">
        <f t="array" aca="1" ref="BC282" ca="1">IF(AC282&gt;0,AC282*SUMPRODUCT(_xlfn.XLOOKUP(AC$23,$C$4:$C$19,$T$4:$AD$19)*$AL282:$AV282),0)</f>
        <v>0</v>
      </c>
      <c r="BD282" s="320" cm="1">
        <f t="array" aca="1" ref="BD282" ca="1">IF(AD282&gt;0,AD282*SUMPRODUCT(_xlfn.XLOOKUP(AD$23,$C$4:$C$19,$T$4:$AD$19)*$AL282:$AV282),0)</f>
        <v>0</v>
      </c>
      <c r="BE282" s="319" cm="1">
        <f t="array" aca="1" ref="BE282" ca="1">IF(AE282&gt;0,AE282*SUMPRODUCT(_xlfn.XLOOKUP(AE$23,$C$4:$C$19,$T$4:$AD$19)*$AL282:$AV282),0)</f>
        <v>0</v>
      </c>
      <c r="BF282" s="319" cm="1">
        <f t="array" aca="1" ref="BF282" ca="1">IF(AF282&gt;0,AF282*SUMPRODUCT(_xlfn.XLOOKUP(AF$23,$C$4:$C$19,$T$4:$AD$19)*$AL282:$AV282),0)</f>
        <v>0</v>
      </c>
      <c r="BG282" s="319" cm="1">
        <f t="array" aca="1" ref="BG282" ca="1">IF(AG282&gt;0,AG282*SUMPRODUCT(_xlfn.XLOOKUP(AG$23,$C$4:$C$19,$T$4:$AD$19)*$AL282:$AV282),0)</f>
        <v>0</v>
      </c>
      <c r="BH282" s="319" cm="1">
        <f t="array" aca="1" ref="BH282" ca="1">IF(AH282&gt;0,AH282*SUMPRODUCT(_xlfn.XLOOKUP(AH$23,$C$4:$C$19,$T$4:$AD$19)*$AL282:$AV282),0)</f>
        <v>0</v>
      </c>
      <c r="BI282" s="319" cm="1">
        <f t="array" aca="1" ref="BI282" ca="1">IF(AI282&gt;0,AI282*SUMPRODUCT(_xlfn.XLOOKUP(AI$23,$C$4:$C$19,$T$4:$AD$19)*$AL282:$AV282),0)</f>
        <v>0</v>
      </c>
      <c r="BJ282" s="319" cm="1">
        <f t="array" aca="1" ref="BJ282" ca="1">IF(AJ282&gt;0,AJ282*SUMPRODUCT(_xlfn.XLOOKUP(AJ$23,$C$4:$C$19,$T$4:$AD$19)*$AL282:$AV282),0)</f>
        <v>0</v>
      </c>
      <c r="BK282" s="726" cm="1">
        <f t="array" aca="1" ref="BK282" ca="1">IF(AK282&gt;0,AK282*SUMPRODUCT(_xlfn.XLOOKUP(AK$23,$C$4:$C$19,$T$4:$AD$19)*$AL282:$AV282),0)</f>
        <v>0</v>
      </c>
      <c r="BL282" s="727">
        <f t="shared" ca="1" si="367"/>
        <v>0</v>
      </c>
      <c r="BM282" s="310" cm="1">
        <f t="array" aca="1" ref="BM282" ca="1">IF(AA282&gt;0,AA282*SUMPRODUCT(_xlfn.XLOOKUP(AA$23,$C$4:$C$19,$I$4:$S$19)*$AL282:$AV282),0)</f>
        <v>0</v>
      </c>
      <c r="BN282" s="319" cm="1">
        <f t="array" aca="1" ref="BN282" ca="1">IF(AB282&gt;0,AB282*SUMPRODUCT(_xlfn.XLOOKUP(AB$23,$C$4:$C$19,$I$4:$S$19)*$AL282:$AV282),0)</f>
        <v>0</v>
      </c>
      <c r="BO282" s="319" cm="1">
        <f t="array" aca="1" ref="BO282" ca="1">IF(AC282&gt;0,AC282*SUMPRODUCT(_xlfn.XLOOKUP(AC$23,$C$4:$C$19,$I$4:$S$19)*$AL282:$AV282),0)</f>
        <v>0</v>
      </c>
      <c r="BP282" s="320" cm="1">
        <f t="array" aca="1" ref="BP282" ca="1">IF(AD282&gt;0,AD282*SUMPRODUCT(_xlfn.XLOOKUP(AD$23,$C$4:$C$19,$I$4:$S$19)*$AL282:$AV282),0)</f>
        <v>0</v>
      </c>
      <c r="BQ282" s="319" cm="1">
        <f t="array" aca="1" ref="BQ282" ca="1">IF(AE282&gt;0,AE282*SUMPRODUCT(_xlfn.XLOOKUP(AE$23,$C$4:$C$19,$I$4:$S$19)*$AL282:$AV282),0)</f>
        <v>0</v>
      </c>
      <c r="BR282" s="319" cm="1">
        <f t="array" aca="1" ref="BR282" ca="1">IF(AF282&gt;0,AF282*SUMPRODUCT(_xlfn.XLOOKUP(AF$23,$C$4:$C$19,$I$4:$S$19)*$AL282:$AV282),0)</f>
        <v>0</v>
      </c>
      <c r="BS282" s="319" cm="1">
        <f t="array" aca="1" ref="BS282" ca="1">IF(AG282&gt;0,AG282*SUMPRODUCT(_xlfn.XLOOKUP(AG$23,$C$4:$C$19,$I$4:$S$19)*$AL282:$AV282),0)</f>
        <v>0</v>
      </c>
      <c r="BT282" s="319" cm="1">
        <f t="array" aca="1" ref="BT282" ca="1">IF(AH282&gt;0,AH282*SUMPRODUCT(_xlfn.XLOOKUP(AH$23,$C$4:$C$19,$I$4:$S$19)*$AL282:$AV282),0)</f>
        <v>0</v>
      </c>
      <c r="BU282" s="319" cm="1">
        <f t="array" aca="1" ref="BU282" ca="1">IF(AI282&gt;0,AI282*SUMPRODUCT(_xlfn.XLOOKUP(AI$23,$C$4:$C$19,$I$4:$S$19)*$AL282:$AV282),0)</f>
        <v>0</v>
      </c>
      <c r="BV282" s="319" cm="1">
        <f t="array" aca="1" ref="BV282" ca="1">IF(AJ282&gt;0,AJ282*SUMPRODUCT(_xlfn.XLOOKUP(AJ$23,$C$4:$C$19,$I$4:$S$19)*$AL282:$AV282),0)</f>
        <v>0</v>
      </c>
      <c r="BW282" s="321" cm="1">
        <f t="array" aca="1" ref="BW282" ca="1">IF(AK282&gt;0,AK282*SUMPRODUCT(_xlfn.XLOOKUP(AK$23,$C$4:$C$19,$I$4:$S$19)*$AL282:$AV282),0)</f>
        <v>0</v>
      </c>
      <c r="BX282" s="322">
        <f t="shared" ca="1" si="368"/>
        <v>0</v>
      </c>
      <c r="BY282" s="310" cm="1">
        <f t="array" aca="1" ref="BY282" ca="1">IF(AA282&lt;0,AA282*SUMPRODUCT(_xlfn.XLOOKUP(AA$23,$C$4:$C$19,$T$4:$AD$19)*$AL282:$AV282),0)</f>
        <v>0</v>
      </c>
      <c r="BZ282" s="319" cm="1">
        <f t="array" aca="1" ref="BZ282" ca="1">IF(AB282&lt;0,AB282*SUMPRODUCT(_xlfn.XLOOKUP(AB$23,$C$4:$C$19,$T$4:$AD$19)*$AL282:$AV282),0)</f>
        <v>0</v>
      </c>
      <c r="CA282" s="319" cm="1">
        <f t="array" aca="1" ref="CA282" ca="1">IF(AC282&lt;0,AC282*SUMPRODUCT(_xlfn.XLOOKUP(AC$23,$C$4:$C$19,$T$4:$AD$19)*$AL282:$AV282),0)</f>
        <v>0</v>
      </c>
      <c r="CB282" s="320" cm="1">
        <f t="array" aca="1" ref="CB282" ca="1">IF(AD282&lt;0,AD282*SUMPRODUCT(_xlfn.XLOOKUP(AD$23,$C$4:$C$19,$T$4:$AD$19)*$AL282:$AV282),0)</f>
        <v>0</v>
      </c>
      <c r="CC282" s="319" cm="1">
        <f t="array" aca="1" ref="CC282" ca="1">IF(AE282&lt;0,AE282*SUMPRODUCT(_xlfn.XLOOKUP(AE$23,$C$4:$C$19,$T$4:$AD$19)*$AL282:$AV282),0)</f>
        <v>0</v>
      </c>
      <c r="CD282" s="319" cm="1">
        <f t="array" aca="1" ref="CD282" ca="1">IF(AF282&lt;0,AF282*SUMPRODUCT(_xlfn.XLOOKUP(AF$23,$C$4:$C$19,$T$4:$AD$19)*$AL282:$AV282),0)</f>
        <v>0</v>
      </c>
      <c r="CE282" s="319" cm="1">
        <f t="array" aca="1" ref="CE282" ca="1">IF(AG282&lt;0,AG282*SUMPRODUCT(_xlfn.XLOOKUP(AG$23,$C$4:$C$19,$T$4:$AD$19)*$AL282:$AV282),0)</f>
        <v>0</v>
      </c>
      <c r="CF282" s="319" cm="1">
        <f t="array" aca="1" ref="CF282" ca="1">IF(AH282&lt;0,AH282*SUMPRODUCT(_xlfn.XLOOKUP(AH$23,$C$4:$C$19,$T$4:$AD$19)*$AL282:$AV282),0)</f>
        <v>0</v>
      </c>
      <c r="CG282" s="319" cm="1">
        <f t="array" aca="1" ref="CG282" ca="1">IF(AI282&lt;0,AI282*SUMPRODUCT(_xlfn.XLOOKUP(AI$23,$C$4:$C$19,$T$4:$AD$19)*$AL282:$AV282),0)</f>
        <v>0</v>
      </c>
      <c r="CH282" s="319" cm="1">
        <f t="array" aca="1" ref="CH282" ca="1">IF(AJ282&lt;0,AJ282*SUMPRODUCT(_xlfn.XLOOKUP(AJ$23,$C$4:$C$19,$T$4:$AD$19)*$AL282:$AV282),0)</f>
        <v>0</v>
      </c>
      <c r="CI282" s="321" cm="1">
        <f t="array" aca="1" ref="CI282" ca="1">IF(AK282&lt;0,AK282*SUMPRODUCT(_xlfn.XLOOKUP(AK$23,$C$4:$C$19,$T$4:$AD$19)*$AL282:$AV282),0)</f>
        <v>0</v>
      </c>
      <c r="CJ282" s="727">
        <f t="shared" ca="1" si="369"/>
        <v>0</v>
      </c>
      <c r="CK282" s="310" cm="1">
        <f t="array" aca="1" ref="CK282" ca="1">IF(AA282&lt;0,AA282*SUMPRODUCT(_xlfn.XLOOKUP(AA$23,$C$4:$C$19,$I$4:$S$19)*$AL282:$AV282),0)</f>
        <v>0</v>
      </c>
      <c r="CL282" s="319" cm="1">
        <f t="array" aca="1" ref="CL282" ca="1">IF(AB282&lt;0,AB282*SUMPRODUCT(_xlfn.XLOOKUP(AB$23,$C$4:$C$19,$I$4:$S$19)*$AL282:$AV282),0)</f>
        <v>0</v>
      </c>
      <c r="CM282" s="319" cm="1">
        <f t="array" aca="1" ref="CM282" ca="1">IF(AC282&lt;0,AC282*SUMPRODUCT(_xlfn.XLOOKUP(AC$23,$C$4:$C$19,$I$4:$S$19)*$AL282:$AV282),0)</f>
        <v>0</v>
      </c>
      <c r="CN282" s="320" cm="1">
        <f t="array" aca="1" ref="CN282" ca="1">IF(AD282&lt;0,AD282*SUMPRODUCT(_xlfn.XLOOKUP(AD$23,$C$4:$C$19,$I$4:$S$19)*$AL282:$AV282),0)</f>
        <v>0</v>
      </c>
      <c r="CO282" s="319" cm="1">
        <f t="array" aca="1" ref="CO282" ca="1">IF(AE282&lt;0,AE282*SUMPRODUCT(_xlfn.XLOOKUP(AE$23,$C$4:$C$19,$I$4:$S$19)*$AL282:$AV282),0)</f>
        <v>0</v>
      </c>
      <c r="CP282" s="319" cm="1">
        <f t="array" aca="1" ref="CP282" ca="1">IF(AF282&lt;0,AF282*SUMPRODUCT(_xlfn.XLOOKUP(AF$23,$C$4:$C$19,$I$4:$S$19)*$AL282:$AV282),0)</f>
        <v>0</v>
      </c>
      <c r="CQ282" s="319" cm="1">
        <f t="array" aca="1" ref="CQ282" ca="1">IF(AG282&lt;0,AG282*SUMPRODUCT(_xlfn.XLOOKUP(AG$23,$C$4:$C$19,$I$4:$S$19)*$AL282:$AV282),0)</f>
        <v>0</v>
      </c>
      <c r="CR282" s="319" cm="1">
        <f t="array" aca="1" ref="CR282" ca="1">IF(AH282&lt;0,AH282*SUMPRODUCT(_xlfn.XLOOKUP(AH$23,$C$4:$C$19,$I$4:$S$19)*$AL282:$AV282),0)</f>
        <v>0</v>
      </c>
      <c r="CS282" s="319" cm="1">
        <f t="array" aca="1" ref="CS282" ca="1">IF(AI282&lt;0,AI282*SUMPRODUCT(_xlfn.XLOOKUP(AI$23,$C$4:$C$19,$I$4:$S$19)*$AL282:$AV282),0)</f>
        <v>0</v>
      </c>
      <c r="CT282" s="319" cm="1">
        <f t="array" aca="1" ref="CT282" ca="1">IF(AJ282&lt;0,AJ282*SUMPRODUCT(_xlfn.XLOOKUP(AJ$23,$C$4:$C$19,$I$4:$S$19)*$AL282:$AV282),0)</f>
        <v>0</v>
      </c>
      <c r="CU282" s="726" cm="1">
        <f t="array" aca="1" ref="CU282" ca="1">IF(AK282&lt;0,AK282*SUMPRODUCT(_xlfn.XLOOKUP(AK$23,$C$4:$C$19,$I$4:$S$19)*$AL282:$AV282),0)</f>
        <v>0</v>
      </c>
      <c r="CV282" s="727">
        <f t="shared" ca="1" si="370"/>
        <v>0</v>
      </c>
    </row>
    <row r="283" spans="1:100" ht="15.75" x14ac:dyDescent="0.25">
      <c r="A283" s="261" t="s">
        <v>383</v>
      </c>
      <c r="B283" s="733"/>
      <c r="C283" s="262">
        <v>1</v>
      </c>
      <c r="D283" s="263" t="str">
        <f>_xlfn.XLOOKUP($C283,'Load Combinations'!$B$4:$B$22,'Load Combinations'!$C$4:$C$22)</f>
        <v xml:space="preserve">Installation - Target Assembly </v>
      </c>
      <c r="E283" s="264">
        <v>1</v>
      </c>
      <c r="F283" s="265">
        <v>14</v>
      </c>
      <c r="G283" s="266">
        <v>0</v>
      </c>
      <c r="H283" s="267">
        <f t="shared" ref="H283:H301" si="410">G283+AW283+AZ283+BL283+CV283</f>
        <v>0.5</v>
      </c>
      <c r="I283" s="267">
        <f t="shared" ref="I283:I301" si="411">G283+AX283+AY283+BX283+CJ283</f>
        <v>-0.5</v>
      </c>
      <c r="J283" s="268"/>
      <c r="K283" s="264"/>
      <c r="L283" s="269"/>
      <c r="M283" s="269"/>
      <c r="N283" s="269"/>
      <c r="O283" s="269"/>
      <c r="P283" s="269"/>
      <c r="Q283" s="269"/>
      <c r="R283" s="269"/>
      <c r="S283" s="269"/>
      <c r="T283" s="269"/>
      <c r="U283" s="269"/>
      <c r="V283" s="269">
        <v>1</v>
      </c>
      <c r="W283" s="269"/>
      <c r="X283" s="269"/>
      <c r="Y283" s="269"/>
      <c r="Z283" s="270"/>
      <c r="AA283" s="264"/>
      <c r="AB283" s="269">
        <v>1</v>
      </c>
      <c r="AC283" s="269">
        <v>1</v>
      </c>
      <c r="AD283" s="269"/>
      <c r="AE283" s="269">
        <v>1</v>
      </c>
      <c r="AF283" s="269">
        <v>1</v>
      </c>
      <c r="AG283" s="269"/>
      <c r="AH283" s="269"/>
      <c r="AI283" s="269">
        <v>1</v>
      </c>
      <c r="AJ283" s="269"/>
      <c r="AK283" s="265"/>
      <c r="AL283" s="271">
        <f>+INDEX('Load Combinations'!$D$4:$N$22,MATCH(Vertical!$C283,'Load Combinations'!$B$4:$B$22,0),MATCH(Vertical!AL$23,'Load Combinations'!$D$3:$N$3,0))</f>
        <v>0</v>
      </c>
      <c r="AM283" s="269">
        <f>+INDEX('Load Combinations'!$D$4:$N$22,MATCH(Vertical!$C283,'Load Combinations'!$B$4:$B$22,0),MATCH(Vertical!AM$23,'Load Combinations'!$D$3:$N$3,0))</f>
        <v>0</v>
      </c>
      <c r="AN283" s="269">
        <f>+INDEX('Load Combinations'!$D$4:$N$22,MATCH(Vertical!$C283,'Load Combinations'!$B$4:$B$22,0),MATCH(Vertical!AN$23,'Load Combinations'!$D$3:$N$3,0))</f>
        <v>0</v>
      </c>
      <c r="AO283" s="269">
        <f>+INDEX('Load Combinations'!$D$4:$N$22,MATCH(Vertical!$C283,'Load Combinations'!$B$4:$B$22,0),MATCH(Vertical!AO$23,'Load Combinations'!$D$3:$N$3,0))</f>
        <v>0</v>
      </c>
      <c r="AP283" s="269">
        <f>+INDEX('Load Combinations'!$D$4:$N$22,MATCH(Vertical!$C283,'Load Combinations'!$B$4:$B$22,0),MATCH(Vertical!AP$23,'Load Combinations'!$D$3:$N$3,0))</f>
        <v>0</v>
      </c>
      <c r="AQ283" s="269">
        <f>+INDEX('Load Combinations'!$D$4:$N$22,MATCH(Vertical!$C283,'Load Combinations'!$B$4:$B$22,0),MATCH(Vertical!AQ$23,'Load Combinations'!$D$3:$N$3,0))</f>
        <v>0</v>
      </c>
      <c r="AR283" s="269">
        <f>+INDEX('Load Combinations'!$D$4:$N$22,MATCH(Vertical!$C283,'Load Combinations'!$B$4:$B$22,0),MATCH(Vertical!AR$23,'Load Combinations'!$D$3:$N$3,0))</f>
        <v>0</v>
      </c>
      <c r="AS283" s="269">
        <f>+INDEX('Load Combinations'!$D$4:$N$22,MATCH(Vertical!$C283,'Load Combinations'!$B$4:$B$22,0),MATCH(Vertical!AS$23,'Load Combinations'!$D$3:$N$3,0))</f>
        <v>0</v>
      </c>
      <c r="AT283" s="269">
        <f>+INDEX('Load Combinations'!$D$4:$N$22,MATCH(Vertical!$C283,'Load Combinations'!$B$4:$B$22,0),MATCH(Vertical!AT$23,'Load Combinations'!$D$3:$N$3,0))</f>
        <v>0</v>
      </c>
      <c r="AU283" s="270">
        <f>+INDEX('Load Combinations'!$D$4:$N$22,MATCH(Vertical!$C283,'Load Combinations'!$B$4:$B$22,0),MATCH(Vertical!AU$23,'Load Combinations'!$D$3:$N$3,0))</f>
        <v>0</v>
      </c>
      <c r="AV283" s="325">
        <f>+INDEX('Load Combinations'!$D$4:$N$22,MATCH(Vertical!$C283,'Load Combinations'!$B$4:$B$22,0),MATCH(Vertical!AV$23,'Load Combinations'!$D$3:$N$3,0))</f>
        <v>0</v>
      </c>
      <c r="AW283" s="264" cm="1">
        <f t="array" ref="AW283">SUMPRODUCT(--($K283:$Z283&gt;0),INDEX($H$4:$H$19,MATCH($K$23:$Z$23,$C$4:$C$19,0)))</f>
        <v>0.5</v>
      </c>
      <c r="AX283" s="269" cm="1">
        <f t="array" ref="AX283">SUMPRODUCT(--($K283:$Z283&gt;0),INDEX($G$4:$G$19,MATCH($K$23:$Z$23,$C$4:$C$19,0)))</f>
        <v>-0.5</v>
      </c>
      <c r="AY283" s="269" cm="1">
        <f t="array" ref="AY283">-1*SUMPRODUCT(--($K283:$Z283&lt;0),INDEX($H$4:$H$19,MATCH($K$23:$Z$23,$C$4:$C$19,0)))</f>
        <v>0</v>
      </c>
      <c r="AZ283" s="265" cm="1">
        <f t="array" ref="AZ283">-1*SUMPRODUCT(--($K283:$Z283&lt;0),INDEX($G$4:$G$19,MATCH($K$23:$Z$23,$C$4:$C$19,0)))</f>
        <v>0</v>
      </c>
      <c r="BA283" s="272" cm="1">
        <f t="array" ref="BA283">IF(AA283&gt;0,AA283*SUMPRODUCT(_xlfn.XLOOKUP(AA$23,$C$4:$C$19,$T$4:$AD$19)*$AL283:$AV283),0)</f>
        <v>0</v>
      </c>
      <c r="BB283" s="273" cm="1">
        <f t="array" ref="BB283">IF(AB283&gt;0,AB283*SUMPRODUCT(_xlfn.XLOOKUP(AB$23,$C$4:$C$19,$T$4:$AD$19)*$AL283:$AV283),0)</f>
        <v>0</v>
      </c>
      <c r="BC283" s="273" cm="1">
        <f t="array" ref="BC283">IF(AC283&gt;0,AC283*SUMPRODUCT(_xlfn.XLOOKUP(AC$23,$C$4:$C$19,$T$4:$AD$19)*$AL283:$AV283),0)</f>
        <v>0</v>
      </c>
      <c r="BD283" s="273" cm="1">
        <f t="array" ref="BD283">IF(AD283&gt;0,AD283*SUMPRODUCT(_xlfn.XLOOKUP(AD$23,$C$4:$C$19,$T$4:$AD$19)*$AL283:$AV283),0)</f>
        <v>0</v>
      </c>
      <c r="BE283" s="273" cm="1">
        <f t="array" ref="BE283">IF(AE283&gt;0,AE283*SUMPRODUCT(_xlfn.XLOOKUP(AE$23,$C$4:$C$19,$T$4:$AD$19)*$AL283:$AV283),0)</f>
        <v>0</v>
      </c>
      <c r="BF283" s="273" cm="1">
        <f t="array" ref="BF283">IF(AF283&gt;0,AF283*SUMPRODUCT(_xlfn.XLOOKUP(AF$23,$C$4:$C$19,$T$4:$AD$19)*$AL283:$AV283),0)</f>
        <v>0</v>
      </c>
      <c r="BG283" s="273" cm="1">
        <f t="array" ref="BG283">IF(AG283&gt;0,AG283*SUMPRODUCT(_xlfn.XLOOKUP(AG$23,$C$4:$C$19,$T$4:$AD$19)*$AL283:$AV283),0)</f>
        <v>0</v>
      </c>
      <c r="BH283" s="273" cm="1">
        <f t="array" ref="BH283">IF(AH283&gt;0,AH283*SUMPRODUCT(_xlfn.XLOOKUP(AH$23,$C$4:$C$19,$T$4:$AD$19)*$AL283:$AV283),0)</f>
        <v>0</v>
      </c>
      <c r="BI283" s="273" cm="1">
        <f t="array" ref="BI283">IF(AI283&gt;0,AI283*SUMPRODUCT(_xlfn.XLOOKUP(AI$23,$C$4:$C$19,$T$4:$AD$19)*$AL283:$AV283),0)</f>
        <v>0</v>
      </c>
      <c r="BJ283" s="273" cm="1">
        <f t="array" ref="BJ283">IF(AJ283&gt;0,AJ283*SUMPRODUCT(_xlfn.XLOOKUP(AJ$23,$C$4:$C$19,$T$4:$AD$19)*$AL283:$AV283),0)</f>
        <v>0</v>
      </c>
      <c r="BK283" s="274" cm="1">
        <f t="array" ref="BK283">IF(AK283&gt;0,AK283*SUMPRODUCT(_xlfn.XLOOKUP(AK$23,$C$4:$C$19,$T$4:$AD$19)*$AL283:$AV283),0)</f>
        <v>0</v>
      </c>
      <c r="BL283" s="275">
        <f t="shared" ref="BL283:BL301" si="412">SUM(BA283:BK283)</f>
        <v>0</v>
      </c>
      <c r="BM283" s="272" cm="1">
        <f t="array" ref="BM283">IF(AA283&gt;0,AA283*SUMPRODUCT(_xlfn.XLOOKUP(AA$23,$C$4:$C$19,$I$4:$S$19)*$AL283:$AV283),0)</f>
        <v>0</v>
      </c>
      <c r="BN283" s="273" cm="1">
        <f t="array" ref="BN283">IF(AB283&gt;0,AB283*SUMPRODUCT(_xlfn.XLOOKUP(AB$23,$C$4:$C$19,$I$4:$S$19)*$AL283:$AV283),0)</f>
        <v>0</v>
      </c>
      <c r="BO283" s="273" cm="1">
        <f t="array" ref="BO283">IF(AC283&gt;0,AC283*SUMPRODUCT(_xlfn.XLOOKUP(AC$23,$C$4:$C$19,$I$4:$S$19)*$AL283:$AV283),0)</f>
        <v>0</v>
      </c>
      <c r="BP283" s="273" cm="1">
        <f t="array" ref="BP283">IF(AD283&gt;0,AD283*SUMPRODUCT(_xlfn.XLOOKUP(AD$23,$C$4:$C$19,$I$4:$S$19)*$AL283:$AV283),0)</f>
        <v>0</v>
      </c>
      <c r="BQ283" s="273" cm="1">
        <f t="array" ref="BQ283">IF(AE283&gt;0,AE283*SUMPRODUCT(_xlfn.XLOOKUP(AE$23,$C$4:$C$19,$I$4:$S$19)*$AL283:$AV283),0)</f>
        <v>0</v>
      </c>
      <c r="BR283" s="273" cm="1">
        <f t="array" ref="BR283">IF(AF283&gt;0,AF283*SUMPRODUCT(_xlfn.XLOOKUP(AF$23,$C$4:$C$19,$I$4:$S$19)*$AL283:$AV283),0)</f>
        <v>0</v>
      </c>
      <c r="BS283" s="273" cm="1">
        <f t="array" ref="BS283">IF(AG283&gt;0,AG283*SUMPRODUCT(_xlfn.XLOOKUP(AG$23,$C$4:$C$19,$I$4:$S$19)*$AL283:$AV283),0)</f>
        <v>0</v>
      </c>
      <c r="BT283" s="273" cm="1">
        <f t="array" ref="BT283">IF(AH283&gt;0,AH283*SUMPRODUCT(_xlfn.XLOOKUP(AH$23,$C$4:$C$19,$I$4:$S$19)*$AL283:$AV283),0)</f>
        <v>0</v>
      </c>
      <c r="BU283" s="273" cm="1">
        <f t="array" ref="BU283">IF(AI283&gt;0,AI283*SUMPRODUCT(_xlfn.XLOOKUP(AI$23,$C$4:$C$19,$I$4:$S$19)*$AL283:$AV283),0)</f>
        <v>0</v>
      </c>
      <c r="BV283" s="273" cm="1">
        <f t="array" ref="BV283">IF(AJ283&gt;0,AJ283*SUMPRODUCT(_xlfn.XLOOKUP(AJ$23,$C$4:$C$19,$I$4:$S$19)*$AL283:$AV283),0)</f>
        <v>0</v>
      </c>
      <c r="BW283" s="276" cm="1">
        <f t="array" ref="BW283">IF(AK283&gt;0,AK283*SUMPRODUCT(_xlfn.XLOOKUP(AK$23,$C$4:$C$19,$I$4:$S$19)*$AL283:$AV283),0)</f>
        <v>0</v>
      </c>
      <c r="BX283" s="277">
        <f t="shared" ref="BX283:BX301" si="413">SUM(BM283:BW283)</f>
        <v>0</v>
      </c>
      <c r="BY283" s="272" cm="1">
        <f t="array" ref="BY283">IF(AA283&lt;0,AA283*SUMPRODUCT(_xlfn.XLOOKUP(AA$23,$C$4:$C$19,$T$4:$AD$19)*$AL283:$AV283),0)</f>
        <v>0</v>
      </c>
      <c r="BZ283" s="273" cm="1">
        <f t="array" ref="BZ283">IF(AB283&lt;0,AB283*SUMPRODUCT(_xlfn.XLOOKUP(AB$23,$C$4:$C$19,$T$4:$AD$19)*$AL283:$AV283),0)</f>
        <v>0</v>
      </c>
      <c r="CA283" s="273" cm="1">
        <f t="array" ref="CA283">IF(AC283&lt;0,AC283*SUMPRODUCT(_xlfn.XLOOKUP(AC$23,$C$4:$C$19,$T$4:$AD$19)*$AL283:$AV283),0)</f>
        <v>0</v>
      </c>
      <c r="CB283" s="273" cm="1">
        <f t="array" ref="CB283">IF(AD283&lt;0,AD283*SUMPRODUCT(_xlfn.XLOOKUP(AD$23,$C$4:$C$19,$T$4:$AD$19)*$AL283:$AV283),0)</f>
        <v>0</v>
      </c>
      <c r="CC283" s="273" cm="1">
        <f t="array" ref="CC283">IF(AE283&lt;0,AE283*SUMPRODUCT(_xlfn.XLOOKUP(AE$23,$C$4:$C$19,$T$4:$AD$19)*$AL283:$AV283),0)</f>
        <v>0</v>
      </c>
      <c r="CD283" s="273" cm="1">
        <f t="array" ref="CD283">IF(AF283&lt;0,AF283*SUMPRODUCT(_xlfn.XLOOKUP(AF$23,$C$4:$C$19,$T$4:$AD$19)*$AL283:$AV283),0)</f>
        <v>0</v>
      </c>
      <c r="CE283" s="273" cm="1">
        <f t="array" ref="CE283">IF(AG283&lt;0,AG283*SUMPRODUCT(_xlfn.XLOOKUP(AG$23,$C$4:$C$19,$T$4:$AD$19)*$AL283:$AV283),0)</f>
        <v>0</v>
      </c>
      <c r="CF283" s="273" cm="1">
        <f t="array" ref="CF283">IF(AH283&lt;0,AH283*SUMPRODUCT(_xlfn.XLOOKUP(AH$23,$C$4:$C$19,$T$4:$AD$19)*$AL283:$AV283),0)</f>
        <v>0</v>
      </c>
      <c r="CG283" s="273" cm="1">
        <f t="array" ref="CG283">IF(AI283&lt;0,AI283*SUMPRODUCT(_xlfn.XLOOKUP(AI$23,$C$4:$C$19,$T$4:$AD$19)*$AL283:$AV283),0)</f>
        <v>0</v>
      </c>
      <c r="CH283" s="273" cm="1">
        <f t="array" ref="CH283">IF(AJ283&lt;0,AJ283*SUMPRODUCT(_xlfn.XLOOKUP(AJ$23,$C$4:$C$19,$T$4:$AD$19)*$AL283:$AV283),0)</f>
        <v>0</v>
      </c>
      <c r="CI283" s="276" cm="1">
        <f t="array" ref="CI283">IF(AK283&lt;0,AK283*SUMPRODUCT(_xlfn.XLOOKUP(AK$23,$C$4:$C$19,$T$4:$AD$19)*$AL283:$AV283),0)</f>
        <v>0</v>
      </c>
      <c r="CJ283" s="275">
        <f t="shared" ref="CJ283:CJ301" si="414">SUM(BY283:CI283)</f>
        <v>0</v>
      </c>
      <c r="CK283" s="272" cm="1">
        <f t="array" ref="CK283">IF(AA283&lt;0,AA283*SUMPRODUCT(_xlfn.XLOOKUP(AA$23,$C$4:$C$19,$I$4:$S$19)*$AL283:$AV283),0)</f>
        <v>0</v>
      </c>
      <c r="CL283" s="273" cm="1">
        <f t="array" ref="CL283">IF(AB283&lt;0,AB283*SUMPRODUCT(_xlfn.XLOOKUP(AB$23,$C$4:$C$19,$I$4:$S$19)*$AL283:$AV283),0)</f>
        <v>0</v>
      </c>
      <c r="CM283" s="273" cm="1">
        <f t="array" ref="CM283">IF(AC283&lt;0,AC283*SUMPRODUCT(_xlfn.XLOOKUP(AC$23,$C$4:$C$19,$I$4:$S$19)*$AL283:$AV283),0)</f>
        <v>0</v>
      </c>
      <c r="CN283" s="273" cm="1">
        <f t="array" ref="CN283">IF(AD283&lt;0,AD283*SUMPRODUCT(_xlfn.XLOOKUP(AD$23,$C$4:$C$19,$I$4:$S$19)*$AL283:$AV283),0)</f>
        <v>0</v>
      </c>
      <c r="CO283" s="273" cm="1">
        <f t="array" ref="CO283">IF(AE283&lt;0,AE283*SUMPRODUCT(_xlfn.XLOOKUP(AE$23,$C$4:$C$19,$I$4:$S$19)*$AL283:$AV283),0)</f>
        <v>0</v>
      </c>
      <c r="CP283" s="273" cm="1">
        <f t="array" ref="CP283">IF(AF283&lt;0,AF283*SUMPRODUCT(_xlfn.XLOOKUP(AF$23,$C$4:$C$19,$I$4:$S$19)*$AL283:$AV283),0)</f>
        <v>0</v>
      </c>
      <c r="CQ283" s="273" cm="1">
        <f t="array" ref="CQ283">IF(AG283&lt;0,AG283*SUMPRODUCT(_xlfn.XLOOKUP(AG$23,$C$4:$C$19,$I$4:$S$19)*$AL283:$AV283),0)</f>
        <v>0</v>
      </c>
      <c r="CR283" s="273" cm="1">
        <f t="array" ref="CR283">IF(AH283&lt;0,AH283*SUMPRODUCT(_xlfn.XLOOKUP(AH$23,$C$4:$C$19,$I$4:$S$19)*$AL283:$AV283),0)</f>
        <v>0</v>
      </c>
      <c r="CS283" s="273" cm="1">
        <f t="array" ref="CS283">IF(AI283&lt;0,AI283*SUMPRODUCT(_xlfn.XLOOKUP(AI$23,$C$4:$C$19,$I$4:$S$19)*$AL283:$AV283),0)</f>
        <v>0</v>
      </c>
      <c r="CT283" s="273" cm="1">
        <f t="array" ref="CT283">IF(AJ283&lt;0,AJ283*SUMPRODUCT(_xlfn.XLOOKUP(AJ$23,$C$4:$C$19,$I$4:$S$19)*$AL283:$AV283),0)</f>
        <v>0</v>
      </c>
      <c r="CU283" s="274" cm="1">
        <f t="array" ref="CU283">IF(AK283&lt;0,AK283*SUMPRODUCT(_xlfn.XLOOKUP(AK$23,$C$4:$C$19,$I$4:$S$19)*$AL283:$AV283),0)</f>
        <v>0</v>
      </c>
      <c r="CV283" s="275">
        <f t="shared" ref="CV283:CV301" si="415">SUM(CK283:CU283)</f>
        <v>0</v>
      </c>
    </row>
    <row r="284" spans="1:100" x14ac:dyDescent="0.25">
      <c r="A284" s="134" t="s">
        <v>165</v>
      </c>
      <c r="B284" s="255"/>
      <c r="C284" s="278">
        <v>2</v>
      </c>
      <c r="D284" s="279" t="str">
        <f>_xlfn.XLOOKUP($C284,'Load Combinations'!$B$4:$B$22,'Load Combinations'!$C$4:$C$22)</f>
        <v>Rotation Test, Target Assembly</v>
      </c>
      <c r="E284" s="280"/>
      <c r="F284" s="281"/>
      <c r="G284" s="111"/>
      <c r="H284" s="282">
        <f t="shared" ca="1" si="410"/>
        <v>0.22500000000000009</v>
      </c>
      <c r="I284" s="282">
        <f t="shared" ca="1" si="411"/>
        <v>-0.72499999999999998</v>
      </c>
      <c r="J284" s="283"/>
      <c r="K284" s="87">
        <f ca="1">OFFSET(K284,-1,0)</f>
        <v>0</v>
      </c>
      <c r="L284" s="84">
        <f t="shared" ref="L284:AK284" ca="1" si="416">OFFSET(L284,-1,0)</f>
        <v>0</v>
      </c>
      <c r="M284" s="84">
        <f t="shared" ca="1" si="416"/>
        <v>0</v>
      </c>
      <c r="N284" s="84">
        <f t="shared" ca="1" si="416"/>
        <v>0</v>
      </c>
      <c r="O284" s="84">
        <f t="shared" ca="1" si="416"/>
        <v>0</v>
      </c>
      <c r="P284" s="84">
        <f t="shared" ca="1" si="416"/>
        <v>0</v>
      </c>
      <c r="Q284" s="84">
        <f t="shared" ca="1" si="416"/>
        <v>0</v>
      </c>
      <c r="R284" s="84">
        <f t="shared" ca="1" si="416"/>
        <v>0</v>
      </c>
      <c r="S284" s="84">
        <f t="shared" ca="1" si="416"/>
        <v>0</v>
      </c>
      <c r="T284" s="84">
        <f t="shared" ca="1" si="416"/>
        <v>0</v>
      </c>
      <c r="U284" s="84">
        <f t="shared" ca="1" si="416"/>
        <v>0</v>
      </c>
      <c r="V284" s="84">
        <f t="shared" ca="1" si="416"/>
        <v>1</v>
      </c>
      <c r="W284" s="84">
        <f t="shared" ca="1" si="416"/>
        <v>0</v>
      </c>
      <c r="X284" s="84">
        <f t="shared" ca="1" si="416"/>
        <v>0</v>
      </c>
      <c r="Y284" s="84">
        <f t="shared" ca="1" si="416"/>
        <v>0</v>
      </c>
      <c r="Z284" s="89">
        <f t="shared" ca="1" si="416"/>
        <v>0</v>
      </c>
      <c r="AA284" s="87">
        <f t="shared" ca="1" si="416"/>
        <v>0</v>
      </c>
      <c r="AB284" s="84">
        <f t="shared" ca="1" si="416"/>
        <v>1</v>
      </c>
      <c r="AC284" s="84">
        <f t="shared" ca="1" si="416"/>
        <v>1</v>
      </c>
      <c r="AD284" s="84">
        <f t="shared" ca="1" si="416"/>
        <v>0</v>
      </c>
      <c r="AE284" s="84">
        <f t="shared" ca="1" si="416"/>
        <v>1</v>
      </c>
      <c r="AF284" s="84">
        <f t="shared" ca="1" si="416"/>
        <v>1</v>
      </c>
      <c r="AG284" s="84">
        <f t="shared" ca="1" si="416"/>
        <v>0</v>
      </c>
      <c r="AH284" s="84">
        <f t="shared" ca="1" si="416"/>
        <v>0</v>
      </c>
      <c r="AI284" s="84">
        <f t="shared" ca="1" si="416"/>
        <v>1</v>
      </c>
      <c r="AJ284" s="84">
        <f t="shared" ca="1" si="416"/>
        <v>0</v>
      </c>
      <c r="AK284" s="98">
        <f t="shared" ca="1" si="416"/>
        <v>0</v>
      </c>
      <c r="AL284" s="91">
        <f>+INDEX('Load Combinations'!$D$4:$N$22,MATCH(Vertical!$C284,'Load Combinations'!$B$4:$B$22,0),MATCH(Vertical!AL$23,'Load Combinations'!$D$3:$N$3,0))</f>
        <v>1</v>
      </c>
      <c r="AM284" s="84">
        <f>+INDEX('Load Combinations'!$D$4:$N$22,MATCH(Vertical!$C284,'Load Combinations'!$B$4:$B$22,0),MATCH(Vertical!AM$23,'Load Combinations'!$D$3:$N$3,0))</f>
        <v>1</v>
      </c>
      <c r="AN284" s="84">
        <f>+INDEX('Load Combinations'!$D$4:$N$22,MATCH(Vertical!$C284,'Load Combinations'!$B$4:$B$22,0),MATCH(Vertical!AN$23,'Load Combinations'!$D$3:$N$3,0))</f>
        <v>0</v>
      </c>
      <c r="AO284" s="84">
        <f>+INDEX('Load Combinations'!$D$4:$N$22,MATCH(Vertical!$C284,'Load Combinations'!$B$4:$B$22,0),MATCH(Vertical!AO$23,'Load Combinations'!$D$3:$N$3,0))</f>
        <v>0</v>
      </c>
      <c r="AP284" s="84">
        <f>+INDEX('Load Combinations'!$D$4:$N$22,MATCH(Vertical!$C284,'Load Combinations'!$B$4:$B$22,0),MATCH(Vertical!AP$23,'Load Combinations'!$D$3:$N$3,0))</f>
        <v>0</v>
      </c>
      <c r="AQ284" s="84">
        <f>+INDEX('Load Combinations'!$D$4:$N$22,MATCH(Vertical!$C284,'Load Combinations'!$B$4:$B$22,0),MATCH(Vertical!AQ$23,'Load Combinations'!$D$3:$N$3,0))</f>
        <v>0</v>
      </c>
      <c r="AR284" s="84">
        <f>+INDEX('Load Combinations'!$D$4:$N$22,MATCH(Vertical!$C284,'Load Combinations'!$B$4:$B$22,0),MATCH(Vertical!AR$23,'Load Combinations'!$D$3:$N$3,0))</f>
        <v>0</v>
      </c>
      <c r="AS284" s="84">
        <f>+INDEX('Load Combinations'!$D$4:$N$22,MATCH(Vertical!$C284,'Load Combinations'!$B$4:$B$22,0),MATCH(Vertical!AS$23,'Load Combinations'!$D$3:$N$3,0))</f>
        <v>0</v>
      </c>
      <c r="AT284" s="84">
        <f>+INDEX('Load Combinations'!$D$4:$N$22,MATCH(Vertical!$C284,'Load Combinations'!$B$4:$B$22,0),MATCH(Vertical!AT$23,'Load Combinations'!$D$3:$N$3,0))</f>
        <v>0</v>
      </c>
      <c r="AU284" s="89">
        <f>+INDEX('Load Combinations'!$D$4:$N$22,MATCH(Vertical!$C284,'Load Combinations'!$B$4:$B$22,0),MATCH(Vertical!AU$23,'Load Combinations'!$D$3:$N$3,0))</f>
        <v>0</v>
      </c>
      <c r="AV284" s="194">
        <f>+INDEX('Load Combinations'!$D$4:$N$22,MATCH(Vertical!$C284,'Load Combinations'!$B$4:$B$22,0),MATCH(Vertical!AV$23,'Load Combinations'!$D$3:$N$3,0))</f>
        <v>0</v>
      </c>
      <c r="AW284" s="284" cm="1">
        <f t="array" aca="1" ref="AW284" ca="1">SUMPRODUCT(--($K284:$Z284&gt;0),INDEX($H$4:$H$19,MATCH($K$23:$Z$23,$C$4:$C$19,0)))</f>
        <v>0.5</v>
      </c>
      <c r="AX284" s="194" cm="1">
        <f t="array" aca="1" ref="AX284" ca="1">SUMPRODUCT(--($K284:$Z284&gt;0),INDEX($G$4:$G$19,MATCH($K$23:$Z$23,$C$4:$C$19,0)))</f>
        <v>-0.5</v>
      </c>
      <c r="AY284" s="194" cm="1">
        <f t="array" aca="1" ref="AY284" ca="1">-1*SUMPRODUCT(--($K284:$Z284&lt;0),INDEX($H$4:$H$19,MATCH($K$23:$Z$23,$C$4:$C$19,0)))</f>
        <v>0</v>
      </c>
      <c r="AZ284" s="285" cm="1">
        <f t="array" aca="1" ref="AZ284" ca="1">-1*SUMPRODUCT(--($K284:$Z284&lt;0),INDEX($G$4:$G$19,MATCH($K$23:$Z$23,$C$4:$C$19,0)))</f>
        <v>0</v>
      </c>
      <c r="BA284" s="286" cm="1">
        <f t="array" aca="1" ref="BA284" ca="1">IF(AA284&gt;0,AA284*SUMPRODUCT(_xlfn.XLOOKUP(AA$23,$C$4:$C$19,$T$4:$AD$19)*$AL284:$AV284),0)</f>
        <v>0</v>
      </c>
      <c r="BB284" s="287" cm="1">
        <f t="array" aca="1" ref="BB284" ca="1">IF(AB284&gt;0,AB284*SUMPRODUCT(_xlfn.XLOOKUP(AB$23,$C$4:$C$19,$T$4:$AD$19)*$AL284:$AV284),0)</f>
        <v>0.125</v>
      </c>
      <c r="BC284" s="287" cm="1">
        <f t="array" aca="1" ref="BC284" ca="1">IF(AC284&gt;0,AC284*SUMPRODUCT(_xlfn.XLOOKUP(AC$23,$C$4:$C$19,$T$4:$AD$19)*$AL284:$AV284),0)</f>
        <v>0.1</v>
      </c>
      <c r="BD284" s="287" cm="1">
        <f t="array" aca="1" ref="BD284" ca="1">IF(AD284&gt;0,AD284*SUMPRODUCT(_xlfn.XLOOKUP(AD$23,$C$4:$C$19,$T$4:$AD$19)*$AL284:$AV284),0)</f>
        <v>0</v>
      </c>
      <c r="BE284" s="287" cm="1">
        <f t="array" aca="1" ref="BE284" ca="1">IF(AE284&gt;0,AE284*SUMPRODUCT(_xlfn.XLOOKUP(AE$23,$C$4:$C$19,$T$4:$AD$19)*$AL284:$AV284),0)</f>
        <v>-2</v>
      </c>
      <c r="BF284" s="287" cm="1">
        <f t="array" aca="1" ref="BF284" ca="1">IF(AF284&gt;0,AF284*SUMPRODUCT(_xlfn.XLOOKUP(AF$23,$C$4:$C$19,$T$4:$AD$19)*$AL284:$AV284),0)</f>
        <v>1.5</v>
      </c>
      <c r="BG284" s="287" cm="1">
        <f t="array" aca="1" ref="BG284" ca="1">IF(AG284&gt;0,AG284*SUMPRODUCT(_xlfn.XLOOKUP(AG$23,$C$4:$C$19,$T$4:$AD$19)*$AL284:$AV284),0)</f>
        <v>0</v>
      </c>
      <c r="BH284" s="287" cm="1">
        <f t="array" aca="1" ref="BH284" ca="1">IF(AH284&gt;0,AH284*SUMPRODUCT(_xlfn.XLOOKUP(AH$23,$C$4:$C$19,$T$4:$AD$19)*$AL284:$AV284),0)</f>
        <v>0</v>
      </c>
      <c r="BI284" s="287" cm="1">
        <f t="array" aca="1" ref="BI284" ca="1">IF(AI284&gt;0,AI284*SUMPRODUCT(_xlfn.XLOOKUP(AI$23,$C$4:$C$19,$T$4:$AD$19)*$AL284:$AV284),0)</f>
        <v>0</v>
      </c>
      <c r="BJ284" s="287" cm="1">
        <f t="array" aca="1" ref="BJ284" ca="1">IF(AJ284&gt;0,AJ284*SUMPRODUCT(_xlfn.XLOOKUP(AJ$23,$C$4:$C$19,$T$4:$AD$19)*$AL284:$AV284),0)</f>
        <v>0</v>
      </c>
      <c r="BK284" s="288" cm="1">
        <f t="array" aca="1" ref="BK284" ca="1">IF(AK284&gt;0,AK284*SUMPRODUCT(_xlfn.XLOOKUP(AK$23,$C$4:$C$19,$T$4:$AD$19)*$AL284:$AV284),0)</f>
        <v>0</v>
      </c>
      <c r="BL284" s="289">
        <f t="shared" ca="1" si="412"/>
        <v>-0.27499999999999991</v>
      </c>
      <c r="BM284" s="286" cm="1">
        <f t="array" aca="1" ref="BM284" ca="1">IF(AA284&gt;0,AA284*SUMPRODUCT(_xlfn.XLOOKUP(AA$23,$C$4:$C$19,$I$4:$S$19)*$AL284:$AV284),0)</f>
        <v>0</v>
      </c>
      <c r="BN284" s="287" cm="1">
        <f t="array" aca="1" ref="BN284" ca="1">IF(AB284&gt;0,AB284*SUMPRODUCT(_xlfn.XLOOKUP(AB$23,$C$4:$C$19,$I$4:$S$19)*$AL284:$AV284),0)</f>
        <v>-0.125</v>
      </c>
      <c r="BO284" s="287" cm="1">
        <f t="array" aca="1" ref="BO284" ca="1">IF(AC284&gt;0,AC284*SUMPRODUCT(_xlfn.XLOOKUP(AC$23,$C$4:$C$19,$I$4:$S$19)*$AL284:$AV284),0)</f>
        <v>-0.1</v>
      </c>
      <c r="BP284" s="287" cm="1">
        <f t="array" aca="1" ref="BP284" ca="1">IF(AD284&gt;0,AD284*SUMPRODUCT(_xlfn.XLOOKUP(AD$23,$C$4:$C$19,$I$4:$S$19)*$AL284:$AV284),0)</f>
        <v>0</v>
      </c>
      <c r="BQ284" s="287" cm="1">
        <f t="array" aca="1" ref="BQ284" ca="1">IF(AE284&gt;0,AE284*SUMPRODUCT(_xlfn.XLOOKUP(AE$23,$C$4:$C$19,$I$4:$S$19)*$AL284:$AV284),0)</f>
        <v>0</v>
      </c>
      <c r="BR284" s="287" cm="1">
        <f t="array" aca="1" ref="BR284" ca="1">IF(AF284&gt;0,AF284*SUMPRODUCT(_xlfn.XLOOKUP(AF$23,$C$4:$C$19,$I$4:$S$19)*$AL284:$AV284),0)</f>
        <v>0</v>
      </c>
      <c r="BS284" s="287" cm="1">
        <f t="array" aca="1" ref="BS284" ca="1">IF(AG284&gt;0,AG284*SUMPRODUCT(_xlfn.XLOOKUP(AG$23,$C$4:$C$19,$I$4:$S$19)*$AL284:$AV284),0)</f>
        <v>0</v>
      </c>
      <c r="BT284" s="287" cm="1">
        <f t="array" aca="1" ref="BT284" ca="1">IF(AH284&gt;0,AH284*SUMPRODUCT(_xlfn.XLOOKUP(AH$23,$C$4:$C$19,$I$4:$S$19)*$AL284:$AV284),0)</f>
        <v>0</v>
      </c>
      <c r="BU284" s="287" cm="1">
        <f t="array" aca="1" ref="BU284" ca="1">IF(AI284&gt;0,AI284*SUMPRODUCT(_xlfn.XLOOKUP(AI$23,$C$4:$C$19,$I$4:$S$19)*$AL284:$AV284),0)</f>
        <v>0</v>
      </c>
      <c r="BV284" s="287" cm="1">
        <f t="array" aca="1" ref="BV284" ca="1">IF(AJ284&gt;0,AJ284*SUMPRODUCT(_xlfn.XLOOKUP(AJ$23,$C$4:$C$19,$I$4:$S$19)*$AL284:$AV284),0)</f>
        <v>0</v>
      </c>
      <c r="BW284" s="290" cm="1">
        <f t="array" aca="1" ref="BW284" ca="1">IF(AK284&gt;0,AK284*SUMPRODUCT(_xlfn.XLOOKUP(AK$23,$C$4:$C$19,$I$4:$S$19)*$AL284:$AV284),0)</f>
        <v>0</v>
      </c>
      <c r="BX284" s="291">
        <f t="shared" ca="1" si="413"/>
        <v>-0.22500000000000001</v>
      </c>
      <c r="BY284" s="286" cm="1">
        <f t="array" aca="1" ref="BY284" ca="1">IF(AA284&lt;0,AA284*SUMPRODUCT(_xlfn.XLOOKUP(AA$23,$C$4:$C$19,$T$4:$AD$19)*$AL284:$AV284),0)</f>
        <v>0</v>
      </c>
      <c r="BZ284" s="287" cm="1">
        <f t="array" aca="1" ref="BZ284" ca="1">IF(AB284&lt;0,AB284*SUMPRODUCT(_xlfn.XLOOKUP(AB$23,$C$4:$C$19,$T$4:$AD$19)*$AL284:$AV284),0)</f>
        <v>0</v>
      </c>
      <c r="CA284" s="287" cm="1">
        <f t="array" aca="1" ref="CA284" ca="1">IF(AC284&lt;0,AC284*SUMPRODUCT(_xlfn.XLOOKUP(AC$23,$C$4:$C$19,$T$4:$AD$19)*$AL284:$AV284),0)</f>
        <v>0</v>
      </c>
      <c r="CB284" s="287" cm="1">
        <f t="array" aca="1" ref="CB284" ca="1">IF(AD284&lt;0,AD284*SUMPRODUCT(_xlfn.XLOOKUP(AD$23,$C$4:$C$19,$T$4:$AD$19)*$AL284:$AV284),0)</f>
        <v>0</v>
      </c>
      <c r="CC284" s="287" cm="1">
        <f t="array" aca="1" ref="CC284" ca="1">IF(AE284&lt;0,AE284*SUMPRODUCT(_xlfn.XLOOKUP(AE$23,$C$4:$C$19,$T$4:$AD$19)*$AL284:$AV284),0)</f>
        <v>0</v>
      </c>
      <c r="CD284" s="287" cm="1">
        <f t="array" aca="1" ref="CD284" ca="1">IF(AF284&lt;0,AF284*SUMPRODUCT(_xlfn.XLOOKUP(AF$23,$C$4:$C$19,$T$4:$AD$19)*$AL284:$AV284),0)</f>
        <v>0</v>
      </c>
      <c r="CE284" s="287" cm="1">
        <f t="array" aca="1" ref="CE284" ca="1">IF(AG284&lt;0,AG284*SUMPRODUCT(_xlfn.XLOOKUP(AG$23,$C$4:$C$19,$T$4:$AD$19)*$AL284:$AV284),0)</f>
        <v>0</v>
      </c>
      <c r="CF284" s="287" cm="1">
        <f t="array" aca="1" ref="CF284" ca="1">IF(AH284&lt;0,AH284*SUMPRODUCT(_xlfn.XLOOKUP(AH$23,$C$4:$C$19,$T$4:$AD$19)*$AL284:$AV284),0)</f>
        <v>0</v>
      </c>
      <c r="CG284" s="287" cm="1">
        <f t="array" aca="1" ref="CG284" ca="1">IF(AI284&lt;0,AI284*SUMPRODUCT(_xlfn.XLOOKUP(AI$23,$C$4:$C$19,$T$4:$AD$19)*$AL284:$AV284),0)</f>
        <v>0</v>
      </c>
      <c r="CH284" s="287" cm="1">
        <f t="array" aca="1" ref="CH284" ca="1">IF(AJ284&lt;0,AJ284*SUMPRODUCT(_xlfn.XLOOKUP(AJ$23,$C$4:$C$19,$T$4:$AD$19)*$AL284:$AV284),0)</f>
        <v>0</v>
      </c>
      <c r="CI284" s="290" cm="1">
        <f t="array" aca="1" ref="CI284" ca="1">IF(AK284&lt;0,AK284*SUMPRODUCT(_xlfn.XLOOKUP(AK$23,$C$4:$C$19,$T$4:$AD$19)*$AL284:$AV284),0)</f>
        <v>0</v>
      </c>
      <c r="CJ284" s="289">
        <f t="shared" ca="1" si="414"/>
        <v>0</v>
      </c>
      <c r="CK284" s="286" cm="1">
        <f t="array" aca="1" ref="CK284" ca="1">IF(AA284&lt;0,AA284*SUMPRODUCT(_xlfn.XLOOKUP(AA$23,$C$4:$C$19,$I$4:$S$19)*$AL284:$AV284),0)</f>
        <v>0</v>
      </c>
      <c r="CL284" s="287" cm="1">
        <f t="array" aca="1" ref="CL284" ca="1">IF(AB284&lt;0,AB284*SUMPRODUCT(_xlfn.XLOOKUP(AB$23,$C$4:$C$19,$I$4:$S$19)*$AL284:$AV284),0)</f>
        <v>0</v>
      </c>
      <c r="CM284" s="287" cm="1">
        <f t="array" aca="1" ref="CM284" ca="1">IF(AC284&lt;0,AC284*SUMPRODUCT(_xlfn.XLOOKUP(AC$23,$C$4:$C$19,$I$4:$S$19)*$AL284:$AV284),0)</f>
        <v>0</v>
      </c>
      <c r="CN284" s="287" cm="1">
        <f t="array" aca="1" ref="CN284" ca="1">IF(AD284&lt;0,AD284*SUMPRODUCT(_xlfn.XLOOKUP(AD$23,$C$4:$C$19,$I$4:$S$19)*$AL284:$AV284),0)</f>
        <v>0</v>
      </c>
      <c r="CO284" s="287" cm="1">
        <f t="array" aca="1" ref="CO284" ca="1">IF(AE284&lt;0,AE284*SUMPRODUCT(_xlfn.XLOOKUP(AE$23,$C$4:$C$19,$I$4:$S$19)*$AL284:$AV284),0)</f>
        <v>0</v>
      </c>
      <c r="CP284" s="287" cm="1">
        <f t="array" aca="1" ref="CP284" ca="1">IF(AF284&lt;0,AF284*SUMPRODUCT(_xlfn.XLOOKUP(AF$23,$C$4:$C$19,$I$4:$S$19)*$AL284:$AV284),0)</f>
        <v>0</v>
      </c>
      <c r="CQ284" s="287" cm="1">
        <f t="array" aca="1" ref="CQ284" ca="1">IF(AG284&lt;0,AG284*SUMPRODUCT(_xlfn.XLOOKUP(AG$23,$C$4:$C$19,$I$4:$S$19)*$AL284:$AV284),0)</f>
        <v>0</v>
      </c>
      <c r="CR284" s="287" cm="1">
        <f t="array" aca="1" ref="CR284" ca="1">IF(AH284&lt;0,AH284*SUMPRODUCT(_xlfn.XLOOKUP(AH$23,$C$4:$C$19,$I$4:$S$19)*$AL284:$AV284),0)</f>
        <v>0</v>
      </c>
      <c r="CS284" s="287" cm="1">
        <f t="array" aca="1" ref="CS284" ca="1">IF(AI284&lt;0,AI284*SUMPRODUCT(_xlfn.XLOOKUP(AI$23,$C$4:$C$19,$I$4:$S$19)*$AL284:$AV284),0)</f>
        <v>0</v>
      </c>
      <c r="CT284" s="287" cm="1">
        <f t="array" aca="1" ref="CT284" ca="1">IF(AJ284&lt;0,AJ284*SUMPRODUCT(_xlfn.XLOOKUP(AJ$23,$C$4:$C$19,$I$4:$S$19)*$AL284:$AV284),0)</f>
        <v>0</v>
      </c>
      <c r="CU284" s="288" cm="1">
        <f t="array" aca="1" ref="CU284" ca="1">IF(AK284&lt;0,AK284*SUMPRODUCT(_xlfn.XLOOKUP(AK$23,$C$4:$C$19,$I$4:$S$19)*$AL284:$AV284),0)</f>
        <v>0</v>
      </c>
      <c r="CV284" s="289">
        <f t="shared" ca="1" si="415"/>
        <v>0</v>
      </c>
    </row>
    <row r="285" spans="1:100" x14ac:dyDescent="0.25">
      <c r="A285" s="135">
        <f ca="1">MIN(H283:I301)</f>
        <v>-4.4749999999999996</v>
      </c>
      <c r="B285" s="731"/>
      <c r="C285" s="292">
        <v>3</v>
      </c>
      <c r="D285" s="293" t="str">
        <f>_xlfn.XLOOKUP($C285,'Load Combinations'!$B$4:$B$22,'Load Combinations'!$C$4:$C$22)</f>
        <v>Component Pressure Test</v>
      </c>
      <c r="E285" s="86"/>
      <c r="F285" s="294"/>
      <c r="G285" s="125"/>
      <c r="H285" s="295">
        <f t="shared" ca="1" si="410"/>
        <v>-1.5</v>
      </c>
      <c r="I285" s="295">
        <f t="shared" ca="1" si="411"/>
        <v>-1.75</v>
      </c>
      <c r="J285" s="296"/>
      <c r="K285" s="99">
        <f ca="1">OFFSET(K285,-2,0)</f>
        <v>0</v>
      </c>
      <c r="L285" s="96">
        <f t="shared" ref="L285:AK285" ca="1" si="417">OFFSET(L285,-2,0)</f>
        <v>0</v>
      </c>
      <c r="M285" s="96">
        <f t="shared" ca="1" si="417"/>
        <v>0</v>
      </c>
      <c r="N285" s="96">
        <f t="shared" ca="1" si="417"/>
        <v>0</v>
      </c>
      <c r="O285" s="96">
        <f t="shared" ca="1" si="417"/>
        <v>0</v>
      </c>
      <c r="P285" s="96">
        <f t="shared" ca="1" si="417"/>
        <v>0</v>
      </c>
      <c r="Q285" s="96">
        <f t="shared" ca="1" si="417"/>
        <v>0</v>
      </c>
      <c r="R285" s="96">
        <f t="shared" ca="1" si="417"/>
        <v>0</v>
      </c>
      <c r="S285" s="96">
        <f t="shared" ca="1" si="417"/>
        <v>0</v>
      </c>
      <c r="T285" s="96">
        <f t="shared" ca="1" si="417"/>
        <v>0</v>
      </c>
      <c r="U285" s="96">
        <f t="shared" ca="1" si="417"/>
        <v>0</v>
      </c>
      <c r="V285" s="96">
        <f t="shared" ca="1" si="417"/>
        <v>1</v>
      </c>
      <c r="W285" s="96">
        <f t="shared" ca="1" si="417"/>
        <v>0</v>
      </c>
      <c r="X285" s="96">
        <f t="shared" ca="1" si="417"/>
        <v>0</v>
      </c>
      <c r="Y285" s="96">
        <f t="shared" ca="1" si="417"/>
        <v>0</v>
      </c>
      <c r="Z285" s="138">
        <f t="shared" ca="1" si="417"/>
        <v>0</v>
      </c>
      <c r="AA285" s="99">
        <f t="shared" ca="1" si="417"/>
        <v>0</v>
      </c>
      <c r="AB285" s="96">
        <f t="shared" ca="1" si="417"/>
        <v>1</v>
      </c>
      <c r="AC285" s="96">
        <f t="shared" ca="1" si="417"/>
        <v>1</v>
      </c>
      <c r="AD285" s="96">
        <f t="shared" ca="1" si="417"/>
        <v>0</v>
      </c>
      <c r="AE285" s="96">
        <f t="shared" ca="1" si="417"/>
        <v>1</v>
      </c>
      <c r="AF285" s="96">
        <f t="shared" ca="1" si="417"/>
        <v>1</v>
      </c>
      <c r="AG285" s="96">
        <f t="shared" ca="1" si="417"/>
        <v>0</v>
      </c>
      <c r="AH285" s="96">
        <f t="shared" ca="1" si="417"/>
        <v>0</v>
      </c>
      <c r="AI285" s="96">
        <f t="shared" ca="1" si="417"/>
        <v>1</v>
      </c>
      <c r="AJ285" s="96">
        <f t="shared" ca="1" si="417"/>
        <v>0</v>
      </c>
      <c r="AK285" s="100">
        <f t="shared" ca="1" si="417"/>
        <v>0</v>
      </c>
      <c r="AL285" s="97">
        <f>+INDEX('Load Combinations'!$D$4:$N$22,MATCH(Vertical!$C285,'Load Combinations'!$B$4:$B$22,0),MATCH(Vertical!AL$23,'Load Combinations'!$D$3:$N$3,0))</f>
        <v>1</v>
      </c>
      <c r="AM285" s="96">
        <f>+INDEX('Load Combinations'!$D$4:$N$22,MATCH(Vertical!$C285,'Load Combinations'!$B$4:$B$22,0),MATCH(Vertical!AM$23,'Load Combinations'!$D$3:$N$3,0))</f>
        <v>0</v>
      </c>
      <c r="AN285" s="96">
        <f>+INDEX('Load Combinations'!$D$4:$N$22,MATCH(Vertical!$C285,'Load Combinations'!$B$4:$B$22,0),MATCH(Vertical!AN$23,'Load Combinations'!$D$3:$N$3,0))</f>
        <v>0</v>
      </c>
      <c r="AO285" s="96">
        <f>+INDEX('Load Combinations'!$D$4:$N$22,MATCH(Vertical!$C285,'Load Combinations'!$B$4:$B$22,0),MATCH(Vertical!AO$23,'Load Combinations'!$D$3:$N$3,0))</f>
        <v>0</v>
      </c>
      <c r="AP285" s="96">
        <f>+INDEX('Load Combinations'!$D$4:$N$22,MATCH(Vertical!$C285,'Load Combinations'!$B$4:$B$22,0),MATCH(Vertical!AP$23,'Load Combinations'!$D$3:$N$3,0))</f>
        <v>1</v>
      </c>
      <c r="AQ285" s="96">
        <f>+INDEX('Load Combinations'!$D$4:$N$22,MATCH(Vertical!$C285,'Load Combinations'!$B$4:$B$22,0),MATCH(Vertical!AQ$23,'Load Combinations'!$D$3:$N$3,0))</f>
        <v>0</v>
      </c>
      <c r="AR285" s="96">
        <f>+INDEX('Load Combinations'!$D$4:$N$22,MATCH(Vertical!$C285,'Load Combinations'!$B$4:$B$22,0),MATCH(Vertical!AR$23,'Load Combinations'!$D$3:$N$3,0))</f>
        <v>0</v>
      </c>
      <c r="AS285" s="96">
        <f>+INDEX('Load Combinations'!$D$4:$N$22,MATCH(Vertical!$C285,'Load Combinations'!$B$4:$B$22,0),MATCH(Vertical!AS$23,'Load Combinations'!$D$3:$N$3,0))</f>
        <v>0</v>
      </c>
      <c r="AT285" s="96">
        <f>+INDEX('Load Combinations'!$D$4:$N$22,MATCH(Vertical!$C285,'Load Combinations'!$B$4:$B$22,0),MATCH(Vertical!AT$23,'Load Combinations'!$D$3:$N$3,0))</f>
        <v>0</v>
      </c>
      <c r="AU285" s="138">
        <f>+INDEX('Load Combinations'!$D$4:$N$22,MATCH(Vertical!$C285,'Load Combinations'!$B$4:$B$22,0),MATCH(Vertical!AU$23,'Load Combinations'!$D$3:$N$3,0))</f>
        <v>0</v>
      </c>
      <c r="AV285" s="298">
        <f>+INDEX('Load Combinations'!$D$4:$N$22,MATCH(Vertical!$C285,'Load Combinations'!$B$4:$B$22,0),MATCH(Vertical!AV$23,'Load Combinations'!$D$3:$N$3,0))</f>
        <v>0</v>
      </c>
      <c r="AW285" s="297" cm="1">
        <f t="array" aca="1" ref="AW285" ca="1">SUMPRODUCT(--($K285:$Z285&gt;0),INDEX($H$4:$H$19,MATCH($K$23:$Z$23,$C$4:$C$19,0)))</f>
        <v>0.5</v>
      </c>
      <c r="AX285" s="298" cm="1">
        <f t="array" aca="1" ref="AX285" ca="1">SUMPRODUCT(--($K285:$Z285&gt;0),INDEX($G$4:$G$19,MATCH($K$23:$Z$23,$C$4:$C$19,0)))</f>
        <v>-0.5</v>
      </c>
      <c r="AY285" s="298" cm="1">
        <f t="array" aca="1" ref="AY285" ca="1">-1*SUMPRODUCT(--($K285:$Z285&lt;0),INDEX($H$4:$H$19,MATCH($K$23:$Z$23,$C$4:$C$19,0)))</f>
        <v>0</v>
      </c>
      <c r="AZ285" s="299" cm="1">
        <f t="array" aca="1" ref="AZ285" ca="1">-1*SUMPRODUCT(--($K285:$Z285&lt;0),INDEX($G$4:$G$19,MATCH($K$23:$Z$23,$C$4:$C$19,0)))</f>
        <v>0</v>
      </c>
      <c r="BA285" s="125" cm="1">
        <f t="array" aca="1" ref="BA285" ca="1">IF(AA285&gt;0,AA285*SUMPRODUCT(_xlfn.XLOOKUP(AA$23,$C$4:$C$19,$T$4:$AD$19)*$AL285:$AV285),0)</f>
        <v>0</v>
      </c>
      <c r="BB285" s="300" cm="1">
        <f t="array" aca="1" ref="BB285" ca="1">IF(AB285&gt;0,AB285*SUMPRODUCT(_xlfn.XLOOKUP(AB$23,$C$4:$C$19,$T$4:$AD$19)*$AL285:$AV285),0)</f>
        <v>0</v>
      </c>
      <c r="BC285" s="300" cm="1">
        <f t="array" aca="1" ref="BC285" ca="1">IF(AC285&gt;0,AC285*SUMPRODUCT(_xlfn.XLOOKUP(AC$23,$C$4:$C$19,$T$4:$AD$19)*$AL285:$AV285),0)</f>
        <v>0</v>
      </c>
      <c r="BD285" s="301" cm="1">
        <f t="array" aca="1" ref="BD285" ca="1">IF(AD285&gt;0,AD285*SUMPRODUCT(_xlfn.XLOOKUP(AD$23,$C$4:$C$19,$T$4:$AD$19)*$AL285:$AV285),0)</f>
        <v>0</v>
      </c>
      <c r="BE285" s="300" cm="1">
        <f t="array" aca="1" ref="BE285" ca="1">IF(AE285&gt;0,AE285*SUMPRODUCT(_xlfn.XLOOKUP(AE$23,$C$4:$C$19,$T$4:$AD$19)*$AL285:$AV285),0)</f>
        <v>-2</v>
      </c>
      <c r="BF285" s="300" cm="1">
        <f t="array" aca="1" ref="BF285" ca="1">IF(AF285&gt;0,AF285*SUMPRODUCT(_xlfn.XLOOKUP(AF$23,$C$4:$C$19,$T$4:$AD$19)*$AL285:$AV285),0)</f>
        <v>0</v>
      </c>
      <c r="BG285" s="300" cm="1">
        <f t="array" aca="1" ref="BG285" ca="1">IF(AG285&gt;0,AG285*SUMPRODUCT(_xlfn.XLOOKUP(AG$23,$C$4:$C$19,$T$4:$AD$19)*$AL285:$AV285),0)</f>
        <v>0</v>
      </c>
      <c r="BH285" s="300" cm="1">
        <f t="array" aca="1" ref="BH285" ca="1">IF(AH285&gt;0,AH285*SUMPRODUCT(_xlfn.XLOOKUP(AH$23,$C$4:$C$19,$T$4:$AD$19)*$AL285:$AV285),0)</f>
        <v>0</v>
      </c>
      <c r="BI285" s="300" cm="1">
        <f t="array" aca="1" ref="BI285" ca="1">IF(AI285&gt;0,AI285*SUMPRODUCT(_xlfn.XLOOKUP(AI$23,$C$4:$C$19,$T$4:$AD$19)*$AL285:$AV285),0)</f>
        <v>0</v>
      </c>
      <c r="BJ285" s="300" cm="1">
        <f t="array" aca="1" ref="BJ285" ca="1">IF(AJ285&gt;0,AJ285*SUMPRODUCT(_xlfn.XLOOKUP(AJ$23,$C$4:$C$19,$T$4:$AD$19)*$AL285:$AV285),0)</f>
        <v>0</v>
      </c>
      <c r="BK285" s="302" cm="1">
        <f t="array" aca="1" ref="BK285" ca="1">IF(AK285&gt;0,AK285*SUMPRODUCT(_xlfn.XLOOKUP(AK$23,$C$4:$C$19,$T$4:$AD$19)*$AL285:$AV285),0)</f>
        <v>0</v>
      </c>
      <c r="BL285" s="303">
        <f t="shared" ca="1" si="412"/>
        <v>-2</v>
      </c>
      <c r="BM285" s="125" cm="1">
        <f t="array" aca="1" ref="BM285" ca="1">IF(AA285&gt;0,AA285*SUMPRODUCT(_xlfn.XLOOKUP(AA$23,$C$4:$C$19,$I$4:$S$19)*$AL285:$AV285),0)</f>
        <v>0</v>
      </c>
      <c r="BN285" s="300" cm="1">
        <f t="array" aca="1" ref="BN285" ca="1">IF(AB285&gt;0,AB285*SUMPRODUCT(_xlfn.XLOOKUP(AB$23,$C$4:$C$19,$I$4:$S$19)*$AL285:$AV285),0)</f>
        <v>0</v>
      </c>
      <c r="BO285" s="300" cm="1">
        <f t="array" aca="1" ref="BO285" ca="1">IF(AC285&gt;0,AC285*SUMPRODUCT(_xlfn.XLOOKUP(AC$23,$C$4:$C$19,$I$4:$S$19)*$AL285:$AV285),0)</f>
        <v>0</v>
      </c>
      <c r="BP285" s="301" cm="1">
        <f t="array" aca="1" ref="BP285" ca="1">IF(AD285&gt;0,AD285*SUMPRODUCT(_xlfn.XLOOKUP(AD$23,$C$4:$C$19,$I$4:$S$19)*$AL285:$AV285),0)</f>
        <v>0</v>
      </c>
      <c r="BQ285" s="300" cm="1">
        <f t="array" aca="1" ref="BQ285" ca="1">IF(AE285&gt;0,AE285*SUMPRODUCT(_xlfn.XLOOKUP(AE$23,$C$4:$C$19,$I$4:$S$19)*$AL285:$AV285),0)</f>
        <v>0</v>
      </c>
      <c r="BR285" s="300" cm="1">
        <f t="array" aca="1" ref="BR285" ca="1">IF(AF285&gt;0,AF285*SUMPRODUCT(_xlfn.XLOOKUP(AF$23,$C$4:$C$19,$I$4:$S$19)*$AL285:$AV285),0)</f>
        <v>0</v>
      </c>
      <c r="BS285" s="300" cm="1">
        <f t="array" aca="1" ref="BS285" ca="1">IF(AG285&gt;0,AG285*SUMPRODUCT(_xlfn.XLOOKUP(AG$23,$C$4:$C$19,$I$4:$S$19)*$AL285:$AV285),0)</f>
        <v>0</v>
      </c>
      <c r="BT285" s="300" cm="1">
        <f t="array" aca="1" ref="BT285" ca="1">IF(AH285&gt;0,AH285*SUMPRODUCT(_xlfn.XLOOKUP(AH$23,$C$4:$C$19,$I$4:$S$19)*$AL285:$AV285),0)</f>
        <v>0</v>
      </c>
      <c r="BU285" s="300" cm="1">
        <f t="array" aca="1" ref="BU285" ca="1">IF(AI285&gt;0,AI285*SUMPRODUCT(_xlfn.XLOOKUP(AI$23,$C$4:$C$19,$I$4:$S$19)*$AL285:$AV285),0)</f>
        <v>-1.25</v>
      </c>
      <c r="BV285" s="300" cm="1">
        <f t="array" aca="1" ref="BV285" ca="1">IF(AJ285&gt;0,AJ285*SUMPRODUCT(_xlfn.XLOOKUP(AJ$23,$C$4:$C$19,$I$4:$S$19)*$AL285:$AV285),0)</f>
        <v>0</v>
      </c>
      <c r="BW285" s="304" cm="1">
        <f t="array" aca="1" ref="BW285" ca="1">IF(AK285&gt;0,AK285*SUMPRODUCT(_xlfn.XLOOKUP(AK$23,$C$4:$C$19,$I$4:$S$19)*$AL285:$AV285),0)</f>
        <v>0</v>
      </c>
      <c r="BX285" s="305">
        <f t="shared" ca="1" si="413"/>
        <v>-1.25</v>
      </c>
      <c r="BY285" s="125" cm="1">
        <f t="array" aca="1" ref="BY285" ca="1">IF(AA285&lt;0,AA285*SUMPRODUCT(_xlfn.XLOOKUP(AA$23,$C$4:$C$19,$T$4:$AD$19)*$AL285:$AV285),0)</f>
        <v>0</v>
      </c>
      <c r="BZ285" s="300" cm="1">
        <f t="array" aca="1" ref="BZ285" ca="1">IF(AB285&lt;0,AB285*SUMPRODUCT(_xlfn.XLOOKUP(AB$23,$C$4:$C$19,$T$4:$AD$19)*$AL285:$AV285),0)</f>
        <v>0</v>
      </c>
      <c r="CA285" s="300" cm="1">
        <f t="array" aca="1" ref="CA285" ca="1">IF(AC285&lt;0,AC285*SUMPRODUCT(_xlfn.XLOOKUP(AC$23,$C$4:$C$19,$T$4:$AD$19)*$AL285:$AV285),0)</f>
        <v>0</v>
      </c>
      <c r="CB285" s="301" cm="1">
        <f t="array" aca="1" ref="CB285" ca="1">IF(AD285&lt;0,AD285*SUMPRODUCT(_xlfn.XLOOKUP(AD$23,$C$4:$C$19,$T$4:$AD$19)*$AL285:$AV285),0)</f>
        <v>0</v>
      </c>
      <c r="CC285" s="300" cm="1">
        <f t="array" aca="1" ref="CC285" ca="1">IF(AE285&lt;0,AE285*SUMPRODUCT(_xlfn.XLOOKUP(AE$23,$C$4:$C$19,$T$4:$AD$19)*$AL285:$AV285),0)</f>
        <v>0</v>
      </c>
      <c r="CD285" s="300" cm="1">
        <f t="array" aca="1" ref="CD285" ca="1">IF(AF285&lt;0,AF285*SUMPRODUCT(_xlfn.XLOOKUP(AF$23,$C$4:$C$19,$T$4:$AD$19)*$AL285:$AV285),0)</f>
        <v>0</v>
      </c>
      <c r="CE285" s="300" cm="1">
        <f t="array" aca="1" ref="CE285" ca="1">IF(AG285&lt;0,AG285*SUMPRODUCT(_xlfn.XLOOKUP(AG$23,$C$4:$C$19,$T$4:$AD$19)*$AL285:$AV285),0)</f>
        <v>0</v>
      </c>
      <c r="CF285" s="300" cm="1">
        <f t="array" aca="1" ref="CF285" ca="1">IF(AH285&lt;0,AH285*SUMPRODUCT(_xlfn.XLOOKUP(AH$23,$C$4:$C$19,$T$4:$AD$19)*$AL285:$AV285),0)</f>
        <v>0</v>
      </c>
      <c r="CG285" s="300" cm="1">
        <f t="array" aca="1" ref="CG285" ca="1">IF(AI285&lt;0,AI285*SUMPRODUCT(_xlfn.XLOOKUP(AI$23,$C$4:$C$19,$T$4:$AD$19)*$AL285:$AV285),0)</f>
        <v>0</v>
      </c>
      <c r="CH285" s="300" cm="1">
        <f t="array" aca="1" ref="CH285" ca="1">IF(AJ285&lt;0,AJ285*SUMPRODUCT(_xlfn.XLOOKUP(AJ$23,$C$4:$C$19,$T$4:$AD$19)*$AL285:$AV285),0)</f>
        <v>0</v>
      </c>
      <c r="CI285" s="304" cm="1">
        <f t="array" aca="1" ref="CI285" ca="1">IF(AK285&lt;0,AK285*SUMPRODUCT(_xlfn.XLOOKUP(AK$23,$C$4:$C$19,$T$4:$AD$19)*$AL285:$AV285),0)</f>
        <v>0</v>
      </c>
      <c r="CJ285" s="303">
        <f t="shared" ca="1" si="414"/>
        <v>0</v>
      </c>
      <c r="CK285" s="125" cm="1">
        <f t="array" aca="1" ref="CK285" ca="1">IF(AA285&lt;0,AA285*SUMPRODUCT(_xlfn.XLOOKUP(AA$23,$C$4:$C$19,$I$4:$S$19)*$AL285:$AV285),0)</f>
        <v>0</v>
      </c>
      <c r="CL285" s="300" cm="1">
        <f t="array" aca="1" ref="CL285" ca="1">IF(AB285&lt;0,AB285*SUMPRODUCT(_xlfn.XLOOKUP(AB$23,$C$4:$C$19,$I$4:$S$19)*$AL285:$AV285),0)</f>
        <v>0</v>
      </c>
      <c r="CM285" s="300" cm="1">
        <f t="array" aca="1" ref="CM285" ca="1">IF(AC285&lt;0,AC285*SUMPRODUCT(_xlfn.XLOOKUP(AC$23,$C$4:$C$19,$I$4:$S$19)*$AL285:$AV285),0)</f>
        <v>0</v>
      </c>
      <c r="CN285" s="301" cm="1">
        <f t="array" aca="1" ref="CN285" ca="1">IF(AD285&lt;0,AD285*SUMPRODUCT(_xlfn.XLOOKUP(AD$23,$C$4:$C$19,$I$4:$S$19)*$AL285:$AV285),0)</f>
        <v>0</v>
      </c>
      <c r="CO285" s="300" cm="1">
        <f t="array" aca="1" ref="CO285" ca="1">IF(AE285&lt;0,AE285*SUMPRODUCT(_xlfn.XLOOKUP(AE$23,$C$4:$C$19,$I$4:$S$19)*$AL285:$AV285),0)</f>
        <v>0</v>
      </c>
      <c r="CP285" s="300" cm="1">
        <f t="array" aca="1" ref="CP285" ca="1">IF(AF285&lt;0,AF285*SUMPRODUCT(_xlfn.XLOOKUP(AF$23,$C$4:$C$19,$I$4:$S$19)*$AL285:$AV285),0)</f>
        <v>0</v>
      </c>
      <c r="CQ285" s="300" cm="1">
        <f t="array" aca="1" ref="CQ285" ca="1">IF(AG285&lt;0,AG285*SUMPRODUCT(_xlfn.XLOOKUP(AG$23,$C$4:$C$19,$I$4:$S$19)*$AL285:$AV285),0)</f>
        <v>0</v>
      </c>
      <c r="CR285" s="300" cm="1">
        <f t="array" aca="1" ref="CR285" ca="1">IF(AH285&lt;0,AH285*SUMPRODUCT(_xlfn.XLOOKUP(AH$23,$C$4:$C$19,$I$4:$S$19)*$AL285:$AV285),0)</f>
        <v>0</v>
      </c>
      <c r="CS285" s="300" cm="1">
        <f t="array" aca="1" ref="CS285" ca="1">IF(AI285&lt;0,AI285*SUMPRODUCT(_xlfn.XLOOKUP(AI$23,$C$4:$C$19,$I$4:$S$19)*$AL285:$AV285),0)</f>
        <v>0</v>
      </c>
      <c r="CT285" s="300" cm="1">
        <f t="array" aca="1" ref="CT285" ca="1">IF(AJ285&lt;0,AJ285*SUMPRODUCT(_xlfn.XLOOKUP(AJ$23,$C$4:$C$19,$I$4:$S$19)*$AL285:$AV285),0)</f>
        <v>0</v>
      </c>
      <c r="CU285" s="302" cm="1">
        <f t="array" aca="1" ref="CU285" ca="1">IF(AK285&lt;0,AK285*SUMPRODUCT(_xlfn.XLOOKUP(AK$23,$C$4:$C$19,$I$4:$S$19)*$AL285:$AV285),0)</f>
        <v>0</v>
      </c>
      <c r="CV285" s="303">
        <f t="shared" ca="1" si="415"/>
        <v>0</v>
      </c>
    </row>
    <row r="286" spans="1:100" x14ac:dyDescent="0.25">
      <c r="A286" s="134" t="s">
        <v>166</v>
      </c>
      <c r="B286" s="255"/>
      <c r="C286" s="278">
        <v>4</v>
      </c>
      <c r="D286" s="279" t="str">
        <f>_xlfn.XLOOKUP($C286,'Load Combinations'!$B$4:$B$22,'Load Combinations'!$C$4:$C$22)</f>
        <v>Core Vessel Vacuum, No Beam</v>
      </c>
      <c r="E286" s="280"/>
      <c r="F286" s="281"/>
      <c r="G286" s="111"/>
      <c r="H286" s="282">
        <f t="shared" ca="1" si="410"/>
        <v>0.22500000000000009</v>
      </c>
      <c r="I286" s="282">
        <f t="shared" ca="1" si="411"/>
        <v>-3.4750000000000001</v>
      </c>
      <c r="J286" s="283"/>
      <c r="K286" s="87">
        <f ca="1">OFFSET(K286,-3,0)</f>
        <v>0</v>
      </c>
      <c r="L286" s="84">
        <f t="shared" ref="L286:AK286" ca="1" si="418">OFFSET(L286,-3,0)</f>
        <v>0</v>
      </c>
      <c r="M286" s="84">
        <f t="shared" ca="1" si="418"/>
        <v>0</v>
      </c>
      <c r="N286" s="84">
        <f t="shared" ca="1" si="418"/>
        <v>0</v>
      </c>
      <c r="O286" s="84">
        <f t="shared" ca="1" si="418"/>
        <v>0</v>
      </c>
      <c r="P286" s="84">
        <f t="shared" ca="1" si="418"/>
        <v>0</v>
      </c>
      <c r="Q286" s="84">
        <f t="shared" ca="1" si="418"/>
        <v>0</v>
      </c>
      <c r="R286" s="84">
        <f t="shared" ca="1" si="418"/>
        <v>0</v>
      </c>
      <c r="S286" s="84">
        <f t="shared" ca="1" si="418"/>
        <v>0</v>
      </c>
      <c r="T286" s="84">
        <f t="shared" ca="1" si="418"/>
        <v>0</v>
      </c>
      <c r="U286" s="84">
        <f t="shared" ca="1" si="418"/>
        <v>0</v>
      </c>
      <c r="V286" s="84">
        <f t="shared" ca="1" si="418"/>
        <v>1</v>
      </c>
      <c r="W286" s="84">
        <f t="shared" ca="1" si="418"/>
        <v>0</v>
      </c>
      <c r="X286" s="84">
        <f t="shared" ca="1" si="418"/>
        <v>0</v>
      </c>
      <c r="Y286" s="84">
        <f t="shared" ca="1" si="418"/>
        <v>0</v>
      </c>
      <c r="Z286" s="89">
        <f t="shared" ca="1" si="418"/>
        <v>0</v>
      </c>
      <c r="AA286" s="87">
        <f t="shared" ca="1" si="418"/>
        <v>0</v>
      </c>
      <c r="AB286" s="84">
        <f t="shared" ca="1" si="418"/>
        <v>1</v>
      </c>
      <c r="AC286" s="84">
        <f t="shared" ca="1" si="418"/>
        <v>1</v>
      </c>
      <c r="AD286" s="84">
        <f t="shared" ca="1" si="418"/>
        <v>0</v>
      </c>
      <c r="AE286" s="84">
        <f t="shared" ca="1" si="418"/>
        <v>1</v>
      </c>
      <c r="AF286" s="84">
        <f t="shared" ca="1" si="418"/>
        <v>1</v>
      </c>
      <c r="AG286" s="84">
        <f t="shared" ca="1" si="418"/>
        <v>0</v>
      </c>
      <c r="AH286" s="84">
        <f t="shared" ca="1" si="418"/>
        <v>0</v>
      </c>
      <c r="AI286" s="84">
        <f t="shared" ca="1" si="418"/>
        <v>1</v>
      </c>
      <c r="AJ286" s="84">
        <f t="shared" ca="1" si="418"/>
        <v>0</v>
      </c>
      <c r="AK286" s="98">
        <f t="shared" ca="1" si="418"/>
        <v>0</v>
      </c>
      <c r="AL286" s="91">
        <f>+INDEX('Load Combinations'!$D$4:$N$22,MATCH(Vertical!$C286,'Load Combinations'!$B$4:$B$22,0),MATCH(Vertical!AL$23,'Load Combinations'!$D$3:$N$3,0))</f>
        <v>1</v>
      </c>
      <c r="AM286" s="84">
        <f>+INDEX('Load Combinations'!$D$4:$N$22,MATCH(Vertical!$C286,'Load Combinations'!$B$4:$B$22,0),MATCH(Vertical!AM$23,'Load Combinations'!$D$3:$N$3,0))</f>
        <v>1</v>
      </c>
      <c r="AN286" s="84">
        <f>+INDEX('Load Combinations'!$D$4:$N$22,MATCH(Vertical!$C286,'Load Combinations'!$B$4:$B$22,0),MATCH(Vertical!AN$23,'Load Combinations'!$D$3:$N$3,0))</f>
        <v>0</v>
      </c>
      <c r="AO286" s="84">
        <f>+INDEX('Load Combinations'!$D$4:$N$22,MATCH(Vertical!$C286,'Load Combinations'!$B$4:$B$22,0),MATCH(Vertical!AO$23,'Load Combinations'!$D$3:$N$3,0))</f>
        <v>1</v>
      </c>
      <c r="AP286" s="84">
        <f>+INDEX('Load Combinations'!$D$4:$N$22,MATCH(Vertical!$C286,'Load Combinations'!$B$4:$B$22,0),MATCH(Vertical!AP$23,'Load Combinations'!$D$3:$N$3,0))</f>
        <v>0</v>
      </c>
      <c r="AQ286" s="84">
        <f>+INDEX('Load Combinations'!$D$4:$N$22,MATCH(Vertical!$C286,'Load Combinations'!$B$4:$B$22,0),MATCH(Vertical!AQ$23,'Load Combinations'!$D$3:$N$3,0))</f>
        <v>0</v>
      </c>
      <c r="AR286" s="84">
        <f>+INDEX('Load Combinations'!$D$4:$N$22,MATCH(Vertical!$C286,'Load Combinations'!$B$4:$B$22,0),MATCH(Vertical!AR$23,'Load Combinations'!$D$3:$N$3,0))</f>
        <v>0</v>
      </c>
      <c r="AS286" s="84">
        <f>+INDEX('Load Combinations'!$D$4:$N$22,MATCH(Vertical!$C286,'Load Combinations'!$B$4:$B$22,0),MATCH(Vertical!AS$23,'Load Combinations'!$D$3:$N$3,0))</f>
        <v>0</v>
      </c>
      <c r="AT286" s="84">
        <f>+INDEX('Load Combinations'!$D$4:$N$22,MATCH(Vertical!$C286,'Load Combinations'!$B$4:$B$22,0),MATCH(Vertical!AT$23,'Load Combinations'!$D$3:$N$3,0))</f>
        <v>1</v>
      </c>
      <c r="AU286" s="89">
        <f>+INDEX('Load Combinations'!$D$4:$N$22,MATCH(Vertical!$C286,'Load Combinations'!$B$4:$B$22,0),MATCH(Vertical!AU$23,'Load Combinations'!$D$3:$N$3,0))</f>
        <v>0</v>
      </c>
      <c r="AV286" s="194">
        <f>+INDEX('Load Combinations'!$D$4:$N$22,MATCH(Vertical!$C286,'Load Combinations'!$B$4:$B$22,0),MATCH(Vertical!AV$23,'Load Combinations'!$D$3:$N$3,0))</f>
        <v>0</v>
      </c>
      <c r="AW286" s="284" cm="1">
        <f t="array" aca="1" ref="AW286" ca="1">SUMPRODUCT(--($K286:$Z286&gt;0),INDEX($H$4:$H$19,MATCH($K$23:$Z$23,$C$4:$C$19,0)))</f>
        <v>0.5</v>
      </c>
      <c r="AX286" s="194" cm="1">
        <f t="array" aca="1" ref="AX286" ca="1">SUMPRODUCT(--($K286:$Z286&gt;0),INDEX($G$4:$G$19,MATCH($K$23:$Z$23,$C$4:$C$19,0)))</f>
        <v>-0.5</v>
      </c>
      <c r="AY286" s="194" cm="1">
        <f t="array" aca="1" ref="AY286" ca="1">-1*SUMPRODUCT(--($K286:$Z286&lt;0),INDEX($H$4:$H$19,MATCH($K$23:$Z$23,$C$4:$C$19,0)))</f>
        <v>0</v>
      </c>
      <c r="AZ286" s="285" cm="1">
        <f t="array" aca="1" ref="AZ286" ca="1">-1*SUMPRODUCT(--($K286:$Z286&lt;0),INDEX($G$4:$G$19,MATCH($K$23:$Z$23,$C$4:$C$19,0)))</f>
        <v>0</v>
      </c>
      <c r="BA286" s="286" cm="1">
        <f t="array" aca="1" ref="BA286" ca="1">IF(AA286&gt;0,AA286*SUMPRODUCT(_xlfn.XLOOKUP(AA$23,$C$4:$C$19,$T$4:$AD$19)*$AL286:$AV286),0)</f>
        <v>0</v>
      </c>
      <c r="BB286" s="287" cm="1">
        <f t="array" aca="1" ref="BB286" ca="1">IF(AB286&gt;0,AB286*SUMPRODUCT(_xlfn.XLOOKUP(AB$23,$C$4:$C$19,$T$4:$AD$19)*$AL286:$AV286),0)</f>
        <v>0.125</v>
      </c>
      <c r="BC286" s="287" cm="1">
        <f t="array" aca="1" ref="BC286" ca="1">IF(AC286&gt;0,AC286*SUMPRODUCT(_xlfn.XLOOKUP(AC$23,$C$4:$C$19,$T$4:$AD$19)*$AL286:$AV286),0)</f>
        <v>0.1</v>
      </c>
      <c r="BD286" s="287" cm="1">
        <f t="array" aca="1" ref="BD286" ca="1">IF(AD286&gt;0,AD286*SUMPRODUCT(_xlfn.XLOOKUP(AD$23,$C$4:$C$19,$T$4:$AD$19)*$AL286:$AV286),0)</f>
        <v>0</v>
      </c>
      <c r="BE286" s="287" cm="1">
        <f t="array" aca="1" ref="BE286" ca="1">IF(AE286&gt;0,AE286*SUMPRODUCT(_xlfn.XLOOKUP(AE$23,$C$4:$C$19,$T$4:$AD$19)*$AL286:$AV286),0)</f>
        <v>-2</v>
      </c>
      <c r="BF286" s="287" cm="1">
        <f t="array" aca="1" ref="BF286" ca="1">IF(AF286&gt;0,AF286*SUMPRODUCT(_xlfn.XLOOKUP(AF$23,$C$4:$C$19,$T$4:$AD$19)*$AL286:$AV286),0)</f>
        <v>1.5</v>
      </c>
      <c r="BG286" s="287" cm="1">
        <f t="array" aca="1" ref="BG286" ca="1">IF(AG286&gt;0,AG286*SUMPRODUCT(_xlfn.XLOOKUP(AG$23,$C$4:$C$19,$T$4:$AD$19)*$AL286:$AV286),0)</f>
        <v>0</v>
      </c>
      <c r="BH286" s="287" cm="1">
        <f t="array" aca="1" ref="BH286" ca="1">IF(AH286&gt;0,AH286*SUMPRODUCT(_xlfn.XLOOKUP(AH$23,$C$4:$C$19,$T$4:$AD$19)*$AL286:$AV286),0)</f>
        <v>0</v>
      </c>
      <c r="BI286" s="287" cm="1">
        <f t="array" aca="1" ref="BI286" ca="1">IF(AI286&gt;0,AI286*SUMPRODUCT(_xlfn.XLOOKUP(AI$23,$C$4:$C$19,$T$4:$AD$19)*$AL286:$AV286),0)</f>
        <v>0</v>
      </c>
      <c r="BJ286" s="287" cm="1">
        <f t="array" aca="1" ref="BJ286" ca="1">IF(AJ286&gt;0,AJ286*SUMPRODUCT(_xlfn.XLOOKUP(AJ$23,$C$4:$C$19,$T$4:$AD$19)*$AL286:$AV286),0)</f>
        <v>0</v>
      </c>
      <c r="BK286" s="288" cm="1">
        <f t="array" aca="1" ref="BK286" ca="1">IF(AK286&gt;0,AK286*SUMPRODUCT(_xlfn.XLOOKUP(AK$23,$C$4:$C$19,$T$4:$AD$19)*$AL286:$AV286),0)</f>
        <v>0</v>
      </c>
      <c r="BL286" s="289">
        <f t="shared" ca="1" si="412"/>
        <v>-0.27499999999999991</v>
      </c>
      <c r="BM286" s="286" cm="1">
        <f t="array" aca="1" ref="BM286" ca="1">IF(AA286&gt;0,AA286*SUMPRODUCT(_xlfn.XLOOKUP(AA$23,$C$4:$C$19,$I$4:$S$19)*$AL286:$AV286),0)</f>
        <v>0</v>
      </c>
      <c r="BN286" s="287" cm="1">
        <f t="array" aca="1" ref="BN286" ca="1">IF(AB286&gt;0,AB286*SUMPRODUCT(_xlfn.XLOOKUP(AB$23,$C$4:$C$19,$I$4:$S$19)*$AL286:$AV286),0)</f>
        <v>-1.875</v>
      </c>
      <c r="BO286" s="287" cm="1">
        <f t="array" aca="1" ref="BO286" ca="1">IF(AC286&gt;0,AC286*SUMPRODUCT(_xlfn.XLOOKUP(AC$23,$C$4:$C$19,$I$4:$S$19)*$AL286:$AV286),0)</f>
        <v>-0.1</v>
      </c>
      <c r="BP286" s="287" cm="1">
        <f t="array" aca="1" ref="BP286" ca="1">IF(AD286&gt;0,AD286*SUMPRODUCT(_xlfn.XLOOKUP(AD$23,$C$4:$C$19,$I$4:$S$19)*$AL286:$AV286),0)</f>
        <v>0</v>
      </c>
      <c r="BQ286" s="287" cm="1">
        <f t="array" aca="1" ref="BQ286" ca="1">IF(AE286&gt;0,AE286*SUMPRODUCT(_xlfn.XLOOKUP(AE$23,$C$4:$C$19,$I$4:$S$19)*$AL286:$AV286),0)</f>
        <v>0</v>
      </c>
      <c r="BR286" s="287" cm="1">
        <f t="array" aca="1" ref="BR286" ca="1">IF(AF286&gt;0,AF286*SUMPRODUCT(_xlfn.XLOOKUP(AF$23,$C$4:$C$19,$I$4:$S$19)*$AL286:$AV286),0)</f>
        <v>0</v>
      </c>
      <c r="BS286" s="287" cm="1">
        <f t="array" aca="1" ref="BS286" ca="1">IF(AG286&gt;0,AG286*SUMPRODUCT(_xlfn.XLOOKUP(AG$23,$C$4:$C$19,$I$4:$S$19)*$AL286:$AV286),0)</f>
        <v>0</v>
      </c>
      <c r="BT286" s="287" cm="1">
        <f t="array" aca="1" ref="BT286" ca="1">IF(AH286&gt;0,AH286*SUMPRODUCT(_xlfn.XLOOKUP(AH$23,$C$4:$C$19,$I$4:$S$19)*$AL286:$AV286),0)</f>
        <v>0</v>
      </c>
      <c r="BU286" s="287" cm="1">
        <f t="array" aca="1" ref="BU286" ca="1">IF(AI286&gt;0,AI286*SUMPRODUCT(_xlfn.XLOOKUP(AI$23,$C$4:$C$19,$I$4:$S$19)*$AL286:$AV286),0)</f>
        <v>-1</v>
      </c>
      <c r="BV286" s="287" cm="1">
        <f t="array" aca="1" ref="BV286" ca="1">IF(AJ286&gt;0,AJ286*SUMPRODUCT(_xlfn.XLOOKUP(AJ$23,$C$4:$C$19,$I$4:$S$19)*$AL286:$AV286),0)</f>
        <v>0</v>
      </c>
      <c r="BW286" s="290" cm="1">
        <f t="array" aca="1" ref="BW286" ca="1">IF(AK286&gt;0,AK286*SUMPRODUCT(_xlfn.XLOOKUP(AK$23,$C$4:$C$19,$I$4:$S$19)*$AL286:$AV286),0)</f>
        <v>0</v>
      </c>
      <c r="BX286" s="291">
        <f t="shared" ca="1" si="413"/>
        <v>-2.9750000000000001</v>
      </c>
      <c r="BY286" s="286" cm="1">
        <f t="array" aca="1" ref="BY286" ca="1">IF(AA286&lt;0,AA286*SUMPRODUCT(_xlfn.XLOOKUP(AA$23,$C$4:$C$19,$T$4:$AD$19)*$AL286:$AV286),0)</f>
        <v>0</v>
      </c>
      <c r="BZ286" s="287" cm="1">
        <f t="array" aca="1" ref="BZ286" ca="1">IF(AB286&lt;0,AB286*SUMPRODUCT(_xlfn.XLOOKUP(AB$23,$C$4:$C$19,$T$4:$AD$19)*$AL286:$AV286),0)</f>
        <v>0</v>
      </c>
      <c r="CA286" s="287" cm="1">
        <f t="array" aca="1" ref="CA286" ca="1">IF(AC286&lt;0,AC286*SUMPRODUCT(_xlfn.XLOOKUP(AC$23,$C$4:$C$19,$T$4:$AD$19)*$AL286:$AV286),0)</f>
        <v>0</v>
      </c>
      <c r="CB286" s="287" cm="1">
        <f t="array" aca="1" ref="CB286" ca="1">IF(AD286&lt;0,AD286*SUMPRODUCT(_xlfn.XLOOKUP(AD$23,$C$4:$C$19,$T$4:$AD$19)*$AL286:$AV286),0)</f>
        <v>0</v>
      </c>
      <c r="CC286" s="287" cm="1">
        <f t="array" aca="1" ref="CC286" ca="1">IF(AE286&lt;0,AE286*SUMPRODUCT(_xlfn.XLOOKUP(AE$23,$C$4:$C$19,$T$4:$AD$19)*$AL286:$AV286),0)</f>
        <v>0</v>
      </c>
      <c r="CD286" s="287" cm="1">
        <f t="array" aca="1" ref="CD286" ca="1">IF(AF286&lt;0,AF286*SUMPRODUCT(_xlfn.XLOOKUP(AF$23,$C$4:$C$19,$T$4:$AD$19)*$AL286:$AV286),0)</f>
        <v>0</v>
      </c>
      <c r="CE286" s="287" cm="1">
        <f t="array" aca="1" ref="CE286" ca="1">IF(AG286&lt;0,AG286*SUMPRODUCT(_xlfn.XLOOKUP(AG$23,$C$4:$C$19,$T$4:$AD$19)*$AL286:$AV286),0)</f>
        <v>0</v>
      </c>
      <c r="CF286" s="287" cm="1">
        <f t="array" aca="1" ref="CF286" ca="1">IF(AH286&lt;0,AH286*SUMPRODUCT(_xlfn.XLOOKUP(AH$23,$C$4:$C$19,$T$4:$AD$19)*$AL286:$AV286),0)</f>
        <v>0</v>
      </c>
      <c r="CG286" s="287" cm="1">
        <f t="array" aca="1" ref="CG286" ca="1">IF(AI286&lt;0,AI286*SUMPRODUCT(_xlfn.XLOOKUP(AI$23,$C$4:$C$19,$T$4:$AD$19)*$AL286:$AV286),0)</f>
        <v>0</v>
      </c>
      <c r="CH286" s="287" cm="1">
        <f t="array" aca="1" ref="CH286" ca="1">IF(AJ286&lt;0,AJ286*SUMPRODUCT(_xlfn.XLOOKUP(AJ$23,$C$4:$C$19,$T$4:$AD$19)*$AL286:$AV286),0)</f>
        <v>0</v>
      </c>
      <c r="CI286" s="290" cm="1">
        <f t="array" aca="1" ref="CI286" ca="1">IF(AK286&lt;0,AK286*SUMPRODUCT(_xlfn.XLOOKUP(AK$23,$C$4:$C$19,$T$4:$AD$19)*$AL286:$AV286),0)</f>
        <v>0</v>
      </c>
      <c r="CJ286" s="289">
        <f t="shared" ca="1" si="414"/>
        <v>0</v>
      </c>
      <c r="CK286" s="286" cm="1">
        <f t="array" aca="1" ref="CK286" ca="1">IF(AA286&lt;0,AA286*SUMPRODUCT(_xlfn.XLOOKUP(AA$23,$C$4:$C$19,$I$4:$S$19)*$AL286:$AV286),0)</f>
        <v>0</v>
      </c>
      <c r="CL286" s="287" cm="1">
        <f t="array" aca="1" ref="CL286" ca="1">IF(AB286&lt;0,AB286*SUMPRODUCT(_xlfn.XLOOKUP(AB$23,$C$4:$C$19,$I$4:$S$19)*$AL286:$AV286),0)</f>
        <v>0</v>
      </c>
      <c r="CM286" s="287" cm="1">
        <f t="array" aca="1" ref="CM286" ca="1">IF(AC286&lt;0,AC286*SUMPRODUCT(_xlfn.XLOOKUP(AC$23,$C$4:$C$19,$I$4:$S$19)*$AL286:$AV286),0)</f>
        <v>0</v>
      </c>
      <c r="CN286" s="287" cm="1">
        <f t="array" aca="1" ref="CN286" ca="1">IF(AD286&lt;0,AD286*SUMPRODUCT(_xlfn.XLOOKUP(AD$23,$C$4:$C$19,$I$4:$S$19)*$AL286:$AV286),0)</f>
        <v>0</v>
      </c>
      <c r="CO286" s="287" cm="1">
        <f t="array" aca="1" ref="CO286" ca="1">IF(AE286&lt;0,AE286*SUMPRODUCT(_xlfn.XLOOKUP(AE$23,$C$4:$C$19,$I$4:$S$19)*$AL286:$AV286),0)</f>
        <v>0</v>
      </c>
      <c r="CP286" s="287" cm="1">
        <f t="array" aca="1" ref="CP286" ca="1">IF(AF286&lt;0,AF286*SUMPRODUCT(_xlfn.XLOOKUP(AF$23,$C$4:$C$19,$I$4:$S$19)*$AL286:$AV286),0)</f>
        <v>0</v>
      </c>
      <c r="CQ286" s="287" cm="1">
        <f t="array" aca="1" ref="CQ286" ca="1">IF(AG286&lt;0,AG286*SUMPRODUCT(_xlfn.XLOOKUP(AG$23,$C$4:$C$19,$I$4:$S$19)*$AL286:$AV286),0)</f>
        <v>0</v>
      </c>
      <c r="CR286" s="287" cm="1">
        <f t="array" aca="1" ref="CR286" ca="1">IF(AH286&lt;0,AH286*SUMPRODUCT(_xlfn.XLOOKUP(AH$23,$C$4:$C$19,$I$4:$S$19)*$AL286:$AV286),0)</f>
        <v>0</v>
      </c>
      <c r="CS286" s="287" cm="1">
        <f t="array" aca="1" ref="CS286" ca="1">IF(AI286&lt;0,AI286*SUMPRODUCT(_xlfn.XLOOKUP(AI$23,$C$4:$C$19,$I$4:$S$19)*$AL286:$AV286),0)</f>
        <v>0</v>
      </c>
      <c r="CT286" s="287" cm="1">
        <f t="array" aca="1" ref="CT286" ca="1">IF(AJ286&lt;0,AJ286*SUMPRODUCT(_xlfn.XLOOKUP(AJ$23,$C$4:$C$19,$I$4:$S$19)*$AL286:$AV286),0)</f>
        <v>0</v>
      </c>
      <c r="CU286" s="288" cm="1">
        <f t="array" aca="1" ref="CU286" ca="1">IF(AK286&lt;0,AK286*SUMPRODUCT(_xlfn.XLOOKUP(AK$23,$C$4:$C$19,$I$4:$S$19)*$AL286:$AV286),0)</f>
        <v>0</v>
      </c>
      <c r="CV286" s="289">
        <f t="shared" ca="1" si="415"/>
        <v>0</v>
      </c>
    </row>
    <row r="287" spans="1:100" x14ac:dyDescent="0.25">
      <c r="A287" s="135">
        <f ca="1">MAX(H283:I301)</f>
        <v>4.0750000000000002</v>
      </c>
      <c r="B287" s="731"/>
      <c r="C287" s="292">
        <v>5</v>
      </c>
      <c r="D287" s="293" t="str">
        <f>_xlfn.XLOOKUP($C287,'Load Combinations'!$B$4:$B$22,'Load Combinations'!$C$4:$C$22)</f>
        <v>Core Vessel Vacuum, Beam on</v>
      </c>
      <c r="E287" s="86"/>
      <c r="F287" s="294"/>
      <c r="G287" s="125"/>
      <c r="H287" s="295">
        <f t="shared" ca="1" si="410"/>
        <v>3.2749999999999999</v>
      </c>
      <c r="I287" s="295">
        <f t="shared" ca="1" si="411"/>
        <v>-3.7250000000000001</v>
      </c>
      <c r="J287" s="296"/>
      <c r="K287" s="99">
        <f ca="1">OFFSET(K287,-4,0)</f>
        <v>0</v>
      </c>
      <c r="L287" s="96">
        <f t="shared" ref="L287:AK287" ca="1" si="419">OFFSET(L287,-4,0)</f>
        <v>0</v>
      </c>
      <c r="M287" s="96">
        <f t="shared" ca="1" si="419"/>
        <v>0</v>
      </c>
      <c r="N287" s="96">
        <f t="shared" ca="1" si="419"/>
        <v>0</v>
      </c>
      <c r="O287" s="96">
        <f t="shared" ca="1" si="419"/>
        <v>0</v>
      </c>
      <c r="P287" s="96">
        <f t="shared" ca="1" si="419"/>
        <v>0</v>
      </c>
      <c r="Q287" s="96">
        <f t="shared" ca="1" si="419"/>
        <v>0</v>
      </c>
      <c r="R287" s="96">
        <f t="shared" ca="1" si="419"/>
        <v>0</v>
      </c>
      <c r="S287" s="96">
        <f t="shared" ca="1" si="419"/>
        <v>0</v>
      </c>
      <c r="T287" s="96">
        <f t="shared" ca="1" si="419"/>
        <v>0</v>
      </c>
      <c r="U287" s="96">
        <f t="shared" ca="1" si="419"/>
        <v>0</v>
      </c>
      <c r="V287" s="96">
        <f t="shared" ca="1" si="419"/>
        <v>1</v>
      </c>
      <c r="W287" s="96">
        <f t="shared" ca="1" si="419"/>
        <v>0</v>
      </c>
      <c r="X287" s="96">
        <f t="shared" ca="1" si="419"/>
        <v>0</v>
      </c>
      <c r="Y287" s="96">
        <f t="shared" ca="1" si="419"/>
        <v>0</v>
      </c>
      <c r="Z287" s="138">
        <f t="shared" ca="1" si="419"/>
        <v>0</v>
      </c>
      <c r="AA287" s="99">
        <f t="shared" ca="1" si="419"/>
        <v>0</v>
      </c>
      <c r="AB287" s="96">
        <f t="shared" ca="1" si="419"/>
        <v>1</v>
      </c>
      <c r="AC287" s="96">
        <f t="shared" ca="1" si="419"/>
        <v>1</v>
      </c>
      <c r="AD287" s="96">
        <f t="shared" ca="1" si="419"/>
        <v>0</v>
      </c>
      <c r="AE287" s="96">
        <f t="shared" ca="1" si="419"/>
        <v>1</v>
      </c>
      <c r="AF287" s="96">
        <f t="shared" ca="1" si="419"/>
        <v>1</v>
      </c>
      <c r="AG287" s="96">
        <f t="shared" ca="1" si="419"/>
        <v>0</v>
      </c>
      <c r="AH287" s="96">
        <f t="shared" ca="1" si="419"/>
        <v>0</v>
      </c>
      <c r="AI287" s="96">
        <f t="shared" ca="1" si="419"/>
        <v>1</v>
      </c>
      <c r="AJ287" s="96">
        <f t="shared" ca="1" si="419"/>
        <v>0</v>
      </c>
      <c r="AK287" s="100">
        <f t="shared" ca="1" si="419"/>
        <v>0</v>
      </c>
      <c r="AL287" s="97">
        <f>+INDEX('Load Combinations'!$D$4:$N$22,MATCH(Vertical!$C287,'Load Combinations'!$B$4:$B$22,0),MATCH(Vertical!AL$23,'Load Combinations'!$D$3:$N$3,0))</f>
        <v>1</v>
      </c>
      <c r="AM287" s="96">
        <f>+INDEX('Load Combinations'!$D$4:$N$22,MATCH(Vertical!$C287,'Load Combinations'!$B$4:$B$22,0),MATCH(Vertical!AM$23,'Load Combinations'!$D$3:$N$3,0))</f>
        <v>1</v>
      </c>
      <c r="AN287" s="96">
        <f>+INDEX('Load Combinations'!$D$4:$N$22,MATCH(Vertical!$C287,'Load Combinations'!$B$4:$B$22,0),MATCH(Vertical!AN$23,'Load Combinations'!$D$3:$N$3,0))</f>
        <v>0</v>
      </c>
      <c r="AO287" s="96">
        <f>+INDEX('Load Combinations'!$D$4:$N$22,MATCH(Vertical!$C287,'Load Combinations'!$B$4:$B$22,0),MATCH(Vertical!AO$23,'Load Combinations'!$D$3:$N$3,0))</f>
        <v>1</v>
      </c>
      <c r="AP287" s="96">
        <f>+INDEX('Load Combinations'!$D$4:$N$22,MATCH(Vertical!$C287,'Load Combinations'!$B$4:$B$22,0),MATCH(Vertical!AP$23,'Load Combinations'!$D$3:$N$3,0))</f>
        <v>0</v>
      </c>
      <c r="AQ287" s="96">
        <f>+INDEX('Load Combinations'!$D$4:$N$22,MATCH(Vertical!$C287,'Load Combinations'!$B$4:$B$22,0),MATCH(Vertical!AQ$23,'Load Combinations'!$D$3:$N$3,0))</f>
        <v>1</v>
      </c>
      <c r="AR287" s="96">
        <f>+INDEX('Load Combinations'!$D$4:$N$22,MATCH(Vertical!$C287,'Load Combinations'!$B$4:$B$22,0),MATCH(Vertical!AR$23,'Load Combinations'!$D$3:$N$3,0))</f>
        <v>0</v>
      </c>
      <c r="AS287" s="96">
        <f>+INDEX('Load Combinations'!$D$4:$N$22,MATCH(Vertical!$C287,'Load Combinations'!$B$4:$B$22,0),MATCH(Vertical!AS$23,'Load Combinations'!$D$3:$N$3,0))</f>
        <v>0</v>
      </c>
      <c r="AT287" s="96">
        <f>+INDEX('Load Combinations'!$D$4:$N$22,MATCH(Vertical!$C287,'Load Combinations'!$B$4:$B$22,0),MATCH(Vertical!AT$23,'Load Combinations'!$D$3:$N$3,0))</f>
        <v>1</v>
      </c>
      <c r="AU287" s="138">
        <f>+INDEX('Load Combinations'!$D$4:$N$22,MATCH(Vertical!$C287,'Load Combinations'!$B$4:$B$22,0),MATCH(Vertical!AU$23,'Load Combinations'!$D$3:$N$3,0))</f>
        <v>0</v>
      </c>
      <c r="AV287" s="298">
        <f>+INDEX('Load Combinations'!$D$4:$N$22,MATCH(Vertical!$C287,'Load Combinations'!$B$4:$B$22,0),MATCH(Vertical!AV$23,'Load Combinations'!$D$3:$N$3,0))</f>
        <v>0</v>
      </c>
      <c r="AW287" s="297" cm="1">
        <f t="array" aca="1" ref="AW287" ca="1">SUMPRODUCT(--($K287:$Z287&gt;0),INDEX($H$4:$H$19,MATCH($K$23:$Z$23,$C$4:$C$19,0)))</f>
        <v>0.5</v>
      </c>
      <c r="AX287" s="298" cm="1">
        <f t="array" aca="1" ref="AX287" ca="1">SUMPRODUCT(--($K287:$Z287&gt;0),INDEX($G$4:$G$19,MATCH($K$23:$Z$23,$C$4:$C$19,0)))</f>
        <v>-0.5</v>
      </c>
      <c r="AY287" s="298" cm="1">
        <f t="array" aca="1" ref="AY287" ca="1">-1*SUMPRODUCT(--($K287:$Z287&lt;0),INDEX($H$4:$H$19,MATCH($K$23:$Z$23,$C$4:$C$19,0)))</f>
        <v>0</v>
      </c>
      <c r="AZ287" s="299" cm="1">
        <f t="array" aca="1" ref="AZ287" ca="1">-1*SUMPRODUCT(--($K287:$Z287&lt;0),INDEX($G$4:$G$19,MATCH($K$23:$Z$23,$C$4:$C$19,0)))</f>
        <v>0</v>
      </c>
      <c r="BA287" s="125" cm="1">
        <f t="array" aca="1" ref="BA287" ca="1">IF(AA287&gt;0,AA287*SUMPRODUCT(_xlfn.XLOOKUP(AA$23,$C$4:$C$19,$T$4:$AD$19)*$AL287:$AV287),0)</f>
        <v>0</v>
      </c>
      <c r="BB287" s="300" cm="1">
        <f t="array" aca="1" ref="BB287" ca="1">IF(AB287&gt;0,AB287*SUMPRODUCT(_xlfn.XLOOKUP(AB$23,$C$4:$C$19,$T$4:$AD$19)*$AL287:$AV287),0)</f>
        <v>0.42499999999999999</v>
      </c>
      <c r="BC287" s="300" cm="1">
        <f t="array" aca="1" ref="BC287" ca="1">IF(AC287&gt;0,AC287*SUMPRODUCT(_xlfn.XLOOKUP(AC$23,$C$4:$C$19,$T$4:$AD$19)*$AL287:$AV287),0)</f>
        <v>0.1</v>
      </c>
      <c r="BD287" s="301" cm="1">
        <f t="array" aca="1" ref="BD287" ca="1">IF(AD287&gt;0,AD287*SUMPRODUCT(_xlfn.XLOOKUP(AD$23,$C$4:$C$19,$T$4:$AD$19)*$AL287:$AV287),0)</f>
        <v>0</v>
      </c>
      <c r="BE287" s="300" cm="1">
        <f t="array" aca="1" ref="BE287" ca="1">IF(AE287&gt;0,AE287*SUMPRODUCT(_xlfn.XLOOKUP(AE$23,$C$4:$C$19,$T$4:$AD$19)*$AL287:$AV287),0)</f>
        <v>-0.25</v>
      </c>
      <c r="BF287" s="300" cm="1">
        <f t="array" aca="1" ref="BF287" ca="1">IF(AF287&gt;0,AF287*SUMPRODUCT(_xlfn.XLOOKUP(AF$23,$C$4:$C$19,$T$4:$AD$19)*$AL287:$AV287),0)</f>
        <v>1.5</v>
      </c>
      <c r="BG287" s="300" cm="1">
        <f t="array" aca="1" ref="BG287" ca="1">IF(AG287&gt;0,AG287*SUMPRODUCT(_xlfn.XLOOKUP(AG$23,$C$4:$C$19,$T$4:$AD$19)*$AL287:$AV287),0)</f>
        <v>0</v>
      </c>
      <c r="BH287" s="300" cm="1">
        <f t="array" aca="1" ref="BH287" ca="1">IF(AH287&gt;0,AH287*SUMPRODUCT(_xlfn.XLOOKUP(AH$23,$C$4:$C$19,$T$4:$AD$19)*$AL287:$AV287),0)</f>
        <v>0</v>
      </c>
      <c r="BI287" s="300" cm="1">
        <f t="array" aca="1" ref="BI287" ca="1">IF(AI287&gt;0,AI287*SUMPRODUCT(_xlfn.XLOOKUP(AI$23,$C$4:$C$19,$T$4:$AD$19)*$AL287:$AV287),0)</f>
        <v>1</v>
      </c>
      <c r="BJ287" s="300" cm="1">
        <f t="array" aca="1" ref="BJ287" ca="1">IF(AJ287&gt;0,AJ287*SUMPRODUCT(_xlfn.XLOOKUP(AJ$23,$C$4:$C$19,$T$4:$AD$19)*$AL287:$AV287),0)</f>
        <v>0</v>
      </c>
      <c r="BK287" s="302" cm="1">
        <f t="array" aca="1" ref="BK287" ca="1">IF(AK287&gt;0,AK287*SUMPRODUCT(_xlfn.XLOOKUP(AK$23,$C$4:$C$19,$T$4:$AD$19)*$AL287:$AV287),0)</f>
        <v>0</v>
      </c>
      <c r="BL287" s="303">
        <f t="shared" ca="1" si="412"/>
        <v>2.7749999999999999</v>
      </c>
      <c r="BM287" s="125" cm="1">
        <f t="array" aca="1" ref="BM287" ca="1">IF(AA287&gt;0,AA287*SUMPRODUCT(_xlfn.XLOOKUP(AA$23,$C$4:$C$19,$I$4:$S$19)*$AL287:$AV287),0)</f>
        <v>0</v>
      </c>
      <c r="BN287" s="300" cm="1">
        <f t="array" aca="1" ref="BN287" ca="1">IF(AB287&gt;0,AB287*SUMPRODUCT(_xlfn.XLOOKUP(AB$23,$C$4:$C$19,$I$4:$S$19)*$AL287:$AV287),0)</f>
        <v>-1.875</v>
      </c>
      <c r="BO287" s="300" cm="1">
        <f t="array" aca="1" ref="BO287" ca="1">IF(AC287&gt;0,AC287*SUMPRODUCT(_xlfn.XLOOKUP(AC$23,$C$4:$C$19,$I$4:$S$19)*$AL287:$AV287),0)</f>
        <v>-0.1</v>
      </c>
      <c r="BP287" s="301" cm="1">
        <f t="array" aca="1" ref="BP287" ca="1">IF(AD287&gt;0,AD287*SUMPRODUCT(_xlfn.XLOOKUP(AD$23,$C$4:$C$19,$I$4:$S$19)*$AL287:$AV287),0)</f>
        <v>0</v>
      </c>
      <c r="BQ287" s="300" cm="1">
        <f t="array" aca="1" ref="BQ287" ca="1">IF(AE287&gt;0,AE287*SUMPRODUCT(_xlfn.XLOOKUP(AE$23,$C$4:$C$19,$I$4:$S$19)*$AL287:$AV287),0)</f>
        <v>0</v>
      </c>
      <c r="BR287" s="300" cm="1">
        <f t="array" aca="1" ref="BR287" ca="1">IF(AF287&gt;0,AF287*SUMPRODUCT(_xlfn.XLOOKUP(AF$23,$C$4:$C$19,$I$4:$S$19)*$AL287:$AV287),0)</f>
        <v>0</v>
      </c>
      <c r="BS287" s="300" cm="1">
        <f t="array" aca="1" ref="BS287" ca="1">IF(AG287&gt;0,AG287*SUMPRODUCT(_xlfn.XLOOKUP(AG$23,$C$4:$C$19,$I$4:$S$19)*$AL287:$AV287),0)</f>
        <v>0</v>
      </c>
      <c r="BT287" s="300" cm="1">
        <f t="array" aca="1" ref="BT287" ca="1">IF(AH287&gt;0,AH287*SUMPRODUCT(_xlfn.XLOOKUP(AH$23,$C$4:$C$19,$I$4:$S$19)*$AL287:$AV287),0)</f>
        <v>0</v>
      </c>
      <c r="BU287" s="300" cm="1">
        <f t="array" aca="1" ref="BU287" ca="1">IF(AI287&gt;0,AI287*SUMPRODUCT(_xlfn.XLOOKUP(AI$23,$C$4:$C$19,$I$4:$S$19)*$AL287:$AV287),0)</f>
        <v>-1.25</v>
      </c>
      <c r="BV287" s="300" cm="1">
        <f t="array" aca="1" ref="BV287" ca="1">IF(AJ287&gt;0,AJ287*SUMPRODUCT(_xlfn.XLOOKUP(AJ$23,$C$4:$C$19,$I$4:$S$19)*$AL287:$AV287),0)</f>
        <v>0</v>
      </c>
      <c r="BW287" s="304" cm="1">
        <f t="array" aca="1" ref="BW287" ca="1">IF(AK287&gt;0,AK287*SUMPRODUCT(_xlfn.XLOOKUP(AK$23,$C$4:$C$19,$I$4:$S$19)*$AL287:$AV287),0)</f>
        <v>0</v>
      </c>
      <c r="BX287" s="305">
        <f t="shared" ca="1" si="413"/>
        <v>-3.2250000000000001</v>
      </c>
      <c r="BY287" s="125" cm="1">
        <f t="array" aca="1" ref="BY287" ca="1">IF(AA287&lt;0,AA287*SUMPRODUCT(_xlfn.XLOOKUP(AA$23,$C$4:$C$19,$T$4:$AD$19)*$AL287:$AV287),0)</f>
        <v>0</v>
      </c>
      <c r="BZ287" s="300" cm="1">
        <f t="array" aca="1" ref="BZ287" ca="1">IF(AB287&lt;0,AB287*SUMPRODUCT(_xlfn.XLOOKUP(AB$23,$C$4:$C$19,$T$4:$AD$19)*$AL287:$AV287),0)</f>
        <v>0</v>
      </c>
      <c r="CA287" s="300" cm="1">
        <f t="array" aca="1" ref="CA287" ca="1">IF(AC287&lt;0,AC287*SUMPRODUCT(_xlfn.XLOOKUP(AC$23,$C$4:$C$19,$T$4:$AD$19)*$AL287:$AV287),0)</f>
        <v>0</v>
      </c>
      <c r="CB287" s="301" cm="1">
        <f t="array" aca="1" ref="CB287" ca="1">IF(AD287&lt;0,AD287*SUMPRODUCT(_xlfn.XLOOKUP(AD$23,$C$4:$C$19,$T$4:$AD$19)*$AL287:$AV287),0)</f>
        <v>0</v>
      </c>
      <c r="CC287" s="300" cm="1">
        <f t="array" aca="1" ref="CC287" ca="1">IF(AE287&lt;0,AE287*SUMPRODUCT(_xlfn.XLOOKUP(AE$23,$C$4:$C$19,$T$4:$AD$19)*$AL287:$AV287),0)</f>
        <v>0</v>
      </c>
      <c r="CD287" s="300" cm="1">
        <f t="array" aca="1" ref="CD287" ca="1">IF(AF287&lt;0,AF287*SUMPRODUCT(_xlfn.XLOOKUP(AF$23,$C$4:$C$19,$T$4:$AD$19)*$AL287:$AV287),0)</f>
        <v>0</v>
      </c>
      <c r="CE287" s="300" cm="1">
        <f t="array" aca="1" ref="CE287" ca="1">IF(AG287&lt;0,AG287*SUMPRODUCT(_xlfn.XLOOKUP(AG$23,$C$4:$C$19,$T$4:$AD$19)*$AL287:$AV287),0)</f>
        <v>0</v>
      </c>
      <c r="CF287" s="300" cm="1">
        <f t="array" aca="1" ref="CF287" ca="1">IF(AH287&lt;0,AH287*SUMPRODUCT(_xlfn.XLOOKUP(AH$23,$C$4:$C$19,$T$4:$AD$19)*$AL287:$AV287),0)</f>
        <v>0</v>
      </c>
      <c r="CG287" s="300" cm="1">
        <f t="array" aca="1" ref="CG287" ca="1">IF(AI287&lt;0,AI287*SUMPRODUCT(_xlfn.XLOOKUP(AI$23,$C$4:$C$19,$T$4:$AD$19)*$AL287:$AV287),0)</f>
        <v>0</v>
      </c>
      <c r="CH287" s="300" cm="1">
        <f t="array" aca="1" ref="CH287" ca="1">IF(AJ287&lt;0,AJ287*SUMPRODUCT(_xlfn.XLOOKUP(AJ$23,$C$4:$C$19,$T$4:$AD$19)*$AL287:$AV287),0)</f>
        <v>0</v>
      </c>
      <c r="CI287" s="304" cm="1">
        <f t="array" aca="1" ref="CI287" ca="1">IF(AK287&lt;0,AK287*SUMPRODUCT(_xlfn.XLOOKUP(AK$23,$C$4:$C$19,$T$4:$AD$19)*$AL287:$AV287),0)</f>
        <v>0</v>
      </c>
      <c r="CJ287" s="303">
        <f t="shared" ca="1" si="414"/>
        <v>0</v>
      </c>
      <c r="CK287" s="125" cm="1">
        <f t="array" aca="1" ref="CK287" ca="1">IF(AA287&lt;0,AA287*SUMPRODUCT(_xlfn.XLOOKUP(AA$23,$C$4:$C$19,$I$4:$S$19)*$AL287:$AV287),0)</f>
        <v>0</v>
      </c>
      <c r="CL287" s="300" cm="1">
        <f t="array" aca="1" ref="CL287" ca="1">IF(AB287&lt;0,AB287*SUMPRODUCT(_xlfn.XLOOKUP(AB$23,$C$4:$C$19,$I$4:$S$19)*$AL287:$AV287),0)</f>
        <v>0</v>
      </c>
      <c r="CM287" s="300" cm="1">
        <f t="array" aca="1" ref="CM287" ca="1">IF(AC287&lt;0,AC287*SUMPRODUCT(_xlfn.XLOOKUP(AC$23,$C$4:$C$19,$I$4:$S$19)*$AL287:$AV287),0)</f>
        <v>0</v>
      </c>
      <c r="CN287" s="301" cm="1">
        <f t="array" aca="1" ref="CN287" ca="1">IF(AD287&lt;0,AD287*SUMPRODUCT(_xlfn.XLOOKUP(AD$23,$C$4:$C$19,$I$4:$S$19)*$AL287:$AV287),0)</f>
        <v>0</v>
      </c>
      <c r="CO287" s="300" cm="1">
        <f t="array" aca="1" ref="CO287" ca="1">IF(AE287&lt;0,AE287*SUMPRODUCT(_xlfn.XLOOKUP(AE$23,$C$4:$C$19,$I$4:$S$19)*$AL287:$AV287),0)</f>
        <v>0</v>
      </c>
      <c r="CP287" s="300" cm="1">
        <f t="array" aca="1" ref="CP287" ca="1">IF(AF287&lt;0,AF287*SUMPRODUCT(_xlfn.XLOOKUP(AF$23,$C$4:$C$19,$I$4:$S$19)*$AL287:$AV287),0)</f>
        <v>0</v>
      </c>
      <c r="CQ287" s="300" cm="1">
        <f t="array" aca="1" ref="CQ287" ca="1">IF(AG287&lt;0,AG287*SUMPRODUCT(_xlfn.XLOOKUP(AG$23,$C$4:$C$19,$I$4:$S$19)*$AL287:$AV287),0)</f>
        <v>0</v>
      </c>
      <c r="CR287" s="300" cm="1">
        <f t="array" aca="1" ref="CR287" ca="1">IF(AH287&lt;0,AH287*SUMPRODUCT(_xlfn.XLOOKUP(AH$23,$C$4:$C$19,$I$4:$S$19)*$AL287:$AV287),0)</f>
        <v>0</v>
      </c>
      <c r="CS287" s="300" cm="1">
        <f t="array" aca="1" ref="CS287" ca="1">IF(AI287&lt;0,AI287*SUMPRODUCT(_xlfn.XLOOKUP(AI$23,$C$4:$C$19,$I$4:$S$19)*$AL287:$AV287),0)</f>
        <v>0</v>
      </c>
      <c r="CT287" s="300" cm="1">
        <f t="array" aca="1" ref="CT287" ca="1">IF(AJ287&lt;0,AJ287*SUMPRODUCT(_xlfn.XLOOKUP(AJ$23,$C$4:$C$19,$I$4:$S$19)*$AL287:$AV287),0)</f>
        <v>0</v>
      </c>
      <c r="CU287" s="302" cm="1">
        <f t="array" aca="1" ref="CU287" ca="1">IF(AK287&lt;0,AK287*SUMPRODUCT(_xlfn.XLOOKUP(AK$23,$C$4:$C$19,$I$4:$S$19)*$AL287:$AV287),0)</f>
        <v>0</v>
      </c>
      <c r="CV287" s="303">
        <f t="shared" ca="1" si="415"/>
        <v>0</v>
      </c>
    </row>
    <row r="288" spans="1:100" x14ac:dyDescent="0.25">
      <c r="A288" s="134"/>
      <c r="B288" s="255"/>
      <c r="C288" s="278">
        <v>6</v>
      </c>
      <c r="D288" s="279" t="str">
        <f>_xlfn.XLOOKUP($C288,'Load Combinations'!$B$4:$B$22,'Load Combinations'!$C$4:$C$22)</f>
        <v>Core Vessel Vaccuum,  No Beam, Seismic</v>
      </c>
      <c r="E288" s="280"/>
      <c r="F288" s="281"/>
      <c r="G288" s="111"/>
      <c r="H288" s="282">
        <f t="shared" ca="1" si="410"/>
        <v>1.0250000000000001</v>
      </c>
      <c r="I288" s="282">
        <f t="shared" ca="1" si="411"/>
        <v>-4.2249999999999996</v>
      </c>
      <c r="J288" s="283"/>
      <c r="K288" s="87">
        <f ca="1">OFFSET(K288,-5,0)</f>
        <v>0</v>
      </c>
      <c r="L288" s="84">
        <f t="shared" ref="L288:AK288" ca="1" si="420">OFFSET(L288,-5,0)</f>
        <v>0</v>
      </c>
      <c r="M288" s="84">
        <f t="shared" ca="1" si="420"/>
        <v>0</v>
      </c>
      <c r="N288" s="84">
        <f t="shared" ca="1" si="420"/>
        <v>0</v>
      </c>
      <c r="O288" s="84">
        <f t="shared" ca="1" si="420"/>
        <v>0</v>
      </c>
      <c r="P288" s="84">
        <f t="shared" ca="1" si="420"/>
        <v>0</v>
      </c>
      <c r="Q288" s="84">
        <f t="shared" ca="1" si="420"/>
        <v>0</v>
      </c>
      <c r="R288" s="84">
        <f t="shared" ca="1" si="420"/>
        <v>0</v>
      </c>
      <c r="S288" s="84">
        <f t="shared" ca="1" si="420"/>
        <v>0</v>
      </c>
      <c r="T288" s="84">
        <f t="shared" ca="1" si="420"/>
        <v>0</v>
      </c>
      <c r="U288" s="84">
        <f t="shared" ca="1" si="420"/>
        <v>0</v>
      </c>
      <c r="V288" s="84">
        <f t="shared" ca="1" si="420"/>
        <v>1</v>
      </c>
      <c r="W288" s="84">
        <f t="shared" ca="1" si="420"/>
        <v>0</v>
      </c>
      <c r="X288" s="84">
        <f t="shared" ca="1" si="420"/>
        <v>0</v>
      </c>
      <c r="Y288" s="84">
        <f t="shared" ca="1" si="420"/>
        <v>0</v>
      </c>
      <c r="Z288" s="89">
        <f t="shared" ca="1" si="420"/>
        <v>0</v>
      </c>
      <c r="AA288" s="87">
        <f t="shared" ca="1" si="420"/>
        <v>0</v>
      </c>
      <c r="AB288" s="84">
        <f t="shared" ca="1" si="420"/>
        <v>1</v>
      </c>
      <c r="AC288" s="84">
        <f t="shared" ca="1" si="420"/>
        <v>1</v>
      </c>
      <c r="AD288" s="84">
        <f t="shared" ca="1" si="420"/>
        <v>0</v>
      </c>
      <c r="AE288" s="84">
        <f t="shared" ca="1" si="420"/>
        <v>1</v>
      </c>
      <c r="AF288" s="84">
        <f t="shared" ca="1" si="420"/>
        <v>1</v>
      </c>
      <c r="AG288" s="84">
        <f t="shared" ca="1" si="420"/>
        <v>0</v>
      </c>
      <c r="AH288" s="84">
        <f t="shared" ca="1" si="420"/>
        <v>0</v>
      </c>
      <c r="AI288" s="84">
        <f t="shared" ca="1" si="420"/>
        <v>1</v>
      </c>
      <c r="AJ288" s="84">
        <f t="shared" ca="1" si="420"/>
        <v>0</v>
      </c>
      <c r="AK288" s="98">
        <f t="shared" ca="1" si="420"/>
        <v>0</v>
      </c>
      <c r="AL288" s="91">
        <f>+INDEX('Load Combinations'!$D$4:$N$22,MATCH(Vertical!$C288,'Load Combinations'!$B$4:$B$22,0),MATCH(Vertical!AL$23,'Load Combinations'!$D$3:$N$3,0))</f>
        <v>1</v>
      </c>
      <c r="AM288" s="84">
        <f>+INDEX('Load Combinations'!$D$4:$N$22,MATCH(Vertical!$C288,'Load Combinations'!$B$4:$B$22,0),MATCH(Vertical!AM$23,'Load Combinations'!$D$3:$N$3,0))</f>
        <v>1</v>
      </c>
      <c r="AN288" s="84">
        <f>+INDEX('Load Combinations'!$D$4:$N$22,MATCH(Vertical!$C288,'Load Combinations'!$B$4:$B$22,0),MATCH(Vertical!AN$23,'Load Combinations'!$D$3:$N$3,0))</f>
        <v>0</v>
      </c>
      <c r="AO288" s="84">
        <f>+INDEX('Load Combinations'!$D$4:$N$22,MATCH(Vertical!$C288,'Load Combinations'!$B$4:$B$22,0),MATCH(Vertical!AO$23,'Load Combinations'!$D$3:$N$3,0))</f>
        <v>1</v>
      </c>
      <c r="AP288" s="84">
        <f>+INDEX('Load Combinations'!$D$4:$N$22,MATCH(Vertical!$C288,'Load Combinations'!$B$4:$B$22,0),MATCH(Vertical!AP$23,'Load Combinations'!$D$3:$N$3,0))</f>
        <v>0</v>
      </c>
      <c r="AQ288" s="84">
        <f>+INDEX('Load Combinations'!$D$4:$N$22,MATCH(Vertical!$C288,'Load Combinations'!$B$4:$B$22,0),MATCH(Vertical!AQ$23,'Load Combinations'!$D$3:$N$3,0))</f>
        <v>0</v>
      </c>
      <c r="AR288" s="84">
        <f>+INDEX('Load Combinations'!$D$4:$N$22,MATCH(Vertical!$C288,'Load Combinations'!$B$4:$B$22,0),MATCH(Vertical!AR$23,'Load Combinations'!$D$3:$N$3,0))</f>
        <v>0</v>
      </c>
      <c r="AS288" s="84">
        <f>+INDEX('Load Combinations'!$D$4:$N$22,MATCH(Vertical!$C288,'Load Combinations'!$B$4:$B$22,0),MATCH(Vertical!AS$23,'Load Combinations'!$D$3:$N$3,0))</f>
        <v>0</v>
      </c>
      <c r="AT288" s="84">
        <f>+INDEX('Load Combinations'!$D$4:$N$22,MATCH(Vertical!$C288,'Load Combinations'!$B$4:$B$22,0),MATCH(Vertical!AT$23,'Load Combinations'!$D$3:$N$3,0))</f>
        <v>1</v>
      </c>
      <c r="AU288" s="89">
        <f>+INDEX('Load Combinations'!$D$4:$N$22,MATCH(Vertical!$C288,'Load Combinations'!$B$4:$B$22,0),MATCH(Vertical!AU$23,'Load Combinations'!$D$3:$N$3,0))</f>
        <v>1</v>
      </c>
      <c r="AV288" s="194">
        <f>+INDEX('Load Combinations'!$D$4:$N$22,MATCH(Vertical!$C288,'Load Combinations'!$B$4:$B$22,0),MATCH(Vertical!AV$23,'Load Combinations'!$D$3:$N$3,0))</f>
        <v>0</v>
      </c>
      <c r="AW288" s="284" cm="1">
        <f t="array" aca="1" ref="AW288" ca="1">SUMPRODUCT(--($K288:$Z288&gt;0),INDEX($H$4:$H$19,MATCH($K$23:$Z$23,$C$4:$C$19,0)))</f>
        <v>0.5</v>
      </c>
      <c r="AX288" s="194" cm="1">
        <f t="array" aca="1" ref="AX288" ca="1">SUMPRODUCT(--($K288:$Z288&gt;0),INDEX($G$4:$G$19,MATCH($K$23:$Z$23,$C$4:$C$19,0)))</f>
        <v>-0.5</v>
      </c>
      <c r="AY288" s="194" cm="1">
        <f t="array" aca="1" ref="AY288" ca="1">-1*SUMPRODUCT(--($K288:$Z288&lt;0),INDEX($H$4:$H$19,MATCH($K$23:$Z$23,$C$4:$C$19,0)))</f>
        <v>0</v>
      </c>
      <c r="AZ288" s="285" cm="1">
        <f t="array" aca="1" ref="AZ288" ca="1">-1*SUMPRODUCT(--($K288:$Z288&lt;0),INDEX($G$4:$G$19,MATCH($K$23:$Z$23,$C$4:$C$19,0)))</f>
        <v>0</v>
      </c>
      <c r="BA288" s="286" cm="1">
        <f t="array" aca="1" ref="BA288" ca="1">IF(AA288&gt;0,AA288*SUMPRODUCT(_xlfn.XLOOKUP(AA$23,$C$4:$C$19,$T$4:$AD$19)*$AL288:$AV288),0)</f>
        <v>0</v>
      </c>
      <c r="BB288" s="287" cm="1">
        <f t="array" aca="1" ref="BB288" ca="1">IF(AB288&gt;0,AB288*SUMPRODUCT(_xlfn.XLOOKUP(AB$23,$C$4:$C$19,$T$4:$AD$19)*$AL288:$AV288),0)</f>
        <v>0.375</v>
      </c>
      <c r="BC288" s="287" cm="1">
        <f t="array" aca="1" ref="BC288" ca="1">IF(AC288&gt;0,AC288*SUMPRODUCT(_xlfn.XLOOKUP(AC$23,$C$4:$C$19,$T$4:$AD$19)*$AL288:$AV288),0)</f>
        <v>0.1</v>
      </c>
      <c r="BD288" s="287" cm="1">
        <f t="array" aca="1" ref="BD288" ca="1">IF(AD288&gt;0,AD288*SUMPRODUCT(_xlfn.XLOOKUP(AD$23,$C$4:$C$19,$T$4:$AD$19)*$AL288:$AV288),0)</f>
        <v>0</v>
      </c>
      <c r="BE288" s="287" cm="1">
        <f t="array" aca="1" ref="BE288" ca="1">IF(AE288&gt;0,AE288*SUMPRODUCT(_xlfn.XLOOKUP(AE$23,$C$4:$C$19,$T$4:$AD$19)*$AL288:$AV288),0)</f>
        <v>-2</v>
      </c>
      <c r="BF288" s="287" cm="1">
        <f t="array" aca="1" ref="BF288" ca="1">IF(AF288&gt;0,AF288*SUMPRODUCT(_xlfn.XLOOKUP(AF$23,$C$4:$C$19,$T$4:$AD$19)*$AL288:$AV288),0)</f>
        <v>1.8</v>
      </c>
      <c r="BG288" s="287" cm="1">
        <f t="array" aca="1" ref="BG288" ca="1">IF(AG288&gt;0,AG288*SUMPRODUCT(_xlfn.XLOOKUP(AG$23,$C$4:$C$19,$T$4:$AD$19)*$AL288:$AV288),0)</f>
        <v>0</v>
      </c>
      <c r="BH288" s="287" cm="1">
        <f t="array" aca="1" ref="BH288" ca="1">IF(AH288&gt;0,AH288*SUMPRODUCT(_xlfn.XLOOKUP(AH$23,$C$4:$C$19,$T$4:$AD$19)*$AL288:$AV288),0)</f>
        <v>0</v>
      </c>
      <c r="BI288" s="287" cm="1">
        <f t="array" aca="1" ref="BI288" ca="1">IF(AI288&gt;0,AI288*SUMPRODUCT(_xlfn.XLOOKUP(AI$23,$C$4:$C$19,$T$4:$AD$19)*$AL288:$AV288),0)</f>
        <v>0.25</v>
      </c>
      <c r="BJ288" s="287" cm="1">
        <f t="array" aca="1" ref="BJ288" ca="1">IF(AJ288&gt;0,AJ288*SUMPRODUCT(_xlfn.XLOOKUP(AJ$23,$C$4:$C$19,$T$4:$AD$19)*$AL288:$AV288),0)</f>
        <v>0</v>
      </c>
      <c r="BK288" s="288" cm="1">
        <f t="array" aca="1" ref="BK288" ca="1">IF(AK288&gt;0,AK288*SUMPRODUCT(_xlfn.XLOOKUP(AK$23,$C$4:$C$19,$T$4:$AD$19)*$AL288:$AV288),0)</f>
        <v>0</v>
      </c>
      <c r="BL288" s="289">
        <f t="shared" ca="1" si="412"/>
        <v>0.52500000000000013</v>
      </c>
      <c r="BM288" s="286" cm="1">
        <f t="array" aca="1" ref="BM288" ca="1">IF(AA288&gt;0,AA288*SUMPRODUCT(_xlfn.XLOOKUP(AA$23,$C$4:$C$19,$I$4:$S$19)*$AL288:$AV288),0)</f>
        <v>0</v>
      </c>
      <c r="BN288" s="287" cm="1">
        <f t="array" aca="1" ref="BN288" ca="1">IF(AB288&gt;0,AB288*SUMPRODUCT(_xlfn.XLOOKUP(AB$23,$C$4:$C$19,$I$4:$S$19)*$AL288:$AV288),0)</f>
        <v>-2.125</v>
      </c>
      <c r="BO288" s="287" cm="1">
        <f t="array" aca="1" ref="BO288" ca="1">IF(AC288&gt;0,AC288*SUMPRODUCT(_xlfn.XLOOKUP(AC$23,$C$4:$C$19,$I$4:$S$19)*$AL288:$AV288),0)</f>
        <v>-0.1</v>
      </c>
      <c r="BP288" s="287" cm="1">
        <f t="array" aca="1" ref="BP288" ca="1">IF(AD288&gt;0,AD288*SUMPRODUCT(_xlfn.XLOOKUP(AD$23,$C$4:$C$19,$I$4:$S$19)*$AL288:$AV288),0)</f>
        <v>0</v>
      </c>
      <c r="BQ288" s="287" cm="1">
        <f t="array" aca="1" ref="BQ288" ca="1">IF(AE288&gt;0,AE288*SUMPRODUCT(_xlfn.XLOOKUP(AE$23,$C$4:$C$19,$I$4:$S$19)*$AL288:$AV288),0)</f>
        <v>0</v>
      </c>
      <c r="BR288" s="287" cm="1">
        <f t="array" aca="1" ref="BR288" ca="1">IF(AF288&gt;0,AF288*SUMPRODUCT(_xlfn.XLOOKUP(AF$23,$C$4:$C$19,$I$4:$S$19)*$AL288:$AV288),0)</f>
        <v>-0.25</v>
      </c>
      <c r="BS288" s="287" cm="1">
        <f t="array" aca="1" ref="BS288" ca="1">IF(AG288&gt;0,AG288*SUMPRODUCT(_xlfn.XLOOKUP(AG$23,$C$4:$C$19,$I$4:$S$19)*$AL288:$AV288),0)</f>
        <v>0</v>
      </c>
      <c r="BT288" s="287" cm="1">
        <f t="array" aca="1" ref="BT288" ca="1">IF(AH288&gt;0,AH288*SUMPRODUCT(_xlfn.XLOOKUP(AH$23,$C$4:$C$19,$I$4:$S$19)*$AL288:$AV288),0)</f>
        <v>0</v>
      </c>
      <c r="BU288" s="287" cm="1">
        <f t="array" aca="1" ref="BU288" ca="1">IF(AI288&gt;0,AI288*SUMPRODUCT(_xlfn.XLOOKUP(AI$23,$C$4:$C$19,$I$4:$S$19)*$AL288:$AV288),0)</f>
        <v>-1.25</v>
      </c>
      <c r="BV288" s="287" cm="1">
        <f t="array" aca="1" ref="BV288" ca="1">IF(AJ288&gt;0,AJ288*SUMPRODUCT(_xlfn.XLOOKUP(AJ$23,$C$4:$C$19,$I$4:$S$19)*$AL288:$AV288),0)</f>
        <v>0</v>
      </c>
      <c r="BW288" s="290" cm="1">
        <f t="array" aca="1" ref="BW288" ca="1">IF(AK288&gt;0,AK288*SUMPRODUCT(_xlfn.XLOOKUP(AK$23,$C$4:$C$19,$I$4:$S$19)*$AL288:$AV288),0)</f>
        <v>0</v>
      </c>
      <c r="BX288" s="291">
        <f t="shared" ca="1" si="413"/>
        <v>-3.7250000000000001</v>
      </c>
      <c r="BY288" s="286" cm="1">
        <f t="array" aca="1" ref="BY288" ca="1">IF(AA288&lt;0,AA288*SUMPRODUCT(_xlfn.XLOOKUP(AA$23,$C$4:$C$19,$T$4:$AD$19)*$AL288:$AV288),0)</f>
        <v>0</v>
      </c>
      <c r="BZ288" s="287" cm="1">
        <f t="array" aca="1" ref="BZ288" ca="1">IF(AB288&lt;0,AB288*SUMPRODUCT(_xlfn.XLOOKUP(AB$23,$C$4:$C$19,$T$4:$AD$19)*$AL288:$AV288),0)</f>
        <v>0</v>
      </c>
      <c r="CA288" s="287" cm="1">
        <f t="array" aca="1" ref="CA288" ca="1">IF(AC288&lt;0,AC288*SUMPRODUCT(_xlfn.XLOOKUP(AC$23,$C$4:$C$19,$T$4:$AD$19)*$AL288:$AV288),0)</f>
        <v>0</v>
      </c>
      <c r="CB288" s="287" cm="1">
        <f t="array" aca="1" ref="CB288" ca="1">IF(AD288&lt;0,AD288*SUMPRODUCT(_xlfn.XLOOKUP(AD$23,$C$4:$C$19,$T$4:$AD$19)*$AL288:$AV288),0)</f>
        <v>0</v>
      </c>
      <c r="CC288" s="287" cm="1">
        <f t="array" aca="1" ref="CC288" ca="1">IF(AE288&lt;0,AE288*SUMPRODUCT(_xlfn.XLOOKUP(AE$23,$C$4:$C$19,$T$4:$AD$19)*$AL288:$AV288),0)</f>
        <v>0</v>
      </c>
      <c r="CD288" s="287" cm="1">
        <f t="array" aca="1" ref="CD288" ca="1">IF(AF288&lt;0,AF288*SUMPRODUCT(_xlfn.XLOOKUP(AF$23,$C$4:$C$19,$T$4:$AD$19)*$AL288:$AV288),0)</f>
        <v>0</v>
      </c>
      <c r="CE288" s="287" cm="1">
        <f t="array" aca="1" ref="CE288" ca="1">IF(AG288&lt;0,AG288*SUMPRODUCT(_xlfn.XLOOKUP(AG$23,$C$4:$C$19,$T$4:$AD$19)*$AL288:$AV288),0)</f>
        <v>0</v>
      </c>
      <c r="CF288" s="287" cm="1">
        <f t="array" aca="1" ref="CF288" ca="1">IF(AH288&lt;0,AH288*SUMPRODUCT(_xlfn.XLOOKUP(AH$23,$C$4:$C$19,$T$4:$AD$19)*$AL288:$AV288),0)</f>
        <v>0</v>
      </c>
      <c r="CG288" s="287" cm="1">
        <f t="array" aca="1" ref="CG288" ca="1">IF(AI288&lt;0,AI288*SUMPRODUCT(_xlfn.XLOOKUP(AI$23,$C$4:$C$19,$T$4:$AD$19)*$AL288:$AV288),0)</f>
        <v>0</v>
      </c>
      <c r="CH288" s="287" cm="1">
        <f t="array" aca="1" ref="CH288" ca="1">IF(AJ288&lt;0,AJ288*SUMPRODUCT(_xlfn.XLOOKUP(AJ$23,$C$4:$C$19,$T$4:$AD$19)*$AL288:$AV288),0)</f>
        <v>0</v>
      </c>
      <c r="CI288" s="290" cm="1">
        <f t="array" aca="1" ref="CI288" ca="1">IF(AK288&lt;0,AK288*SUMPRODUCT(_xlfn.XLOOKUP(AK$23,$C$4:$C$19,$T$4:$AD$19)*$AL288:$AV288),0)</f>
        <v>0</v>
      </c>
      <c r="CJ288" s="289">
        <f t="shared" ca="1" si="414"/>
        <v>0</v>
      </c>
      <c r="CK288" s="286" cm="1">
        <f t="array" aca="1" ref="CK288" ca="1">IF(AA288&lt;0,AA288*SUMPRODUCT(_xlfn.XLOOKUP(AA$23,$C$4:$C$19,$I$4:$S$19)*$AL288:$AV288),0)</f>
        <v>0</v>
      </c>
      <c r="CL288" s="287" cm="1">
        <f t="array" aca="1" ref="CL288" ca="1">IF(AB288&lt;0,AB288*SUMPRODUCT(_xlfn.XLOOKUP(AB$23,$C$4:$C$19,$I$4:$S$19)*$AL288:$AV288),0)</f>
        <v>0</v>
      </c>
      <c r="CM288" s="287" cm="1">
        <f t="array" aca="1" ref="CM288" ca="1">IF(AC288&lt;0,AC288*SUMPRODUCT(_xlfn.XLOOKUP(AC$23,$C$4:$C$19,$I$4:$S$19)*$AL288:$AV288),0)</f>
        <v>0</v>
      </c>
      <c r="CN288" s="287" cm="1">
        <f t="array" aca="1" ref="CN288" ca="1">IF(AD288&lt;0,AD288*SUMPRODUCT(_xlfn.XLOOKUP(AD$23,$C$4:$C$19,$I$4:$S$19)*$AL288:$AV288),0)</f>
        <v>0</v>
      </c>
      <c r="CO288" s="287" cm="1">
        <f t="array" aca="1" ref="CO288" ca="1">IF(AE288&lt;0,AE288*SUMPRODUCT(_xlfn.XLOOKUP(AE$23,$C$4:$C$19,$I$4:$S$19)*$AL288:$AV288),0)</f>
        <v>0</v>
      </c>
      <c r="CP288" s="287" cm="1">
        <f t="array" aca="1" ref="CP288" ca="1">IF(AF288&lt;0,AF288*SUMPRODUCT(_xlfn.XLOOKUP(AF$23,$C$4:$C$19,$I$4:$S$19)*$AL288:$AV288),0)</f>
        <v>0</v>
      </c>
      <c r="CQ288" s="287" cm="1">
        <f t="array" aca="1" ref="CQ288" ca="1">IF(AG288&lt;0,AG288*SUMPRODUCT(_xlfn.XLOOKUP(AG$23,$C$4:$C$19,$I$4:$S$19)*$AL288:$AV288),0)</f>
        <v>0</v>
      </c>
      <c r="CR288" s="287" cm="1">
        <f t="array" aca="1" ref="CR288" ca="1">IF(AH288&lt;0,AH288*SUMPRODUCT(_xlfn.XLOOKUP(AH$23,$C$4:$C$19,$I$4:$S$19)*$AL288:$AV288),0)</f>
        <v>0</v>
      </c>
      <c r="CS288" s="287" cm="1">
        <f t="array" aca="1" ref="CS288" ca="1">IF(AI288&lt;0,AI288*SUMPRODUCT(_xlfn.XLOOKUP(AI$23,$C$4:$C$19,$I$4:$S$19)*$AL288:$AV288),0)</f>
        <v>0</v>
      </c>
      <c r="CT288" s="287" cm="1">
        <f t="array" aca="1" ref="CT288" ca="1">IF(AJ288&lt;0,AJ288*SUMPRODUCT(_xlfn.XLOOKUP(AJ$23,$C$4:$C$19,$I$4:$S$19)*$AL288:$AV288),0)</f>
        <v>0</v>
      </c>
      <c r="CU288" s="288" cm="1">
        <f t="array" aca="1" ref="CU288" ca="1">IF(AK288&lt;0,AK288*SUMPRODUCT(_xlfn.XLOOKUP(AK$23,$C$4:$C$19,$I$4:$S$19)*$AL288:$AV288),0)</f>
        <v>0</v>
      </c>
      <c r="CV288" s="289">
        <f t="shared" ca="1" si="415"/>
        <v>0</v>
      </c>
    </row>
    <row r="289" spans="1:100" x14ac:dyDescent="0.25">
      <c r="A289" s="135"/>
      <c r="B289" s="731"/>
      <c r="C289" s="292">
        <v>7</v>
      </c>
      <c r="D289" s="293" t="str">
        <f>_xlfn.XLOOKUP($C289,'Load Combinations'!$B$4:$B$22,'Load Combinations'!$C$4:$C$22)</f>
        <v>Core Vessel Vaccuum,  Beam On, Seismic</v>
      </c>
      <c r="E289" s="86"/>
      <c r="F289" s="294"/>
      <c r="G289" s="125"/>
      <c r="H289" s="295">
        <f t="shared" ca="1" si="410"/>
        <v>4.0750000000000002</v>
      </c>
      <c r="I289" s="295">
        <f t="shared" ca="1" si="411"/>
        <v>-4.4749999999999996</v>
      </c>
      <c r="J289" s="296"/>
      <c r="K289" s="99">
        <f ca="1">OFFSET(K289,-6,0)</f>
        <v>0</v>
      </c>
      <c r="L289" s="96">
        <f t="shared" ref="L289:AK289" ca="1" si="421">OFFSET(L289,-6,0)</f>
        <v>0</v>
      </c>
      <c r="M289" s="96">
        <f t="shared" ca="1" si="421"/>
        <v>0</v>
      </c>
      <c r="N289" s="96">
        <f t="shared" ca="1" si="421"/>
        <v>0</v>
      </c>
      <c r="O289" s="96">
        <f t="shared" ca="1" si="421"/>
        <v>0</v>
      </c>
      <c r="P289" s="96">
        <f t="shared" ca="1" si="421"/>
        <v>0</v>
      </c>
      <c r="Q289" s="96">
        <f t="shared" ca="1" si="421"/>
        <v>0</v>
      </c>
      <c r="R289" s="96">
        <f t="shared" ca="1" si="421"/>
        <v>0</v>
      </c>
      <c r="S289" s="96">
        <f t="shared" ca="1" si="421"/>
        <v>0</v>
      </c>
      <c r="T289" s="96">
        <f t="shared" ca="1" si="421"/>
        <v>0</v>
      </c>
      <c r="U289" s="96">
        <f t="shared" ca="1" si="421"/>
        <v>0</v>
      </c>
      <c r="V289" s="96">
        <f t="shared" ca="1" si="421"/>
        <v>1</v>
      </c>
      <c r="W289" s="96">
        <f t="shared" ca="1" si="421"/>
        <v>0</v>
      </c>
      <c r="X289" s="96">
        <f t="shared" ca="1" si="421"/>
        <v>0</v>
      </c>
      <c r="Y289" s="96">
        <f t="shared" ca="1" si="421"/>
        <v>0</v>
      </c>
      <c r="Z289" s="138">
        <f t="shared" ca="1" si="421"/>
        <v>0</v>
      </c>
      <c r="AA289" s="99">
        <f t="shared" ca="1" si="421"/>
        <v>0</v>
      </c>
      <c r="AB289" s="96">
        <f t="shared" ca="1" si="421"/>
        <v>1</v>
      </c>
      <c r="AC289" s="96">
        <f t="shared" ca="1" si="421"/>
        <v>1</v>
      </c>
      <c r="AD289" s="96">
        <f t="shared" ca="1" si="421"/>
        <v>0</v>
      </c>
      <c r="AE289" s="96">
        <f t="shared" ca="1" si="421"/>
        <v>1</v>
      </c>
      <c r="AF289" s="96">
        <f t="shared" ca="1" si="421"/>
        <v>1</v>
      </c>
      <c r="AG289" s="96">
        <f t="shared" ca="1" si="421"/>
        <v>0</v>
      </c>
      <c r="AH289" s="96">
        <f t="shared" ca="1" si="421"/>
        <v>0</v>
      </c>
      <c r="AI289" s="96">
        <f t="shared" ca="1" si="421"/>
        <v>1</v>
      </c>
      <c r="AJ289" s="96">
        <f t="shared" ca="1" si="421"/>
        <v>0</v>
      </c>
      <c r="AK289" s="100">
        <f t="shared" ca="1" si="421"/>
        <v>0</v>
      </c>
      <c r="AL289" s="97">
        <f>+INDEX('Load Combinations'!$D$4:$N$22,MATCH(Vertical!$C289,'Load Combinations'!$B$4:$B$22,0),MATCH(Vertical!AL$23,'Load Combinations'!$D$3:$N$3,0))</f>
        <v>1</v>
      </c>
      <c r="AM289" s="96">
        <f>+INDEX('Load Combinations'!$D$4:$N$22,MATCH(Vertical!$C289,'Load Combinations'!$B$4:$B$22,0),MATCH(Vertical!AM$23,'Load Combinations'!$D$3:$N$3,0))</f>
        <v>1</v>
      </c>
      <c r="AN289" s="96">
        <f>+INDEX('Load Combinations'!$D$4:$N$22,MATCH(Vertical!$C289,'Load Combinations'!$B$4:$B$22,0),MATCH(Vertical!AN$23,'Load Combinations'!$D$3:$N$3,0))</f>
        <v>0</v>
      </c>
      <c r="AO289" s="96">
        <f>+INDEX('Load Combinations'!$D$4:$N$22,MATCH(Vertical!$C289,'Load Combinations'!$B$4:$B$22,0),MATCH(Vertical!AO$23,'Load Combinations'!$D$3:$N$3,0))</f>
        <v>1</v>
      </c>
      <c r="AP289" s="96">
        <f>+INDEX('Load Combinations'!$D$4:$N$22,MATCH(Vertical!$C289,'Load Combinations'!$B$4:$B$22,0),MATCH(Vertical!AP$23,'Load Combinations'!$D$3:$N$3,0))</f>
        <v>0</v>
      </c>
      <c r="AQ289" s="96">
        <f>+INDEX('Load Combinations'!$D$4:$N$22,MATCH(Vertical!$C289,'Load Combinations'!$B$4:$B$22,0),MATCH(Vertical!AQ$23,'Load Combinations'!$D$3:$N$3,0))</f>
        <v>1</v>
      </c>
      <c r="AR289" s="96">
        <f>+INDEX('Load Combinations'!$D$4:$N$22,MATCH(Vertical!$C289,'Load Combinations'!$B$4:$B$22,0),MATCH(Vertical!AR$23,'Load Combinations'!$D$3:$N$3,0))</f>
        <v>0</v>
      </c>
      <c r="AS289" s="96">
        <f>+INDEX('Load Combinations'!$D$4:$N$22,MATCH(Vertical!$C289,'Load Combinations'!$B$4:$B$22,0),MATCH(Vertical!AS$23,'Load Combinations'!$D$3:$N$3,0))</f>
        <v>0</v>
      </c>
      <c r="AT289" s="96">
        <f>+INDEX('Load Combinations'!$D$4:$N$22,MATCH(Vertical!$C289,'Load Combinations'!$B$4:$B$22,0),MATCH(Vertical!AT$23,'Load Combinations'!$D$3:$N$3,0))</f>
        <v>1</v>
      </c>
      <c r="AU289" s="138">
        <f>+INDEX('Load Combinations'!$D$4:$N$22,MATCH(Vertical!$C289,'Load Combinations'!$B$4:$B$22,0),MATCH(Vertical!AU$23,'Load Combinations'!$D$3:$N$3,0))</f>
        <v>1</v>
      </c>
      <c r="AV289" s="298">
        <f>+INDEX('Load Combinations'!$D$4:$N$22,MATCH(Vertical!$C289,'Load Combinations'!$B$4:$B$22,0),MATCH(Vertical!AV$23,'Load Combinations'!$D$3:$N$3,0))</f>
        <v>0</v>
      </c>
      <c r="AW289" s="297" cm="1">
        <f t="array" aca="1" ref="AW289" ca="1">SUMPRODUCT(--($K289:$Z289&gt;0),INDEX($H$4:$H$19,MATCH($K$23:$Z$23,$C$4:$C$19,0)))</f>
        <v>0.5</v>
      </c>
      <c r="AX289" s="298" cm="1">
        <f t="array" aca="1" ref="AX289" ca="1">SUMPRODUCT(--($K289:$Z289&gt;0),INDEX($G$4:$G$19,MATCH($K$23:$Z$23,$C$4:$C$19,0)))</f>
        <v>-0.5</v>
      </c>
      <c r="AY289" s="298" cm="1">
        <f t="array" aca="1" ref="AY289" ca="1">-1*SUMPRODUCT(--($K289:$Z289&lt;0),INDEX($H$4:$H$19,MATCH($K$23:$Z$23,$C$4:$C$19,0)))</f>
        <v>0</v>
      </c>
      <c r="AZ289" s="299" cm="1">
        <f t="array" aca="1" ref="AZ289" ca="1">-1*SUMPRODUCT(--($K289:$Z289&lt;0),INDEX($G$4:$G$19,MATCH($K$23:$Z$23,$C$4:$C$19,0)))</f>
        <v>0</v>
      </c>
      <c r="BA289" s="125" cm="1">
        <f t="array" aca="1" ref="BA289" ca="1">IF(AA289&gt;0,AA289*SUMPRODUCT(_xlfn.XLOOKUP(AA$23,$C$4:$C$19,$T$4:$AD$19)*$AL289:$AV289),0)</f>
        <v>0</v>
      </c>
      <c r="BB289" s="300" cm="1">
        <f t="array" aca="1" ref="BB289" ca="1">IF(AB289&gt;0,AB289*SUMPRODUCT(_xlfn.XLOOKUP(AB$23,$C$4:$C$19,$T$4:$AD$19)*$AL289:$AV289),0)</f>
        <v>0.67500000000000004</v>
      </c>
      <c r="BC289" s="300" cm="1">
        <f t="array" aca="1" ref="BC289" ca="1">IF(AC289&gt;0,AC289*SUMPRODUCT(_xlfn.XLOOKUP(AC$23,$C$4:$C$19,$T$4:$AD$19)*$AL289:$AV289),0)</f>
        <v>0.1</v>
      </c>
      <c r="BD289" s="301" cm="1">
        <f t="array" aca="1" ref="BD289" ca="1">IF(AD289&gt;0,AD289*SUMPRODUCT(_xlfn.XLOOKUP(AD$23,$C$4:$C$19,$T$4:$AD$19)*$AL289:$AV289),0)</f>
        <v>0</v>
      </c>
      <c r="BE289" s="300" cm="1">
        <f t="array" aca="1" ref="BE289" ca="1">IF(AE289&gt;0,AE289*SUMPRODUCT(_xlfn.XLOOKUP(AE$23,$C$4:$C$19,$T$4:$AD$19)*$AL289:$AV289),0)</f>
        <v>-0.25</v>
      </c>
      <c r="BF289" s="300" cm="1">
        <f t="array" aca="1" ref="BF289" ca="1">IF(AF289&gt;0,AF289*SUMPRODUCT(_xlfn.XLOOKUP(AF$23,$C$4:$C$19,$T$4:$AD$19)*$AL289:$AV289),0)</f>
        <v>1.8</v>
      </c>
      <c r="BG289" s="300" cm="1">
        <f t="array" aca="1" ref="BG289" ca="1">IF(AG289&gt;0,AG289*SUMPRODUCT(_xlfn.XLOOKUP(AG$23,$C$4:$C$19,$T$4:$AD$19)*$AL289:$AV289),0)</f>
        <v>0</v>
      </c>
      <c r="BH289" s="300" cm="1">
        <f t="array" aca="1" ref="BH289" ca="1">IF(AH289&gt;0,AH289*SUMPRODUCT(_xlfn.XLOOKUP(AH$23,$C$4:$C$19,$T$4:$AD$19)*$AL289:$AV289),0)</f>
        <v>0</v>
      </c>
      <c r="BI289" s="300" cm="1">
        <f t="array" aca="1" ref="BI289" ca="1">IF(AI289&gt;0,AI289*SUMPRODUCT(_xlfn.XLOOKUP(AI$23,$C$4:$C$19,$T$4:$AD$19)*$AL289:$AV289),0)</f>
        <v>1.25</v>
      </c>
      <c r="BJ289" s="300" cm="1">
        <f t="array" aca="1" ref="BJ289" ca="1">IF(AJ289&gt;0,AJ289*SUMPRODUCT(_xlfn.XLOOKUP(AJ$23,$C$4:$C$19,$T$4:$AD$19)*$AL289:$AV289),0)</f>
        <v>0</v>
      </c>
      <c r="BK289" s="302" cm="1">
        <f t="array" aca="1" ref="BK289" ca="1">IF(AK289&gt;0,AK289*SUMPRODUCT(_xlfn.XLOOKUP(AK$23,$C$4:$C$19,$T$4:$AD$19)*$AL289:$AV289),0)</f>
        <v>0</v>
      </c>
      <c r="BL289" s="303">
        <f t="shared" ca="1" si="412"/>
        <v>3.5750000000000002</v>
      </c>
      <c r="BM289" s="125" cm="1">
        <f t="array" aca="1" ref="BM289" ca="1">IF(AA289&gt;0,AA289*SUMPRODUCT(_xlfn.XLOOKUP(AA$23,$C$4:$C$19,$I$4:$S$19)*$AL289:$AV289),0)</f>
        <v>0</v>
      </c>
      <c r="BN289" s="300" cm="1">
        <f t="array" aca="1" ref="BN289" ca="1">IF(AB289&gt;0,AB289*SUMPRODUCT(_xlfn.XLOOKUP(AB$23,$C$4:$C$19,$I$4:$S$19)*$AL289:$AV289),0)</f>
        <v>-2.125</v>
      </c>
      <c r="BO289" s="300" cm="1">
        <f t="array" aca="1" ref="BO289" ca="1">IF(AC289&gt;0,AC289*SUMPRODUCT(_xlfn.XLOOKUP(AC$23,$C$4:$C$19,$I$4:$S$19)*$AL289:$AV289),0)</f>
        <v>-0.1</v>
      </c>
      <c r="BP289" s="301" cm="1">
        <f t="array" aca="1" ref="BP289" ca="1">IF(AD289&gt;0,AD289*SUMPRODUCT(_xlfn.XLOOKUP(AD$23,$C$4:$C$19,$I$4:$S$19)*$AL289:$AV289),0)</f>
        <v>0</v>
      </c>
      <c r="BQ289" s="300" cm="1">
        <f t="array" aca="1" ref="BQ289" ca="1">IF(AE289&gt;0,AE289*SUMPRODUCT(_xlfn.XLOOKUP(AE$23,$C$4:$C$19,$I$4:$S$19)*$AL289:$AV289),0)</f>
        <v>0</v>
      </c>
      <c r="BR289" s="300" cm="1">
        <f t="array" aca="1" ref="BR289" ca="1">IF(AF289&gt;0,AF289*SUMPRODUCT(_xlfn.XLOOKUP(AF$23,$C$4:$C$19,$I$4:$S$19)*$AL289:$AV289),0)</f>
        <v>-0.25</v>
      </c>
      <c r="BS289" s="300" cm="1">
        <f t="array" aca="1" ref="BS289" ca="1">IF(AG289&gt;0,AG289*SUMPRODUCT(_xlfn.XLOOKUP(AG$23,$C$4:$C$19,$I$4:$S$19)*$AL289:$AV289),0)</f>
        <v>0</v>
      </c>
      <c r="BT289" s="300" cm="1">
        <f t="array" aca="1" ref="BT289" ca="1">IF(AH289&gt;0,AH289*SUMPRODUCT(_xlfn.XLOOKUP(AH$23,$C$4:$C$19,$I$4:$S$19)*$AL289:$AV289),0)</f>
        <v>0</v>
      </c>
      <c r="BU289" s="300" cm="1">
        <f t="array" aca="1" ref="BU289" ca="1">IF(AI289&gt;0,AI289*SUMPRODUCT(_xlfn.XLOOKUP(AI$23,$C$4:$C$19,$I$4:$S$19)*$AL289:$AV289),0)</f>
        <v>-1.5</v>
      </c>
      <c r="BV289" s="300" cm="1">
        <f t="array" aca="1" ref="BV289" ca="1">IF(AJ289&gt;0,AJ289*SUMPRODUCT(_xlfn.XLOOKUP(AJ$23,$C$4:$C$19,$I$4:$S$19)*$AL289:$AV289),0)</f>
        <v>0</v>
      </c>
      <c r="BW289" s="304" cm="1">
        <f t="array" aca="1" ref="BW289" ca="1">IF(AK289&gt;0,AK289*SUMPRODUCT(_xlfn.XLOOKUP(AK$23,$C$4:$C$19,$I$4:$S$19)*$AL289:$AV289),0)</f>
        <v>0</v>
      </c>
      <c r="BX289" s="305">
        <f t="shared" ca="1" si="413"/>
        <v>-3.9750000000000001</v>
      </c>
      <c r="BY289" s="125" cm="1">
        <f t="array" aca="1" ref="BY289" ca="1">IF(AA289&lt;0,AA289*SUMPRODUCT(_xlfn.XLOOKUP(AA$23,$C$4:$C$19,$T$4:$AD$19)*$AL289:$AV289),0)</f>
        <v>0</v>
      </c>
      <c r="BZ289" s="300" cm="1">
        <f t="array" aca="1" ref="BZ289" ca="1">IF(AB289&lt;0,AB289*SUMPRODUCT(_xlfn.XLOOKUP(AB$23,$C$4:$C$19,$T$4:$AD$19)*$AL289:$AV289),0)</f>
        <v>0</v>
      </c>
      <c r="CA289" s="300" cm="1">
        <f t="array" aca="1" ref="CA289" ca="1">IF(AC289&lt;0,AC289*SUMPRODUCT(_xlfn.XLOOKUP(AC$23,$C$4:$C$19,$T$4:$AD$19)*$AL289:$AV289),0)</f>
        <v>0</v>
      </c>
      <c r="CB289" s="301" cm="1">
        <f t="array" aca="1" ref="CB289" ca="1">IF(AD289&lt;0,AD289*SUMPRODUCT(_xlfn.XLOOKUP(AD$23,$C$4:$C$19,$T$4:$AD$19)*$AL289:$AV289),0)</f>
        <v>0</v>
      </c>
      <c r="CC289" s="300" cm="1">
        <f t="array" aca="1" ref="CC289" ca="1">IF(AE289&lt;0,AE289*SUMPRODUCT(_xlfn.XLOOKUP(AE$23,$C$4:$C$19,$T$4:$AD$19)*$AL289:$AV289),0)</f>
        <v>0</v>
      </c>
      <c r="CD289" s="300" cm="1">
        <f t="array" aca="1" ref="CD289" ca="1">IF(AF289&lt;0,AF289*SUMPRODUCT(_xlfn.XLOOKUP(AF$23,$C$4:$C$19,$T$4:$AD$19)*$AL289:$AV289),0)</f>
        <v>0</v>
      </c>
      <c r="CE289" s="300" cm="1">
        <f t="array" aca="1" ref="CE289" ca="1">IF(AG289&lt;0,AG289*SUMPRODUCT(_xlfn.XLOOKUP(AG$23,$C$4:$C$19,$T$4:$AD$19)*$AL289:$AV289),0)</f>
        <v>0</v>
      </c>
      <c r="CF289" s="300" cm="1">
        <f t="array" aca="1" ref="CF289" ca="1">IF(AH289&lt;0,AH289*SUMPRODUCT(_xlfn.XLOOKUP(AH$23,$C$4:$C$19,$T$4:$AD$19)*$AL289:$AV289),0)</f>
        <v>0</v>
      </c>
      <c r="CG289" s="300" cm="1">
        <f t="array" aca="1" ref="CG289" ca="1">IF(AI289&lt;0,AI289*SUMPRODUCT(_xlfn.XLOOKUP(AI$23,$C$4:$C$19,$T$4:$AD$19)*$AL289:$AV289),0)</f>
        <v>0</v>
      </c>
      <c r="CH289" s="300" cm="1">
        <f t="array" aca="1" ref="CH289" ca="1">IF(AJ289&lt;0,AJ289*SUMPRODUCT(_xlfn.XLOOKUP(AJ$23,$C$4:$C$19,$T$4:$AD$19)*$AL289:$AV289),0)</f>
        <v>0</v>
      </c>
      <c r="CI289" s="304" cm="1">
        <f t="array" aca="1" ref="CI289" ca="1">IF(AK289&lt;0,AK289*SUMPRODUCT(_xlfn.XLOOKUP(AK$23,$C$4:$C$19,$T$4:$AD$19)*$AL289:$AV289),0)</f>
        <v>0</v>
      </c>
      <c r="CJ289" s="303">
        <f t="shared" ca="1" si="414"/>
        <v>0</v>
      </c>
      <c r="CK289" s="125" cm="1">
        <f t="array" aca="1" ref="CK289" ca="1">IF(AA289&lt;0,AA289*SUMPRODUCT(_xlfn.XLOOKUP(AA$23,$C$4:$C$19,$I$4:$S$19)*$AL289:$AV289),0)</f>
        <v>0</v>
      </c>
      <c r="CL289" s="300" cm="1">
        <f t="array" aca="1" ref="CL289" ca="1">IF(AB289&lt;0,AB289*SUMPRODUCT(_xlfn.XLOOKUP(AB$23,$C$4:$C$19,$I$4:$S$19)*$AL289:$AV289),0)</f>
        <v>0</v>
      </c>
      <c r="CM289" s="300" cm="1">
        <f t="array" aca="1" ref="CM289" ca="1">IF(AC289&lt;0,AC289*SUMPRODUCT(_xlfn.XLOOKUP(AC$23,$C$4:$C$19,$I$4:$S$19)*$AL289:$AV289),0)</f>
        <v>0</v>
      </c>
      <c r="CN289" s="301" cm="1">
        <f t="array" aca="1" ref="CN289" ca="1">IF(AD289&lt;0,AD289*SUMPRODUCT(_xlfn.XLOOKUP(AD$23,$C$4:$C$19,$I$4:$S$19)*$AL289:$AV289),0)</f>
        <v>0</v>
      </c>
      <c r="CO289" s="300" cm="1">
        <f t="array" aca="1" ref="CO289" ca="1">IF(AE289&lt;0,AE289*SUMPRODUCT(_xlfn.XLOOKUP(AE$23,$C$4:$C$19,$I$4:$S$19)*$AL289:$AV289),0)</f>
        <v>0</v>
      </c>
      <c r="CP289" s="300" cm="1">
        <f t="array" aca="1" ref="CP289" ca="1">IF(AF289&lt;0,AF289*SUMPRODUCT(_xlfn.XLOOKUP(AF$23,$C$4:$C$19,$I$4:$S$19)*$AL289:$AV289),0)</f>
        <v>0</v>
      </c>
      <c r="CQ289" s="300" cm="1">
        <f t="array" aca="1" ref="CQ289" ca="1">IF(AG289&lt;0,AG289*SUMPRODUCT(_xlfn.XLOOKUP(AG$23,$C$4:$C$19,$I$4:$S$19)*$AL289:$AV289),0)</f>
        <v>0</v>
      </c>
      <c r="CR289" s="300" cm="1">
        <f t="array" aca="1" ref="CR289" ca="1">IF(AH289&lt;0,AH289*SUMPRODUCT(_xlfn.XLOOKUP(AH$23,$C$4:$C$19,$I$4:$S$19)*$AL289:$AV289),0)</f>
        <v>0</v>
      </c>
      <c r="CS289" s="300" cm="1">
        <f t="array" aca="1" ref="CS289" ca="1">IF(AI289&lt;0,AI289*SUMPRODUCT(_xlfn.XLOOKUP(AI$23,$C$4:$C$19,$I$4:$S$19)*$AL289:$AV289),0)</f>
        <v>0</v>
      </c>
      <c r="CT289" s="300" cm="1">
        <f t="array" aca="1" ref="CT289" ca="1">IF(AJ289&lt;0,AJ289*SUMPRODUCT(_xlfn.XLOOKUP(AJ$23,$C$4:$C$19,$I$4:$S$19)*$AL289:$AV289),0)</f>
        <v>0</v>
      </c>
      <c r="CU289" s="302" cm="1">
        <f t="array" aca="1" ref="CU289" ca="1">IF(AK289&lt;0,AK289*SUMPRODUCT(_xlfn.XLOOKUP(AK$23,$C$4:$C$19,$I$4:$S$19)*$AL289:$AV289),0)</f>
        <v>0</v>
      </c>
      <c r="CV289" s="303">
        <f t="shared" ca="1" si="415"/>
        <v>0</v>
      </c>
    </row>
    <row r="290" spans="1:100" x14ac:dyDescent="0.25">
      <c r="A290" s="136"/>
      <c r="B290" s="389"/>
      <c r="C290" s="278">
        <v>8</v>
      </c>
      <c r="D290" s="279" t="str">
        <f>_xlfn.XLOOKUP($C290,'Load Combinations'!$B$4:$B$22,'Load Combinations'!$C$4:$C$22)</f>
        <v>CV Vac, Component MAWP, No Beam</v>
      </c>
      <c r="E290" s="280"/>
      <c r="F290" s="281"/>
      <c r="G290" s="111"/>
      <c r="H290" s="282">
        <f t="shared" ca="1" si="410"/>
        <v>0.22500000000000009</v>
      </c>
      <c r="I290" s="282">
        <f t="shared" ca="1" si="411"/>
        <v>-3.7250000000000001</v>
      </c>
      <c r="J290" s="283"/>
      <c r="K290" s="87">
        <f ca="1">OFFSET(K290,-7,0)</f>
        <v>0</v>
      </c>
      <c r="L290" s="84">
        <f t="shared" ref="L290:AK290" ca="1" si="422">OFFSET(L290,-7,0)</f>
        <v>0</v>
      </c>
      <c r="M290" s="84">
        <f t="shared" ca="1" si="422"/>
        <v>0</v>
      </c>
      <c r="N290" s="84">
        <f t="shared" ca="1" si="422"/>
        <v>0</v>
      </c>
      <c r="O290" s="84">
        <f t="shared" ca="1" si="422"/>
        <v>0</v>
      </c>
      <c r="P290" s="84">
        <f t="shared" ca="1" si="422"/>
        <v>0</v>
      </c>
      <c r="Q290" s="84">
        <f t="shared" ca="1" si="422"/>
        <v>0</v>
      </c>
      <c r="R290" s="84">
        <f t="shared" ca="1" si="422"/>
        <v>0</v>
      </c>
      <c r="S290" s="84">
        <f t="shared" ca="1" si="422"/>
        <v>0</v>
      </c>
      <c r="T290" s="84">
        <f t="shared" ca="1" si="422"/>
        <v>0</v>
      </c>
      <c r="U290" s="84">
        <f t="shared" ca="1" si="422"/>
        <v>0</v>
      </c>
      <c r="V290" s="84">
        <f t="shared" ca="1" si="422"/>
        <v>1</v>
      </c>
      <c r="W290" s="84">
        <f t="shared" ca="1" si="422"/>
        <v>0</v>
      </c>
      <c r="X290" s="84">
        <f t="shared" ca="1" si="422"/>
        <v>0</v>
      </c>
      <c r="Y290" s="84">
        <f t="shared" ca="1" si="422"/>
        <v>0</v>
      </c>
      <c r="Z290" s="89">
        <f t="shared" ca="1" si="422"/>
        <v>0</v>
      </c>
      <c r="AA290" s="87">
        <f t="shared" ca="1" si="422"/>
        <v>0</v>
      </c>
      <c r="AB290" s="84">
        <f t="shared" ca="1" si="422"/>
        <v>1</v>
      </c>
      <c r="AC290" s="84">
        <f t="shared" ca="1" si="422"/>
        <v>1</v>
      </c>
      <c r="AD290" s="84">
        <f t="shared" ca="1" si="422"/>
        <v>0</v>
      </c>
      <c r="AE290" s="84">
        <f t="shared" ca="1" si="422"/>
        <v>1</v>
      </c>
      <c r="AF290" s="84">
        <f t="shared" ca="1" si="422"/>
        <v>1</v>
      </c>
      <c r="AG290" s="84">
        <f t="shared" ca="1" si="422"/>
        <v>0</v>
      </c>
      <c r="AH290" s="84">
        <f t="shared" ca="1" si="422"/>
        <v>0</v>
      </c>
      <c r="AI290" s="84">
        <f t="shared" ca="1" si="422"/>
        <v>1</v>
      </c>
      <c r="AJ290" s="84">
        <f t="shared" ca="1" si="422"/>
        <v>0</v>
      </c>
      <c r="AK290" s="98">
        <f t="shared" ca="1" si="422"/>
        <v>0</v>
      </c>
      <c r="AL290" s="91">
        <f>+INDEX('Load Combinations'!$D$4:$N$22,MATCH(Vertical!$C290,'Load Combinations'!$B$4:$B$22,0),MATCH(Vertical!AL$23,'Load Combinations'!$D$3:$N$3,0))</f>
        <v>1</v>
      </c>
      <c r="AM290" s="84">
        <f>+INDEX('Load Combinations'!$D$4:$N$22,MATCH(Vertical!$C290,'Load Combinations'!$B$4:$B$22,0),MATCH(Vertical!AM$23,'Load Combinations'!$D$3:$N$3,0))</f>
        <v>1</v>
      </c>
      <c r="AN290" s="84">
        <f>+INDEX('Load Combinations'!$D$4:$N$22,MATCH(Vertical!$C290,'Load Combinations'!$B$4:$B$22,0),MATCH(Vertical!AN$23,'Load Combinations'!$D$3:$N$3,0))</f>
        <v>0</v>
      </c>
      <c r="AO290" s="84">
        <f>+INDEX('Load Combinations'!$D$4:$N$22,MATCH(Vertical!$C290,'Load Combinations'!$B$4:$B$22,0),MATCH(Vertical!AO$23,'Load Combinations'!$D$3:$N$3,0))</f>
        <v>0</v>
      </c>
      <c r="AP290" s="84">
        <f>+INDEX('Load Combinations'!$D$4:$N$22,MATCH(Vertical!$C290,'Load Combinations'!$B$4:$B$22,0),MATCH(Vertical!AP$23,'Load Combinations'!$D$3:$N$3,0))</f>
        <v>1</v>
      </c>
      <c r="AQ290" s="84">
        <f>+INDEX('Load Combinations'!$D$4:$N$22,MATCH(Vertical!$C290,'Load Combinations'!$B$4:$B$22,0),MATCH(Vertical!AQ$23,'Load Combinations'!$D$3:$N$3,0))</f>
        <v>0</v>
      </c>
      <c r="AR290" s="84">
        <f>+INDEX('Load Combinations'!$D$4:$N$22,MATCH(Vertical!$C290,'Load Combinations'!$B$4:$B$22,0),MATCH(Vertical!AR$23,'Load Combinations'!$D$3:$N$3,0))</f>
        <v>0</v>
      </c>
      <c r="AS290" s="84">
        <f>+INDEX('Load Combinations'!$D$4:$N$22,MATCH(Vertical!$C290,'Load Combinations'!$B$4:$B$22,0),MATCH(Vertical!AS$23,'Load Combinations'!$D$3:$N$3,0))</f>
        <v>0</v>
      </c>
      <c r="AT290" s="84">
        <f>+INDEX('Load Combinations'!$D$4:$N$22,MATCH(Vertical!$C290,'Load Combinations'!$B$4:$B$22,0),MATCH(Vertical!AT$23,'Load Combinations'!$D$3:$N$3,0))</f>
        <v>1</v>
      </c>
      <c r="AU290" s="89">
        <f>+INDEX('Load Combinations'!$D$4:$N$22,MATCH(Vertical!$C290,'Load Combinations'!$B$4:$B$22,0),MATCH(Vertical!AU$23,'Load Combinations'!$D$3:$N$3,0))</f>
        <v>0</v>
      </c>
      <c r="AV290" s="194">
        <f>+INDEX('Load Combinations'!$D$4:$N$22,MATCH(Vertical!$C290,'Load Combinations'!$B$4:$B$22,0),MATCH(Vertical!AV$23,'Load Combinations'!$D$3:$N$3,0))</f>
        <v>0</v>
      </c>
      <c r="AW290" s="284" cm="1">
        <f t="array" aca="1" ref="AW290" ca="1">SUMPRODUCT(--($K290:$Z290&gt;0),INDEX($H$4:$H$19,MATCH($K$23:$Z$23,$C$4:$C$19,0)))</f>
        <v>0.5</v>
      </c>
      <c r="AX290" s="194" cm="1">
        <f t="array" aca="1" ref="AX290" ca="1">SUMPRODUCT(--($K290:$Z290&gt;0),INDEX($G$4:$G$19,MATCH($K$23:$Z$23,$C$4:$C$19,0)))</f>
        <v>-0.5</v>
      </c>
      <c r="AY290" s="194" cm="1">
        <f t="array" aca="1" ref="AY290" ca="1">-1*SUMPRODUCT(--($K290:$Z290&lt;0),INDEX($H$4:$H$19,MATCH($K$23:$Z$23,$C$4:$C$19,0)))</f>
        <v>0</v>
      </c>
      <c r="AZ290" s="285" cm="1">
        <f t="array" aca="1" ref="AZ290" ca="1">-1*SUMPRODUCT(--($K290:$Z290&lt;0),INDEX($G$4:$G$19,MATCH($K$23:$Z$23,$C$4:$C$19,0)))</f>
        <v>0</v>
      </c>
      <c r="BA290" s="286" cm="1">
        <f t="array" aca="1" ref="BA290" ca="1">IF(AA290&gt;0,AA290*SUMPRODUCT(_xlfn.XLOOKUP(AA$23,$C$4:$C$19,$T$4:$AD$19)*$AL290:$AV290),0)</f>
        <v>0</v>
      </c>
      <c r="BB290" s="287" cm="1">
        <f t="array" aca="1" ref="BB290" ca="1">IF(AB290&gt;0,AB290*SUMPRODUCT(_xlfn.XLOOKUP(AB$23,$C$4:$C$19,$T$4:$AD$19)*$AL290:$AV290),0)</f>
        <v>0.125</v>
      </c>
      <c r="BC290" s="287" cm="1">
        <f t="array" aca="1" ref="BC290" ca="1">IF(AC290&gt;0,AC290*SUMPRODUCT(_xlfn.XLOOKUP(AC$23,$C$4:$C$19,$T$4:$AD$19)*$AL290:$AV290),0)</f>
        <v>0.1</v>
      </c>
      <c r="BD290" s="287" cm="1">
        <f t="array" aca="1" ref="BD290" ca="1">IF(AD290&gt;0,AD290*SUMPRODUCT(_xlfn.XLOOKUP(AD$23,$C$4:$C$19,$T$4:$AD$19)*$AL290:$AV290),0)</f>
        <v>0</v>
      </c>
      <c r="BE290" s="287" cm="1">
        <f t="array" aca="1" ref="BE290" ca="1">IF(AE290&gt;0,AE290*SUMPRODUCT(_xlfn.XLOOKUP(AE$23,$C$4:$C$19,$T$4:$AD$19)*$AL290:$AV290),0)</f>
        <v>-2</v>
      </c>
      <c r="BF290" s="287" cm="1">
        <f t="array" aca="1" ref="BF290" ca="1">IF(AF290&gt;0,AF290*SUMPRODUCT(_xlfn.XLOOKUP(AF$23,$C$4:$C$19,$T$4:$AD$19)*$AL290:$AV290),0)</f>
        <v>1.5</v>
      </c>
      <c r="BG290" s="287" cm="1">
        <f t="array" aca="1" ref="BG290" ca="1">IF(AG290&gt;0,AG290*SUMPRODUCT(_xlfn.XLOOKUP(AG$23,$C$4:$C$19,$T$4:$AD$19)*$AL290:$AV290),0)</f>
        <v>0</v>
      </c>
      <c r="BH290" s="287" cm="1">
        <f t="array" aca="1" ref="BH290" ca="1">IF(AH290&gt;0,AH290*SUMPRODUCT(_xlfn.XLOOKUP(AH$23,$C$4:$C$19,$T$4:$AD$19)*$AL290:$AV290),0)</f>
        <v>0</v>
      </c>
      <c r="BI290" s="287" cm="1">
        <f t="array" aca="1" ref="BI290" ca="1">IF(AI290&gt;0,AI290*SUMPRODUCT(_xlfn.XLOOKUP(AI$23,$C$4:$C$19,$T$4:$AD$19)*$AL290:$AV290),0)</f>
        <v>0</v>
      </c>
      <c r="BJ290" s="287" cm="1">
        <f t="array" aca="1" ref="BJ290" ca="1">IF(AJ290&gt;0,AJ290*SUMPRODUCT(_xlfn.XLOOKUP(AJ$23,$C$4:$C$19,$T$4:$AD$19)*$AL290:$AV290),0)</f>
        <v>0</v>
      </c>
      <c r="BK290" s="288" cm="1">
        <f t="array" aca="1" ref="BK290" ca="1">IF(AK290&gt;0,AK290*SUMPRODUCT(_xlfn.XLOOKUP(AK$23,$C$4:$C$19,$T$4:$AD$19)*$AL290:$AV290),0)</f>
        <v>0</v>
      </c>
      <c r="BL290" s="289">
        <f t="shared" ca="1" si="412"/>
        <v>-0.27499999999999991</v>
      </c>
      <c r="BM290" s="286" cm="1">
        <f t="array" aca="1" ref="BM290" ca="1">IF(AA290&gt;0,AA290*SUMPRODUCT(_xlfn.XLOOKUP(AA$23,$C$4:$C$19,$I$4:$S$19)*$AL290:$AV290),0)</f>
        <v>0</v>
      </c>
      <c r="BN290" s="287" cm="1">
        <f t="array" aca="1" ref="BN290" ca="1">IF(AB290&gt;0,AB290*SUMPRODUCT(_xlfn.XLOOKUP(AB$23,$C$4:$C$19,$I$4:$S$19)*$AL290:$AV290),0)</f>
        <v>-1.875</v>
      </c>
      <c r="BO290" s="287" cm="1">
        <f t="array" aca="1" ref="BO290" ca="1">IF(AC290&gt;0,AC290*SUMPRODUCT(_xlfn.XLOOKUP(AC$23,$C$4:$C$19,$I$4:$S$19)*$AL290:$AV290),0)</f>
        <v>-0.1</v>
      </c>
      <c r="BP290" s="287" cm="1">
        <f t="array" aca="1" ref="BP290" ca="1">IF(AD290&gt;0,AD290*SUMPRODUCT(_xlfn.XLOOKUP(AD$23,$C$4:$C$19,$I$4:$S$19)*$AL290:$AV290),0)</f>
        <v>0</v>
      </c>
      <c r="BQ290" s="287" cm="1">
        <f t="array" aca="1" ref="BQ290" ca="1">IF(AE290&gt;0,AE290*SUMPRODUCT(_xlfn.XLOOKUP(AE$23,$C$4:$C$19,$I$4:$S$19)*$AL290:$AV290),0)</f>
        <v>0</v>
      </c>
      <c r="BR290" s="287" cm="1">
        <f t="array" aca="1" ref="BR290" ca="1">IF(AF290&gt;0,AF290*SUMPRODUCT(_xlfn.XLOOKUP(AF$23,$C$4:$C$19,$I$4:$S$19)*$AL290:$AV290),0)</f>
        <v>0</v>
      </c>
      <c r="BS290" s="287" cm="1">
        <f t="array" aca="1" ref="BS290" ca="1">IF(AG290&gt;0,AG290*SUMPRODUCT(_xlfn.XLOOKUP(AG$23,$C$4:$C$19,$I$4:$S$19)*$AL290:$AV290),0)</f>
        <v>0</v>
      </c>
      <c r="BT290" s="287" cm="1">
        <f t="array" aca="1" ref="BT290" ca="1">IF(AH290&gt;0,AH290*SUMPRODUCT(_xlfn.XLOOKUP(AH$23,$C$4:$C$19,$I$4:$S$19)*$AL290:$AV290),0)</f>
        <v>0</v>
      </c>
      <c r="BU290" s="287" cm="1">
        <f t="array" aca="1" ref="BU290" ca="1">IF(AI290&gt;0,AI290*SUMPRODUCT(_xlfn.XLOOKUP(AI$23,$C$4:$C$19,$I$4:$S$19)*$AL290:$AV290),0)</f>
        <v>-1.25</v>
      </c>
      <c r="BV290" s="287" cm="1">
        <f t="array" aca="1" ref="BV290" ca="1">IF(AJ290&gt;0,AJ290*SUMPRODUCT(_xlfn.XLOOKUP(AJ$23,$C$4:$C$19,$I$4:$S$19)*$AL290:$AV290),0)</f>
        <v>0</v>
      </c>
      <c r="BW290" s="290" cm="1">
        <f t="array" aca="1" ref="BW290" ca="1">IF(AK290&gt;0,AK290*SUMPRODUCT(_xlfn.XLOOKUP(AK$23,$C$4:$C$19,$I$4:$S$19)*$AL290:$AV290),0)</f>
        <v>0</v>
      </c>
      <c r="BX290" s="291">
        <f t="shared" ca="1" si="413"/>
        <v>-3.2250000000000001</v>
      </c>
      <c r="BY290" s="286" cm="1">
        <f t="array" aca="1" ref="BY290" ca="1">IF(AA290&lt;0,AA290*SUMPRODUCT(_xlfn.XLOOKUP(AA$23,$C$4:$C$19,$T$4:$AD$19)*$AL290:$AV290),0)</f>
        <v>0</v>
      </c>
      <c r="BZ290" s="287" cm="1">
        <f t="array" aca="1" ref="BZ290" ca="1">IF(AB290&lt;0,AB290*SUMPRODUCT(_xlfn.XLOOKUP(AB$23,$C$4:$C$19,$T$4:$AD$19)*$AL290:$AV290),0)</f>
        <v>0</v>
      </c>
      <c r="CA290" s="287" cm="1">
        <f t="array" aca="1" ref="CA290" ca="1">IF(AC290&lt;0,AC290*SUMPRODUCT(_xlfn.XLOOKUP(AC$23,$C$4:$C$19,$T$4:$AD$19)*$AL290:$AV290),0)</f>
        <v>0</v>
      </c>
      <c r="CB290" s="287" cm="1">
        <f t="array" aca="1" ref="CB290" ca="1">IF(AD290&lt;0,AD290*SUMPRODUCT(_xlfn.XLOOKUP(AD$23,$C$4:$C$19,$T$4:$AD$19)*$AL290:$AV290),0)</f>
        <v>0</v>
      </c>
      <c r="CC290" s="287" cm="1">
        <f t="array" aca="1" ref="CC290" ca="1">IF(AE290&lt;0,AE290*SUMPRODUCT(_xlfn.XLOOKUP(AE$23,$C$4:$C$19,$T$4:$AD$19)*$AL290:$AV290),0)</f>
        <v>0</v>
      </c>
      <c r="CD290" s="287" cm="1">
        <f t="array" aca="1" ref="CD290" ca="1">IF(AF290&lt;0,AF290*SUMPRODUCT(_xlfn.XLOOKUP(AF$23,$C$4:$C$19,$T$4:$AD$19)*$AL290:$AV290),0)</f>
        <v>0</v>
      </c>
      <c r="CE290" s="287" cm="1">
        <f t="array" aca="1" ref="CE290" ca="1">IF(AG290&lt;0,AG290*SUMPRODUCT(_xlfn.XLOOKUP(AG$23,$C$4:$C$19,$T$4:$AD$19)*$AL290:$AV290),0)</f>
        <v>0</v>
      </c>
      <c r="CF290" s="287" cm="1">
        <f t="array" aca="1" ref="CF290" ca="1">IF(AH290&lt;0,AH290*SUMPRODUCT(_xlfn.XLOOKUP(AH$23,$C$4:$C$19,$T$4:$AD$19)*$AL290:$AV290),0)</f>
        <v>0</v>
      </c>
      <c r="CG290" s="287" cm="1">
        <f t="array" aca="1" ref="CG290" ca="1">IF(AI290&lt;0,AI290*SUMPRODUCT(_xlfn.XLOOKUP(AI$23,$C$4:$C$19,$T$4:$AD$19)*$AL290:$AV290),0)</f>
        <v>0</v>
      </c>
      <c r="CH290" s="287" cm="1">
        <f t="array" aca="1" ref="CH290" ca="1">IF(AJ290&lt;0,AJ290*SUMPRODUCT(_xlfn.XLOOKUP(AJ$23,$C$4:$C$19,$T$4:$AD$19)*$AL290:$AV290),0)</f>
        <v>0</v>
      </c>
      <c r="CI290" s="290" cm="1">
        <f t="array" aca="1" ref="CI290" ca="1">IF(AK290&lt;0,AK290*SUMPRODUCT(_xlfn.XLOOKUP(AK$23,$C$4:$C$19,$T$4:$AD$19)*$AL290:$AV290),0)</f>
        <v>0</v>
      </c>
      <c r="CJ290" s="289">
        <f t="shared" ca="1" si="414"/>
        <v>0</v>
      </c>
      <c r="CK290" s="286" cm="1">
        <f t="array" aca="1" ref="CK290" ca="1">IF(AA290&lt;0,AA290*SUMPRODUCT(_xlfn.XLOOKUP(AA$23,$C$4:$C$19,$I$4:$S$19)*$AL290:$AV290),0)</f>
        <v>0</v>
      </c>
      <c r="CL290" s="287" cm="1">
        <f t="array" aca="1" ref="CL290" ca="1">IF(AB290&lt;0,AB290*SUMPRODUCT(_xlfn.XLOOKUP(AB$23,$C$4:$C$19,$I$4:$S$19)*$AL290:$AV290),0)</f>
        <v>0</v>
      </c>
      <c r="CM290" s="287" cm="1">
        <f t="array" aca="1" ref="CM290" ca="1">IF(AC290&lt;0,AC290*SUMPRODUCT(_xlfn.XLOOKUP(AC$23,$C$4:$C$19,$I$4:$S$19)*$AL290:$AV290),0)</f>
        <v>0</v>
      </c>
      <c r="CN290" s="287" cm="1">
        <f t="array" aca="1" ref="CN290" ca="1">IF(AD290&lt;0,AD290*SUMPRODUCT(_xlfn.XLOOKUP(AD$23,$C$4:$C$19,$I$4:$S$19)*$AL290:$AV290),0)</f>
        <v>0</v>
      </c>
      <c r="CO290" s="287" cm="1">
        <f t="array" aca="1" ref="CO290" ca="1">IF(AE290&lt;0,AE290*SUMPRODUCT(_xlfn.XLOOKUP(AE$23,$C$4:$C$19,$I$4:$S$19)*$AL290:$AV290),0)</f>
        <v>0</v>
      </c>
      <c r="CP290" s="287" cm="1">
        <f t="array" aca="1" ref="CP290" ca="1">IF(AF290&lt;0,AF290*SUMPRODUCT(_xlfn.XLOOKUP(AF$23,$C$4:$C$19,$I$4:$S$19)*$AL290:$AV290),0)</f>
        <v>0</v>
      </c>
      <c r="CQ290" s="287" cm="1">
        <f t="array" aca="1" ref="CQ290" ca="1">IF(AG290&lt;0,AG290*SUMPRODUCT(_xlfn.XLOOKUP(AG$23,$C$4:$C$19,$I$4:$S$19)*$AL290:$AV290),0)</f>
        <v>0</v>
      </c>
      <c r="CR290" s="287" cm="1">
        <f t="array" aca="1" ref="CR290" ca="1">IF(AH290&lt;0,AH290*SUMPRODUCT(_xlfn.XLOOKUP(AH$23,$C$4:$C$19,$I$4:$S$19)*$AL290:$AV290),0)</f>
        <v>0</v>
      </c>
      <c r="CS290" s="287" cm="1">
        <f t="array" aca="1" ref="CS290" ca="1">IF(AI290&lt;0,AI290*SUMPRODUCT(_xlfn.XLOOKUP(AI$23,$C$4:$C$19,$I$4:$S$19)*$AL290:$AV290),0)</f>
        <v>0</v>
      </c>
      <c r="CT290" s="287" cm="1">
        <f t="array" aca="1" ref="CT290" ca="1">IF(AJ290&lt;0,AJ290*SUMPRODUCT(_xlfn.XLOOKUP(AJ$23,$C$4:$C$19,$I$4:$S$19)*$AL290:$AV290),0)</f>
        <v>0</v>
      </c>
      <c r="CU290" s="288" cm="1">
        <f t="array" aca="1" ref="CU290" ca="1">IF(AK290&lt;0,AK290*SUMPRODUCT(_xlfn.XLOOKUP(AK$23,$C$4:$C$19,$I$4:$S$19)*$AL290:$AV290),0)</f>
        <v>0</v>
      </c>
      <c r="CV290" s="289">
        <f t="shared" ca="1" si="415"/>
        <v>0</v>
      </c>
    </row>
    <row r="291" spans="1:100" x14ac:dyDescent="0.25">
      <c r="A291" s="136"/>
      <c r="B291" s="389"/>
      <c r="C291" s="292">
        <v>9</v>
      </c>
      <c r="D291" s="293" t="str">
        <f>_xlfn.XLOOKUP($C291,'Load Combinations'!$B$4:$B$22,'Load Combinations'!$C$4:$C$22)</f>
        <v>CV Vac, Component MAWP, Beam On</v>
      </c>
      <c r="E291" s="86"/>
      <c r="F291" s="294"/>
      <c r="G291" s="125"/>
      <c r="H291" s="295">
        <f t="shared" ca="1" si="410"/>
        <v>3.2749999999999999</v>
      </c>
      <c r="I291" s="295">
        <f t="shared" ca="1" si="411"/>
        <v>-3.9750000000000001</v>
      </c>
      <c r="J291" s="296"/>
      <c r="K291" s="99">
        <f ca="1">OFFSET(K291,-8,0)</f>
        <v>0</v>
      </c>
      <c r="L291" s="96">
        <f t="shared" ref="L291:AK291" ca="1" si="423">OFFSET(L291,-8,0)</f>
        <v>0</v>
      </c>
      <c r="M291" s="96">
        <f t="shared" ca="1" si="423"/>
        <v>0</v>
      </c>
      <c r="N291" s="96">
        <f t="shared" ca="1" si="423"/>
        <v>0</v>
      </c>
      <c r="O291" s="96">
        <f t="shared" ca="1" si="423"/>
        <v>0</v>
      </c>
      <c r="P291" s="96">
        <f t="shared" ca="1" si="423"/>
        <v>0</v>
      </c>
      <c r="Q291" s="96">
        <f t="shared" ca="1" si="423"/>
        <v>0</v>
      </c>
      <c r="R291" s="96">
        <f t="shared" ca="1" si="423"/>
        <v>0</v>
      </c>
      <c r="S291" s="96">
        <f t="shared" ca="1" si="423"/>
        <v>0</v>
      </c>
      <c r="T291" s="96">
        <f t="shared" ca="1" si="423"/>
        <v>0</v>
      </c>
      <c r="U291" s="96">
        <f t="shared" ca="1" si="423"/>
        <v>0</v>
      </c>
      <c r="V291" s="96">
        <f t="shared" ca="1" si="423"/>
        <v>1</v>
      </c>
      <c r="W291" s="96">
        <f t="shared" ca="1" si="423"/>
        <v>0</v>
      </c>
      <c r="X291" s="96">
        <f t="shared" ca="1" si="423"/>
        <v>0</v>
      </c>
      <c r="Y291" s="96">
        <f t="shared" ca="1" si="423"/>
        <v>0</v>
      </c>
      <c r="Z291" s="138">
        <f t="shared" ca="1" si="423"/>
        <v>0</v>
      </c>
      <c r="AA291" s="99">
        <f t="shared" ca="1" si="423"/>
        <v>0</v>
      </c>
      <c r="AB291" s="96">
        <f t="shared" ca="1" si="423"/>
        <v>1</v>
      </c>
      <c r="AC291" s="96">
        <f t="shared" ca="1" si="423"/>
        <v>1</v>
      </c>
      <c r="AD291" s="96">
        <f t="shared" ca="1" si="423"/>
        <v>0</v>
      </c>
      <c r="AE291" s="96">
        <f t="shared" ca="1" si="423"/>
        <v>1</v>
      </c>
      <c r="AF291" s="96">
        <f t="shared" ca="1" si="423"/>
        <v>1</v>
      </c>
      <c r="AG291" s="96">
        <f t="shared" ca="1" si="423"/>
        <v>0</v>
      </c>
      <c r="AH291" s="96">
        <f t="shared" ca="1" si="423"/>
        <v>0</v>
      </c>
      <c r="AI291" s="96">
        <f t="shared" ca="1" si="423"/>
        <v>1</v>
      </c>
      <c r="AJ291" s="96">
        <f t="shared" ca="1" si="423"/>
        <v>0</v>
      </c>
      <c r="AK291" s="100">
        <f t="shared" ca="1" si="423"/>
        <v>0</v>
      </c>
      <c r="AL291" s="97">
        <f>+INDEX('Load Combinations'!$D$4:$N$22,MATCH(Vertical!$C291,'Load Combinations'!$B$4:$B$22,0),MATCH(Vertical!AL$23,'Load Combinations'!$D$3:$N$3,0))</f>
        <v>1</v>
      </c>
      <c r="AM291" s="96">
        <f>+INDEX('Load Combinations'!$D$4:$N$22,MATCH(Vertical!$C291,'Load Combinations'!$B$4:$B$22,0),MATCH(Vertical!AM$23,'Load Combinations'!$D$3:$N$3,0))</f>
        <v>1</v>
      </c>
      <c r="AN291" s="96">
        <f>+INDEX('Load Combinations'!$D$4:$N$22,MATCH(Vertical!$C291,'Load Combinations'!$B$4:$B$22,0),MATCH(Vertical!AN$23,'Load Combinations'!$D$3:$N$3,0))</f>
        <v>0</v>
      </c>
      <c r="AO291" s="96">
        <f>+INDEX('Load Combinations'!$D$4:$N$22,MATCH(Vertical!$C291,'Load Combinations'!$B$4:$B$22,0),MATCH(Vertical!AO$23,'Load Combinations'!$D$3:$N$3,0))</f>
        <v>0</v>
      </c>
      <c r="AP291" s="96">
        <f>+INDEX('Load Combinations'!$D$4:$N$22,MATCH(Vertical!$C291,'Load Combinations'!$B$4:$B$22,0),MATCH(Vertical!AP$23,'Load Combinations'!$D$3:$N$3,0))</f>
        <v>1</v>
      </c>
      <c r="AQ291" s="96">
        <f>+INDEX('Load Combinations'!$D$4:$N$22,MATCH(Vertical!$C291,'Load Combinations'!$B$4:$B$22,0),MATCH(Vertical!AQ$23,'Load Combinations'!$D$3:$N$3,0))</f>
        <v>1</v>
      </c>
      <c r="AR291" s="96">
        <f>+INDEX('Load Combinations'!$D$4:$N$22,MATCH(Vertical!$C291,'Load Combinations'!$B$4:$B$22,0),MATCH(Vertical!AR$23,'Load Combinations'!$D$3:$N$3,0))</f>
        <v>0</v>
      </c>
      <c r="AS291" s="96">
        <f>+INDEX('Load Combinations'!$D$4:$N$22,MATCH(Vertical!$C291,'Load Combinations'!$B$4:$B$22,0),MATCH(Vertical!AS$23,'Load Combinations'!$D$3:$N$3,0))</f>
        <v>0</v>
      </c>
      <c r="AT291" s="96">
        <f>+INDEX('Load Combinations'!$D$4:$N$22,MATCH(Vertical!$C291,'Load Combinations'!$B$4:$B$22,0),MATCH(Vertical!AT$23,'Load Combinations'!$D$3:$N$3,0))</f>
        <v>1</v>
      </c>
      <c r="AU291" s="138">
        <f>+INDEX('Load Combinations'!$D$4:$N$22,MATCH(Vertical!$C291,'Load Combinations'!$B$4:$B$22,0),MATCH(Vertical!AU$23,'Load Combinations'!$D$3:$N$3,0))</f>
        <v>0</v>
      </c>
      <c r="AV291" s="298">
        <f>+INDEX('Load Combinations'!$D$4:$N$22,MATCH(Vertical!$C291,'Load Combinations'!$B$4:$B$22,0),MATCH(Vertical!AV$23,'Load Combinations'!$D$3:$N$3,0))</f>
        <v>0</v>
      </c>
      <c r="AW291" s="297" cm="1">
        <f t="array" aca="1" ref="AW291" ca="1">SUMPRODUCT(--($K291:$Z291&gt;0),INDEX($H$4:$H$19,MATCH($K$23:$Z$23,$C$4:$C$19,0)))</f>
        <v>0.5</v>
      </c>
      <c r="AX291" s="298" cm="1">
        <f t="array" aca="1" ref="AX291" ca="1">SUMPRODUCT(--($K291:$Z291&gt;0),INDEX($G$4:$G$19,MATCH($K$23:$Z$23,$C$4:$C$19,0)))</f>
        <v>-0.5</v>
      </c>
      <c r="AY291" s="298" cm="1">
        <f t="array" aca="1" ref="AY291" ca="1">-1*SUMPRODUCT(--($K291:$Z291&lt;0),INDEX($H$4:$H$19,MATCH($K$23:$Z$23,$C$4:$C$19,0)))</f>
        <v>0</v>
      </c>
      <c r="AZ291" s="299" cm="1">
        <f t="array" aca="1" ref="AZ291" ca="1">-1*SUMPRODUCT(--($K291:$Z291&lt;0),INDEX($G$4:$G$19,MATCH($K$23:$Z$23,$C$4:$C$19,0)))</f>
        <v>0</v>
      </c>
      <c r="BA291" s="125" cm="1">
        <f t="array" aca="1" ref="BA291" ca="1">IF(AA291&gt;0,AA291*SUMPRODUCT(_xlfn.XLOOKUP(AA$23,$C$4:$C$19,$T$4:$AD$19)*$AL291:$AV291),0)</f>
        <v>0</v>
      </c>
      <c r="BB291" s="300" cm="1">
        <f t="array" aca="1" ref="BB291" ca="1">IF(AB291&gt;0,AB291*SUMPRODUCT(_xlfn.XLOOKUP(AB$23,$C$4:$C$19,$T$4:$AD$19)*$AL291:$AV291),0)</f>
        <v>0.42499999999999999</v>
      </c>
      <c r="BC291" s="300" cm="1">
        <f t="array" aca="1" ref="BC291" ca="1">IF(AC291&gt;0,AC291*SUMPRODUCT(_xlfn.XLOOKUP(AC$23,$C$4:$C$19,$T$4:$AD$19)*$AL291:$AV291),0)</f>
        <v>0.1</v>
      </c>
      <c r="BD291" s="301" cm="1">
        <f t="array" aca="1" ref="BD291" ca="1">IF(AD291&gt;0,AD291*SUMPRODUCT(_xlfn.XLOOKUP(AD$23,$C$4:$C$19,$T$4:$AD$19)*$AL291:$AV291),0)</f>
        <v>0</v>
      </c>
      <c r="BE291" s="300" cm="1">
        <f t="array" aca="1" ref="BE291" ca="1">IF(AE291&gt;0,AE291*SUMPRODUCT(_xlfn.XLOOKUP(AE$23,$C$4:$C$19,$T$4:$AD$19)*$AL291:$AV291),0)</f>
        <v>-0.25</v>
      </c>
      <c r="BF291" s="300" cm="1">
        <f t="array" aca="1" ref="BF291" ca="1">IF(AF291&gt;0,AF291*SUMPRODUCT(_xlfn.XLOOKUP(AF$23,$C$4:$C$19,$T$4:$AD$19)*$AL291:$AV291),0)</f>
        <v>1.5</v>
      </c>
      <c r="BG291" s="300" cm="1">
        <f t="array" aca="1" ref="BG291" ca="1">IF(AG291&gt;0,AG291*SUMPRODUCT(_xlfn.XLOOKUP(AG$23,$C$4:$C$19,$T$4:$AD$19)*$AL291:$AV291),0)</f>
        <v>0</v>
      </c>
      <c r="BH291" s="300" cm="1">
        <f t="array" aca="1" ref="BH291" ca="1">IF(AH291&gt;0,AH291*SUMPRODUCT(_xlfn.XLOOKUP(AH$23,$C$4:$C$19,$T$4:$AD$19)*$AL291:$AV291),0)</f>
        <v>0</v>
      </c>
      <c r="BI291" s="300" cm="1">
        <f t="array" aca="1" ref="BI291" ca="1">IF(AI291&gt;0,AI291*SUMPRODUCT(_xlfn.XLOOKUP(AI$23,$C$4:$C$19,$T$4:$AD$19)*$AL291:$AV291),0)</f>
        <v>1</v>
      </c>
      <c r="BJ291" s="300" cm="1">
        <f t="array" aca="1" ref="BJ291" ca="1">IF(AJ291&gt;0,AJ291*SUMPRODUCT(_xlfn.XLOOKUP(AJ$23,$C$4:$C$19,$T$4:$AD$19)*$AL291:$AV291),0)</f>
        <v>0</v>
      </c>
      <c r="BK291" s="302" cm="1">
        <f t="array" aca="1" ref="BK291" ca="1">IF(AK291&gt;0,AK291*SUMPRODUCT(_xlfn.XLOOKUP(AK$23,$C$4:$C$19,$T$4:$AD$19)*$AL291:$AV291),0)</f>
        <v>0</v>
      </c>
      <c r="BL291" s="303">
        <f t="shared" ca="1" si="412"/>
        <v>2.7749999999999999</v>
      </c>
      <c r="BM291" s="125" cm="1">
        <f t="array" aca="1" ref="BM291" ca="1">IF(AA291&gt;0,AA291*SUMPRODUCT(_xlfn.XLOOKUP(AA$23,$C$4:$C$19,$I$4:$S$19)*$AL291:$AV291),0)</f>
        <v>0</v>
      </c>
      <c r="BN291" s="300" cm="1">
        <f t="array" aca="1" ref="BN291" ca="1">IF(AB291&gt;0,AB291*SUMPRODUCT(_xlfn.XLOOKUP(AB$23,$C$4:$C$19,$I$4:$S$19)*$AL291:$AV291),0)</f>
        <v>-1.875</v>
      </c>
      <c r="BO291" s="300" cm="1">
        <f t="array" aca="1" ref="BO291" ca="1">IF(AC291&gt;0,AC291*SUMPRODUCT(_xlfn.XLOOKUP(AC$23,$C$4:$C$19,$I$4:$S$19)*$AL291:$AV291),0)</f>
        <v>-0.1</v>
      </c>
      <c r="BP291" s="301" cm="1">
        <f t="array" aca="1" ref="BP291" ca="1">IF(AD291&gt;0,AD291*SUMPRODUCT(_xlfn.XLOOKUP(AD$23,$C$4:$C$19,$I$4:$S$19)*$AL291:$AV291),0)</f>
        <v>0</v>
      </c>
      <c r="BQ291" s="300" cm="1">
        <f t="array" aca="1" ref="BQ291" ca="1">IF(AE291&gt;0,AE291*SUMPRODUCT(_xlfn.XLOOKUP(AE$23,$C$4:$C$19,$I$4:$S$19)*$AL291:$AV291),0)</f>
        <v>0</v>
      </c>
      <c r="BR291" s="300" cm="1">
        <f t="array" aca="1" ref="BR291" ca="1">IF(AF291&gt;0,AF291*SUMPRODUCT(_xlfn.XLOOKUP(AF$23,$C$4:$C$19,$I$4:$S$19)*$AL291:$AV291),0)</f>
        <v>0</v>
      </c>
      <c r="BS291" s="300" cm="1">
        <f t="array" aca="1" ref="BS291" ca="1">IF(AG291&gt;0,AG291*SUMPRODUCT(_xlfn.XLOOKUP(AG$23,$C$4:$C$19,$I$4:$S$19)*$AL291:$AV291),0)</f>
        <v>0</v>
      </c>
      <c r="BT291" s="300" cm="1">
        <f t="array" aca="1" ref="BT291" ca="1">IF(AH291&gt;0,AH291*SUMPRODUCT(_xlfn.XLOOKUP(AH$23,$C$4:$C$19,$I$4:$S$19)*$AL291:$AV291),0)</f>
        <v>0</v>
      </c>
      <c r="BU291" s="300" cm="1">
        <f t="array" aca="1" ref="BU291" ca="1">IF(AI291&gt;0,AI291*SUMPRODUCT(_xlfn.XLOOKUP(AI$23,$C$4:$C$19,$I$4:$S$19)*$AL291:$AV291),0)</f>
        <v>-1.5</v>
      </c>
      <c r="BV291" s="300" cm="1">
        <f t="array" aca="1" ref="BV291" ca="1">IF(AJ291&gt;0,AJ291*SUMPRODUCT(_xlfn.XLOOKUP(AJ$23,$C$4:$C$19,$I$4:$S$19)*$AL291:$AV291),0)</f>
        <v>0</v>
      </c>
      <c r="BW291" s="304" cm="1">
        <f t="array" aca="1" ref="BW291" ca="1">IF(AK291&gt;0,AK291*SUMPRODUCT(_xlfn.XLOOKUP(AK$23,$C$4:$C$19,$I$4:$S$19)*$AL291:$AV291),0)</f>
        <v>0</v>
      </c>
      <c r="BX291" s="305">
        <f t="shared" ca="1" si="413"/>
        <v>-3.4750000000000001</v>
      </c>
      <c r="BY291" s="125" cm="1">
        <f t="array" aca="1" ref="BY291" ca="1">IF(AA291&lt;0,AA291*SUMPRODUCT(_xlfn.XLOOKUP(AA$23,$C$4:$C$19,$T$4:$AD$19)*$AL291:$AV291),0)</f>
        <v>0</v>
      </c>
      <c r="BZ291" s="300" cm="1">
        <f t="array" aca="1" ref="BZ291" ca="1">IF(AB291&lt;0,AB291*SUMPRODUCT(_xlfn.XLOOKUP(AB$23,$C$4:$C$19,$T$4:$AD$19)*$AL291:$AV291),0)</f>
        <v>0</v>
      </c>
      <c r="CA291" s="300" cm="1">
        <f t="array" aca="1" ref="CA291" ca="1">IF(AC291&lt;0,AC291*SUMPRODUCT(_xlfn.XLOOKUP(AC$23,$C$4:$C$19,$T$4:$AD$19)*$AL291:$AV291),0)</f>
        <v>0</v>
      </c>
      <c r="CB291" s="301" cm="1">
        <f t="array" aca="1" ref="CB291" ca="1">IF(AD291&lt;0,AD291*SUMPRODUCT(_xlfn.XLOOKUP(AD$23,$C$4:$C$19,$T$4:$AD$19)*$AL291:$AV291),0)</f>
        <v>0</v>
      </c>
      <c r="CC291" s="300" cm="1">
        <f t="array" aca="1" ref="CC291" ca="1">IF(AE291&lt;0,AE291*SUMPRODUCT(_xlfn.XLOOKUP(AE$23,$C$4:$C$19,$T$4:$AD$19)*$AL291:$AV291),0)</f>
        <v>0</v>
      </c>
      <c r="CD291" s="300" cm="1">
        <f t="array" aca="1" ref="CD291" ca="1">IF(AF291&lt;0,AF291*SUMPRODUCT(_xlfn.XLOOKUP(AF$23,$C$4:$C$19,$T$4:$AD$19)*$AL291:$AV291),0)</f>
        <v>0</v>
      </c>
      <c r="CE291" s="300" cm="1">
        <f t="array" aca="1" ref="CE291" ca="1">IF(AG291&lt;0,AG291*SUMPRODUCT(_xlfn.XLOOKUP(AG$23,$C$4:$C$19,$T$4:$AD$19)*$AL291:$AV291),0)</f>
        <v>0</v>
      </c>
      <c r="CF291" s="300" cm="1">
        <f t="array" aca="1" ref="CF291" ca="1">IF(AH291&lt;0,AH291*SUMPRODUCT(_xlfn.XLOOKUP(AH$23,$C$4:$C$19,$T$4:$AD$19)*$AL291:$AV291),0)</f>
        <v>0</v>
      </c>
      <c r="CG291" s="300" cm="1">
        <f t="array" aca="1" ref="CG291" ca="1">IF(AI291&lt;0,AI291*SUMPRODUCT(_xlfn.XLOOKUP(AI$23,$C$4:$C$19,$T$4:$AD$19)*$AL291:$AV291),0)</f>
        <v>0</v>
      </c>
      <c r="CH291" s="300" cm="1">
        <f t="array" aca="1" ref="CH291" ca="1">IF(AJ291&lt;0,AJ291*SUMPRODUCT(_xlfn.XLOOKUP(AJ$23,$C$4:$C$19,$T$4:$AD$19)*$AL291:$AV291),0)</f>
        <v>0</v>
      </c>
      <c r="CI291" s="304" cm="1">
        <f t="array" aca="1" ref="CI291" ca="1">IF(AK291&lt;0,AK291*SUMPRODUCT(_xlfn.XLOOKUP(AK$23,$C$4:$C$19,$T$4:$AD$19)*$AL291:$AV291),0)</f>
        <v>0</v>
      </c>
      <c r="CJ291" s="303">
        <f t="shared" ca="1" si="414"/>
        <v>0</v>
      </c>
      <c r="CK291" s="125" cm="1">
        <f t="array" aca="1" ref="CK291" ca="1">IF(AA291&lt;0,AA291*SUMPRODUCT(_xlfn.XLOOKUP(AA$23,$C$4:$C$19,$I$4:$S$19)*$AL291:$AV291),0)</f>
        <v>0</v>
      </c>
      <c r="CL291" s="300" cm="1">
        <f t="array" aca="1" ref="CL291" ca="1">IF(AB291&lt;0,AB291*SUMPRODUCT(_xlfn.XLOOKUP(AB$23,$C$4:$C$19,$I$4:$S$19)*$AL291:$AV291),0)</f>
        <v>0</v>
      </c>
      <c r="CM291" s="300" cm="1">
        <f t="array" aca="1" ref="CM291" ca="1">IF(AC291&lt;0,AC291*SUMPRODUCT(_xlfn.XLOOKUP(AC$23,$C$4:$C$19,$I$4:$S$19)*$AL291:$AV291),0)</f>
        <v>0</v>
      </c>
      <c r="CN291" s="301" cm="1">
        <f t="array" aca="1" ref="CN291" ca="1">IF(AD291&lt;0,AD291*SUMPRODUCT(_xlfn.XLOOKUP(AD$23,$C$4:$C$19,$I$4:$S$19)*$AL291:$AV291),0)</f>
        <v>0</v>
      </c>
      <c r="CO291" s="300" cm="1">
        <f t="array" aca="1" ref="CO291" ca="1">IF(AE291&lt;0,AE291*SUMPRODUCT(_xlfn.XLOOKUP(AE$23,$C$4:$C$19,$I$4:$S$19)*$AL291:$AV291),0)</f>
        <v>0</v>
      </c>
      <c r="CP291" s="300" cm="1">
        <f t="array" aca="1" ref="CP291" ca="1">IF(AF291&lt;0,AF291*SUMPRODUCT(_xlfn.XLOOKUP(AF$23,$C$4:$C$19,$I$4:$S$19)*$AL291:$AV291),0)</f>
        <v>0</v>
      </c>
      <c r="CQ291" s="300" cm="1">
        <f t="array" aca="1" ref="CQ291" ca="1">IF(AG291&lt;0,AG291*SUMPRODUCT(_xlfn.XLOOKUP(AG$23,$C$4:$C$19,$I$4:$S$19)*$AL291:$AV291),0)</f>
        <v>0</v>
      </c>
      <c r="CR291" s="300" cm="1">
        <f t="array" aca="1" ref="CR291" ca="1">IF(AH291&lt;0,AH291*SUMPRODUCT(_xlfn.XLOOKUP(AH$23,$C$4:$C$19,$I$4:$S$19)*$AL291:$AV291),0)</f>
        <v>0</v>
      </c>
      <c r="CS291" s="300" cm="1">
        <f t="array" aca="1" ref="CS291" ca="1">IF(AI291&lt;0,AI291*SUMPRODUCT(_xlfn.XLOOKUP(AI$23,$C$4:$C$19,$I$4:$S$19)*$AL291:$AV291),0)</f>
        <v>0</v>
      </c>
      <c r="CT291" s="300" cm="1">
        <f t="array" aca="1" ref="CT291" ca="1">IF(AJ291&lt;0,AJ291*SUMPRODUCT(_xlfn.XLOOKUP(AJ$23,$C$4:$C$19,$I$4:$S$19)*$AL291:$AV291),0)</f>
        <v>0</v>
      </c>
      <c r="CU291" s="302" cm="1">
        <f t="array" aca="1" ref="CU291" ca="1">IF(AK291&lt;0,AK291*SUMPRODUCT(_xlfn.XLOOKUP(AK$23,$C$4:$C$19,$I$4:$S$19)*$AL291:$AV291),0)</f>
        <v>0</v>
      </c>
      <c r="CV291" s="303">
        <f t="shared" ca="1" si="415"/>
        <v>0</v>
      </c>
    </row>
    <row r="292" spans="1:100" x14ac:dyDescent="0.25">
      <c r="A292" s="136"/>
      <c r="B292" s="389"/>
      <c r="C292" s="278">
        <v>10</v>
      </c>
      <c r="D292" s="279" t="str">
        <f>_xlfn.XLOOKUP($C292,'Load Combinations'!$B$4:$B$22,'Load Combinations'!$C$4:$C$22)</f>
        <v>CV Helium Mode, No Beam</v>
      </c>
      <c r="E292" s="280"/>
      <c r="F292" s="281"/>
      <c r="G292" s="111"/>
      <c r="H292" s="282">
        <f t="shared" ca="1" si="410"/>
        <v>0.22500000000000009</v>
      </c>
      <c r="I292" s="282">
        <f t="shared" ca="1" si="411"/>
        <v>-1.7250000000000001</v>
      </c>
      <c r="J292" s="283"/>
      <c r="K292" s="87">
        <f ca="1">OFFSET(K292,-9,0)</f>
        <v>0</v>
      </c>
      <c r="L292" s="84">
        <f t="shared" ref="L292:AK292" ca="1" si="424">OFFSET(L292,-9,0)</f>
        <v>0</v>
      </c>
      <c r="M292" s="84">
        <f t="shared" ca="1" si="424"/>
        <v>0</v>
      </c>
      <c r="N292" s="84">
        <f t="shared" ca="1" si="424"/>
        <v>0</v>
      </c>
      <c r="O292" s="84">
        <f t="shared" ca="1" si="424"/>
        <v>0</v>
      </c>
      <c r="P292" s="84">
        <f t="shared" ca="1" si="424"/>
        <v>0</v>
      </c>
      <c r="Q292" s="84">
        <f t="shared" ca="1" si="424"/>
        <v>0</v>
      </c>
      <c r="R292" s="84">
        <f t="shared" ca="1" si="424"/>
        <v>0</v>
      </c>
      <c r="S292" s="84">
        <f t="shared" ca="1" si="424"/>
        <v>0</v>
      </c>
      <c r="T292" s="84">
        <f t="shared" ca="1" si="424"/>
        <v>0</v>
      </c>
      <c r="U292" s="84">
        <f t="shared" ca="1" si="424"/>
        <v>0</v>
      </c>
      <c r="V292" s="84">
        <f t="shared" ca="1" si="424"/>
        <v>1</v>
      </c>
      <c r="W292" s="84">
        <f t="shared" ca="1" si="424"/>
        <v>0</v>
      </c>
      <c r="X292" s="84">
        <f t="shared" ca="1" si="424"/>
        <v>0</v>
      </c>
      <c r="Y292" s="84">
        <f t="shared" ca="1" si="424"/>
        <v>0</v>
      </c>
      <c r="Z292" s="89">
        <f t="shared" ca="1" si="424"/>
        <v>0</v>
      </c>
      <c r="AA292" s="87">
        <f t="shared" ca="1" si="424"/>
        <v>0</v>
      </c>
      <c r="AB292" s="84">
        <f t="shared" ca="1" si="424"/>
        <v>1</v>
      </c>
      <c r="AC292" s="84">
        <f t="shared" ca="1" si="424"/>
        <v>1</v>
      </c>
      <c r="AD292" s="84">
        <f t="shared" ca="1" si="424"/>
        <v>0</v>
      </c>
      <c r="AE292" s="84">
        <f t="shared" ca="1" si="424"/>
        <v>1</v>
      </c>
      <c r="AF292" s="84">
        <f t="shared" ca="1" si="424"/>
        <v>1</v>
      </c>
      <c r="AG292" s="84">
        <f t="shared" ca="1" si="424"/>
        <v>0</v>
      </c>
      <c r="AH292" s="84">
        <f t="shared" ca="1" si="424"/>
        <v>0</v>
      </c>
      <c r="AI292" s="84">
        <f t="shared" ca="1" si="424"/>
        <v>1</v>
      </c>
      <c r="AJ292" s="84">
        <f t="shared" ca="1" si="424"/>
        <v>0</v>
      </c>
      <c r="AK292" s="98">
        <f t="shared" ca="1" si="424"/>
        <v>0</v>
      </c>
      <c r="AL292" s="91">
        <f>+INDEX('Load Combinations'!$D$4:$N$22,MATCH(Vertical!$C292,'Load Combinations'!$B$4:$B$22,0),MATCH(Vertical!AL$23,'Load Combinations'!$D$3:$N$3,0))</f>
        <v>1</v>
      </c>
      <c r="AM292" s="84">
        <f>+INDEX('Load Combinations'!$D$4:$N$22,MATCH(Vertical!$C292,'Load Combinations'!$B$4:$B$22,0),MATCH(Vertical!AM$23,'Load Combinations'!$D$3:$N$3,0))</f>
        <v>1</v>
      </c>
      <c r="AN292" s="84">
        <f>+INDEX('Load Combinations'!$D$4:$N$22,MATCH(Vertical!$C292,'Load Combinations'!$B$4:$B$22,0),MATCH(Vertical!AN$23,'Load Combinations'!$D$3:$N$3,0))</f>
        <v>0</v>
      </c>
      <c r="AO292" s="84">
        <f>+INDEX('Load Combinations'!$D$4:$N$22,MATCH(Vertical!$C292,'Load Combinations'!$B$4:$B$22,0),MATCH(Vertical!AO$23,'Load Combinations'!$D$3:$N$3,0))</f>
        <v>1</v>
      </c>
      <c r="AP292" s="84">
        <f>+INDEX('Load Combinations'!$D$4:$N$22,MATCH(Vertical!$C292,'Load Combinations'!$B$4:$B$22,0),MATCH(Vertical!AP$23,'Load Combinations'!$D$3:$N$3,0))</f>
        <v>0</v>
      </c>
      <c r="AQ292" s="84">
        <f>+INDEX('Load Combinations'!$D$4:$N$22,MATCH(Vertical!$C292,'Load Combinations'!$B$4:$B$22,0),MATCH(Vertical!AQ$23,'Load Combinations'!$D$3:$N$3,0))</f>
        <v>0</v>
      </c>
      <c r="AR292" s="84">
        <f>+INDEX('Load Combinations'!$D$4:$N$22,MATCH(Vertical!$C292,'Load Combinations'!$B$4:$B$22,0),MATCH(Vertical!AR$23,'Load Combinations'!$D$3:$N$3,0))</f>
        <v>0</v>
      </c>
      <c r="AS292" s="84">
        <f>+INDEX('Load Combinations'!$D$4:$N$22,MATCH(Vertical!$C292,'Load Combinations'!$B$4:$B$22,0),MATCH(Vertical!AS$23,'Load Combinations'!$D$3:$N$3,0))</f>
        <v>1</v>
      </c>
      <c r="AT292" s="84">
        <f>+INDEX('Load Combinations'!$D$4:$N$22,MATCH(Vertical!$C292,'Load Combinations'!$B$4:$B$22,0),MATCH(Vertical!AT$23,'Load Combinations'!$D$3:$N$3,0))</f>
        <v>0</v>
      </c>
      <c r="AU292" s="89">
        <f>+INDEX('Load Combinations'!$D$4:$N$22,MATCH(Vertical!$C292,'Load Combinations'!$B$4:$B$22,0),MATCH(Vertical!AU$23,'Load Combinations'!$D$3:$N$3,0))</f>
        <v>0</v>
      </c>
      <c r="AV292" s="194">
        <f>+INDEX('Load Combinations'!$D$4:$N$22,MATCH(Vertical!$C292,'Load Combinations'!$B$4:$B$22,0),MATCH(Vertical!AV$23,'Load Combinations'!$D$3:$N$3,0))</f>
        <v>0</v>
      </c>
      <c r="AW292" s="284" cm="1">
        <f t="array" aca="1" ref="AW292" ca="1">SUMPRODUCT(--($K292:$Z292&gt;0),INDEX($H$4:$H$19,MATCH($K$23:$Z$23,$C$4:$C$19,0)))</f>
        <v>0.5</v>
      </c>
      <c r="AX292" s="194" cm="1">
        <f t="array" aca="1" ref="AX292" ca="1">SUMPRODUCT(--($K292:$Z292&gt;0),INDEX($G$4:$G$19,MATCH($K$23:$Z$23,$C$4:$C$19,0)))</f>
        <v>-0.5</v>
      </c>
      <c r="AY292" s="194" cm="1">
        <f t="array" aca="1" ref="AY292" ca="1">-1*SUMPRODUCT(--($K292:$Z292&lt;0),INDEX($H$4:$H$19,MATCH($K$23:$Z$23,$C$4:$C$19,0)))</f>
        <v>0</v>
      </c>
      <c r="AZ292" s="285" cm="1">
        <f t="array" aca="1" ref="AZ292" ca="1">-1*SUMPRODUCT(--($K292:$Z292&lt;0),INDEX($G$4:$G$19,MATCH($K$23:$Z$23,$C$4:$C$19,0)))</f>
        <v>0</v>
      </c>
      <c r="BA292" s="286" cm="1">
        <f t="array" aca="1" ref="BA292" ca="1">IF(AA292&gt;0,AA292*SUMPRODUCT(_xlfn.XLOOKUP(AA$23,$C$4:$C$19,$T$4:$AD$19)*$AL292:$AV292),0)</f>
        <v>0</v>
      </c>
      <c r="BB292" s="287" cm="1">
        <f t="array" aca="1" ref="BB292" ca="1">IF(AB292&gt;0,AB292*SUMPRODUCT(_xlfn.XLOOKUP(AB$23,$C$4:$C$19,$T$4:$AD$19)*$AL292:$AV292),0)</f>
        <v>0.125</v>
      </c>
      <c r="BC292" s="287" cm="1">
        <f t="array" aca="1" ref="BC292" ca="1">IF(AC292&gt;0,AC292*SUMPRODUCT(_xlfn.XLOOKUP(AC$23,$C$4:$C$19,$T$4:$AD$19)*$AL292:$AV292),0)</f>
        <v>0.1</v>
      </c>
      <c r="BD292" s="287" cm="1">
        <f t="array" aca="1" ref="BD292" ca="1">IF(AD292&gt;0,AD292*SUMPRODUCT(_xlfn.XLOOKUP(AD$23,$C$4:$C$19,$T$4:$AD$19)*$AL292:$AV292),0)</f>
        <v>0</v>
      </c>
      <c r="BE292" s="287" cm="1">
        <f t="array" aca="1" ref="BE292" ca="1">IF(AE292&gt;0,AE292*SUMPRODUCT(_xlfn.XLOOKUP(AE$23,$C$4:$C$19,$T$4:$AD$19)*$AL292:$AV292),0)</f>
        <v>-2</v>
      </c>
      <c r="BF292" s="287" cm="1">
        <f t="array" aca="1" ref="BF292" ca="1">IF(AF292&gt;0,AF292*SUMPRODUCT(_xlfn.XLOOKUP(AF$23,$C$4:$C$19,$T$4:$AD$19)*$AL292:$AV292),0)</f>
        <v>1.5</v>
      </c>
      <c r="BG292" s="287" cm="1">
        <f t="array" aca="1" ref="BG292" ca="1">IF(AG292&gt;0,AG292*SUMPRODUCT(_xlfn.XLOOKUP(AG$23,$C$4:$C$19,$T$4:$AD$19)*$AL292:$AV292),0)</f>
        <v>0</v>
      </c>
      <c r="BH292" s="287" cm="1">
        <f t="array" aca="1" ref="BH292" ca="1">IF(AH292&gt;0,AH292*SUMPRODUCT(_xlfn.XLOOKUP(AH$23,$C$4:$C$19,$T$4:$AD$19)*$AL292:$AV292),0)</f>
        <v>0</v>
      </c>
      <c r="BI292" s="287" cm="1">
        <f t="array" aca="1" ref="BI292" ca="1">IF(AI292&gt;0,AI292*SUMPRODUCT(_xlfn.XLOOKUP(AI$23,$C$4:$C$19,$T$4:$AD$19)*$AL292:$AV292),0)</f>
        <v>0</v>
      </c>
      <c r="BJ292" s="287" cm="1">
        <f t="array" aca="1" ref="BJ292" ca="1">IF(AJ292&gt;0,AJ292*SUMPRODUCT(_xlfn.XLOOKUP(AJ$23,$C$4:$C$19,$T$4:$AD$19)*$AL292:$AV292),0)</f>
        <v>0</v>
      </c>
      <c r="BK292" s="288" cm="1">
        <f t="array" aca="1" ref="BK292" ca="1">IF(AK292&gt;0,AK292*SUMPRODUCT(_xlfn.XLOOKUP(AK$23,$C$4:$C$19,$T$4:$AD$19)*$AL292:$AV292),0)</f>
        <v>0</v>
      </c>
      <c r="BL292" s="289">
        <f t="shared" ca="1" si="412"/>
        <v>-0.27499999999999991</v>
      </c>
      <c r="BM292" s="286" cm="1">
        <f t="array" aca="1" ref="BM292" ca="1">IF(AA292&gt;0,AA292*SUMPRODUCT(_xlfn.XLOOKUP(AA$23,$C$4:$C$19,$I$4:$S$19)*$AL292:$AV292),0)</f>
        <v>0</v>
      </c>
      <c r="BN292" s="287" cm="1">
        <f t="array" aca="1" ref="BN292" ca="1">IF(AB292&gt;0,AB292*SUMPRODUCT(_xlfn.XLOOKUP(AB$23,$C$4:$C$19,$I$4:$S$19)*$AL292:$AV292),0)</f>
        <v>-0.125</v>
      </c>
      <c r="BO292" s="287" cm="1">
        <f t="array" aca="1" ref="BO292" ca="1">IF(AC292&gt;0,AC292*SUMPRODUCT(_xlfn.XLOOKUP(AC$23,$C$4:$C$19,$I$4:$S$19)*$AL292:$AV292),0)</f>
        <v>-0.1</v>
      </c>
      <c r="BP292" s="287" cm="1">
        <f t="array" aca="1" ref="BP292" ca="1">IF(AD292&gt;0,AD292*SUMPRODUCT(_xlfn.XLOOKUP(AD$23,$C$4:$C$19,$I$4:$S$19)*$AL292:$AV292),0)</f>
        <v>0</v>
      </c>
      <c r="BQ292" s="287" cm="1">
        <f t="array" aca="1" ref="BQ292" ca="1">IF(AE292&gt;0,AE292*SUMPRODUCT(_xlfn.XLOOKUP(AE$23,$C$4:$C$19,$I$4:$S$19)*$AL292:$AV292),0)</f>
        <v>0</v>
      </c>
      <c r="BR292" s="287" cm="1">
        <f t="array" aca="1" ref="BR292" ca="1">IF(AF292&gt;0,AF292*SUMPRODUCT(_xlfn.XLOOKUP(AF$23,$C$4:$C$19,$I$4:$S$19)*$AL292:$AV292),0)</f>
        <v>0</v>
      </c>
      <c r="BS292" s="287" cm="1">
        <f t="array" aca="1" ref="BS292" ca="1">IF(AG292&gt;0,AG292*SUMPRODUCT(_xlfn.XLOOKUP(AG$23,$C$4:$C$19,$I$4:$S$19)*$AL292:$AV292),0)</f>
        <v>0</v>
      </c>
      <c r="BT292" s="287" cm="1">
        <f t="array" aca="1" ref="BT292" ca="1">IF(AH292&gt;0,AH292*SUMPRODUCT(_xlfn.XLOOKUP(AH$23,$C$4:$C$19,$I$4:$S$19)*$AL292:$AV292),0)</f>
        <v>0</v>
      </c>
      <c r="BU292" s="287" cm="1">
        <f t="array" aca="1" ref="BU292" ca="1">IF(AI292&gt;0,AI292*SUMPRODUCT(_xlfn.XLOOKUP(AI$23,$C$4:$C$19,$I$4:$S$19)*$AL292:$AV292),0)</f>
        <v>-1</v>
      </c>
      <c r="BV292" s="287" cm="1">
        <f t="array" aca="1" ref="BV292" ca="1">IF(AJ292&gt;0,AJ292*SUMPRODUCT(_xlfn.XLOOKUP(AJ$23,$C$4:$C$19,$I$4:$S$19)*$AL292:$AV292),0)</f>
        <v>0</v>
      </c>
      <c r="BW292" s="290" cm="1">
        <f t="array" aca="1" ref="BW292" ca="1">IF(AK292&gt;0,AK292*SUMPRODUCT(_xlfn.XLOOKUP(AK$23,$C$4:$C$19,$I$4:$S$19)*$AL292:$AV292),0)</f>
        <v>0</v>
      </c>
      <c r="BX292" s="291">
        <f t="shared" ca="1" si="413"/>
        <v>-1.2250000000000001</v>
      </c>
      <c r="BY292" s="286" cm="1">
        <f t="array" aca="1" ref="BY292" ca="1">IF(AA292&lt;0,AA292*SUMPRODUCT(_xlfn.XLOOKUP(AA$23,$C$4:$C$19,$T$4:$AD$19)*$AL292:$AV292),0)</f>
        <v>0</v>
      </c>
      <c r="BZ292" s="287" cm="1">
        <f t="array" aca="1" ref="BZ292" ca="1">IF(AB292&lt;0,AB292*SUMPRODUCT(_xlfn.XLOOKUP(AB$23,$C$4:$C$19,$T$4:$AD$19)*$AL292:$AV292),0)</f>
        <v>0</v>
      </c>
      <c r="CA292" s="287" cm="1">
        <f t="array" aca="1" ref="CA292" ca="1">IF(AC292&lt;0,AC292*SUMPRODUCT(_xlfn.XLOOKUP(AC$23,$C$4:$C$19,$T$4:$AD$19)*$AL292:$AV292),0)</f>
        <v>0</v>
      </c>
      <c r="CB292" s="287" cm="1">
        <f t="array" aca="1" ref="CB292" ca="1">IF(AD292&lt;0,AD292*SUMPRODUCT(_xlfn.XLOOKUP(AD$23,$C$4:$C$19,$T$4:$AD$19)*$AL292:$AV292),0)</f>
        <v>0</v>
      </c>
      <c r="CC292" s="287" cm="1">
        <f t="array" aca="1" ref="CC292" ca="1">IF(AE292&lt;0,AE292*SUMPRODUCT(_xlfn.XLOOKUP(AE$23,$C$4:$C$19,$T$4:$AD$19)*$AL292:$AV292),0)</f>
        <v>0</v>
      </c>
      <c r="CD292" s="287" cm="1">
        <f t="array" aca="1" ref="CD292" ca="1">IF(AF292&lt;0,AF292*SUMPRODUCT(_xlfn.XLOOKUP(AF$23,$C$4:$C$19,$T$4:$AD$19)*$AL292:$AV292),0)</f>
        <v>0</v>
      </c>
      <c r="CE292" s="287" cm="1">
        <f t="array" aca="1" ref="CE292" ca="1">IF(AG292&lt;0,AG292*SUMPRODUCT(_xlfn.XLOOKUP(AG$23,$C$4:$C$19,$T$4:$AD$19)*$AL292:$AV292),0)</f>
        <v>0</v>
      </c>
      <c r="CF292" s="287" cm="1">
        <f t="array" aca="1" ref="CF292" ca="1">IF(AH292&lt;0,AH292*SUMPRODUCT(_xlfn.XLOOKUP(AH$23,$C$4:$C$19,$T$4:$AD$19)*$AL292:$AV292),0)</f>
        <v>0</v>
      </c>
      <c r="CG292" s="287" cm="1">
        <f t="array" aca="1" ref="CG292" ca="1">IF(AI292&lt;0,AI292*SUMPRODUCT(_xlfn.XLOOKUP(AI$23,$C$4:$C$19,$T$4:$AD$19)*$AL292:$AV292),0)</f>
        <v>0</v>
      </c>
      <c r="CH292" s="287" cm="1">
        <f t="array" aca="1" ref="CH292" ca="1">IF(AJ292&lt;0,AJ292*SUMPRODUCT(_xlfn.XLOOKUP(AJ$23,$C$4:$C$19,$T$4:$AD$19)*$AL292:$AV292),0)</f>
        <v>0</v>
      </c>
      <c r="CI292" s="290" cm="1">
        <f t="array" aca="1" ref="CI292" ca="1">IF(AK292&lt;0,AK292*SUMPRODUCT(_xlfn.XLOOKUP(AK$23,$C$4:$C$19,$T$4:$AD$19)*$AL292:$AV292),0)</f>
        <v>0</v>
      </c>
      <c r="CJ292" s="289">
        <f t="shared" ca="1" si="414"/>
        <v>0</v>
      </c>
      <c r="CK292" s="286" cm="1">
        <f t="array" aca="1" ref="CK292" ca="1">IF(AA292&lt;0,AA292*SUMPRODUCT(_xlfn.XLOOKUP(AA$23,$C$4:$C$19,$I$4:$S$19)*$AL292:$AV292),0)</f>
        <v>0</v>
      </c>
      <c r="CL292" s="287" cm="1">
        <f t="array" aca="1" ref="CL292" ca="1">IF(AB292&lt;0,AB292*SUMPRODUCT(_xlfn.XLOOKUP(AB$23,$C$4:$C$19,$I$4:$S$19)*$AL292:$AV292),0)</f>
        <v>0</v>
      </c>
      <c r="CM292" s="287" cm="1">
        <f t="array" aca="1" ref="CM292" ca="1">IF(AC292&lt;0,AC292*SUMPRODUCT(_xlfn.XLOOKUP(AC$23,$C$4:$C$19,$I$4:$S$19)*$AL292:$AV292),0)</f>
        <v>0</v>
      </c>
      <c r="CN292" s="287" cm="1">
        <f t="array" aca="1" ref="CN292" ca="1">IF(AD292&lt;0,AD292*SUMPRODUCT(_xlfn.XLOOKUP(AD$23,$C$4:$C$19,$I$4:$S$19)*$AL292:$AV292),0)</f>
        <v>0</v>
      </c>
      <c r="CO292" s="287" cm="1">
        <f t="array" aca="1" ref="CO292" ca="1">IF(AE292&lt;0,AE292*SUMPRODUCT(_xlfn.XLOOKUP(AE$23,$C$4:$C$19,$I$4:$S$19)*$AL292:$AV292),0)</f>
        <v>0</v>
      </c>
      <c r="CP292" s="287" cm="1">
        <f t="array" aca="1" ref="CP292" ca="1">IF(AF292&lt;0,AF292*SUMPRODUCT(_xlfn.XLOOKUP(AF$23,$C$4:$C$19,$I$4:$S$19)*$AL292:$AV292),0)</f>
        <v>0</v>
      </c>
      <c r="CQ292" s="287" cm="1">
        <f t="array" aca="1" ref="CQ292" ca="1">IF(AG292&lt;0,AG292*SUMPRODUCT(_xlfn.XLOOKUP(AG$23,$C$4:$C$19,$I$4:$S$19)*$AL292:$AV292),0)</f>
        <v>0</v>
      </c>
      <c r="CR292" s="287" cm="1">
        <f t="array" aca="1" ref="CR292" ca="1">IF(AH292&lt;0,AH292*SUMPRODUCT(_xlfn.XLOOKUP(AH$23,$C$4:$C$19,$I$4:$S$19)*$AL292:$AV292),0)</f>
        <v>0</v>
      </c>
      <c r="CS292" s="287" cm="1">
        <f t="array" aca="1" ref="CS292" ca="1">IF(AI292&lt;0,AI292*SUMPRODUCT(_xlfn.XLOOKUP(AI$23,$C$4:$C$19,$I$4:$S$19)*$AL292:$AV292),0)</f>
        <v>0</v>
      </c>
      <c r="CT292" s="287" cm="1">
        <f t="array" aca="1" ref="CT292" ca="1">IF(AJ292&lt;0,AJ292*SUMPRODUCT(_xlfn.XLOOKUP(AJ$23,$C$4:$C$19,$I$4:$S$19)*$AL292:$AV292),0)</f>
        <v>0</v>
      </c>
      <c r="CU292" s="288" cm="1">
        <f t="array" aca="1" ref="CU292" ca="1">IF(AK292&lt;0,AK292*SUMPRODUCT(_xlfn.XLOOKUP(AK$23,$C$4:$C$19,$I$4:$S$19)*$AL292:$AV292),0)</f>
        <v>0</v>
      </c>
      <c r="CV292" s="289">
        <f t="shared" ca="1" si="415"/>
        <v>0</v>
      </c>
    </row>
    <row r="293" spans="1:100" x14ac:dyDescent="0.25">
      <c r="A293" s="136"/>
      <c r="B293" s="389"/>
      <c r="C293" s="292">
        <v>11</v>
      </c>
      <c r="D293" s="293" t="str">
        <f>_xlfn.XLOOKUP($C293,'Load Combinations'!$B$4:$B$22,'Load Combinations'!$C$4:$C$22)</f>
        <v>CV Helium Mode, Beam On</v>
      </c>
      <c r="E293" s="86"/>
      <c r="F293" s="294"/>
      <c r="G293" s="125"/>
      <c r="H293" s="295">
        <f t="shared" ca="1" si="410"/>
        <v>3.2749999999999999</v>
      </c>
      <c r="I293" s="295">
        <f t="shared" ca="1" si="411"/>
        <v>-1.9750000000000001</v>
      </c>
      <c r="J293" s="296"/>
      <c r="K293" s="99">
        <f ca="1">OFFSET(K293,-10,0)</f>
        <v>0</v>
      </c>
      <c r="L293" s="96">
        <f t="shared" ref="L293:AK293" ca="1" si="425">OFFSET(L293,-10,0)</f>
        <v>0</v>
      </c>
      <c r="M293" s="96">
        <f t="shared" ca="1" si="425"/>
        <v>0</v>
      </c>
      <c r="N293" s="96">
        <f t="shared" ca="1" si="425"/>
        <v>0</v>
      </c>
      <c r="O293" s="96">
        <f t="shared" ca="1" si="425"/>
        <v>0</v>
      </c>
      <c r="P293" s="96">
        <f t="shared" ca="1" si="425"/>
        <v>0</v>
      </c>
      <c r="Q293" s="96">
        <f t="shared" ca="1" si="425"/>
        <v>0</v>
      </c>
      <c r="R293" s="96">
        <f t="shared" ca="1" si="425"/>
        <v>0</v>
      </c>
      <c r="S293" s="96">
        <f t="shared" ca="1" si="425"/>
        <v>0</v>
      </c>
      <c r="T293" s="96">
        <f t="shared" ca="1" si="425"/>
        <v>0</v>
      </c>
      <c r="U293" s="96">
        <f t="shared" ca="1" si="425"/>
        <v>0</v>
      </c>
      <c r="V293" s="96">
        <f t="shared" ca="1" si="425"/>
        <v>1</v>
      </c>
      <c r="W293" s="96">
        <f t="shared" ca="1" si="425"/>
        <v>0</v>
      </c>
      <c r="X293" s="96">
        <f t="shared" ca="1" si="425"/>
        <v>0</v>
      </c>
      <c r="Y293" s="96">
        <f t="shared" ca="1" si="425"/>
        <v>0</v>
      </c>
      <c r="Z293" s="138">
        <f t="shared" ca="1" si="425"/>
        <v>0</v>
      </c>
      <c r="AA293" s="99">
        <f t="shared" ca="1" si="425"/>
        <v>0</v>
      </c>
      <c r="AB293" s="96">
        <f t="shared" ca="1" si="425"/>
        <v>1</v>
      </c>
      <c r="AC293" s="96">
        <f t="shared" ca="1" si="425"/>
        <v>1</v>
      </c>
      <c r="AD293" s="96">
        <f t="shared" ca="1" si="425"/>
        <v>0</v>
      </c>
      <c r="AE293" s="96">
        <f t="shared" ca="1" si="425"/>
        <v>1</v>
      </c>
      <c r="AF293" s="96">
        <f t="shared" ca="1" si="425"/>
        <v>1</v>
      </c>
      <c r="AG293" s="96">
        <f t="shared" ca="1" si="425"/>
        <v>0</v>
      </c>
      <c r="AH293" s="96">
        <f t="shared" ca="1" si="425"/>
        <v>0</v>
      </c>
      <c r="AI293" s="96">
        <f t="shared" ca="1" si="425"/>
        <v>1</v>
      </c>
      <c r="AJ293" s="96">
        <f t="shared" ca="1" si="425"/>
        <v>0</v>
      </c>
      <c r="AK293" s="100">
        <f t="shared" ca="1" si="425"/>
        <v>0</v>
      </c>
      <c r="AL293" s="97">
        <f>+INDEX('Load Combinations'!$D$4:$N$22,MATCH(Vertical!$C293,'Load Combinations'!$B$4:$B$22,0),MATCH(Vertical!AL$23,'Load Combinations'!$D$3:$N$3,0))</f>
        <v>1</v>
      </c>
      <c r="AM293" s="96">
        <f>+INDEX('Load Combinations'!$D$4:$N$22,MATCH(Vertical!$C293,'Load Combinations'!$B$4:$B$22,0),MATCH(Vertical!AM$23,'Load Combinations'!$D$3:$N$3,0))</f>
        <v>1</v>
      </c>
      <c r="AN293" s="96">
        <f>+INDEX('Load Combinations'!$D$4:$N$22,MATCH(Vertical!$C293,'Load Combinations'!$B$4:$B$22,0),MATCH(Vertical!AN$23,'Load Combinations'!$D$3:$N$3,0))</f>
        <v>0</v>
      </c>
      <c r="AO293" s="96">
        <f>+INDEX('Load Combinations'!$D$4:$N$22,MATCH(Vertical!$C293,'Load Combinations'!$B$4:$B$22,0),MATCH(Vertical!AO$23,'Load Combinations'!$D$3:$N$3,0))</f>
        <v>1</v>
      </c>
      <c r="AP293" s="96">
        <f>+INDEX('Load Combinations'!$D$4:$N$22,MATCH(Vertical!$C293,'Load Combinations'!$B$4:$B$22,0),MATCH(Vertical!AP$23,'Load Combinations'!$D$3:$N$3,0))</f>
        <v>0</v>
      </c>
      <c r="AQ293" s="96">
        <f>+INDEX('Load Combinations'!$D$4:$N$22,MATCH(Vertical!$C293,'Load Combinations'!$B$4:$B$22,0),MATCH(Vertical!AQ$23,'Load Combinations'!$D$3:$N$3,0))</f>
        <v>1</v>
      </c>
      <c r="AR293" s="96">
        <f>+INDEX('Load Combinations'!$D$4:$N$22,MATCH(Vertical!$C293,'Load Combinations'!$B$4:$B$22,0),MATCH(Vertical!AR$23,'Load Combinations'!$D$3:$N$3,0))</f>
        <v>0</v>
      </c>
      <c r="AS293" s="96">
        <f>+INDEX('Load Combinations'!$D$4:$N$22,MATCH(Vertical!$C293,'Load Combinations'!$B$4:$B$22,0),MATCH(Vertical!AS$23,'Load Combinations'!$D$3:$N$3,0))</f>
        <v>1</v>
      </c>
      <c r="AT293" s="96">
        <f>+INDEX('Load Combinations'!$D$4:$N$22,MATCH(Vertical!$C293,'Load Combinations'!$B$4:$B$22,0),MATCH(Vertical!AT$23,'Load Combinations'!$D$3:$N$3,0))</f>
        <v>0</v>
      </c>
      <c r="AU293" s="138">
        <f>+INDEX('Load Combinations'!$D$4:$N$22,MATCH(Vertical!$C293,'Load Combinations'!$B$4:$B$22,0),MATCH(Vertical!AU$23,'Load Combinations'!$D$3:$N$3,0))</f>
        <v>0</v>
      </c>
      <c r="AV293" s="298">
        <f>+INDEX('Load Combinations'!$D$4:$N$22,MATCH(Vertical!$C293,'Load Combinations'!$B$4:$B$22,0),MATCH(Vertical!AV$23,'Load Combinations'!$D$3:$N$3,0))</f>
        <v>0</v>
      </c>
      <c r="AW293" s="297" cm="1">
        <f t="array" aca="1" ref="AW293" ca="1">SUMPRODUCT(--($K293:$Z293&gt;0),INDEX($H$4:$H$19,MATCH($K$23:$Z$23,$C$4:$C$19,0)))</f>
        <v>0.5</v>
      </c>
      <c r="AX293" s="298" cm="1">
        <f t="array" aca="1" ref="AX293" ca="1">SUMPRODUCT(--($K293:$Z293&gt;0),INDEX($G$4:$G$19,MATCH($K$23:$Z$23,$C$4:$C$19,0)))</f>
        <v>-0.5</v>
      </c>
      <c r="AY293" s="298" cm="1">
        <f t="array" aca="1" ref="AY293" ca="1">-1*SUMPRODUCT(--($K293:$Z293&lt;0),INDEX($H$4:$H$19,MATCH($K$23:$Z$23,$C$4:$C$19,0)))</f>
        <v>0</v>
      </c>
      <c r="AZ293" s="299" cm="1">
        <f t="array" aca="1" ref="AZ293" ca="1">-1*SUMPRODUCT(--($K293:$Z293&lt;0),INDEX($G$4:$G$19,MATCH($K$23:$Z$23,$C$4:$C$19,0)))</f>
        <v>0</v>
      </c>
      <c r="BA293" s="125" cm="1">
        <f t="array" aca="1" ref="BA293" ca="1">IF(AA293&gt;0,AA293*SUMPRODUCT(_xlfn.XLOOKUP(AA$23,$C$4:$C$19,$T$4:$AD$19)*$AL293:$AV293),0)</f>
        <v>0</v>
      </c>
      <c r="BB293" s="300" cm="1">
        <f t="array" aca="1" ref="BB293" ca="1">IF(AB293&gt;0,AB293*SUMPRODUCT(_xlfn.XLOOKUP(AB$23,$C$4:$C$19,$T$4:$AD$19)*$AL293:$AV293),0)</f>
        <v>0.42499999999999999</v>
      </c>
      <c r="BC293" s="300" cm="1">
        <f t="array" aca="1" ref="BC293" ca="1">IF(AC293&gt;0,AC293*SUMPRODUCT(_xlfn.XLOOKUP(AC$23,$C$4:$C$19,$T$4:$AD$19)*$AL293:$AV293),0)</f>
        <v>0.1</v>
      </c>
      <c r="BD293" s="301" cm="1">
        <f t="array" aca="1" ref="BD293" ca="1">IF(AD293&gt;0,AD293*SUMPRODUCT(_xlfn.XLOOKUP(AD$23,$C$4:$C$19,$T$4:$AD$19)*$AL293:$AV293),0)</f>
        <v>0</v>
      </c>
      <c r="BE293" s="300" cm="1">
        <f t="array" aca="1" ref="BE293" ca="1">IF(AE293&gt;0,AE293*SUMPRODUCT(_xlfn.XLOOKUP(AE$23,$C$4:$C$19,$T$4:$AD$19)*$AL293:$AV293),0)</f>
        <v>-0.25</v>
      </c>
      <c r="BF293" s="300" cm="1">
        <f t="array" aca="1" ref="BF293" ca="1">IF(AF293&gt;0,AF293*SUMPRODUCT(_xlfn.XLOOKUP(AF$23,$C$4:$C$19,$T$4:$AD$19)*$AL293:$AV293),0)</f>
        <v>1.5</v>
      </c>
      <c r="BG293" s="300" cm="1">
        <f t="array" aca="1" ref="BG293" ca="1">IF(AG293&gt;0,AG293*SUMPRODUCT(_xlfn.XLOOKUP(AG$23,$C$4:$C$19,$T$4:$AD$19)*$AL293:$AV293),0)</f>
        <v>0</v>
      </c>
      <c r="BH293" s="300" cm="1">
        <f t="array" aca="1" ref="BH293" ca="1">IF(AH293&gt;0,AH293*SUMPRODUCT(_xlfn.XLOOKUP(AH$23,$C$4:$C$19,$T$4:$AD$19)*$AL293:$AV293),0)</f>
        <v>0</v>
      </c>
      <c r="BI293" s="300" cm="1">
        <f t="array" aca="1" ref="BI293" ca="1">IF(AI293&gt;0,AI293*SUMPRODUCT(_xlfn.XLOOKUP(AI$23,$C$4:$C$19,$T$4:$AD$19)*$AL293:$AV293),0)</f>
        <v>1</v>
      </c>
      <c r="BJ293" s="300" cm="1">
        <f t="array" aca="1" ref="BJ293" ca="1">IF(AJ293&gt;0,AJ293*SUMPRODUCT(_xlfn.XLOOKUP(AJ$23,$C$4:$C$19,$T$4:$AD$19)*$AL293:$AV293),0)</f>
        <v>0</v>
      </c>
      <c r="BK293" s="302" cm="1">
        <f t="array" aca="1" ref="BK293" ca="1">IF(AK293&gt;0,AK293*SUMPRODUCT(_xlfn.XLOOKUP(AK$23,$C$4:$C$19,$T$4:$AD$19)*$AL293:$AV293),0)</f>
        <v>0</v>
      </c>
      <c r="BL293" s="303">
        <f t="shared" ca="1" si="412"/>
        <v>2.7749999999999999</v>
      </c>
      <c r="BM293" s="125" cm="1">
        <f t="array" aca="1" ref="BM293" ca="1">IF(AA293&gt;0,AA293*SUMPRODUCT(_xlfn.XLOOKUP(AA$23,$C$4:$C$19,$I$4:$S$19)*$AL293:$AV293),0)</f>
        <v>0</v>
      </c>
      <c r="BN293" s="300" cm="1">
        <f t="array" aca="1" ref="BN293" ca="1">IF(AB293&gt;0,AB293*SUMPRODUCT(_xlfn.XLOOKUP(AB$23,$C$4:$C$19,$I$4:$S$19)*$AL293:$AV293),0)</f>
        <v>-0.125</v>
      </c>
      <c r="BO293" s="300" cm="1">
        <f t="array" aca="1" ref="BO293" ca="1">IF(AC293&gt;0,AC293*SUMPRODUCT(_xlfn.XLOOKUP(AC$23,$C$4:$C$19,$I$4:$S$19)*$AL293:$AV293),0)</f>
        <v>-0.1</v>
      </c>
      <c r="BP293" s="301" cm="1">
        <f t="array" aca="1" ref="BP293" ca="1">IF(AD293&gt;0,AD293*SUMPRODUCT(_xlfn.XLOOKUP(AD$23,$C$4:$C$19,$I$4:$S$19)*$AL293:$AV293),0)</f>
        <v>0</v>
      </c>
      <c r="BQ293" s="300" cm="1">
        <f t="array" aca="1" ref="BQ293" ca="1">IF(AE293&gt;0,AE293*SUMPRODUCT(_xlfn.XLOOKUP(AE$23,$C$4:$C$19,$I$4:$S$19)*$AL293:$AV293),0)</f>
        <v>0</v>
      </c>
      <c r="BR293" s="300" cm="1">
        <f t="array" aca="1" ref="BR293" ca="1">IF(AF293&gt;0,AF293*SUMPRODUCT(_xlfn.XLOOKUP(AF$23,$C$4:$C$19,$I$4:$S$19)*$AL293:$AV293),0)</f>
        <v>0</v>
      </c>
      <c r="BS293" s="300" cm="1">
        <f t="array" aca="1" ref="BS293" ca="1">IF(AG293&gt;0,AG293*SUMPRODUCT(_xlfn.XLOOKUP(AG$23,$C$4:$C$19,$I$4:$S$19)*$AL293:$AV293),0)</f>
        <v>0</v>
      </c>
      <c r="BT293" s="300" cm="1">
        <f t="array" aca="1" ref="BT293" ca="1">IF(AH293&gt;0,AH293*SUMPRODUCT(_xlfn.XLOOKUP(AH$23,$C$4:$C$19,$I$4:$S$19)*$AL293:$AV293),0)</f>
        <v>0</v>
      </c>
      <c r="BU293" s="300" cm="1">
        <f t="array" aca="1" ref="BU293" ca="1">IF(AI293&gt;0,AI293*SUMPRODUCT(_xlfn.XLOOKUP(AI$23,$C$4:$C$19,$I$4:$S$19)*$AL293:$AV293),0)</f>
        <v>-1.25</v>
      </c>
      <c r="BV293" s="300" cm="1">
        <f t="array" aca="1" ref="BV293" ca="1">IF(AJ293&gt;0,AJ293*SUMPRODUCT(_xlfn.XLOOKUP(AJ$23,$C$4:$C$19,$I$4:$S$19)*$AL293:$AV293),0)</f>
        <v>0</v>
      </c>
      <c r="BW293" s="304" cm="1">
        <f t="array" aca="1" ref="BW293" ca="1">IF(AK293&gt;0,AK293*SUMPRODUCT(_xlfn.XLOOKUP(AK$23,$C$4:$C$19,$I$4:$S$19)*$AL293:$AV293),0)</f>
        <v>0</v>
      </c>
      <c r="BX293" s="305">
        <f t="shared" ca="1" si="413"/>
        <v>-1.4750000000000001</v>
      </c>
      <c r="BY293" s="125" cm="1">
        <f t="array" aca="1" ref="BY293" ca="1">IF(AA293&lt;0,AA293*SUMPRODUCT(_xlfn.XLOOKUP(AA$23,$C$4:$C$19,$T$4:$AD$19)*$AL293:$AV293),0)</f>
        <v>0</v>
      </c>
      <c r="BZ293" s="300" cm="1">
        <f t="array" aca="1" ref="BZ293" ca="1">IF(AB293&lt;0,AB293*SUMPRODUCT(_xlfn.XLOOKUP(AB$23,$C$4:$C$19,$T$4:$AD$19)*$AL293:$AV293),0)</f>
        <v>0</v>
      </c>
      <c r="CA293" s="300" cm="1">
        <f t="array" aca="1" ref="CA293" ca="1">IF(AC293&lt;0,AC293*SUMPRODUCT(_xlfn.XLOOKUP(AC$23,$C$4:$C$19,$T$4:$AD$19)*$AL293:$AV293),0)</f>
        <v>0</v>
      </c>
      <c r="CB293" s="301" cm="1">
        <f t="array" aca="1" ref="CB293" ca="1">IF(AD293&lt;0,AD293*SUMPRODUCT(_xlfn.XLOOKUP(AD$23,$C$4:$C$19,$T$4:$AD$19)*$AL293:$AV293),0)</f>
        <v>0</v>
      </c>
      <c r="CC293" s="300" cm="1">
        <f t="array" aca="1" ref="CC293" ca="1">IF(AE293&lt;0,AE293*SUMPRODUCT(_xlfn.XLOOKUP(AE$23,$C$4:$C$19,$T$4:$AD$19)*$AL293:$AV293),0)</f>
        <v>0</v>
      </c>
      <c r="CD293" s="300" cm="1">
        <f t="array" aca="1" ref="CD293" ca="1">IF(AF293&lt;0,AF293*SUMPRODUCT(_xlfn.XLOOKUP(AF$23,$C$4:$C$19,$T$4:$AD$19)*$AL293:$AV293),0)</f>
        <v>0</v>
      </c>
      <c r="CE293" s="300" cm="1">
        <f t="array" aca="1" ref="CE293" ca="1">IF(AG293&lt;0,AG293*SUMPRODUCT(_xlfn.XLOOKUP(AG$23,$C$4:$C$19,$T$4:$AD$19)*$AL293:$AV293),0)</f>
        <v>0</v>
      </c>
      <c r="CF293" s="300" cm="1">
        <f t="array" aca="1" ref="CF293" ca="1">IF(AH293&lt;0,AH293*SUMPRODUCT(_xlfn.XLOOKUP(AH$23,$C$4:$C$19,$T$4:$AD$19)*$AL293:$AV293),0)</f>
        <v>0</v>
      </c>
      <c r="CG293" s="300" cm="1">
        <f t="array" aca="1" ref="CG293" ca="1">IF(AI293&lt;0,AI293*SUMPRODUCT(_xlfn.XLOOKUP(AI$23,$C$4:$C$19,$T$4:$AD$19)*$AL293:$AV293),0)</f>
        <v>0</v>
      </c>
      <c r="CH293" s="300" cm="1">
        <f t="array" aca="1" ref="CH293" ca="1">IF(AJ293&lt;0,AJ293*SUMPRODUCT(_xlfn.XLOOKUP(AJ$23,$C$4:$C$19,$T$4:$AD$19)*$AL293:$AV293),0)</f>
        <v>0</v>
      </c>
      <c r="CI293" s="304" cm="1">
        <f t="array" aca="1" ref="CI293" ca="1">IF(AK293&lt;0,AK293*SUMPRODUCT(_xlfn.XLOOKUP(AK$23,$C$4:$C$19,$T$4:$AD$19)*$AL293:$AV293),0)</f>
        <v>0</v>
      </c>
      <c r="CJ293" s="303">
        <f t="shared" ca="1" si="414"/>
        <v>0</v>
      </c>
      <c r="CK293" s="125" cm="1">
        <f t="array" aca="1" ref="CK293" ca="1">IF(AA293&lt;0,AA293*SUMPRODUCT(_xlfn.XLOOKUP(AA$23,$C$4:$C$19,$I$4:$S$19)*$AL293:$AV293),0)</f>
        <v>0</v>
      </c>
      <c r="CL293" s="300" cm="1">
        <f t="array" aca="1" ref="CL293" ca="1">IF(AB293&lt;0,AB293*SUMPRODUCT(_xlfn.XLOOKUP(AB$23,$C$4:$C$19,$I$4:$S$19)*$AL293:$AV293),0)</f>
        <v>0</v>
      </c>
      <c r="CM293" s="300" cm="1">
        <f t="array" aca="1" ref="CM293" ca="1">IF(AC293&lt;0,AC293*SUMPRODUCT(_xlfn.XLOOKUP(AC$23,$C$4:$C$19,$I$4:$S$19)*$AL293:$AV293),0)</f>
        <v>0</v>
      </c>
      <c r="CN293" s="301" cm="1">
        <f t="array" aca="1" ref="CN293" ca="1">IF(AD293&lt;0,AD293*SUMPRODUCT(_xlfn.XLOOKUP(AD$23,$C$4:$C$19,$I$4:$S$19)*$AL293:$AV293),0)</f>
        <v>0</v>
      </c>
      <c r="CO293" s="300" cm="1">
        <f t="array" aca="1" ref="CO293" ca="1">IF(AE293&lt;0,AE293*SUMPRODUCT(_xlfn.XLOOKUP(AE$23,$C$4:$C$19,$I$4:$S$19)*$AL293:$AV293),0)</f>
        <v>0</v>
      </c>
      <c r="CP293" s="300" cm="1">
        <f t="array" aca="1" ref="CP293" ca="1">IF(AF293&lt;0,AF293*SUMPRODUCT(_xlfn.XLOOKUP(AF$23,$C$4:$C$19,$I$4:$S$19)*$AL293:$AV293),0)</f>
        <v>0</v>
      </c>
      <c r="CQ293" s="300" cm="1">
        <f t="array" aca="1" ref="CQ293" ca="1">IF(AG293&lt;0,AG293*SUMPRODUCT(_xlfn.XLOOKUP(AG$23,$C$4:$C$19,$I$4:$S$19)*$AL293:$AV293),0)</f>
        <v>0</v>
      </c>
      <c r="CR293" s="300" cm="1">
        <f t="array" aca="1" ref="CR293" ca="1">IF(AH293&lt;0,AH293*SUMPRODUCT(_xlfn.XLOOKUP(AH$23,$C$4:$C$19,$I$4:$S$19)*$AL293:$AV293),0)</f>
        <v>0</v>
      </c>
      <c r="CS293" s="300" cm="1">
        <f t="array" aca="1" ref="CS293" ca="1">IF(AI293&lt;0,AI293*SUMPRODUCT(_xlfn.XLOOKUP(AI$23,$C$4:$C$19,$I$4:$S$19)*$AL293:$AV293),0)</f>
        <v>0</v>
      </c>
      <c r="CT293" s="300" cm="1">
        <f t="array" aca="1" ref="CT293" ca="1">IF(AJ293&lt;0,AJ293*SUMPRODUCT(_xlfn.XLOOKUP(AJ$23,$C$4:$C$19,$I$4:$S$19)*$AL293:$AV293),0)</f>
        <v>0</v>
      </c>
      <c r="CU293" s="302" cm="1">
        <f t="array" aca="1" ref="CU293" ca="1">IF(AK293&lt;0,AK293*SUMPRODUCT(_xlfn.XLOOKUP(AK$23,$C$4:$C$19,$I$4:$S$19)*$AL293:$AV293),0)</f>
        <v>0</v>
      </c>
      <c r="CV293" s="303">
        <f t="shared" ca="1" si="415"/>
        <v>0</v>
      </c>
    </row>
    <row r="294" spans="1:100" x14ac:dyDescent="0.25">
      <c r="A294" s="136"/>
      <c r="B294" s="389"/>
      <c r="C294" s="278">
        <v>12</v>
      </c>
      <c r="D294" s="279" t="str">
        <f>_xlfn.XLOOKUP($C294,'Load Combinations'!$B$4:$B$22,'Load Combinations'!$C$4:$C$22)</f>
        <v>CV Helium Mode, No Beam, Seismic</v>
      </c>
      <c r="E294" s="280"/>
      <c r="F294" s="281"/>
      <c r="G294" s="111"/>
      <c r="H294" s="282">
        <f t="shared" ca="1" si="410"/>
        <v>1.0250000000000001</v>
      </c>
      <c r="I294" s="282">
        <f t="shared" ca="1" si="411"/>
        <v>-2.4750000000000001</v>
      </c>
      <c r="J294" s="283"/>
      <c r="K294" s="87">
        <f ca="1">OFFSET(K294,-11,0)</f>
        <v>0</v>
      </c>
      <c r="L294" s="84">
        <f t="shared" ref="L294:AK294" ca="1" si="426">OFFSET(L294,-11,0)</f>
        <v>0</v>
      </c>
      <c r="M294" s="84">
        <f t="shared" ca="1" si="426"/>
        <v>0</v>
      </c>
      <c r="N294" s="84">
        <f t="shared" ca="1" si="426"/>
        <v>0</v>
      </c>
      <c r="O294" s="84">
        <f t="shared" ca="1" si="426"/>
        <v>0</v>
      </c>
      <c r="P294" s="84">
        <f t="shared" ca="1" si="426"/>
        <v>0</v>
      </c>
      <c r="Q294" s="84">
        <f t="shared" ca="1" si="426"/>
        <v>0</v>
      </c>
      <c r="R294" s="84">
        <f t="shared" ca="1" si="426"/>
        <v>0</v>
      </c>
      <c r="S294" s="84">
        <f t="shared" ca="1" si="426"/>
        <v>0</v>
      </c>
      <c r="T294" s="84">
        <f t="shared" ca="1" si="426"/>
        <v>0</v>
      </c>
      <c r="U294" s="84">
        <f t="shared" ca="1" si="426"/>
        <v>0</v>
      </c>
      <c r="V294" s="84">
        <f t="shared" ca="1" si="426"/>
        <v>1</v>
      </c>
      <c r="W294" s="84">
        <f t="shared" ca="1" si="426"/>
        <v>0</v>
      </c>
      <c r="X294" s="84">
        <f t="shared" ca="1" si="426"/>
        <v>0</v>
      </c>
      <c r="Y294" s="84">
        <f t="shared" ca="1" si="426"/>
        <v>0</v>
      </c>
      <c r="Z294" s="89">
        <f t="shared" ca="1" si="426"/>
        <v>0</v>
      </c>
      <c r="AA294" s="87">
        <f t="shared" ca="1" si="426"/>
        <v>0</v>
      </c>
      <c r="AB294" s="84">
        <f t="shared" ca="1" si="426"/>
        <v>1</v>
      </c>
      <c r="AC294" s="84">
        <f t="shared" ca="1" si="426"/>
        <v>1</v>
      </c>
      <c r="AD294" s="84">
        <f t="shared" ca="1" si="426"/>
        <v>0</v>
      </c>
      <c r="AE294" s="84">
        <f t="shared" ca="1" si="426"/>
        <v>1</v>
      </c>
      <c r="AF294" s="84">
        <f t="shared" ca="1" si="426"/>
        <v>1</v>
      </c>
      <c r="AG294" s="84">
        <f t="shared" ca="1" si="426"/>
        <v>0</v>
      </c>
      <c r="AH294" s="84">
        <f t="shared" ca="1" si="426"/>
        <v>0</v>
      </c>
      <c r="AI294" s="84">
        <f t="shared" ca="1" si="426"/>
        <v>1</v>
      </c>
      <c r="AJ294" s="84">
        <f t="shared" ca="1" si="426"/>
        <v>0</v>
      </c>
      <c r="AK294" s="98">
        <f t="shared" ca="1" si="426"/>
        <v>0</v>
      </c>
      <c r="AL294" s="91">
        <f>+INDEX('Load Combinations'!$D$4:$N$22,MATCH(Vertical!$C294,'Load Combinations'!$B$4:$B$22,0),MATCH(Vertical!AL$23,'Load Combinations'!$D$3:$N$3,0))</f>
        <v>1</v>
      </c>
      <c r="AM294" s="84">
        <f>+INDEX('Load Combinations'!$D$4:$N$22,MATCH(Vertical!$C294,'Load Combinations'!$B$4:$B$22,0),MATCH(Vertical!AM$23,'Load Combinations'!$D$3:$N$3,0))</f>
        <v>1</v>
      </c>
      <c r="AN294" s="84">
        <f>+INDEX('Load Combinations'!$D$4:$N$22,MATCH(Vertical!$C294,'Load Combinations'!$B$4:$B$22,0),MATCH(Vertical!AN$23,'Load Combinations'!$D$3:$N$3,0))</f>
        <v>0</v>
      </c>
      <c r="AO294" s="84">
        <f>+INDEX('Load Combinations'!$D$4:$N$22,MATCH(Vertical!$C294,'Load Combinations'!$B$4:$B$22,0),MATCH(Vertical!AO$23,'Load Combinations'!$D$3:$N$3,0))</f>
        <v>1</v>
      </c>
      <c r="AP294" s="84">
        <f>+INDEX('Load Combinations'!$D$4:$N$22,MATCH(Vertical!$C294,'Load Combinations'!$B$4:$B$22,0),MATCH(Vertical!AP$23,'Load Combinations'!$D$3:$N$3,0))</f>
        <v>0</v>
      </c>
      <c r="AQ294" s="84">
        <f>+INDEX('Load Combinations'!$D$4:$N$22,MATCH(Vertical!$C294,'Load Combinations'!$B$4:$B$22,0),MATCH(Vertical!AQ$23,'Load Combinations'!$D$3:$N$3,0))</f>
        <v>0</v>
      </c>
      <c r="AR294" s="84">
        <f>+INDEX('Load Combinations'!$D$4:$N$22,MATCH(Vertical!$C294,'Load Combinations'!$B$4:$B$22,0),MATCH(Vertical!AR$23,'Load Combinations'!$D$3:$N$3,0))</f>
        <v>0</v>
      </c>
      <c r="AS294" s="84">
        <f>+INDEX('Load Combinations'!$D$4:$N$22,MATCH(Vertical!$C294,'Load Combinations'!$B$4:$B$22,0),MATCH(Vertical!AS$23,'Load Combinations'!$D$3:$N$3,0))</f>
        <v>1</v>
      </c>
      <c r="AT294" s="84">
        <f>+INDEX('Load Combinations'!$D$4:$N$22,MATCH(Vertical!$C294,'Load Combinations'!$B$4:$B$22,0),MATCH(Vertical!AT$23,'Load Combinations'!$D$3:$N$3,0))</f>
        <v>0</v>
      </c>
      <c r="AU294" s="89">
        <f>+INDEX('Load Combinations'!$D$4:$N$22,MATCH(Vertical!$C294,'Load Combinations'!$B$4:$B$22,0),MATCH(Vertical!AU$23,'Load Combinations'!$D$3:$N$3,0))</f>
        <v>1</v>
      </c>
      <c r="AV294" s="194">
        <f>+INDEX('Load Combinations'!$D$4:$N$22,MATCH(Vertical!$C294,'Load Combinations'!$B$4:$B$22,0),MATCH(Vertical!AV$23,'Load Combinations'!$D$3:$N$3,0))</f>
        <v>0</v>
      </c>
      <c r="AW294" s="284" cm="1">
        <f t="array" aca="1" ref="AW294" ca="1">SUMPRODUCT(--($K294:$Z294&gt;0),INDEX($H$4:$H$19,MATCH($K$23:$Z$23,$C$4:$C$19,0)))</f>
        <v>0.5</v>
      </c>
      <c r="AX294" s="194" cm="1">
        <f t="array" aca="1" ref="AX294" ca="1">SUMPRODUCT(--($K294:$Z294&gt;0),INDEX($G$4:$G$19,MATCH($K$23:$Z$23,$C$4:$C$19,0)))</f>
        <v>-0.5</v>
      </c>
      <c r="AY294" s="194" cm="1">
        <f t="array" aca="1" ref="AY294" ca="1">-1*SUMPRODUCT(--($K294:$Z294&lt;0),INDEX($H$4:$H$19,MATCH($K$23:$Z$23,$C$4:$C$19,0)))</f>
        <v>0</v>
      </c>
      <c r="AZ294" s="285" cm="1">
        <f t="array" aca="1" ref="AZ294" ca="1">-1*SUMPRODUCT(--($K294:$Z294&lt;0),INDEX($G$4:$G$19,MATCH($K$23:$Z$23,$C$4:$C$19,0)))</f>
        <v>0</v>
      </c>
      <c r="BA294" s="286" cm="1">
        <f t="array" aca="1" ref="BA294" ca="1">IF(AA294&gt;0,AA294*SUMPRODUCT(_xlfn.XLOOKUP(AA$23,$C$4:$C$19,$T$4:$AD$19)*$AL294:$AV294),0)</f>
        <v>0</v>
      </c>
      <c r="BB294" s="287" cm="1">
        <f t="array" aca="1" ref="BB294" ca="1">IF(AB294&gt;0,AB294*SUMPRODUCT(_xlfn.XLOOKUP(AB$23,$C$4:$C$19,$T$4:$AD$19)*$AL294:$AV294),0)</f>
        <v>0.375</v>
      </c>
      <c r="BC294" s="287" cm="1">
        <f t="array" aca="1" ref="BC294" ca="1">IF(AC294&gt;0,AC294*SUMPRODUCT(_xlfn.XLOOKUP(AC$23,$C$4:$C$19,$T$4:$AD$19)*$AL294:$AV294),0)</f>
        <v>0.1</v>
      </c>
      <c r="BD294" s="287" cm="1">
        <f t="array" aca="1" ref="BD294" ca="1">IF(AD294&gt;0,AD294*SUMPRODUCT(_xlfn.XLOOKUP(AD$23,$C$4:$C$19,$T$4:$AD$19)*$AL294:$AV294),0)</f>
        <v>0</v>
      </c>
      <c r="BE294" s="287" cm="1">
        <f t="array" aca="1" ref="BE294" ca="1">IF(AE294&gt;0,AE294*SUMPRODUCT(_xlfn.XLOOKUP(AE$23,$C$4:$C$19,$T$4:$AD$19)*$AL294:$AV294),0)</f>
        <v>-2</v>
      </c>
      <c r="BF294" s="287" cm="1">
        <f t="array" aca="1" ref="BF294" ca="1">IF(AF294&gt;0,AF294*SUMPRODUCT(_xlfn.XLOOKUP(AF$23,$C$4:$C$19,$T$4:$AD$19)*$AL294:$AV294),0)</f>
        <v>1.8</v>
      </c>
      <c r="BG294" s="287" cm="1">
        <f t="array" aca="1" ref="BG294" ca="1">IF(AG294&gt;0,AG294*SUMPRODUCT(_xlfn.XLOOKUP(AG$23,$C$4:$C$19,$T$4:$AD$19)*$AL294:$AV294),0)</f>
        <v>0</v>
      </c>
      <c r="BH294" s="287" cm="1">
        <f t="array" aca="1" ref="BH294" ca="1">IF(AH294&gt;0,AH294*SUMPRODUCT(_xlfn.XLOOKUP(AH$23,$C$4:$C$19,$T$4:$AD$19)*$AL294:$AV294),0)</f>
        <v>0</v>
      </c>
      <c r="BI294" s="287" cm="1">
        <f t="array" aca="1" ref="BI294" ca="1">IF(AI294&gt;0,AI294*SUMPRODUCT(_xlfn.XLOOKUP(AI$23,$C$4:$C$19,$T$4:$AD$19)*$AL294:$AV294),0)</f>
        <v>0.25</v>
      </c>
      <c r="BJ294" s="287" cm="1">
        <f t="array" aca="1" ref="BJ294" ca="1">IF(AJ294&gt;0,AJ294*SUMPRODUCT(_xlfn.XLOOKUP(AJ$23,$C$4:$C$19,$T$4:$AD$19)*$AL294:$AV294),0)</f>
        <v>0</v>
      </c>
      <c r="BK294" s="288" cm="1">
        <f t="array" aca="1" ref="BK294" ca="1">IF(AK294&gt;0,AK294*SUMPRODUCT(_xlfn.XLOOKUP(AK$23,$C$4:$C$19,$T$4:$AD$19)*$AL294:$AV294),0)</f>
        <v>0</v>
      </c>
      <c r="BL294" s="289">
        <f t="shared" ca="1" si="412"/>
        <v>0.52500000000000013</v>
      </c>
      <c r="BM294" s="286" cm="1">
        <f t="array" aca="1" ref="BM294" ca="1">IF(AA294&gt;0,AA294*SUMPRODUCT(_xlfn.XLOOKUP(AA$23,$C$4:$C$19,$I$4:$S$19)*$AL294:$AV294),0)</f>
        <v>0</v>
      </c>
      <c r="BN294" s="287" cm="1">
        <f t="array" aca="1" ref="BN294" ca="1">IF(AB294&gt;0,AB294*SUMPRODUCT(_xlfn.XLOOKUP(AB$23,$C$4:$C$19,$I$4:$S$19)*$AL294:$AV294),0)</f>
        <v>-0.375</v>
      </c>
      <c r="BO294" s="287" cm="1">
        <f t="array" aca="1" ref="BO294" ca="1">IF(AC294&gt;0,AC294*SUMPRODUCT(_xlfn.XLOOKUP(AC$23,$C$4:$C$19,$I$4:$S$19)*$AL294:$AV294),0)</f>
        <v>-0.1</v>
      </c>
      <c r="BP294" s="287" cm="1">
        <f t="array" aca="1" ref="BP294" ca="1">IF(AD294&gt;0,AD294*SUMPRODUCT(_xlfn.XLOOKUP(AD$23,$C$4:$C$19,$I$4:$S$19)*$AL294:$AV294),0)</f>
        <v>0</v>
      </c>
      <c r="BQ294" s="287" cm="1">
        <f t="array" aca="1" ref="BQ294" ca="1">IF(AE294&gt;0,AE294*SUMPRODUCT(_xlfn.XLOOKUP(AE$23,$C$4:$C$19,$I$4:$S$19)*$AL294:$AV294),0)</f>
        <v>0</v>
      </c>
      <c r="BR294" s="287" cm="1">
        <f t="array" aca="1" ref="BR294" ca="1">IF(AF294&gt;0,AF294*SUMPRODUCT(_xlfn.XLOOKUP(AF$23,$C$4:$C$19,$I$4:$S$19)*$AL294:$AV294),0)</f>
        <v>-0.25</v>
      </c>
      <c r="BS294" s="287" cm="1">
        <f t="array" aca="1" ref="BS294" ca="1">IF(AG294&gt;0,AG294*SUMPRODUCT(_xlfn.XLOOKUP(AG$23,$C$4:$C$19,$I$4:$S$19)*$AL294:$AV294),0)</f>
        <v>0</v>
      </c>
      <c r="BT294" s="287" cm="1">
        <f t="array" aca="1" ref="BT294" ca="1">IF(AH294&gt;0,AH294*SUMPRODUCT(_xlfn.XLOOKUP(AH$23,$C$4:$C$19,$I$4:$S$19)*$AL294:$AV294),0)</f>
        <v>0</v>
      </c>
      <c r="BU294" s="287" cm="1">
        <f t="array" aca="1" ref="BU294" ca="1">IF(AI294&gt;0,AI294*SUMPRODUCT(_xlfn.XLOOKUP(AI$23,$C$4:$C$19,$I$4:$S$19)*$AL294:$AV294),0)</f>
        <v>-1.25</v>
      </c>
      <c r="BV294" s="287" cm="1">
        <f t="array" aca="1" ref="BV294" ca="1">IF(AJ294&gt;0,AJ294*SUMPRODUCT(_xlfn.XLOOKUP(AJ$23,$C$4:$C$19,$I$4:$S$19)*$AL294:$AV294),0)</f>
        <v>0</v>
      </c>
      <c r="BW294" s="290" cm="1">
        <f t="array" aca="1" ref="BW294" ca="1">IF(AK294&gt;0,AK294*SUMPRODUCT(_xlfn.XLOOKUP(AK$23,$C$4:$C$19,$I$4:$S$19)*$AL294:$AV294),0)</f>
        <v>0</v>
      </c>
      <c r="BX294" s="291">
        <f t="shared" ca="1" si="413"/>
        <v>-1.9750000000000001</v>
      </c>
      <c r="BY294" s="286" cm="1">
        <f t="array" aca="1" ref="BY294" ca="1">IF(AA294&lt;0,AA294*SUMPRODUCT(_xlfn.XLOOKUP(AA$23,$C$4:$C$19,$T$4:$AD$19)*$AL294:$AV294),0)</f>
        <v>0</v>
      </c>
      <c r="BZ294" s="287" cm="1">
        <f t="array" aca="1" ref="BZ294" ca="1">IF(AB294&lt;0,AB294*SUMPRODUCT(_xlfn.XLOOKUP(AB$23,$C$4:$C$19,$T$4:$AD$19)*$AL294:$AV294),0)</f>
        <v>0</v>
      </c>
      <c r="CA294" s="287" cm="1">
        <f t="array" aca="1" ref="CA294" ca="1">IF(AC294&lt;0,AC294*SUMPRODUCT(_xlfn.XLOOKUP(AC$23,$C$4:$C$19,$T$4:$AD$19)*$AL294:$AV294),0)</f>
        <v>0</v>
      </c>
      <c r="CB294" s="287" cm="1">
        <f t="array" aca="1" ref="CB294" ca="1">IF(AD294&lt;0,AD294*SUMPRODUCT(_xlfn.XLOOKUP(AD$23,$C$4:$C$19,$T$4:$AD$19)*$AL294:$AV294),0)</f>
        <v>0</v>
      </c>
      <c r="CC294" s="287" cm="1">
        <f t="array" aca="1" ref="CC294" ca="1">IF(AE294&lt;0,AE294*SUMPRODUCT(_xlfn.XLOOKUP(AE$23,$C$4:$C$19,$T$4:$AD$19)*$AL294:$AV294),0)</f>
        <v>0</v>
      </c>
      <c r="CD294" s="287" cm="1">
        <f t="array" aca="1" ref="CD294" ca="1">IF(AF294&lt;0,AF294*SUMPRODUCT(_xlfn.XLOOKUP(AF$23,$C$4:$C$19,$T$4:$AD$19)*$AL294:$AV294),0)</f>
        <v>0</v>
      </c>
      <c r="CE294" s="287" cm="1">
        <f t="array" aca="1" ref="CE294" ca="1">IF(AG294&lt;0,AG294*SUMPRODUCT(_xlfn.XLOOKUP(AG$23,$C$4:$C$19,$T$4:$AD$19)*$AL294:$AV294),0)</f>
        <v>0</v>
      </c>
      <c r="CF294" s="287" cm="1">
        <f t="array" aca="1" ref="CF294" ca="1">IF(AH294&lt;0,AH294*SUMPRODUCT(_xlfn.XLOOKUP(AH$23,$C$4:$C$19,$T$4:$AD$19)*$AL294:$AV294),0)</f>
        <v>0</v>
      </c>
      <c r="CG294" s="287" cm="1">
        <f t="array" aca="1" ref="CG294" ca="1">IF(AI294&lt;0,AI294*SUMPRODUCT(_xlfn.XLOOKUP(AI$23,$C$4:$C$19,$T$4:$AD$19)*$AL294:$AV294),0)</f>
        <v>0</v>
      </c>
      <c r="CH294" s="287" cm="1">
        <f t="array" aca="1" ref="CH294" ca="1">IF(AJ294&lt;0,AJ294*SUMPRODUCT(_xlfn.XLOOKUP(AJ$23,$C$4:$C$19,$T$4:$AD$19)*$AL294:$AV294),0)</f>
        <v>0</v>
      </c>
      <c r="CI294" s="290" cm="1">
        <f t="array" aca="1" ref="CI294" ca="1">IF(AK294&lt;0,AK294*SUMPRODUCT(_xlfn.XLOOKUP(AK$23,$C$4:$C$19,$T$4:$AD$19)*$AL294:$AV294),0)</f>
        <v>0</v>
      </c>
      <c r="CJ294" s="289">
        <f t="shared" ca="1" si="414"/>
        <v>0</v>
      </c>
      <c r="CK294" s="286" cm="1">
        <f t="array" aca="1" ref="CK294" ca="1">IF(AA294&lt;0,AA294*SUMPRODUCT(_xlfn.XLOOKUP(AA$23,$C$4:$C$19,$I$4:$S$19)*$AL294:$AV294),0)</f>
        <v>0</v>
      </c>
      <c r="CL294" s="287" cm="1">
        <f t="array" aca="1" ref="CL294" ca="1">IF(AB294&lt;0,AB294*SUMPRODUCT(_xlfn.XLOOKUP(AB$23,$C$4:$C$19,$I$4:$S$19)*$AL294:$AV294),0)</f>
        <v>0</v>
      </c>
      <c r="CM294" s="287" cm="1">
        <f t="array" aca="1" ref="CM294" ca="1">IF(AC294&lt;0,AC294*SUMPRODUCT(_xlfn.XLOOKUP(AC$23,$C$4:$C$19,$I$4:$S$19)*$AL294:$AV294),0)</f>
        <v>0</v>
      </c>
      <c r="CN294" s="287" cm="1">
        <f t="array" aca="1" ref="CN294" ca="1">IF(AD294&lt;0,AD294*SUMPRODUCT(_xlfn.XLOOKUP(AD$23,$C$4:$C$19,$I$4:$S$19)*$AL294:$AV294),0)</f>
        <v>0</v>
      </c>
      <c r="CO294" s="287" cm="1">
        <f t="array" aca="1" ref="CO294" ca="1">IF(AE294&lt;0,AE294*SUMPRODUCT(_xlfn.XLOOKUP(AE$23,$C$4:$C$19,$I$4:$S$19)*$AL294:$AV294),0)</f>
        <v>0</v>
      </c>
      <c r="CP294" s="287" cm="1">
        <f t="array" aca="1" ref="CP294" ca="1">IF(AF294&lt;0,AF294*SUMPRODUCT(_xlfn.XLOOKUP(AF$23,$C$4:$C$19,$I$4:$S$19)*$AL294:$AV294),0)</f>
        <v>0</v>
      </c>
      <c r="CQ294" s="287" cm="1">
        <f t="array" aca="1" ref="CQ294" ca="1">IF(AG294&lt;0,AG294*SUMPRODUCT(_xlfn.XLOOKUP(AG$23,$C$4:$C$19,$I$4:$S$19)*$AL294:$AV294),0)</f>
        <v>0</v>
      </c>
      <c r="CR294" s="287" cm="1">
        <f t="array" aca="1" ref="CR294" ca="1">IF(AH294&lt;0,AH294*SUMPRODUCT(_xlfn.XLOOKUP(AH$23,$C$4:$C$19,$I$4:$S$19)*$AL294:$AV294),0)</f>
        <v>0</v>
      </c>
      <c r="CS294" s="287" cm="1">
        <f t="array" aca="1" ref="CS294" ca="1">IF(AI294&lt;0,AI294*SUMPRODUCT(_xlfn.XLOOKUP(AI$23,$C$4:$C$19,$I$4:$S$19)*$AL294:$AV294),0)</f>
        <v>0</v>
      </c>
      <c r="CT294" s="287" cm="1">
        <f t="array" aca="1" ref="CT294" ca="1">IF(AJ294&lt;0,AJ294*SUMPRODUCT(_xlfn.XLOOKUP(AJ$23,$C$4:$C$19,$I$4:$S$19)*$AL294:$AV294),0)</f>
        <v>0</v>
      </c>
      <c r="CU294" s="288" cm="1">
        <f t="array" aca="1" ref="CU294" ca="1">IF(AK294&lt;0,AK294*SUMPRODUCT(_xlfn.XLOOKUP(AK$23,$C$4:$C$19,$I$4:$S$19)*$AL294:$AV294),0)</f>
        <v>0</v>
      </c>
      <c r="CV294" s="289">
        <f t="shared" ca="1" si="415"/>
        <v>0</v>
      </c>
    </row>
    <row r="295" spans="1:100" x14ac:dyDescent="0.25">
      <c r="A295" s="136"/>
      <c r="B295" s="389"/>
      <c r="C295" s="292">
        <v>13</v>
      </c>
      <c r="D295" s="293" t="str">
        <f>_xlfn.XLOOKUP($C295,'Load Combinations'!$B$4:$B$22,'Load Combinations'!$C$4:$C$22)</f>
        <v>CV Helium Mode, Beam On, Seismic</v>
      </c>
      <c r="E295" s="86"/>
      <c r="F295" s="294"/>
      <c r="G295" s="125"/>
      <c r="H295" s="295">
        <f t="shared" ca="1" si="410"/>
        <v>4.0750000000000002</v>
      </c>
      <c r="I295" s="295">
        <f t="shared" ca="1" si="411"/>
        <v>-2.7250000000000001</v>
      </c>
      <c r="J295" s="296"/>
      <c r="K295" s="99">
        <f ca="1">OFFSET(K295,-12,0)</f>
        <v>0</v>
      </c>
      <c r="L295" s="96">
        <f t="shared" ref="L295:AK295" ca="1" si="427">OFFSET(L295,-12,0)</f>
        <v>0</v>
      </c>
      <c r="M295" s="96">
        <f t="shared" ca="1" si="427"/>
        <v>0</v>
      </c>
      <c r="N295" s="96">
        <f t="shared" ca="1" si="427"/>
        <v>0</v>
      </c>
      <c r="O295" s="96">
        <f t="shared" ca="1" si="427"/>
        <v>0</v>
      </c>
      <c r="P295" s="96">
        <f t="shared" ca="1" si="427"/>
        <v>0</v>
      </c>
      <c r="Q295" s="96">
        <f t="shared" ca="1" si="427"/>
        <v>0</v>
      </c>
      <c r="R295" s="96">
        <f t="shared" ca="1" si="427"/>
        <v>0</v>
      </c>
      <c r="S295" s="96">
        <f t="shared" ca="1" si="427"/>
        <v>0</v>
      </c>
      <c r="T295" s="96">
        <f t="shared" ca="1" si="427"/>
        <v>0</v>
      </c>
      <c r="U295" s="96">
        <f t="shared" ca="1" si="427"/>
        <v>0</v>
      </c>
      <c r="V295" s="96">
        <f t="shared" ca="1" si="427"/>
        <v>1</v>
      </c>
      <c r="W295" s="96">
        <f t="shared" ca="1" si="427"/>
        <v>0</v>
      </c>
      <c r="X295" s="96">
        <f t="shared" ca="1" si="427"/>
        <v>0</v>
      </c>
      <c r="Y295" s="96">
        <f t="shared" ca="1" si="427"/>
        <v>0</v>
      </c>
      <c r="Z295" s="138">
        <f t="shared" ca="1" si="427"/>
        <v>0</v>
      </c>
      <c r="AA295" s="99">
        <f t="shared" ca="1" si="427"/>
        <v>0</v>
      </c>
      <c r="AB295" s="96">
        <f t="shared" ca="1" si="427"/>
        <v>1</v>
      </c>
      <c r="AC295" s="96">
        <f t="shared" ca="1" si="427"/>
        <v>1</v>
      </c>
      <c r="AD295" s="96">
        <f t="shared" ca="1" si="427"/>
        <v>0</v>
      </c>
      <c r="AE295" s="96">
        <f t="shared" ca="1" si="427"/>
        <v>1</v>
      </c>
      <c r="AF295" s="96">
        <f t="shared" ca="1" si="427"/>
        <v>1</v>
      </c>
      <c r="AG295" s="96">
        <f t="shared" ca="1" si="427"/>
        <v>0</v>
      </c>
      <c r="AH295" s="96">
        <f t="shared" ca="1" si="427"/>
        <v>0</v>
      </c>
      <c r="AI295" s="96">
        <f t="shared" ca="1" si="427"/>
        <v>1</v>
      </c>
      <c r="AJ295" s="96">
        <f t="shared" ca="1" si="427"/>
        <v>0</v>
      </c>
      <c r="AK295" s="100">
        <f t="shared" ca="1" si="427"/>
        <v>0</v>
      </c>
      <c r="AL295" s="97">
        <f>+INDEX('Load Combinations'!$D$4:$N$22,MATCH(Vertical!$C295,'Load Combinations'!$B$4:$B$22,0),MATCH(Vertical!AL$23,'Load Combinations'!$D$3:$N$3,0))</f>
        <v>1</v>
      </c>
      <c r="AM295" s="96">
        <f>+INDEX('Load Combinations'!$D$4:$N$22,MATCH(Vertical!$C295,'Load Combinations'!$B$4:$B$22,0),MATCH(Vertical!AM$23,'Load Combinations'!$D$3:$N$3,0))</f>
        <v>1</v>
      </c>
      <c r="AN295" s="96">
        <f>+INDEX('Load Combinations'!$D$4:$N$22,MATCH(Vertical!$C295,'Load Combinations'!$B$4:$B$22,0),MATCH(Vertical!AN$23,'Load Combinations'!$D$3:$N$3,0))</f>
        <v>0</v>
      </c>
      <c r="AO295" s="96">
        <f>+INDEX('Load Combinations'!$D$4:$N$22,MATCH(Vertical!$C295,'Load Combinations'!$B$4:$B$22,0),MATCH(Vertical!AO$23,'Load Combinations'!$D$3:$N$3,0))</f>
        <v>1</v>
      </c>
      <c r="AP295" s="96">
        <f>+INDEX('Load Combinations'!$D$4:$N$22,MATCH(Vertical!$C295,'Load Combinations'!$B$4:$B$22,0),MATCH(Vertical!AP$23,'Load Combinations'!$D$3:$N$3,0))</f>
        <v>0</v>
      </c>
      <c r="AQ295" s="96">
        <f>+INDEX('Load Combinations'!$D$4:$N$22,MATCH(Vertical!$C295,'Load Combinations'!$B$4:$B$22,0),MATCH(Vertical!AQ$23,'Load Combinations'!$D$3:$N$3,0))</f>
        <v>1</v>
      </c>
      <c r="AR295" s="96">
        <f>+INDEX('Load Combinations'!$D$4:$N$22,MATCH(Vertical!$C295,'Load Combinations'!$B$4:$B$22,0),MATCH(Vertical!AR$23,'Load Combinations'!$D$3:$N$3,0))</f>
        <v>0</v>
      </c>
      <c r="AS295" s="96">
        <f>+INDEX('Load Combinations'!$D$4:$N$22,MATCH(Vertical!$C295,'Load Combinations'!$B$4:$B$22,0),MATCH(Vertical!AS$23,'Load Combinations'!$D$3:$N$3,0))</f>
        <v>1</v>
      </c>
      <c r="AT295" s="96">
        <f>+INDEX('Load Combinations'!$D$4:$N$22,MATCH(Vertical!$C295,'Load Combinations'!$B$4:$B$22,0),MATCH(Vertical!AT$23,'Load Combinations'!$D$3:$N$3,0))</f>
        <v>0</v>
      </c>
      <c r="AU295" s="138">
        <f>+INDEX('Load Combinations'!$D$4:$N$22,MATCH(Vertical!$C295,'Load Combinations'!$B$4:$B$22,0),MATCH(Vertical!AU$23,'Load Combinations'!$D$3:$N$3,0))</f>
        <v>1</v>
      </c>
      <c r="AV295" s="298">
        <f>+INDEX('Load Combinations'!$D$4:$N$22,MATCH(Vertical!$C295,'Load Combinations'!$B$4:$B$22,0),MATCH(Vertical!AV$23,'Load Combinations'!$D$3:$N$3,0))</f>
        <v>0</v>
      </c>
      <c r="AW295" s="297" cm="1">
        <f t="array" aca="1" ref="AW295" ca="1">SUMPRODUCT(--($K295:$Z295&gt;0),INDEX($H$4:$H$19,MATCH($K$23:$Z$23,$C$4:$C$19,0)))</f>
        <v>0.5</v>
      </c>
      <c r="AX295" s="298" cm="1">
        <f t="array" aca="1" ref="AX295" ca="1">SUMPRODUCT(--($K295:$Z295&gt;0),INDEX($G$4:$G$19,MATCH($K$23:$Z$23,$C$4:$C$19,0)))</f>
        <v>-0.5</v>
      </c>
      <c r="AY295" s="298" cm="1">
        <f t="array" aca="1" ref="AY295" ca="1">-1*SUMPRODUCT(--($K295:$Z295&lt;0),INDEX($H$4:$H$19,MATCH($K$23:$Z$23,$C$4:$C$19,0)))</f>
        <v>0</v>
      </c>
      <c r="AZ295" s="299" cm="1">
        <f t="array" aca="1" ref="AZ295" ca="1">-1*SUMPRODUCT(--($K295:$Z295&lt;0),INDEX($G$4:$G$19,MATCH($K$23:$Z$23,$C$4:$C$19,0)))</f>
        <v>0</v>
      </c>
      <c r="BA295" s="125" cm="1">
        <f t="array" aca="1" ref="BA295" ca="1">IF(AA295&gt;0,AA295*SUMPRODUCT(_xlfn.XLOOKUP(AA$23,$C$4:$C$19,$T$4:$AD$19)*$AL295:$AV295),0)</f>
        <v>0</v>
      </c>
      <c r="BB295" s="300" cm="1">
        <f t="array" aca="1" ref="BB295" ca="1">IF(AB295&gt;0,AB295*SUMPRODUCT(_xlfn.XLOOKUP(AB$23,$C$4:$C$19,$T$4:$AD$19)*$AL295:$AV295),0)</f>
        <v>0.67500000000000004</v>
      </c>
      <c r="BC295" s="300" cm="1">
        <f t="array" aca="1" ref="BC295" ca="1">IF(AC295&gt;0,AC295*SUMPRODUCT(_xlfn.XLOOKUP(AC$23,$C$4:$C$19,$T$4:$AD$19)*$AL295:$AV295),0)</f>
        <v>0.1</v>
      </c>
      <c r="BD295" s="301" cm="1">
        <f t="array" aca="1" ref="BD295" ca="1">IF(AD295&gt;0,AD295*SUMPRODUCT(_xlfn.XLOOKUP(AD$23,$C$4:$C$19,$T$4:$AD$19)*$AL295:$AV295),0)</f>
        <v>0</v>
      </c>
      <c r="BE295" s="300" cm="1">
        <f t="array" aca="1" ref="BE295" ca="1">IF(AE295&gt;0,AE295*SUMPRODUCT(_xlfn.XLOOKUP(AE$23,$C$4:$C$19,$T$4:$AD$19)*$AL295:$AV295),0)</f>
        <v>-0.25</v>
      </c>
      <c r="BF295" s="300" cm="1">
        <f t="array" aca="1" ref="BF295" ca="1">IF(AF295&gt;0,AF295*SUMPRODUCT(_xlfn.XLOOKUP(AF$23,$C$4:$C$19,$T$4:$AD$19)*$AL295:$AV295),0)</f>
        <v>1.8</v>
      </c>
      <c r="BG295" s="300" cm="1">
        <f t="array" aca="1" ref="BG295" ca="1">IF(AG295&gt;0,AG295*SUMPRODUCT(_xlfn.XLOOKUP(AG$23,$C$4:$C$19,$T$4:$AD$19)*$AL295:$AV295),0)</f>
        <v>0</v>
      </c>
      <c r="BH295" s="300" cm="1">
        <f t="array" aca="1" ref="BH295" ca="1">IF(AH295&gt;0,AH295*SUMPRODUCT(_xlfn.XLOOKUP(AH$23,$C$4:$C$19,$T$4:$AD$19)*$AL295:$AV295),0)</f>
        <v>0</v>
      </c>
      <c r="BI295" s="300" cm="1">
        <f t="array" aca="1" ref="BI295" ca="1">IF(AI295&gt;0,AI295*SUMPRODUCT(_xlfn.XLOOKUP(AI$23,$C$4:$C$19,$T$4:$AD$19)*$AL295:$AV295),0)</f>
        <v>1.25</v>
      </c>
      <c r="BJ295" s="300" cm="1">
        <f t="array" aca="1" ref="BJ295" ca="1">IF(AJ295&gt;0,AJ295*SUMPRODUCT(_xlfn.XLOOKUP(AJ$23,$C$4:$C$19,$T$4:$AD$19)*$AL295:$AV295),0)</f>
        <v>0</v>
      </c>
      <c r="BK295" s="302" cm="1">
        <f t="array" aca="1" ref="BK295" ca="1">IF(AK295&gt;0,AK295*SUMPRODUCT(_xlfn.XLOOKUP(AK$23,$C$4:$C$19,$T$4:$AD$19)*$AL295:$AV295),0)</f>
        <v>0</v>
      </c>
      <c r="BL295" s="303">
        <f t="shared" ca="1" si="412"/>
        <v>3.5750000000000002</v>
      </c>
      <c r="BM295" s="125" cm="1">
        <f t="array" aca="1" ref="BM295" ca="1">IF(AA295&gt;0,AA295*SUMPRODUCT(_xlfn.XLOOKUP(AA$23,$C$4:$C$19,$I$4:$S$19)*$AL295:$AV295),0)</f>
        <v>0</v>
      </c>
      <c r="BN295" s="300" cm="1">
        <f t="array" aca="1" ref="BN295" ca="1">IF(AB295&gt;0,AB295*SUMPRODUCT(_xlfn.XLOOKUP(AB$23,$C$4:$C$19,$I$4:$S$19)*$AL295:$AV295),0)</f>
        <v>-0.375</v>
      </c>
      <c r="BO295" s="300" cm="1">
        <f t="array" aca="1" ref="BO295" ca="1">IF(AC295&gt;0,AC295*SUMPRODUCT(_xlfn.XLOOKUP(AC$23,$C$4:$C$19,$I$4:$S$19)*$AL295:$AV295),0)</f>
        <v>-0.1</v>
      </c>
      <c r="BP295" s="301" cm="1">
        <f t="array" aca="1" ref="BP295" ca="1">IF(AD295&gt;0,AD295*SUMPRODUCT(_xlfn.XLOOKUP(AD$23,$C$4:$C$19,$I$4:$S$19)*$AL295:$AV295),0)</f>
        <v>0</v>
      </c>
      <c r="BQ295" s="300" cm="1">
        <f t="array" aca="1" ref="BQ295" ca="1">IF(AE295&gt;0,AE295*SUMPRODUCT(_xlfn.XLOOKUP(AE$23,$C$4:$C$19,$I$4:$S$19)*$AL295:$AV295),0)</f>
        <v>0</v>
      </c>
      <c r="BR295" s="300" cm="1">
        <f t="array" aca="1" ref="BR295" ca="1">IF(AF295&gt;0,AF295*SUMPRODUCT(_xlfn.XLOOKUP(AF$23,$C$4:$C$19,$I$4:$S$19)*$AL295:$AV295),0)</f>
        <v>-0.25</v>
      </c>
      <c r="BS295" s="300" cm="1">
        <f t="array" aca="1" ref="BS295" ca="1">IF(AG295&gt;0,AG295*SUMPRODUCT(_xlfn.XLOOKUP(AG$23,$C$4:$C$19,$I$4:$S$19)*$AL295:$AV295),0)</f>
        <v>0</v>
      </c>
      <c r="BT295" s="300" cm="1">
        <f t="array" aca="1" ref="BT295" ca="1">IF(AH295&gt;0,AH295*SUMPRODUCT(_xlfn.XLOOKUP(AH$23,$C$4:$C$19,$I$4:$S$19)*$AL295:$AV295),0)</f>
        <v>0</v>
      </c>
      <c r="BU295" s="300" cm="1">
        <f t="array" aca="1" ref="BU295" ca="1">IF(AI295&gt;0,AI295*SUMPRODUCT(_xlfn.XLOOKUP(AI$23,$C$4:$C$19,$I$4:$S$19)*$AL295:$AV295),0)</f>
        <v>-1.5</v>
      </c>
      <c r="BV295" s="300" cm="1">
        <f t="array" aca="1" ref="BV295" ca="1">IF(AJ295&gt;0,AJ295*SUMPRODUCT(_xlfn.XLOOKUP(AJ$23,$C$4:$C$19,$I$4:$S$19)*$AL295:$AV295),0)</f>
        <v>0</v>
      </c>
      <c r="BW295" s="304" cm="1">
        <f t="array" aca="1" ref="BW295" ca="1">IF(AK295&gt;0,AK295*SUMPRODUCT(_xlfn.XLOOKUP(AK$23,$C$4:$C$19,$I$4:$S$19)*$AL295:$AV295),0)</f>
        <v>0</v>
      </c>
      <c r="BX295" s="305">
        <f t="shared" ca="1" si="413"/>
        <v>-2.2250000000000001</v>
      </c>
      <c r="BY295" s="125" cm="1">
        <f t="array" aca="1" ref="BY295" ca="1">IF(AA295&lt;0,AA295*SUMPRODUCT(_xlfn.XLOOKUP(AA$23,$C$4:$C$19,$T$4:$AD$19)*$AL295:$AV295),0)</f>
        <v>0</v>
      </c>
      <c r="BZ295" s="300" cm="1">
        <f t="array" aca="1" ref="BZ295" ca="1">IF(AB295&lt;0,AB295*SUMPRODUCT(_xlfn.XLOOKUP(AB$23,$C$4:$C$19,$T$4:$AD$19)*$AL295:$AV295),0)</f>
        <v>0</v>
      </c>
      <c r="CA295" s="300" cm="1">
        <f t="array" aca="1" ref="CA295" ca="1">IF(AC295&lt;0,AC295*SUMPRODUCT(_xlfn.XLOOKUP(AC$23,$C$4:$C$19,$T$4:$AD$19)*$AL295:$AV295),0)</f>
        <v>0</v>
      </c>
      <c r="CB295" s="301" cm="1">
        <f t="array" aca="1" ref="CB295" ca="1">IF(AD295&lt;0,AD295*SUMPRODUCT(_xlfn.XLOOKUP(AD$23,$C$4:$C$19,$T$4:$AD$19)*$AL295:$AV295),0)</f>
        <v>0</v>
      </c>
      <c r="CC295" s="300" cm="1">
        <f t="array" aca="1" ref="CC295" ca="1">IF(AE295&lt;0,AE295*SUMPRODUCT(_xlfn.XLOOKUP(AE$23,$C$4:$C$19,$T$4:$AD$19)*$AL295:$AV295),0)</f>
        <v>0</v>
      </c>
      <c r="CD295" s="300" cm="1">
        <f t="array" aca="1" ref="CD295" ca="1">IF(AF295&lt;0,AF295*SUMPRODUCT(_xlfn.XLOOKUP(AF$23,$C$4:$C$19,$T$4:$AD$19)*$AL295:$AV295),0)</f>
        <v>0</v>
      </c>
      <c r="CE295" s="300" cm="1">
        <f t="array" aca="1" ref="CE295" ca="1">IF(AG295&lt;0,AG295*SUMPRODUCT(_xlfn.XLOOKUP(AG$23,$C$4:$C$19,$T$4:$AD$19)*$AL295:$AV295),0)</f>
        <v>0</v>
      </c>
      <c r="CF295" s="300" cm="1">
        <f t="array" aca="1" ref="CF295" ca="1">IF(AH295&lt;0,AH295*SUMPRODUCT(_xlfn.XLOOKUP(AH$23,$C$4:$C$19,$T$4:$AD$19)*$AL295:$AV295),0)</f>
        <v>0</v>
      </c>
      <c r="CG295" s="300" cm="1">
        <f t="array" aca="1" ref="CG295" ca="1">IF(AI295&lt;0,AI295*SUMPRODUCT(_xlfn.XLOOKUP(AI$23,$C$4:$C$19,$T$4:$AD$19)*$AL295:$AV295),0)</f>
        <v>0</v>
      </c>
      <c r="CH295" s="300" cm="1">
        <f t="array" aca="1" ref="CH295" ca="1">IF(AJ295&lt;0,AJ295*SUMPRODUCT(_xlfn.XLOOKUP(AJ$23,$C$4:$C$19,$T$4:$AD$19)*$AL295:$AV295),0)</f>
        <v>0</v>
      </c>
      <c r="CI295" s="304" cm="1">
        <f t="array" aca="1" ref="CI295" ca="1">IF(AK295&lt;0,AK295*SUMPRODUCT(_xlfn.XLOOKUP(AK$23,$C$4:$C$19,$T$4:$AD$19)*$AL295:$AV295),0)</f>
        <v>0</v>
      </c>
      <c r="CJ295" s="303">
        <f t="shared" ca="1" si="414"/>
        <v>0</v>
      </c>
      <c r="CK295" s="125" cm="1">
        <f t="array" aca="1" ref="CK295" ca="1">IF(AA295&lt;0,AA295*SUMPRODUCT(_xlfn.XLOOKUP(AA$23,$C$4:$C$19,$I$4:$S$19)*$AL295:$AV295),0)</f>
        <v>0</v>
      </c>
      <c r="CL295" s="300" cm="1">
        <f t="array" aca="1" ref="CL295" ca="1">IF(AB295&lt;0,AB295*SUMPRODUCT(_xlfn.XLOOKUP(AB$23,$C$4:$C$19,$I$4:$S$19)*$AL295:$AV295),0)</f>
        <v>0</v>
      </c>
      <c r="CM295" s="300" cm="1">
        <f t="array" aca="1" ref="CM295" ca="1">IF(AC295&lt;0,AC295*SUMPRODUCT(_xlfn.XLOOKUP(AC$23,$C$4:$C$19,$I$4:$S$19)*$AL295:$AV295),0)</f>
        <v>0</v>
      </c>
      <c r="CN295" s="301" cm="1">
        <f t="array" aca="1" ref="CN295" ca="1">IF(AD295&lt;0,AD295*SUMPRODUCT(_xlfn.XLOOKUP(AD$23,$C$4:$C$19,$I$4:$S$19)*$AL295:$AV295),0)</f>
        <v>0</v>
      </c>
      <c r="CO295" s="300" cm="1">
        <f t="array" aca="1" ref="CO295" ca="1">IF(AE295&lt;0,AE295*SUMPRODUCT(_xlfn.XLOOKUP(AE$23,$C$4:$C$19,$I$4:$S$19)*$AL295:$AV295),0)</f>
        <v>0</v>
      </c>
      <c r="CP295" s="300" cm="1">
        <f t="array" aca="1" ref="CP295" ca="1">IF(AF295&lt;0,AF295*SUMPRODUCT(_xlfn.XLOOKUP(AF$23,$C$4:$C$19,$I$4:$S$19)*$AL295:$AV295),0)</f>
        <v>0</v>
      </c>
      <c r="CQ295" s="300" cm="1">
        <f t="array" aca="1" ref="CQ295" ca="1">IF(AG295&lt;0,AG295*SUMPRODUCT(_xlfn.XLOOKUP(AG$23,$C$4:$C$19,$I$4:$S$19)*$AL295:$AV295),0)</f>
        <v>0</v>
      </c>
      <c r="CR295" s="300" cm="1">
        <f t="array" aca="1" ref="CR295" ca="1">IF(AH295&lt;0,AH295*SUMPRODUCT(_xlfn.XLOOKUP(AH$23,$C$4:$C$19,$I$4:$S$19)*$AL295:$AV295),0)</f>
        <v>0</v>
      </c>
      <c r="CS295" s="300" cm="1">
        <f t="array" aca="1" ref="CS295" ca="1">IF(AI295&lt;0,AI295*SUMPRODUCT(_xlfn.XLOOKUP(AI$23,$C$4:$C$19,$I$4:$S$19)*$AL295:$AV295),0)</f>
        <v>0</v>
      </c>
      <c r="CT295" s="300" cm="1">
        <f t="array" aca="1" ref="CT295" ca="1">IF(AJ295&lt;0,AJ295*SUMPRODUCT(_xlfn.XLOOKUP(AJ$23,$C$4:$C$19,$I$4:$S$19)*$AL295:$AV295),0)</f>
        <v>0</v>
      </c>
      <c r="CU295" s="302" cm="1">
        <f t="array" aca="1" ref="CU295" ca="1">IF(AK295&lt;0,AK295*SUMPRODUCT(_xlfn.XLOOKUP(AK$23,$C$4:$C$19,$I$4:$S$19)*$AL295:$AV295),0)</f>
        <v>0</v>
      </c>
      <c r="CV295" s="303">
        <f t="shared" ca="1" si="415"/>
        <v>0</v>
      </c>
    </row>
    <row r="296" spans="1:100" x14ac:dyDescent="0.25">
      <c r="A296" s="136"/>
      <c r="B296" s="389"/>
      <c r="C296" s="278">
        <v>14</v>
      </c>
      <c r="D296" s="279" t="str">
        <f>_xlfn.XLOOKUP($C296,'Load Combinations'!$B$4:$B$22,'Load Combinations'!$C$4:$C$22)</f>
        <v>CV He, No Beam,Component MAWP</v>
      </c>
      <c r="E296" s="280"/>
      <c r="F296" s="281"/>
      <c r="G296" s="111"/>
      <c r="H296" s="282">
        <f t="shared" ca="1" si="410"/>
        <v>0.22500000000000009</v>
      </c>
      <c r="I296" s="282">
        <f t="shared" ca="1" si="411"/>
        <v>-1.9750000000000001</v>
      </c>
      <c r="J296" s="283"/>
      <c r="K296" s="87">
        <f ca="1">OFFSET(K296,-13,0)</f>
        <v>0</v>
      </c>
      <c r="L296" s="84">
        <f t="shared" ref="L296:AK296" ca="1" si="428">OFFSET(L296,-13,0)</f>
        <v>0</v>
      </c>
      <c r="M296" s="84">
        <f t="shared" ca="1" si="428"/>
        <v>0</v>
      </c>
      <c r="N296" s="84">
        <f t="shared" ca="1" si="428"/>
        <v>0</v>
      </c>
      <c r="O296" s="84">
        <f t="shared" ca="1" si="428"/>
        <v>0</v>
      </c>
      <c r="P296" s="84">
        <f t="shared" ca="1" si="428"/>
        <v>0</v>
      </c>
      <c r="Q296" s="84">
        <f t="shared" ca="1" si="428"/>
        <v>0</v>
      </c>
      <c r="R296" s="84">
        <f t="shared" ca="1" si="428"/>
        <v>0</v>
      </c>
      <c r="S296" s="84">
        <f t="shared" ca="1" si="428"/>
        <v>0</v>
      </c>
      <c r="T296" s="84">
        <f t="shared" ca="1" si="428"/>
        <v>0</v>
      </c>
      <c r="U296" s="84">
        <f t="shared" ca="1" si="428"/>
        <v>0</v>
      </c>
      <c r="V296" s="84">
        <f t="shared" ca="1" si="428"/>
        <v>1</v>
      </c>
      <c r="W296" s="84">
        <f t="shared" ca="1" si="428"/>
        <v>0</v>
      </c>
      <c r="X296" s="84">
        <f t="shared" ca="1" si="428"/>
        <v>0</v>
      </c>
      <c r="Y296" s="84">
        <f t="shared" ca="1" si="428"/>
        <v>0</v>
      </c>
      <c r="Z296" s="89">
        <f t="shared" ca="1" si="428"/>
        <v>0</v>
      </c>
      <c r="AA296" s="87">
        <f t="shared" ca="1" si="428"/>
        <v>0</v>
      </c>
      <c r="AB296" s="84">
        <f t="shared" ca="1" si="428"/>
        <v>1</v>
      </c>
      <c r="AC296" s="84">
        <f t="shared" ca="1" si="428"/>
        <v>1</v>
      </c>
      <c r="AD296" s="84">
        <f t="shared" ca="1" si="428"/>
        <v>0</v>
      </c>
      <c r="AE296" s="84">
        <f t="shared" ca="1" si="428"/>
        <v>1</v>
      </c>
      <c r="AF296" s="84">
        <f t="shared" ca="1" si="428"/>
        <v>1</v>
      </c>
      <c r="AG296" s="84">
        <f t="shared" ca="1" si="428"/>
        <v>0</v>
      </c>
      <c r="AH296" s="84">
        <f t="shared" ca="1" si="428"/>
        <v>0</v>
      </c>
      <c r="AI296" s="84">
        <f t="shared" ca="1" si="428"/>
        <v>1</v>
      </c>
      <c r="AJ296" s="84">
        <f t="shared" ca="1" si="428"/>
        <v>0</v>
      </c>
      <c r="AK296" s="98">
        <f t="shared" ca="1" si="428"/>
        <v>0</v>
      </c>
      <c r="AL296" s="91">
        <f>+INDEX('Load Combinations'!$D$4:$N$22,MATCH(Vertical!$C296,'Load Combinations'!$B$4:$B$22,0),MATCH(Vertical!AL$23,'Load Combinations'!$D$3:$N$3,0))</f>
        <v>1</v>
      </c>
      <c r="AM296" s="84">
        <f>+INDEX('Load Combinations'!$D$4:$N$22,MATCH(Vertical!$C296,'Load Combinations'!$B$4:$B$22,0),MATCH(Vertical!AM$23,'Load Combinations'!$D$3:$N$3,0))</f>
        <v>1</v>
      </c>
      <c r="AN296" s="84">
        <f>+INDEX('Load Combinations'!$D$4:$N$22,MATCH(Vertical!$C296,'Load Combinations'!$B$4:$B$22,0),MATCH(Vertical!AN$23,'Load Combinations'!$D$3:$N$3,0))</f>
        <v>0</v>
      </c>
      <c r="AO296" s="84">
        <f>+INDEX('Load Combinations'!$D$4:$N$22,MATCH(Vertical!$C296,'Load Combinations'!$B$4:$B$22,0),MATCH(Vertical!AO$23,'Load Combinations'!$D$3:$N$3,0))</f>
        <v>0</v>
      </c>
      <c r="AP296" s="84">
        <f>+INDEX('Load Combinations'!$D$4:$N$22,MATCH(Vertical!$C296,'Load Combinations'!$B$4:$B$22,0),MATCH(Vertical!AP$23,'Load Combinations'!$D$3:$N$3,0))</f>
        <v>1</v>
      </c>
      <c r="AQ296" s="84">
        <f>+INDEX('Load Combinations'!$D$4:$N$22,MATCH(Vertical!$C296,'Load Combinations'!$B$4:$B$22,0),MATCH(Vertical!AQ$23,'Load Combinations'!$D$3:$N$3,0))</f>
        <v>0</v>
      </c>
      <c r="AR296" s="84">
        <f>+INDEX('Load Combinations'!$D$4:$N$22,MATCH(Vertical!$C296,'Load Combinations'!$B$4:$B$22,0),MATCH(Vertical!AR$23,'Load Combinations'!$D$3:$N$3,0))</f>
        <v>0</v>
      </c>
      <c r="AS296" s="84">
        <f>+INDEX('Load Combinations'!$D$4:$N$22,MATCH(Vertical!$C296,'Load Combinations'!$B$4:$B$22,0),MATCH(Vertical!AS$23,'Load Combinations'!$D$3:$N$3,0))</f>
        <v>1</v>
      </c>
      <c r="AT296" s="84">
        <f>+INDEX('Load Combinations'!$D$4:$N$22,MATCH(Vertical!$C296,'Load Combinations'!$B$4:$B$22,0),MATCH(Vertical!AT$23,'Load Combinations'!$D$3:$N$3,0))</f>
        <v>0</v>
      </c>
      <c r="AU296" s="89">
        <f>+INDEX('Load Combinations'!$D$4:$N$22,MATCH(Vertical!$C296,'Load Combinations'!$B$4:$B$22,0),MATCH(Vertical!AU$23,'Load Combinations'!$D$3:$N$3,0))</f>
        <v>0</v>
      </c>
      <c r="AV296" s="194">
        <f>+INDEX('Load Combinations'!$D$4:$N$22,MATCH(Vertical!$C296,'Load Combinations'!$B$4:$B$22,0),MATCH(Vertical!AV$23,'Load Combinations'!$D$3:$N$3,0))</f>
        <v>0</v>
      </c>
      <c r="AW296" s="284" cm="1">
        <f t="array" aca="1" ref="AW296" ca="1">SUMPRODUCT(--($K296:$Z296&gt;0),INDEX($H$4:$H$19,MATCH($K$23:$Z$23,$C$4:$C$19,0)))</f>
        <v>0.5</v>
      </c>
      <c r="AX296" s="194" cm="1">
        <f t="array" aca="1" ref="AX296" ca="1">SUMPRODUCT(--($K296:$Z296&gt;0),INDEX($G$4:$G$19,MATCH($K$23:$Z$23,$C$4:$C$19,0)))</f>
        <v>-0.5</v>
      </c>
      <c r="AY296" s="194" cm="1">
        <f t="array" aca="1" ref="AY296" ca="1">-1*SUMPRODUCT(--($K296:$Z296&lt;0),INDEX($H$4:$H$19,MATCH($K$23:$Z$23,$C$4:$C$19,0)))</f>
        <v>0</v>
      </c>
      <c r="AZ296" s="285" cm="1">
        <f t="array" aca="1" ref="AZ296" ca="1">-1*SUMPRODUCT(--($K296:$Z296&lt;0),INDEX($G$4:$G$19,MATCH($K$23:$Z$23,$C$4:$C$19,0)))</f>
        <v>0</v>
      </c>
      <c r="BA296" s="286" cm="1">
        <f t="array" aca="1" ref="BA296" ca="1">IF(AA296&gt;0,AA296*SUMPRODUCT(_xlfn.XLOOKUP(AA$23,$C$4:$C$19,$T$4:$AD$19)*$AL296:$AV296),0)</f>
        <v>0</v>
      </c>
      <c r="BB296" s="287" cm="1">
        <f t="array" aca="1" ref="BB296" ca="1">IF(AB296&gt;0,AB296*SUMPRODUCT(_xlfn.XLOOKUP(AB$23,$C$4:$C$19,$T$4:$AD$19)*$AL296:$AV296),0)</f>
        <v>0.125</v>
      </c>
      <c r="BC296" s="287" cm="1">
        <f t="array" aca="1" ref="BC296" ca="1">IF(AC296&gt;0,AC296*SUMPRODUCT(_xlfn.XLOOKUP(AC$23,$C$4:$C$19,$T$4:$AD$19)*$AL296:$AV296),0)</f>
        <v>0.1</v>
      </c>
      <c r="BD296" s="287" cm="1">
        <f t="array" aca="1" ref="BD296" ca="1">IF(AD296&gt;0,AD296*SUMPRODUCT(_xlfn.XLOOKUP(AD$23,$C$4:$C$19,$T$4:$AD$19)*$AL296:$AV296),0)</f>
        <v>0</v>
      </c>
      <c r="BE296" s="287" cm="1">
        <f t="array" aca="1" ref="BE296" ca="1">IF(AE296&gt;0,AE296*SUMPRODUCT(_xlfn.XLOOKUP(AE$23,$C$4:$C$19,$T$4:$AD$19)*$AL296:$AV296),0)</f>
        <v>-2</v>
      </c>
      <c r="BF296" s="287" cm="1">
        <f t="array" aca="1" ref="BF296" ca="1">IF(AF296&gt;0,AF296*SUMPRODUCT(_xlfn.XLOOKUP(AF$23,$C$4:$C$19,$T$4:$AD$19)*$AL296:$AV296),0)</f>
        <v>1.5</v>
      </c>
      <c r="BG296" s="287" cm="1">
        <f t="array" aca="1" ref="BG296" ca="1">IF(AG296&gt;0,AG296*SUMPRODUCT(_xlfn.XLOOKUP(AG$23,$C$4:$C$19,$T$4:$AD$19)*$AL296:$AV296),0)</f>
        <v>0</v>
      </c>
      <c r="BH296" s="287" cm="1">
        <f t="array" aca="1" ref="BH296" ca="1">IF(AH296&gt;0,AH296*SUMPRODUCT(_xlfn.XLOOKUP(AH$23,$C$4:$C$19,$T$4:$AD$19)*$AL296:$AV296),0)</f>
        <v>0</v>
      </c>
      <c r="BI296" s="287" cm="1">
        <f t="array" aca="1" ref="BI296" ca="1">IF(AI296&gt;0,AI296*SUMPRODUCT(_xlfn.XLOOKUP(AI$23,$C$4:$C$19,$T$4:$AD$19)*$AL296:$AV296),0)</f>
        <v>0</v>
      </c>
      <c r="BJ296" s="287" cm="1">
        <f t="array" aca="1" ref="BJ296" ca="1">IF(AJ296&gt;0,AJ296*SUMPRODUCT(_xlfn.XLOOKUP(AJ$23,$C$4:$C$19,$T$4:$AD$19)*$AL296:$AV296),0)</f>
        <v>0</v>
      </c>
      <c r="BK296" s="288" cm="1">
        <f t="array" aca="1" ref="BK296" ca="1">IF(AK296&gt;0,AK296*SUMPRODUCT(_xlfn.XLOOKUP(AK$23,$C$4:$C$19,$T$4:$AD$19)*$AL296:$AV296),0)</f>
        <v>0</v>
      </c>
      <c r="BL296" s="289">
        <f t="shared" ca="1" si="412"/>
        <v>-0.27499999999999991</v>
      </c>
      <c r="BM296" s="286" cm="1">
        <f t="array" aca="1" ref="BM296" ca="1">IF(AA296&gt;0,AA296*SUMPRODUCT(_xlfn.XLOOKUP(AA$23,$C$4:$C$19,$I$4:$S$19)*$AL296:$AV296),0)</f>
        <v>0</v>
      </c>
      <c r="BN296" s="287" cm="1">
        <f t="array" aca="1" ref="BN296" ca="1">IF(AB296&gt;0,AB296*SUMPRODUCT(_xlfn.XLOOKUP(AB$23,$C$4:$C$19,$I$4:$S$19)*$AL296:$AV296),0)</f>
        <v>-0.125</v>
      </c>
      <c r="BO296" s="287" cm="1">
        <f t="array" aca="1" ref="BO296" ca="1">IF(AC296&gt;0,AC296*SUMPRODUCT(_xlfn.XLOOKUP(AC$23,$C$4:$C$19,$I$4:$S$19)*$AL296:$AV296),0)</f>
        <v>-0.1</v>
      </c>
      <c r="BP296" s="287" cm="1">
        <f t="array" aca="1" ref="BP296" ca="1">IF(AD296&gt;0,AD296*SUMPRODUCT(_xlfn.XLOOKUP(AD$23,$C$4:$C$19,$I$4:$S$19)*$AL296:$AV296),0)</f>
        <v>0</v>
      </c>
      <c r="BQ296" s="287" cm="1">
        <f t="array" aca="1" ref="BQ296" ca="1">IF(AE296&gt;0,AE296*SUMPRODUCT(_xlfn.XLOOKUP(AE$23,$C$4:$C$19,$I$4:$S$19)*$AL296:$AV296),0)</f>
        <v>0</v>
      </c>
      <c r="BR296" s="287" cm="1">
        <f t="array" aca="1" ref="BR296" ca="1">IF(AF296&gt;0,AF296*SUMPRODUCT(_xlfn.XLOOKUP(AF$23,$C$4:$C$19,$I$4:$S$19)*$AL296:$AV296),0)</f>
        <v>0</v>
      </c>
      <c r="BS296" s="287" cm="1">
        <f t="array" aca="1" ref="BS296" ca="1">IF(AG296&gt;0,AG296*SUMPRODUCT(_xlfn.XLOOKUP(AG$23,$C$4:$C$19,$I$4:$S$19)*$AL296:$AV296),0)</f>
        <v>0</v>
      </c>
      <c r="BT296" s="287" cm="1">
        <f t="array" aca="1" ref="BT296" ca="1">IF(AH296&gt;0,AH296*SUMPRODUCT(_xlfn.XLOOKUP(AH$23,$C$4:$C$19,$I$4:$S$19)*$AL296:$AV296),0)</f>
        <v>0</v>
      </c>
      <c r="BU296" s="287" cm="1">
        <f t="array" aca="1" ref="BU296" ca="1">IF(AI296&gt;0,AI296*SUMPRODUCT(_xlfn.XLOOKUP(AI$23,$C$4:$C$19,$I$4:$S$19)*$AL296:$AV296),0)</f>
        <v>-1.25</v>
      </c>
      <c r="BV296" s="287" cm="1">
        <f t="array" aca="1" ref="BV296" ca="1">IF(AJ296&gt;0,AJ296*SUMPRODUCT(_xlfn.XLOOKUP(AJ$23,$C$4:$C$19,$I$4:$S$19)*$AL296:$AV296),0)</f>
        <v>0</v>
      </c>
      <c r="BW296" s="290" cm="1">
        <f t="array" aca="1" ref="BW296" ca="1">IF(AK296&gt;0,AK296*SUMPRODUCT(_xlfn.XLOOKUP(AK$23,$C$4:$C$19,$I$4:$S$19)*$AL296:$AV296),0)</f>
        <v>0</v>
      </c>
      <c r="BX296" s="291">
        <f t="shared" ca="1" si="413"/>
        <v>-1.4750000000000001</v>
      </c>
      <c r="BY296" s="286" cm="1">
        <f t="array" aca="1" ref="BY296" ca="1">IF(AA296&lt;0,AA296*SUMPRODUCT(_xlfn.XLOOKUP(AA$23,$C$4:$C$19,$T$4:$AD$19)*$AL296:$AV296),0)</f>
        <v>0</v>
      </c>
      <c r="BZ296" s="287" cm="1">
        <f t="array" aca="1" ref="BZ296" ca="1">IF(AB296&lt;0,AB296*SUMPRODUCT(_xlfn.XLOOKUP(AB$23,$C$4:$C$19,$T$4:$AD$19)*$AL296:$AV296),0)</f>
        <v>0</v>
      </c>
      <c r="CA296" s="287" cm="1">
        <f t="array" aca="1" ref="CA296" ca="1">IF(AC296&lt;0,AC296*SUMPRODUCT(_xlfn.XLOOKUP(AC$23,$C$4:$C$19,$T$4:$AD$19)*$AL296:$AV296),0)</f>
        <v>0</v>
      </c>
      <c r="CB296" s="287" cm="1">
        <f t="array" aca="1" ref="CB296" ca="1">IF(AD296&lt;0,AD296*SUMPRODUCT(_xlfn.XLOOKUP(AD$23,$C$4:$C$19,$T$4:$AD$19)*$AL296:$AV296),0)</f>
        <v>0</v>
      </c>
      <c r="CC296" s="287" cm="1">
        <f t="array" aca="1" ref="CC296" ca="1">IF(AE296&lt;0,AE296*SUMPRODUCT(_xlfn.XLOOKUP(AE$23,$C$4:$C$19,$T$4:$AD$19)*$AL296:$AV296),0)</f>
        <v>0</v>
      </c>
      <c r="CD296" s="287" cm="1">
        <f t="array" aca="1" ref="CD296" ca="1">IF(AF296&lt;0,AF296*SUMPRODUCT(_xlfn.XLOOKUP(AF$23,$C$4:$C$19,$T$4:$AD$19)*$AL296:$AV296),0)</f>
        <v>0</v>
      </c>
      <c r="CE296" s="287" cm="1">
        <f t="array" aca="1" ref="CE296" ca="1">IF(AG296&lt;0,AG296*SUMPRODUCT(_xlfn.XLOOKUP(AG$23,$C$4:$C$19,$T$4:$AD$19)*$AL296:$AV296),0)</f>
        <v>0</v>
      </c>
      <c r="CF296" s="287" cm="1">
        <f t="array" aca="1" ref="CF296" ca="1">IF(AH296&lt;0,AH296*SUMPRODUCT(_xlfn.XLOOKUP(AH$23,$C$4:$C$19,$T$4:$AD$19)*$AL296:$AV296),0)</f>
        <v>0</v>
      </c>
      <c r="CG296" s="287" cm="1">
        <f t="array" aca="1" ref="CG296" ca="1">IF(AI296&lt;0,AI296*SUMPRODUCT(_xlfn.XLOOKUP(AI$23,$C$4:$C$19,$T$4:$AD$19)*$AL296:$AV296),0)</f>
        <v>0</v>
      </c>
      <c r="CH296" s="287" cm="1">
        <f t="array" aca="1" ref="CH296" ca="1">IF(AJ296&lt;0,AJ296*SUMPRODUCT(_xlfn.XLOOKUP(AJ$23,$C$4:$C$19,$T$4:$AD$19)*$AL296:$AV296),0)</f>
        <v>0</v>
      </c>
      <c r="CI296" s="290" cm="1">
        <f t="array" aca="1" ref="CI296" ca="1">IF(AK296&lt;0,AK296*SUMPRODUCT(_xlfn.XLOOKUP(AK$23,$C$4:$C$19,$T$4:$AD$19)*$AL296:$AV296),0)</f>
        <v>0</v>
      </c>
      <c r="CJ296" s="289">
        <f t="shared" ca="1" si="414"/>
        <v>0</v>
      </c>
      <c r="CK296" s="286" cm="1">
        <f t="array" aca="1" ref="CK296" ca="1">IF(AA296&lt;0,AA296*SUMPRODUCT(_xlfn.XLOOKUP(AA$23,$C$4:$C$19,$I$4:$S$19)*$AL296:$AV296),0)</f>
        <v>0</v>
      </c>
      <c r="CL296" s="287" cm="1">
        <f t="array" aca="1" ref="CL296" ca="1">IF(AB296&lt;0,AB296*SUMPRODUCT(_xlfn.XLOOKUP(AB$23,$C$4:$C$19,$I$4:$S$19)*$AL296:$AV296),0)</f>
        <v>0</v>
      </c>
      <c r="CM296" s="287" cm="1">
        <f t="array" aca="1" ref="CM296" ca="1">IF(AC296&lt;0,AC296*SUMPRODUCT(_xlfn.XLOOKUP(AC$23,$C$4:$C$19,$I$4:$S$19)*$AL296:$AV296),0)</f>
        <v>0</v>
      </c>
      <c r="CN296" s="287" cm="1">
        <f t="array" aca="1" ref="CN296" ca="1">IF(AD296&lt;0,AD296*SUMPRODUCT(_xlfn.XLOOKUP(AD$23,$C$4:$C$19,$I$4:$S$19)*$AL296:$AV296),0)</f>
        <v>0</v>
      </c>
      <c r="CO296" s="287" cm="1">
        <f t="array" aca="1" ref="CO296" ca="1">IF(AE296&lt;0,AE296*SUMPRODUCT(_xlfn.XLOOKUP(AE$23,$C$4:$C$19,$I$4:$S$19)*$AL296:$AV296),0)</f>
        <v>0</v>
      </c>
      <c r="CP296" s="287" cm="1">
        <f t="array" aca="1" ref="CP296" ca="1">IF(AF296&lt;0,AF296*SUMPRODUCT(_xlfn.XLOOKUP(AF$23,$C$4:$C$19,$I$4:$S$19)*$AL296:$AV296),0)</f>
        <v>0</v>
      </c>
      <c r="CQ296" s="287" cm="1">
        <f t="array" aca="1" ref="CQ296" ca="1">IF(AG296&lt;0,AG296*SUMPRODUCT(_xlfn.XLOOKUP(AG$23,$C$4:$C$19,$I$4:$S$19)*$AL296:$AV296),0)</f>
        <v>0</v>
      </c>
      <c r="CR296" s="287" cm="1">
        <f t="array" aca="1" ref="CR296" ca="1">IF(AH296&lt;0,AH296*SUMPRODUCT(_xlfn.XLOOKUP(AH$23,$C$4:$C$19,$I$4:$S$19)*$AL296:$AV296),0)</f>
        <v>0</v>
      </c>
      <c r="CS296" s="287" cm="1">
        <f t="array" aca="1" ref="CS296" ca="1">IF(AI296&lt;0,AI296*SUMPRODUCT(_xlfn.XLOOKUP(AI$23,$C$4:$C$19,$I$4:$S$19)*$AL296:$AV296),0)</f>
        <v>0</v>
      </c>
      <c r="CT296" s="287" cm="1">
        <f t="array" aca="1" ref="CT296" ca="1">IF(AJ296&lt;0,AJ296*SUMPRODUCT(_xlfn.XLOOKUP(AJ$23,$C$4:$C$19,$I$4:$S$19)*$AL296:$AV296),0)</f>
        <v>0</v>
      </c>
      <c r="CU296" s="288" cm="1">
        <f t="array" aca="1" ref="CU296" ca="1">IF(AK296&lt;0,AK296*SUMPRODUCT(_xlfn.XLOOKUP(AK$23,$C$4:$C$19,$I$4:$S$19)*$AL296:$AV296),0)</f>
        <v>0</v>
      </c>
      <c r="CV296" s="289">
        <f t="shared" ca="1" si="415"/>
        <v>0</v>
      </c>
    </row>
    <row r="297" spans="1:100" x14ac:dyDescent="0.25">
      <c r="A297" s="136"/>
      <c r="B297" s="389"/>
      <c r="C297" s="292">
        <v>15</v>
      </c>
      <c r="D297" s="293" t="str">
        <f>_xlfn.XLOOKUP($C297,'Load Combinations'!$B$4:$B$22,'Load Combinations'!$C$4:$C$22)</f>
        <v>CV He, Beam On, Component MAWP</v>
      </c>
      <c r="E297" s="86"/>
      <c r="F297" s="294"/>
      <c r="G297" s="125"/>
      <c r="H297" s="295">
        <f t="shared" ca="1" si="410"/>
        <v>3.2749999999999999</v>
      </c>
      <c r="I297" s="295">
        <f t="shared" ca="1" si="411"/>
        <v>-2.2250000000000001</v>
      </c>
      <c r="J297" s="296"/>
      <c r="K297" s="99">
        <f ca="1">OFFSET(K297,-14,0)</f>
        <v>0</v>
      </c>
      <c r="L297" s="96">
        <f t="shared" ref="L297:AK297" ca="1" si="429">OFFSET(L297,-14,0)</f>
        <v>0</v>
      </c>
      <c r="M297" s="96">
        <f t="shared" ca="1" si="429"/>
        <v>0</v>
      </c>
      <c r="N297" s="96">
        <f t="shared" ca="1" si="429"/>
        <v>0</v>
      </c>
      <c r="O297" s="96">
        <f t="shared" ca="1" si="429"/>
        <v>0</v>
      </c>
      <c r="P297" s="96">
        <f t="shared" ca="1" si="429"/>
        <v>0</v>
      </c>
      <c r="Q297" s="96">
        <f t="shared" ca="1" si="429"/>
        <v>0</v>
      </c>
      <c r="R297" s="96">
        <f t="shared" ca="1" si="429"/>
        <v>0</v>
      </c>
      <c r="S297" s="96">
        <f t="shared" ca="1" si="429"/>
        <v>0</v>
      </c>
      <c r="T297" s="96">
        <f t="shared" ca="1" si="429"/>
        <v>0</v>
      </c>
      <c r="U297" s="96">
        <f t="shared" ca="1" si="429"/>
        <v>0</v>
      </c>
      <c r="V297" s="96">
        <f t="shared" ca="1" si="429"/>
        <v>1</v>
      </c>
      <c r="W297" s="96">
        <f t="shared" ca="1" si="429"/>
        <v>0</v>
      </c>
      <c r="X297" s="96">
        <f t="shared" ca="1" si="429"/>
        <v>0</v>
      </c>
      <c r="Y297" s="96">
        <f t="shared" ca="1" si="429"/>
        <v>0</v>
      </c>
      <c r="Z297" s="138">
        <f t="shared" ca="1" si="429"/>
        <v>0</v>
      </c>
      <c r="AA297" s="99">
        <f t="shared" ca="1" si="429"/>
        <v>0</v>
      </c>
      <c r="AB297" s="96">
        <f t="shared" ca="1" si="429"/>
        <v>1</v>
      </c>
      <c r="AC297" s="96">
        <f t="shared" ca="1" si="429"/>
        <v>1</v>
      </c>
      <c r="AD297" s="96">
        <f t="shared" ca="1" si="429"/>
        <v>0</v>
      </c>
      <c r="AE297" s="96">
        <f t="shared" ca="1" si="429"/>
        <v>1</v>
      </c>
      <c r="AF297" s="96">
        <f t="shared" ca="1" si="429"/>
        <v>1</v>
      </c>
      <c r="AG297" s="96">
        <f t="shared" ca="1" si="429"/>
        <v>0</v>
      </c>
      <c r="AH297" s="96">
        <f t="shared" ca="1" si="429"/>
        <v>0</v>
      </c>
      <c r="AI297" s="96">
        <f t="shared" ca="1" si="429"/>
        <v>1</v>
      </c>
      <c r="AJ297" s="96">
        <f t="shared" ca="1" si="429"/>
        <v>0</v>
      </c>
      <c r="AK297" s="100">
        <f t="shared" ca="1" si="429"/>
        <v>0</v>
      </c>
      <c r="AL297" s="97">
        <f>+INDEX('Load Combinations'!$D$4:$N$22,MATCH(Vertical!$C297,'Load Combinations'!$B$4:$B$22,0),MATCH(Vertical!AL$23,'Load Combinations'!$D$3:$N$3,0))</f>
        <v>1</v>
      </c>
      <c r="AM297" s="96">
        <f>+INDEX('Load Combinations'!$D$4:$N$22,MATCH(Vertical!$C297,'Load Combinations'!$B$4:$B$22,0),MATCH(Vertical!AM$23,'Load Combinations'!$D$3:$N$3,0))</f>
        <v>1</v>
      </c>
      <c r="AN297" s="96">
        <f>+INDEX('Load Combinations'!$D$4:$N$22,MATCH(Vertical!$C297,'Load Combinations'!$B$4:$B$22,0),MATCH(Vertical!AN$23,'Load Combinations'!$D$3:$N$3,0))</f>
        <v>0</v>
      </c>
      <c r="AO297" s="96">
        <f>+INDEX('Load Combinations'!$D$4:$N$22,MATCH(Vertical!$C297,'Load Combinations'!$B$4:$B$22,0),MATCH(Vertical!AO$23,'Load Combinations'!$D$3:$N$3,0))</f>
        <v>0</v>
      </c>
      <c r="AP297" s="96">
        <f>+INDEX('Load Combinations'!$D$4:$N$22,MATCH(Vertical!$C297,'Load Combinations'!$B$4:$B$22,0),MATCH(Vertical!AP$23,'Load Combinations'!$D$3:$N$3,0))</f>
        <v>1</v>
      </c>
      <c r="AQ297" s="96">
        <f>+INDEX('Load Combinations'!$D$4:$N$22,MATCH(Vertical!$C297,'Load Combinations'!$B$4:$B$22,0),MATCH(Vertical!AQ$23,'Load Combinations'!$D$3:$N$3,0))</f>
        <v>1</v>
      </c>
      <c r="AR297" s="96">
        <f>+INDEX('Load Combinations'!$D$4:$N$22,MATCH(Vertical!$C297,'Load Combinations'!$B$4:$B$22,0),MATCH(Vertical!AR$23,'Load Combinations'!$D$3:$N$3,0))</f>
        <v>0</v>
      </c>
      <c r="AS297" s="96">
        <f>+INDEX('Load Combinations'!$D$4:$N$22,MATCH(Vertical!$C297,'Load Combinations'!$B$4:$B$22,0),MATCH(Vertical!AS$23,'Load Combinations'!$D$3:$N$3,0))</f>
        <v>1</v>
      </c>
      <c r="AT297" s="96">
        <f>+INDEX('Load Combinations'!$D$4:$N$22,MATCH(Vertical!$C297,'Load Combinations'!$B$4:$B$22,0),MATCH(Vertical!AT$23,'Load Combinations'!$D$3:$N$3,0))</f>
        <v>0</v>
      </c>
      <c r="AU297" s="138">
        <f>+INDEX('Load Combinations'!$D$4:$N$22,MATCH(Vertical!$C297,'Load Combinations'!$B$4:$B$22,0),MATCH(Vertical!AU$23,'Load Combinations'!$D$3:$N$3,0))</f>
        <v>0</v>
      </c>
      <c r="AV297" s="298">
        <f>+INDEX('Load Combinations'!$D$4:$N$22,MATCH(Vertical!$C297,'Load Combinations'!$B$4:$B$22,0),MATCH(Vertical!AV$23,'Load Combinations'!$D$3:$N$3,0))</f>
        <v>0</v>
      </c>
      <c r="AW297" s="297" cm="1">
        <f t="array" aca="1" ref="AW297" ca="1">SUMPRODUCT(--($K297:$Z297&gt;0),INDEX($H$4:$H$19,MATCH($K$23:$Z$23,$C$4:$C$19,0)))</f>
        <v>0.5</v>
      </c>
      <c r="AX297" s="298" cm="1">
        <f t="array" aca="1" ref="AX297" ca="1">SUMPRODUCT(--($K297:$Z297&gt;0),INDEX($G$4:$G$19,MATCH($K$23:$Z$23,$C$4:$C$19,0)))</f>
        <v>-0.5</v>
      </c>
      <c r="AY297" s="298" cm="1">
        <f t="array" aca="1" ref="AY297" ca="1">-1*SUMPRODUCT(--($K297:$Z297&lt;0),INDEX($H$4:$H$19,MATCH($K$23:$Z$23,$C$4:$C$19,0)))</f>
        <v>0</v>
      </c>
      <c r="AZ297" s="299" cm="1">
        <f t="array" aca="1" ref="AZ297" ca="1">-1*SUMPRODUCT(--($K297:$Z297&lt;0),INDEX($G$4:$G$19,MATCH($K$23:$Z$23,$C$4:$C$19,0)))</f>
        <v>0</v>
      </c>
      <c r="BA297" s="125" cm="1">
        <f t="array" aca="1" ref="BA297" ca="1">IF(AA297&gt;0,AA297*SUMPRODUCT(_xlfn.XLOOKUP(AA$23,$C$4:$C$19,$T$4:$AD$19)*$AL297:$AV297),0)</f>
        <v>0</v>
      </c>
      <c r="BB297" s="300" cm="1">
        <f t="array" aca="1" ref="BB297" ca="1">IF(AB297&gt;0,AB297*SUMPRODUCT(_xlfn.XLOOKUP(AB$23,$C$4:$C$19,$T$4:$AD$19)*$AL297:$AV297),0)</f>
        <v>0.42499999999999999</v>
      </c>
      <c r="BC297" s="300" cm="1">
        <f t="array" aca="1" ref="BC297" ca="1">IF(AC297&gt;0,AC297*SUMPRODUCT(_xlfn.XLOOKUP(AC$23,$C$4:$C$19,$T$4:$AD$19)*$AL297:$AV297),0)</f>
        <v>0.1</v>
      </c>
      <c r="BD297" s="301" cm="1">
        <f t="array" aca="1" ref="BD297" ca="1">IF(AD297&gt;0,AD297*SUMPRODUCT(_xlfn.XLOOKUP(AD$23,$C$4:$C$19,$T$4:$AD$19)*$AL297:$AV297),0)</f>
        <v>0</v>
      </c>
      <c r="BE297" s="300" cm="1">
        <f t="array" aca="1" ref="BE297" ca="1">IF(AE297&gt;0,AE297*SUMPRODUCT(_xlfn.XLOOKUP(AE$23,$C$4:$C$19,$T$4:$AD$19)*$AL297:$AV297),0)</f>
        <v>-0.25</v>
      </c>
      <c r="BF297" s="300" cm="1">
        <f t="array" aca="1" ref="BF297" ca="1">IF(AF297&gt;0,AF297*SUMPRODUCT(_xlfn.XLOOKUP(AF$23,$C$4:$C$19,$T$4:$AD$19)*$AL297:$AV297),0)</f>
        <v>1.5</v>
      </c>
      <c r="BG297" s="300" cm="1">
        <f t="array" aca="1" ref="BG297" ca="1">IF(AG297&gt;0,AG297*SUMPRODUCT(_xlfn.XLOOKUP(AG$23,$C$4:$C$19,$T$4:$AD$19)*$AL297:$AV297),0)</f>
        <v>0</v>
      </c>
      <c r="BH297" s="300" cm="1">
        <f t="array" aca="1" ref="BH297" ca="1">IF(AH297&gt;0,AH297*SUMPRODUCT(_xlfn.XLOOKUP(AH$23,$C$4:$C$19,$T$4:$AD$19)*$AL297:$AV297),0)</f>
        <v>0</v>
      </c>
      <c r="BI297" s="300" cm="1">
        <f t="array" aca="1" ref="BI297" ca="1">IF(AI297&gt;0,AI297*SUMPRODUCT(_xlfn.XLOOKUP(AI$23,$C$4:$C$19,$T$4:$AD$19)*$AL297:$AV297),0)</f>
        <v>1</v>
      </c>
      <c r="BJ297" s="300" cm="1">
        <f t="array" aca="1" ref="BJ297" ca="1">IF(AJ297&gt;0,AJ297*SUMPRODUCT(_xlfn.XLOOKUP(AJ$23,$C$4:$C$19,$T$4:$AD$19)*$AL297:$AV297),0)</f>
        <v>0</v>
      </c>
      <c r="BK297" s="302" cm="1">
        <f t="array" aca="1" ref="BK297" ca="1">IF(AK297&gt;0,AK297*SUMPRODUCT(_xlfn.XLOOKUP(AK$23,$C$4:$C$19,$T$4:$AD$19)*$AL297:$AV297),0)</f>
        <v>0</v>
      </c>
      <c r="BL297" s="303">
        <f t="shared" ca="1" si="412"/>
        <v>2.7749999999999999</v>
      </c>
      <c r="BM297" s="125" cm="1">
        <f t="array" aca="1" ref="BM297" ca="1">IF(AA297&gt;0,AA297*SUMPRODUCT(_xlfn.XLOOKUP(AA$23,$C$4:$C$19,$I$4:$S$19)*$AL297:$AV297),0)</f>
        <v>0</v>
      </c>
      <c r="BN297" s="300" cm="1">
        <f t="array" aca="1" ref="BN297" ca="1">IF(AB297&gt;0,AB297*SUMPRODUCT(_xlfn.XLOOKUP(AB$23,$C$4:$C$19,$I$4:$S$19)*$AL297:$AV297),0)</f>
        <v>-0.125</v>
      </c>
      <c r="BO297" s="300" cm="1">
        <f t="array" aca="1" ref="BO297" ca="1">IF(AC297&gt;0,AC297*SUMPRODUCT(_xlfn.XLOOKUP(AC$23,$C$4:$C$19,$I$4:$S$19)*$AL297:$AV297),0)</f>
        <v>-0.1</v>
      </c>
      <c r="BP297" s="301" cm="1">
        <f t="array" aca="1" ref="BP297" ca="1">IF(AD297&gt;0,AD297*SUMPRODUCT(_xlfn.XLOOKUP(AD$23,$C$4:$C$19,$I$4:$S$19)*$AL297:$AV297),0)</f>
        <v>0</v>
      </c>
      <c r="BQ297" s="300" cm="1">
        <f t="array" aca="1" ref="BQ297" ca="1">IF(AE297&gt;0,AE297*SUMPRODUCT(_xlfn.XLOOKUP(AE$23,$C$4:$C$19,$I$4:$S$19)*$AL297:$AV297),0)</f>
        <v>0</v>
      </c>
      <c r="BR297" s="300" cm="1">
        <f t="array" aca="1" ref="BR297" ca="1">IF(AF297&gt;0,AF297*SUMPRODUCT(_xlfn.XLOOKUP(AF$23,$C$4:$C$19,$I$4:$S$19)*$AL297:$AV297),0)</f>
        <v>0</v>
      </c>
      <c r="BS297" s="300" cm="1">
        <f t="array" aca="1" ref="BS297" ca="1">IF(AG297&gt;0,AG297*SUMPRODUCT(_xlfn.XLOOKUP(AG$23,$C$4:$C$19,$I$4:$S$19)*$AL297:$AV297),0)</f>
        <v>0</v>
      </c>
      <c r="BT297" s="300" cm="1">
        <f t="array" aca="1" ref="BT297" ca="1">IF(AH297&gt;0,AH297*SUMPRODUCT(_xlfn.XLOOKUP(AH$23,$C$4:$C$19,$I$4:$S$19)*$AL297:$AV297),0)</f>
        <v>0</v>
      </c>
      <c r="BU297" s="300" cm="1">
        <f t="array" aca="1" ref="BU297" ca="1">IF(AI297&gt;0,AI297*SUMPRODUCT(_xlfn.XLOOKUP(AI$23,$C$4:$C$19,$I$4:$S$19)*$AL297:$AV297),0)</f>
        <v>-1.5</v>
      </c>
      <c r="BV297" s="300" cm="1">
        <f t="array" aca="1" ref="BV297" ca="1">IF(AJ297&gt;0,AJ297*SUMPRODUCT(_xlfn.XLOOKUP(AJ$23,$C$4:$C$19,$I$4:$S$19)*$AL297:$AV297),0)</f>
        <v>0</v>
      </c>
      <c r="BW297" s="304" cm="1">
        <f t="array" aca="1" ref="BW297" ca="1">IF(AK297&gt;0,AK297*SUMPRODUCT(_xlfn.XLOOKUP(AK$23,$C$4:$C$19,$I$4:$S$19)*$AL297:$AV297),0)</f>
        <v>0</v>
      </c>
      <c r="BX297" s="305">
        <f t="shared" ca="1" si="413"/>
        <v>-1.7250000000000001</v>
      </c>
      <c r="BY297" s="125" cm="1">
        <f t="array" aca="1" ref="BY297" ca="1">IF(AA297&lt;0,AA297*SUMPRODUCT(_xlfn.XLOOKUP(AA$23,$C$4:$C$19,$T$4:$AD$19)*$AL297:$AV297),0)</f>
        <v>0</v>
      </c>
      <c r="BZ297" s="300" cm="1">
        <f t="array" aca="1" ref="BZ297" ca="1">IF(AB297&lt;0,AB297*SUMPRODUCT(_xlfn.XLOOKUP(AB$23,$C$4:$C$19,$T$4:$AD$19)*$AL297:$AV297),0)</f>
        <v>0</v>
      </c>
      <c r="CA297" s="300" cm="1">
        <f t="array" aca="1" ref="CA297" ca="1">IF(AC297&lt;0,AC297*SUMPRODUCT(_xlfn.XLOOKUP(AC$23,$C$4:$C$19,$T$4:$AD$19)*$AL297:$AV297),0)</f>
        <v>0</v>
      </c>
      <c r="CB297" s="301" cm="1">
        <f t="array" aca="1" ref="CB297" ca="1">IF(AD297&lt;0,AD297*SUMPRODUCT(_xlfn.XLOOKUP(AD$23,$C$4:$C$19,$T$4:$AD$19)*$AL297:$AV297),0)</f>
        <v>0</v>
      </c>
      <c r="CC297" s="300" cm="1">
        <f t="array" aca="1" ref="CC297" ca="1">IF(AE297&lt;0,AE297*SUMPRODUCT(_xlfn.XLOOKUP(AE$23,$C$4:$C$19,$T$4:$AD$19)*$AL297:$AV297),0)</f>
        <v>0</v>
      </c>
      <c r="CD297" s="300" cm="1">
        <f t="array" aca="1" ref="CD297" ca="1">IF(AF297&lt;0,AF297*SUMPRODUCT(_xlfn.XLOOKUP(AF$23,$C$4:$C$19,$T$4:$AD$19)*$AL297:$AV297),0)</f>
        <v>0</v>
      </c>
      <c r="CE297" s="300" cm="1">
        <f t="array" aca="1" ref="CE297" ca="1">IF(AG297&lt;0,AG297*SUMPRODUCT(_xlfn.XLOOKUP(AG$23,$C$4:$C$19,$T$4:$AD$19)*$AL297:$AV297),0)</f>
        <v>0</v>
      </c>
      <c r="CF297" s="300" cm="1">
        <f t="array" aca="1" ref="CF297" ca="1">IF(AH297&lt;0,AH297*SUMPRODUCT(_xlfn.XLOOKUP(AH$23,$C$4:$C$19,$T$4:$AD$19)*$AL297:$AV297),0)</f>
        <v>0</v>
      </c>
      <c r="CG297" s="300" cm="1">
        <f t="array" aca="1" ref="CG297" ca="1">IF(AI297&lt;0,AI297*SUMPRODUCT(_xlfn.XLOOKUP(AI$23,$C$4:$C$19,$T$4:$AD$19)*$AL297:$AV297),0)</f>
        <v>0</v>
      </c>
      <c r="CH297" s="300" cm="1">
        <f t="array" aca="1" ref="CH297" ca="1">IF(AJ297&lt;0,AJ297*SUMPRODUCT(_xlfn.XLOOKUP(AJ$23,$C$4:$C$19,$T$4:$AD$19)*$AL297:$AV297),0)</f>
        <v>0</v>
      </c>
      <c r="CI297" s="304" cm="1">
        <f t="array" aca="1" ref="CI297" ca="1">IF(AK297&lt;0,AK297*SUMPRODUCT(_xlfn.XLOOKUP(AK$23,$C$4:$C$19,$T$4:$AD$19)*$AL297:$AV297),0)</f>
        <v>0</v>
      </c>
      <c r="CJ297" s="303">
        <f t="shared" ca="1" si="414"/>
        <v>0</v>
      </c>
      <c r="CK297" s="125" cm="1">
        <f t="array" aca="1" ref="CK297" ca="1">IF(AA297&lt;0,AA297*SUMPRODUCT(_xlfn.XLOOKUP(AA$23,$C$4:$C$19,$I$4:$S$19)*$AL297:$AV297),0)</f>
        <v>0</v>
      </c>
      <c r="CL297" s="300" cm="1">
        <f t="array" aca="1" ref="CL297" ca="1">IF(AB297&lt;0,AB297*SUMPRODUCT(_xlfn.XLOOKUP(AB$23,$C$4:$C$19,$I$4:$S$19)*$AL297:$AV297),0)</f>
        <v>0</v>
      </c>
      <c r="CM297" s="300" cm="1">
        <f t="array" aca="1" ref="CM297" ca="1">IF(AC297&lt;0,AC297*SUMPRODUCT(_xlfn.XLOOKUP(AC$23,$C$4:$C$19,$I$4:$S$19)*$AL297:$AV297),0)</f>
        <v>0</v>
      </c>
      <c r="CN297" s="301" cm="1">
        <f t="array" aca="1" ref="CN297" ca="1">IF(AD297&lt;0,AD297*SUMPRODUCT(_xlfn.XLOOKUP(AD$23,$C$4:$C$19,$I$4:$S$19)*$AL297:$AV297),0)</f>
        <v>0</v>
      </c>
      <c r="CO297" s="300" cm="1">
        <f t="array" aca="1" ref="CO297" ca="1">IF(AE297&lt;0,AE297*SUMPRODUCT(_xlfn.XLOOKUP(AE$23,$C$4:$C$19,$I$4:$S$19)*$AL297:$AV297),0)</f>
        <v>0</v>
      </c>
      <c r="CP297" s="300" cm="1">
        <f t="array" aca="1" ref="CP297" ca="1">IF(AF297&lt;0,AF297*SUMPRODUCT(_xlfn.XLOOKUP(AF$23,$C$4:$C$19,$I$4:$S$19)*$AL297:$AV297),0)</f>
        <v>0</v>
      </c>
      <c r="CQ297" s="300" cm="1">
        <f t="array" aca="1" ref="CQ297" ca="1">IF(AG297&lt;0,AG297*SUMPRODUCT(_xlfn.XLOOKUP(AG$23,$C$4:$C$19,$I$4:$S$19)*$AL297:$AV297),0)</f>
        <v>0</v>
      </c>
      <c r="CR297" s="300" cm="1">
        <f t="array" aca="1" ref="CR297" ca="1">IF(AH297&lt;0,AH297*SUMPRODUCT(_xlfn.XLOOKUP(AH$23,$C$4:$C$19,$I$4:$S$19)*$AL297:$AV297),0)</f>
        <v>0</v>
      </c>
      <c r="CS297" s="300" cm="1">
        <f t="array" aca="1" ref="CS297" ca="1">IF(AI297&lt;0,AI297*SUMPRODUCT(_xlfn.XLOOKUP(AI$23,$C$4:$C$19,$I$4:$S$19)*$AL297:$AV297),0)</f>
        <v>0</v>
      </c>
      <c r="CT297" s="300" cm="1">
        <f t="array" aca="1" ref="CT297" ca="1">IF(AJ297&lt;0,AJ297*SUMPRODUCT(_xlfn.XLOOKUP(AJ$23,$C$4:$C$19,$I$4:$S$19)*$AL297:$AV297),0)</f>
        <v>0</v>
      </c>
      <c r="CU297" s="302" cm="1">
        <f t="array" aca="1" ref="CU297" ca="1">IF(AK297&lt;0,AK297*SUMPRODUCT(_xlfn.XLOOKUP(AK$23,$C$4:$C$19,$I$4:$S$19)*$AL297:$AV297),0)</f>
        <v>0</v>
      </c>
      <c r="CV297" s="303">
        <f t="shared" ca="1" si="415"/>
        <v>0</v>
      </c>
    </row>
    <row r="298" spans="1:100" x14ac:dyDescent="0.25">
      <c r="A298" s="136"/>
      <c r="B298" s="389"/>
      <c r="C298" s="278">
        <v>16</v>
      </c>
      <c r="D298" s="279" t="str">
        <f>_xlfn.XLOOKUP($C298,'Load Combinations'!$B$4:$B$22,'Load Combinations'!$C$4:$C$22)</f>
        <v>CV MAWP, No Beam</v>
      </c>
      <c r="E298" s="280"/>
      <c r="F298" s="281"/>
      <c r="G298" s="111"/>
      <c r="H298" s="282">
        <f t="shared" ca="1" si="410"/>
        <v>-1</v>
      </c>
      <c r="I298" s="282">
        <f t="shared" ca="1" si="411"/>
        <v>-1.5</v>
      </c>
      <c r="J298" s="283"/>
      <c r="K298" s="87">
        <f ca="1">OFFSET(K298,-15,0)</f>
        <v>0</v>
      </c>
      <c r="L298" s="84">
        <f t="shared" ref="L298:AK298" ca="1" si="430">OFFSET(L298,-15,0)</f>
        <v>0</v>
      </c>
      <c r="M298" s="84">
        <f t="shared" ca="1" si="430"/>
        <v>0</v>
      </c>
      <c r="N298" s="84">
        <f t="shared" ca="1" si="430"/>
        <v>0</v>
      </c>
      <c r="O298" s="84">
        <f t="shared" ca="1" si="430"/>
        <v>0</v>
      </c>
      <c r="P298" s="84">
        <f t="shared" ca="1" si="430"/>
        <v>0</v>
      </c>
      <c r="Q298" s="84">
        <f t="shared" ca="1" si="430"/>
        <v>0</v>
      </c>
      <c r="R298" s="84">
        <f t="shared" ca="1" si="430"/>
        <v>0</v>
      </c>
      <c r="S298" s="84">
        <f t="shared" ca="1" si="430"/>
        <v>0</v>
      </c>
      <c r="T298" s="84">
        <f t="shared" ca="1" si="430"/>
        <v>0</v>
      </c>
      <c r="U298" s="84">
        <f t="shared" ca="1" si="430"/>
        <v>0</v>
      </c>
      <c r="V298" s="84">
        <f t="shared" ca="1" si="430"/>
        <v>1</v>
      </c>
      <c r="W298" s="84">
        <f t="shared" ca="1" si="430"/>
        <v>0</v>
      </c>
      <c r="X298" s="84">
        <f t="shared" ca="1" si="430"/>
        <v>0</v>
      </c>
      <c r="Y298" s="84">
        <f t="shared" ca="1" si="430"/>
        <v>0</v>
      </c>
      <c r="Z298" s="89">
        <f t="shared" ca="1" si="430"/>
        <v>0</v>
      </c>
      <c r="AA298" s="87">
        <f t="shared" ca="1" si="430"/>
        <v>0</v>
      </c>
      <c r="AB298" s="84">
        <f t="shared" ca="1" si="430"/>
        <v>1</v>
      </c>
      <c r="AC298" s="84">
        <f t="shared" ca="1" si="430"/>
        <v>1</v>
      </c>
      <c r="AD298" s="84">
        <f t="shared" ca="1" si="430"/>
        <v>0</v>
      </c>
      <c r="AE298" s="84">
        <f t="shared" ca="1" si="430"/>
        <v>1</v>
      </c>
      <c r="AF298" s="84">
        <f t="shared" ca="1" si="430"/>
        <v>1</v>
      </c>
      <c r="AG298" s="84">
        <f t="shared" ca="1" si="430"/>
        <v>0</v>
      </c>
      <c r="AH298" s="84">
        <f t="shared" ca="1" si="430"/>
        <v>0</v>
      </c>
      <c r="AI298" s="84">
        <f t="shared" ca="1" si="430"/>
        <v>1</v>
      </c>
      <c r="AJ298" s="84">
        <f t="shared" ca="1" si="430"/>
        <v>0</v>
      </c>
      <c r="AK298" s="98">
        <f t="shared" ca="1" si="430"/>
        <v>0</v>
      </c>
      <c r="AL298" s="91">
        <f>+INDEX('Load Combinations'!$D$4:$N$22,MATCH(Vertical!$C298,'Load Combinations'!$B$4:$B$22,0),MATCH(Vertical!AL$23,'Load Combinations'!$D$3:$N$3,0))</f>
        <v>1</v>
      </c>
      <c r="AM298" s="84">
        <f>+INDEX('Load Combinations'!$D$4:$N$22,MATCH(Vertical!$C298,'Load Combinations'!$B$4:$B$22,0),MATCH(Vertical!AM$23,'Load Combinations'!$D$3:$N$3,0))</f>
        <v>0</v>
      </c>
      <c r="AN298" s="84">
        <f>+INDEX('Load Combinations'!$D$4:$N$22,MATCH(Vertical!$C298,'Load Combinations'!$B$4:$B$22,0),MATCH(Vertical!AN$23,'Load Combinations'!$D$3:$N$3,0))</f>
        <v>0</v>
      </c>
      <c r="AO298" s="84">
        <f>+INDEX('Load Combinations'!$D$4:$N$22,MATCH(Vertical!$C298,'Load Combinations'!$B$4:$B$22,0),MATCH(Vertical!AO$23,'Load Combinations'!$D$3:$N$3,0))</f>
        <v>1</v>
      </c>
      <c r="AP298" s="84">
        <f>+INDEX('Load Combinations'!$D$4:$N$22,MATCH(Vertical!$C298,'Load Combinations'!$B$4:$B$22,0),MATCH(Vertical!AP$23,'Load Combinations'!$D$3:$N$3,0))</f>
        <v>0</v>
      </c>
      <c r="AQ298" s="84">
        <f>+INDEX('Load Combinations'!$D$4:$N$22,MATCH(Vertical!$C298,'Load Combinations'!$B$4:$B$22,0),MATCH(Vertical!AQ$23,'Load Combinations'!$D$3:$N$3,0))</f>
        <v>0</v>
      </c>
      <c r="AR298" s="84">
        <f>+INDEX('Load Combinations'!$D$4:$N$22,MATCH(Vertical!$C298,'Load Combinations'!$B$4:$B$22,0),MATCH(Vertical!AR$23,'Load Combinations'!$D$3:$N$3,0))</f>
        <v>1</v>
      </c>
      <c r="AS298" s="84">
        <f>+INDEX('Load Combinations'!$D$4:$N$22,MATCH(Vertical!$C298,'Load Combinations'!$B$4:$B$22,0),MATCH(Vertical!AS$23,'Load Combinations'!$D$3:$N$3,0))</f>
        <v>0</v>
      </c>
      <c r="AT298" s="84">
        <f>+INDEX('Load Combinations'!$D$4:$N$22,MATCH(Vertical!$C298,'Load Combinations'!$B$4:$B$22,0),MATCH(Vertical!AT$23,'Load Combinations'!$D$3:$N$3,0))</f>
        <v>0</v>
      </c>
      <c r="AU298" s="89">
        <f>+INDEX('Load Combinations'!$D$4:$N$22,MATCH(Vertical!$C298,'Load Combinations'!$B$4:$B$22,0),MATCH(Vertical!AU$23,'Load Combinations'!$D$3:$N$3,0))</f>
        <v>0</v>
      </c>
      <c r="AV298" s="194">
        <f>+INDEX('Load Combinations'!$D$4:$N$22,MATCH(Vertical!$C298,'Load Combinations'!$B$4:$B$22,0),MATCH(Vertical!AV$23,'Load Combinations'!$D$3:$N$3,0))</f>
        <v>0</v>
      </c>
      <c r="AW298" s="284" cm="1">
        <f t="array" aca="1" ref="AW298" ca="1">SUMPRODUCT(--($K298:$Z298&gt;0),INDEX($H$4:$H$19,MATCH($K$23:$Z$23,$C$4:$C$19,0)))</f>
        <v>0.5</v>
      </c>
      <c r="AX298" s="194" cm="1">
        <f t="array" aca="1" ref="AX298" ca="1">SUMPRODUCT(--($K298:$Z298&gt;0),INDEX($G$4:$G$19,MATCH($K$23:$Z$23,$C$4:$C$19,0)))</f>
        <v>-0.5</v>
      </c>
      <c r="AY298" s="194" cm="1">
        <f t="array" aca="1" ref="AY298" ca="1">-1*SUMPRODUCT(--($K298:$Z298&lt;0),INDEX($H$4:$H$19,MATCH($K$23:$Z$23,$C$4:$C$19,0)))</f>
        <v>0</v>
      </c>
      <c r="AZ298" s="285" cm="1">
        <f t="array" aca="1" ref="AZ298" ca="1">-1*SUMPRODUCT(--($K298:$Z298&lt;0),INDEX($G$4:$G$19,MATCH($K$23:$Z$23,$C$4:$C$19,0)))</f>
        <v>0</v>
      </c>
      <c r="BA298" s="286" cm="1">
        <f t="array" aca="1" ref="BA298" ca="1">IF(AA298&gt;0,AA298*SUMPRODUCT(_xlfn.XLOOKUP(AA$23,$C$4:$C$19,$T$4:$AD$19)*$AL298:$AV298),0)</f>
        <v>0</v>
      </c>
      <c r="BB298" s="287" cm="1">
        <f t="array" aca="1" ref="BB298" ca="1">IF(AB298&gt;0,AB298*SUMPRODUCT(_xlfn.XLOOKUP(AB$23,$C$4:$C$19,$T$4:$AD$19)*$AL298:$AV298),0)</f>
        <v>0.5</v>
      </c>
      <c r="BC298" s="287" cm="1">
        <f t="array" aca="1" ref="BC298" ca="1">IF(AC298&gt;0,AC298*SUMPRODUCT(_xlfn.XLOOKUP(AC$23,$C$4:$C$19,$T$4:$AD$19)*$AL298:$AV298),0)</f>
        <v>0</v>
      </c>
      <c r="BD298" s="287" cm="1">
        <f t="array" aca="1" ref="BD298" ca="1">IF(AD298&gt;0,AD298*SUMPRODUCT(_xlfn.XLOOKUP(AD$23,$C$4:$C$19,$T$4:$AD$19)*$AL298:$AV298),0)</f>
        <v>0</v>
      </c>
      <c r="BE298" s="287" cm="1">
        <f t="array" aca="1" ref="BE298" ca="1">IF(AE298&gt;0,AE298*SUMPRODUCT(_xlfn.XLOOKUP(AE$23,$C$4:$C$19,$T$4:$AD$19)*$AL298:$AV298),0)</f>
        <v>-2</v>
      </c>
      <c r="BF298" s="287" cm="1">
        <f t="array" aca="1" ref="BF298" ca="1">IF(AF298&gt;0,AF298*SUMPRODUCT(_xlfn.XLOOKUP(AF$23,$C$4:$C$19,$T$4:$AD$19)*$AL298:$AV298),0)</f>
        <v>0</v>
      </c>
      <c r="BG298" s="287" cm="1">
        <f t="array" aca="1" ref="BG298" ca="1">IF(AG298&gt;0,AG298*SUMPRODUCT(_xlfn.XLOOKUP(AG$23,$C$4:$C$19,$T$4:$AD$19)*$AL298:$AV298),0)</f>
        <v>0</v>
      </c>
      <c r="BH298" s="287" cm="1">
        <f t="array" aca="1" ref="BH298" ca="1">IF(AH298&gt;0,AH298*SUMPRODUCT(_xlfn.XLOOKUP(AH$23,$C$4:$C$19,$T$4:$AD$19)*$AL298:$AV298),0)</f>
        <v>0</v>
      </c>
      <c r="BI298" s="287" cm="1">
        <f t="array" aca="1" ref="BI298" ca="1">IF(AI298&gt;0,AI298*SUMPRODUCT(_xlfn.XLOOKUP(AI$23,$C$4:$C$19,$T$4:$AD$19)*$AL298:$AV298),0)</f>
        <v>0</v>
      </c>
      <c r="BJ298" s="287" cm="1">
        <f t="array" aca="1" ref="BJ298" ca="1">IF(AJ298&gt;0,AJ298*SUMPRODUCT(_xlfn.XLOOKUP(AJ$23,$C$4:$C$19,$T$4:$AD$19)*$AL298:$AV298),0)</f>
        <v>0</v>
      </c>
      <c r="BK298" s="288" cm="1">
        <f t="array" aca="1" ref="BK298" ca="1">IF(AK298&gt;0,AK298*SUMPRODUCT(_xlfn.XLOOKUP(AK$23,$C$4:$C$19,$T$4:$AD$19)*$AL298:$AV298),0)</f>
        <v>0</v>
      </c>
      <c r="BL298" s="289">
        <f t="shared" ca="1" si="412"/>
        <v>-1.5</v>
      </c>
      <c r="BM298" s="286" cm="1">
        <f t="array" aca="1" ref="BM298" ca="1">IF(AA298&gt;0,AA298*SUMPRODUCT(_xlfn.XLOOKUP(AA$23,$C$4:$C$19,$I$4:$S$19)*$AL298:$AV298),0)</f>
        <v>0</v>
      </c>
      <c r="BN298" s="287" cm="1">
        <f t="array" aca="1" ref="BN298" ca="1">IF(AB298&gt;0,AB298*SUMPRODUCT(_xlfn.XLOOKUP(AB$23,$C$4:$C$19,$I$4:$S$19)*$AL298:$AV298),0)</f>
        <v>0</v>
      </c>
      <c r="BO298" s="287" cm="1">
        <f t="array" aca="1" ref="BO298" ca="1">IF(AC298&gt;0,AC298*SUMPRODUCT(_xlfn.XLOOKUP(AC$23,$C$4:$C$19,$I$4:$S$19)*$AL298:$AV298),0)</f>
        <v>0</v>
      </c>
      <c r="BP298" s="287" cm="1">
        <f t="array" aca="1" ref="BP298" ca="1">IF(AD298&gt;0,AD298*SUMPRODUCT(_xlfn.XLOOKUP(AD$23,$C$4:$C$19,$I$4:$S$19)*$AL298:$AV298),0)</f>
        <v>0</v>
      </c>
      <c r="BQ298" s="287" cm="1">
        <f t="array" aca="1" ref="BQ298" ca="1">IF(AE298&gt;0,AE298*SUMPRODUCT(_xlfn.XLOOKUP(AE$23,$C$4:$C$19,$I$4:$S$19)*$AL298:$AV298),0)</f>
        <v>0</v>
      </c>
      <c r="BR298" s="287" cm="1">
        <f t="array" aca="1" ref="BR298" ca="1">IF(AF298&gt;0,AF298*SUMPRODUCT(_xlfn.XLOOKUP(AF$23,$C$4:$C$19,$I$4:$S$19)*$AL298:$AV298),0)</f>
        <v>0</v>
      </c>
      <c r="BS298" s="287" cm="1">
        <f t="array" aca="1" ref="BS298" ca="1">IF(AG298&gt;0,AG298*SUMPRODUCT(_xlfn.XLOOKUP(AG$23,$C$4:$C$19,$I$4:$S$19)*$AL298:$AV298),0)</f>
        <v>0</v>
      </c>
      <c r="BT298" s="287" cm="1">
        <f t="array" aca="1" ref="BT298" ca="1">IF(AH298&gt;0,AH298*SUMPRODUCT(_xlfn.XLOOKUP(AH$23,$C$4:$C$19,$I$4:$S$19)*$AL298:$AV298),0)</f>
        <v>0</v>
      </c>
      <c r="BU298" s="287" cm="1">
        <f t="array" aca="1" ref="BU298" ca="1">IF(AI298&gt;0,AI298*SUMPRODUCT(_xlfn.XLOOKUP(AI$23,$C$4:$C$19,$I$4:$S$19)*$AL298:$AV298),0)</f>
        <v>-1</v>
      </c>
      <c r="BV298" s="287" cm="1">
        <f t="array" aca="1" ref="BV298" ca="1">IF(AJ298&gt;0,AJ298*SUMPRODUCT(_xlfn.XLOOKUP(AJ$23,$C$4:$C$19,$I$4:$S$19)*$AL298:$AV298),0)</f>
        <v>0</v>
      </c>
      <c r="BW298" s="290" cm="1">
        <f t="array" aca="1" ref="BW298" ca="1">IF(AK298&gt;0,AK298*SUMPRODUCT(_xlfn.XLOOKUP(AK$23,$C$4:$C$19,$I$4:$S$19)*$AL298:$AV298),0)</f>
        <v>0</v>
      </c>
      <c r="BX298" s="291">
        <f t="shared" ca="1" si="413"/>
        <v>-1</v>
      </c>
      <c r="BY298" s="286" cm="1">
        <f t="array" aca="1" ref="BY298" ca="1">IF(AA298&lt;0,AA298*SUMPRODUCT(_xlfn.XLOOKUP(AA$23,$C$4:$C$19,$T$4:$AD$19)*$AL298:$AV298),0)</f>
        <v>0</v>
      </c>
      <c r="BZ298" s="287" cm="1">
        <f t="array" aca="1" ref="BZ298" ca="1">IF(AB298&lt;0,AB298*SUMPRODUCT(_xlfn.XLOOKUP(AB$23,$C$4:$C$19,$T$4:$AD$19)*$AL298:$AV298),0)</f>
        <v>0</v>
      </c>
      <c r="CA298" s="287" cm="1">
        <f t="array" aca="1" ref="CA298" ca="1">IF(AC298&lt;0,AC298*SUMPRODUCT(_xlfn.XLOOKUP(AC$23,$C$4:$C$19,$T$4:$AD$19)*$AL298:$AV298),0)</f>
        <v>0</v>
      </c>
      <c r="CB298" s="287" cm="1">
        <f t="array" aca="1" ref="CB298" ca="1">IF(AD298&lt;0,AD298*SUMPRODUCT(_xlfn.XLOOKUP(AD$23,$C$4:$C$19,$T$4:$AD$19)*$AL298:$AV298),0)</f>
        <v>0</v>
      </c>
      <c r="CC298" s="287" cm="1">
        <f t="array" aca="1" ref="CC298" ca="1">IF(AE298&lt;0,AE298*SUMPRODUCT(_xlfn.XLOOKUP(AE$23,$C$4:$C$19,$T$4:$AD$19)*$AL298:$AV298),0)</f>
        <v>0</v>
      </c>
      <c r="CD298" s="287" cm="1">
        <f t="array" aca="1" ref="CD298" ca="1">IF(AF298&lt;0,AF298*SUMPRODUCT(_xlfn.XLOOKUP(AF$23,$C$4:$C$19,$T$4:$AD$19)*$AL298:$AV298),0)</f>
        <v>0</v>
      </c>
      <c r="CE298" s="287" cm="1">
        <f t="array" aca="1" ref="CE298" ca="1">IF(AG298&lt;0,AG298*SUMPRODUCT(_xlfn.XLOOKUP(AG$23,$C$4:$C$19,$T$4:$AD$19)*$AL298:$AV298),0)</f>
        <v>0</v>
      </c>
      <c r="CF298" s="287" cm="1">
        <f t="array" aca="1" ref="CF298" ca="1">IF(AH298&lt;0,AH298*SUMPRODUCT(_xlfn.XLOOKUP(AH$23,$C$4:$C$19,$T$4:$AD$19)*$AL298:$AV298),0)</f>
        <v>0</v>
      </c>
      <c r="CG298" s="287" cm="1">
        <f t="array" aca="1" ref="CG298" ca="1">IF(AI298&lt;0,AI298*SUMPRODUCT(_xlfn.XLOOKUP(AI$23,$C$4:$C$19,$T$4:$AD$19)*$AL298:$AV298),0)</f>
        <v>0</v>
      </c>
      <c r="CH298" s="287" cm="1">
        <f t="array" aca="1" ref="CH298" ca="1">IF(AJ298&lt;0,AJ298*SUMPRODUCT(_xlfn.XLOOKUP(AJ$23,$C$4:$C$19,$T$4:$AD$19)*$AL298:$AV298),0)</f>
        <v>0</v>
      </c>
      <c r="CI298" s="290" cm="1">
        <f t="array" aca="1" ref="CI298" ca="1">IF(AK298&lt;0,AK298*SUMPRODUCT(_xlfn.XLOOKUP(AK$23,$C$4:$C$19,$T$4:$AD$19)*$AL298:$AV298),0)</f>
        <v>0</v>
      </c>
      <c r="CJ298" s="289">
        <f t="shared" ca="1" si="414"/>
        <v>0</v>
      </c>
      <c r="CK298" s="286" cm="1">
        <f t="array" aca="1" ref="CK298" ca="1">IF(AA298&lt;0,AA298*SUMPRODUCT(_xlfn.XLOOKUP(AA$23,$C$4:$C$19,$I$4:$S$19)*$AL298:$AV298),0)</f>
        <v>0</v>
      </c>
      <c r="CL298" s="287" cm="1">
        <f t="array" aca="1" ref="CL298" ca="1">IF(AB298&lt;0,AB298*SUMPRODUCT(_xlfn.XLOOKUP(AB$23,$C$4:$C$19,$I$4:$S$19)*$AL298:$AV298),0)</f>
        <v>0</v>
      </c>
      <c r="CM298" s="287" cm="1">
        <f t="array" aca="1" ref="CM298" ca="1">IF(AC298&lt;0,AC298*SUMPRODUCT(_xlfn.XLOOKUP(AC$23,$C$4:$C$19,$I$4:$S$19)*$AL298:$AV298),0)</f>
        <v>0</v>
      </c>
      <c r="CN298" s="287" cm="1">
        <f t="array" aca="1" ref="CN298" ca="1">IF(AD298&lt;0,AD298*SUMPRODUCT(_xlfn.XLOOKUP(AD$23,$C$4:$C$19,$I$4:$S$19)*$AL298:$AV298),0)</f>
        <v>0</v>
      </c>
      <c r="CO298" s="287" cm="1">
        <f t="array" aca="1" ref="CO298" ca="1">IF(AE298&lt;0,AE298*SUMPRODUCT(_xlfn.XLOOKUP(AE$23,$C$4:$C$19,$I$4:$S$19)*$AL298:$AV298),0)</f>
        <v>0</v>
      </c>
      <c r="CP298" s="287" cm="1">
        <f t="array" aca="1" ref="CP298" ca="1">IF(AF298&lt;0,AF298*SUMPRODUCT(_xlfn.XLOOKUP(AF$23,$C$4:$C$19,$I$4:$S$19)*$AL298:$AV298),0)</f>
        <v>0</v>
      </c>
      <c r="CQ298" s="287" cm="1">
        <f t="array" aca="1" ref="CQ298" ca="1">IF(AG298&lt;0,AG298*SUMPRODUCT(_xlfn.XLOOKUP(AG$23,$C$4:$C$19,$I$4:$S$19)*$AL298:$AV298),0)</f>
        <v>0</v>
      </c>
      <c r="CR298" s="287" cm="1">
        <f t="array" aca="1" ref="CR298" ca="1">IF(AH298&lt;0,AH298*SUMPRODUCT(_xlfn.XLOOKUP(AH$23,$C$4:$C$19,$I$4:$S$19)*$AL298:$AV298),0)</f>
        <v>0</v>
      </c>
      <c r="CS298" s="287" cm="1">
        <f t="array" aca="1" ref="CS298" ca="1">IF(AI298&lt;0,AI298*SUMPRODUCT(_xlfn.XLOOKUP(AI$23,$C$4:$C$19,$I$4:$S$19)*$AL298:$AV298),0)</f>
        <v>0</v>
      </c>
      <c r="CT298" s="287" cm="1">
        <f t="array" aca="1" ref="CT298" ca="1">IF(AJ298&lt;0,AJ298*SUMPRODUCT(_xlfn.XLOOKUP(AJ$23,$C$4:$C$19,$I$4:$S$19)*$AL298:$AV298),0)</f>
        <v>0</v>
      </c>
      <c r="CU298" s="288" cm="1">
        <f t="array" aca="1" ref="CU298" ca="1">IF(AK298&lt;0,AK298*SUMPRODUCT(_xlfn.XLOOKUP(AK$23,$C$4:$C$19,$I$4:$S$19)*$AL298:$AV298),0)</f>
        <v>0</v>
      </c>
      <c r="CV298" s="289">
        <f t="shared" ca="1" si="415"/>
        <v>0</v>
      </c>
    </row>
    <row r="299" spans="1:100" x14ac:dyDescent="0.25">
      <c r="A299" s="136"/>
      <c r="B299" s="389"/>
      <c r="C299" s="292">
        <v>17</v>
      </c>
      <c r="D299" s="293" t="str">
        <f>_xlfn.XLOOKUP($C299,'Load Combinations'!$B$4:$B$22,'Load Combinations'!$C$4:$C$22)</f>
        <v>CV MAWP, Beam On</v>
      </c>
      <c r="E299" s="86"/>
      <c r="F299" s="294"/>
      <c r="G299" s="125"/>
      <c r="H299" s="295">
        <f t="shared" ca="1" si="410"/>
        <v>2.0499999999999998</v>
      </c>
      <c r="I299" s="295">
        <f t="shared" ca="1" si="411"/>
        <v>-1.75</v>
      </c>
      <c r="J299" s="296"/>
      <c r="K299" s="99">
        <f ca="1">OFFSET(K299,-16,0)</f>
        <v>0</v>
      </c>
      <c r="L299" s="96">
        <f t="shared" ref="L299:AK299" ca="1" si="431">OFFSET(L299,-16,0)</f>
        <v>0</v>
      </c>
      <c r="M299" s="96">
        <f t="shared" ca="1" si="431"/>
        <v>0</v>
      </c>
      <c r="N299" s="96">
        <f t="shared" ca="1" si="431"/>
        <v>0</v>
      </c>
      <c r="O299" s="96">
        <f t="shared" ca="1" si="431"/>
        <v>0</v>
      </c>
      <c r="P299" s="96">
        <f t="shared" ca="1" si="431"/>
        <v>0</v>
      </c>
      <c r="Q299" s="96">
        <f t="shared" ca="1" si="431"/>
        <v>0</v>
      </c>
      <c r="R299" s="96">
        <f t="shared" ca="1" si="431"/>
        <v>0</v>
      </c>
      <c r="S299" s="96">
        <f t="shared" ca="1" si="431"/>
        <v>0</v>
      </c>
      <c r="T299" s="96">
        <f t="shared" ca="1" si="431"/>
        <v>0</v>
      </c>
      <c r="U299" s="96">
        <f t="shared" ca="1" si="431"/>
        <v>0</v>
      </c>
      <c r="V299" s="96">
        <f t="shared" ca="1" si="431"/>
        <v>1</v>
      </c>
      <c r="W299" s="96">
        <f t="shared" ca="1" si="431"/>
        <v>0</v>
      </c>
      <c r="X299" s="96">
        <f t="shared" ca="1" si="431"/>
        <v>0</v>
      </c>
      <c r="Y299" s="96">
        <f t="shared" ca="1" si="431"/>
        <v>0</v>
      </c>
      <c r="Z299" s="138">
        <f t="shared" ca="1" si="431"/>
        <v>0</v>
      </c>
      <c r="AA299" s="99">
        <f t="shared" ca="1" si="431"/>
        <v>0</v>
      </c>
      <c r="AB299" s="96">
        <f t="shared" ca="1" si="431"/>
        <v>1</v>
      </c>
      <c r="AC299" s="96">
        <f t="shared" ca="1" si="431"/>
        <v>1</v>
      </c>
      <c r="AD299" s="96">
        <f t="shared" ca="1" si="431"/>
        <v>0</v>
      </c>
      <c r="AE299" s="96">
        <f t="shared" ca="1" si="431"/>
        <v>1</v>
      </c>
      <c r="AF299" s="96">
        <f t="shared" ca="1" si="431"/>
        <v>1</v>
      </c>
      <c r="AG299" s="96">
        <f t="shared" ca="1" si="431"/>
        <v>0</v>
      </c>
      <c r="AH299" s="96">
        <f t="shared" ca="1" si="431"/>
        <v>0</v>
      </c>
      <c r="AI299" s="96">
        <f t="shared" ca="1" si="431"/>
        <v>1</v>
      </c>
      <c r="AJ299" s="96">
        <f t="shared" ca="1" si="431"/>
        <v>0</v>
      </c>
      <c r="AK299" s="100">
        <f t="shared" ca="1" si="431"/>
        <v>0</v>
      </c>
      <c r="AL299" s="97">
        <f>+INDEX('Load Combinations'!$D$4:$N$22,MATCH(Vertical!$C299,'Load Combinations'!$B$4:$B$22,0),MATCH(Vertical!AL$23,'Load Combinations'!$D$3:$N$3,0))</f>
        <v>1</v>
      </c>
      <c r="AM299" s="96">
        <f>+INDEX('Load Combinations'!$D$4:$N$22,MATCH(Vertical!$C299,'Load Combinations'!$B$4:$B$22,0),MATCH(Vertical!AM$23,'Load Combinations'!$D$3:$N$3,0))</f>
        <v>0</v>
      </c>
      <c r="AN299" s="96">
        <f>+INDEX('Load Combinations'!$D$4:$N$22,MATCH(Vertical!$C299,'Load Combinations'!$B$4:$B$22,0),MATCH(Vertical!AN$23,'Load Combinations'!$D$3:$N$3,0))</f>
        <v>0</v>
      </c>
      <c r="AO299" s="96">
        <f>+INDEX('Load Combinations'!$D$4:$N$22,MATCH(Vertical!$C299,'Load Combinations'!$B$4:$B$22,0),MATCH(Vertical!AO$23,'Load Combinations'!$D$3:$N$3,0))</f>
        <v>1</v>
      </c>
      <c r="AP299" s="96">
        <f>+INDEX('Load Combinations'!$D$4:$N$22,MATCH(Vertical!$C299,'Load Combinations'!$B$4:$B$22,0),MATCH(Vertical!AP$23,'Load Combinations'!$D$3:$N$3,0))</f>
        <v>0</v>
      </c>
      <c r="AQ299" s="96">
        <f>+INDEX('Load Combinations'!$D$4:$N$22,MATCH(Vertical!$C299,'Load Combinations'!$B$4:$B$22,0),MATCH(Vertical!AQ$23,'Load Combinations'!$D$3:$N$3,0))</f>
        <v>1</v>
      </c>
      <c r="AR299" s="96">
        <f>+INDEX('Load Combinations'!$D$4:$N$22,MATCH(Vertical!$C299,'Load Combinations'!$B$4:$B$22,0),MATCH(Vertical!AR$23,'Load Combinations'!$D$3:$N$3,0))</f>
        <v>1</v>
      </c>
      <c r="AS299" s="96">
        <f>+INDEX('Load Combinations'!$D$4:$N$22,MATCH(Vertical!$C299,'Load Combinations'!$B$4:$B$22,0),MATCH(Vertical!AS$23,'Load Combinations'!$D$3:$N$3,0))</f>
        <v>0</v>
      </c>
      <c r="AT299" s="96">
        <f>+INDEX('Load Combinations'!$D$4:$N$22,MATCH(Vertical!$C299,'Load Combinations'!$B$4:$B$22,0),MATCH(Vertical!AT$23,'Load Combinations'!$D$3:$N$3,0))</f>
        <v>0</v>
      </c>
      <c r="AU299" s="138">
        <f>+INDEX('Load Combinations'!$D$4:$N$22,MATCH(Vertical!$C299,'Load Combinations'!$B$4:$B$22,0),MATCH(Vertical!AU$23,'Load Combinations'!$D$3:$N$3,0))</f>
        <v>0</v>
      </c>
      <c r="AV299" s="298">
        <f>+INDEX('Load Combinations'!$D$4:$N$22,MATCH(Vertical!$C299,'Load Combinations'!$B$4:$B$22,0),MATCH(Vertical!AV$23,'Load Combinations'!$D$3:$N$3,0))</f>
        <v>0</v>
      </c>
      <c r="AW299" s="297" cm="1">
        <f t="array" aca="1" ref="AW299" ca="1">SUMPRODUCT(--($K299:$Z299&gt;0),INDEX($H$4:$H$19,MATCH($K$23:$Z$23,$C$4:$C$19,0)))</f>
        <v>0.5</v>
      </c>
      <c r="AX299" s="298" cm="1">
        <f t="array" aca="1" ref="AX299" ca="1">SUMPRODUCT(--($K299:$Z299&gt;0),INDEX($G$4:$G$19,MATCH($K$23:$Z$23,$C$4:$C$19,0)))</f>
        <v>-0.5</v>
      </c>
      <c r="AY299" s="298" cm="1">
        <f t="array" aca="1" ref="AY299" ca="1">-1*SUMPRODUCT(--($K299:$Z299&lt;0),INDEX($H$4:$H$19,MATCH($K$23:$Z$23,$C$4:$C$19,0)))</f>
        <v>0</v>
      </c>
      <c r="AZ299" s="299" cm="1">
        <f t="array" aca="1" ref="AZ299" ca="1">-1*SUMPRODUCT(--($K299:$Z299&lt;0),INDEX($G$4:$G$19,MATCH($K$23:$Z$23,$C$4:$C$19,0)))</f>
        <v>0</v>
      </c>
      <c r="BA299" s="125" cm="1">
        <f t="array" aca="1" ref="BA299" ca="1">IF(AA299&gt;0,AA299*SUMPRODUCT(_xlfn.XLOOKUP(AA$23,$C$4:$C$19,$T$4:$AD$19)*$AL299:$AV299),0)</f>
        <v>0</v>
      </c>
      <c r="BB299" s="300" cm="1">
        <f t="array" aca="1" ref="BB299" ca="1">IF(AB299&gt;0,AB299*SUMPRODUCT(_xlfn.XLOOKUP(AB$23,$C$4:$C$19,$T$4:$AD$19)*$AL299:$AV299),0)</f>
        <v>0.8</v>
      </c>
      <c r="BC299" s="300" cm="1">
        <f t="array" aca="1" ref="BC299" ca="1">IF(AC299&gt;0,AC299*SUMPRODUCT(_xlfn.XLOOKUP(AC$23,$C$4:$C$19,$T$4:$AD$19)*$AL299:$AV299),0)</f>
        <v>0</v>
      </c>
      <c r="BD299" s="301" cm="1">
        <f t="array" aca="1" ref="BD299" ca="1">IF(AD299&gt;0,AD299*SUMPRODUCT(_xlfn.XLOOKUP(AD$23,$C$4:$C$19,$T$4:$AD$19)*$AL299:$AV299),0)</f>
        <v>0</v>
      </c>
      <c r="BE299" s="300" cm="1">
        <f t="array" aca="1" ref="BE299" ca="1">IF(AE299&gt;0,AE299*SUMPRODUCT(_xlfn.XLOOKUP(AE$23,$C$4:$C$19,$T$4:$AD$19)*$AL299:$AV299),0)</f>
        <v>-0.25</v>
      </c>
      <c r="BF299" s="300" cm="1">
        <f t="array" aca="1" ref="BF299" ca="1">IF(AF299&gt;0,AF299*SUMPRODUCT(_xlfn.XLOOKUP(AF$23,$C$4:$C$19,$T$4:$AD$19)*$AL299:$AV299),0)</f>
        <v>0</v>
      </c>
      <c r="BG299" s="300" cm="1">
        <f t="array" aca="1" ref="BG299" ca="1">IF(AG299&gt;0,AG299*SUMPRODUCT(_xlfn.XLOOKUP(AG$23,$C$4:$C$19,$T$4:$AD$19)*$AL299:$AV299),0)</f>
        <v>0</v>
      </c>
      <c r="BH299" s="300" cm="1">
        <f t="array" aca="1" ref="BH299" ca="1">IF(AH299&gt;0,AH299*SUMPRODUCT(_xlfn.XLOOKUP(AH$23,$C$4:$C$19,$T$4:$AD$19)*$AL299:$AV299),0)</f>
        <v>0</v>
      </c>
      <c r="BI299" s="300" cm="1">
        <f t="array" aca="1" ref="BI299" ca="1">IF(AI299&gt;0,AI299*SUMPRODUCT(_xlfn.XLOOKUP(AI$23,$C$4:$C$19,$T$4:$AD$19)*$AL299:$AV299),0)</f>
        <v>1</v>
      </c>
      <c r="BJ299" s="300" cm="1">
        <f t="array" aca="1" ref="BJ299" ca="1">IF(AJ299&gt;0,AJ299*SUMPRODUCT(_xlfn.XLOOKUP(AJ$23,$C$4:$C$19,$T$4:$AD$19)*$AL299:$AV299),0)</f>
        <v>0</v>
      </c>
      <c r="BK299" s="302" cm="1">
        <f t="array" aca="1" ref="BK299" ca="1">IF(AK299&gt;0,AK299*SUMPRODUCT(_xlfn.XLOOKUP(AK$23,$C$4:$C$19,$T$4:$AD$19)*$AL299:$AV299),0)</f>
        <v>0</v>
      </c>
      <c r="BL299" s="303">
        <f t="shared" ca="1" si="412"/>
        <v>1.55</v>
      </c>
      <c r="BM299" s="125" cm="1">
        <f t="array" aca="1" ref="BM299" ca="1">IF(AA299&gt;0,AA299*SUMPRODUCT(_xlfn.XLOOKUP(AA$23,$C$4:$C$19,$I$4:$S$19)*$AL299:$AV299),0)</f>
        <v>0</v>
      </c>
      <c r="BN299" s="300" cm="1">
        <f t="array" aca="1" ref="BN299" ca="1">IF(AB299&gt;0,AB299*SUMPRODUCT(_xlfn.XLOOKUP(AB$23,$C$4:$C$19,$I$4:$S$19)*$AL299:$AV299),0)</f>
        <v>0</v>
      </c>
      <c r="BO299" s="300" cm="1">
        <f t="array" aca="1" ref="BO299" ca="1">IF(AC299&gt;0,AC299*SUMPRODUCT(_xlfn.XLOOKUP(AC$23,$C$4:$C$19,$I$4:$S$19)*$AL299:$AV299),0)</f>
        <v>0</v>
      </c>
      <c r="BP299" s="301" cm="1">
        <f t="array" aca="1" ref="BP299" ca="1">IF(AD299&gt;0,AD299*SUMPRODUCT(_xlfn.XLOOKUP(AD$23,$C$4:$C$19,$I$4:$S$19)*$AL299:$AV299),0)</f>
        <v>0</v>
      </c>
      <c r="BQ299" s="300" cm="1">
        <f t="array" aca="1" ref="BQ299" ca="1">IF(AE299&gt;0,AE299*SUMPRODUCT(_xlfn.XLOOKUP(AE$23,$C$4:$C$19,$I$4:$S$19)*$AL299:$AV299),0)</f>
        <v>0</v>
      </c>
      <c r="BR299" s="300" cm="1">
        <f t="array" aca="1" ref="BR299" ca="1">IF(AF299&gt;0,AF299*SUMPRODUCT(_xlfn.XLOOKUP(AF$23,$C$4:$C$19,$I$4:$S$19)*$AL299:$AV299),0)</f>
        <v>0</v>
      </c>
      <c r="BS299" s="300" cm="1">
        <f t="array" aca="1" ref="BS299" ca="1">IF(AG299&gt;0,AG299*SUMPRODUCT(_xlfn.XLOOKUP(AG$23,$C$4:$C$19,$I$4:$S$19)*$AL299:$AV299),0)</f>
        <v>0</v>
      </c>
      <c r="BT299" s="300" cm="1">
        <f t="array" aca="1" ref="BT299" ca="1">IF(AH299&gt;0,AH299*SUMPRODUCT(_xlfn.XLOOKUP(AH$23,$C$4:$C$19,$I$4:$S$19)*$AL299:$AV299),0)</f>
        <v>0</v>
      </c>
      <c r="BU299" s="300" cm="1">
        <f t="array" aca="1" ref="BU299" ca="1">IF(AI299&gt;0,AI299*SUMPRODUCT(_xlfn.XLOOKUP(AI$23,$C$4:$C$19,$I$4:$S$19)*$AL299:$AV299),0)</f>
        <v>-1.25</v>
      </c>
      <c r="BV299" s="300" cm="1">
        <f t="array" aca="1" ref="BV299" ca="1">IF(AJ299&gt;0,AJ299*SUMPRODUCT(_xlfn.XLOOKUP(AJ$23,$C$4:$C$19,$I$4:$S$19)*$AL299:$AV299),0)</f>
        <v>0</v>
      </c>
      <c r="BW299" s="304" cm="1">
        <f t="array" aca="1" ref="BW299" ca="1">IF(AK299&gt;0,AK299*SUMPRODUCT(_xlfn.XLOOKUP(AK$23,$C$4:$C$19,$I$4:$S$19)*$AL299:$AV299),0)</f>
        <v>0</v>
      </c>
      <c r="BX299" s="305">
        <f t="shared" ca="1" si="413"/>
        <v>-1.25</v>
      </c>
      <c r="BY299" s="125" cm="1">
        <f t="array" aca="1" ref="BY299" ca="1">IF(AA299&lt;0,AA299*SUMPRODUCT(_xlfn.XLOOKUP(AA$23,$C$4:$C$19,$T$4:$AD$19)*$AL299:$AV299),0)</f>
        <v>0</v>
      </c>
      <c r="BZ299" s="300" cm="1">
        <f t="array" aca="1" ref="BZ299" ca="1">IF(AB299&lt;0,AB299*SUMPRODUCT(_xlfn.XLOOKUP(AB$23,$C$4:$C$19,$T$4:$AD$19)*$AL299:$AV299),0)</f>
        <v>0</v>
      </c>
      <c r="CA299" s="300" cm="1">
        <f t="array" aca="1" ref="CA299" ca="1">IF(AC299&lt;0,AC299*SUMPRODUCT(_xlfn.XLOOKUP(AC$23,$C$4:$C$19,$T$4:$AD$19)*$AL299:$AV299),0)</f>
        <v>0</v>
      </c>
      <c r="CB299" s="301" cm="1">
        <f t="array" aca="1" ref="CB299" ca="1">IF(AD299&lt;0,AD299*SUMPRODUCT(_xlfn.XLOOKUP(AD$23,$C$4:$C$19,$T$4:$AD$19)*$AL299:$AV299),0)</f>
        <v>0</v>
      </c>
      <c r="CC299" s="300" cm="1">
        <f t="array" aca="1" ref="CC299" ca="1">IF(AE299&lt;0,AE299*SUMPRODUCT(_xlfn.XLOOKUP(AE$23,$C$4:$C$19,$T$4:$AD$19)*$AL299:$AV299),0)</f>
        <v>0</v>
      </c>
      <c r="CD299" s="300" cm="1">
        <f t="array" aca="1" ref="CD299" ca="1">IF(AF299&lt;0,AF299*SUMPRODUCT(_xlfn.XLOOKUP(AF$23,$C$4:$C$19,$T$4:$AD$19)*$AL299:$AV299),0)</f>
        <v>0</v>
      </c>
      <c r="CE299" s="300" cm="1">
        <f t="array" aca="1" ref="CE299" ca="1">IF(AG299&lt;0,AG299*SUMPRODUCT(_xlfn.XLOOKUP(AG$23,$C$4:$C$19,$T$4:$AD$19)*$AL299:$AV299),0)</f>
        <v>0</v>
      </c>
      <c r="CF299" s="300" cm="1">
        <f t="array" aca="1" ref="CF299" ca="1">IF(AH299&lt;0,AH299*SUMPRODUCT(_xlfn.XLOOKUP(AH$23,$C$4:$C$19,$T$4:$AD$19)*$AL299:$AV299),0)</f>
        <v>0</v>
      </c>
      <c r="CG299" s="300" cm="1">
        <f t="array" aca="1" ref="CG299" ca="1">IF(AI299&lt;0,AI299*SUMPRODUCT(_xlfn.XLOOKUP(AI$23,$C$4:$C$19,$T$4:$AD$19)*$AL299:$AV299),0)</f>
        <v>0</v>
      </c>
      <c r="CH299" s="300" cm="1">
        <f t="array" aca="1" ref="CH299" ca="1">IF(AJ299&lt;0,AJ299*SUMPRODUCT(_xlfn.XLOOKUP(AJ$23,$C$4:$C$19,$T$4:$AD$19)*$AL299:$AV299),0)</f>
        <v>0</v>
      </c>
      <c r="CI299" s="304" cm="1">
        <f t="array" aca="1" ref="CI299" ca="1">IF(AK299&lt;0,AK299*SUMPRODUCT(_xlfn.XLOOKUP(AK$23,$C$4:$C$19,$T$4:$AD$19)*$AL299:$AV299),0)</f>
        <v>0</v>
      </c>
      <c r="CJ299" s="303">
        <f t="shared" ca="1" si="414"/>
        <v>0</v>
      </c>
      <c r="CK299" s="125" cm="1">
        <f t="array" aca="1" ref="CK299" ca="1">IF(AA299&lt;0,AA299*SUMPRODUCT(_xlfn.XLOOKUP(AA$23,$C$4:$C$19,$I$4:$S$19)*$AL299:$AV299),0)</f>
        <v>0</v>
      </c>
      <c r="CL299" s="300" cm="1">
        <f t="array" aca="1" ref="CL299" ca="1">IF(AB299&lt;0,AB299*SUMPRODUCT(_xlfn.XLOOKUP(AB$23,$C$4:$C$19,$I$4:$S$19)*$AL299:$AV299),0)</f>
        <v>0</v>
      </c>
      <c r="CM299" s="300" cm="1">
        <f t="array" aca="1" ref="CM299" ca="1">IF(AC299&lt;0,AC299*SUMPRODUCT(_xlfn.XLOOKUP(AC$23,$C$4:$C$19,$I$4:$S$19)*$AL299:$AV299),0)</f>
        <v>0</v>
      </c>
      <c r="CN299" s="301" cm="1">
        <f t="array" aca="1" ref="CN299" ca="1">IF(AD299&lt;0,AD299*SUMPRODUCT(_xlfn.XLOOKUP(AD$23,$C$4:$C$19,$I$4:$S$19)*$AL299:$AV299),0)</f>
        <v>0</v>
      </c>
      <c r="CO299" s="300" cm="1">
        <f t="array" aca="1" ref="CO299" ca="1">IF(AE299&lt;0,AE299*SUMPRODUCT(_xlfn.XLOOKUP(AE$23,$C$4:$C$19,$I$4:$S$19)*$AL299:$AV299),0)</f>
        <v>0</v>
      </c>
      <c r="CP299" s="300" cm="1">
        <f t="array" aca="1" ref="CP299" ca="1">IF(AF299&lt;0,AF299*SUMPRODUCT(_xlfn.XLOOKUP(AF$23,$C$4:$C$19,$I$4:$S$19)*$AL299:$AV299),0)</f>
        <v>0</v>
      </c>
      <c r="CQ299" s="300" cm="1">
        <f t="array" aca="1" ref="CQ299" ca="1">IF(AG299&lt;0,AG299*SUMPRODUCT(_xlfn.XLOOKUP(AG$23,$C$4:$C$19,$I$4:$S$19)*$AL299:$AV299),0)</f>
        <v>0</v>
      </c>
      <c r="CR299" s="300" cm="1">
        <f t="array" aca="1" ref="CR299" ca="1">IF(AH299&lt;0,AH299*SUMPRODUCT(_xlfn.XLOOKUP(AH$23,$C$4:$C$19,$I$4:$S$19)*$AL299:$AV299),0)</f>
        <v>0</v>
      </c>
      <c r="CS299" s="300" cm="1">
        <f t="array" aca="1" ref="CS299" ca="1">IF(AI299&lt;0,AI299*SUMPRODUCT(_xlfn.XLOOKUP(AI$23,$C$4:$C$19,$I$4:$S$19)*$AL299:$AV299),0)</f>
        <v>0</v>
      </c>
      <c r="CT299" s="300" cm="1">
        <f t="array" aca="1" ref="CT299" ca="1">IF(AJ299&lt;0,AJ299*SUMPRODUCT(_xlfn.XLOOKUP(AJ$23,$C$4:$C$19,$I$4:$S$19)*$AL299:$AV299),0)</f>
        <v>0</v>
      </c>
      <c r="CU299" s="302" cm="1">
        <f t="array" aca="1" ref="CU299" ca="1">IF(AK299&lt;0,AK299*SUMPRODUCT(_xlfn.XLOOKUP(AK$23,$C$4:$C$19,$I$4:$S$19)*$AL299:$AV299),0)</f>
        <v>0</v>
      </c>
      <c r="CV299" s="303">
        <f t="shared" ca="1" si="415"/>
        <v>0</v>
      </c>
    </row>
    <row r="300" spans="1:100" x14ac:dyDescent="0.25">
      <c r="A300" s="136"/>
      <c r="B300" s="389"/>
      <c r="C300" s="278">
        <v>18</v>
      </c>
      <c r="D300" s="279" t="str">
        <f>_xlfn.XLOOKUP($C300,'Load Combinations'!$B$4:$B$22,'Load Combinations'!$C$4:$C$22)</f>
        <v>Target Change Out</v>
      </c>
      <c r="E300" s="280"/>
      <c r="F300" s="281"/>
      <c r="G300" s="111"/>
      <c r="H300" s="282">
        <f t="shared" ca="1" si="410"/>
        <v>-1.4</v>
      </c>
      <c r="I300" s="282">
        <f t="shared" ca="1" si="411"/>
        <v>-1.6</v>
      </c>
      <c r="J300" s="283"/>
      <c r="K300" s="87">
        <f ca="1">OFFSET(K300,-17,0)</f>
        <v>0</v>
      </c>
      <c r="L300" s="84">
        <f t="shared" ref="L300:AK300" ca="1" si="432">OFFSET(L300,-17,0)</f>
        <v>0</v>
      </c>
      <c r="M300" s="84">
        <f t="shared" ca="1" si="432"/>
        <v>0</v>
      </c>
      <c r="N300" s="84">
        <f t="shared" ca="1" si="432"/>
        <v>0</v>
      </c>
      <c r="O300" s="84">
        <f t="shared" ca="1" si="432"/>
        <v>0</v>
      </c>
      <c r="P300" s="84">
        <f t="shared" ca="1" si="432"/>
        <v>0</v>
      </c>
      <c r="Q300" s="84">
        <f t="shared" ca="1" si="432"/>
        <v>0</v>
      </c>
      <c r="R300" s="84">
        <f t="shared" ca="1" si="432"/>
        <v>0</v>
      </c>
      <c r="S300" s="84">
        <f t="shared" ca="1" si="432"/>
        <v>0</v>
      </c>
      <c r="T300" s="84">
        <f t="shared" ca="1" si="432"/>
        <v>0</v>
      </c>
      <c r="U300" s="84">
        <f t="shared" ca="1" si="432"/>
        <v>0</v>
      </c>
      <c r="V300" s="84">
        <f t="shared" ca="1" si="432"/>
        <v>1</v>
      </c>
      <c r="W300" s="84">
        <f t="shared" ca="1" si="432"/>
        <v>0</v>
      </c>
      <c r="X300" s="84">
        <f t="shared" ca="1" si="432"/>
        <v>0</v>
      </c>
      <c r="Y300" s="84">
        <f t="shared" ca="1" si="432"/>
        <v>0</v>
      </c>
      <c r="Z300" s="89">
        <f t="shared" ca="1" si="432"/>
        <v>0</v>
      </c>
      <c r="AA300" s="87">
        <f t="shared" ca="1" si="432"/>
        <v>0</v>
      </c>
      <c r="AB300" s="84">
        <f t="shared" ca="1" si="432"/>
        <v>1</v>
      </c>
      <c r="AC300" s="84">
        <f t="shared" ca="1" si="432"/>
        <v>1</v>
      </c>
      <c r="AD300" s="84">
        <f t="shared" ca="1" si="432"/>
        <v>0</v>
      </c>
      <c r="AE300" s="84">
        <f t="shared" ca="1" si="432"/>
        <v>1</v>
      </c>
      <c r="AF300" s="84">
        <f t="shared" ca="1" si="432"/>
        <v>1</v>
      </c>
      <c r="AG300" s="84">
        <f t="shared" ca="1" si="432"/>
        <v>0</v>
      </c>
      <c r="AH300" s="84">
        <f t="shared" ca="1" si="432"/>
        <v>0</v>
      </c>
      <c r="AI300" s="84">
        <f t="shared" ca="1" si="432"/>
        <v>1</v>
      </c>
      <c r="AJ300" s="84">
        <f t="shared" ca="1" si="432"/>
        <v>0</v>
      </c>
      <c r="AK300" s="98">
        <f t="shared" ca="1" si="432"/>
        <v>0</v>
      </c>
      <c r="AL300" s="91">
        <f>+INDEX('Load Combinations'!$D$4:$N$22,MATCH(Vertical!$C300,'Load Combinations'!$B$4:$B$22,0),MATCH(Vertical!AL$23,'Load Combinations'!$D$3:$N$3,0))</f>
        <v>1</v>
      </c>
      <c r="AM300" s="84">
        <f>+INDEX('Load Combinations'!$D$4:$N$22,MATCH(Vertical!$C300,'Load Combinations'!$B$4:$B$22,0),MATCH(Vertical!AM$23,'Load Combinations'!$D$3:$N$3,0))</f>
        <v>0</v>
      </c>
      <c r="AN300" s="84">
        <f>+INDEX('Load Combinations'!$D$4:$N$22,MATCH(Vertical!$C300,'Load Combinations'!$B$4:$B$22,0),MATCH(Vertical!AN$23,'Load Combinations'!$D$3:$N$3,0))</f>
        <v>1</v>
      </c>
      <c r="AO300" s="84">
        <f>+INDEX('Load Combinations'!$D$4:$N$22,MATCH(Vertical!$C300,'Load Combinations'!$B$4:$B$22,0),MATCH(Vertical!AO$23,'Load Combinations'!$D$3:$N$3,0))</f>
        <v>1</v>
      </c>
      <c r="AP300" s="84">
        <f>+INDEX('Load Combinations'!$D$4:$N$22,MATCH(Vertical!$C300,'Load Combinations'!$B$4:$B$22,0),MATCH(Vertical!AP$23,'Load Combinations'!$D$3:$N$3,0))</f>
        <v>0</v>
      </c>
      <c r="AQ300" s="84">
        <f>+INDEX('Load Combinations'!$D$4:$N$22,MATCH(Vertical!$C300,'Load Combinations'!$B$4:$B$22,0),MATCH(Vertical!AQ$23,'Load Combinations'!$D$3:$N$3,0))</f>
        <v>0</v>
      </c>
      <c r="AR300" s="84">
        <f>+INDEX('Load Combinations'!$D$4:$N$22,MATCH(Vertical!$C300,'Load Combinations'!$B$4:$B$22,0),MATCH(Vertical!AR$23,'Load Combinations'!$D$3:$N$3,0))</f>
        <v>0</v>
      </c>
      <c r="AS300" s="84">
        <f>+INDEX('Load Combinations'!$D$4:$N$22,MATCH(Vertical!$C300,'Load Combinations'!$B$4:$B$22,0),MATCH(Vertical!AS$23,'Load Combinations'!$D$3:$N$3,0))</f>
        <v>0</v>
      </c>
      <c r="AT300" s="84">
        <f>+INDEX('Load Combinations'!$D$4:$N$22,MATCH(Vertical!$C300,'Load Combinations'!$B$4:$B$22,0),MATCH(Vertical!AT$23,'Load Combinations'!$D$3:$N$3,0))</f>
        <v>0</v>
      </c>
      <c r="AU300" s="89">
        <f>+INDEX('Load Combinations'!$D$4:$N$22,MATCH(Vertical!$C300,'Load Combinations'!$B$4:$B$22,0),MATCH(Vertical!AU$23,'Load Combinations'!$D$3:$N$3,0))</f>
        <v>0</v>
      </c>
      <c r="AV300" s="194">
        <f>+INDEX('Load Combinations'!$D$4:$N$22,MATCH(Vertical!$C300,'Load Combinations'!$B$4:$B$22,0),MATCH(Vertical!AV$23,'Load Combinations'!$D$3:$N$3,0))</f>
        <v>0</v>
      </c>
      <c r="AW300" s="284" cm="1">
        <f t="array" aca="1" ref="AW300" ca="1">SUMPRODUCT(--($K300:$Z300&gt;0),INDEX($H$4:$H$19,MATCH($K$23:$Z$23,$C$4:$C$19,0)))</f>
        <v>0.5</v>
      </c>
      <c r="AX300" s="194" cm="1">
        <f t="array" aca="1" ref="AX300" ca="1">SUMPRODUCT(--($K300:$Z300&gt;0),INDEX($G$4:$G$19,MATCH($K$23:$Z$23,$C$4:$C$19,0)))</f>
        <v>-0.5</v>
      </c>
      <c r="AY300" s="194" cm="1">
        <f t="array" aca="1" ref="AY300" ca="1">-1*SUMPRODUCT(--($K300:$Z300&lt;0),INDEX($H$4:$H$19,MATCH($K$23:$Z$23,$C$4:$C$19,0)))</f>
        <v>0</v>
      </c>
      <c r="AZ300" s="285" cm="1">
        <f t="array" aca="1" ref="AZ300" ca="1">-1*SUMPRODUCT(--($K300:$Z300&lt;0),INDEX($G$4:$G$19,MATCH($K$23:$Z$23,$C$4:$C$19,0)))</f>
        <v>0</v>
      </c>
      <c r="BA300" s="286" cm="1">
        <f t="array" aca="1" ref="BA300" ca="1">IF(AA300&gt;0,AA300*SUMPRODUCT(_xlfn.XLOOKUP(AA$23,$C$4:$C$19,$T$4:$AD$19)*$AL300:$AV300),0)</f>
        <v>0</v>
      </c>
      <c r="BB300" s="287" cm="1">
        <f t="array" aca="1" ref="BB300" ca="1">IF(AB300&gt;0,AB300*SUMPRODUCT(_xlfn.XLOOKUP(AB$23,$C$4:$C$19,$T$4:$AD$19)*$AL300:$AV300),0)</f>
        <v>0.1</v>
      </c>
      <c r="BC300" s="287" cm="1">
        <f t="array" aca="1" ref="BC300" ca="1">IF(AC300&gt;0,AC300*SUMPRODUCT(_xlfn.XLOOKUP(AC$23,$C$4:$C$19,$T$4:$AD$19)*$AL300:$AV300),0)</f>
        <v>0</v>
      </c>
      <c r="BD300" s="287" cm="1">
        <f t="array" aca="1" ref="BD300" ca="1">IF(AD300&gt;0,AD300*SUMPRODUCT(_xlfn.XLOOKUP(AD$23,$C$4:$C$19,$T$4:$AD$19)*$AL300:$AV300),0)</f>
        <v>0</v>
      </c>
      <c r="BE300" s="287" cm="1">
        <f t="array" aca="1" ref="BE300" ca="1">IF(AE300&gt;0,AE300*SUMPRODUCT(_xlfn.XLOOKUP(AE$23,$C$4:$C$19,$T$4:$AD$19)*$AL300:$AV300),0)</f>
        <v>-2</v>
      </c>
      <c r="BF300" s="287" cm="1">
        <f t="array" aca="1" ref="BF300" ca="1">IF(AF300&gt;0,AF300*SUMPRODUCT(_xlfn.XLOOKUP(AF$23,$C$4:$C$19,$T$4:$AD$19)*$AL300:$AV300),0)</f>
        <v>0</v>
      </c>
      <c r="BG300" s="287" cm="1">
        <f t="array" aca="1" ref="BG300" ca="1">IF(AG300&gt;0,AG300*SUMPRODUCT(_xlfn.XLOOKUP(AG$23,$C$4:$C$19,$T$4:$AD$19)*$AL300:$AV300),0)</f>
        <v>0</v>
      </c>
      <c r="BH300" s="287" cm="1">
        <f t="array" aca="1" ref="BH300" ca="1">IF(AH300&gt;0,AH300*SUMPRODUCT(_xlfn.XLOOKUP(AH$23,$C$4:$C$19,$T$4:$AD$19)*$AL300:$AV300),0)</f>
        <v>0</v>
      </c>
      <c r="BI300" s="287" cm="1">
        <f t="array" aca="1" ref="BI300" ca="1">IF(AI300&gt;0,AI300*SUMPRODUCT(_xlfn.XLOOKUP(AI$23,$C$4:$C$19,$T$4:$AD$19)*$AL300:$AV300),0)</f>
        <v>0</v>
      </c>
      <c r="BJ300" s="287" cm="1">
        <f t="array" aca="1" ref="BJ300" ca="1">IF(AJ300&gt;0,AJ300*SUMPRODUCT(_xlfn.XLOOKUP(AJ$23,$C$4:$C$19,$T$4:$AD$19)*$AL300:$AV300),0)</f>
        <v>0</v>
      </c>
      <c r="BK300" s="288" cm="1">
        <f t="array" aca="1" ref="BK300" ca="1">IF(AK300&gt;0,AK300*SUMPRODUCT(_xlfn.XLOOKUP(AK$23,$C$4:$C$19,$T$4:$AD$19)*$AL300:$AV300),0)</f>
        <v>0</v>
      </c>
      <c r="BL300" s="289">
        <f t="shared" ca="1" si="412"/>
        <v>-1.9</v>
      </c>
      <c r="BM300" s="286" cm="1">
        <f t="array" aca="1" ref="BM300" ca="1">IF(AA300&gt;0,AA300*SUMPRODUCT(_xlfn.XLOOKUP(AA$23,$C$4:$C$19,$I$4:$S$19)*$AL300:$AV300),0)</f>
        <v>0</v>
      </c>
      <c r="BN300" s="287" cm="1">
        <f t="array" aca="1" ref="BN300" ca="1">IF(AB300&gt;0,AB300*SUMPRODUCT(_xlfn.XLOOKUP(AB$23,$C$4:$C$19,$I$4:$S$19)*$AL300:$AV300),0)</f>
        <v>-0.1</v>
      </c>
      <c r="BO300" s="287" cm="1">
        <f t="array" aca="1" ref="BO300" ca="1">IF(AC300&gt;0,AC300*SUMPRODUCT(_xlfn.XLOOKUP(AC$23,$C$4:$C$19,$I$4:$S$19)*$AL300:$AV300),0)</f>
        <v>0</v>
      </c>
      <c r="BP300" s="287" cm="1">
        <f t="array" aca="1" ref="BP300" ca="1">IF(AD300&gt;0,AD300*SUMPRODUCT(_xlfn.XLOOKUP(AD$23,$C$4:$C$19,$I$4:$S$19)*$AL300:$AV300),0)</f>
        <v>0</v>
      </c>
      <c r="BQ300" s="287" cm="1">
        <f t="array" aca="1" ref="BQ300" ca="1">IF(AE300&gt;0,AE300*SUMPRODUCT(_xlfn.XLOOKUP(AE$23,$C$4:$C$19,$I$4:$S$19)*$AL300:$AV300),0)</f>
        <v>0</v>
      </c>
      <c r="BR300" s="287" cm="1">
        <f t="array" aca="1" ref="BR300" ca="1">IF(AF300&gt;0,AF300*SUMPRODUCT(_xlfn.XLOOKUP(AF$23,$C$4:$C$19,$I$4:$S$19)*$AL300:$AV300),0)</f>
        <v>0</v>
      </c>
      <c r="BS300" s="287" cm="1">
        <f t="array" aca="1" ref="BS300" ca="1">IF(AG300&gt;0,AG300*SUMPRODUCT(_xlfn.XLOOKUP(AG$23,$C$4:$C$19,$I$4:$S$19)*$AL300:$AV300),0)</f>
        <v>0</v>
      </c>
      <c r="BT300" s="287" cm="1">
        <f t="array" aca="1" ref="BT300" ca="1">IF(AH300&gt;0,AH300*SUMPRODUCT(_xlfn.XLOOKUP(AH$23,$C$4:$C$19,$I$4:$S$19)*$AL300:$AV300),0)</f>
        <v>0</v>
      </c>
      <c r="BU300" s="287" cm="1">
        <f t="array" aca="1" ref="BU300" ca="1">IF(AI300&gt;0,AI300*SUMPRODUCT(_xlfn.XLOOKUP(AI$23,$C$4:$C$19,$I$4:$S$19)*$AL300:$AV300),0)</f>
        <v>-1</v>
      </c>
      <c r="BV300" s="287" cm="1">
        <f t="array" aca="1" ref="BV300" ca="1">IF(AJ300&gt;0,AJ300*SUMPRODUCT(_xlfn.XLOOKUP(AJ$23,$C$4:$C$19,$I$4:$S$19)*$AL300:$AV300),0)</f>
        <v>0</v>
      </c>
      <c r="BW300" s="290" cm="1">
        <f t="array" aca="1" ref="BW300" ca="1">IF(AK300&gt;0,AK300*SUMPRODUCT(_xlfn.XLOOKUP(AK$23,$C$4:$C$19,$I$4:$S$19)*$AL300:$AV300),0)</f>
        <v>0</v>
      </c>
      <c r="BX300" s="291">
        <f t="shared" ca="1" si="413"/>
        <v>-1.1000000000000001</v>
      </c>
      <c r="BY300" s="286" cm="1">
        <f t="array" aca="1" ref="BY300" ca="1">IF(AA300&lt;0,AA300*SUMPRODUCT(_xlfn.XLOOKUP(AA$23,$C$4:$C$19,$T$4:$AD$19)*$AL300:$AV300),0)</f>
        <v>0</v>
      </c>
      <c r="BZ300" s="287" cm="1">
        <f t="array" aca="1" ref="BZ300" ca="1">IF(AB300&lt;0,AB300*SUMPRODUCT(_xlfn.XLOOKUP(AB$23,$C$4:$C$19,$T$4:$AD$19)*$AL300:$AV300),0)</f>
        <v>0</v>
      </c>
      <c r="CA300" s="287" cm="1">
        <f t="array" aca="1" ref="CA300" ca="1">IF(AC300&lt;0,AC300*SUMPRODUCT(_xlfn.XLOOKUP(AC$23,$C$4:$C$19,$T$4:$AD$19)*$AL300:$AV300),0)</f>
        <v>0</v>
      </c>
      <c r="CB300" s="287" cm="1">
        <f t="array" aca="1" ref="CB300" ca="1">IF(AD300&lt;0,AD300*SUMPRODUCT(_xlfn.XLOOKUP(AD$23,$C$4:$C$19,$T$4:$AD$19)*$AL300:$AV300),0)</f>
        <v>0</v>
      </c>
      <c r="CC300" s="287" cm="1">
        <f t="array" aca="1" ref="CC300" ca="1">IF(AE300&lt;0,AE300*SUMPRODUCT(_xlfn.XLOOKUP(AE$23,$C$4:$C$19,$T$4:$AD$19)*$AL300:$AV300),0)</f>
        <v>0</v>
      </c>
      <c r="CD300" s="287" cm="1">
        <f t="array" aca="1" ref="CD300" ca="1">IF(AF300&lt;0,AF300*SUMPRODUCT(_xlfn.XLOOKUP(AF$23,$C$4:$C$19,$T$4:$AD$19)*$AL300:$AV300),0)</f>
        <v>0</v>
      </c>
      <c r="CE300" s="287" cm="1">
        <f t="array" aca="1" ref="CE300" ca="1">IF(AG300&lt;0,AG300*SUMPRODUCT(_xlfn.XLOOKUP(AG$23,$C$4:$C$19,$T$4:$AD$19)*$AL300:$AV300),0)</f>
        <v>0</v>
      </c>
      <c r="CF300" s="287" cm="1">
        <f t="array" aca="1" ref="CF300" ca="1">IF(AH300&lt;0,AH300*SUMPRODUCT(_xlfn.XLOOKUP(AH$23,$C$4:$C$19,$T$4:$AD$19)*$AL300:$AV300),0)</f>
        <v>0</v>
      </c>
      <c r="CG300" s="287" cm="1">
        <f t="array" aca="1" ref="CG300" ca="1">IF(AI300&lt;0,AI300*SUMPRODUCT(_xlfn.XLOOKUP(AI$23,$C$4:$C$19,$T$4:$AD$19)*$AL300:$AV300),0)</f>
        <v>0</v>
      </c>
      <c r="CH300" s="287" cm="1">
        <f t="array" aca="1" ref="CH300" ca="1">IF(AJ300&lt;0,AJ300*SUMPRODUCT(_xlfn.XLOOKUP(AJ$23,$C$4:$C$19,$T$4:$AD$19)*$AL300:$AV300),0)</f>
        <v>0</v>
      </c>
      <c r="CI300" s="290" cm="1">
        <f t="array" aca="1" ref="CI300" ca="1">IF(AK300&lt;0,AK300*SUMPRODUCT(_xlfn.XLOOKUP(AK$23,$C$4:$C$19,$T$4:$AD$19)*$AL300:$AV300),0)</f>
        <v>0</v>
      </c>
      <c r="CJ300" s="289">
        <f t="shared" ca="1" si="414"/>
        <v>0</v>
      </c>
      <c r="CK300" s="286" cm="1">
        <f t="array" aca="1" ref="CK300" ca="1">IF(AA300&lt;0,AA300*SUMPRODUCT(_xlfn.XLOOKUP(AA$23,$C$4:$C$19,$I$4:$S$19)*$AL300:$AV300),0)</f>
        <v>0</v>
      </c>
      <c r="CL300" s="287" cm="1">
        <f t="array" aca="1" ref="CL300" ca="1">IF(AB300&lt;0,AB300*SUMPRODUCT(_xlfn.XLOOKUP(AB$23,$C$4:$C$19,$I$4:$S$19)*$AL300:$AV300),0)</f>
        <v>0</v>
      </c>
      <c r="CM300" s="287" cm="1">
        <f t="array" aca="1" ref="CM300" ca="1">IF(AC300&lt;0,AC300*SUMPRODUCT(_xlfn.XLOOKUP(AC$23,$C$4:$C$19,$I$4:$S$19)*$AL300:$AV300),0)</f>
        <v>0</v>
      </c>
      <c r="CN300" s="287" cm="1">
        <f t="array" aca="1" ref="CN300" ca="1">IF(AD300&lt;0,AD300*SUMPRODUCT(_xlfn.XLOOKUP(AD$23,$C$4:$C$19,$I$4:$S$19)*$AL300:$AV300),0)</f>
        <v>0</v>
      </c>
      <c r="CO300" s="287" cm="1">
        <f t="array" aca="1" ref="CO300" ca="1">IF(AE300&lt;0,AE300*SUMPRODUCT(_xlfn.XLOOKUP(AE$23,$C$4:$C$19,$I$4:$S$19)*$AL300:$AV300),0)</f>
        <v>0</v>
      </c>
      <c r="CP300" s="287" cm="1">
        <f t="array" aca="1" ref="CP300" ca="1">IF(AF300&lt;0,AF300*SUMPRODUCT(_xlfn.XLOOKUP(AF$23,$C$4:$C$19,$I$4:$S$19)*$AL300:$AV300),0)</f>
        <v>0</v>
      </c>
      <c r="CQ300" s="287" cm="1">
        <f t="array" aca="1" ref="CQ300" ca="1">IF(AG300&lt;0,AG300*SUMPRODUCT(_xlfn.XLOOKUP(AG$23,$C$4:$C$19,$I$4:$S$19)*$AL300:$AV300),0)</f>
        <v>0</v>
      </c>
      <c r="CR300" s="287" cm="1">
        <f t="array" aca="1" ref="CR300" ca="1">IF(AH300&lt;0,AH300*SUMPRODUCT(_xlfn.XLOOKUP(AH$23,$C$4:$C$19,$I$4:$S$19)*$AL300:$AV300),0)</f>
        <v>0</v>
      </c>
      <c r="CS300" s="287" cm="1">
        <f t="array" aca="1" ref="CS300" ca="1">IF(AI300&lt;0,AI300*SUMPRODUCT(_xlfn.XLOOKUP(AI$23,$C$4:$C$19,$I$4:$S$19)*$AL300:$AV300),0)</f>
        <v>0</v>
      </c>
      <c r="CT300" s="287" cm="1">
        <f t="array" aca="1" ref="CT300" ca="1">IF(AJ300&lt;0,AJ300*SUMPRODUCT(_xlfn.XLOOKUP(AJ$23,$C$4:$C$19,$I$4:$S$19)*$AL300:$AV300),0)</f>
        <v>0</v>
      </c>
      <c r="CU300" s="288" cm="1">
        <f t="array" aca="1" ref="CU300" ca="1">IF(AK300&lt;0,AK300*SUMPRODUCT(_xlfn.XLOOKUP(AK$23,$C$4:$C$19,$I$4:$S$19)*$AL300:$AV300),0)</f>
        <v>0</v>
      </c>
      <c r="CV300" s="289">
        <f t="shared" ca="1" si="415"/>
        <v>0</v>
      </c>
    </row>
    <row r="301" spans="1:100" ht="15.75" thickBot="1" x14ac:dyDescent="0.3">
      <c r="A301" s="137"/>
      <c r="B301" s="492"/>
      <c r="C301" s="306">
        <v>19</v>
      </c>
      <c r="D301" s="307" t="str">
        <f>_xlfn.XLOOKUP($C301,'Load Combinations'!$B$4:$B$22,'Load Combinations'!$C$4:$C$22)</f>
        <v>Bearing Change Out (Shaft on lid)</v>
      </c>
      <c r="E301" s="308"/>
      <c r="F301" s="309"/>
      <c r="G301" s="310"/>
      <c r="H301" s="311">
        <f t="shared" ca="1" si="410"/>
        <v>0.5</v>
      </c>
      <c r="I301" s="311">
        <f t="shared" ca="1" si="411"/>
        <v>-2.5</v>
      </c>
      <c r="J301" s="724"/>
      <c r="K301" s="312">
        <f ca="1">OFFSET(K301,-18,0)</f>
        <v>0</v>
      </c>
      <c r="L301" s="313">
        <f t="shared" ref="L301:AK301" ca="1" si="433">OFFSET(L301,-18,0)</f>
        <v>0</v>
      </c>
      <c r="M301" s="313">
        <f t="shared" ca="1" si="433"/>
        <v>0</v>
      </c>
      <c r="N301" s="313">
        <f t="shared" ca="1" si="433"/>
        <v>0</v>
      </c>
      <c r="O301" s="313">
        <f t="shared" ca="1" si="433"/>
        <v>0</v>
      </c>
      <c r="P301" s="313">
        <f t="shared" ca="1" si="433"/>
        <v>0</v>
      </c>
      <c r="Q301" s="313">
        <f t="shared" ca="1" si="433"/>
        <v>0</v>
      </c>
      <c r="R301" s="313">
        <f t="shared" ca="1" si="433"/>
        <v>0</v>
      </c>
      <c r="S301" s="313">
        <f t="shared" ca="1" si="433"/>
        <v>0</v>
      </c>
      <c r="T301" s="313">
        <f t="shared" ca="1" si="433"/>
        <v>0</v>
      </c>
      <c r="U301" s="313">
        <f t="shared" ca="1" si="433"/>
        <v>0</v>
      </c>
      <c r="V301" s="313">
        <f t="shared" ca="1" si="433"/>
        <v>1</v>
      </c>
      <c r="W301" s="313">
        <f t="shared" ca="1" si="433"/>
        <v>0</v>
      </c>
      <c r="X301" s="313">
        <f t="shared" ca="1" si="433"/>
        <v>0</v>
      </c>
      <c r="Y301" s="313">
        <f t="shared" ca="1" si="433"/>
        <v>0</v>
      </c>
      <c r="Z301" s="314">
        <f t="shared" ca="1" si="433"/>
        <v>0</v>
      </c>
      <c r="AA301" s="312">
        <f t="shared" ca="1" si="433"/>
        <v>0</v>
      </c>
      <c r="AB301" s="313">
        <f t="shared" ca="1" si="433"/>
        <v>1</v>
      </c>
      <c r="AC301" s="313">
        <f t="shared" ca="1" si="433"/>
        <v>1</v>
      </c>
      <c r="AD301" s="313">
        <f t="shared" ca="1" si="433"/>
        <v>0</v>
      </c>
      <c r="AE301" s="313">
        <f t="shared" ca="1" si="433"/>
        <v>1</v>
      </c>
      <c r="AF301" s="313">
        <f t="shared" ca="1" si="433"/>
        <v>1</v>
      </c>
      <c r="AG301" s="313">
        <f t="shared" ca="1" si="433"/>
        <v>0</v>
      </c>
      <c r="AH301" s="313">
        <f t="shared" ca="1" si="433"/>
        <v>0</v>
      </c>
      <c r="AI301" s="313">
        <f t="shared" ca="1" si="433"/>
        <v>1</v>
      </c>
      <c r="AJ301" s="313">
        <f t="shared" ca="1" si="433"/>
        <v>0</v>
      </c>
      <c r="AK301" s="315">
        <f t="shared" ca="1" si="433"/>
        <v>0</v>
      </c>
      <c r="AL301" s="316">
        <f>+INDEX('Load Combinations'!$D$4:$N$22,MATCH(Vertical!$C301,'Load Combinations'!$B$4:$B$22,0),MATCH(Vertical!AL$23,'Load Combinations'!$D$3:$N$3,0))</f>
        <v>1</v>
      </c>
      <c r="AM301" s="313">
        <f>+INDEX('Load Combinations'!$D$4:$N$22,MATCH(Vertical!$C301,'Load Combinations'!$B$4:$B$22,0),MATCH(Vertical!AM$23,'Load Combinations'!$D$3:$N$3,0))</f>
        <v>0</v>
      </c>
      <c r="AN301" s="313">
        <f>+INDEX('Load Combinations'!$D$4:$N$22,MATCH(Vertical!$C301,'Load Combinations'!$B$4:$B$22,0),MATCH(Vertical!AN$23,'Load Combinations'!$D$3:$N$3,0))</f>
        <v>0</v>
      </c>
      <c r="AO301" s="313">
        <f>+INDEX('Load Combinations'!$D$4:$N$22,MATCH(Vertical!$C301,'Load Combinations'!$B$4:$B$22,0),MATCH(Vertical!AO$23,'Load Combinations'!$D$3:$N$3,0))</f>
        <v>0</v>
      </c>
      <c r="AP301" s="313">
        <f>+INDEX('Load Combinations'!$D$4:$N$22,MATCH(Vertical!$C301,'Load Combinations'!$B$4:$B$22,0),MATCH(Vertical!AP$23,'Load Combinations'!$D$3:$N$3,0))</f>
        <v>0</v>
      </c>
      <c r="AQ301" s="313">
        <f>+INDEX('Load Combinations'!$D$4:$N$22,MATCH(Vertical!$C301,'Load Combinations'!$B$4:$B$22,0),MATCH(Vertical!AQ$23,'Load Combinations'!$D$3:$N$3,0))</f>
        <v>0</v>
      </c>
      <c r="AR301" s="313">
        <f>+INDEX('Load Combinations'!$D$4:$N$22,MATCH(Vertical!$C301,'Load Combinations'!$B$4:$B$22,0),MATCH(Vertical!AR$23,'Load Combinations'!$D$3:$N$3,0))</f>
        <v>0</v>
      </c>
      <c r="AS301" s="313">
        <f>+INDEX('Load Combinations'!$D$4:$N$22,MATCH(Vertical!$C301,'Load Combinations'!$B$4:$B$22,0),MATCH(Vertical!AS$23,'Load Combinations'!$D$3:$N$3,0))</f>
        <v>0</v>
      </c>
      <c r="AT301" s="313">
        <f>+INDEX('Load Combinations'!$D$4:$N$22,MATCH(Vertical!$C301,'Load Combinations'!$B$4:$B$22,0),MATCH(Vertical!AT$23,'Load Combinations'!$D$3:$N$3,0))</f>
        <v>0</v>
      </c>
      <c r="AU301" s="314">
        <f>+INDEX('Load Combinations'!$D$4:$N$22,MATCH(Vertical!$C301,'Load Combinations'!$B$4:$B$22,0),MATCH(Vertical!AU$23,'Load Combinations'!$D$3:$N$3,0))</f>
        <v>0</v>
      </c>
      <c r="AV301" s="318">
        <f>+INDEX('Load Combinations'!$D$4:$N$22,MATCH(Vertical!$C301,'Load Combinations'!$B$4:$B$22,0),MATCH(Vertical!AV$23,'Load Combinations'!$D$3:$N$3,0))</f>
        <v>1</v>
      </c>
      <c r="AW301" s="317" cm="1">
        <f t="array" aca="1" ref="AW301" ca="1">SUMPRODUCT(--($K301:$Z301&gt;0),INDEX($H$4:$H$19,MATCH($K$23:$Z$23,$C$4:$C$19,0)))</f>
        <v>0.5</v>
      </c>
      <c r="AX301" s="318" cm="1">
        <f t="array" aca="1" ref="AX301" ca="1">SUMPRODUCT(--($K301:$Z301&gt;0),INDEX($G$4:$G$19,MATCH($K$23:$Z$23,$C$4:$C$19,0)))</f>
        <v>-0.5</v>
      </c>
      <c r="AY301" s="318" cm="1">
        <f t="array" aca="1" ref="AY301" ca="1">-1*SUMPRODUCT(--($K301:$Z301&lt;0),INDEX($H$4:$H$19,MATCH($K$23:$Z$23,$C$4:$C$19,0)))</f>
        <v>0</v>
      </c>
      <c r="AZ301" s="725" cm="1">
        <f t="array" aca="1" ref="AZ301" ca="1">-1*SUMPRODUCT(--($K301:$Z301&lt;0),INDEX($G$4:$G$19,MATCH($K$23:$Z$23,$C$4:$C$19,0)))</f>
        <v>0</v>
      </c>
      <c r="BA301" s="310" cm="1">
        <f t="array" aca="1" ref="BA301" ca="1">IF(AA301&gt;0,AA301*SUMPRODUCT(_xlfn.XLOOKUP(AA$23,$C$4:$C$19,$T$4:$AD$19)*$AL301:$AV301),0)</f>
        <v>0</v>
      </c>
      <c r="BB301" s="319" cm="1">
        <f t="array" aca="1" ref="BB301" ca="1">IF(AB301&gt;0,AB301*SUMPRODUCT(_xlfn.XLOOKUP(AB$23,$C$4:$C$19,$T$4:$AD$19)*$AL301:$AV301),0)</f>
        <v>0</v>
      </c>
      <c r="BC301" s="319" cm="1">
        <f t="array" aca="1" ref="BC301" ca="1">IF(AC301&gt;0,AC301*SUMPRODUCT(_xlfn.XLOOKUP(AC$23,$C$4:$C$19,$T$4:$AD$19)*$AL301:$AV301),0)</f>
        <v>2</v>
      </c>
      <c r="BD301" s="320" cm="1">
        <f t="array" aca="1" ref="BD301" ca="1">IF(AD301&gt;0,AD301*SUMPRODUCT(_xlfn.XLOOKUP(AD$23,$C$4:$C$19,$T$4:$AD$19)*$AL301:$AV301),0)</f>
        <v>0</v>
      </c>
      <c r="BE301" s="319" cm="1">
        <f t="array" aca="1" ref="BE301" ca="1">IF(AE301&gt;0,AE301*SUMPRODUCT(_xlfn.XLOOKUP(AE$23,$C$4:$C$19,$T$4:$AD$19)*$AL301:$AV301),0)</f>
        <v>-2</v>
      </c>
      <c r="BF301" s="319" cm="1">
        <f t="array" aca="1" ref="BF301" ca="1">IF(AF301&gt;0,AF301*SUMPRODUCT(_xlfn.XLOOKUP(AF$23,$C$4:$C$19,$T$4:$AD$19)*$AL301:$AV301),0)</f>
        <v>0</v>
      </c>
      <c r="BG301" s="319" cm="1">
        <f t="array" aca="1" ref="BG301" ca="1">IF(AG301&gt;0,AG301*SUMPRODUCT(_xlfn.XLOOKUP(AG$23,$C$4:$C$19,$T$4:$AD$19)*$AL301:$AV301),0)</f>
        <v>0</v>
      </c>
      <c r="BH301" s="319" cm="1">
        <f t="array" aca="1" ref="BH301" ca="1">IF(AH301&gt;0,AH301*SUMPRODUCT(_xlfn.XLOOKUP(AH$23,$C$4:$C$19,$T$4:$AD$19)*$AL301:$AV301),0)</f>
        <v>0</v>
      </c>
      <c r="BI301" s="319" cm="1">
        <f t="array" aca="1" ref="BI301" ca="1">IF(AI301&gt;0,AI301*SUMPRODUCT(_xlfn.XLOOKUP(AI$23,$C$4:$C$19,$T$4:$AD$19)*$AL301:$AV301),0)</f>
        <v>0</v>
      </c>
      <c r="BJ301" s="319" cm="1">
        <f t="array" aca="1" ref="BJ301" ca="1">IF(AJ301&gt;0,AJ301*SUMPRODUCT(_xlfn.XLOOKUP(AJ$23,$C$4:$C$19,$T$4:$AD$19)*$AL301:$AV301),0)</f>
        <v>0</v>
      </c>
      <c r="BK301" s="726" cm="1">
        <f t="array" aca="1" ref="BK301" ca="1">IF(AK301&gt;0,AK301*SUMPRODUCT(_xlfn.XLOOKUP(AK$23,$C$4:$C$19,$T$4:$AD$19)*$AL301:$AV301),0)</f>
        <v>0</v>
      </c>
      <c r="BL301" s="727">
        <f t="shared" ca="1" si="412"/>
        <v>0</v>
      </c>
      <c r="BM301" s="310" cm="1">
        <f t="array" aca="1" ref="BM301" ca="1">IF(AA301&gt;0,AA301*SUMPRODUCT(_xlfn.XLOOKUP(AA$23,$C$4:$C$19,$I$4:$S$19)*$AL301:$AV301),0)</f>
        <v>0</v>
      </c>
      <c r="BN301" s="319" cm="1">
        <f t="array" aca="1" ref="BN301" ca="1">IF(AB301&gt;0,AB301*SUMPRODUCT(_xlfn.XLOOKUP(AB$23,$C$4:$C$19,$I$4:$S$19)*$AL301:$AV301),0)</f>
        <v>0</v>
      </c>
      <c r="BO301" s="319" cm="1">
        <f t="array" aca="1" ref="BO301" ca="1">IF(AC301&gt;0,AC301*SUMPRODUCT(_xlfn.XLOOKUP(AC$23,$C$4:$C$19,$I$4:$S$19)*$AL301:$AV301),0)</f>
        <v>-2</v>
      </c>
      <c r="BP301" s="320" cm="1">
        <f t="array" aca="1" ref="BP301" ca="1">IF(AD301&gt;0,AD301*SUMPRODUCT(_xlfn.XLOOKUP(AD$23,$C$4:$C$19,$I$4:$S$19)*$AL301:$AV301),0)</f>
        <v>0</v>
      </c>
      <c r="BQ301" s="319" cm="1">
        <f t="array" aca="1" ref="BQ301" ca="1">IF(AE301&gt;0,AE301*SUMPRODUCT(_xlfn.XLOOKUP(AE$23,$C$4:$C$19,$I$4:$S$19)*$AL301:$AV301),0)</f>
        <v>0</v>
      </c>
      <c r="BR301" s="319" cm="1">
        <f t="array" aca="1" ref="BR301" ca="1">IF(AF301&gt;0,AF301*SUMPRODUCT(_xlfn.XLOOKUP(AF$23,$C$4:$C$19,$I$4:$S$19)*$AL301:$AV301),0)</f>
        <v>0</v>
      </c>
      <c r="BS301" s="319" cm="1">
        <f t="array" aca="1" ref="BS301" ca="1">IF(AG301&gt;0,AG301*SUMPRODUCT(_xlfn.XLOOKUP(AG$23,$C$4:$C$19,$I$4:$S$19)*$AL301:$AV301),0)</f>
        <v>0</v>
      </c>
      <c r="BT301" s="319" cm="1">
        <f t="array" aca="1" ref="BT301" ca="1">IF(AH301&gt;0,AH301*SUMPRODUCT(_xlfn.XLOOKUP(AH$23,$C$4:$C$19,$I$4:$S$19)*$AL301:$AV301),0)</f>
        <v>0</v>
      </c>
      <c r="BU301" s="319" cm="1">
        <f t="array" aca="1" ref="BU301" ca="1">IF(AI301&gt;0,AI301*SUMPRODUCT(_xlfn.XLOOKUP(AI$23,$C$4:$C$19,$I$4:$S$19)*$AL301:$AV301),0)</f>
        <v>0</v>
      </c>
      <c r="BV301" s="319" cm="1">
        <f t="array" aca="1" ref="BV301" ca="1">IF(AJ301&gt;0,AJ301*SUMPRODUCT(_xlfn.XLOOKUP(AJ$23,$C$4:$C$19,$I$4:$S$19)*$AL301:$AV301),0)</f>
        <v>0</v>
      </c>
      <c r="BW301" s="321" cm="1">
        <f t="array" aca="1" ref="BW301" ca="1">IF(AK301&gt;0,AK301*SUMPRODUCT(_xlfn.XLOOKUP(AK$23,$C$4:$C$19,$I$4:$S$19)*$AL301:$AV301),0)</f>
        <v>0</v>
      </c>
      <c r="BX301" s="322">
        <f t="shared" ca="1" si="413"/>
        <v>-2</v>
      </c>
      <c r="BY301" s="310" cm="1">
        <f t="array" aca="1" ref="BY301" ca="1">IF(AA301&lt;0,AA301*SUMPRODUCT(_xlfn.XLOOKUP(AA$23,$C$4:$C$19,$T$4:$AD$19)*$AL301:$AV301),0)</f>
        <v>0</v>
      </c>
      <c r="BZ301" s="319" cm="1">
        <f t="array" aca="1" ref="BZ301" ca="1">IF(AB301&lt;0,AB301*SUMPRODUCT(_xlfn.XLOOKUP(AB$23,$C$4:$C$19,$T$4:$AD$19)*$AL301:$AV301),0)</f>
        <v>0</v>
      </c>
      <c r="CA301" s="319" cm="1">
        <f t="array" aca="1" ref="CA301" ca="1">IF(AC301&lt;0,AC301*SUMPRODUCT(_xlfn.XLOOKUP(AC$23,$C$4:$C$19,$T$4:$AD$19)*$AL301:$AV301),0)</f>
        <v>0</v>
      </c>
      <c r="CB301" s="320" cm="1">
        <f t="array" aca="1" ref="CB301" ca="1">IF(AD301&lt;0,AD301*SUMPRODUCT(_xlfn.XLOOKUP(AD$23,$C$4:$C$19,$T$4:$AD$19)*$AL301:$AV301),0)</f>
        <v>0</v>
      </c>
      <c r="CC301" s="319" cm="1">
        <f t="array" aca="1" ref="CC301" ca="1">IF(AE301&lt;0,AE301*SUMPRODUCT(_xlfn.XLOOKUP(AE$23,$C$4:$C$19,$T$4:$AD$19)*$AL301:$AV301),0)</f>
        <v>0</v>
      </c>
      <c r="CD301" s="319" cm="1">
        <f t="array" aca="1" ref="CD301" ca="1">IF(AF301&lt;0,AF301*SUMPRODUCT(_xlfn.XLOOKUP(AF$23,$C$4:$C$19,$T$4:$AD$19)*$AL301:$AV301),0)</f>
        <v>0</v>
      </c>
      <c r="CE301" s="319" cm="1">
        <f t="array" aca="1" ref="CE301" ca="1">IF(AG301&lt;0,AG301*SUMPRODUCT(_xlfn.XLOOKUP(AG$23,$C$4:$C$19,$T$4:$AD$19)*$AL301:$AV301),0)</f>
        <v>0</v>
      </c>
      <c r="CF301" s="319" cm="1">
        <f t="array" aca="1" ref="CF301" ca="1">IF(AH301&lt;0,AH301*SUMPRODUCT(_xlfn.XLOOKUP(AH$23,$C$4:$C$19,$T$4:$AD$19)*$AL301:$AV301),0)</f>
        <v>0</v>
      </c>
      <c r="CG301" s="319" cm="1">
        <f t="array" aca="1" ref="CG301" ca="1">IF(AI301&lt;0,AI301*SUMPRODUCT(_xlfn.XLOOKUP(AI$23,$C$4:$C$19,$T$4:$AD$19)*$AL301:$AV301),0)</f>
        <v>0</v>
      </c>
      <c r="CH301" s="319" cm="1">
        <f t="array" aca="1" ref="CH301" ca="1">IF(AJ301&lt;0,AJ301*SUMPRODUCT(_xlfn.XLOOKUP(AJ$23,$C$4:$C$19,$T$4:$AD$19)*$AL301:$AV301),0)</f>
        <v>0</v>
      </c>
      <c r="CI301" s="321" cm="1">
        <f t="array" aca="1" ref="CI301" ca="1">IF(AK301&lt;0,AK301*SUMPRODUCT(_xlfn.XLOOKUP(AK$23,$C$4:$C$19,$T$4:$AD$19)*$AL301:$AV301),0)</f>
        <v>0</v>
      </c>
      <c r="CJ301" s="727">
        <f t="shared" ca="1" si="414"/>
        <v>0</v>
      </c>
      <c r="CK301" s="310" cm="1">
        <f t="array" aca="1" ref="CK301" ca="1">IF(AA301&lt;0,AA301*SUMPRODUCT(_xlfn.XLOOKUP(AA$23,$C$4:$C$19,$I$4:$S$19)*$AL301:$AV301),0)</f>
        <v>0</v>
      </c>
      <c r="CL301" s="319" cm="1">
        <f t="array" aca="1" ref="CL301" ca="1">IF(AB301&lt;0,AB301*SUMPRODUCT(_xlfn.XLOOKUP(AB$23,$C$4:$C$19,$I$4:$S$19)*$AL301:$AV301),0)</f>
        <v>0</v>
      </c>
      <c r="CM301" s="319" cm="1">
        <f t="array" aca="1" ref="CM301" ca="1">IF(AC301&lt;0,AC301*SUMPRODUCT(_xlfn.XLOOKUP(AC$23,$C$4:$C$19,$I$4:$S$19)*$AL301:$AV301),0)</f>
        <v>0</v>
      </c>
      <c r="CN301" s="320" cm="1">
        <f t="array" aca="1" ref="CN301" ca="1">IF(AD301&lt;0,AD301*SUMPRODUCT(_xlfn.XLOOKUP(AD$23,$C$4:$C$19,$I$4:$S$19)*$AL301:$AV301),0)</f>
        <v>0</v>
      </c>
      <c r="CO301" s="319" cm="1">
        <f t="array" aca="1" ref="CO301" ca="1">IF(AE301&lt;0,AE301*SUMPRODUCT(_xlfn.XLOOKUP(AE$23,$C$4:$C$19,$I$4:$S$19)*$AL301:$AV301),0)</f>
        <v>0</v>
      </c>
      <c r="CP301" s="319" cm="1">
        <f t="array" aca="1" ref="CP301" ca="1">IF(AF301&lt;0,AF301*SUMPRODUCT(_xlfn.XLOOKUP(AF$23,$C$4:$C$19,$I$4:$S$19)*$AL301:$AV301),0)</f>
        <v>0</v>
      </c>
      <c r="CQ301" s="319" cm="1">
        <f t="array" aca="1" ref="CQ301" ca="1">IF(AG301&lt;0,AG301*SUMPRODUCT(_xlfn.XLOOKUP(AG$23,$C$4:$C$19,$I$4:$S$19)*$AL301:$AV301),0)</f>
        <v>0</v>
      </c>
      <c r="CR301" s="319" cm="1">
        <f t="array" aca="1" ref="CR301" ca="1">IF(AH301&lt;0,AH301*SUMPRODUCT(_xlfn.XLOOKUP(AH$23,$C$4:$C$19,$I$4:$S$19)*$AL301:$AV301),0)</f>
        <v>0</v>
      </c>
      <c r="CS301" s="319" cm="1">
        <f t="array" aca="1" ref="CS301" ca="1">IF(AI301&lt;0,AI301*SUMPRODUCT(_xlfn.XLOOKUP(AI$23,$C$4:$C$19,$I$4:$S$19)*$AL301:$AV301),0)</f>
        <v>0</v>
      </c>
      <c r="CT301" s="319" cm="1">
        <f t="array" aca="1" ref="CT301" ca="1">IF(AJ301&lt;0,AJ301*SUMPRODUCT(_xlfn.XLOOKUP(AJ$23,$C$4:$C$19,$I$4:$S$19)*$AL301:$AV301),0)</f>
        <v>0</v>
      </c>
      <c r="CU301" s="726" cm="1">
        <f t="array" aca="1" ref="CU301" ca="1">IF(AK301&lt;0,AK301*SUMPRODUCT(_xlfn.XLOOKUP(AK$23,$C$4:$C$19,$I$4:$S$19)*$AL301:$AV301),0)</f>
        <v>0</v>
      </c>
      <c r="CV301" s="727">
        <f t="shared" ca="1" si="415"/>
        <v>0</v>
      </c>
    </row>
  </sheetData>
  <mergeCells count="13">
    <mergeCell ref="BM24:BW24"/>
    <mergeCell ref="BY24:CI24"/>
    <mergeCell ref="CK24:CU24"/>
    <mergeCell ref="AW24:AZ24"/>
    <mergeCell ref="K24:Z24"/>
    <mergeCell ref="AA24:AK24"/>
    <mergeCell ref="G2:H2"/>
    <mergeCell ref="E2:F2"/>
    <mergeCell ref="AL24:AU24"/>
    <mergeCell ref="E23:F23"/>
    <mergeCell ref="G23:J23"/>
    <mergeCell ref="I15:S19"/>
    <mergeCell ref="T15:AD19"/>
  </mergeCells>
  <phoneticPr fontId="6" type="noConversion"/>
  <conditionalFormatting sqref="A33:B33">
    <cfRule type="cellIs" dxfId="13" priority="9" operator="greaterThan">
      <formula>0</formula>
    </cfRule>
  </conditionalFormatting>
  <conditionalFormatting sqref="A52:B52">
    <cfRule type="cellIs" dxfId="12" priority="7" operator="greaterThan">
      <formula>0</formula>
    </cfRule>
  </conditionalFormatting>
  <conditionalFormatting sqref="A71:B71">
    <cfRule type="cellIs" dxfId="11" priority="5" operator="greaterThan">
      <formula>0</formula>
    </cfRule>
  </conditionalFormatting>
  <conditionalFormatting sqref="A90:B90">
    <cfRule type="cellIs" dxfId="10" priority="3" operator="greaterThan">
      <formula>0</formula>
    </cfRule>
  </conditionalFormatting>
  <conditionalFormatting sqref="A109:B109">
    <cfRule type="cellIs" dxfId="9" priority="1" operator="greaterThan">
      <formula>0</formula>
    </cfRule>
  </conditionalFormatting>
  <conditionalFormatting sqref="A133:B133">
    <cfRule type="cellIs" dxfId="8" priority="21" operator="greaterThan">
      <formula>0</formula>
    </cfRule>
  </conditionalFormatting>
  <conditionalFormatting sqref="A152:B152">
    <cfRule type="cellIs" dxfId="7" priority="19" operator="greaterThan">
      <formula>0</formula>
    </cfRule>
  </conditionalFormatting>
  <conditionalFormatting sqref="A171:B171">
    <cfRule type="cellIs" dxfId="6" priority="18" operator="greaterThan">
      <formula>0</formula>
    </cfRule>
  </conditionalFormatting>
  <conditionalFormatting sqref="A190:B190">
    <cfRule type="cellIs" dxfId="5" priority="17" operator="greaterThan">
      <formula>0</formula>
    </cfRule>
  </conditionalFormatting>
  <conditionalFormatting sqref="A209:B209">
    <cfRule type="cellIs" dxfId="4" priority="16" operator="greaterThan">
      <formula>0</formula>
    </cfRule>
  </conditionalFormatting>
  <conditionalFormatting sqref="A228:B228">
    <cfRule type="cellIs" dxfId="3" priority="15" operator="greaterThan">
      <formula>0</formula>
    </cfRule>
  </conditionalFormatting>
  <conditionalFormatting sqref="A247:B247">
    <cfRule type="cellIs" dxfId="2" priority="14" operator="greaterThan">
      <formula>0</formula>
    </cfRule>
  </conditionalFormatting>
  <conditionalFormatting sqref="A266:B266">
    <cfRule type="cellIs" dxfId="1" priority="13" operator="greaterThan">
      <formula>0</formula>
    </cfRule>
  </conditionalFormatting>
  <conditionalFormatting sqref="A285:B285">
    <cfRule type="cellIs" dxfId="0" priority="11" operator="greater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24B82-F1CE-48DD-B665-910C8C2316D9}">
  <dimension ref="B1:R22"/>
  <sheetViews>
    <sheetView showOutlineSymbols="0" showWhiteSpace="0" workbookViewId="0">
      <selection activeCell="C40" sqref="C40"/>
    </sheetView>
  </sheetViews>
  <sheetFormatPr defaultRowHeight="15" x14ac:dyDescent="0.25"/>
  <cols>
    <col min="2" max="2" width="3.42578125" customWidth="1"/>
    <col min="3" max="3" width="45.28515625" customWidth="1"/>
    <col min="4" max="9" width="4.7109375" customWidth="1"/>
    <col min="10" max="11" width="6.42578125" customWidth="1"/>
    <col min="12" max="12" width="4.7109375" customWidth="1"/>
    <col min="13" max="13" width="5.85546875" customWidth="1"/>
    <col min="14" max="14" width="7.140625" customWidth="1"/>
  </cols>
  <sheetData>
    <row r="1" spans="2:18" ht="24.75" thickBot="1" x14ac:dyDescent="0.45">
      <c r="B1" s="379" t="s">
        <v>217</v>
      </c>
    </row>
    <row r="2" spans="2:18" ht="102.75" x14ac:dyDescent="0.25">
      <c r="D2" s="663" t="s">
        <v>93</v>
      </c>
      <c r="E2" s="664" t="s">
        <v>18</v>
      </c>
      <c r="F2" s="665" t="s">
        <v>19</v>
      </c>
      <c r="G2" s="664" t="s">
        <v>30</v>
      </c>
      <c r="H2" s="665" t="s">
        <v>31</v>
      </c>
      <c r="I2" s="664" t="s">
        <v>20</v>
      </c>
      <c r="J2" s="665" t="s">
        <v>32</v>
      </c>
      <c r="K2" s="664" t="s">
        <v>21</v>
      </c>
      <c r="L2" s="665" t="s">
        <v>22</v>
      </c>
      <c r="M2" s="665" t="s">
        <v>101</v>
      </c>
      <c r="N2" s="666" t="s">
        <v>355</v>
      </c>
      <c r="O2" s="260"/>
      <c r="P2" s="260"/>
      <c r="Q2" s="260"/>
      <c r="R2" s="260"/>
    </row>
    <row r="3" spans="2:18" ht="18.75" thickBot="1" x14ac:dyDescent="0.4">
      <c r="D3" s="667" t="s">
        <v>94</v>
      </c>
      <c r="E3" s="452" t="s">
        <v>28</v>
      </c>
      <c r="F3" s="668" t="s">
        <v>24</v>
      </c>
      <c r="G3" s="452" t="s">
        <v>25</v>
      </c>
      <c r="H3" s="668" t="s">
        <v>33</v>
      </c>
      <c r="I3" s="452" t="s">
        <v>26</v>
      </c>
      <c r="J3" s="668" t="s">
        <v>45</v>
      </c>
      <c r="K3" s="452" t="s">
        <v>46</v>
      </c>
      <c r="L3" s="668" t="s">
        <v>47</v>
      </c>
      <c r="M3" s="668" t="s">
        <v>27</v>
      </c>
      <c r="N3" s="669" t="s">
        <v>356</v>
      </c>
    </row>
    <row r="4" spans="2:18" x14ac:dyDescent="0.25">
      <c r="B4" s="147">
        <v>1</v>
      </c>
      <c r="C4" s="148" t="s">
        <v>121</v>
      </c>
      <c r="D4" s="149"/>
      <c r="E4" s="154"/>
      <c r="F4" s="154"/>
      <c r="G4" s="154"/>
      <c r="H4" s="154"/>
      <c r="I4" s="154"/>
      <c r="J4" s="154"/>
      <c r="K4" s="154"/>
      <c r="L4" s="154"/>
      <c r="M4" s="154"/>
      <c r="N4" s="150"/>
    </row>
    <row r="5" spans="2:18" x14ac:dyDescent="0.25">
      <c r="B5" s="131">
        <v>2</v>
      </c>
      <c r="C5" s="18" t="s">
        <v>34</v>
      </c>
      <c r="D5" s="72">
        <v>1</v>
      </c>
      <c r="E5" s="73">
        <v>1</v>
      </c>
      <c r="F5" s="73"/>
      <c r="G5" s="73"/>
      <c r="H5" s="73"/>
      <c r="I5" s="73"/>
      <c r="J5" s="73"/>
      <c r="K5" s="73"/>
      <c r="L5" s="73"/>
      <c r="M5" s="73"/>
      <c r="N5" s="74"/>
    </row>
    <row r="6" spans="2:18" x14ac:dyDescent="0.25">
      <c r="B6" s="132">
        <v>3</v>
      </c>
      <c r="C6" s="19" t="s">
        <v>302</v>
      </c>
      <c r="D6" s="75">
        <v>1</v>
      </c>
      <c r="E6" s="76"/>
      <c r="F6" s="76"/>
      <c r="G6" s="76"/>
      <c r="H6" s="76">
        <v>1</v>
      </c>
      <c r="I6" s="76"/>
      <c r="J6" s="76"/>
      <c r="K6" s="76"/>
      <c r="L6" s="76"/>
      <c r="M6" s="76"/>
      <c r="N6" s="77"/>
    </row>
    <row r="7" spans="2:18" x14ac:dyDescent="0.25">
      <c r="B7" s="131">
        <v>4</v>
      </c>
      <c r="C7" s="18" t="s">
        <v>35</v>
      </c>
      <c r="D7" s="72">
        <v>1</v>
      </c>
      <c r="E7" s="73">
        <v>1</v>
      </c>
      <c r="F7" s="73"/>
      <c r="G7" s="73">
        <v>1</v>
      </c>
      <c r="H7" s="73"/>
      <c r="I7" s="73"/>
      <c r="J7" s="73"/>
      <c r="K7" s="73"/>
      <c r="L7" s="73">
        <v>1</v>
      </c>
      <c r="M7" s="73"/>
      <c r="N7" s="74"/>
    </row>
    <row r="8" spans="2:18" x14ac:dyDescent="0.25">
      <c r="B8" s="132">
        <v>5</v>
      </c>
      <c r="C8" s="19" t="s">
        <v>36</v>
      </c>
      <c r="D8" s="75">
        <v>1</v>
      </c>
      <c r="E8" s="76">
        <v>1</v>
      </c>
      <c r="F8" s="76"/>
      <c r="G8" s="76">
        <v>1</v>
      </c>
      <c r="H8" s="76"/>
      <c r="I8" s="76">
        <v>1</v>
      </c>
      <c r="J8" s="76"/>
      <c r="K8" s="76"/>
      <c r="L8" s="76">
        <v>1</v>
      </c>
      <c r="M8" s="76"/>
      <c r="N8" s="77"/>
    </row>
    <row r="9" spans="2:18" x14ac:dyDescent="0.25">
      <c r="B9" s="131">
        <v>6</v>
      </c>
      <c r="C9" s="159" t="s">
        <v>37</v>
      </c>
      <c r="D9" s="72">
        <v>1</v>
      </c>
      <c r="E9" s="73">
        <v>1</v>
      </c>
      <c r="F9" s="73"/>
      <c r="G9" s="73">
        <v>1</v>
      </c>
      <c r="H9" s="73"/>
      <c r="I9" s="73"/>
      <c r="J9" s="73"/>
      <c r="K9" s="73"/>
      <c r="L9" s="73">
        <v>1</v>
      </c>
      <c r="M9" s="73">
        <v>1</v>
      </c>
      <c r="N9" s="74"/>
    </row>
    <row r="10" spans="2:18" x14ac:dyDescent="0.25">
      <c r="B10" s="132">
        <v>7</v>
      </c>
      <c r="C10" s="191" t="s">
        <v>303</v>
      </c>
      <c r="D10" s="75">
        <v>1</v>
      </c>
      <c r="E10" s="76">
        <v>1</v>
      </c>
      <c r="F10" s="76"/>
      <c r="G10" s="76">
        <v>1</v>
      </c>
      <c r="H10" s="76"/>
      <c r="I10" s="76">
        <v>1</v>
      </c>
      <c r="J10" s="76"/>
      <c r="K10" s="76"/>
      <c r="L10" s="76">
        <v>1</v>
      </c>
      <c r="M10" s="76">
        <v>1</v>
      </c>
      <c r="N10" s="77"/>
    </row>
    <row r="11" spans="2:18" x14ac:dyDescent="0.25">
      <c r="B11" s="131">
        <v>8</v>
      </c>
      <c r="C11" s="18" t="s">
        <v>300</v>
      </c>
      <c r="D11" s="72">
        <v>1</v>
      </c>
      <c r="E11" s="73">
        <v>1</v>
      </c>
      <c r="F11" s="73"/>
      <c r="G11" s="73"/>
      <c r="H11" s="73">
        <v>1</v>
      </c>
      <c r="I11" s="73"/>
      <c r="J11" s="73"/>
      <c r="K11" s="73"/>
      <c r="L11" s="73">
        <v>1</v>
      </c>
      <c r="M11" s="73"/>
      <c r="N11" s="74"/>
    </row>
    <row r="12" spans="2:18" x14ac:dyDescent="0.25">
      <c r="B12" s="132">
        <v>9</v>
      </c>
      <c r="C12" s="19" t="s">
        <v>301</v>
      </c>
      <c r="D12" s="75">
        <v>1</v>
      </c>
      <c r="E12" s="76">
        <v>1</v>
      </c>
      <c r="F12" s="76"/>
      <c r="G12" s="76"/>
      <c r="H12" s="76">
        <v>1</v>
      </c>
      <c r="I12" s="76">
        <v>1</v>
      </c>
      <c r="J12" s="76"/>
      <c r="K12" s="76"/>
      <c r="L12" s="76">
        <v>1</v>
      </c>
      <c r="M12" s="76"/>
      <c r="N12" s="77"/>
    </row>
    <row r="13" spans="2:18" ht="15" customHeight="1" x14ac:dyDescent="0.25">
      <c r="B13" s="131">
        <v>10</v>
      </c>
      <c r="C13" s="18" t="s">
        <v>38</v>
      </c>
      <c r="D13" s="72">
        <v>1</v>
      </c>
      <c r="E13" s="73">
        <v>1</v>
      </c>
      <c r="F13" s="73"/>
      <c r="G13" s="73">
        <v>1</v>
      </c>
      <c r="H13" s="73"/>
      <c r="I13" s="73"/>
      <c r="J13" s="73"/>
      <c r="K13" s="73">
        <v>1</v>
      </c>
      <c r="L13" s="73"/>
      <c r="M13" s="73"/>
      <c r="N13" s="74"/>
    </row>
    <row r="14" spans="2:18" ht="15" customHeight="1" x14ac:dyDescent="0.25">
      <c r="B14" s="132">
        <v>11</v>
      </c>
      <c r="C14" s="19" t="s">
        <v>39</v>
      </c>
      <c r="D14" s="75">
        <v>1</v>
      </c>
      <c r="E14" s="76">
        <v>1</v>
      </c>
      <c r="F14" s="76"/>
      <c r="G14" s="76">
        <v>1</v>
      </c>
      <c r="H14" s="76"/>
      <c r="I14" s="76">
        <v>1</v>
      </c>
      <c r="J14" s="76"/>
      <c r="K14" s="76">
        <v>1</v>
      </c>
      <c r="L14" s="76"/>
      <c r="M14" s="76"/>
      <c r="N14" s="77"/>
    </row>
    <row r="15" spans="2:18" ht="15" customHeight="1" x14ac:dyDescent="0.25">
      <c r="B15" s="131">
        <v>12</v>
      </c>
      <c r="C15" s="159" t="s">
        <v>40</v>
      </c>
      <c r="D15" s="72">
        <v>1</v>
      </c>
      <c r="E15" s="73">
        <v>1</v>
      </c>
      <c r="F15" s="73"/>
      <c r="G15" s="73">
        <v>1</v>
      </c>
      <c r="H15" s="73"/>
      <c r="I15" s="73"/>
      <c r="J15" s="73"/>
      <c r="K15" s="73">
        <v>1</v>
      </c>
      <c r="L15" s="73"/>
      <c r="M15" s="73">
        <v>1</v>
      </c>
      <c r="N15" s="74"/>
    </row>
    <row r="16" spans="2:18" ht="15" customHeight="1" x14ac:dyDescent="0.25">
      <c r="B16" s="132">
        <v>13</v>
      </c>
      <c r="C16" s="191" t="s">
        <v>41</v>
      </c>
      <c r="D16" s="75">
        <v>1</v>
      </c>
      <c r="E16" s="76">
        <v>1</v>
      </c>
      <c r="F16" s="76"/>
      <c r="G16" s="76">
        <v>1</v>
      </c>
      <c r="H16" s="76"/>
      <c r="I16" s="76">
        <v>1</v>
      </c>
      <c r="J16" s="76"/>
      <c r="K16" s="76">
        <v>1</v>
      </c>
      <c r="L16" s="76"/>
      <c r="M16" s="76">
        <v>1</v>
      </c>
      <c r="N16" s="77"/>
    </row>
    <row r="17" spans="2:14" ht="15.75" customHeight="1" x14ac:dyDescent="0.25">
      <c r="B17" s="131">
        <v>14</v>
      </c>
      <c r="C17" s="18" t="s">
        <v>304</v>
      </c>
      <c r="D17" s="72">
        <v>1</v>
      </c>
      <c r="E17" s="73">
        <v>1</v>
      </c>
      <c r="F17" s="73"/>
      <c r="G17" s="73"/>
      <c r="H17" s="73">
        <v>1</v>
      </c>
      <c r="I17" s="73"/>
      <c r="J17" s="73"/>
      <c r="K17" s="73">
        <v>1</v>
      </c>
      <c r="L17" s="73"/>
      <c r="M17" s="73"/>
      <c r="N17" s="74"/>
    </row>
    <row r="18" spans="2:14" x14ac:dyDescent="0.25">
      <c r="B18" s="132">
        <v>15</v>
      </c>
      <c r="C18" s="19" t="s">
        <v>305</v>
      </c>
      <c r="D18" s="75">
        <v>1</v>
      </c>
      <c r="E18" s="76">
        <v>1</v>
      </c>
      <c r="F18" s="76"/>
      <c r="G18" s="76"/>
      <c r="H18" s="76">
        <v>1</v>
      </c>
      <c r="I18" s="76">
        <v>1</v>
      </c>
      <c r="J18" s="76"/>
      <c r="K18" s="76">
        <v>1</v>
      </c>
      <c r="L18" s="76"/>
      <c r="M18" s="76"/>
      <c r="N18" s="77"/>
    </row>
    <row r="19" spans="2:14" x14ac:dyDescent="0.25">
      <c r="B19" s="131">
        <v>16</v>
      </c>
      <c r="C19" s="18" t="s">
        <v>42</v>
      </c>
      <c r="D19" s="72">
        <v>1</v>
      </c>
      <c r="E19" s="73"/>
      <c r="F19" s="73"/>
      <c r="G19" s="73">
        <v>1</v>
      </c>
      <c r="H19" s="73"/>
      <c r="I19" s="73"/>
      <c r="J19" s="73">
        <v>1</v>
      </c>
      <c r="K19" s="73"/>
      <c r="L19" s="73"/>
      <c r="M19" s="73"/>
      <c r="N19" s="74"/>
    </row>
    <row r="20" spans="2:14" x14ac:dyDescent="0.25">
      <c r="B20" s="132">
        <v>17</v>
      </c>
      <c r="C20" s="19" t="s">
        <v>43</v>
      </c>
      <c r="D20" s="75">
        <v>1</v>
      </c>
      <c r="E20" s="76"/>
      <c r="F20" s="76"/>
      <c r="G20" s="76">
        <v>1</v>
      </c>
      <c r="H20" s="76"/>
      <c r="I20" s="76">
        <v>1</v>
      </c>
      <c r="J20" s="76">
        <v>1</v>
      </c>
      <c r="K20" s="76"/>
      <c r="L20" s="76"/>
      <c r="M20" s="76"/>
      <c r="N20" s="77"/>
    </row>
    <row r="21" spans="2:14" x14ac:dyDescent="0.25">
      <c r="B21" s="131">
        <v>18</v>
      </c>
      <c r="C21" s="18" t="s">
        <v>44</v>
      </c>
      <c r="D21" s="72">
        <v>1</v>
      </c>
      <c r="E21" s="73"/>
      <c r="F21" s="73">
        <v>1</v>
      </c>
      <c r="G21" s="73">
        <v>1</v>
      </c>
      <c r="H21" s="73"/>
      <c r="I21" s="73"/>
      <c r="J21" s="73"/>
      <c r="K21" s="73"/>
      <c r="L21" s="73"/>
      <c r="M21" s="73"/>
      <c r="N21" s="74"/>
    </row>
    <row r="22" spans="2:14" ht="15.75" thickBot="1" x14ac:dyDescent="0.3">
      <c r="B22" s="392">
        <v>19</v>
      </c>
      <c r="C22" s="393" t="s">
        <v>48</v>
      </c>
      <c r="D22" s="394">
        <v>1</v>
      </c>
      <c r="E22" s="395"/>
      <c r="F22" s="395"/>
      <c r="G22" s="395"/>
      <c r="H22" s="395"/>
      <c r="I22" s="395"/>
      <c r="J22" s="395"/>
      <c r="K22" s="395"/>
      <c r="L22" s="395"/>
      <c r="M22" s="395"/>
      <c r="N22" s="396">
        <v>1</v>
      </c>
    </row>
  </sheetData>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BE45-EEF5-4600-8507-848BBF3BBDED}">
  <dimension ref="A1"/>
  <sheetViews>
    <sheetView showOutlineSymbols="0" showWhiteSpace="0" topLeftCell="A22" workbookViewId="0">
      <selection activeCell="U57" sqref="U57"/>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6ABB0E05FD9643966F5832F47BC72C" ma:contentTypeVersion="17" ma:contentTypeDescription="Create a new document." ma:contentTypeScope="" ma:versionID="ad53e73978dde00e4b60d3a1f92d96d7">
  <xsd:schema xmlns:xsd="http://www.w3.org/2001/XMLSchema" xmlns:xs="http://www.w3.org/2001/XMLSchema" xmlns:p="http://schemas.microsoft.com/office/2006/metadata/properties" xmlns:ns2="2bf55837-d00d-4291-8581-63a601f59d2e" xmlns:ns3="e4a3cf16-f000-411a-8b9f-ac8de5bd4628" targetNamespace="http://schemas.microsoft.com/office/2006/metadata/properties" ma:root="true" ma:fieldsID="6db1dcda94b4e67903a89010eb2b330a" ns2:_="" ns3:_="">
    <xsd:import namespace="2bf55837-d00d-4291-8581-63a601f59d2e"/>
    <xsd:import namespace="e4a3cf16-f000-411a-8b9f-ac8de5bd46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f55837-d00d-4291-8581-63a601f59d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8ac8405-059b-47f8-b48a-bbaeae0205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a3cf16-f000-411a-8b9f-ac8de5bd462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2377ec8-f349-44bd-a667-3c7fff64c664}" ma:internalName="TaxCatchAll" ma:showField="CatchAllData" ma:web="e4a3cf16-f000-411a-8b9f-ac8de5bd46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f55837-d00d-4291-8581-63a601f59d2e">
      <Terms xmlns="http://schemas.microsoft.com/office/infopath/2007/PartnerControls"/>
    </lcf76f155ced4ddcb4097134ff3c332f>
    <TaxCatchAll xmlns="e4a3cf16-f000-411a-8b9f-ac8de5bd4628" xsi:nil="true"/>
  </documentManagement>
</p:properties>
</file>

<file path=customXml/itemProps1.xml><?xml version="1.0" encoding="utf-8"?>
<ds:datastoreItem xmlns:ds="http://schemas.openxmlformats.org/officeDocument/2006/customXml" ds:itemID="{04032C18-D45D-445B-AFBB-882E4B2F8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f55837-d00d-4291-8581-63a601f59d2e"/>
    <ds:schemaRef ds:uri="e4a3cf16-f000-411a-8b9f-ac8de5bd46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C4BBF3-60A7-4424-86BD-8D2DF16EF55D}">
  <ds:schemaRefs>
    <ds:schemaRef ds:uri="http://schemas.microsoft.com/sharepoint/v3/contenttype/forms"/>
  </ds:schemaRefs>
</ds:datastoreItem>
</file>

<file path=customXml/itemProps3.xml><?xml version="1.0" encoding="utf-8"?>
<ds:datastoreItem xmlns:ds="http://schemas.openxmlformats.org/officeDocument/2006/customXml" ds:itemID="{38010BE0-2332-4CEB-A796-FE98D1038F81}">
  <ds:schemaRefs>
    <ds:schemaRef ds:uri="http://purl.org/dc/dcmitype/"/>
    <ds:schemaRef ds:uri="http://schemas.microsoft.com/office/2006/metadata/properties"/>
    <ds:schemaRef ds:uri="http://schemas.openxmlformats.org/package/2006/metadata/core-properties"/>
    <ds:schemaRef ds:uri="2bf55837-d00d-4291-8581-63a601f59d2e"/>
    <ds:schemaRef ds:uri="http://schemas.microsoft.com/office/infopath/2007/PartnerControls"/>
    <ds:schemaRef ds:uri="http://purl.org/dc/terms/"/>
    <ds:schemaRef ds:uri="http://schemas.microsoft.com/office/2006/documentManagement/types"/>
    <ds:schemaRef ds:uri="e4a3cf16-f000-411a-8b9f-ac8de5bd4628"/>
    <ds:schemaRef ds:uri="http://www.w3.org/XML/1998/namespace"/>
    <ds:schemaRef ds:uri="http://purl.org/dc/elements/1.1/"/>
  </ds:schemaRefs>
</ds:datastoreItem>
</file>

<file path=docMetadata/LabelInfo.xml><?xml version="1.0" encoding="utf-8"?>
<clbl:labelList xmlns:clbl="http://schemas.microsoft.com/office/2020/mipLabelMetadata">
  <clbl:label id="{db3dbd43-4c4b-4544-9f8a-0553f9f5f25e}" enabled="0" method="" siteId="{db3dbd43-4c4b-4544-9f8a-0553f9f5f2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 Sheet</vt:lpstr>
      <vt:lpstr>Summary</vt:lpstr>
      <vt:lpstr>Horizontal</vt:lpstr>
      <vt:lpstr>Vertical</vt:lpstr>
      <vt:lpstr>Load Combinations</vt:lpstr>
      <vt:lpstr>Graphics</vt:lpstr>
      <vt:lpstr>wc_CreatedBy_ContextCreator</vt:lpstr>
      <vt:lpstr>wc_LastModified_ModifiedOn</vt:lpstr>
      <vt:lpstr>wc_Number_Documentnumber</vt:lpstr>
      <vt:lpstr>wc_VersionIdentifier_versionInfo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Aaron</dc:creator>
  <dc:description>Decomposition of requirements to prevent target and other component contact during operation and off-normal events.</dc:description>
  <cp:lastModifiedBy>Jacques, Aaron</cp:lastModifiedBy>
  <cp:lastPrinted>2026-05-28T18:42:20Z</cp:lastPrinted>
  <dcterms:created xsi:type="dcterms:W3CDTF">2026-05-14T14:30:04Z</dcterms:created>
  <dcterms:modified xsi:type="dcterms:W3CDTF">2026-07-29T15:31:42Z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0x010100C86ABB0E05FD9643966F5832F47BC72C</vt:lpwstr>
  </property>
  <property fmtid="{D5CDD505-2E9C-101B-9397-08002B2CF9AE}" pid="3" name="MediaServiceImageTags">
    <vt:lpwstr/>
  </property>
  <property fmtid="{D5CDD505-2E9C-101B-9397-08002B2CF9AE}" pid="4" name="Context Create Timestamp">
    <vt:lpwstr>5/15/2025 10:53:03 AM</vt:lpwstr>
  </property>
  <property fmtid="{D5CDD505-2E9C-101B-9397-08002B2CF9AE}" pid="5" name="iterationObid">
    <vt:lpwstr>OR:wt.doc.WTDocument:1619021008</vt:lpwstr>
  </property>
  <property fmtid="{D5CDD505-2E9C-101B-9397-08002B2CF9AE}" pid="6" name="Created On">
    <vt:lpwstr>6/15/2026 1:41:41 PM</vt:lpwstr>
  </property>
  <property fmtid="{D5CDD505-2E9C-101B-9397-08002B2CF9AE}" pid="7" name="wtname">
    <vt:lpwstr>CALC - Target Error Budget</vt:lpwstr>
  </property>
  <property fmtid="{D5CDD505-2E9C-101B-9397-08002B2CF9AE}" pid="8" name="URL">
    <vt:lpwstr>https://windchill-prod.ornl.gov:8443/Windchill/servlet/WindchillGW/wt.fv.master.StandardMasterService/doDirectDownload/CALC%20-%20Target%20Error%20Budget.xlsx?folderId=1609712652&amp;ft=RF&amp;userid=386718663&amp;adId=1619163740&amp;fileName=00000003bb80dd&amp;refsize=2591661&amp;mime=application/vnd.openxmlformats-officedocument.spreadsheetml.sheet&amp;mk=wt.fv.master.StandardMasterService&amp;c=97&amp;riid=-1&amp;sT=1785339102&amp;sign=NXZuPbFsd5BNFbnyKfLxTjy9C0XF0GxkLbpa83ege5g%3D&amp;site=https%3A%2F%2Fwindchill-prod.ornl.gov%3A8443%2FWindchill%2Fservlet%2FWindchillGW&amp;AUTH_CODE=HmacSHA256&amp;isProxy=true</vt:lpwstr>
  </property>
  <property fmtid="{D5CDD505-2E9C-101B-9397-08002B2CF9AE}" pid="9" name="Modified By">
    <vt:lpwstr>Jacques, Aaron (8aj)</vt:lpwstr>
  </property>
  <property fmtid="{D5CDD505-2E9C-101B-9397-08002B2CF9AE}" pid="10" name="Context Last Modified Timestamp">
    <vt:lpwstr>5/16/2025 12:43:54 PM</vt:lpwstr>
  </property>
  <property fmtid="{D5CDD505-2E9C-101B-9397-08002B2CF9AE}" pid="11" name="context">
    <vt:lpwstr>S0302 Target Assembly</vt:lpwstr>
  </property>
  <property fmtid="{D5CDD505-2E9C-101B-9397-08002B2CF9AE}" pid="12" name="ptc.c|gradeProcess">
    <vt:lpwstr>STS</vt:lpwstr>
  </property>
  <property fmtid="{D5CDD505-2E9C-101B-9397-08002B2CF9AE}" pid="13" name="IBA|grade">
    <vt:lpwstr>2-Important</vt:lpwstr>
  </property>
  <property fmtid="{D5CDD505-2E9C-101B-9397-08002B2CF9AE}" pid="14" name="lifeCycleState">
    <vt:lpwstr>WIP</vt:lpwstr>
  </property>
  <property fmtid="{D5CDD505-2E9C-101B-9397-08002B2CF9AE}" pid="15" name="IBA|documentsubtype">
    <vt:lpwstr>Technical Report</vt:lpwstr>
  </property>
  <property fmtid="{D5CDD505-2E9C-101B-9397-08002B2CF9AE}" pid="16" name="Type">
    <vt:lpwstr>Document</vt:lpwstr>
  </property>
  <property fmtid="{D5CDD505-2E9C-101B-9397-08002B2CF9AE}" pid="17" name="RevisionInfo">
    <vt:lpwstr>0</vt:lpwstr>
  </property>
  <property fmtid="{D5CDD505-2E9C-101B-9397-08002B2CF9AE}" pid="18" name="Context Number">
    <vt:lpwstr/>
  </property>
  <property fmtid="{D5CDD505-2E9C-101B-9397-08002B2CF9AE}" pid="19" name="organization">
    <vt:lpwstr>Oak Ridge National Labs</vt:lpwstr>
  </property>
  <property fmtid="{D5CDD505-2E9C-101B-9397-08002B2CF9AE}" pid="20" name="Created By">
    <vt:lpwstr>Jacques, Aaron (8aj)</vt:lpwstr>
  </property>
  <property fmtid="{D5CDD505-2E9C-101B-9397-08002B2CF9AE}" pid="21" name="Context Template">
    <vt:lpwstr>PLM Product Template 01</vt:lpwstr>
  </property>
  <property fmtid="{D5CDD505-2E9C-101B-9397-08002B2CF9AE}" pid="22" name="MBA|gradeProcess">
    <vt:lpwstr>STS</vt:lpwstr>
  </property>
  <property fmtid="{D5CDD505-2E9C-101B-9397-08002B2CF9AE}" pid="23" name="Context Creator" linkTarget="wc_CreatedBy_ContextCreator">
    <vt:lpwstr>7/28/2026 5:23:41 PM</vt:lpwstr>
  </property>
  <property fmtid="{D5CDD505-2E9C-101B-9397-08002B2CF9AE}" pid="24" name="Modified On" linkTarget="wc_LastModified_ModifiedOn">
    <vt:lpwstr>7/28/2026 5:23:41 PM</vt:lpwstr>
  </property>
  <property fmtid="{D5CDD505-2E9C-101B-9397-08002B2CF9AE}" pid="25" name="Document number" linkTarget="wc_Number_Documentnumber">
    <vt:lpwstr>0000019003</vt:lpwstr>
  </property>
  <property fmtid="{D5CDD505-2E9C-101B-9397-08002B2CF9AE}" pid="26" name="versionInfo" linkTarget="wc_VersionIdentifier_versionInfo">
    <vt:lpwstr>0.5</vt:lpwstr>
  </property>
  <property fmtid="{D5CDD505-2E9C-101B-9397-08002B2CF9AE}" pid="27" name="obid">
    <vt:lpwstr>VR:wt.doc.WTDocument:1594216799:601252265-1249587307973-500497263-125-230-91-160@windchill-prod.ornl.gov</vt:lpwstr>
  </property>
</Properties>
</file>